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sce\Desktop\"/>
    </mc:Choice>
  </mc:AlternateContent>
  <xr:revisionPtr revIDLastSave="0" documentId="13_ncr:1_{E7F496D7-50B0-4113-AEB1-752C8D981301}" xr6:coauthVersionLast="47" xr6:coauthVersionMax="47" xr10:uidLastSave="{00000000-0000-0000-0000-000000000000}"/>
  <bookViews>
    <workbookView xWindow="5616" yWindow="900" windowWidth="16836" windowHeight="7092" activeTab="4" xr2:uid="{BA0B60CE-7C1A-4A86-8988-AA267DA3C594}"/>
  </bookViews>
  <sheets>
    <sheet name="피벗" sheetId="3" r:id="rId1"/>
    <sheet name="그래프" sheetId="6" r:id="rId2"/>
    <sheet name="낙찰하한율" sheetId="5" r:id="rId3"/>
    <sheet name="부광" sheetId="4" r:id="rId4"/>
    <sheet name="직접" sheetId="1" r:id="rId5"/>
    <sheet name="raw_아이건설넷목록" sheetId="14" r:id="rId6"/>
    <sheet name="raw_아이건설넷결과" sheetId="13" r:id="rId7"/>
    <sheet name="raw_공고목록" sheetId="7" r:id="rId8"/>
    <sheet name="raw_부광" sheetId="9" r:id="rId9"/>
  </sheets>
  <definedNames>
    <definedName name="_xlnm._FilterDatabase" localSheetId="7" hidden="1">raw_공고목록!$A$1:$W$461</definedName>
    <definedName name="_xlnm._FilterDatabase" localSheetId="8" hidden="1">raw_부광!$A$1:$L$1230</definedName>
    <definedName name="_xlnm._FilterDatabase" localSheetId="6" hidden="1">raw_아이건설넷결과!$A$1:$N$893</definedName>
    <definedName name="_xlnm._FilterDatabase" localSheetId="5" hidden="1">raw_아이건설넷목록!$A$1:$R$1514</definedName>
    <definedName name="_xlnm._FilterDatabase" localSheetId="3" hidden="1">부광!$A$1:$Y$43</definedName>
    <definedName name="_xlnm._FilterDatabase" localSheetId="4" hidden="1">직접!$A$1:$AH$890</definedName>
    <definedName name="_xlnm.Print_Area" localSheetId="3">부광!$A$1:$Z$260</definedName>
    <definedName name="_xlnm.Print_Area" localSheetId="4">직접!$A$1:$AG$954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46" i="1" l="1"/>
  <c r="C946" i="1"/>
  <c r="E946" i="1"/>
  <c r="F946" i="1"/>
  <c r="H946" i="1"/>
  <c r="I946" i="1"/>
  <c r="J946" i="1"/>
  <c r="K946" i="1"/>
  <c r="L946" i="1"/>
  <c r="M946" i="1"/>
  <c r="N946" i="1"/>
  <c r="O946" i="1"/>
  <c r="R946" i="1"/>
  <c r="U946" i="1" s="1"/>
  <c r="S946" i="1"/>
  <c r="T946" i="1"/>
  <c r="W946" i="1"/>
  <c r="X946" i="1" s="1"/>
  <c r="Y946" i="1" s="1"/>
  <c r="AC946" i="1"/>
  <c r="AD946" i="1"/>
  <c r="AE946" i="1"/>
  <c r="AF946" i="1"/>
  <c r="B947" i="1"/>
  <c r="C947" i="1"/>
  <c r="E947" i="1"/>
  <c r="F947" i="1"/>
  <c r="H947" i="1"/>
  <c r="I947" i="1"/>
  <c r="K947" i="1"/>
  <c r="L947" i="1" s="1"/>
  <c r="M947" i="1" s="1"/>
  <c r="R947" i="1"/>
  <c r="Q947" i="1" s="1"/>
  <c r="S947" i="1"/>
  <c r="T947" i="1"/>
  <c r="U947" i="1"/>
  <c r="W947" i="1"/>
  <c r="X947" i="1" s="1"/>
  <c r="Y947" i="1" s="1"/>
  <c r="AC947" i="1"/>
  <c r="AD947" i="1" s="1"/>
  <c r="AE947" i="1"/>
  <c r="AF947" i="1"/>
  <c r="B948" i="1"/>
  <c r="C948" i="1"/>
  <c r="E948" i="1"/>
  <c r="F948" i="1"/>
  <c r="X948" i="1" s="1"/>
  <c r="Y948" i="1" s="1"/>
  <c r="H948" i="1"/>
  <c r="I948" i="1"/>
  <c r="J948" i="1"/>
  <c r="N948" i="1" s="1"/>
  <c r="O948" i="1" s="1"/>
  <c r="K948" i="1"/>
  <c r="R948" i="1"/>
  <c r="S948" i="1"/>
  <c r="W948" i="1"/>
  <c r="U948" i="1" s="1"/>
  <c r="AC948" i="1"/>
  <c r="AD948" i="1" s="1"/>
  <c r="AE948" i="1"/>
  <c r="AF948" i="1"/>
  <c r="B949" i="1"/>
  <c r="C949" i="1"/>
  <c r="E949" i="1"/>
  <c r="F949" i="1"/>
  <c r="H949" i="1"/>
  <c r="I949" i="1"/>
  <c r="J949" i="1"/>
  <c r="K949" i="1"/>
  <c r="L949" i="1"/>
  <c r="M949" i="1"/>
  <c r="N949" i="1"/>
  <c r="O949" i="1" s="1"/>
  <c r="R949" i="1"/>
  <c r="U949" i="1" s="1"/>
  <c r="S949" i="1"/>
  <c r="T949" i="1"/>
  <c r="W949" i="1"/>
  <c r="X949" i="1" s="1"/>
  <c r="Y949" i="1" s="1"/>
  <c r="AC949" i="1"/>
  <c r="AD949" i="1" s="1"/>
  <c r="AE949" i="1"/>
  <c r="AF949" i="1"/>
  <c r="B950" i="1"/>
  <c r="C950" i="1"/>
  <c r="E950" i="1"/>
  <c r="I950" i="1" s="1"/>
  <c r="F950" i="1"/>
  <c r="H950" i="1"/>
  <c r="K950" i="1"/>
  <c r="L950" i="1"/>
  <c r="M950" i="1" s="1"/>
  <c r="R950" i="1"/>
  <c r="Q950" i="1" s="1"/>
  <c r="S950" i="1"/>
  <c r="T950" i="1"/>
  <c r="U950" i="1"/>
  <c r="W950" i="1"/>
  <c r="X950" i="1" s="1"/>
  <c r="AC950" i="1"/>
  <c r="AD950" i="1"/>
  <c r="AE950" i="1"/>
  <c r="AF950" i="1"/>
  <c r="B951" i="1"/>
  <c r="C951" i="1"/>
  <c r="E951" i="1"/>
  <c r="I951" i="1" s="1"/>
  <c r="F951" i="1"/>
  <c r="H951" i="1"/>
  <c r="T951" i="1" s="1"/>
  <c r="K951" i="1"/>
  <c r="R951" i="1"/>
  <c r="S951" i="1"/>
  <c r="W951" i="1"/>
  <c r="AC951" i="1"/>
  <c r="AD951" i="1"/>
  <c r="AE951" i="1"/>
  <c r="AF951" i="1"/>
  <c r="B952" i="1"/>
  <c r="C952" i="1"/>
  <c r="E952" i="1"/>
  <c r="F952" i="1"/>
  <c r="H952" i="1"/>
  <c r="I952" i="1"/>
  <c r="Z952" i="1" s="1"/>
  <c r="J952" i="1"/>
  <c r="N952" i="1" s="1"/>
  <c r="K952" i="1"/>
  <c r="AA952" i="1" s="1"/>
  <c r="O952" i="1"/>
  <c r="Q952" i="1"/>
  <c r="R952" i="1"/>
  <c r="S952" i="1"/>
  <c r="W952" i="1"/>
  <c r="X952" i="1"/>
  <c r="Y952" i="1" s="1"/>
  <c r="AB952" i="1"/>
  <c r="AC952" i="1"/>
  <c r="AD952" i="1" s="1"/>
  <c r="AE952" i="1"/>
  <c r="AF952" i="1"/>
  <c r="B953" i="1"/>
  <c r="C953" i="1"/>
  <c r="E953" i="1"/>
  <c r="I953" i="1" s="1"/>
  <c r="F953" i="1"/>
  <c r="J953" i="1" s="1"/>
  <c r="N953" i="1" s="1"/>
  <c r="H953" i="1"/>
  <c r="K953" i="1"/>
  <c r="L953" i="1" s="1"/>
  <c r="M953" i="1" s="1"/>
  <c r="O953" i="1"/>
  <c r="Q953" i="1"/>
  <c r="R953" i="1"/>
  <c r="T953" i="1" s="1"/>
  <c r="S953" i="1"/>
  <c r="U953" i="1"/>
  <c r="W953" i="1"/>
  <c r="Z953" i="1" s="1"/>
  <c r="AC953" i="1"/>
  <c r="AD953" i="1" s="1"/>
  <c r="AE953" i="1"/>
  <c r="AF953" i="1"/>
  <c r="B954" i="1"/>
  <c r="C954" i="1"/>
  <c r="E954" i="1"/>
  <c r="F954" i="1"/>
  <c r="X954" i="1" s="1"/>
  <c r="H954" i="1"/>
  <c r="I954" i="1"/>
  <c r="J954" i="1"/>
  <c r="N954" i="1" s="1"/>
  <c r="O954" i="1" s="1"/>
  <c r="K954" i="1"/>
  <c r="R954" i="1"/>
  <c r="S954" i="1"/>
  <c r="W954" i="1"/>
  <c r="U954" i="1" s="1"/>
  <c r="Y954" i="1"/>
  <c r="AC954" i="1"/>
  <c r="AD954" i="1"/>
  <c r="AE954" i="1"/>
  <c r="AF954" i="1"/>
  <c r="B955" i="1"/>
  <c r="C955" i="1"/>
  <c r="E955" i="1"/>
  <c r="F955" i="1"/>
  <c r="H955" i="1"/>
  <c r="I955" i="1"/>
  <c r="Z955" i="1" s="1"/>
  <c r="J955" i="1"/>
  <c r="N955" i="1" s="1"/>
  <c r="O955" i="1" s="1"/>
  <c r="K955" i="1"/>
  <c r="L955" i="1"/>
  <c r="M955" i="1" s="1"/>
  <c r="R955" i="1"/>
  <c r="S955" i="1"/>
  <c r="W955" i="1"/>
  <c r="X955" i="1" s="1"/>
  <c r="Y955" i="1" s="1"/>
  <c r="AA955" i="1"/>
  <c r="AB955" i="1"/>
  <c r="AC955" i="1"/>
  <c r="AD955" i="1" s="1"/>
  <c r="AE955" i="1"/>
  <c r="AF955" i="1"/>
  <c r="B956" i="1"/>
  <c r="C956" i="1"/>
  <c r="E956" i="1"/>
  <c r="I956" i="1" s="1"/>
  <c r="M956" i="1" s="1"/>
  <c r="F956" i="1"/>
  <c r="H956" i="1"/>
  <c r="K956" i="1"/>
  <c r="L956" i="1"/>
  <c r="R956" i="1"/>
  <c r="U956" i="1" s="1"/>
  <c r="S956" i="1"/>
  <c r="T956" i="1"/>
  <c r="W956" i="1"/>
  <c r="X956" i="1" s="1"/>
  <c r="Y956" i="1" s="1"/>
  <c r="AC956" i="1"/>
  <c r="AD956" i="1"/>
  <c r="AE956" i="1"/>
  <c r="AF956" i="1"/>
  <c r="B957" i="1"/>
  <c r="C957" i="1"/>
  <c r="E957" i="1"/>
  <c r="F957" i="1"/>
  <c r="X957" i="1" s="1"/>
  <c r="H957" i="1"/>
  <c r="T957" i="1" s="1"/>
  <c r="I957" i="1"/>
  <c r="J957" i="1"/>
  <c r="N957" i="1" s="1"/>
  <c r="O957" i="1" s="1"/>
  <c r="K957" i="1"/>
  <c r="R957" i="1"/>
  <c r="Q957" i="1" s="1"/>
  <c r="S957" i="1"/>
  <c r="W957" i="1"/>
  <c r="U957" i="1" s="1"/>
  <c r="Y957" i="1"/>
  <c r="AC957" i="1"/>
  <c r="AD957" i="1" s="1"/>
  <c r="AE957" i="1"/>
  <c r="AF957" i="1"/>
  <c r="B958" i="1"/>
  <c r="C958" i="1"/>
  <c r="E958" i="1"/>
  <c r="F958" i="1"/>
  <c r="X958" i="1" s="1"/>
  <c r="Y958" i="1" s="1"/>
  <c r="H958" i="1"/>
  <c r="I958" i="1"/>
  <c r="K958" i="1"/>
  <c r="L958" i="1"/>
  <c r="M958" i="1"/>
  <c r="R958" i="1"/>
  <c r="S958" i="1"/>
  <c r="W958" i="1"/>
  <c r="U958" i="1" s="1"/>
  <c r="Z958" i="1"/>
  <c r="AA958" i="1"/>
  <c r="AB958" i="1" s="1"/>
  <c r="AC958" i="1"/>
  <c r="AD958" i="1"/>
  <c r="AE958" i="1"/>
  <c r="AF958" i="1"/>
  <c r="B959" i="1"/>
  <c r="C959" i="1"/>
  <c r="E959" i="1"/>
  <c r="F959" i="1"/>
  <c r="J959" i="1" s="1"/>
  <c r="H959" i="1"/>
  <c r="I959" i="1"/>
  <c r="K959" i="1"/>
  <c r="L959" i="1"/>
  <c r="M959" i="1"/>
  <c r="N959" i="1"/>
  <c r="O959" i="1" s="1"/>
  <c r="R959" i="1"/>
  <c r="S959" i="1"/>
  <c r="W959" i="1"/>
  <c r="AC959" i="1"/>
  <c r="AD959" i="1"/>
  <c r="AE959" i="1"/>
  <c r="AF959" i="1"/>
  <c r="B960" i="1"/>
  <c r="C960" i="1"/>
  <c r="E960" i="1"/>
  <c r="F960" i="1"/>
  <c r="H960" i="1"/>
  <c r="T960" i="1" s="1"/>
  <c r="I960" i="1"/>
  <c r="J960" i="1"/>
  <c r="N960" i="1" s="1"/>
  <c r="O960" i="1" s="1"/>
  <c r="K960" i="1"/>
  <c r="L960" i="1"/>
  <c r="R960" i="1"/>
  <c r="S960" i="1"/>
  <c r="W960" i="1"/>
  <c r="AC960" i="1"/>
  <c r="AD960" i="1"/>
  <c r="AE960" i="1"/>
  <c r="AF960" i="1"/>
  <c r="B961" i="1"/>
  <c r="C961" i="1"/>
  <c r="E961" i="1"/>
  <c r="F961" i="1"/>
  <c r="X961" i="1" s="1"/>
  <c r="H961" i="1"/>
  <c r="I961" i="1"/>
  <c r="J961" i="1"/>
  <c r="N961" i="1" s="1"/>
  <c r="O961" i="1" s="1"/>
  <c r="K961" i="1"/>
  <c r="L961" i="1" s="1"/>
  <c r="M961" i="1" s="1"/>
  <c r="R961" i="1"/>
  <c r="Q961" i="1" s="1"/>
  <c r="S961" i="1"/>
  <c r="W961" i="1"/>
  <c r="Y961" i="1"/>
  <c r="Z961" i="1"/>
  <c r="AA961" i="1"/>
  <c r="AB961" i="1" s="1"/>
  <c r="AC961" i="1"/>
  <c r="AD961" i="1"/>
  <c r="AE961" i="1"/>
  <c r="AF961" i="1"/>
  <c r="B962" i="1"/>
  <c r="C962" i="1"/>
  <c r="E962" i="1"/>
  <c r="I962" i="1" s="1"/>
  <c r="F962" i="1"/>
  <c r="H962" i="1"/>
  <c r="K962" i="1"/>
  <c r="AA962" i="1" s="1"/>
  <c r="AB962" i="1" s="1"/>
  <c r="L962" i="1"/>
  <c r="M962" i="1"/>
  <c r="Q962" i="1"/>
  <c r="R962" i="1"/>
  <c r="T962" i="1" s="1"/>
  <c r="S962" i="1"/>
  <c r="W962" i="1"/>
  <c r="X962" i="1"/>
  <c r="Y962" i="1" s="1"/>
  <c r="AC962" i="1"/>
  <c r="AD962" i="1"/>
  <c r="AE962" i="1"/>
  <c r="AF962" i="1"/>
  <c r="B963" i="1"/>
  <c r="C963" i="1"/>
  <c r="E963" i="1"/>
  <c r="F963" i="1"/>
  <c r="H963" i="1"/>
  <c r="I963" i="1"/>
  <c r="K963" i="1"/>
  <c r="L963" i="1" s="1"/>
  <c r="R963" i="1"/>
  <c r="S963" i="1"/>
  <c r="U963" i="1"/>
  <c r="W963" i="1"/>
  <c r="X963" i="1" s="1"/>
  <c r="Y963" i="1" s="1"/>
  <c r="AC963" i="1"/>
  <c r="AD963" i="1" s="1"/>
  <c r="AE963" i="1"/>
  <c r="AF963" i="1"/>
  <c r="B964" i="1"/>
  <c r="C964" i="1"/>
  <c r="E964" i="1"/>
  <c r="I964" i="1" s="1"/>
  <c r="F964" i="1"/>
  <c r="J964" i="1" s="1"/>
  <c r="N964" i="1" s="1"/>
  <c r="O964" i="1" s="1"/>
  <c r="H964" i="1"/>
  <c r="K964" i="1"/>
  <c r="L964" i="1" s="1"/>
  <c r="M964" i="1" s="1"/>
  <c r="R964" i="1"/>
  <c r="S964" i="1"/>
  <c r="W964" i="1"/>
  <c r="U964" i="1" s="1"/>
  <c r="X964" i="1"/>
  <c r="Y964" i="1"/>
  <c r="Z964" i="1"/>
  <c r="AA964" i="1"/>
  <c r="AB964" i="1" s="1"/>
  <c r="AC964" i="1"/>
  <c r="AD964" i="1" s="1"/>
  <c r="AE964" i="1"/>
  <c r="AF964" i="1"/>
  <c r="B965" i="1"/>
  <c r="C965" i="1"/>
  <c r="E965" i="1"/>
  <c r="F965" i="1"/>
  <c r="H965" i="1"/>
  <c r="I965" i="1"/>
  <c r="J965" i="1"/>
  <c r="K965" i="1"/>
  <c r="L965" i="1"/>
  <c r="M965" i="1"/>
  <c r="N965" i="1"/>
  <c r="O965" i="1" s="1"/>
  <c r="R965" i="1"/>
  <c r="U965" i="1" s="1"/>
  <c r="S965" i="1"/>
  <c r="W965" i="1"/>
  <c r="X965" i="1" s="1"/>
  <c r="Y965" i="1" s="1"/>
  <c r="AC965" i="1"/>
  <c r="AD965" i="1" s="1"/>
  <c r="AE965" i="1"/>
  <c r="AF965" i="1"/>
  <c r="B966" i="1"/>
  <c r="C966" i="1"/>
  <c r="E966" i="1"/>
  <c r="I966" i="1" s="1"/>
  <c r="F966" i="1"/>
  <c r="J966" i="1" s="1"/>
  <c r="N966" i="1" s="1"/>
  <c r="O966" i="1" s="1"/>
  <c r="H966" i="1"/>
  <c r="Z966" i="1" s="1"/>
  <c r="K966" i="1"/>
  <c r="L966" i="1"/>
  <c r="R966" i="1"/>
  <c r="S966" i="1"/>
  <c r="U966" i="1"/>
  <c r="W966" i="1"/>
  <c r="X966" i="1" s="1"/>
  <c r="AC966" i="1"/>
  <c r="AD966" i="1"/>
  <c r="AE966" i="1"/>
  <c r="AF966" i="1"/>
  <c r="B967" i="1"/>
  <c r="C967" i="1"/>
  <c r="E967" i="1"/>
  <c r="I967" i="1" s="1"/>
  <c r="F967" i="1"/>
  <c r="H967" i="1"/>
  <c r="K967" i="1"/>
  <c r="L967" i="1" s="1"/>
  <c r="R967" i="1"/>
  <c r="S967" i="1"/>
  <c r="W967" i="1"/>
  <c r="U967" i="1" s="1"/>
  <c r="X967" i="1"/>
  <c r="Y967" i="1"/>
  <c r="Z967" i="1"/>
  <c r="AA967" i="1"/>
  <c r="AB967" i="1"/>
  <c r="AC967" i="1"/>
  <c r="AD967" i="1" s="1"/>
  <c r="AE967" i="1"/>
  <c r="AF967" i="1"/>
  <c r="B968" i="1"/>
  <c r="C968" i="1"/>
  <c r="E968" i="1"/>
  <c r="F968" i="1"/>
  <c r="H968" i="1"/>
  <c r="I968" i="1"/>
  <c r="Z968" i="1" s="1"/>
  <c r="J968" i="1"/>
  <c r="K968" i="1"/>
  <c r="AA968" i="1" s="1"/>
  <c r="AB968" i="1" s="1"/>
  <c r="L968" i="1"/>
  <c r="M968" i="1"/>
  <c r="N968" i="1"/>
  <c r="O968" i="1"/>
  <c r="Q968" i="1"/>
  <c r="R968" i="1"/>
  <c r="S968" i="1"/>
  <c r="W968" i="1"/>
  <c r="X968" i="1"/>
  <c r="Y968" i="1" s="1"/>
  <c r="AC968" i="1"/>
  <c r="AD968" i="1" s="1"/>
  <c r="AE968" i="1"/>
  <c r="AF968" i="1"/>
  <c r="B969" i="1"/>
  <c r="C969" i="1"/>
  <c r="E969" i="1"/>
  <c r="I969" i="1" s="1"/>
  <c r="F969" i="1"/>
  <c r="J969" i="1" s="1"/>
  <c r="N969" i="1" s="1"/>
  <c r="H969" i="1"/>
  <c r="K969" i="1"/>
  <c r="L969" i="1" s="1"/>
  <c r="M969" i="1" s="1"/>
  <c r="O969" i="1"/>
  <c r="R969" i="1"/>
  <c r="S969" i="1"/>
  <c r="U969" i="1"/>
  <c r="W969" i="1"/>
  <c r="AC969" i="1"/>
  <c r="AD969" i="1" s="1"/>
  <c r="AE969" i="1"/>
  <c r="AF969" i="1"/>
  <c r="B970" i="1"/>
  <c r="C970" i="1"/>
  <c r="E970" i="1"/>
  <c r="I970" i="1" s="1"/>
  <c r="F970" i="1"/>
  <c r="X970" i="1" s="1"/>
  <c r="AA970" i="1" s="1"/>
  <c r="AB970" i="1" s="1"/>
  <c r="H970" i="1"/>
  <c r="J970" i="1"/>
  <c r="N970" i="1" s="1"/>
  <c r="O970" i="1" s="1"/>
  <c r="K970" i="1"/>
  <c r="L970" i="1"/>
  <c r="R970" i="1"/>
  <c r="S970" i="1"/>
  <c r="W970" i="1"/>
  <c r="U970" i="1" s="1"/>
  <c r="Y970" i="1"/>
  <c r="AC970" i="1"/>
  <c r="AD970" i="1"/>
  <c r="AE970" i="1"/>
  <c r="AF970" i="1"/>
  <c r="B971" i="1"/>
  <c r="C971" i="1"/>
  <c r="E971" i="1"/>
  <c r="F971" i="1"/>
  <c r="H971" i="1"/>
  <c r="I971" i="1"/>
  <c r="Z971" i="1" s="1"/>
  <c r="J971" i="1"/>
  <c r="K971" i="1"/>
  <c r="L971" i="1"/>
  <c r="M971" i="1" s="1"/>
  <c r="N971" i="1"/>
  <c r="O971" i="1"/>
  <c r="R971" i="1"/>
  <c r="S971" i="1"/>
  <c r="W971" i="1"/>
  <c r="X971" i="1" s="1"/>
  <c r="Y971" i="1" s="1"/>
  <c r="AA971" i="1"/>
  <c r="AB971" i="1" s="1"/>
  <c r="AC971" i="1"/>
  <c r="AD971" i="1"/>
  <c r="AE971" i="1"/>
  <c r="AF971" i="1"/>
  <c r="B972" i="1"/>
  <c r="C972" i="1"/>
  <c r="E972" i="1"/>
  <c r="I972" i="1" s="1"/>
  <c r="M972" i="1" s="1"/>
  <c r="F972" i="1"/>
  <c r="H972" i="1"/>
  <c r="K972" i="1"/>
  <c r="L972" i="1"/>
  <c r="R972" i="1"/>
  <c r="U972" i="1" s="1"/>
  <c r="S972" i="1"/>
  <c r="W972" i="1"/>
  <c r="X972" i="1" s="1"/>
  <c r="Y972" i="1" s="1"/>
  <c r="AC972" i="1"/>
  <c r="AD972" i="1"/>
  <c r="AE972" i="1"/>
  <c r="AF972" i="1"/>
  <c r="B973" i="1"/>
  <c r="C973" i="1"/>
  <c r="E973" i="1"/>
  <c r="I973" i="1" s="1"/>
  <c r="J973" i="1" s="1"/>
  <c r="N973" i="1" s="1"/>
  <c r="O973" i="1" s="1"/>
  <c r="F973" i="1"/>
  <c r="X973" i="1" s="1"/>
  <c r="H973" i="1"/>
  <c r="T973" i="1" s="1"/>
  <c r="K973" i="1"/>
  <c r="L973" i="1" s="1"/>
  <c r="R973" i="1"/>
  <c r="S973" i="1"/>
  <c r="W973" i="1"/>
  <c r="U973" i="1" s="1"/>
  <c r="Y973" i="1"/>
  <c r="Z973" i="1"/>
  <c r="AA973" i="1"/>
  <c r="AB973" i="1" s="1"/>
  <c r="AC973" i="1"/>
  <c r="AD973" i="1" s="1"/>
  <c r="AE973" i="1"/>
  <c r="AF973" i="1"/>
  <c r="B974" i="1"/>
  <c r="C974" i="1"/>
  <c r="E974" i="1"/>
  <c r="F974" i="1"/>
  <c r="X974" i="1" s="1"/>
  <c r="Y974" i="1" s="1"/>
  <c r="H974" i="1"/>
  <c r="M974" i="1" s="1"/>
  <c r="I974" i="1"/>
  <c r="K974" i="1"/>
  <c r="L974" i="1"/>
  <c r="Q974" i="1"/>
  <c r="R974" i="1"/>
  <c r="T974" i="1" s="1"/>
  <c r="S974" i="1"/>
  <c r="W974" i="1"/>
  <c r="U974" i="1" s="1"/>
  <c r="AA974" i="1"/>
  <c r="AB974" i="1" s="1"/>
  <c r="AC974" i="1"/>
  <c r="AD974" i="1"/>
  <c r="AE974" i="1"/>
  <c r="AF974" i="1"/>
  <c r="B975" i="1"/>
  <c r="C975" i="1"/>
  <c r="E975" i="1"/>
  <c r="F975" i="1"/>
  <c r="J975" i="1" s="1"/>
  <c r="N975" i="1" s="1"/>
  <c r="H975" i="1"/>
  <c r="I975" i="1"/>
  <c r="K975" i="1"/>
  <c r="L975" i="1"/>
  <c r="M975" i="1"/>
  <c r="O975" i="1"/>
  <c r="R975" i="1"/>
  <c r="Q975" i="1" s="1"/>
  <c r="S975" i="1"/>
  <c r="W975" i="1"/>
  <c r="AC975" i="1"/>
  <c r="AD975" i="1"/>
  <c r="AE975" i="1"/>
  <c r="AF975" i="1"/>
  <c r="B976" i="1"/>
  <c r="C976" i="1"/>
  <c r="E976" i="1"/>
  <c r="F976" i="1"/>
  <c r="H976" i="1"/>
  <c r="I976" i="1"/>
  <c r="K976" i="1"/>
  <c r="L976" i="1"/>
  <c r="M976" i="1" s="1"/>
  <c r="R976" i="1"/>
  <c r="S976" i="1"/>
  <c r="W976" i="1"/>
  <c r="X976" i="1"/>
  <c r="AA976" i="1" s="1"/>
  <c r="AB976" i="1" s="1"/>
  <c r="AC976" i="1"/>
  <c r="AD976" i="1"/>
  <c r="AE976" i="1"/>
  <c r="AF976" i="1"/>
  <c r="B977" i="1"/>
  <c r="C977" i="1"/>
  <c r="E977" i="1"/>
  <c r="F977" i="1"/>
  <c r="X977" i="1" s="1"/>
  <c r="H977" i="1"/>
  <c r="I977" i="1"/>
  <c r="Z977" i="1" s="1"/>
  <c r="J977" i="1"/>
  <c r="N977" i="1" s="1"/>
  <c r="O977" i="1" s="1"/>
  <c r="K977" i="1"/>
  <c r="R977" i="1"/>
  <c r="Q977" i="1" s="1"/>
  <c r="S977" i="1"/>
  <c r="W977" i="1"/>
  <c r="Y977" i="1"/>
  <c r="AC977" i="1"/>
  <c r="AD977" i="1"/>
  <c r="AE977" i="1"/>
  <c r="AF977" i="1"/>
  <c r="B978" i="1"/>
  <c r="C978" i="1"/>
  <c r="E978" i="1"/>
  <c r="I978" i="1" s="1"/>
  <c r="F978" i="1"/>
  <c r="H978" i="1"/>
  <c r="K978" i="1"/>
  <c r="AA978" i="1" s="1"/>
  <c r="AB978" i="1" s="1"/>
  <c r="L978" i="1"/>
  <c r="R978" i="1"/>
  <c r="T978" i="1" s="1"/>
  <c r="S978" i="1"/>
  <c r="U978" i="1"/>
  <c r="W978" i="1"/>
  <c r="X978" i="1"/>
  <c r="Y978" i="1" s="1"/>
  <c r="AC978" i="1"/>
  <c r="AD978" i="1"/>
  <c r="AE978" i="1"/>
  <c r="AF978" i="1"/>
  <c r="B979" i="1"/>
  <c r="C979" i="1"/>
  <c r="E979" i="1"/>
  <c r="F979" i="1"/>
  <c r="H979" i="1"/>
  <c r="I979" i="1"/>
  <c r="K979" i="1"/>
  <c r="L979" i="1" s="1"/>
  <c r="R979" i="1"/>
  <c r="S979" i="1"/>
  <c r="W979" i="1"/>
  <c r="X979" i="1" s="1"/>
  <c r="Z979" i="1"/>
  <c r="AC979" i="1"/>
  <c r="AD979" i="1" s="1"/>
  <c r="AE979" i="1"/>
  <c r="AF979" i="1"/>
  <c r="B980" i="1"/>
  <c r="C980" i="1"/>
  <c r="E980" i="1"/>
  <c r="I980" i="1" s="1"/>
  <c r="F980" i="1"/>
  <c r="H980" i="1"/>
  <c r="K980" i="1"/>
  <c r="AA980" i="1" s="1"/>
  <c r="R980" i="1"/>
  <c r="S980" i="1"/>
  <c r="W980" i="1"/>
  <c r="U980" i="1" s="1"/>
  <c r="X980" i="1"/>
  <c r="Y980" i="1"/>
  <c r="AB980" i="1"/>
  <c r="AC980" i="1"/>
  <c r="AD980" i="1" s="1"/>
  <c r="AE980" i="1"/>
  <c r="AF980" i="1"/>
  <c r="B981" i="1"/>
  <c r="C981" i="1"/>
  <c r="E981" i="1"/>
  <c r="F981" i="1"/>
  <c r="H981" i="1"/>
  <c r="I981" i="1"/>
  <c r="J981" i="1"/>
  <c r="K981" i="1"/>
  <c r="L981" i="1"/>
  <c r="M981" i="1" s="1"/>
  <c r="N981" i="1"/>
  <c r="O981" i="1"/>
  <c r="Q981" i="1"/>
  <c r="R981" i="1"/>
  <c r="U981" i="1" s="1"/>
  <c r="S981" i="1"/>
  <c r="T981" i="1"/>
  <c r="W981" i="1"/>
  <c r="X981" i="1" s="1"/>
  <c r="Y981" i="1" s="1"/>
  <c r="AC981" i="1"/>
  <c r="AD981" i="1" s="1"/>
  <c r="AE981" i="1"/>
  <c r="AF981" i="1"/>
  <c r="B982" i="1"/>
  <c r="C982" i="1"/>
  <c r="E982" i="1"/>
  <c r="I982" i="1" s="1"/>
  <c r="F982" i="1"/>
  <c r="J982" i="1" s="1"/>
  <c r="N982" i="1" s="1"/>
  <c r="O982" i="1" s="1"/>
  <c r="H982" i="1"/>
  <c r="Q982" i="1" s="1"/>
  <c r="K982" i="1"/>
  <c r="L982" i="1"/>
  <c r="R982" i="1"/>
  <c r="S982" i="1"/>
  <c r="U982" i="1"/>
  <c r="W982" i="1"/>
  <c r="T982" i="1" s="1"/>
  <c r="AC982" i="1"/>
  <c r="AD982" i="1"/>
  <c r="AE982" i="1"/>
  <c r="AF982" i="1"/>
  <c r="B983" i="1"/>
  <c r="C983" i="1"/>
  <c r="E983" i="1"/>
  <c r="I983" i="1" s="1"/>
  <c r="J983" i="1" s="1"/>
  <c r="N983" i="1" s="1"/>
  <c r="O983" i="1" s="1"/>
  <c r="F983" i="1"/>
  <c r="H983" i="1"/>
  <c r="K983" i="1"/>
  <c r="L983" i="1" s="1"/>
  <c r="R983" i="1"/>
  <c r="S983" i="1"/>
  <c r="W983" i="1"/>
  <c r="U983" i="1" s="1"/>
  <c r="Z983" i="1"/>
  <c r="AC983" i="1"/>
  <c r="AD983" i="1" s="1"/>
  <c r="AE983" i="1"/>
  <c r="AF983" i="1"/>
  <c r="B984" i="1"/>
  <c r="C984" i="1"/>
  <c r="E984" i="1"/>
  <c r="F984" i="1"/>
  <c r="H984" i="1"/>
  <c r="I984" i="1"/>
  <c r="J984" i="1"/>
  <c r="N984" i="1" s="1"/>
  <c r="O984" i="1" s="1"/>
  <c r="K984" i="1"/>
  <c r="Q984" i="1"/>
  <c r="R984" i="1"/>
  <c r="T984" i="1" s="1"/>
  <c r="S984" i="1"/>
  <c r="W984" i="1"/>
  <c r="X984" i="1" s="1"/>
  <c r="Y984" i="1" s="1"/>
  <c r="AC984" i="1"/>
  <c r="AD984" i="1"/>
  <c r="AE984" i="1"/>
  <c r="AF984" i="1"/>
  <c r="B985" i="1"/>
  <c r="C985" i="1"/>
  <c r="E985" i="1"/>
  <c r="I985" i="1" s="1"/>
  <c r="Q985" i="1" s="1"/>
  <c r="F985" i="1"/>
  <c r="H985" i="1"/>
  <c r="K985" i="1"/>
  <c r="L985" i="1" s="1"/>
  <c r="R985" i="1"/>
  <c r="S985" i="1"/>
  <c r="W985" i="1"/>
  <c r="X985" i="1"/>
  <c r="AC985" i="1"/>
  <c r="AD985" i="1" s="1"/>
  <c r="AE985" i="1"/>
  <c r="AF985" i="1"/>
  <c r="B986" i="1"/>
  <c r="C986" i="1"/>
  <c r="E986" i="1"/>
  <c r="I986" i="1" s="1"/>
  <c r="F986" i="1"/>
  <c r="H986" i="1"/>
  <c r="K986" i="1"/>
  <c r="L986" i="1" s="1"/>
  <c r="R986" i="1"/>
  <c r="S986" i="1"/>
  <c r="U986" i="1"/>
  <c r="W986" i="1"/>
  <c r="X986" i="1"/>
  <c r="Y986" i="1" s="1"/>
  <c r="AC986" i="1"/>
  <c r="AD986" i="1" s="1"/>
  <c r="AE986" i="1"/>
  <c r="AF986" i="1"/>
  <c r="B987" i="1"/>
  <c r="C987" i="1"/>
  <c r="E987" i="1"/>
  <c r="F987" i="1"/>
  <c r="H987" i="1"/>
  <c r="I987" i="1"/>
  <c r="K987" i="1"/>
  <c r="L987" i="1" s="1"/>
  <c r="R987" i="1"/>
  <c r="S987" i="1"/>
  <c r="W987" i="1"/>
  <c r="Z987" i="1" s="1"/>
  <c r="AC987" i="1"/>
  <c r="AD987" i="1" s="1"/>
  <c r="AE987" i="1"/>
  <c r="AF987" i="1"/>
  <c r="B988" i="1"/>
  <c r="C988" i="1"/>
  <c r="E988" i="1"/>
  <c r="I988" i="1" s="1"/>
  <c r="F988" i="1"/>
  <c r="H988" i="1"/>
  <c r="J988" i="1" s="1"/>
  <c r="N988" i="1" s="1"/>
  <c r="O988" i="1" s="1"/>
  <c r="K988" i="1"/>
  <c r="R988" i="1"/>
  <c r="T988" i="1" s="1"/>
  <c r="S988" i="1"/>
  <c r="W988" i="1"/>
  <c r="AC988" i="1"/>
  <c r="AD988" i="1" s="1"/>
  <c r="AE988" i="1"/>
  <c r="AF988" i="1"/>
  <c r="B989" i="1"/>
  <c r="C989" i="1"/>
  <c r="E989" i="1"/>
  <c r="I989" i="1" s="1"/>
  <c r="F989" i="1"/>
  <c r="J989" i="1" s="1"/>
  <c r="N989" i="1" s="1"/>
  <c r="O989" i="1" s="1"/>
  <c r="H989" i="1"/>
  <c r="K989" i="1"/>
  <c r="L989" i="1" s="1"/>
  <c r="R989" i="1"/>
  <c r="S989" i="1"/>
  <c r="W989" i="1"/>
  <c r="U989" i="1" s="1"/>
  <c r="Z989" i="1"/>
  <c r="AC989" i="1"/>
  <c r="AD989" i="1" s="1"/>
  <c r="AE989" i="1"/>
  <c r="AF989" i="1"/>
  <c r="B990" i="1"/>
  <c r="C990" i="1"/>
  <c r="E990" i="1"/>
  <c r="F990" i="1"/>
  <c r="J990" i="1" s="1"/>
  <c r="N990" i="1" s="1"/>
  <c r="O990" i="1" s="1"/>
  <c r="H990" i="1"/>
  <c r="I990" i="1"/>
  <c r="K990" i="1"/>
  <c r="L990" i="1" s="1"/>
  <c r="M990" i="1"/>
  <c r="Q990" i="1"/>
  <c r="R990" i="1"/>
  <c r="T990" i="1" s="1"/>
  <c r="S990" i="1"/>
  <c r="U990" i="1"/>
  <c r="W990" i="1"/>
  <c r="X990" i="1"/>
  <c r="AC990" i="1"/>
  <c r="AD990" i="1"/>
  <c r="AE990" i="1"/>
  <c r="AF990" i="1"/>
  <c r="B991" i="1"/>
  <c r="C991" i="1"/>
  <c r="E991" i="1"/>
  <c r="F991" i="1"/>
  <c r="H991" i="1"/>
  <c r="I991" i="1"/>
  <c r="K991" i="1"/>
  <c r="L991" i="1" s="1"/>
  <c r="M991" i="1" s="1"/>
  <c r="R991" i="1"/>
  <c r="S991" i="1"/>
  <c r="T991" i="1"/>
  <c r="U991" i="1"/>
  <c r="W991" i="1"/>
  <c r="AC991" i="1"/>
  <c r="AD991" i="1" s="1"/>
  <c r="AE991" i="1"/>
  <c r="AF991" i="1"/>
  <c r="B992" i="1"/>
  <c r="C992" i="1"/>
  <c r="E992" i="1"/>
  <c r="F992" i="1"/>
  <c r="H992" i="1"/>
  <c r="I992" i="1"/>
  <c r="J992" i="1"/>
  <c r="N992" i="1" s="1"/>
  <c r="O992" i="1" s="1"/>
  <c r="K992" i="1"/>
  <c r="L992" i="1"/>
  <c r="M992" i="1" s="1"/>
  <c r="Q992" i="1"/>
  <c r="R992" i="1"/>
  <c r="U992" i="1" s="1"/>
  <c r="S992" i="1"/>
  <c r="W992" i="1"/>
  <c r="Z992" i="1" s="1"/>
  <c r="X992" i="1"/>
  <c r="AC992" i="1"/>
  <c r="AD992" i="1"/>
  <c r="AE992" i="1"/>
  <c r="AF992" i="1"/>
  <c r="B993" i="1"/>
  <c r="C993" i="1"/>
  <c r="E993" i="1"/>
  <c r="I993" i="1" s="1"/>
  <c r="F993" i="1"/>
  <c r="H993" i="1"/>
  <c r="K993" i="1"/>
  <c r="L993" i="1" s="1"/>
  <c r="R993" i="1"/>
  <c r="S993" i="1"/>
  <c r="T993" i="1"/>
  <c r="W993" i="1"/>
  <c r="X993" i="1" s="1"/>
  <c r="AC993" i="1"/>
  <c r="AD993" i="1"/>
  <c r="AE993" i="1"/>
  <c r="AF993" i="1"/>
  <c r="B994" i="1"/>
  <c r="C994" i="1"/>
  <c r="E994" i="1"/>
  <c r="F994" i="1"/>
  <c r="H994" i="1"/>
  <c r="Z994" i="1" s="1"/>
  <c r="I994" i="1"/>
  <c r="J994" i="1"/>
  <c r="N994" i="1" s="1"/>
  <c r="O994" i="1" s="1"/>
  <c r="K994" i="1"/>
  <c r="R994" i="1"/>
  <c r="S994" i="1"/>
  <c r="W994" i="1"/>
  <c r="X994" i="1"/>
  <c r="Y994" i="1" s="1"/>
  <c r="AC994" i="1"/>
  <c r="AD994" i="1" s="1"/>
  <c r="AE994" i="1"/>
  <c r="AF994" i="1"/>
  <c r="B995" i="1"/>
  <c r="C995" i="1"/>
  <c r="E995" i="1"/>
  <c r="I995" i="1" s="1"/>
  <c r="Z995" i="1" s="1"/>
  <c r="F995" i="1"/>
  <c r="H995" i="1"/>
  <c r="K995" i="1"/>
  <c r="L995" i="1" s="1"/>
  <c r="R995" i="1"/>
  <c r="S995" i="1"/>
  <c r="T995" i="1"/>
  <c r="U995" i="1"/>
  <c r="W995" i="1"/>
  <c r="AC995" i="1"/>
  <c r="AD995" i="1" s="1"/>
  <c r="AE995" i="1"/>
  <c r="AF995" i="1"/>
  <c r="B996" i="1"/>
  <c r="C996" i="1"/>
  <c r="E996" i="1"/>
  <c r="I996" i="1" s="1"/>
  <c r="F996" i="1"/>
  <c r="H996" i="1"/>
  <c r="K996" i="1"/>
  <c r="L996" i="1" s="1"/>
  <c r="R996" i="1"/>
  <c r="S996" i="1"/>
  <c r="U996" i="1"/>
  <c r="W996" i="1"/>
  <c r="AC996" i="1"/>
  <c r="AD996" i="1" s="1"/>
  <c r="AE996" i="1"/>
  <c r="AF996" i="1"/>
  <c r="B997" i="1"/>
  <c r="C997" i="1"/>
  <c r="E997" i="1"/>
  <c r="F997" i="1"/>
  <c r="J997" i="1" s="1"/>
  <c r="H997" i="1"/>
  <c r="I997" i="1"/>
  <c r="K997" i="1"/>
  <c r="AA997" i="1" s="1"/>
  <c r="AB997" i="1" s="1"/>
  <c r="L997" i="1"/>
  <c r="M997" i="1"/>
  <c r="N997" i="1"/>
  <c r="O997" i="1" s="1"/>
  <c r="Q997" i="1"/>
  <c r="R997" i="1"/>
  <c r="U997" i="1" s="1"/>
  <c r="S997" i="1"/>
  <c r="W997" i="1"/>
  <c r="X997" i="1" s="1"/>
  <c r="Y997" i="1" s="1"/>
  <c r="Z997" i="1"/>
  <c r="AC997" i="1"/>
  <c r="AD997" i="1" s="1"/>
  <c r="AE997" i="1"/>
  <c r="AF997" i="1"/>
  <c r="B998" i="1"/>
  <c r="C998" i="1"/>
  <c r="E998" i="1"/>
  <c r="I998" i="1" s="1"/>
  <c r="F998" i="1"/>
  <c r="H998" i="1"/>
  <c r="Z998" i="1" s="1"/>
  <c r="K998" i="1"/>
  <c r="L998" i="1"/>
  <c r="M998" i="1" s="1"/>
  <c r="R998" i="1"/>
  <c r="Q998" i="1" s="1"/>
  <c r="S998" i="1"/>
  <c r="T998" i="1"/>
  <c r="U998" i="1"/>
  <c r="W998" i="1"/>
  <c r="X998" i="1" s="1"/>
  <c r="AC998" i="1"/>
  <c r="AD998" i="1"/>
  <c r="AE998" i="1"/>
  <c r="AF998" i="1"/>
  <c r="B999" i="1"/>
  <c r="C999" i="1"/>
  <c r="E999" i="1"/>
  <c r="F999" i="1"/>
  <c r="H999" i="1"/>
  <c r="I999" i="1"/>
  <c r="J999" i="1" s="1"/>
  <c r="N999" i="1" s="1"/>
  <c r="O999" i="1" s="1"/>
  <c r="K999" i="1"/>
  <c r="L999" i="1" s="1"/>
  <c r="M999" i="1" s="1"/>
  <c r="R999" i="1"/>
  <c r="S999" i="1"/>
  <c r="T999" i="1"/>
  <c r="W999" i="1"/>
  <c r="X999" i="1"/>
  <c r="Y999" i="1" s="1"/>
  <c r="AC999" i="1"/>
  <c r="AD999" i="1" s="1"/>
  <c r="AE999" i="1"/>
  <c r="AF999" i="1"/>
  <c r="B1000" i="1"/>
  <c r="C1000" i="1"/>
  <c r="E1000" i="1"/>
  <c r="I1000" i="1" s="1"/>
  <c r="F1000" i="1"/>
  <c r="H1000" i="1"/>
  <c r="K1000" i="1"/>
  <c r="Q1000" i="1"/>
  <c r="R1000" i="1"/>
  <c r="S1000" i="1"/>
  <c r="U1000" i="1"/>
  <c r="W1000" i="1"/>
  <c r="X1000" i="1"/>
  <c r="Y1000" i="1"/>
  <c r="AC1000" i="1"/>
  <c r="AD1000" i="1"/>
  <c r="AE1000" i="1"/>
  <c r="AF1000" i="1"/>
  <c r="B1001" i="1"/>
  <c r="C1001" i="1"/>
  <c r="E1001" i="1"/>
  <c r="I1001" i="1" s="1"/>
  <c r="F1001" i="1"/>
  <c r="H1001" i="1"/>
  <c r="K1001" i="1"/>
  <c r="L1001" i="1"/>
  <c r="R1001" i="1"/>
  <c r="U1001" i="1" s="1"/>
  <c r="S1001" i="1"/>
  <c r="T1001" i="1"/>
  <c r="W1001" i="1"/>
  <c r="AC1001" i="1"/>
  <c r="AD1001" i="1" s="1"/>
  <c r="AE1001" i="1"/>
  <c r="AF1001" i="1"/>
  <c r="B1002" i="1"/>
  <c r="C1002" i="1"/>
  <c r="E1002" i="1"/>
  <c r="F1002" i="1"/>
  <c r="J1002" i="1" s="1"/>
  <c r="N1002" i="1" s="1"/>
  <c r="O1002" i="1" s="1"/>
  <c r="H1002" i="1"/>
  <c r="I1002" i="1"/>
  <c r="K1002" i="1"/>
  <c r="L1002" i="1"/>
  <c r="Q1002" i="1"/>
  <c r="R1002" i="1"/>
  <c r="U1002" i="1" s="1"/>
  <c r="S1002" i="1"/>
  <c r="T1002" i="1"/>
  <c r="W1002" i="1"/>
  <c r="X1002" i="1" s="1"/>
  <c r="Z1002" i="1"/>
  <c r="AC1002" i="1"/>
  <c r="AD1002" i="1" s="1"/>
  <c r="AE1002" i="1"/>
  <c r="AF1002" i="1"/>
  <c r="B1003" i="1"/>
  <c r="C1003" i="1"/>
  <c r="E1003" i="1"/>
  <c r="I1003" i="1" s="1"/>
  <c r="F1003" i="1"/>
  <c r="H1003" i="1"/>
  <c r="K1003" i="1"/>
  <c r="L1003" i="1" s="1"/>
  <c r="R1003" i="1"/>
  <c r="U1003" i="1" s="1"/>
  <c r="S1003" i="1"/>
  <c r="W1003" i="1"/>
  <c r="X1003" i="1"/>
  <c r="Y1003" i="1" s="1"/>
  <c r="AA1003" i="1"/>
  <c r="AB1003" i="1"/>
  <c r="AC1003" i="1"/>
  <c r="AD1003" i="1"/>
  <c r="AE1003" i="1"/>
  <c r="AF1003" i="1"/>
  <c r="B1004" i="1"/>
  <c r="C1004" i="1"/>
  <c r="E1004" i="1"/>
  <c r="I1004" i="1" s="1"/>
  <c r="J1004" i="1" s="1"/>
  <c r="N1004" i="1" s="1"/>
  <c r="O1004" i="1" s="1"/>
  <c r="F1004" i="1"/>
  <c r="H1004" i="1"/>
  <c r="K1004" i="1"/>
  <c r="L1004" i="1"/>
  <c r="M1004" i="1"/>
  <c r="R1004" i="1"/>
  <c r="T1004" i="1" s="1"/>
  <c r="S1004" i="1"/>
  <c r="U1004" i="1"/>
  <c r="W1004" i="1"/>
  <c r="X1004" i="1" s="1"/>
  <c r="Y1004" i="1" s="1"/>
  <c r="Z1004" i="1"/>
  <c r="AC1004" i="1"/>
  <c r="AD1004" i="1"/>
  <c r="AE1004" i="1"/>
  <c r="AF1004" i="1"/>
  <c r="B1005" i="1"/>
  <c r="C1005" i="1"/>
  <c r="E1005" i="1"/>
  <c r="I1005" i="1" s="1"/>
  <c r="F1005" i="1"/>
  <c r="H1005" i="1"/>
  <c r="K1005" i="1"/>
  <c r="L1005" i="1" s="1"/>
  <c r="Q1005" i="1"/>
  <c r="R1005" i="1"/>
  <c r="S1005" i="1"/>
  <c r="W1005" i="1"/>
  <c r="X1005" i="1"/>
  <c r="Y1005" i="1" s="1"/>
  <c r="Z1005" i="1"/>
  <c r="AA1005" i="1"/>
  <c r="AB1005" i="1" s="1"/>
  <c r="AC1005" i="1"/>
  <c r="AD1005" i="1" s="1"/>
  <c r="AE1005" i="1"/>
  <c r="AF1005" i="1"/>
  <c r="B1006" i="1"/>
  <c r="C1006" i="1"/>
  <c r="E1006" i="1"/>
  <c r="I1006" i="1" s="1"/>
  <c r="F1006" i="1"/>
  <c r="J1006" i="1" s="1"/>
  <c r="H1006" i="1"/>
  <c r="K1006" i="1"/>
  <c r="AA1006" i="1" s="1"/>
  <c r="AB1006" i="1" s="1"/>
  <c r="L1006" i="1"/>
  <c r="M1006" i="1"/>
  <c r="N1006" i="1"/>
  <c r="O1006" i="1"/>
  <c r="Q1006" i="1"/>
  <c r="R1006" i="1"/>
  <c r="T1006" i="1" s="1"/>
  <c r="S1006" i="1"/>
  <c r="U1006" i="1"/>
  <c r="W1006" i="1"/>
  <c r="X1006" i="1" s="1"/>
  <c r="Y1006" i="1"/>
  <c r="AC1006" i="1"/>
  <c r="AD1006" i="1"/>
  <c r="AE1006" i="1"/>
  <c r="AF1006" i="1"/>
  <c r="B1007" i="1"/>
  <c r="C1007" i="1"/>
  <c r="E1007" i="1"/>
  <c r="F1007" i="1"/>
  <c r="H1007" i="1"/>
  <c r="I1007" i="1"/>
  <c r="K1007" i="1"/>
  <c r="L1007" i="1"/>
  <c r="M1007" i="1" s="1"/>
  <c r="R1007" i="1"/>
  <c r="T1007" i="1" s="1"/>
  <c r="S1007" i="1"/>
  <c r="U1007" i="1"/>
  <c r="W1007" i="1"/>
  <c r="AC1007" i="1"/>
  <c r="AD1007" i="1" s="1"/>
  <c r="AE1007" i="1"/>
  <c r="AF1007" i="1"/>
  <c r="B1008" i="1"/>
  <c r="C1008" i="1"/>
  <c r="E1008" i="1"/>
  <c r="F1008" i="1"/>
  <c r="H1008" i="1"/>
  <c r="J1008" i="1" s="1"/>
  <c r="I1008" i="1"/>
  <c r="K1008" i="1"/>
  <c r="L1008" i="1"/>
  <c r="N1008" i="1"/>
  <c r="O1008" i="1"/>
  <c r="R1008" i="1"/>
  <c r="S1008" i="1"/>
  <c r="U1008" i="1"/>
  <c r="W1008" i="1"/>
  <c r="X1008" i="1" s="1"/>
  <c r="Y1008" i="1" s="1"/>
  <c r="AA1008" i="1"/>
  <c r="AB1008" i="1" s="1"/>
  <c r="AC1008" i="1"/>
  <c r="AD1008" i="1"/>
  <c r="AE1008" i="1"/>
  <c r="AF1008" i="1"/>
  <c r="B1009" i="1"/>
  <c r="C1009" i="1"/>
  <c r="E1009" i="1"/>
  <c r="F1009" i="1"/>
  <c r="H1009" i="1"/>
  <c r="I1009" i="1"/>
  <c r="K1009" i="1"/>
  <c r="L1009" i="1"/>
  <c r="R1009" i="1"/>
  <c r="S1009" i="1"/>
  <c r="W1009" i="1"/>
  <c r="AC1009" i="1"/>
  <c r="AD1009" i="1" s="1"/>
  <c r="AE1009" i="1"/>
  <c r="AF1009" i="1"/>
  <c r="B1010" i="1"/>
  <c r="C1010" i="1"/>
  <c r="E1010" i="1"/>
  <c r="F1010" i="1"/>
  <c r="H1010" i="1"/>
  <c r="I1010" i="1"/>
  <c r="J1010" i="1"/>
  <c r="N1010" i="1" s="1"/>
  <c r="O1010" i="1" s="1"/>
  <c r="K1010" i="1"/>
  <c r="L1010" i="1"/>
  <c r="M1010" i="1" s="1"/>
  <c r="Q1010" i="1"/>
  <c r="R1010" i="1"/>
  <c r="T1010" i="1" s="1"/>
  <c r="S1010" i="1"/>
  <c r="U1010" i="1"/>
  <c r="W1010" i="1"/>
  <c r="X1010" i="1"/>
  <c r="Y1010" i="1" s="1"/>
  <c r="Z1010" i="1"/>
  <c r="AA1010" i="1"/>
  <c r="AB1010" i="1" s="1"/>
  <c r="AC1010" i="1"/>
  <c r="AD1010" i="1" s="1"/>
  <c r="AE1010" i="1"/>
  <c r="AF1010" i="1"/>
  <c r="B1011" i="1"/>
  <c r="C1011" i="1"/>
  <c r="E1011" i="1"/>
  <c r="I1011" i="1" s="1"/>
  <c r="F1011" i="1"/>
  <c r="H1011" i="1"/>
  <c r="K1011" i="1"/>
  <c r="R1011" i="1"/>
  <c r="S1011" i="1"/>
  <c r="W1011" i="1"/>
  <c r="X1011" i="1" s="1"/>
  <c r="Y1011" i="1"/>
  <c r="Z1011" i="1"/>
  <c r="AC1011" i="1"/>
  <c r="AD1011" i="1" s="1"/>
  <c r="AE1011" i="1"/>
  <c r="AF1011" i="1"/>
  <c r="B1012" i="1"/>
  <c r="C1012" i="1"/>
  <c r="E1012" i="1"/>
  <c r="I1012" i="1" s="1"/>
  <c r="F1012" i="1"/>
  <c r="H1012" i="1"/>
  <c r="K1012" i="1"/>
  <c r="L1012" i="1" s="1"/>
  <c r="Q1012" i="1"/>
  <c r="R1012" i="1"/>
  <c r="S1012" i="1"/>
  <c r="W1012" i="1"/>
  <c r="Z1012" i="1" s="1"/>
  <c r="AC1012" i="1"/>
  <c r="AD1012" i="1"/>
  <c r="AE1012" i="1"/>
  <c r="AF1012" i="1"/>
  <c r="B1013" i="1"/>
  <c r="C1013" i="1"/>
  <c r="E1013" i="1"/>
  <c r="F1013" i="1"/>
  <c r="H1013" i="1"/>
  <c r="I1013" i="1"/>
  <c r="J1013" i="1" s="1"/>
  <c r="N1013" i="1" s="1"/>
  <c r="O1013" i="1" s="1"/>
  <c r="K1013" i="1"/>
  <c r="L1013" i="1" s="1"/>
  <c r="M1013" i="1" s="1"/>
  <c r="R1013" i="1"/>
  <c r="S1013" i="1"/>
  <c r="W1013" i="1"/>
  <c r="AC1013" i="1"/>
  <c r="AD1013" i="1"/>
  <c r="AE1013" i="1"/>
  <c r="AF1013" i="1"/>
  <c r="B1014" i="1"/>
  <c r="C1014" i="1"/>
  <c r="E1014" i="1"/>
  <c r="I1014" i="1" s="1"/>
  <c r="F1014" i="1"/>
  <c r="H1014" i="1"/>
  <c r="K1014" i="1"/>
  <c r="L1014" i="1"/>
  <c r="R1014" i="1"/>
  <c r="S1014" i="1"/>
  <c r="W1014" i="1"/>
  <c r="X1014" i="1"/>
  <c r="AA1014" i="1" s="1"/>
  <c r="AB1014" i="1" s="1"/>
  <c r="Y1014" i="1"/>
  <c r="AC1014" i="1"/>
  <c r="AD1014" i="1"/>
  <c r="AE1014" i="1"/>
  <c r="AF1014" i="1"/>
  <c r="B1015" i="1"/>
  <c r="C1015" i="1"/>
  <c r="E1015" i="1"/>
  <c r="F1015" i="1"/>
  <c r="J1015" i="1" s="1"/>
  <c r="N1015" i="1" s="1"/>
  <c r="O1015" i="1" s="1"/>
  <c r="H1015" i="1"/>
  <c r="I1015" i="1"/>
  <c r="K1015" i="1"/>
  <c r="L1015" i="1" s="1"/>
  <c r="R1015" i="1"/>
  <c r="S1015" i="1"/>
  <c r="W1015" i="1"/>
  <c r="AC1015" i="1"/>
  <c r="AD1015" i="1" s="1"/>
  <c r="AE1015" i="1"/>
  <c r="AF1015" i="1"/>
  <c r="B1016" i="1"/>
  <c r="C1016" i="1"/>
  <c r="E1016" i="1"/>
  <c r="F1016" i="1"/>
  <c r="X1016" i="1" s="1"/>
  <c r="H1016" i="1"/>
  <c r="I1016" i="1"/>
  <c r="Z1016" i="1" s="1"/>
  <c r="K1016" i="1"/>
  <c r="R1016" i="1"/>
  <c r="U1016" i="1" s="1"/>
  <c r="S1016" i="1"/>
  <c r="W1016" i="1"/>
  <c r="Y1016" i="1"/>
  <c r="AC1016" i="1"/>
  <c r="AD1016" i="1" s="1"/>
  <c r="AE1016" i="1"/>
  <c r="AF1016" i="1"/>
  <c r="B1017" i="1"/>
  <c r="C1017" i="1"/>
  <c r="E1017" i="1"/>
  <c r="F1017" i="1"/>
  <c r="H1017" i="1"/>
  <c r="I1017" i="1"/>
  <c r="K1017" i="1"/>
  <c r="R1017" i="1"/>
  <c r="S1017" i="1"/>
  <c r="W1017" i="1"/>
  <c r="Z1017" i="1" s="1"/>
  <c r="AC1017" i="1"/>
  <c r="AD1017" i="1" s="1"/>
  <c r="AE1017" i="1"/>
  <c r="AF1017" i="1"/>
  <c r="B1018" i="1"/>
  <c r="C1018" i="1"/>
  <c r="E1018" i="1"/>
  <c r="F1018" i="1"/>
  <c r="H1018" i="1"/>
  <c r="Z1018" i="1" s="1"/>
  <c r="I1018" i="1"/>
  <c r="K1018" i="1"/>
  <c r="L1018" i="1"/>
  <c r="R1018" i="1"/>
  <c r="S1018" i="1"/>
  <c r="W1018" i="1"/>
  <c r="X1018" i="1"/>
  <c r="AC1018" i="1"/>
  <c r="AD1018" i="1" s="1"/>
  <c r="AE1018" i="1"/>
  <c r="AF1018" i="1"/>
  <c r="B1019" i="1"/>
  <c r="C1019" i="1"/>
  <c r="E1019" i="1"/>
  <c r="F1019" i="1"/>
  <c r="H1019" i="1"/>
  <c r="I1019" i="1"/>
  <c r="K1019" i="1"/>
  <c r="L1019" i="1" s="1"/>
  <c r="R1019" i="1"/>
  <c r="S1019" i="1"/>
  <c r="W1019" i="1"/>
  <c r="X1019" i="1"/>
  <c r="Y1019" i="1"/>
  <c r="Z1019" i="1"/>
  <c r="AA1019" i="1"/>
  <c r="AB1019" i="1"/>
  <c r="AC1019" i="1"/>
  <c r="AD1019" i="1"/>
  <c r="AE1019" i="1"/>
  <c r="AF1019" i="1"/>
  <c r="B1020" i="1"/>
  <c r="C1020" i="1"/>
  <c r="E1020" i="1"/>
  <c r="I1020" i="1" s="1"/>
  <c r="F1020" i="1"/>
  <c r="H1020" i="1"/>
  <c r="J1020" i="1"/>
  <c r="K1020" i="1"/>
  <c r="L1020" i="1"/>
  <c r="M1020" i="1"/>
  <c r="N1020" i="1"/>
  <c r="O1020" i="1" s="1"/>
  <c r="Q1020" i="1"/>
  <c r="R1020" i="1"/>
  <c r="S1020" i="1"/>
  <c r="W1020" i="1"/>
  <c r="X1020" i="1" s="1"/>
  <c r="Y1020" i="1" s="1"/>
  <c r="AC1020" i="1"/>
  <c r="AD1020" i="1"/>
  <c r="AE1020" i="1"/>
  <c r="AF1020" i="1"/>
  <c r="B1021" i="1"/>
  <c r="C1021" i="1"/>
  <c r="E1021" i="1"/>
  <c r="F1021" i="1"/>
  <c r="H1021" i="1"/>
  <c r="I1021" i="1"/>
  <c r="Z1021" i="1" s="1"/>
  <c r="K1021" i="1"/>
  <c r="L1021" i="1" s="1"/>
  <c r="M1021" i="1"/>
  <c r="R1021" i="1"/>
  <c r="S1021" i="1"/>
  <c r="T1021" i="1"/>
  <c r="U1021" i="1"/>
  <c r="W1021" i="1"/>
  <c r="AC1021" i="1"/>
  <c r="AD1021" i="1" s="1"/>
  <c r="AE1021" i="1"/>
  <c r="AF1021" i="1"/>
  <c r="B1022" i="1"/>
  <c r="C1022" i="1"/>
  <c r="E1022" i="1"/>
  <c r="F1022" i="1"/>
  <c r="H1022" i="1"/>
  <c r="I1022" i="1"/>
  <c r="K1022" i="1"/>
  <c r="L1022" i="1" s="1"/>
  <c r="M1022" i="1" s="1"/>
  <c r="R1022" i="1"/>
  <c r="S1022" i="1"/>
  <c r="W1022" i="1"/>
  <c r="AC1022" i="1"/>
  <c r="AD1022" i="1" s="1"/>
  <c r="AE1022" i="1"/>
  <c r="AF1022" i="1"/>
  <c r="B1023" i="1"/>
  <c r="C1023" i="1"/>
  <c r="E1023" i="1"/>
  <c r="F1023" i="1"/>
  <c r="J1023" i="1" s="1"/>
  <c r="N1023" i="1" s="1"/>
  <c r="H1023" i="1"/>
  <c r="I1023" i="1"/>
  <c r="K1023" i="1"/>
  <c r="O1023" i="1"/>
  <c r="R1023" i="1"/>
  <c r="Q1023" i="1" s="1"/>
  <c r="S1023" i="1"/>
  <c r="W1023" i="1"/>
  <c r="AC1023" i="1"/>
  <c r="AD1023" i="1"/>
  <c r="AE1023" i="1"/>
  <c r="AF1023" i="1"/>
  <c r="B1024" i="1"/>
  <c r="C1024" i="1"/>
  <c r="E1024" i="1"/>
  <c r="I1024" i="1" s="1"/>
  <c r="F1024" i="1"/>
  <c r="X1024" i="1" s="1"/>
  <c r="Y1024" i="1" s="1"/>
  <c r="H1024" i="1"/>
  <c r="J1024" i="1"/>
  <c r="N1024" i="1" s="1"/>
  <c r="O1024" i="1" s="1"/>
  <c r="K1024" i="1"/>
  <c r="L1024" i="1"/>
  <c r="M1024" i="1" s="1"/>
  <c r="R1024" i="1"/>
  <c r="S1024" i="1"/>
  <c r="U1024" i="1"/>
  <c r="W1024" i="1"/>
  <c r="AA1024" i="1"/>
  <c r="AB1024" i="1" s="1"/>
  <c r="AC1024" i="1"/>
  <c r="AD1024" i="1"/>
  <c r="AE1024" i="1"/>
  <c r="AF1024" i="1"/>
  <c r="B1025" i="1"/>
  <c r="C1025" i="1"/>
  <c r="E1025" i="1"/>
  <c r="F1025" i="1"/>
  <c r="J1025" i="1" s="1"/>
  <c r="N1025" i="1" s="1"/>
  <c r="O1025" i="1" s="1"/>
  <c r="H1025" i="1"/>
  <c r="I1025" i="1"/>
  <c r="K1025" i="1"/>
  <c r="L1025" i="1"/>
  <c r="M1025" i="1" s="1"/>
  <c r="R1025" i="1"/>
  <c r="S1025" i="1"/>
  <c r="W1025" i="1"/>
  <c r="X1025" i="1" s="1"/>
  <c r="Y1025" i="1" s="1"/>
  <c r="AA1025" i="1"/>
  <c r="AB1025" i="1" s="1"/>
  <c r="AC1025" i="1"/>
  <c r="AD1025" i="1"/>
  <c r="AE1025" i="1"/>
  <c r="AF1025" i="1"/>
  <c r="B1026" i="1"/>
  <c r="C1026" i="1"/>
  <c r="E1026" i="1"/>
  <c r="F1026" i="1"/>
  <c r="H1026" i="1"/>
  <c r="I1026" i="1"/>
  <c r="J1026" i="1"/>
  <c r="N1026" i="1" s="1"/>
  <c r="O1026" i="1" s="1"/>
  <c r="K1026" i="1"/>
  <c r="L1026" i="1" s="1"/>
  <c r="R1026" i="1"/>
  <c r="S1026" i="1"/>
  <c r="U1026" i="1"/>
  <c r="W1026" i="1"/>
  <c r="X1026" i="1"/>
  <c r="Y1026" i="1" s="1"/>
  <c r="AA1026" i="1"/>
  <c r="AB1026" i="1" s="1"/>
  <c r="AC1026" i="1"/>
  <c r="AD1026" i="1" s="1"/>
  <c r="AE1026" i="1"/>
  <c r="AF1026" i="1"/>
  <c r="B1027" i="1"/>
  <c r="C1027" i="1"/>
  <c r="E1027" i="1"/>
  <c r="F1027" i="1"/>
  <c r="H1027" i="1"/>
  <c r="I1027" i="1"/>
  <c r="J1027" i="1"/>
  <c r="N1027" i="1" s="1"/>
  <c r="K1027" i="1"/>
  <c r="L1027" i="1" s="1"/>
  <c r="O1027" i="1"/>
  <c r="Q1027" i="1"/>
  <c r="R1027" i="1"/>
  <c r="S1027" i="1"/>
  <c r="W1027" i="1"/>
  <c r="AC1027" i="1"/>
  <c r="AD1027" i="1" s="1"/>
  <c r="AE1027" i="1"/>
  <c r="AF1027" i="1"/>
  <c r="B1028" i="1"/>
  <c r="C1028" i="1"/>
  <c r="E1028" i="1"/>
  <c r="I1028" i="1" s="1"/>
  <c r="Q1028" i="1" s="1"/>
  <c r="F1028" i="1"/>
  <c r="H1028" i="1"/>
  <c r="J1028" i="1"/>
  <c r="N1028" i="1" s="1"/>
  <c r="O1028" i="1" s="1"/>
  <c r="K1028" i="1"/>
  <c r="R1028" i="1"/>
  <c r="S1028" i="1"/>
  <c r="U1028" i="1"/>
  <c r="W1028" i="1"/>
  <c r="X1028" i="1" s="1"/>
  <c r="Y1028" i="1"/>
  <c r="AC1028" i="1"/>
  <c r="AD1028" i="1" s="1"/>
  <c r="AE1028" i="1"/>
  <c r="AF1028" i="1"/>
  <c r="B1029" i="1"/>
  <c r="C1029" i="1"/>
  <c r="E1029" i="1"/>
  <c r="F1029" i="1"/>
  <c r="H1029" i="1"/>
  <c r="I1029" i="1"/>
  <c r="J1029" i="1"/>
  <c r="N1029" i="1" s="1"/>
  <c r="K1029" i="1"/>
  <c r="AA1029" i="1" s="1"/>
  <c r="AB1029" i="1" s="1"/>
  <c r="L1029" i="1"/>
  <c r="M1029" i="1" s="1"/>
  <c r="O1029" i="1"/>
  <c r="Q1029" i="1"/>
  <c r="R1029" i="1"/>
  <c r="S1029" i="1"/>
  <c r="U1029" i="1"/>
  <c r="W1029" i="1"/>
  <c r="X1029" i="1" s="1"/>
  <c r="Y1029" i="1" s="1"/>
  <c r="AC1029" i="1"/>
  <c r="AD1029" i="1" s="1"/>
  <c r="AE1029" i="1"/>
  <c r="AF1029" i="1"/>
  <c r="B1030" i="1"/>
  <c r="C1030" i="1"/>
  <c r="E1030" i="1"/>
  <c r="I1030" i="1" s="1"/>
  <c r="Q1030" i="1" s="1"/>
  <c r="F1030" i="1"/>
  <c r="H1030" i="1"/>
  <c r="J1030" i="1"/>
  <c r="N1030" i="1" s="1"/>
  <c r="K1030" i="1"/>
  <c r="L1030" i="1"/>
  <c r="M1030" i="1" s="1"/>
  <c r="O1030" i="1"/>
  <c r="R1030" i="1"/>
  <c r="S1030" i="1"/>
  <c r="W1030" i="1"/>
  <c r="X1030" i="1"/>
  <c r="AC1030" i="1"/>
  <c r="AD1030" i="1"/>
  <c r="AE1030" i="1"/>
  <c r="AF1030" i="1"/>
  <c r="B1031" i="1"/>
  <c r="C1031" i="1"/>
  <c r="E1031" i="1"/>
  <c r="I1031" i="1" s="1"/>
  <c r="F1031" i="1"/>
  <c r="H1031" i="1"/>
  <c r="J1031" i="1"/>
  <c r="N1031" i="1" s="1"/>
  <c r="O1031" i="1" s="1"/>
  <c r="K1031" i="1"/>
  <c r="R1031" i="1"/>
  <c r="S1031" i="1"/>
  <c r="U1031" i="1"/>
  <c r="W1031" i="1"/>
  <c r="T1031" i="1" s="1"/>
  <c r="X1031" i="1"/>
  <c r="Y1031" i="1" s="1"/>
  <c r="Z1031" i="1"/>
  <c r="AC1031" i="1"/>
  <c r="AD1031" i="1" s="1"/>
  <c r="AE1031" i="1"/>
  <c r="AF1031" i="1"/>
  <c r="B1032" i="1"/>
  <c r="C1032" i="1"/>
  <c r="E1032" i="1"/>
  <c r="I1032" i="1" s="1"/>
  <c r="F1032" i="1"/>
  <c r="H1032" i="1"/>
  <c r="K1032" i="1"/>
  <c r="L1032" i="1" s="1"/>
  <c r="M1032" i="1" s="1"/>
  <c r="R1032" i="1"/>
  <c r="S1032" i="1"/>
  <c r="W1032" i="1"/>
  <c r="X1032" i="1"/>
  <c r="Y1032" i="1" s="1"/>
  <c r="AA1032" i="1"/>
  <c r="AB1032" i="1" s="1"/>
  <c r="AC1032" i="1"/>
  <c r="AD1032" i="1" s="1"/>
  <c r="AE1032" i="1"/>
  <c r="AF1032" i="1"/>
  <c r="B1033" i="1"/>
  <c r="C1033" i="1"/>
  <c r="E1033" i="1"/>
  <c r="I1033" i="1" s="1"/>
  <c r="Z1033" i="1" s="1"/>
  <c r="F1033" i="1"/>
  <c r="H1033" i="1"/>
  <c r="K1033" i="1"/>
  <c r="Q1033" i="1"/>
  <c r="R1033" i="1"/>
  <c r="S1033" i="1"/>
  <c r="W1033" i="1"/>
  <c r="X1033" i="1"/>
  <c r="Y1033" i="1" s="1"/>
  <c r="AC1033" i="1"/>
  <c r="AD1033" i="1"/>
  <c r="AE1033" i="1"/>
  <c r="AF1033" i="1"/>
  <c r="B1034" i="1"/>
  <c r="C1034" i="1"/>
  <c r="E1034" i="1"/>
  <c r="F1034" i="1"/>
  <c r="H1034" i="1"/>
  <c r="I1034" i="1"/>
  <c r="K1034" i="1"/>
  <c r="L1034" i="1"/>
  <c r="M1034" i="1" s="1"/>
  <c r="R1034" i="1"/>
  <c r="Q1034" i="1" s="1"/>
  <c r="S1034" i="1"/>
  <c r="T1034" i="1"/>
  <c r="U1034" i="1"/>
  <c r="W1034" i="1"/>
  <c r="AC1034" i="1"/>
  <c r="AD1034" i="1" s="1"/>
  <c r="AE1034" i="1"/>
  <c r="AF1034" i="1"/>
  <c r="B1035" i="1"/>
  <c r="C1035" i="1"/>
  <c r="E1035" i="1"/>
  <c r="F1035" i="1"/>
  <c r="H1035" i="1"/>
  <c r="I1035" i="1"/>
  <c r="M1035" i="1" s="1"/>
  <c r="K1035" i="1"/>
  <c r="L1035" i="1"/>
  <c r="R1035" i="1"/>
  <c r="S1035" i="1"/>
  <c r="W1035" i="1"/>
  <c r="AC1035" i="1"/>
  <c r="AD1035" i="1" s="1"/>
  <c r="AE1035" i="1"/>
  <c r="AF1035" i="1"/>
  <c r="B1036" i="1"/>
  <c r="C1036" i="1"/>
  <c r="E1036" i="1"/>
  <c r="I1036" i="1" s="1"/>
  <c r="F1036" i="1"/>
  <c r="H1036" i="1"/>
  <c r="K1036" i="1"/>
  <c r="L1036" i="1" s="1"/>
  <c r="R1036" i="1"/>
  <c r="S1036" i="1"/>
  <c r="W1036" i="1"/>
  <c r="AC1036" i="1"/>
  <c r="AD1036" i="1" s="1"/>
  <c r="AE1036" i="1"/>
  <c r="AF1036" i="1"/>
  <c r="B1037" i="1"/>
  <c r="C1037" i="1"/>
  <c r="E1037" i="1"/>
  <c r="F1037" i="1"/>
  <c r="J1037" i="1" s="1"/>
  <c r="H1037" i="1"/>
  <c r="I1037" i="1"/>
  <c r="K1037" i="1"/>
  <c r="N1037" i="1"/>
  <c r="O1037" i="1" s="1"/>
  <c r="R1037" i="1"/>
  <c r="S1037" i="1"/>
  <c r="U1037" i="1"/>
  <c r="W1037" i="1"/>
  <c r="Z1037" i="1" s="1"/>
  <c r="X1037" i="1"/>
  <c r="Y1037" i="1" s="1"/>
  <c r="AC1037" i="1"/>
  <c r="AD1037" i="1" s="1"/>
  <c r="AE1037" i="1"/>
  <c r="AF1037" i="1"/>
  <c r="B1038" i="1"/>
  <c r="C1038" i="1"/>
  <c r="E1038" i="1"/>
  <c r="F1038" i="1"/>
  <c r="H1038" i="1"/>
  <c r="T1038" i="1" s="1"/>
  <c r="I1038" i="1"/>
  <c r="J1038" i="1"/>
  <c r="N1038" i="1" s="1"/>
  <c r="O1038" i="1" s="1"/>
  <c r="K1038" i="1"/>
  <c r="L1038" i="1"/>
  <c r="M1038" i="1" s="1"/>
  <c r="Q1038" i="1"/>
  <c r="R1038" i="1"/>
  <c r="S1038" i="1"/>
  <c r="U1038" i="1"/>
  <c r="W1038" i="1"/>
  <c r="X1038" i="1" s="1"/>
  <c r="Z1038" i="1"/>
  <c r="AC1038" i="1"/>
  <c r="AD1038" i="1" s="1"/>
  <c r="AE1038" i="1"/>
  <c r="AF1038" i="1"/>
  <c r="B1039" i="1"/>
  <c r="C1039" i="1"/>
  <c r="E1039" i="1"/>
  <c r="F1039" i="1"/>
  <c r="H1039" i="1"/>
  <c r="I1039" i="1"/>
  <c r="K1039" i="1"/>
  <c r="L1039" i="1"/>
  <c r="R1039" i="1"/>
  <c r="S1039" i="1"/>
  <c r="U1039" i="1"/>
  <c r="W1039" i="1"/>
  <c r="X1039" i="1" s="1"/>
  <c r="Y1039" i="1" s="1"/>
  <c r="AC1039" i="1"/>
  <c r="AD1039" i="1"/>
  <c r="AE1039" i="1"/>
  <c r="AF1039" i="1"/>
  <c r="B1040" i="1"/>
  <c r="C1040" i="1"/>
  <c r="E1040" i="1"/>
  <c r="I1040" i="1" s="1"/>
  <c r="F1040" i="1"/>
  <c r="H1040" i="1"/>
  <c r="K1040" i="1"/>
  <c r="L1040" i="1" s="1"/>
  <c r="R1040" i="1"/>
  <c r="S1040" i="1"/>
  <c r="U1040" i="1"/>
  <c r="W1040" i="1"/>
  <c r="AC1040" i="1"/>
  <c r="AD1040" i="1" s="1"/>
  <c r="AE1040" i="1"/>
  <c r="AF1040" i="1"/>
  <c r="B1041" i="1"/>
  <c r="C1041" i="1"/>
  <c r="E1041" i="1"/>
  <c r="F1041" i="1"/>
  <c r="X1041" i="1" s="1"/>
  <c r="H1041" i="1"/>
  <c r="I1041" i="1"/>
  <c r="Z1041" i="1" s="1"/>
  <c r="K1041" i="1"/>
  <c r="L1041" i="1"/>
  <c r="M1041" i="1"/>
  <c r="R1041" i="1"/>
  <c r="S1041" i="1"/>
  <c r="T1041" i="1"/>
  <c r="U1041" i="1"/>
  <c r="W1041" i="1"/>
  <c r="Y1041" i="1"/>
  <c r="AA1041" i="1"/>
  <c r="AB1041" i="1" s="1"/>
  <c r="AC1041" i="1"/>
  <c r="AD1041" i="1" s="1"/>
  <c r="AE1041" i="1"/>
  <c r="AF1041" i="1"/>
  <c r="B1042" i="1"/>
  <c r="C1042" i="1"/>
  <c r="E1042" i="1"/>
  <c r="F1042" i="1"/>
  <c r="H1042" i="1"/>
  <c r="Z1042" i="1" s="1"/>
  <c r="I1042" i="1"/>
  <c r="K1042" i="1"/>
  <c r="L1042" i="1"/>
  <c r="M1042" i="1" s="1"/>
  <c r="R1042" i="1"/>
  <c r="S1042" i="1"/>
  <c r="W1042" i="1"/>
  <c r="AC1042" i="1"/>
  <c r="AD1042" i="1"/>
  <c r="AE1042" i="1"/>
  <c r="AF1042" i="1"/>
  <c r="B1043" i="1"/>
  <c r="C1043" i="1"/>
  <c r="E1043" i="1"/>
  <c r="F1043" i="1"/>
  <c r="H1043" i="1"/>
  <c r="I1043" i="1"/>
  <c r="M1043" i="1" s="1"/>
  <c r="K1043" i="1"/>
  <c r="L1043" i="1"/>
  <c r="R1043" i="1"/>
  <c r="T1043" i="1" s="1"/>
  <c r="S1043" i="1"/>
  <c r="W1043" i="1"/>
  <c r="X1043" i="1" s="1"/>
  <c r="Y1043" i="1"/>
  <c r="AA1043" i="1"/>
  <c r="AB1043" i="1" s="1"/>
  <c r="AC1043" i="1"/>
  <c r="AD1043" i="1"/>
  <c r="AE1043" i="1"/>
  <c r="AF1043" i="1"/>
  <c r="B1044" i="1"/>
  <c r="C1044" i="1"/>
  <c r="E1044" i="1"/>
  <c r="F1044" i="1"/>
  <c r="X1044" i="1" s="1"/>
  <c r="H1044" i="1"/>
  <c r="I1044" i="1"/>
  <c r="K1044" i="1"/>
  <c r="AA1044" i="1" s="1"/>
  <c r="AB1044" i="1" s="1"/>
  <c r="R1044" i="1"/>
  <c r="S1044" i="1"/>
  <c r="W1044" i="1"/>
  <c r="Y1044" i="1"/>
  <c r="Z1044" i="1"/>
  <c r="AC1044" i="1"/>
  <c r="AD1044" i="1" s="1"/>
  <c r="AE1044" i="1"/>
  <c r="AF1044" i="1"/>
  <c r="B1045" i="1"/>
  <c r="C1045" i="1"/>
  <c r="E1045" i="1"/>
  <c r="I1045" i="1" s="1"/>
  <c r="Z1045" i="1" s="1"/>
  <c r="F1045" i="1"/>
  <c r="J1045" i="1" s="1"/>
  <c r="N1045" i="1" s="1"/>
  <c r="H1045" i="1"/>
  <c r="K1045" i="1"/>
  <c r="L1045" i="1" s="1"/>
  <c r="M1045" i="1" s="1"/>
  <c r="O1045" i="1"/>
  <c r="R1045" i="1"/>
  <c r="U1045" i="1" s="1"/>
  <c r="S1045" i="1"/>
  <c r="T1045" i="1"/>
  <c r="W1045" i="1"/>
  <c r="X1045" i="1"/>
  <c r="Y1045" i="1" s="1"/>
  <c r="AC1045" i="1"/>
  <c r="AD1045" i="1" s="1"/>
  <c r="AE1045" i="1"/>
  <c r="AF1045" i="1"/>
  <c r="B1046" i="1"/>
  <c r="C1046" i="1"/>
  <c r="E1046" i="1"/>
  <c r="I1046" i="1" s="1"/>
  <c r="F1046" i="1"/>
  <c r="J1046" i="1" s="1"/>
  <c r="N1046" i="1" s="1"/>
  <c r="O1046" i="1" s="1"/>
  <c r="H1046" i="1"/>
  <c r="K1046" i="1"/>
  <c r="L1046" i="1"/>
  <c r="Q1046" i="1"/>
  <c r="R1046" i="1"/>
  <c r="S1046" i="1"/>
  <c r="W1046" i="1"/>
  <c r="AC1046" i="1"/>
  <c r="AD1046" i="1" s="1"/>
  <c r="AE1046" i="1"/>
  <c r="AF1046" i="1"/>
  <c r="B1047" i="1"/>
  <c r="C1047" i="1"/>
  <c r="E1047" i="1"/>
  <c r="F1047" i="1"/>
  <c r="H1047" i="1"/>
  <c r="I1047" i="1"/>
  <c r="J1047" i="1"/>
  <c r="N1047" i="1" s="1"/>
  <c r="O1047" i="1" s="1"/>
  <c r="K1047" i="1"/>
  <c r="R1047" i="1"/>
  <c r="S1047" i="1"/>
  <c r="W1047" i="1"/>
  <c r="AC1047" i="1"/>
  <c r="AD1047" i="1" s="1"/>
  <c r="AE1047" i="1"/>
  <c r="AF1047" i="1"/>
  <c r="B1048" i="1"/>
  <c r="C1048" i="1"/>
  <c r="E1048" i="1"/>
  <c r="I1048" i="1" s="1"/>
  <c r="F1048" i="1"/>
  <c r="H1048" i="1"/>
  <c r="K1048" i="1"/>
  <c r="L1048" i="1" s="1"/>
  <c r="M1048" i="1" s="1"/>
  <c r="R1048" i="1"/>
  <c r="S1048" i="1"/>
  <c r="W1048" i="1"/>
  <c r="X1048" i="1" s="1"/>
  <c r="Y1048" i="1" s="1"/>
  <c r="AC1048" i="1"/>
  <c r="AD1048" i="1" s="1"/>
  <c r="AE1048" i="1"/>
  <c r="AF1048" i="1"/>
  <c r="B1049" i="1"/>
  <c r="C1049" i="1"/>
  <c r="E1049" i="1"/>
  <c r="I1049" i="1" s="1"/>
  <c r="Q1049" i="1" s="1"/>
  <c r="F1049" i="1"/>
  <c r="H1049" i="1"/>
  <c r="K1049" i="1"/>
  <c r="L1049" i="1" s="1"/>
  <c r="M1049" i="1" s="1"/>
  <c r="R1049" i="1"/>
  <c r="S1049" i="1"/>
  <c r="W1049" i="1"/>
  <c r="U1049" i="1" s="1"/>
  <c r="AC1049" i="1"/>
  <c r="AD1049" i="1" s="1"/>
  <c r="AE1049" i="1"/>
  <c r="AF1049" i="1"/>
  <c r="B1050" i="1"/>
  <c r="C1050" i="1"/>
  <c r="E1050" i="1"/>
  <c r="I1050" i="1" s="1"/>
  <c r="J1050" i="1" s="1"/>
  <c r="N1050" i="1" s="1"/>
  <c r="O1050" i="1" s="1"/>
  <c r="F1050" i="1"/>
  <c r="X1050" i="1" s="1"/>
  <c r="H1050" i="1"/>
  <c r="K1050" i="1"/>
  <c r="L1050" i="1"/>
  <c r="R1050" i="1"/>
  <c r="S1050" i="1"/>
  <c r="U1050" i="1"/>
  <c r="W1050" i="1"/>
  <c r="Y1050" i="1"/>
  <c r="Z1050" i="1"/>
  <c r="AA1050" i="1"/>
  <c r="AB1050" i="1"/>
  <c r="AC1050" i="1"/>
  <c r="AD1050" i="1" s="1"/>
  <c r="AE1050" i="1"/>
  <c r="AF1050" i="1"/>
  <c r="B1051" i="1"/>
  <c r="C1051" i="1"/>
  <c r="E1051" i="1"/>
  <c r="F1051" i="1"/>
  <c r="H1051" i="1"/>
  <c r="I1051" i="1"/>
  <c r="J1051" i="1" s="1"/>
  <c r="K1051" i="1"/>
  <c r="L1051" i="1"/>
  <c r="M1051" i="1"/>
  <c r="N1051" i="1"/>
  <c r="O1051" i="1"/>
  <c r="R1051" i="1"/>
  <c r="S1051" i="1"/>
  <c r="W1051" i="1"/>
  <c r="AC1051" i="1"/>
  <c r="AD1051" i="1" s="1"/>
  <c r="AE1051" i="1"/>
  <c r="AF1051" i="1"/>
  <c r="B1052" i="1"/>
  <c r="C1052" i="1"/>
  <c r="E1052" i="1"/>
  <c r="F1052" i="1"/>
  <c r="H1052" i="1"/>
  <c r="I1052" i="1"/>
  <c r="J1052" i="1"/>
  <c r="N1052" i="1" s="1"/>
  <c r="O1052" i="1" s="1"/>
  <c r="K1052" i="1"/>
  <c r="Q1052" i="1"/>
  <c r="R1052" i="1"/>
  <c r="T1052" i="1" s="1"/>
  <c r="S1052" i="1"/>
  <c r="W1052" i="1"/>
  <c r="X1052" i="1"/>
  <c r="Y1052" i="1" s="1"/>
  <c r="AC1052" i="1"/>
  <c r="AD1052" i="1"/>
  <c r="AE1052" i="1"/>
  <c r="AF1052" i="1"/>
  <c r="B1053" i="1"/>
  <c r="C1053" i="1"/>
  <c r="E1053" i="1"/>
  <c r="F1053" i="1"/>
  <c r="H1053" i="1"/>
  <c r="I1053" i="1"/>
  <c r="K1053" i="1"/>
  <c r="L1053" i="1" s="1"/>
  <c r="R1053" i="1"/>
  <c r="S1053" i="1"/>
  <c r="U1053" i="1"/>
  <c r="W1053" i="1"/>
  <c r="AC1053" i="1"/>
  <c r="AD1053" i="1" s="1"/>
  <c r="AE1053" i="1"/>
  <c r="AF1053" i="1"/>
  <c r="B1054" i="1"/>
  <c r="C1054" i="1"/>
  <c r="E1054" i="1"/>
  <c r="F1054" i="1"/>
  <c r="H1054" i="1"/>
  <c r="I1054" i="1"/>
  <c r="J1054" i="1" s="1"/>
  <c r="N1054" i="1" s="1"/>
  <c r="O1054" i="1" s="1"/>
  <c r="K1054" i="1"/>
  <c r="Q1054" i="1"/>
  <c r="R1054" i="1"/>
  <c r="S1054" i="1"/>
  <c r="T1054" i="1"/>
  <c r="W1054" i="1"/>
  <c r="X1054" i="1" s="1"/>
  <c r="Y1054" i="1" s="1"/>
  <c r="AC1054" i="1"/>
  <c r="AD1054" i="1" s="1"/>
  <c r="AE1054" i="1"/>
  <c r="AF1054" i="1"/>
  <c r="B1055" i="1"/>
  <c r="C1055" i="1"/>
  <c r="E1055" i="1"/>
  <c r="F1055" i="1"/>
  <c r="H1055" i="1"/>
  <c r="I1055" i="1"/>
  <c r="J1055" i="1"/>
  <c r="N1055" i="1" s="1"/>
  <c r="O1055" i="1" s="1"/>
  <c r="K1055" i="1"/>
  <c r="R1055" i="1"/>
  <c r="U1055" i="1" s="1"/>
  <c r="S1055" i="1"/>
  <c r="T1055" i="1"/>
  <c r="W1055" i="1"/>
  <c r="X1055" i="1" s="1"/>
  <c r="Y1055" i="1" s="1"/>
  <c r="AC1055" i="1"/>
  <c r="AD1055" i="1" s="1"/>
  <c r="AE1055" i="1"/>
  <c r="AF1055" i="1"/>
  <c r="B1056" i="1"/>
  <c r="C1056" i="1"/>
  <c r="E1056" i="1"/>
  <c r="I1056" i="1" s="1"/>
  <c r="F1056" i="1"/>
  <c r="H1056" i="1"/>
  <c r="K1056" i="1"/>
  <c r="L1056" i="1" s="1"/>
  <c r="R1056" i="1"/>
  <c r="S1056" i="1"/>
  <c r="U1056" i="1"/>
  <c r="W1056" i="1"/>
  <c r="AC1056" i="1"/>
  <c r="AD1056" i="1" s="1"/>
  <c r="AE1056" i="1"/>
  <c r="AF1056" i="1"/>
  <c r="B1057" i="1"/>
  <c r="C1057" i="1"/>
  <c r="E1057" i="1"/>
  <c r="F1057" i="1"/>
  <c r="H1057" i="1"/>
  <c r="I1057" i="1"/>
  <c r="J1057" i="1"/>
  <c r="N1057" i="1" s="1"/>
  <c r="O1057" i="1" s="1"/>
  <c r="K1057" i="1"/>
  <c r="Q1057" i="1"/>
  <c r="R1057" i="1"/>
  <c r="S1057" i="1"/>
  <c r="W1057" i="1"/>
  <c r="AC1057" i="1"/>
  <c r="AD1057" i="1" s="1"/>
  <c r="AE1057" i="1"/>
  <c r="AF1057" i="1"/>
  <c r="B1058" i="1"/>
  <c r="C1058" i="1"/>
  <c r="E1058" i="1"/>
  <c r="F1058" i="1"/>
  <c r="H1058" i="1"/>
  <c r="I1058" i="1"/>
  <c r="K1058" i="1"/>
  <c r="L1058" i="1"/>
  <c r="R1058" i="1"/>
  <c r="S1058" i="1"/>
  <c r="W1058" i="1"/>
  <c r="AC1058" i="1"/>
  <c r="AD1058" i="1"/>
  <c r="AE1058" i="1"/>
  <c r="AF1058" i="1"/>
  <c r="B1059" i="1"/>
  <c r="C1059" i="1"/>
  <c r="E1059" i="1"/>
  <c r="I1059" i="1" s="1"/>
  <c r="J1059" i="1" s="1"/>
  <c r="F1059" i="1"/>
  <c r="H1059" i="1"/>
  <c r="K1059" i="1"/>
  <c r="L1059" i="1"/>
  <c r="M1059" i="1" s="1"/>
  <c r="N1059" i="1"/>
  <c r="O1059" i="1" s="1"/>
  <c r="R1059" i="1"/>
  <c r="S1059" i="1"/>
  <c r="T1059" i="1"/>
  <c r="W1059" i="1"/>
  <c r="U1059" i="1" s="1"/>
  <c r="X1059" i="1"/>
  <c r="Y1059" i="1"/>
  <c r="Z1059" i="1"/>
  <c r="AA1059" i="1"/>
  <c r="AB1059" i="1" s="1"/>
  <c r="AC1059" i="1"/>
  <c r="AD1059" i="1"/>
  <c r="AE1059" i="1"/>
  <c r="AF1059" i="1"/>
  <c r="B1060" i="1"/>
  <c r="C1060" i="1"/>
  <c r="E1060" i="1"/>
  <c r="F1060" i="1"/>
  <c r="H1060" i="1"/>
  <c r="Z1060" i="1" s="1"/>
  <c r="I1060" i="1"/>
  <c r="K1060" i="1"/>
  <c r="L1060" i="1" s="1"/>
  <c r="M1060" i="1" s="1"/>
  <c r="R1060" i="1"/>
  <c r="T1060" i="1" s="1"/>
  <c r="S1060" i="1"/>
  <c r="U1060" i="1"/>
  <c r="W1060" i="1"/>
  <c r="AC1060" i="1"/>
  <c r="AD1060" i="1"/>
  <c r="AE1060" i="1"/>
  <c r="AF1060" i="1"/>
  <c r="B1061" i="1"/>
  <c r="C1061" i="1"/>
  <c r="E1061" i="1"/>
  <c r="I1061" i="1" s="1"/>
  <c r="F1061" i="1"/>
  <c r="H1061" i="1"/>
  <c r="T1061" i="1" s="1"/>
  <c r="K1061" i="1"/>
  <c r="L1061" i="1" s="1"/>
  <c r="R1061" i="1"/>
  <c r="S1061" i="1"/>
  <c r="U1061" i="1"/>
  <c r="W1061" i="1"/>
  <c r="X1061" i="1"/>
  <c r="Y1061" i="1"/>
  <c r="Z1061" i="1"/>
  <c r="AA1061" i="1"/>
  <c r="AB1061" i="1" s="1"/>
  <c r="AC1061" i="1"/>
  <c r="AD1061" i="1" s="1"/>
  <c r="AE1061" i="1"/>
  <c r="AF1061" i="1"/>
  <c r="B1062" i="1"/>
  <c r="C1062" i="1"/>
  <c r="E1062" i="1"/>
  <c r="F1062" i="1"/>
  <c r="H1062" i="1"/>
  <c r="I1062" i="1"/>
  <c r="K1062" i="1"/>
  <c r="AA1062" i="1" s="1"/>
  <c r="AB1062" i="1" s="1"/>
  <c r="R1062" i="1"/>
  <c r="U1062" i="1" s="1"/>
  <c r="S1062" i="1"/>
  <c r="T1062" i="1"/>
  <c r="W1062" i="1"/>
  <c r="X1062" i="1"/>
  <c r="Y1062" i="1" s="1"/>
  <c r="AC1062" i="1"/>
  <c r="AD1062" i="1"/>
  <c r="AE1062" i="1"/>
  <c r="AF1062" i="1"/>
  <c r="B1063" i="1"/>
  <c r="C1063" i="1"/>
  <c r="E1063" i="1"/>
  <c r="F1063" i="1"/>
  <c r="H1063" i="1"/>
  <c r="I1063" i="1"/>
  <c r="K1063" i="1"/>
  <c r="L1063" i="1"/>
  <c r="M1063" i="1"/>
  <c r="R1063" i="1"/>
  <c r="S1063" i="1"/>
  <c r="W1063" i="1"/>
  <c r="X1063" i="1"/>
  <c r="AC1063" i="1"/>
  <c r="AD1063" i="1" s="1"/>
  <c r="AE1063" i="1"/>
  <c r="AF1063" i="1"/>
  <c r="B1064" i="1"/>
  <c r="C1064" i="1"/>
  <c r="E1064" i="1"/>
  <c r="I1064" i="1" s="1"/>
  <c r="F1064" i="1"/>
  <c r="H1064" i="1"/>
  <c r="K1064" i="1"/>
  <c r="L1064" i="1" s="1"/>
  <c r="M1064" i="1"/>
  <c r="R1064" i="1"/>
  <c r="S1064" i="1"/>
  <c r="W1064" i="1"/>
  <c r="AC1064" i="1"/>
  <c r="AD1064" i="1"/>
  <c r="AE1064" i="1"/>
  <c r="AF1064" i="1"/>
  <c r="B1065" i="1"/>
  <c r="C1065" i="1"/>
  <c r="E1065" i="1"/>
  <c r="I1065" i="1" s="1"/>
  <c r="F1065" i="1"/>
  <c r="J1065" i="1" s="1"/>
  <c r="N1065" i="1" s="1"/>
  <c r="O1065" i="1" s="1"/>
  <c r="H1065" i="1"/>
  <c r="K1065" i="1"/>
  <c r="L1065" i="1"/>
  <c r="M1065" i="1"/>
  <c r="R1065" i="1"/>
  <c r="U1065" i="1" s="1"/>
  <c r="S1065" i="1"/>
  <c r="T1065" i="1"/>
  <c r="W1065" i="1"/>
  <c r="Z1065" i="1"/>
  <c r="AC1065" i="1"/>
  <c r="AD1065" i="1" s="1"/>
  <c r="AE1065" i="1"/>
  <c r="AF1065" i="1"/>
  <c r="B1066" i="1"/>
  <c r="C1066" i="1"/>
  <c r="E1066" i="1"/>
  <c r="F1066" i="1"/>
  <c r="X1066" i="1" s="1"/>
  <c r="Y1066" i="1" s="1"/>
  <c r="H1066" i="1"/>
  <c r="Q1066" i="1" s="1"/>
  <c r="I1066" i="1"/>
  <c r="J1066" i="1"/>
  <c r="N1066" i="1" s="1"/>
  <c r="O1066" i="1" s="1"/>
  <c r="K1066" i="1"/>
  <c r="R1066" i="1"/>
  <c r="S1066" i="1"/>
  <c r="W1066" i="1"/>
  <c r="AC1066" i="1"/>
  <c r="AD1066" i="1"/>
  <c r="AE1066" i="1"/>
  <c r="AF1066" i="1"/>
  <c r="B1067" i="1"/>
  <c r="C1067" i="1"/>
  <c r="E1067" i="1"/>
  <c r="I1067" i="1" s="1"/>
  <c r="J1067" i="1" s="1"/>
  <c r="N1067" i="1" s="1"/>
  <c r="O1067" i="1" s="1"/>
  <c r="F1067" i="1"/>
  <c r="H1067" i="1"/>
  <c r="K1067" i="1"/>
  <c r="L1067" i="1" s="1"/>
  <c r="Q1067" i="1"/>
  <c r="R1067" i="1"/>
  <c r="S1067" i="1"/>
  <c r="U1067" i="1"/>
  <c r="W1067" i="1"/>
  <c r="X1067" i="1" s="1"/>
  <c r="AC1067" i="1"/>
  <c r="AD1067" i="1"/>
  <c r="AE1067" i="1"/>
  <c r="AF1067" i="1"/>
  <c r="B1068" i="1"/>
  <c r="C1068" i="1"/>
  <c r="E1068" i="1"/>
  <c r="I1068" i="1" s="1"/>
  <c r="F1068" i="1"/>
  <c r="H1068" i="1"/>
  <c r="J1068" i="1"/>
  <c r="N1068" i="1" s="1"/>
  <c r="O1068" i="1" s="1"/>
  <c r="K1068" i="1"/>
  <c r="L1068" i="1"/>
  <c r="M1068" i="1" s="1"/>
  <c r="R1068" i="1"/>
  <c r="S1068" i="1"/>
  <c r="W1068" i="1"/>
  <c r="AC1068" i="1"/>
  <c r="AD1068" i="1" s="1"/>
  <c r="AE1068" i="1"/>
  <c r="AF1068" i="1"/>
  <c r="B1069" i="1"/>
  <c r="C1069" i="1"/>
  <c r="E1069" i="1"/>
  <c r="F1069" i="1"/>
  <c r="J1069" i="1" s="1"/>
  <c r="N1069" i="1" s="1"/>
  <c r="H1069" i="1"/>
  <c r="I1069" i="1"/>
  <c r="K1069" i="1"/>
  <c r="L1069" i="1" s="1"/>
  <c r="M1069" i="1" s="1"/>
  <c r="O1069" i="1"/>
  <c r="R1069" i="1"/>
  <c r="T1069" i="1" s="1"/>
  <c r="S1069" i="1"/>
  <c r="U1069" i="1"/>
  <c r="W1069" i="1"/>
  <c r="AC1069" i="1"/>
  <c r="AD1069" i="1"/>
  <c r="AE1069" i="1"/>
  <c r="AF1069" i="1"/>
  <c r="B1070" i="1"/>
  <c r="C1070" i="1"/>
  <c r="E1070" i="1"/>
  <c r="I1070" i="1" s="1"/>
  <c r="F1070" i="1"/>
  <c r="H1070" i="1"/>
  <c r="K1070" i="1"/>
  <c r="L1070" i="1" s="1"/>
  <c r="M1070" i="1"/>
  <c r="R1070" i="1"/>
  <c r="S1070" i="1"/>
  <c r="W1070" i="1"/>
  <c r="X1070" i="1"/>
  <c r="AA1070" i="1" s="1"/>
  <c r="AB1070" i="1" s="1"/>
  <c r="Y1070" i="1"/>
  <c r="Z1070" i="1"/>
  <c r="AC1070" i="1"/>
  <c r="AD1070" i="1" s="1"/>
  <c r="AE1070" i="1"/>
  <c r="AF1070" i="1"/>
  <c r="B1071" i="1"/>
  <c r="C1071" i="1"/>
  <c r="E1071" i="1"/>
  <c r="F1071" i="1"/>
  <c r="H1071" i="1"/>
  <c r="I1071" i="1"/>
  <c r="J1071" i="1" s="1"/>
  <c r="K1071" i="1"/>
  <c r="AA1071" i="1" s="1"/>
  <c r="L1071" i="1"/>
  <c r="M1071" i="1"/>
  <c r="N1071" i="1"/>
  <c r="O1071" i="1" s="1"/>
  <c r="R1071" i="1"/>
  <c r="S1071" i="1"/>
  <c r="W1071" i="1"/>
  <c r="U1071" i="1" s="1"/>
  <c r="X1071" i="1"/>
  <c r="Y1071" i="1" s="1"/>
  <c r="AB1071" i="1"/>
  <c r="AC1071" i="1"/>
  <c r="AD1071" i="1" s="1"/>
  <c r="AE1071" i="1"/>
  <c r="AF1071" i="1"/>
  <c r="B1072" i="1"/>
  <c r="C1072" i="1"/>
  <c r="E1072" i="1"/>
  <c r="F1072" i="1"/>
  <c r="H1072" i="1"/>
  <c r="I1072" i="1"/>
  <c r="K1072" i="1"/>
  <c r="L1072" i="1" s="1"/>
  <c r="R1072" i="1"/>
  <c r="S1072" i="1"/>
  <c r="W1072" i="1"/>
  <c r="X1072" i="1"/>
  <c r="AC1072" i="1"/>
  <c r="AD1072" i="1" s="1"/>
  <c r="AE1072" i="1"/>
  <c r="AF1072" i="1"/>
  <c r="B1073" i="1"/>
  <c r="C1073" i="1"/>
  <c r="E1073" i="1"/>
  <c r="F1073" i="1"/>
  <c r="H1073" i="1"/>
  <c r="I1073" i="1"/>
  <c r="Q1073" i="1" s="1"/>
  <c r="K1073" i="1"/>
  <c r="R1073" i="1"/>
  <c r="S1073" i="1"/>
  <c r="W1073" i="1"/>
  <c r="AC1073" i="1"/>
  <c r="AD1073" i="1" s="1"/>
  <c r="AE1073" i="1"/>
  <c r="AF1073" i="1"/>
  <c r="B1074" i="1"/>
  <c r="C1074" i="1"/>
  <c r="E1074" i="1"/>
  <c r="F1074" i="1"/>
  <c r="H1074" i="1"/>
  <c r="J1074" i="1" s="1"/>
  <c r="N1074" i="1" s="1"/>
  <c r="O1074" i="1" s="1"/>
  <c r="I1074" i="1"/>
  <c r="K1074" i="1"/>
  <c r="L1074" i="1"/>
  <c r="R1074" i="1"/>
  <c r="S1074" i="1"/>
  <c r="W1074" i="1"/>
  <c r="AC1074" i="1"/>
  <c r="AD1074" i="1"/>
  <c r="AE1074" i="1"/>
  <c r="AF1074" i="1"/>
  <c r="B1075" i="1"/>
  <c r="C1075" i="1"/>
  <c r="E1075" i="1"/>
  <c r="I1075" i="1" s="1"/>
  <c r="F1075" i="1"/>
  <c r="H1075" i="1"/>
  <c r="J1075" i="1"/>
  <c r="K1075" i="1"/>
  <c r="L1075" i="1"/>
  <c r="N1075" i="1"/>
  <c r="O1075" i="1"/>
  <c r="Q1075" i="1"/>
  <c r="R1075" i="1"/>
  <c r="S1075" i="1"/>
  <c r="W1075" i="1"/>
  <c r="AC1075" i="1"/>
  <c r="AD1075" i="1"/>
  <c r="AE1075" i="1"/>
  <c r="AF1075" i="1"/>
  <c r="B1076" i="1"/>
  <c r="C1076" i="1"/>
  <c r="E1076" i="1"/>
  <c r="F1076" i="1"/>
  <c r="X1076" i="1" s="1"/>
  <c r="H1076" i="1"/>
  <c r="I1076" i="1"/>
  <c r="J1076" i="1"/>
  <c r="N1076" i="1" s="1"/>
  <c r="O1076" i="1" s="1"/>
  <c r="K1076" i="1"/>
  <c r="AA1076" i="1" s="1"/>
  <c r="R1076" i="1"/>
  <c r="S1076" i="1"/>
  <c r="U1076" i="1"/>
  <c r="W1076" i="1"/>
  <c r="Y1076" i="1"/>
  <c r="Z1076" i="1"/>
  <c r="AB1076" i="1"/>
  <c r="AC1076" i="1"/>
  <c r="AD1076" i="1" s="1"/>
  <c r="AE1076" i="1"/>
  <c r="AF1076" i="1"/>
  <c r="B1077" i="1"/>
  <c r="C1077" i="1"/>
  <c r="E1077" i="1"/>
  <c r="F1077" i="1"/>
  <c r="H1077" i="1"/>
  <c r="I1077" i="1"/>
  <c r="K1077" i="1"/>
  <c r="R1077" i="1"/>
  <c r="S1077" i="1"/>
  <c r="W1077" i="1"/>
  <c r="X1077" i="1"/>
  <c r="Y1077" i="1" s="1"/>
  <c r="AC1077" i="1"/>
  <c r="AD1077" i="1" s="1"/>
  <c r="AE1077" i="1"/>
  <c r="AF1077" i="1"/>
  <c r="B1078" i="1"/>
  <c r="C1078" i="1"/>
  <c r="E1078" i="1"/>
  <c r="I1078" i="1" s="1"/>
  <c r="Z1078" i="1" s="1"/>
  <c r="F1078" i="1"/>
  <c r="H1078" i="1"/>
  <c r="K1078" i="1"/>
  <c r="R1078" i="1"/>
  <c r="S1078" i="1"/>
  <c r="W1078" i="1"/>
  <c r="X1078" i="1"/>
  <c r="Y1078" i="1" s="1"/>
  <c r="AC1078" i="1"/>
  <c r="AD1078" i="1"/>
  <c r="AE1078" i="1"/>
  <c r="AF1078" i="1"/>
  <c r="B1079" i="1"/>
  <c r="C1079" i="1"/>
  <c r="E1079" i="1"/>
  <c r="I1079" i="1" s="1"/>
  <c r="F1079" i="1"/>
  <c r="H1079" i="1"/>
  <c r="K1079" i="1"/>
  <c r="L1079" i="1" s="1"/>
  <c r="R1079" i="1"/>
  <c r="S1079" i="1"/>
  <c r="T1079" i="1"/>
  <c r="U1079" i="1"/>
  <c r="W1079" i="1"/>
  <c r="AC1079" i="1"/>
  <c r="AD1079" i="1" s="1"/>
  <c r="AE1079" i="1"/>
  <c r="AF1079" i="1"/>
  <c r="B1080" i="1"/>
  <c r="C1080" i="1"/>
  <c r="E1080" i="1"/>
  <c r="F1080" i="1"/>
  <c r="J1080" i="1" s="1"/>
  <c r="N1080" i="1" s="1"/>
  <c r="O1080" i="1" s="1"/>
  <c r="H1080" i="1"/>
  <c r="I1080" i="1"/>
  <c r="K1080" i="1"/>
  <c r="R1080" i="1"/>
  <c r="S1080" i="1"/>
  <c r="W1080" i="1"/>
  <c r="AC1080" i="1"/>
  <c r="AD1080" i="1"/>
  <c r="AE1080" i="1"/>
  <c r="AF1080" i="1"/>
  <c r="B1081" i="1"/>
  <c r="C1081" i="1"/>
  <c r="E1081" i="1"/>
  <c r="I1081" i="1" s="1"/>
  <c r="F1081" i="1"/>
  <c r="H1081" i="1"/>
  <c r="K1081" i="1"/>
  <c r="R1081" i="1"/>
  <c r="S1081" i="1"/>
  <c r="W1081" i="1"/>
  <c r="AC1081" i="1"/>
  <c r="AD1081" i="1" s="1"/>
  <c r="AE1081" i="1"/>
  <c r="AF1081" i="1"/>
  <c r="B1082" i="1"/>
  <c r="C1082" i="1"/>
  <c r="E1082" i="1"/>
  <c r="F1082" i="1"/>
  <c r="H1082" i="1"/>
  <c r="J1082" i="1" s="1"/>
  <c r="N1082" i="1" s="1"/>
  <c r="O1082" i="1" s="1"/>
  <c r="I1082" i="1"/>
  <c r="K1082" i="1"/>
  <c r="L1082" i="1" s="1"/>
  <c r="M1082" i="1"/>
  <c r="Q1082" i="1"/>
  <c r="R1082" i="1"/>
  <c r="S1082" i="1"/>
  <c r="W1082" i="1"/>
  <c r="Z1082" i="1" s="1"/>
  <c r="AC1082" i="1"/>
  <c r="AD1082" i="1" s="1"/>
  <c r="AE1082" i="1"/>
  <c r="AF1082" i="1"/>
  <c r="B1083" i="1"/>
  <c r="C1083" i="1"/>
  <c r="E1083" i="1"/>
  <c r="I1083" i="1" s="1"/>
  <c r="Z1083" i="1" s="1"/>
  <c r="F1083" i="1"/>
  <c r="H1083" i="1"/>
  <c r="J1083" i="1"/>
  <c r="N1083" i="1" s="1"/>
  <c r="O1083" i="1" s="1"/>
  <c r="K1083" i="1"/>
  <c r="R1083" i="1"/>
  <c r="S1083" i="1"/>
  <c r="W1083" i="1"/>
  <c r="X1083" i="1"/>
  <c r="Y1083" i="1" s="1"/>
  <c r="AC1083" i="1"/>
  <c r="AD1083" i="1"/>
  <c r="AE1083" i="1"/>
  <c r="AF1083" i="1"/>
  <c r="B1084" i="1"/>
  <c r="C1084" i="1"/>
  <c r="E1084" i="1"/>
  <c r="F1084" i="1"/>
  <c r="J1084" i="1" s="1"/>
  <c r="N1084" i="1" s="1"/>
  <c r="O1084" i="1" s="1"/>
  <c r="H1084" i="1"/>
  <c r="I1084" i="1"/>
  <c r="K1084" i="1"/>
  <c r="L1084" i="1" s="1"/>
  <c r="M1084" i="1"/>
  <c r="R1084" i="1"/>
  <c r="S1084" i="1"/>
  <c r="U1084" i="1"/>
  <c r="W1084" i="1"/>
  <c r="X1084" i="1"/>
  <c r="AA1084" i="1" s="1"/>
  <c r="Y1084" i="1"/>
  <c r="AB1084" i="1"/>
  <c r="AC1084" i="1"/>
  <c r="AD1084" i="1" s="1"/>
  <c r="AE1084" i="1"/>
  <c r="AF1084" i="1"/>
  <c r="B1085" i="1"/>
  <c r="C1085" i="1"/>
  <c r="E1085" i="1"/>
  <c r="I1085" i="1" s="1"/>
  <c r="F1085" i="1"/>
  <c r="H1085" i="1"/>
  <c r="K1085" i="1"/>
  <c r="R1085" i="1"/>
  <c r="S1085" i="1"/>
  <c r="U1085" i="1"/>
  <c r="W1085" i="1"/>
  <c r="X1085" i="1" s="1"/>
  <c r="Y1085" i="1" s="1"/>
  <c r="AC1085" i="1"/>
  <c r="AD1085" i="1" s="1"/>
  <c r="AE1085" i="1"/>
  <c r="AF1085" i="1"/>
  <c r="B1086" i="1"/>
  <c r="C1086" i="1"/>
  <c r="E1086" i="1"/>
  <c r="I1086" i="1" s="1"/>
  <c r="M1086" i="1" s="1"/>
  <c r="F1086" i="1"/>
  <c r="H1086" i="1"/>
  <c r="K1086" i="1"/>
  <c r="L1086" i="1"/>
  <c r="R1086" i="1"/>
  <c r="S1086" i="1"/>
  <c r="W1086" i="1"/>
  <c r="T1086" i="1" s="1"/>
  <c r="AC1086" i="1"/>
  <c r="AD1086" i="1"/>
  <c r="AE1086" i="1"/>
  <c r="AF1086" i="1"/>
  <c r="B1087" i="1"/>
  <c r="C1087" i="1"/>
  <c r="E1087" i="1"/>
  <c r="F1087" i="1"/>
  <c r="H1087" i="1"/>
  <c r="I1087" i="1"/>
  <c r="J1087" i="1" s="1"/>
  <c r="K1087" i="1"/>
  <c r="L1087" i="1"/>
  <c r="M1087" i="1" s="1"/>
  <c r="N1087" i="1"/>
  <c r="O1087" i="1" s="1"/>
  <c r="R1087" i="1"/>
  <c r="S1087" i="1"/>
  <c r="W1087" i="1"/>
  <c r="Z1087" i="1" s="1"/>
  <c r="X1087" i="1"/>
  <c r="Y1087" i="1" s="1"/>
  <c r="AC1087" i="1"/>
  <c r="AD1087" i="1" s="1"/>
  <c r="AE1087" i="1"/>
  <c r="AF1087" i="1"/>
  <c r="B1088" i="1"/>
  <c r="C1088" i="1"/>
  <c r="E1088" i="1"/>
  <c r="F1088" i="1"/>
  <c r="J1088" i="1" s="1"/>
  <c r="N1088" i="1" s="1"/>
  <c r="O1088" i="1" s="1"/>
  <c r="H1088" i="1"/>
  <c r="I1088" i="1"/>
  <c r="K1088" i="1"/>
  <c r="Q1088" i="1"/>
  <c r="R1088" i="1"/>
  <c r="S1088" i="1"/>
  <c r="W1088" i="1"/>
  <c r="AC1088" i="1"/>
  <c r="AD1088" i="1" s="1"/>
  <c r="AE1088" i="1"/>
  <c r="AF1088" i="1"/>
  <c r="B1089" i="1"/>
  <c r="C1089" i="1"/>
  <c r="E1089" i="1"/>
  <c r="I1089" i="1" s="1"/>
  <c r="F1089" i="1"/>
  <c r="H1089" i="1"/>
  <c r="K1089" i="1"/>
  <c r="L1089" i="1" s="1"/>
  <c r="R1089" i="1"/>
  <c r="S1089" i="1"/>
  <c r="T1089" i="1"/>
  <c r="U1089" i="1"/>
  <c r="W1089" i="1"/>
  <c r="AC1089" i="1"/>
  <c r="AD1089" i="1" s="1"/>
  <c r="AE1089" i="1"/>
  <c r="AF1089" i="1"/>
  <c r="B1090" i="1"/>
  <c r="C1090" i="1"/>
  <c r="E1090" i="1"/>
  <c r="F1090" i="1"/>
  <c r="H1090" i="1"/>
  <c r="I1090" i="1"/>
  <c r="J1090" i="1" s="1"/>
  <c r="N1090" i="1" s="1"/>
  <c r="K1090" i="1"/>
  <c r="L1090" i="1"/>
  <c r="M1090" i="1" s="1"/>
  <c r="O1090" i="1"/>
  <c r="Q1090" i="1"/>
  <c r="R1090" i="1"/>
  <c r="S1090" i="1"/>
  <c r="T1090" i="1"/>
  <c r="U1090" i="1"/>
  <c r="W1090" i="1"/>
  <c r="AC1090" i="1"/>
  <c r="AD1090" i="1" s="1"/>
  <c r="AE1090" i="1"/>
  <c r="AF1090" i="1"/>
  <c r="B1091" i="1"/>
  <c r="C1091" i="1"/>
  <c r="E1091" i="1"/>
  <c r="F1091" i="1"/>
  <c r="H1091" i="1"/>
  <c r="I1091" i="1"/>
  <c r="M1091" i="1" s="1"/>
  <c r="J1091" i="1"/>
  <c r="K1091" i="1"/>
  <c r="L1091" i="1"/>
  <c r="N1091" i="1"/>
  <c r="O1091" i="1" s="1"/>
  <c r="Q1091" i="1"/>
  <c r="R1091" i="1"/>
  <c r="T1091" i="1" s="1"/>
  <c r="S1091" i="1"/>
  <c r="W1091" i="1"/>
  <c r="AC1091" i="1"/>
  <c r="AD1091" i="1"/>
  <c r="AE1091" i="1"/>
  <c r="AF1091" i="1"/>
  <c r="B1092" i="1"/>
  <c r="C1092" i="1"/>
  <c r="E1092" i="1"/>
  <c r="F1092" i="1"/>
  <c r="H1092" i="1"/>
  <c r="I1092" i="1"/>
  <c r="K1092" i="1"/>
  <c r="R1092" i="1"/>
  <c r="S1092" i="1"/>
  <c r="U1092" i="1"/>
  <c r="W1092" i="1"/>
  <c r="AC1092" i="1"/>
  <c r="AD1092" i="1" s="1"/>
  <c r="AE1092" i="1"/>
  <c r="AF1092" i="1"/>
  <c r="B1093" i="1"/>
  <c r="C1093" i="1"/>
  <c r="E1093" i="1"/>
  <c r="F1093" i="1"/>
  <c r="H1093" i="1"/>
  <c r="I1093" i="1"/>
  <c r="K1093" i="1"/>
  <c r="L1093" i="1" s="1"/>
  <c r="R1093" i="1"/>
  <c r="Q1093" i="1" s="1"/>
  <c r="S1093" i="1"/>
  <c r="W1093" i="1"/>
  <c r="X1093" i="1"/>
  <c r="Y1093" i="1" s="1"/>
  <c r="Z1093" i="1"/>
  <c r="AA1093" i="1"/>
  <c r="AB1093" i="1" s="1"/>
  <c r="AC1093" i="1"/>
  <c r="AD1093" i="1" s="1"/>
  <c r="AE1093" i="1"/>
  <c r="AF1093" i="1"/>
  <c r="B1094" i="1"/>
  <c r="C1094" i="1"/>
  <c r="E1094" i="1"/>
  <c r="F1094" i="1"/>
  <c r="H1094" i="1"/>
  <c r="I1094" i="1"/>
  <c r="K1094" i="1"/>
  <c r="R1094" i="1"/>
  <c r="S1094" i="1"/>
  <c r="W1094" i="1"/>
  <c r="X1094" i="1" s="1"/>
  <c r="Y1094" i="1" s="1"/>
  <c r="AC1094" i="1"/>
  <c r="AD1094" i="1"/>
  <c r="AE1094" i="1"/>
  <c r="AF1094" i="1"/>
  <c r="B1095" i="1"/>
  <c r="C1095" i="1"/>
  <c r="E1095" i="1"/>
  <c r="F1095" i="1"/>
  <c r="H1095" i="1"/>
  <c r="I1095" i="1"/>
  <c r="K1095" i="1"/>
  <c r="R1095" i="1"/>
  <c r="S1095" i="1"/>
  <c r="W1095" i="1"/>
  <c r="X1095" i="1"/>
  <c r="Y1095" i="1" s="1"/>
  <c r="AC1095" i="1"/>
  <c r="AD1095" i="1" s="1"/>
  <c r="AE1095" i="1"/>
  <c r="AF1095" i="1"/>
  <c r="B1096" i="1"/>
  <c r="C1096" i="1"/>
  <c r="E1096" i="1"/>
  <c r="I1096" i="1" s="1"/>
  <c r="F1096" i="1"/>
  <c r="H1096" i="1"/>
  <c r="K1096" i="1"/>
  <c r="AA1096" i="1" s="1"/>
  <c r="AB1096" i="1" s="1"/>
  <c r="L1096" i="1"/>
  <c r="M1096" i="1" s="1"/>
  <c r="R1096" i="1"/>
  <c r="S1096" i="1"/>
  <c r="W1096" i="1"/>
  <c r="X1096" i="1" s="1"/>
  <c r="Y1096" i="1" s="1"/>
  <c r="AC1096" i="1"/>
  <c r="AD1096" i="1" s="1"/>
  <c r="AE1096" i="1"/>
  <c r="AF1096" i="1"/>
  <c r="B1097" i="1"/>
  <c r="C1097" i="1"/>
  <c r="E1097" i="1"/>
  <c r="I1097" i="1" s="1"/>
  <c r="F1097" i="1"/>
  <c r="J1097" i="1" s="1"/>
  <c r="N1097" i="1" s="1"/>
  <c r="O1097" i="1" s="1"/>
  <c r="H1097" i="1"/>
  <c r="K1097" i="1"/>
  <c r="L1097" i="1" s="1"/>
  <c r="M1097" i="1"/>
  <c r="R1097" i="1"/>
  <c r="Q1097" i="1" s="1"/>
  <c r="S1097" i="1"/>
  <c r="W1097" i="1"/>
  <c r="AC1097" i="1"/>
  <c r="AD1097" i="1" s="1"/>
  <c r="AE1097" i="1"/>
  <c r="AF1097" i="1"/>
  <c r="B1098" i="1"/>
  <c r="C1098" i="1"/>
  <c r="E1098" i="1"/>
  <c r="F1098" i="1"/>
  <c r="H1098" i="1"/>
  <c r="I1098" i="1"/>
  <c r="K1098" i="1"/>
  <c r="AA1098" i="1" s="1"/>
  <c r="AB1098" i="1" s="1"/>
  <c r="Q1098" i="1"/>
  <c r="R1098" i="1"/>
  <c r="S1098" i="1"/>
  <c r="W1098" i="1"/>
  <c r="X1098" i="1" s="1"/>
  <c r="Y1098" i="1" s="1"/>
  <c r="AC1098" i="1"/>
  <c r="AD1098" i="1" s="1"/>
  <c r="AE1098" i="1"/>
  <c r="AF1098" i="1"/>
  <c r="B1099" i="1"/>
  <c r="C1099" i="1"/>
  <c r="E1099" i="1"/>
  <c r="I1099" i="1" s="1"/>
  <c r="F1099" i="1"/>
  <c r="H1099" i="1"/>
  <c r="K1099" i="1"/>
  <c r="L1099" i="1"/>
  <c r="R1099" i="1"/>
  <c r="S1099" i="1"/>
  <c r="W1099" i="1"/>
  <c r="U1099" i="1" s="1"/>
  <c r="AC1099" i="1"/>
  <c r="AD1099" i="1" s="1"/>
  <c r="AE1099" i="1"/>
  <c r="AF1099" i="1"/>
  <c r="B1100" i="1"/>
  <c r="C1100" i="1"/>
  <c r="E1100" i="1"/>
  <c r="F1100" i="1"/>
  <c r="X1100" i="1" s="1"/>
  <c r="Y1100" i="1" s="1"/>
  <c r="H1100" i="1"/>
  <c r="I1100" i="1"/>
  <c r="K1100" i="1"/>
  <c r="L1100" i="1"/>
  <c r="R1100" i="1"/>
  <c r="S1100" i="1"/>
  <c r="W1100" i="1"/>
  <c r="AA1100" i="1"/>
  <c r="AB1100" i="1" s="1"/>
  <c r="AC1100" i="1"/>
  <c r="AD1100" i="1" s="1"/>
  <c r="AE1100" i="1"/>
  <c r="AF1100" i="1"/>
  <c r="B1101" i="1"/>
  <c r="C1101" i="1"/>
  <c r="E1101" i="1"/>
  <c r="I1101" i="1" s="1"/>
  <c r="Z1101" i="1" s="1"/>
  <c r="F1101" i="1"/>
  <c r="H1101" i="1"/>
  <c r="K1101" i="1"/>
  <c r="L1101" i="1"/>
  <c r="R1101" i="1"/>
  <c r="S1101" i="1"/>
  <c r="T1101" i="1"/>
  <c r="W1101" i="1"/>
  <c r="X1101" i="1"/>
  <c r="Y1101" i="1" s="1"/>
  <c r="AA1101" i="1"/>
  <c r="AB1101" i="1" s="1"/>
  <c r="AC1101" i="1"/>
  <c r="AD1101" i="1" s="1"/>
  <c r="AE1101" i="1"/>
  <c r="AF1101" i="1"/>
  <c r="B1102" i="1"/>
  <c r="C1102" i="1"/>
  <c r="E1102" i="1"/>
  <c r="F1102" i="1"/>
  <c r="H1102" i="1"/>
  <c r="Q1102" i="1" s="1"/>
  <c r="I1102" i="1"/>
  <c r="K1102" i="1"/>
  <c r="L1102" i="1"/>
  <c r="M1102" i="1" s="1"/>
  <c r="R1102" i="1"/>
  <c r="S1102" i="1"/>
  <c r="W1102" i="1"/>
  <c r="AC1102" i="1"/>
  <c r="AD1102" i="1" s="1"/>
  <c r="AE1102" i="1"/>
  <c r="AF1102" i="1"/>
  <c r="B1103" i="1"/>
  <c r="C1103" i="1"/>
  <c r="E1103" i="1"/>
  <c r="I1103" i="1" s="1"/>
  <c r="F1103" i="1"/>
  <c r="H1103" i="1"/>
  <c r="K1103" i="1"/>
  <c r="R1103" i="1"/>
  <c r="S1103" i="1"/>
  <c r="W1103" i="1"/>
  <c r="X1103" i="1" s="1"/>
  <c r="Y1103" i="1" s="1"/>
  <c r="AC1103" i="1"/>
  <c r="AD1103" i="1" s="1"/>
  <c r="AE1103" i="1"/>
  <c r="AF1103" i="1"/>
  <c r="B1104" i="1"/>
  <c r="C1104" i="1"/>
  <c r="E1104" i="1"/>
  <c r="F1104" i="1"/>
  <c r="H1104" i="1"/>
  <c r="T1104" i="1" s="1"/>
  <c r="I1104" i="1"/>
  <c r="J1104" i="1"/>
  <c r="N1104" i="1" s="1"/>
  <c r="O1104" i="1" s="1"/>
  <c r="K1104" i="1"/>
  <c r="R1104" i="1"/>
  <c r="S1104" i="1"/>
  <c r="W1104" i="1"/>
  <c r="AC1104" i="1"/>
  <c r="AD1104" i="1" s="1"/>
  <c r="AE1104" i="1"/>
  <c r="AF1104" i="1"/>
  <c r="B1105" i="1"/>
  <c r="C1105" i="1"/>
  <c r="E1105" i="1"/>
  <c r="I1105" i="1" s="1"/>
  <c r="F1105" i="1"/>
  <c r="H1105" i="1"/>
  <c r="K1105" i="1"/>
  <c r="L1105" i="1" s="1"/>
  <c r="Q1105" i="1"/>
  <c r="R1105" i="1"/>
  <c r="S1105" i="1"/>
  <c r="W1105" i="1"/>
  <c r="U1105" i="1" s="1"/>
  <c r="AC1105" i="1"/>
  <c r="AD1105" i="1" s="1"/>
  <c r="AE1105" i="1"/>
  <c r="AF1105" i="1"/>
  <c r="B1106" i="1"/>
  <c r="C1106" i="1"/>
  <c r="E1106" i="1"/>
  <c r="F1106" i="1"/>
  <c r="H1106" i="1"/>
  <c r="I1106" i="1"/>
  <c r="J1106" i="1" s="1"/>
  <c r="N1106" i="1" s="1"/>
  <c r="O1106" i="1" s="1"/>
  <c r="K1106" i="1"/>
  <c r="L1106" i="1"/>
  <c r="M1106" i="1" s="1"/>
  <c r="R1106" i="1"/>
  <c r="S1106" i="1"/>
  <c r="W1106" i="1"/>
  <c r="AC1106" i="1"/>
  <c r="AD1106" i="1" s="1"/>
  <c r="AE1106" i="1"/>
  <c r="AF1106" i="1"/>
  <c r="B1107" i="1"/>
  <c r="C1107" i="1"/>
  <c r="E1107" i="1"/>
  <c r="F1107" i="1"/>
  <c r="H1107" i="1"/>
  <c r="I1107" i="1"/>
  <c r="Q1107" i="1" s="1"/>
  <c r="K1107" i="1"/>
  <c r="L1107" i="1"/>
  <c r="M1107" i="1" s="1"/>
  <c r="R1107" i="1"/>
  <c r="U1107" i="1" s="1"/>
  <c r="S1107" i="1"/>
  <c r="T1107" i="1"/>
  <c r="W1107" i="1"/>
  <c r="X1107" i="1" s="1"/>
  <c r="Z1107" i="1"/>
  <c r="AC1107" i="1"/>
  <c r="AD1107" i="1"/>
  <c r="AE1107" i="1"/>
  <c r="AF1107" i="1"/>
  <c r="B1108" i="1"/>
  <c r="C1108" i="1"/>
  <c r="E1108" i="1"/>
  <c r="I1108" i="1" s="1"/>
  <c r="F1108" i="1"/>
  <c r="H1108" i="1"/>
  <c r="K1108" i="1"/>
  <c r="L1108" i="1" s="1"/>
  <c r="R1108" i="1"/>
  <c r="S1108" i="1"/>
  <c r="T1108" i="1"/>
  <c r="U1108" i="1"/>
  <c r="W1108" i="1"/>
  <c r="X1108" i="1"/>
  <c r="AA1108" i="1" s="1"/>
  <c r="AB1108" i="1" s="1"/>
  <c r="Y1108" i="1"/>
  <c r="Z1108" i="1"/>
  <c r="AC1108" i="1"/>
  <c r="AD1108" i="1" s="1"/>
  <c r="AE1108" i="1"/>
  <c r="AF1108" i="1"/>
  <c r="B1109" i="1"/>
  <c r="C1109" i="1"/>
  <c r="E1109" i="1"/>
  <c r="F1109" i="1"/>
  <c r="X1109" i="1" s="1"/>
  <c r="H1109" i="1"/>
  <c r="I1109" i="1"/>
  <c r="K1109" i="1"/>
  <c r="AA1109" i="1" s="1"/>
  <c r="AB1109" i="1" s="1"/>
  <c r="L1109" i="1"/>
  <c r="M1109" i="1" s="1"/>
  <c r="R1109" i="1"/>
  <c r="T1109" i="1" s="1"/>
  <c r="S1109" i="1"/>
  <c r="U1109" i="1"/>
  <c r="W1109" i="1"/>
  <c r="Y1109" i="1"/>
  <c r="AC1109" i="1"/>
  <c r="AD1109" i="1" s="1"/>
  <c r="AE1109" i="1"/>
  <c r="AF1109" i="1"/>
  <c r="B1110" i="1"/>
  <c r="C1110" i="1"/>
  <c r="E1110" i="1"/>
  <c r="F1110" i="1"/>
  <c r="H1110" i="1"/>
  <c r="I1110" i="1"/>
  <c r="K1110" i="1"/>
  <c r="L1110" i="1"/>
  <c r="R1110" i="1"/>
  <c r="S1110" i="1"/>
  <c r="T1110" i="1"/>
  <c r="U1110" i="1"/>
  <c r="W1110" i="1"/>
  <c r="X1110" i="1"/>
  <c r="AC1110" i="1"/>
  <c r="AD1110" i="1"/>
  <c r="AE1110" i="1"/>
  <c r="AF1110" i="1"/>
  <c r="B1111" i="1"/>
  <c r="C1111" i="1"/>
  <c r="E1111" i="1"/>
  <c r="I1111" i="1" s="1"/>
  <c r="F1111" i="1"/>
  <c r="J1111" i="1" s="1"/>
  <c r="N1111" i="1" s="1"/>
  <c r="O1111" i="1" s="1"/>
  <c r="H1111" i="1"/>
  <c r="K1111" i="1"/>
  <c r="R1111" i="1"/>
  <c r="S1111" i="1"/>
  <c r="W1111" i="1"/>
  <c r="X1111" i="1" s="1"/>
  <c r="Y1111" i="1" s="1"/>
  <c r="AC1111" i="1"/>
  <c r="AD1111" i="1" s="1"/>
  <c r="AE1111" i="1"/>
  <c r="AF1111" i="1"/>
  <c r="B1112" i="1"/>
  <c r="C1112" i="1"/>
  <c r="E1112" i="1"/>
  <c r="I1112" i="1" s="1"/>
  <c r="F1112" i="1"/>
  <c r="H1112" i="1"/>
  <c r="K1112" i="1"/>
  <c r="L1112" i="1" s="1"/>
  <c r="R1112" i="1"/>
  <c r="U1112" i="1" s="1"/>
  <c r="S1112" i="1"/>
  <c r="W1112" i="1"/>
  <c r="X1112" i="1"/>
  <c r="Y1112" i="1"/>
  <c r="AC1112" i="1"/>
  <c r="AD1112" i="1" s="1"/>
  <c r="AE1112" i="1"/>
  <c r="AF1112" i="1"/>
  <c r="B1113" i="1"/>
  <c r="C1113" i="1"/>
  <c r="E1113" i="1"/>
  <c r="I1113" i="1" s="1"/>
  <c r="F1113" i="1"/>
  <c r="H1113" i="1"/>
  <c r="J1113" i="1" s="1"/>
  <c r="N1113" i="1" s="1"/>
  <c r="O1113" i="1" s="1"/>
  <c r="K1113" i="1"/>
  <c r="L1113" i="1"/>
  <c r="R1113" i="1"/>
  <c r="S1113" i="1"/>
  <c r="W1113" i="1"/>
  <c r="X1113" i="1"/>
  <c r="Y1113" i="1"/>
  <c r="AC1113" i="1"/>
  <c r="AD1113" i="1" s="1"/>
  <c r="AE1113" i="1"/>
  <c r="AF1113" i="1"/>
  <c r="B1114" i="1"/>
  <c r="C1114" i="1"/>
  <c r="E1114" i="1"/>
  <c r="I1114" i="1" s="1"/>
  <c r="J1114" i="1" s="1"/>
  <c r="N1114" i="1" s="1"/>
  <c r="O1114" i="1" s="1"/>
  <c r="F1114" i="1"/>
  <c r="H1114" i="1"/>
  <c r="K1114" i="1"/>
  <c r="L1114" i="1"/>
  <c r="R1114" i="1"/>
  <c r="S1114" i="1"/>
  <c r="W1114" i="1"/>
  <c r="X1114" i="1" s="1"/>
  <c r="Y1114" i="1" s="1"/>
  <c r="AA1114" i="1"/>
  <c r="AB1114" i="1" s="1"/>
  <c r="AC1114" i="1"/>
  <c r="AD1114" i="1"/>
  <c r="AE1114" i="1"/>
  <c r="AF1114" i="1"/>
  <c r="B1115" i="1"/>
  <c r="C1115" i="1"/>
  <c r="E1115" i="1"/>
  <c r="F1115" i="1"/>
  <c r="H1115" i="1"/>
  <c r="I1115" i="1"/>
  <c r="K1115" i="1"/>
  <c r="L1115" i="1"/>
  <c r="Q1115" i="1"/>
  <c r="R1115" i="1"/>
  <c r="T1115" i="1" s="1"/>
  <c r="S1115" i="1"/>
  <c r="W1115" i="1"/>
  <c r="Z1115" i="1" s="1"/>
  <c r="AC1115" i="1"/>
  <c r="AD1115" i="1" s="1"/>
  <c r="AE1115" i="1"/>
  <c r="AF1115" i="1"/>
  <c r="B1116" i="1"/>
  <c r="C1116" i="1"/>
  <c r="E1116" i="1"/>
  <c r="F1116" i="1"/>
  <c r="H1116" i="1"/>
  <c r="I1116" i="1"/>
  <c r="J1116" i="1"/>
  <c r="N1116" i="1" s="1"/>
  <c r="O1116" i="1" s="1"/>
  <c r="K1116" i="1"/>
  <c r="R1116" i="1"/>
  <c r="S1116" i="1"/>
  <c r="W1116" i="1"/>
  <c r="U1116" i="1" s="1"/>
  <c r="X1116" i="1"/>
  <c r="Y1116" i="1" s="1"/>
  <c r="AC1116" i="1"/>
  <c r="AD1116" i="1" s="1"/>
  <c r="AE1116" i="1"/>
  <c r="AF1116" i="1"/>
  <c r="B1117" i="1"/>
  <c r="C1117" i="1"/>
  <c r="E1117" i="1"/>
  <c r="I1117" i="1" s="1"/>
  <c r="F1117" i="1"/>
  <c r="H1117" i="1"/>
  <c r="K1117" i="1"/>
  <c r="L1117" i="1" s="1"/>
  <c r="R1117" i="1"/>
  <c r="S1117" i="1"/>
  <c r="W1117" i="1"/>
  <c r="U1117" i="1" s="1"/>
  <c r="AC1117" i="1"/>
  <c r="AD1117" i="1" s="1"/>
  <c r="AE1117" i="1"/>
  <c r="AF1117" i="1"/>
  <c r="B1118" i="1"/>
  <c r="C1118" i="1"/>
  <c r="E1118" i="1"/>
  <c r="F1118" i="1"/>
  <c r="H1118" i="1"/>
  <c r="I1118" i="1"/>
  <c r="J1118" i="1" s="1"/>
  <c r="N1118" i="1" s="1"/>
  <c r="O1118" i="1" s="1"/>
  <c r="K1118" i="1"/>
  <c r="L1118" i="1" s="1"/>
  <c r="R1118" i="1"/>
  <c r="U1118" i="1" s="1"/>
  <c r="S1118" i="1"/>
  <c r="T1118" i="1"/>
  <c r="W1118" i="1"/>
  <c r="AC1118" i="1"/>
  <c r="AD1118" i="1"/>
  <c r="AE1118" i="1"/>
  <c r="AF1118" i="1"/>
  <c r="B1119" i="1"/>
  <c r="C1119" i="1"/>
  <c r="E1119" i="1"/>
  <c r="F1119" i="1"/>
  <c r="H1119" i="1"/>
  <c r="I1119" i="1"/>
  <c r="K1119" i="1"/>
  <c r="L1119" i="1"/>
  <c r="M1119" i="1" s="1"/>
  <c r="R1119" i="1"/>
  <c r="U1119" i="1" s="1"/>
  <c r="S1119" i="1"/>
  <c r="W1119" i="1"/>
  <c r="X1119" i="1" s="1"/>
  <c r="Y1119" i="1" s="1"/>
  <c r="Z1119" i="1"/>
  <c r="AC1119" i="1"/>
  <c r="AD1119" i="1"/>
  <c r="AE1119" i="1"/>
  <c r="AF1119" i="1"/>
  <c r="B1120" i="1"/>
  <c r="C1120" i="1"/>
  <c r="E1120" i="1"/>
  <c r="F1120" i="1"/>
  <c r="H1120" i="1"/>
  <c r="I1120" i="1"/>
  <c r="J1120" i="1" s="1"/>
  <c r="K1120" i="1"/>
  <c r="L1120" i="1" s="1"/>
  <c r="M1120" i="1" s="1"/>
  <c r="N1120" i="1"/>
  <c r="O1120" i="1" s="1"/>
  <c r="R1120" i="1"/>
  <c r="S1120" i="1"/>
  <c r="W1120" i="1"/>
  <c r="Z1120" i="1" s="1"/>
  <c r="X1120" i="1"/>
  <c r="Y1120" i="1" s="1"/>
  <c r="AC1120" i="1"/>
  <c r="AD1120" i="1" s="1"/>
  <c r="AE1120" i="1"/>
  <c r="AF1120" i="1"/>
  <c r="B1121" i="1"/>
  <c r="C1121" i="1"/>
  <c r="E1121" i="1"/>
  <c r="F1121" i="1"/>
  <c r="H1121" i="1"/>
  <c r="Z1121" i="1" s="1"/>
  <c r="I1121" i="1"/>
  <c r="K1121" i="1"/>
  <c r="L1121" i="1"/>
  <c r="R1121" i="1"/>
  <c r="S1121" i="1"/>
  <c r="W1121" i="1"/>
  <c r="AC1121" i="1"/>
  <c r="AD1121" i="1" s="1"/>
  <c r="AE1121" i="1"/>
  <c r="AF1121" i="1"/>
  <c r="B1122" i="1"/>
  <c r="C1122" i="1"/>
  <c r="E1122" i="1"/>
  <c r="I1122" i="1" s="1"/>
  <c r="F1122" i="1"/>
  <c r="H1122" i="1"/>
  <c r="K1122" i="1"/>
  <c r="L1122" i="1" s="1"/>
  <c r="M1122" i="1" s="1"/>
  <c r="R1122" i="1"/>
  <c r="S1122" i="1"/>
  <c r="W1122" i="1"/>
  <c r="AC1122" i="1"/>
  <c r="AD1122" i="1"/>
  <c r="AE1122" i="1"/>
  <c r="AF1122" i="1"/>
  <c r="B1123" i="1"/>
  <c r="C1123" i="1"/>
  <c r="E1123" i="1"/>
  <c r="I1123" i="1" s="1"/>
  <c r="F1123" i="1"/>
  <c r="H1123" i="1"/>
  <c r="K1123" i="1"/>
  <c r="L1123" i="1" s="1"/>
  <c r="M1123" i="1" s="1"/>
  <c r="Q1123" i="1"/>
  <c r="R1123" i="1"/>
  <c r="S1123" i="1"/>
  <c r="W1123" i="1"/>
  <c r="T1123" i="1" s="1"/>
  <c r="X1123" i="1"/>
  <c r="Y1123" i="1" s="1"/>
  <c r="Z1123" i="1"/>
  <c r="AA1123" i="1"/>
  <c r="AB1123" i="1" s="1"/>
  <c r="AC1123" i="1"/>
  <c r="AD1123" i="1"/>
  <c r="AE1123" i="1"/>
  <c r="AF1123" i="1"/>
  <c r="B1124" i="1"/>
  <c r="C1124" i="1"/>
  <c r="E1124" i="1"/>
  <c r="F1124" i="1"/>
  <c r="H1124" i="1"/>
  <c r="J1124" i="1" s="1"/>
  <c r="N1124" i="1" s="1"/>
  <c r="O1124" i="1" s="1"/>
  <c r="I1124" i="1"/>
  <c r="K1124" i="1"/>
  <c r="L1124" i="1"/>
  <c r="M1124" i="1"/>
  <c r="R1124" i="1"/>
  <c r="S1124" i="1"/>
  <c r="W1124" i="1"/>
  <c r="X1124" i="1"/>
  <c r="Y1124" i="1" s="1"/>
  <c r="Z1124" i="1"/>
  <c r="AC1124" i="1"/>
  <c r="AD1124" i="1"/>
  <c r="AE1124" i="1"/>
  <c r="AF1124" i="1"/>
  <c r="B1125" i="1"/>
  <c r="C1125" i="1"/>
  <c r="E1125" i="1"/>
  <c r="I1125" i="1" s="1"/>
  <c r="F1125" i="1"/>
  <c r="H1125" i="1"/>
  <c r="J1125" i="1"/>
  <c r="N1125" i="1" s="1"/>
  <c r="O1125" i="1" s="1"/>
  <c r="K1125" i="1"/>
  <c r="L1125" i="1" s="1"/>
  <c r="R1125" i="1"/>
  <c r="S1125" i="1"/>
  <c r="W1125" i="1"/>
  <c r="AC1125" i="1"/>
  <c r="AD1125" i="1"/>
  <c r="AE1125" i="1"/>
  <c r="AF1125" i="1"/>
  <c r="B1126" i="1"/>
  <c r="C1126" i="1"/>
  <c r="E1126" i="1"/>
  <c r="F1126" i="1"/>
  <c r="H1126" i="1"/>
  <c r="I1126" i="1"/>
  <c r="J1126" i="1" s="1"/>
  <c r="N1126" i="1" s="1"/>
  <c r="O1126" i="1" s="1"/>
  <c r="K1126" i="1"/>
  <c r="L1126" i="1" s="1"/>
  <c r="R1126" i="1"/>
  <c r="Q1126" i="1" s="1"/>
  <c r="S1126" i="1"/>
  <c r="W1126" i="1"/>
  <c r="X1126" i="1"/>
  <c r="Y1126" i="1" s="1"/>
  <c r="AC1126" i="1"/>
  <c r="AD1126" i="1"/>
  <c r="AE1126" i="1"/>
  <c r="AF1126" i="1"/>
  <c r="B1127" i="1"/>
  <c r="C1127" i="1"/>
  <c r="E1127" i="1"/>
  <c r="F1127" i="1"/>
  <c r="H1127" i="1"/>
  <c r="I1127" i="1"/>
  <c r="K1127" i="1"/>
  <c r="L1127" i="1" s="1"/>
  <c r="R1127" i="1"/>
  <c r="S1127" i="1"/>
  <c r="W1127" i="1"/>
  <c r="AC1127" i="1"/>
  <c r="AD1127" i="1"/>
  <c r="AE1127" i="1"/>
  <c r="AF1127" i="1"/>
  <c r="B1128" i="1"/>
  <c r="C1128" i="1"/>
  <c r="E1128" i="1"/>
  <c r="I1128" i="1" s="1"/>
  <c r="J1128" i="1" s="1"/>
  <c r="N1128" i="1" s="1"/>
  <c r="F1128" i="1"/>
  <c r="H1128" i="1"/>
  <c r="K1128" i="1"/>
  <c r="L1128" i="1"/>
  <c r="M1128" i="1" s="1"/>
  <c r="O1128" i="1"/>
  <c r="R1128" i="1"/>
  <c r="Q1128" i="1" s="1"/>
  <c r="S1128" i="1"/>
  <c r="T1128" i="1"/>
  <c r="U1128" i="1"/>
  <c r="W1128" i="1"/>
  <c r="X1128" i="1"/>
  <c r="Y1128" i="1"/>
  <c r="AC1128" i="1"/>
  <c r="AD1128" i="1" s="1"/>
  <c r="AE1128" i="1"/>
  <c r="AF1128" i="1"/>
  <c r="B1129" i="1"/>
  <c r="C1129" i="1"/>
  <c r="E1129" i="1"/>
  <c r="F1129" i="1"/>
  <c r="J1129" i="1" s="1"/>
  <c r="H1129" i="1"/>
  <c r="I1129" i="1"/>
  <c r="K1129" i="1"/>
  <c r="N1129" i="1"/>
  <c r="O1129" i="1"/>
  <c r="R1129" i="1"/>
  <c r="S1129" i="1"/>
  <c r="W1129" i="1"/>
  <c r="U1129" i="1" s="1"/>
  <c r="X1129" i="1"/>
  <c r="Y1129" i="1"/>
  <c r="AC1129" i="1"/>
  <c r="AD1129" i="1" s="1"/>
  <c r="AE1129" i="1"/>
  <c r="AF1129" i="1"/>
  <c r="B1130" i="1"/>
  <c r="C1130" i="1"/>
  <c r="E1130" i="1"/>
  <c r="F1130" i="1"/>
  <c r="H1130" i="1"/>
  <c r="I1130" i="1"/>
  <c r="K1130" i="1"/>
  <c r="L1130" i="1"/>
  <c r="M1130" i="1" s="1"/>
  <c r="R1130" i="1"/>
  <c r="S1130" i="1"/>
  <c r="W1130" i="1"/>
  <c r="Z1130" i="1"/>
  <c r="AC1130" i="1"/>
  <c r="AD1130" i="1"/>
  <c r="AE1130" i="1"/>
  <c r="AF1130" i="1"/>
  <c r="B1131" i="1"/>
  <c r="C1131" i="1"/>
  <c r="E1131" i="1"/>
  <c r="F1131" i="1"/>
  <c r="H1131" i="1"/>
  <c r="I1131" i="1"/>
  <c r="Q1131" i="1" s="1"/>
  <c r="K1131" i="1"/>
  <c r="L1131" i="1" s="1"/>
  <c r="M1131" i="1" s="1"/>
  <c r="R1131" i="1"/>
  <c r="S1131" i="1"/>
  <c r="W1131" i="1"/>
  <c r="AC1131" i="1"/>
  <c r="AD1131" i="1"/>
  <c r="AE1131" i="1"/>
  <c r="AF1131" i="1"/>
  <c r="B1132" i="1"/>
  <c r="C1132" i="1"/>
  <c r="E1132" i="1"/>
  <c r="I1132" i="1" s="1"/>
  <c r="F1132" i="1"/>
  <c r="H1132" i="1"/>
  <c r="K1132" i="1"/>
  <c r="L1132" i="1" s="1"/>
  <c r="M1132" i="1"/>
  <c r="R1132" i="1"/>
  <c r="S1132" i="1"/>
  <c r="W1132" i="1"/>
  <c r="U1132" i="1" s="1"/>
  <c r="X1132" i="1"/>
  <c r="AA1132" i="1" s="1"/>
  <c r="AB1132" i="1" s="1"/>
  <c r="Y1132" i="1"/>
  <c r="AC1132" i="1"/>
  <c r="AD1132" i="1" s="1"/>
  <c r="AE1132" i="1"/>
  <c r="AF1132" i="1"/>
  <c r="B1133" i="1"/>
  <c r="C1133" i="1"/>
  <c r="E1133" i="1"/>
  <c r="F1133" i="1"/>
  <c r="H1133" i="1"/>
  <c r="T1133" i="1" s="1"/>
  <c r="I1133" i="1"/>
  <c r="J1133" i="1"/>
  <c r="K1133" i="1"/>
  <c r="L1133" i="1"/>
  <c r="M1133" i="1"/>
  <c r="N1133" i="1"/>
  <c r="O1133" i="1"/>
  <c r="Q1133" i="1"/>
  <c r="R1133" i="1"/>
  <c r="S1133" i="1"/>
  <c r="U1133" i="1"/>
  <c r="W1133" i="1"/>
  <c r="AC1133" i="1"/>
  <c r="AD1133" i="1"/>
  <c r="AE1133" i="1"/>
  <c r="AF1133" i="1"/>
  <c r="B1134" i="1"/>
  <c r="C1134" i="1"/>
  <c r="E1134" i="1"/>
  <c r="F1134" i="1"/>
  <c r="H1134" i="1"/>
  <c r="I1134" i="1"/>
  <c r="K1134" i="1"/>
  <c r="L1134" i="1" s="1"/>
  <c r="R1134" i="1"/>
  <c r="S1134" i="1"/>
  <c r="W1134" i="1"/>
  <c r="AC1134" i="1"/>
  <c r="AD1134" i="1"/>
  <c r="AE1134" i="1"/>
  <c r="AF1134" i="1"/>
  <c r="B1135" i="1"/>
  <c r="C1135" i="1"/>
  <c r="E1135" i="1"/>
  <c r="F1135" i="1"/>
  <c r="H1135" i="1"/>
  <c r="I1135" i="1"/>
  <c r="J1135" i="1" s="1"/>
  <c r="N1135" i="1" s="1"/>
  <c r="O1135" i="1" s="1"/>
  <c r="K1135" i="1"/>
  <c r="L1135" i="1"/>
  <c r="M1135" i="1" s="1"/>
  <c r="R1135" i="1"/>
  <c r="Q1135" i="1" s="1"/>
  <c r="S1135" i="1"/>
  <c r="W1135" i="1"/>
  <c r="Z1135" i="1"/>
  <c r="AC1135" i="1"/>
  <c r="AD1135" i="1"/>
  <c r="AE1135" i="1"/>
  <c r="AF1135" i="1"/>
  <c r="B1136" i="1"/>
  <c r="C1136" i="1"/>
  <c r="E1136" i="1"/>
  <c r="I1136" i="1" s="1"/>
  <c r="J1136" i="1" s="1"/>
  <c r="N1136" i="1" s="1"/>
  <c r="O1136" i="1" s="1"/>
  <c r="F1136" i="1"/>
  <c r="H1136" i="1"/>
  <c r="K1136" i="1"/>
  <c r="L1136" i="1"/>
  <c r="M1136" i="1"/>
  <c r="R1136" i="1"/>
  <c r="Q1136" i="1" s="1"/>
  <c r="S1136" i="1"/>
  <c r="W1136" i="1"/>
  <c r="Z1136" i="1" s="1"/>
  <c r="X1136" i="1"/>
  <c r="AC1136" i="1"/>
  <c r="AD1136" i="1" s="1"/>
  <c r="AE1136" i="1"/>
  <c r="AF1136" i="1"/>
  <c r="B1137" i="1"/>
  <c r="C1137" i="1"/>
  <c r="E1137" i="1"/>
  <c r="F1137" i="1"/>
  <c r="X1137" i="1" s="1"/>
  <c r="Y1137" i="1" s="1"/>
  <c r="H1137" i="1"/>
  <c r="I1137" i="1"/>
  <c r="J1137" i="1"/>
  <c r="K1137" i="1"/>
  <c r="L1137" i="1"/>
  <c r="M1137" i="1" s="1"/>
  <c r="N1137" i="1"/>
  <c r="O1137" i="1"/>
  <c r="R1137" i="1"/>
  <c r="S1137" i="1"/>
  <c r="W1137" i="1"/>
  <c r="AC1137" i="1"/>
  <c r="AD1137" i="1" s="1"/>
  <c r="AE1137" i="1"/>
  <c r="AF1137" i="1"/>
  <c r="B1138" i="1"/>
  <c r="C1138" i="1"/>
  <c r="E1138" i="1"/>
  <c r="I1138" i="1" s="1"/>
  <c r="F1138" i="1"/>
  <c r="H1138" i="1"/>
  <c r="K1138" i="1"/>
  <c r="L1138" i="1"/>
  <c r="R1138" i="1"/>
  <c r="S1138" i="1"/>
  <c r="U1138" i="1"/>
  <c r="W1138" i="1"/>
  <c r="X1138" i="1" s="1"/>
  <c r="Y1138" i="1" s="1"/>
  <c r="AA1138" i="1"/>
  <c r="AB1138" i="1" s="1"/>
  <c r="AC1138" i="1"/>
  <c r="AD1138" i="1"/>
  <c r="AE1138" i="1"/>
  <c r="AF1138" i="1"/>
  <c r="B1139" i="1"/>
  <c r="C1139" i="1"/>
  <c r="E1139" i="1"/>
  <c r="I1139" i="1" s="1"/>
  <c r="J1139" i="1" s="1"/>
  <c r="N1139" i="1" s="1"/>
  <c r="O1139" i="1" s="1"/>
  <c r="F1139" i="1"/>
  <c r="H1139" i="1"/>
  <c r="K1139" i="1"/>
  <c r="L1139" i="1"/>
  <c r="R1139" i="1"/>
  <c r="S1139" i="1"/>
  <c r="T1139" i="1"/>
  <c r="U1139" i="1"/>
  <c r="W1139" i="1"/>
  <c r="X1139" i="1" s="1"/>
  <c r="Y1139" i="1" s="1"/>
  <c r="Z1139" i="1"/>
  <c r="AA1139" i="1"/>
  <c r="AB1139" i="1" s="1"/>
  <c r="AC1139" i="1"/>
  <c r="AD1139" i="1" s="1"/>
  <c r="AE1139" i="1"/>
  <c r="AF1139" i="1"/>
  <c r="B1140" i="1"/>
  <c r="C1140" i="1"/>
  <c r="E1140" i="1"/>
  <c r="I1140" i="1" s="1"/>
  <c r="F1140" i="1"/>
  <c r="J1140" i="1" s="1"/>
  <c r="H1140" i="1"/>
  <c r="K1140" i="1"/>
  <c r="L1140" i="1" s="1"/>
  <c r="M1140" i="1" s="1"/>
  <c r="N1140" i="1"/>
  <c r="O1140" i="1" s="1"/>
  <c r="Q1140" i="1"/>
  <c r="R1140" i="1"/>
  <c r="S1140" i="1"/>
  <c r="W1140" i="1"/>
  <c r="Z1140" i="1" s="1"/>
  <c r="X1140" i="1"/>
  <c r="AC1140" i="1"/>
  <c r="AD1140" i="1"/>
  <c r="AE1140" i="1"/>
  <c r="AF1140" i="1"/>
  <c r="B1141" i="1"/>
  <c r="C1141" i="1"/>
  <c r="E1141" i="1"/>
  <c r="I1141" i="1" s="1"/>
  <c r="F1141" i="1"/>
  <c r="J1141" i="1" s="1"/>
  <c r="H1141" i="1"/>
  <c r="K1141" i="1"/>
  <c r="L1141" i="1"/>
  <c r="M1141" i="1" s="1"/>
  <c r="N1141" i="1"/>
  <c r="O1141" i="1"/>
  <c r="R1141" i="1"/>
  <c r="S1141" i="1"/>
  <c r="W1141" i="1"/>
  <c r="AC1141" i="1"/>
  <c r="AD1141" i="1"/>
  <c r="AE1141" i="1"/>
  <c r="AF1141" i="1"/>
  <c r="B1142" i="1"/>
  <c r="C1142" i="1"/>
  <c r="E1142" i="1"/>
  <c r="F1142" i="1"/>
  <c r="H1142" i="1"/>
  <c r="I1142" i="1"/>
  <c r="J1142" i="1"/>
  <c r="N1142" i="1" s="1"/>
  <c r="O1142" i="1" s="1"/>
  <c r="K1142" i="1"/>
  <c r="R1142" i="1"/>
  <c r="S1142" i="1"/>
  <c r="U1142" i="1"/>
  <c r="W1142" i="1"/>
  <c r="X1142" i="1" s="1"/>
  <c r="Y1142" i="1" s="1"/>
  <c r="Z1142" i="1"/>
  <c r="AC1142" i="1"/>
  <c r="AD1142" i="1" s="1"/>
  <c r="AE1142" i="1"/>
  <c r="AF1142" i="1"/>
  <c r="B1143" i="1"/>
  <c r="C1143" i="1"/>
  <c r="E1143" i="1"/>
  <c r="I1143" i="1" s="1"/>
  <c r="J1143" i="1" s="1"/>
  <c r="N1143" i="1" s="1"/>
  <c r="O1143" i="1" s="1"/>
  <c r="F1143" i="1"/>
  <c r="H1143" i="1"/>
  <c r="K1143" i="1"/>
  <c r="L1143" i="1"/>
  <c r="R1143" i="1"/>
  <c r="S1143" i="1"/>
  <c r="W1143" i="1"/>
  <c r="Z1143" i="1" s="1"/>
  <c r="X1143" i="1"/>
  <c r="AA1143" i="1" s="1"/>
  <c r="AB1143" i="1" s="1"/>
  <c r="Y1143" i="1"/>
  <c r="AC1143" i="1"/>
  <c r="AD1143" i="1" s="1"/>
  <c r="AE1143" i="1"/>
  <c r="AF1143" i="1"/>
  <c r="B1144" i="1"/>
  <c r="C1144" i="1"/>
  <c r="E1144" i="1"/>
  <c r="I1144" i="1" s="1"/>
  <c r="Q1144" i="1" s="1"/>
  <c r="F1144" i="1"/>
  <c r="H1144" i="1"/>
  <c r="J1144" i="1"/>
  <c r="K1144" i="1"/>
  <c r="AA1144" i="1" s="1"/>
  <c r="AB1144" i="1" s="1"/>
  <c r="L1144" i="1"/>
  <c r="M1144" i="1"/>
  <c r="N1144" i="1"/>
  <c r="O1144" i="1" s="1"/>
  <c r="R1144" i="1"/>
  <c r="S1144" i="1"/>
  <c r="T1144" i="1"/>
  <c r="W1144" i="1"/>
  <c r="X1144" i="1" s="1"/>
  <c r="Y1144" i="1" s="1"/>
  <c r="AC1144" i="1"/>
  <c r="AD1144" i="1"/>
  <c r="AE1144" i="1"/>
  <c r="AF1144" i="1"/>
  <c r="B1145" i="1"/>
  <c r="C1145" i="1"/>
  <c r="E1145" i="1"/>
  <c r="I1145" i="1" s="1"/>
  <c r="F1145" i="1"/>
  <c r="H1145" i="1"/>
  <c r="J1145" i="1"/>
  <c r="N1145" i="1" s="1"/>
  <c r="O1145" i="1" s="1"/>
  <c r="K1145" i="1"/>
  <c r="L1145" i="1"/>
  <c r="Q1145" i="1"/>
  <c r="R1145" i="1"/>
  <c r="T1145" i="1" s="1"/>
  <c r="S1145" i="1"/>
  <c r="W1145" i="1"/>
  <c r="X1145" i="1" s="1"/>
  <c r="AC1145" i="1"/>
  <c r="AD1145" i="1"/>
  <c r="AE1145" i="1"/>
  <c r="AF1145" i="1"/>
  <c r="B1146" i="1"/>
  <c r="C1146" i="1"/>
  <c r="E1146" i="1"/>
  <c r="I1146" i="1" s="1"/>
  <c r="F1146" i="1"/>
  <c r="J1146" i="1" s="1"/>
  <c r="N1146" i="1" s="1"/>
  <c r="O1146" i="1" s="1"/>
  <c r="H1146" i="1"/>
  <c r="K1146" i="1"/>
  <c r="L1146" i="1"/>
  <c r="M1146" i="1" s="1"/>
  <c r="R1146" i="1"/>
  <c r="S1146" i="1"/>
  <c r="T1146" i="1"/>
  <c r="W1146" i="1"/>
  <c r="Z1146" i="1"/>
  <c r="AC1146" i="1"/>
  <c r="AD1146" i="1" s="1"/>
  <c r="AE1146" i="1"/>
  <c r="AF1146" i="1"/>
  <c r="B1147" i="1"/>
  <c r="C1147" i="1"/>
  <c r="E1147" i="1"/>
  <c r="I1147" i="1" s="1"/>
  <c r="F1147" i="1"/>
  <c r="H1147" i="1"/>
  <c r="J1147" i="1"/>
  <c r="K1147" i="1"/>
  <c r="N1147" i="1"/>
  <c r="O1147" i="1" s="1"/>
  <c r="Q1147" i="1"/>
  <c r="R1147" i="1"/>
  <c r="S1147" i="1"/>
  <c r="T1147" i="1"/>
  <c r="U1147" i="1"/>
  <c r="W1147" i="1"/>
  <c r="X1147" i="1" s="1"/>
  <c r="Y1147" i="1" s="1"/>
  <c r="AC1147" i="1"/>
  <c r="AD1147" i="1"/>
  <c r="AE1147" i="1"/>
  <c r="AF1147" i="1"/>
  <c r="B1148" i="1"/>
  <c r="C1148" i="1"/>
  <c r="E1148" i="1"/>
  <c r="I1148" i="1" s="1"/>
  <c r="F1148" i="1"/>
  <c r="X1148" i="1" s="1"/>
  <c r="Y1148" i="1" s="1"/>
  <c r="H1148" i="1"/>
  <c r="K1148" i="1"/>
  <c r="R1148" i="1"/>
  <c r="S1148" i="1"/>
  <c r="W1148" i="1"/>
  <c r="AC1148" i="1"/>
  <c r="AD1148" i="1" s="1"/>
  <c r="AE1148" i="1"/>
  <c r="AF1148" i="1"/>
  <c r="B1149" i="1"/>
  <c r="C1149" i="1"/>
  <c r="E1149" i="1"/>
  <c r="F1149" i="1"/>
  <c r="H1149" i="1"/>
  <c r="I1149" i="1"/>
  <c r="K1149" i="1"/>
  <c r="L1149" i="1" s="1"/>
  <c r="M1149" i="1" s="1"/>
  <c r="R1149" i="1"/>
  <c r="S1149" i="1"/>
  <c r="T1149" i="1"/>
  <c r="U1149" i="1"/>
  <c r="W1149" i="1"/>
  <c r="Z1149" i="1"/>
  <c r="AC1149" i="1"/>
  <c r="AD1149" i="1"/>
  <c r="AE1149" i="1"/>
  <c r="AF1149" i="1"/>
  <c r="B1150" i="1"/>
  <c r="C1150" i="1"/>
  <c r="E1150" i="1"/>
  <c r="F1150" i="1"/>
  <c r="H1150" i="1"/>
  <c r="I1150" i="1"/>
  <c r="J1150" i="1"/>
  <c r="N1150" i="1" s="1"/>
  <c r="K1150" i="1"/>
  <c r="L1150" i="1"/>
  <c r="M1150" i="1"/>
  <c r="O1150" i="1"/>
  <c r="R1150" i="1"/>
  <c r="Q1150" i="1" s="1"/>
  <c r="S1150" i="1"/>
  <c r="T1150" i="1"/>
  <c r="U1150" i="1"/>
  <c r="W1150" i="1"/>
  <c r="Z1150" i="1"/>
  <c r="AC1150" i="1"/>
  <c r="AD1150" i="1" s="1"/>
  <c r="AE1150" i="1"/>
  <c r="AF1150" i="1"/>
  <c r="B1151" i="1"/>
  <c r="C1151" i="1"/>
  <c r="E1151" i="1"/>
  <c r="I1151" i="1" s="1"/>
  <c r="Z1151" i="1" s="1"/>
  <c r="F1151" i="1"/>
  <c r="H1151" i="1"/>
  <c r="J1151" i="1"/>
  <c r="K1151" i="1"/>
  <c r="L1151" i="1"/>
  <c r="M1151" i="1" s="1"/>
  <c r="N1151" i="1"/>
  <c r="O1151" i="1"/>
  <c r="Q1151" i="1"/>
  <c r="R1151" i="1"/>
  <c r="S1151" i="1"/>
  <c r="T1151" i="1"/>
  <c r="U1151" i="1"/>
  <c r="W1151" i="1"/>
  <c r="X1151" i="1"/>
  <c r="AC1151" i="1"/>
  <c r="AD1151" i="1" s="1"/>
  <c r="AE1151" i="1"/>
  <c r="AF1151" i="1"/>
  <c r="B1152" i="1"/>
  <c r="C1152" i="1"/>
  <c r="E1152" i="1"/>
  <c r="F1152" i="1"/>
  <c r="H1152" i="1"/>
  <c r="I1152" i="1"/>
  <c r="K1152" i="1"/>
  <c r="L1152" i="1"/>
  <c r="M1152" i="1" s="1"/>
  <c r="R1152" i="1"/>
  <c r="S1152" i="1"/>
  <c r="U1152" i="1"/>
  <c r="W1152" i="1"/>
  <c r="AC1152" i="1"/>
  <c r="AD1152" i="1"/>
  <c r="AE1152" i="1"/>
  <c r="AF1152" i="1"/>
  <c r="B1153" i="1"/>
  <c r="C1153" i="1"/>
  <c r="E1153" i="1"/>
  <c r="F1153" i="1"/>
  <c r="J1153" i="1" s="1"/>
  <c r="N1153" i="1" s="1"/>
  <c r="O1153" i="1" s="1"/>
  <c r="H1153" i="1"/>
  <c r="I1153" i="1"/>
  <c r="K1153" i="1"/>
  <c r="L1153" i="1"/>
  <c r="R1153" i="1"/>
  <c r="S1153" i="1"/>
  <c r="U1153" i="1"/>
  <c r="W1153" i="1"/>
  <c r="AC1153" i="1"/>
  <c r="AD1153" i="1"/>
  <c r="AE1153" i="1"/>
  <c r="AF1153" i="1"/>
  <c r="B1154" i="1"/>
  <c r="C1154" i="1"/>
  <c r="E1154" i="1"/>
  <c r="I1154" i="1" s="1"/>
  <c r="J1154" i="1" s="1"/>
  <c r="N1154" i="1" s="1"/>
  <c r="O1154" i="1" s="1"/>
  <c r="F1154" i="1"/>
  <c r="H1154" i="1"/>
  <c r="K1154" i="1"/>
  <c r="L1154" i="1" s="1"/>
  <c r="R1154" i="1"/>
  <c r="S1154" i="1"/>
  <c r="W1154" i="1"/>
  <c r="AC1154" i="1"/>
  <c r="AD1154" i="1" s="1"/>
  <c r="AE1154" i="1"/>
  <c r="AF1154" i="1"/>
  <c r="B1155" i="1"/>
  <c r="C1155" i="1"/>
  <c r="E1155" i="1"/>
  <c r="I1155" i="1" s="1"/>
  <c r="Z1155" i="1" s="1"/>
  <c r="F1155" i="1"/>
  <c r="X1155" i="1" s="1"/>
  <c r="H1155" i="1"/>
  <c r="K1155" i="1"/>
  <c r="L1155" i="1"/>
  <c r="M1155" i="1" s="1"/>
  <c r="R1155" i="1"/>
  <c r="S1155" i="1"/>
  <c r="W1155" i="1"/>
  <c r="Y1155" i="1"/>
  <c r="AA1155" i="1"/>
  <c r="AB1155" i="1" s="1"/>
  <c r="AC1155" i="1"/>
  <c r="AD1155" i="1"/>
  <c r="AE1155" i="1"/>
  <c r="AF1155" i="1"/>
  <c r="B1156" i="1"/>
  <c r="C1156" i="1"/>
  <c r="E1156" i="1"/>
  <c r="I1156" i="1" s="1"/>
  <c r="F1156" i="1"/>
  <c r="H1156" i="1"/>
  <c r="K1156" i="1"/>
  <c r="L1156" i="1"/>
  <c r="R1156" i="1"/>
  <c r="S1156" i="1"/>
  <c r="W1156" i="1"/>
  <c r="T1156" i="1" s="1"/>
  <c r="X1156" i="1"/>
  <c r="Y1156" i="1"/>
  <c r="Z1156" i="1"/>
  <c r="AA1156" i="1"/>
  <c r="AB1156" i="1" s="1"/>
  <c r="AC1156" i="1"/>
  <c r="AD1156" i="1" s="1"/>
  <c r="AE1156" i="1"/>
  <c r="AF1156" i="1"/>
  <c r="B1157" i="1"/>
  <c r="C1157" i="1"/>
  <c r="E1157" i="1"/>
  <c r="F1157" i="1"/>
  <c r="H1157" i="1"/>
  <c r="I1157" i="1"/>
  <c r="J1157" i="1"/>
  <c r="K1157" i="1"/>
  <c r="AA1157" i="1" s="1"/>
  <c r="AB1157" i="1" s="1"/>
  <c r="L1157" i="1"/>
  <c r="M1157" i="1"/>
  <c r="N1157" i="1"/>
  <c r="O1157" i="1" s="1"/>
  <c r="R1157" i="1"/>
  <c r="Q1157" i="1" s="1"/>
  <c r="S1157" i="1"/>
  <c r="W1157" i="1"/>
  <c r="X1157" i="1"/>
  <c r="Y1157" i="1"/>
  <c r="AC1157" i="1"/>
  <c r="AD1157" i="1"/>
  <c r="AE1157" i="1"/>
  <c r="AF1157" i="1"/>
  <c r="B1158" i="1"/>
  <c r="C1158" i="1"/>
  <c r="E1158" i="1"/>
  <c r="I1158" i="1" s="1"/>
  <c r="Z1158" i="1" s="1"/>
  <c r="F1158" i="1"/>
  <c r="H1158" i="1"/>
  <c r="K1158" i="1"/>
  <c r="L1158" i="1"/>
  <c r="M1158" i="1" s="1"/>
  <c r="R1158" i="1"/>
  <c r="S1158" i="1"/>
  <c r="T1158" i="1"/>
  <c r="W1158" i="1"/>
  <c r="AC1158" i="1"/>
  <c r="AD1158" i="1"/>
  <c r="AE1158" i="1"/>
  <c r="AF1158" i="1"/>
  <c r="B1159" i="1"/>
  <c r="C1159" i="1"/>
  <c r="E1159" i="1"/>
  <c r="I1159" i="1" s="1"/>
  <c r="F1159" i="1"/>
  <c r="H1159" i="1"/>
  <c r="J1159" i="1" s="1"/>
  <c r="N1159" i="1" s="1"/>
  <c r="O1159" i="1" s="1"/>
  <c r="K1159" i="1"/>
  <c r="L1159" i="1"/>
  <c r="M1159" i="1"/>
  <c r="Q1159" i="1"/>
  <c r="R1159" i="1"/>
  <c r="S1159" i="1"/>
  <c r="W1159" i="1"/>
  <c r="X1159" i="1"/>
  <c r="Y1159" i="1"/>
  <c r="AC1159" i="1"/>
  <c r="AD1159" i="1"/>
  <c r="AE1159" i="1"/>
  <c r="AF1159" i="1"/>
  <c r="B1160" i="1"/>
  <c r="C1160" i="1"/>
  <c r="E1160" i="1"/>
  <c r="I1160" i="1" s="1"/>
  <c r="F1160" i="1"/>
  <c r="H1160" i="1"/>
  <c r="K1160" i="1"/>
  <c r="L1160" i="1"/>
  <c r="M1160" i="1" s="1"/>
  <c r="R1160" i="1"/>
  <c r="S1160" i="1"/>
  <c r="W1160" i="1"/>
  <c r="X1160" i="1"/>
  <c r="Y1160" i="1" s="1"/>
  <c r="AC1160" i="1"/>
  <c r="AD1160" i="1"/>
  <c r="AE1160" i="1"/>
  <c r="AF1160" i="1"/>
  <c r="B1161" i="1"/>
  <c r="C1161" i="1"/>
  <c r="E1161" i="1"/>
  <c r="F1161" i="1"/>
  <c r="H1161" i="1"/>
  <c r="I1161" i="1"/>
  <c r="K1161" i="1"/>
  <c r="L1161" i="1"/>
  <c r="R1161" i="1"/>
  <c r="S1161" i="1"/>
  <c r="W1161" i="1"/>
  <c r="X1161" i="1"/>
  <c r="Y1161" i="1"/>
  <c r="Z1161" i="1"/>
  <c r="AC1161" i="1"/>
  <c r="AD1161" i="1"/>
  <c r="AE1161" i="1"/>
  <c r="AF1161" i="1"/>
  <c r="B1162" i="1"/>
  <c r="C1162" i="1"/>
  <c r="E1162" i="1"/>
  <c r="F1162" i="1"/>
  <c r="J1162" i="1" s="1"/>
  <c r="N1162" i="1" s="1"/>
  <c r="H1162" i="1"/>
  <c r="I1162" i="1"/>
  <c r="K1162" i="1"/>
  <c r="L1162" i="1"/>
  <c r="M1162" i="1"/>
  <c r="O1162" i="1"/>
  <c r="R1162" i="1"/>
  <c r="T1162" i="1" s="1"/>
  <c r="S1162" i="1"/>
  <c r="U1162" i="1"/>
  <c r="W1162" i="1"/>
  <c r="AC1162" i="1"/>
  <c r="AD1162" i="1" s="1"/>
  <c r="AE1162" i="1"/>
  <c r="AF1162" i="1"/>
  <c r="B1163" i="1"/>
  <c r="C1163" i="1"/>
  <c r="E1163" i="1"/>
  <c r="I1163" i="1" s="1"/>
  <c r="F1163" i="1"/>
  <c r="H1163" i="1"/>
  <c r="Q1163" i="1" s="1"/>
  <c r="J1163" i="1"/>
  <c r="K1163" i="1"/>
  <c r="L1163" i="1"/>
  <c r="M1163" i="1" s="1"/>
  <c r="N1163" i="1"/>
  <c r="O1163" i="1"/>
  <c r="R1163" i="1"/>
  <c r="S1163" i="1"/>
  <c r="W1163" i="1"/>
  <c r="AC1163" i="1"/>
  <c r="AD1163" i="1" s="1"/>
  <c r="AE1163" i="1"/>
  <c r="AF1163" i="1"/>
  <c r="B1164" i="1"/>
  <c r="C1164" i="1"/>
  <c r="E1164" i="1"/>
  <c r="I1164" i="1" s="1"/>
  <c r="F1164" i="1"/>
  <c r="J1164" i="1" s="1"/>
  <c r="N1164" i="1" s="1"/>
  <c r="O1164" i="1" s="1"/>
  <c r="H1164" i="1"/>
  <c r="K1164" i="1"/>
  <c r="L1164" i="1" s="1"/>
  <c r="M1164" i="1" s="1"/>
  <c r="R1164" i="1"/>
  <c r="S1164" i="1"/>
  <c r="W1164" i="1"/>
  <c r="Z1164" i="1" s="1"/>
  <c r="X1164" i="1"/>
  <c r="Y1164" i="1" s="1"/>
  <c r="AC1164" i="1"/>
  <c r="AD1164" i="1"/>
  <c r="AE1164" i="1"/>
  <c r="AF1164" i="1"/>
  <c r="B1165" i="1"/>
  <c r="C1165" i="1"/>
  <c r="E1165" i="1"/>
  <c r="I1165" i="1" s="1"/>
  <c r="Z1165" i="1" s="1"/>
  <c r="F1165" i="1"/>
  <c r="H1165" i="1"/>
  <c r="J1165" i="1" s="1"/>
  <c r="N1165" i="1" s="1"/>
  <c r="O1165" i="1" s="1"/>
  <c r="K1165" i="1"/>
  <c r="AA1165" i="1" s="1"/>
  <c r="AB1165" i="1" s="1"/>
  <c r="L1165" i="1"/>
  <c r="M1165" i="1"/>
  <c r="R1165" i="1"/>
  <c r="S1165" i="1"/>
  <c r="W1165" i="1"/>
  <c r="X1165" i="1"/>
  <c r="Y1165" i="1" s="1"/>
  <c r="AC1165" i="1"/>
  <c r="AD1165" i="1"/>
  <c r="AE1165" i="1"/>
  <c r="AF1165" i="1"/>
  <c r="B1166" i="1"/>
  <c r="C1166" i="1"/>
  <c r="E1166" i="1"/>
  <c r="F1166" i="1"/>
  <c r="H1166" i="1"/>
  <c r="T1166" i="1" s="1"/>
  <c r="I1166" i="1"/>
  <c r="K1166" i="1"/>
  <c r="R1166" i="1"/>
  <c r="S1166" i="1"/>
  <c r="U1166" i="1"/>
  <c r="W1166" i="1"/>
  <c r="X1166" i="1" s="1"/>
  <c r="Y1166" i="1" s="1"/>
  <c r="AC1166" i="1"/>
  <c r="AD1166" i="1" s="1"/>
  <c r="AE1166" i="1"/>
  <c r="AF1166" i="1"/>
  <c r="B1167" i="1"/>
  <c r="C1167" i="1"/>
  <c r="E1167" i="1"/>
  <c r="F1167" i="1"/>
  <c r="H1167" i="1"/>
  <c r="Z1167" i="1" s="1"/>
  <c r="I1167" i="1"/>
  <c r="K1167" i="1"/>
  <c r="L1167" i="1"/>
  <c r="R1167" i="1"/>
  <c r="S1167" i="1"/>
  <c r="W1167" i="1"/>
  <c r="U1167" i="1" s="1"/>
  <c r="AC1167" i="1"/>
  <c r="AD1167" i="1"/>
  <c r="AE1167" i="1"/>
  <c r="AF1167" i="1"/>
  <c r="B1168" i="1"/>
  <c r="C1168" i="1"/>
  <c r="E1168" i="1"/>
  <c r="F1168" i="1"/>
  <c r="H1168" i="1"/>
  <c r="I1168" i="1"/>
  <c r="J1168" i="1"/>
  <c r="K1168" i="1"/>
  <c r="L1168" i="1" s="1"/>
  <c r="M1168" i="1" s="1"/>
  <c r="N1168" i="1"/>
  <c r="O1168" i="1"/>
  <c r="R1168" i="1"/>
  <c r="S1168" i="1"/>
  <c r="W1168" i="1"/>
  <c r="Z1168" i="1" s="1"/>
  <c r="AC1168" i="1"/>
  <c r="AD1168" i="1" s="1"/>
  <c r="AE1168" i="1"/>
  <c r="AF1168" i="1"/>
  <c r="B1169" i="1"/>
  <c r="C1169" i="1"/>
  <c r="E1169" i="1"/>
  <c r="I1169" i="1" s="1"/>
  <c r="F1169" i="1"/>
  <c r="H1169" i="1"/>
  <c r="K1169" i="1"/>
  <c r="L1169" i="1"/>
  <c r="M1169" i="1"/>
  <c r="R1169" i="1"/>
  <c r="S1169" i="1"/>
  <c r="U1169" i="1"/>
  <c r="W1169" i="1"/>
  <c r="Z1169" i="1"/>
  <c r="AC1169" i="1"/>
  <c r="AD1169" i="1"/>
  <c r="AE1169" i="1"/>
  <c r="AF1169" i="1"/>
  <c r="B1170" i="1"/>
  <c r="C1170" i="1"/>
  <c r="E1170" i="1"/>
  <c r="I1170" i="1" s="1"/>
  <c r="J1170" i="1" s="1"/>
  <c r="N1170" i="1" s="1"/>
  <c r="O1170" i="1" s="1"/>
  <c r="F1170" i="1"/>
  <c r="H1170" i="1"/>
  <c r="K1170" i="1"/>
  <c r="L1170" i="1" s="1"/>
  <c r="M1170" i="1" s="1"/>
  <c r="R1170" i="1"/>
  <c r="S1170" i="1"/>
  <c r="T1170" i="1"/>
  <c r="U1170" i="1"/>
  <c r="W1170" i="1"/>
  <c r="X1170" i="1"/>
  <c r="AA1170" i="1" s="1"/>
  <c r="AB1170" i="1" s="1"/>
  <c r="Y1170" i="1"/>
  <c r="Z1170" i="1"/>
  <c r="AC1170" i="1"/>
  <c r="AD1170" i="1"/>
  <c r="AE1170" i="1"/>
  <c r="AF1170" i="1"/>
  <c r="B1171" i="1"/>
  <c r="C1171" i="1"/>
  <c r="E1171" i="1"/>
  <c r="F1171" i="1"/>
  <c r="H1171" i="1"/>
  <c r="I1171" i="1"/>
  <c r="K1171" i="1"/>
  <c r="AA1171" i="1" s="1"/>
  <c r="AB1171" i="1" s="1"/>
  <c r="L1171" i="1"/>
  <c r="M1171" i="1"/>
  <c r="R1171" i="1"/>
  <c r="U1171" i="1" s="1"/>
  <c r="S1171" i="1"/>
  <c r="W1171" i="1"/>
  <c r="X1171" i="1"/>
  <c r="Y1171" i="1" s="1"/>
  <c r="AC1171" i="1"/>
  <c r="AD1171" i="1"/>
  <c r="AE1171" i="1"/>
  <c r="AF1171" i="1"/>
  <c r="B1172" i="1"/>
  <c r="C1172" i="1"/>
  <c r="E1172" i="1"/>
  <c r="I1172" i="1" s="1"/>
  <c r="Z1172" i="1" s="1"/>
  <c r="F1172" i="1"/>
  <c r="H1172" i="1"/>
  <c r="K1172" i="1"/>
  <c r="L1172" i="1" s="1"/>
  <c r="R1172" i="1"/>
  <c r="S1172" i="1"/>
  <c r="U1172" i="1"/>
  <c r="W1172" i="1"/>
  <c r="T1172" i="1" s="1"/>
  <c r="AC1172" i="1"/>
  <c r="AD1172" i="1" s="1"/>
  <c r="AE1172" i="1"/>
  <c r="AF1172" i="1"/>
  <c r="B1173" i="1"/>
  <c r="C1173" i="1"/>
  <c r="E1173" i="1"/>
  <c r="F1173" i="1"/>
  <c r="X1173" i="1" s="1"/>
  <c r="Y1173" i="1" s="1"/>
  <c r="H1173" i="1"/>
  <c r="I1173" i="1"/>
  <c r="Z1173" i="1" s="1"/>
  <c r="J1173" i="1"/>
  <c r="K1173" i="1"/>
  <c r="AA1173" i="1" s="1"/>
  <c r="AB1173" i="1" s="1"/>
  <c r="N1173" i="1"/>
  <c r="O1173" i="1" s="1"/>
  <c r="R1173" i="1"/>
  <c r="S1173" i="1"/>
  <c r="W1173" i="1"/>
  <c r="AC1173" i="1"/>
  <c r="AD1173" i="1"/>
  <c r="AE1173" i="1"/>
  <c r="AF1173" i="1"/>
  <c r="B1174" i="1"/>
  <c r="C1174" i="1"/>
  <c r="E1174" i="1"/>
  <c r="I1174" i="1" s="1"/>
  <c r="F1174" i="1"/>
  <c r="H1174" i="1"/>
  <c r="M1174" i="1" s="1"/>
  <c r="K1174" i="1"/>
  <c r="L1174" i="1"/>
  <c r="R1174" i="1"/>
  <c r="T1174" i="1" s="1"/>
  <c r="S1174" i="1"/>
  <c r="W1174" i="1"/>
  <c r="X1174" i="1"/>
  <c r="Y1174" i="1"/>
  <c r="Z1174" i="1"/>
  <c r="AA1174" i="1"/>
  <c r="AB1174" i="1" s="1"/>
  <c r="AC1174" i="1"/>
  <c r="AD1174" i="1" s="1"/>
  <c r="AE1174" i="1"/>
  <c r="AF1174" i="1"/>
  <c r="B1175" i="1"/>
  <c r="C1175" i="1"/>
  <c r="E1175" i="1"/>
  <c r="I1175" i="1" s="1"/>
  <c r="F1175" i="1"/>
  <c r="H1175" i="1"/>
  <c r="J1175" i="1"/>
  <c r="K1175" i="1"/>
  <c r="L1175" i="1" s="1"/>
  <c r="M1175" i="1" s="1"/>
  <c r="N1175" i="1"/>
  <c r="O1175" i="1"/>
  <c r="R1175" i="1"/>
  <c r="S1175" i="1"/>
  <c r="W1175" i="1"/>
  <c r="X1175" i="1"/>
  <c r="Y1175" i="1"/>
  <c r="Z1175" i="1"/>
  <c r="AC1175" i="1"/>
  <c r="AD1175" i="1" s="1"/>
  <c r="AE1175" i="1"/>
  <c r="AF1175" i="1"/>
  <c r="B1176" i="1"/>
  <c r="C1176" i="1"/>
  <c r="E1176" i="1"/>
  <c r="F1176" i="1"/>
  <c r="H1176" i="1"/>
  <c r="Z1176" i="1" s="1"/>
  <c r="I1176" i="1"/>
  <c r="K1176" i="1"/>
  <c r="L1176" i="1"/>
  <c r="M1176" i="1"/>
  <c r="R1176" i="1"/>
  <c r="S1176" i="1"/>
  <c r="T1176" i="1"/>
  <c r="W1176" i="1"/>
  <c r="AC1176" i="1"/>
  <c r="AD1176" i="1" s="1"/>
  <c r="AE1176" i="1"/>
  <c r="AF1176" i="1"/>
  <c r="B1177" i="1"/>
  <c r="C1177" i="1"/>
  <c r="E1177" i="1"/>
  <c r="F1177" i="1"/>
  <c r="H1177" i="1"/>
  <c r="I1177" i="1"/>
  <c r="J1177" i="1"/>
  <c r="N1177" i="1" s="1"/>
  <c r="O1177" i="1" s="1"/>
  <c r="K1177" i="1"/>
  <c r="L1177" i="1" s="1"/>
  <c r="M1177" i="1" s="1"/>
  <c r="R1177" i="1"/>
  <c r="S1177" i="1"/>
  <c r="W1177" i="1"/>
  <c r="X1177" i="1"/>
  <c r="Y1177" i="1" s="1"/>
  <c r="AC1177" i="1"/>
  <c r="AD1177" i="1"/>
  <c r="AE1177" i="1"/>
  <c r="AF1177" i="1"/>
  <c r="B1178" i="1"/>
  <c r="C1178" i="1"/>
  <c r="E1178" i="1"/>
  <c r="I1178" i="1" s="1"/>
  <c r="J1178" i="1" s="1"/>
  <c r="F1178" i="1"/>
  <c r="H1178" i="1"/>
  <c r="K1178" i="1"/>
  <c r="L1178" i="1"/>
  <c r="M1178" i="1" s="1"/>
  <c r="N1178" i="1"/>
  <c r="O1178" i="1"/>
  <c r="R1178" i="1"/>
  <c r="Q1178" i="1" s="1"/>
  <c r="S1178" i="1"/>
  <c r="W1178" i="1"/>
  <c r="AC1178" i="1"/>
  <c r="AD1178" i="1"/>
  <c r="AE1178" i="1"/>
  <c r="AF1178" i="1"/>
  <c r="B1179" i="1"/>
  <c r="C1179" i="1"/>
  <c r="E1179" i="1"/>
  <c r="F1179" i="1"/>
  <c r="X1179" i="1" s="1"/>
  <c r="Y1179" i="1" s="1"/>
  <c r="H1179" i="1"/>
  <c r="I1179" i="1"/>
  <c r="K1179" i="1"/>
  <c r="L1179" i="1" s="1"/>
  <c r="M1179" i="1" s="1"/>
  <c r="R1179" i="1"/>
  <c r="S1179" i="1"/>
  <c r="W1179" i="1"/>
  <c r="AC1179" i="1"/>
  <c r="AD1179" i="1"/>
  <c r="AE1179" i="1"/>
  <c r="AF1179" i="1"/>
  <c r="B1180" i="1"/>
  <c r="C1180" i="1"/>
  <c r="E1180" i="1"/>
  <c r="I1180" i="1" s="1"/>
  <c r="F1180" i="1"/>
  <c r="X1180" i="1" s="1"/>
  <c r="Y1180" i="1" s="1"/>
  <c r="H1180" i="1"/>
  <c r="M1180" i="1" s="1"/>
  <c r="K1180" i="1"/>
  <c r="L1180" i="1"/>
  <c r="R1180" i="1"/>
  <c r="T1180" i="1" s="1"/>
  <c r="S1180" i="1"/>
  <c r="W1180" i="1"/>
  <c r="AC1180" i="1"/>
  <c r="AD1180" i="1" s="1"/>
  <c r="AE1180" i="1"/>
  <c r="AF1180" i="1"/>
  <c r="B1181" i="1"/>
  <c r="C1181" i="1"/>
  <c r="E1181" i="1"/>
  <c r="I1181" i="1" s="1"/>
  <c r="F1181" i="1"/>
  <c r="H1181" i="1"/>
  <c r="Q1181" i="1" s="1"/>
  <c r="K1181" i="1"/>
  <c r="L1181" i="1" s="1"/>
  <c r="M1181" i="1" s="1"/>
  <c r="R1181" i="1"/>
  <c r="U1181" i="1" s="1"/>
  <c r="S1181" i="1"/>
  <c r="T1181" i="1"/>
  <c r="W1181" i="1"/>
  <c r="X1181" i="1"/>
  <c r="Y1181" i="1" s="1"/>
  <c r="AA1181" i="1"/>
  <c r="AB1181" i="1" s="1"/>
  <c r="AC1181" i="1"/>
  <c r="AD1181" i="1"/>
  <c r="AE1181" i="1"/>
  <c r="AF1181" i="1"/>
  <c r="B1182" i="1"/>
  <c r="C1182" i="1"/>
  <c r="E1182" i="1"/>
  <c r="F1182" i="1"/>
  <c r="H1182" i="1"/>
  <c r="J1182" i="1" s="1"/>
  <c r="N1182" i="1" s="1"/>
  <c r="O1182" i="1" s="1"/>
  <c r="I1182" i="1"/>
  <c r="K1182" i="1"/>
  <c r="L1182" i="1" s="1"/>
  <c r="M1182" i="1" s="1"/>
  <c r="R1182" i="1"/>
  <c r="S1182" i="1"/>
  <c r="W1182" i="1"/>
  <c r="U1182" i="1" s="1"/>
  <c r="X1182" i="1"/>
  <c r="Y1182" i="1"/>
  <c r="Z1182" i="1"/>
  <c r="AA1182" i="1"/>
  <c r="AB1182" i="1" s="1"/>
  <c r="AC1182" i="1"/>
  <c r="AD1182" i="1" s="1"/>
  <c r="AE1182" i="1"/>
  <c r="AF1182" i="1"/>
  <c r="B1183" i="1"/>
  <c r="C1183" i="1"/>
  <c r="E1183" i="1"/>
  <c r="F1183" i="1"/>
  <c r="Q1183" i="1" s="1"/>
  <c r="H1183" i="1"/>
  <c r="T1183" i="1" s="1"/>
  <c r="I1183" i="1"/>
  <c r="J1183" i="1"/>
  <c r="K1183" i="1"/>
  <c r="L1183" i="1"/>
  <c r="M1183" i="1"/>
  <c r="N1183" i="1"/>
  <c r="O1183" i="1"/>
  <c r="R1183" i="1"/>
  <c r="S1183" i="1"/>
  <c r="W1183" i="1"/>
  <c r="Z1183" i="1"/>
  <c r="AC1183" i="1"/>
  <c r="AD1183" i="1"/>
  <c r="AE1183" i="1"/>
  <c r="AF1183" i="1"/>
  <c r="Q1099" i="1" l="1"/>
  <c r="Z1099" i="1"/>
  <c r="J1099" i="1"/>
  <c r="N1099" i="1" s="1"/>
  <c r="O1099" i="1" s="1"/>
  <c r="J1117" i="1"/>
  <c r="N1117" i="1" s="1"/>
  <c r="O1117" i="1" s="1"/>
  <c r="M1117" i="1"/>
  <c r="Q1117" i="1"/>
  <c r="U1177" i="1"/>
  <c r="Z1177" i="1"/>
  <c r="AA1147" i="1"/>
  <c r="AB1147" i="1" s="1"/>
  <c r="L1147" i="1"/>
  <c r="M1147" i="1" s="1"/>
  <c r="Q1176" i="1"/>
  <c r="U1176" i="1"/>
  <c r="J1039" i="1"/>
  <c r="N1039" i="1" s="1"/>
  <c r="O1039" i="1" s="1"/>
  <c r="Q1039" i="1"/>
  <c r="Y1140" i="1"/>
  <c r="AA1140" i="1"/>
  <c r="AB1140" i="1" s="1"/>
  <c r="T1164" i="1"/>
  <c r="U1063" i="1"/>
  <c r="Q1063" i="1"/>
  <c r="T1063" i="1"/>
  <c r="T1168" i="1"/>
  <c r="U1168" i="1"/>
  <c r="T1143" i="1"/>
  <c r="Q1143" i="1"/>
  <c r="X1125" i="1"/>
  <c r="Y1125" i="1" s="1"/>
  <c r="Z1125" i="1"/>
  <c r="Z1097" i="1"/>
  <c r="X1097" i="1"/>
  <c r="Y1097" i="1" s="1"/>
  <c r="Q1177" i="1"/>
  <c r="X1154" i="1"/>
  <c r="Z1154" i="1"/>
  <c r="L1129" i="1"/>
  <c r="M1129" i="1" s="1"/>
  <c r="AA1129" i="1"/>
  <c r="AB1129" i="1" s="1"/>
  <c r="U1159" i="1"/>
  <c r="Z1159" i="1"/>
  <c r="U1154" i="1"/>
  <c r="Q1125" i="1"/>
  <c r="T1125" i="1"/>
  <c r="M1099" i="1"/>
  <c r="Z1085" i="1"/>
  <c r="J1085" i="1"/>
  <c r="N1085" i="1" s="1"/>
  <c r="O1085" i="1" s="1"/>
  <c r="L1055" i="1"/>
  <c r="M1055" i="1" s="1"/>
  <c r="AA1055" i="1"/>
  <c r="AB1055" i="1" s="1"/>
  <c r="L1054" i="1"/>
  <c r="M1054" i="1" s="1"/>
  <c r="AA1054" i="1"/>
  <c r="AB1054" i="1" s="1"/>
  <c r="Q1053" i="1"/>
  <c r="T1053" i="1"/>
  <c r="X1009" i="1"/>
  <c r="Z1009" i="1"/>
  <c r="T1009" i="1"/>
  <c r="J986" i="1"/>
  <c r="N986" i="1" s="1"/>
  <c r="O986" i="1" s="1"/>
  <c r="Q986" i="1"/>
  <c r="T1134" i="1"/>
  <c r="Z1134" i="1"/>
  <c r="Z1122" i="1"/>
  <c r="Q1122" i="1"/>
  <c r="AA1033" i="1"/>
  <c r="AB1033" i="1" s="1"/>
  <c r="L1033" i="1"/>
  <c r="M1033" i="1" s="1"/>
  <c r="Q1114" i="1"/>
  <c r="T1114" i="1"/>
  <c r="U1114" i="1"/>
  <c r="Q1103" i="1"/>
  <c r="Z1103" i="1"/>
  <c r="T1130" i="1"/>
  <c r="U1130" i="1"/>
  <c r="Q1081" i="1"/>
  <c r="T1081" i="1"/>
  <c r="U1143" i="1"/>
  <c r="J996" i="1"/>
  <c r="N996" i="1" s="1"/>
  <c r="O996" i="1" s="1"/>
  <c r="X996" i="1"/>
  <c r="J1158" i="1"/>
  <c r="N1158" i="1" s="1"/>
  <c r="O1158" i="1" s="1"/>
  <c r="X1158" i="1"/>
  <c r="U1173" i="1"/>
  <c r="T1173" i="1"/>
  <c r="J1105" i="1"/>
  <c r="N1105" i="1" s="1"/>
  <c r="O1105" i="1" s="1"/>
  <c r="M1105" i="1"/>
  <c r="L1095" i="1"/>
  <c r="M1095" i="1" s="1"/>
  <c r="AA1095" i="1"/>
  <c r="AB1095" i="1" s="1"/>
  <c r="Q948" i="1"/>
  <c r="T948" i="1"/>
  <c r="Z948" i="1"/>
  <c r="Q1160" i="1"/>
  <c r="T1160" i="1"/>
  <c r="U1160" i="1"/>
  <c r="T1136" i="1"/>
  <c r="X1172" i="1"/>
  <c r="Z1157" i="1"/>
  <c r="Q1139" i="1"/>
  <c r="X1130" i="1"/>
  <c r="Y1130" i="1" s="1"/>
  <c r="J1130" i="1"/>
  <c r="N1130" i="1" s="1"/>
  <c r="O1130" i="1" s="1"/>
  <c r="M1127" i="1"/>
  <c r="U1124" i="1"/>
  <c r="Q1124" i="1"/>
  <c r="T1124" i="1"/>
  <c r="T1120" i="1"/>
  <c r="AA1119" i="1"/>
  <c r="AB1119" i="1" s="1"/>
  <c r="Q1100" i="1"/>
  <c r="T1100" i="1"/>
  <c r="U1100" i="1"/>
  <c r="J1095" i="1"/>
  <c r="N1095" i="1" s="1"/>
  <c r="O1095" i="1" s="1"/>
  <c r="L1073" i="1"/>
  <c r="M1073" i="1" s="1"/>
  <c r="Q1070" i="1"/>
  <c r="U1070" i="1"/>
  <c r="T1070" i="1"/>
  <c r="Y990" i="1"/>
  <c r="AA990" i="1"/>
  <c r="AB990" i="1" s="1"/>
  <c r="J1079" i="1"/>
  <c r="N1079" i="1" s="1"/>
  <c r="O1079" i="1" s="1"/>
  <c r="X1079" i="1"/>
  <c r="U1164" i="1"/>
  <c r="U1094" i="1"/>
  <c r="T1094" i="1"/>
  <c r="J1081" i="1"/>
  <c r="N1081" i="1" s="1"/>
  <c r="O1081" i="1" s="1"/>
  <c r="L957" i="1"/>
  <c r="M957" i="1" s="1"/>
  <c r="AA957" i="1"/>
  <c r="AB957" i="1" s="1"/>
  <c r="Q956" i="1"/>
  <c r="Q1175" i="1"/>
  <c r="T1175" i="1"/>
  <c r="U1175" i="1"/>
  <c r="Q1141" i="1"/>
  <c r="T1141" i="1"/>
  <c r="U1141" i="1"/>
  <c r="U1096" i="1"/>
  <c r="Q1096" i="1"/>
  <c r="T1096" i="1"/>
  <c r="Q1164" i="1"/>
  <c r="Z1178" i="1"/>
  <c r="X1178" i="1"/>
  <c r="Y1178" i="1" s="1"/>
  <c r="L1173" i="1"/>
  <c r="M1173" i="1" s="1"/>
  <c r="X1153" i="1"/>
  <c r="Z1153" i="1"/>
  <c r="Q1148" i="1"/>
  <c r="T1148" i="1"/>
  <c r="U1148" i="1"/>
  <c r="Q1142" i="1"/>
  <c r="T1142" i="1"/>
  <c r="M1139" i="1"/>
  <c r="AA1137" i="1"/>
  <c r="AB1137" i="1" s="1"/>
  <c r="M1125" i="1"/>
  <c r="Q1121" i="1"/>
  <c r="T1121" i="1"/>
  <c r="U1121" i="1"/>
  <c r="X1115" i="1"/>
  <c r="L1098" i="1"/>
  <c r="M1098" i="1" s="1"/>
  <c r="J1073" i="1"/>
  <c r="N1073" i="1" s="1"/>
  <c r="O1073" i="1" s="1"/>
  <c r="J1072" i="1"/>
  <c r="N1072" i="1" s="1"/>
  <c r="O1072" i="1" s="1"/>
  <c r="M1072" i="1"/>
  <c r="J1064" i="1"/>
  <c r="N1064" i="1" s="1"/>
  <c r="O1064" i="1" s="1"/>
  <c r="X1064" i="1"/>
  <c r="Y1064" i="1" s="1"/>
  <c r="U1009" i="1"/>
  <c r="Z1179" i="1"/>
  <c r="U1165" i="1"/>
  <c r="Q1165" i="1"/>
  <c r="AA1152" i="1"/>
  <c r="AB1152" i="1" s="1"/>
  <c r="J1122" i="1"/>
  <c r="N1122" i="1" s="1"/>
  <c r="O1122" i="1" s="1"/>
  <c r="X1122" i="1"/>
  <c r="Y1122" i="1" s="1"/>
  <c r="Z1112" i="1"/>
  <c r="J1112" i="1"/>
  <c r="N1112" i="1" s="1"/>
  <c r="O1112" i="1" s="1"/>
  <c r="M1112" i="1"/>
  <c r="J1180" i="1"/>
  <c r="N1180" i="1" s="1"/>
  <c r="O1180" i="1" s="1"/>
  <c r="Z1109" i="1"/>
  <c r="J1109" i="1"/>
  <c r="N1109" i="1" s="1"/>
  <c r="O1109" i="1" s="1"/>
  <c r="J1167" i="1"/>
  <c r="N1167" i="1" s="1"/>
  <c r="O1167" i="1" s="1"/>
  <c r="Q1162" i="1"/>
  <c r="Q996" i="1"/>
  <c r="T996" i="1"/>
  <c r="M996" i="1"/>
  <c r="Z996" i="1"/>
  <c r="Q1001" i="1"/>
  <c r="M1001" i="1"/>
  <c r="Q1182" i="1"/>
  <c r="T1182" i="1"/>
  <c r="U1136" i="1"/>
  <c r="X1092" i="1"/>
  <c r="Y1092" i="1" s="1"/>
  <c r="J1092" i="1"/>
  <c r="N1092" i="1" s="1"/>
  <c r="O1092" i="1" s="1"/>
  <c r="J1121" i="1"/>
  <c r="N1121" i="1" s="1"/>
  <c r="O1121" i="1" s="1"/>
  <c r="X1121" i="1"/>
  <c r="L1047" i="1"/>
  <c r="M1047" i="1" s="1"/>
  <c r="J1134" i="1"/>
  <c r="N1134" i="1" s="1"/>
  <c r="O1134" i="1" s="1"/>
  <c r="Q1130" i="1"/>
  <c r="T1093" i="1"/>
  <c r="U1093" i="1"/>
  <c r="Z1049" i="1"/>
  <c r="X1049" i="1"/>
  <c r="Y1049" i="1" s="1"/>
  <c r="T1049" i="1"/>
  <c r="J1171" i="1"/>
  <c r="N1171" i="1" s="1"/>
  <c r="O1171" i="1" s="1"/>
  <c r="Q1171" i="1"/>
  <c r="T1171" i="1"/>
  <c r="Z1171" i="1"/>
  <c r="Y1136" i="1"/>
  <c r="AA1136" i="1"/>
  <c r="AB1136" i="1" s="1"/>
  <c r="U1125" i="1"/>
  <c r="T1092" i="1"/>
  <c r="Z1092" i="1"/>
  <c r="AA1066" i="1"/>
  <c r="AB1066" i="1" s="1"/>
  <c r="L1066" i="1"/>
  <c r="M1066" i="1" s="1"/>
  <c r="AA954" i="1"/>
  <c r="AB954" i="1" s="1"/>
  <c r="L954" i="1"/>
  <c r="M954" i="1" s="1"/>
  <c r="AA1162" i="1"/>
  <c r="AB1162" i="1" s="1"/>
  <c r="T1126" i="1"/>
  <c r="U1126" i="1"/>
  <c r="Q1062" i="1"/>
  <c r="Q1169" i="1"/>
  <c r="T1169" i="1"/>
  <c r="Q1179" i="1"/>
  <c r="U1179" i="1"/>
  <c r="T1179" i="1"/>
  <c r="T1178" i="1"/>
  <c r="J1174" i="1"/>
  <c r="N1174" i="1" s="1"/>
  <c r="O1174" i="1" s="1"/>
  <c r="J1169" i="1"/>
  <c r="N1169" i="1" s="1"/>
  <c r="O1169" i="1" s="1"/>
  <c r="X1169" i="1"/>
  <c r="T1153" i="1"/>
  <c r="J1127" i="1"/>
  <c r="N1127" i="1" s="1"/>
  <c r="O1127" i="1" s="1"/>
  <c r="X1127" i="1"/>
  <c r="M1121" i="1"/>
  <c r="U1115" i="1"/>
  <c r="AA1111" i="1"/>
  <c r="AB1111" i="1" s="1"/>
  <c r="L1111" i="1"/>
  <c r="M1111" i="1" s="1"/>
  <c r="Q1109" i="1"/>
  <c r="L1166" i="1"/>
  <c r="M1166" i="1" s="1"/>
  <c r="AA1166" i="1"/>
  <c r="AB1166" i="1" s="1"/>
  <c r="T1157" i="1"/>
  <c r="U1157" i="1"/>
  <c r="J1149" i="1"/>
  <c r="N1149" i="1" s="1"/>
  <c r="O1149" i="1" s="1"/>
  <c r="Q1149" i="1"/>
  <c r="X1131" i="1"/>
  <c r="Z1131" i="1"/>
  <c r="U1131" i="1"/>
  <c r="Z1079" i="1"/>
  <c r="M1079" i="1"/>
  <c r="U1095" i="1"/>
  <c r="Z1095" i="1"/>
  <c r="Q1047" i="1"/>
  <c r="Z1047" i="1"/>
  <c r="Q946" i="1"/>
  <c r="Q1094" i="1"/>
  <c r="U1064" i="1"/>
  <c r="T1064" i="1"/>
  <c r="T1140" i="1"/>
  <c r="AA1094" i="1"/>
  <c r="AB1094" i="1" s="1"/>
  <c r="L1094" i="1"/>
  <c r="M1094" i="1" s="1"/>
  <c r="Q1064" i="1"/>
  <c r="Q1168" i="1"/>
  <c r="U1156" i="1"/>
  <c r="T1097" i="1"/>
  <c r="L1052" i="1"/>
  <c r="M1052" i="1" s="1"/>
  <c r="AA1052" i="1"/>
  <c r="AB1052" i="1" s="1"/>
  <c r="Q1173" i="1"/>
  <c r="Z1180" i="1"/>
  <c r="U1178" i="1"/>
  <c r="X1167" i="1"/>
  <c r="T1135" i="1"/>
  <c r="U1135" i="1"/>
  <c r="J1161" i="1"/>
  <c r="N1161" i="1" s="1"/>
  <c r="O1161" i="1" s="1"/>
  <c r="J1155" i="1"/>
  <c r="N1155" i="1" s="1"/>
  <c r="O1155" i="1" s="1"/>
  <c r="M1154" i="1"/>
  <c r="L1148" i="1"/>
  <c r="M1148" i="1" s="1"/>
  <c r="AA1148" i="1"/>
  <c r="AB1148" i="1" s="1"/>
  <c r="J1138" i="1"/>
  <c r="N1138" i="1" s="1"/>
  <c r="O1138" i="1" s="1"/>
  <c r="Z1137" i="1"/>
  <c r="J1089" i="1"/>
  <c r="N1089" i="1" s="1"/>
  <c r="O1089" i="1" s="1"/>
  <c r="X1089" i="1"/>
  <c r="X1023" i="1"/>
  <c r="Y1023" i="1" s="1"/>
  <c r="Z1023" i="1"/>
  <c r="T1023" i="1"/>
  <c r="U1022" i="1"/>
  <c r="Z1022" i="1"/>
  <c r="X1022" i="1"/>
  <c r="Y1022" i="1" s="1"/>
  <c r="T1167" i="1"/>
  <c r="Q1167" i="1"/>
  <c r="AA1133" i="1"/>
  <c r="AB1133" i="1" s="1"/>
  <c r="Z1116" i="1"/>
  <c r="T1116" i="1"/>
  <c r="Q1116" i="1"/>
  <c r="J1035" i="1"/>
  <c r="N1035" i="1" s="1"/>
  <c r="O1035" i="1" s="1"/>
  <c r="J1152" i="1"/>
  <c r="N1152" i="1" s="1"/>
  <c r="O1152" i="1" s="1"/>
  <c r="Q1152" i="1"/>
  <c r="X1086" i="1"/>
  <c r="Z1086" i="1"/>
  <c r="Y1067" i="1"/>
  <c r="AA1067" i="1"/>
  <c r="AB1067" i="1" s="1"/>
  <c r="X1088" i="1"/>
  <c r="Y1088" i="1" s="1"/>
  <c r="Z1088" i="1"/>
  <c r="L948" i="1"/>
  <c r="M948" i="1" s="1"/>
  <c r="AA948" i="1"/>
  <c r="AB948" i="1" s="1"/>
  <c r="U1180" i="1"/>
  <c r="Q1180" i="1"/>
  <c r="AA1179" i="1"/>
  <c r="AB1179" i="1" s="1"/>
  <c r="AA1177" i="1"/>
  <c r="AB1177" i="1" s="1"/>
  <c r="Q1172" i="1"/>
  <c r="Q1166" i="1"/>
  <c r="M1156" i="1"/>
  <c r="Q1156" i="1"/>
  <c r="AA1149" i="1"/>
  <c r="AB1149" i="1" s="1"/>
  <c r="J1148" i="1"/>
  <c r="N1148" i="1" s="1"/>
  <c r="O1148" i="1" s="1"/>
  <c r="AA1145" i="1"/>
  <c r="AB1145" i="1" s="1"/>
  <c r="Y1145" i="1"/>
  <c r="M1138" i="1"/>
  <c r="Z1138" i="1"/>
  <c r="T1119" i="1"/>
  <c r="Q1119" i="1"/>
  <c r="M1110" i="1"/>
  <c r="Q1110" i="1"/>
  <c r="L1103" i="1"/>
  <c r="M1103" i="1" s="1"/>
  <c r="AA1103" i="1"/>
  <c r="AB1103" i="1" s="1"/>
  <c r="J1101" i="1"/>
  <c r="N1101" i="1" s="1"/>
  <c r="O1101" i="1" s="1"/>
  <c r="M1039" i="1"/>
  <c r="J1181" i="1"/>
  <c r="N1181" i="1" s="1"/>
  <c r="O1181" i="1" s="1"/>
  <c r="Z1181" i="1"/>
  <c r="J1179" i="1"/>
  <c r="N1179" i="1" s="1"/>
  <c r="O1179" i="1" s="1"/>
  <c r="T1165" i="1"/>
  <c r="X1163" i="1"/>
  <c r="Y1163" i="1" s="1"/>
  <c r="Z1162" i="1"/>
  <c r="X1162" i="1"/>
  <c r="Y1162" i="1" s="1"/>
  <c r="X1146" i="1"/>
  <c r="Z1132" i="1"/>
  <c r="L1116" i="1"/>
  <c r="M1116" i="1" s="1"/>
  <c r="AA1116" i="1"/>
  <c r="AB1116" i="1" s="1"/>
  <c r="L1104" i="1"/>
  <c r="M1104" i="1" s="1"/>
  <c r="J1103" i="1"/>
  <c r="N1103" i="1" s="1"/>
  <c r="O1103" i="1" s="1"/>
  <c r="J1102" i="1"/>
  <c r="N1102" i="1" s="1"/>
  <c r="O1102" i="1" s="1"/>
  <c r="T1037" i="1"/>
  <c r="Z1036" i="1"/>
  <c r="U1036" i="1"/>
  <c r="X1036" i="1"/>
  <c r="U1023" i="1"/>
  <c r="AA1178" i="1"/>
  <c r="AB1178" i="1" s="1"/>
  <c r="J1176" i="1"/>
  <c r="N1176" i="1" s="1"/>
  <c r="O1176" i="1" s="1"/>
  <c r="Z1145" i="1"/>
  <c r="Z1096" i="1"/>
  <c r="J1096" i="1"/>
  <c r="N1096" i="1" s="1"/>
  <c r="O1096" i="1" s="1"/>
  <c r="X1058" i="1"/>
  <c r="Z1058" i="1"/>
  <c r="J1053" i="1"/>
  <c r="N1053" i="1" s="1"/>
  <c r="O1053" i="1" s="1"/>
  <c r="T1161" i="1"/>
  <c r="Q1161" i="1"/>
  <c r="U1161" i="1"/>
  <c r="Q1153" i="1"/>
  <c r="AA1124" i="1"/>
  <c r="AB1124" i="1" s="1"/>
  <c r="X1106" i="1"/>
  <c r="Z1106" i="1"/>
  <c r="AA1160" i="1"/>
  <c r="AB1160" i="1" s="1"/>
  <c r="AA1159" i="1"/>
  <c r="AB1159" i="1" s="1"/>
  <c r="Z1127" i="1"/>
  <c r="U1123" i="1"/>
  <c r="X1118" i="1"/>
  <c r="Z1118" i="1"/>
  <c r="M1114" i="1"/>
  <c r="Q1113" i="1"/>
  <c r="T1113" i="1"/>
  <c r="U1113" i="1"/>
  <c r="T1112" i="1"/>
  <c r="Z1111" i="1"/>
  <c r="U1106" i="1"/>
  <c r="U1086" i="1"/>
  <c r="Q1085" i="1"/>
  <c r="T1085" i="1"/>
  <c r="X1082" i="1"/>
  <c r="Q1055" i="1"/>
  <c r="Z1055" i="1"/>
  <c r="AA1175" i="1"/>
  <c r="AB1175" i="1" s="1"/>
  <c r="Z1166" i="1"/>
  <c r="X1152" i="1"/>
  <c r="Y1152" i="1" s="1"/>
  <c r="Z1152" i="1"/>
  <c r="M1143" i="1"/>
  <c r="T1131" i="1"/>
  <c r="T1129" i="1"/>
  <c r="Z1129" i="1"/>
  <c r="X1117" i="1"/>
  <c r="Y1110" i="1"/>
  <c r="AA1110" i="1"/>
  <c r="AB1110" i="1" s="1"/>
  <c r="T1106" i="1"/>
  <c r="X1105" i="1"/>
  <c r="T1077" i="1"/>
  <c r="U1077" i="1"/>
  <c r="X1060" i="1"/>
  <c r="Y1060" i="1" s="1"/>
  <c r="J1060" i="1"/>
  <c r="N1060" i="1" s="1"/>
  <c r="O1060" i="1" s="1"/>
  <c r="U1058" i="1"/>
  <c r="L1057" i="1"/>
  <c r="M1057" i="1" s="1"/>
  <c r="Q1056" i="1"/>
  <c r="T1056" i="1"/>
  <c r="M1026" i="1"/>
  <c r="T1026" i="1"/>
  <c r="Z1026" i="1"/>
  <c r="Y1018" i="1"/>
  <c r="AA1018" i="1"/>
  <c r="AB1018" i="1" s="1"/>
  <c r="Y1002" i="1"/>
  <c r="AA1002" i="1"/>
  <c r="AB1002" i="1" s="1"/>
  <c r="T971" i="1"/>
  <c r="U971" i="1"/>
  <c r="Q971" i="1"/>
  <c r="AA1087" i="1"/>
  <c r="AB1087" i="1" s="1"/>
  <c r="T1078" i="1"/>
  <c r="U1078" i="1"/>
  <c r="Q1077" i="1"/>
  <c r="Z1075" i="1"/>
  <c r="X1075" i="1"/>
  <c r="J1056" i="1"/>
  <c r="N1056" i="1" s="1"/>
  <c r="O1056" i="1" s="1"/>
  <c r="AA994" i="1"/>
  <c r="AB994" i="1" s="1"/>
  <c r="L994" i="1"/>
  <c r="M994" i="1" s="1"/>
  <c r="M1172" i="1"/>
  <c r="T1155" i="1"/>
  <c r="U1155" i="1"/>
  <c r="M1153" i="1"/>
  <c r="Y1151" i="1"/>
  <c r="AA1151" i="1"/>
  <c r="AB1151" i="1" s="1"/>
  <c r="X1183" i="1"/>
  <c r="Y1183" i="1" s="1"/>
  <c r="X1176" i="1"/>
  <c r="M1167" i="1"/>
  <c r="U1158" i="1"/>
  <c r="Q1158" i="1"/>
  <c r="X1134" i="1"/>
  <c r="AA1128" i="1"/>
  <c r="AB1128" i="1" s="1"/>
  <c r="T1111" i="1"/>
  <c r="Z1104" i="1"/>
  <c r="AA1085" i="1"/>
  <c r="AB1085" i="1" s="1"/>
  <c r="L1085" i="1"/>
  <c r="M1085" i="1" s="1"/>
  <c r="T1084" i="1"/>
  <c r="Q1084" i="1"/>
  <c r="T1083" i="1"/>
  <c r="U1083" i="1"/>
  <c r="Z1081" i="1"/>
  <c r="L1080" i="1"/>
  <c r="M1080" i="1" s="1"/>
  <c r="Q1078" i="1"/>
  <c r="T1075" i="1"/>
  <c r="Q1044" i="1"/>
  <c r="T1044" i="1"/>
  <c r="U1044" i="1"/>
  <c r="Q1042" i="1"/>
  <c r="T1042" i="1"/>
  <c r="U1042" i="1"/>
  <c r="Z1163" i="1"/>
  <c r="M1161" i="1"/>
  <c r="T1159" i="1"/>
  <c r="Z1105" i="1"/>
  <c r="X1102" i="1"/>
  <c r="Z1102" i="1"/>
  <c r="AA1161" i="1"/>
  <c r="AB1161" i="1" s="1"/>
  <c r="Q1155" i="1"/>
  <c r="U1145" i="1"/>
  <c r="X1141" i="1"/>
  <c r="Y1141" i="1" s="1"/>
  <c r="Z1141" i="1"/>
  <c r="U1183" i="1"/>
  <c r="AA1180" i="1"/>
  <c r="AB1180" i="1" s="1"/>
  <c r="T1163" i="1"/>
  <c r="U1163" i="1"/>
  <c r="T1152" i="1"/>
  <c r="Z1148" i="1"/>
  <c r="T1138" i="1"/>
  <c r="Q1138" i="1"/>
  <c r="U1134" i="1"/>
  <c r="Q1118" i="1"/>
  <c r="J1107" i="1"/>
  <c r="N1107" i="1" s="1"/>
  <c r="O1107" i="1" s="1"/>
  <c r="T1105" i="1"/>
  <c r="Q1083" i="1"/>
  <c r="T1046" i="1"/>
  <c r="U1046" i="1"/>
  <c r="U1174" i="1"/>
  <c r="Q1174" i="1"/>
  <c r="Z1117" i="1"/>
  <c r="T1117" i="1"/>
  <c r="Z1160" i="1"/>
  <c r="Z1126" i="1"/>
  <c r="Q1112" i="1"/>
  <c r="J1172" i="1"/>
  <c r="N1172" i="1" s="1"/>
  <c r="O1172" i="1" s="1"/>
  <c r="X1168" i="1"/>
  <c r="Y1168" i="1" s="1"/>
  <c r="AA1164" i="1"/>
  <c r="AB1164" i="1" s="1"/>
  <c r="J1156" i="1"/>
  <c r="N1156" i="1" s="1"/>
  <c r="O1156" i="1" s="1"/>
  <c r="Z1147" i="1"/>
  <c r="X1133" i="1"/>
  <c r="Y1133" i="1" s="1"/>
  <c r="Z1133" i="1"/>
  <c r="J1132" i="1"/>
  <c r="N1132" i="1" s="1"/>
  <c r="O1132" i="1" s="1"/>
  <c r="T1122" i="1"/>
  <c r="U1122" i="1"/>
  <c r="M1113" i="1"/>
  <c r="T1103" i="1"/>
  <c r="U1103" i="1"/>
  <c r="AA1083" i="1"/>
  <c r="AB1083" i="1" s="1"/>
  <c r="L1083" i="1"/>
  <c r="M1083" i="1" s="1"/>
  <c r="Z1080" i="1"/>
  <c r="Q1080" i="1"/>
  <c r="AA1078" i="1"/>
  <c r="AB1078" i="1" s="1"/>
  <c r="L1078" i="1"/>
  <c r="M1078" i="1" s="1"/>
  <c r="L1077" i="1"/>
  <c r="M1077" i="1" s="1"/>
  <c r="AA1077" i="1"/>
  <c r="AB1077" i="1" s="1"/>
  <c r="X1074" i="1"/>
  <c r="Z1074" i="1"/>
  <c r="U1074" i="1"/>
  <c r="Q1072" i="1"/>
  <c r="U1072" i="1"/>
  <c r="T1072" i="1"/>
  <c r="Y1063" i="1"/>
  <c r="AA1063" i="1"/>
  <c r="AB1063" i="1" s="1"/>
  <c r="Q1058" i="1"/>
  <c r="T1058" i="1"/>
  <c r="Z1034" i="1"/>
  <c r="X1034" i="1"/>
  <c r="Q1146" i="1"/>
  <c r="L1142" i="1"/>
  <c r="M1142" i="1" s="1"/>
  <c r="AA1142" i="1"/>
  <c r="AB1142" i="1" s="1"/>
  <c r="Q1137" i="1"/>
  <c r="T1137" i="1"/>
  <c r="U1137" i="1"/>
  <c r="Z1077" i="1"/>
  <c r="J1077" i="1"/>
  <c r="N1077" i="1" s="1"/>
  <c r="O1077" i="1" s="1"/>
  <c r="Y1038" i="1"/>
  <c r="AA1038" i="1"/>
  <c r="AB1038" i="1" s="1"/>
  <c r="AA1141" i="1"/>
  <c r="AB1141" i="1" s="1"/>
  <c r="M1126" i="1"/>
  <c r="Q1120" i="1"/>
  <c r="J1119" i="1"/>
  <c r="N1119" i="1" s="1"/>
  <c r="O1119" i="1" s="1"/>
  <c r="Q1111" i="1"/>
  <c r="Z1110" i="1"/>
  <c r="Q1101" i="1"/>
  <c r="U1101" i="1"/>
  <c r="T1082" i="1"/>
  <c r="U1082" i="1"/>
  <c r="L1076" i="1"/>
  <c r="M1076" i="1" s="1"/>
  <c r="U1075" i="1"/>
  <c r="Z1063" i="1"/>
  <c r="J1058" i="1"/>
  <c r="N1058" i="1" s="1"/>
  <c r="O1058" i="1" s="1"/>
  <c r="T1040" i="1"/>
  <c r="Z1040" i="1"/>
  <c r="AA1035" i="1"/>
  <c r="AB1035" i="1" s="1"/>
  <c r="U1033" i="1"/>
  <c r="T1033" i="1"/>
  <c r="T1032" i="1"/>
  <c r="U1032" i="1"/>
  <c r="Q1032" i="1"/>
  <c r="Q1154" i="1"/>
  <c r="T1154" i="1"/>
  <c r="X1150" i="1"/>
  <c r="M1145" i="1"/>
  <c r="Z1144" i="1"/>
  <c r="U1144" i="1"/>
  <c r="U1140" i="1"/>
  <c r="Q1134" i="1"/>
  <c r="M1118" i="1"/>
  <c r="M1115" i="1"/>
  <c r="X1104" i="1"/>
  <c r="Y1104" i="1" s="1"/>
  <c r="J1086" i="1"/>
  <c r="N1086" i="1" s="1"/>
  <c r="O1086" i="1" s="1"/>
  <c r="Z1068" i="1"/>
  <c r="X1068" i="1"/>
  <c r="X1040" i="1"/>
  <c r="J1040" i="1"/>
  <c r="N1040" i="1" s="1"/>
  <c r="O1040" i="1" s="1"/>
  <c r="Z1028" i="1"/>
  <c r="T1028" i="1"/>
  <c r="X1027" i="1"/>
  <c r="Z1027" i="1"/>
  <c r="U1027" i="1"/>
  <c r="J1007" i="1"/>
  <c r="N1007" i="1" s="1"/>
  <c r="O1007" i="1" s="1"/>
  <c r="Q993" i="1"/>
  <c r="U993" i="1"/>
  <c r="Y979" i="1"/>
  <c r="AA979" i="1"/>
  <c r="AB979" i="1" s="1"/>
  <c r="X1081" i="1"/>
  <c r="Y1081" i="1" s="1"/>
  <c r="Q1068" i="1"/>
  <c r="T1068" i="1"/>
  <c r="U1068" i="1"/>
  <c r="J1036" i="1"/>
  <c r="N1036" i="1" s="1"/>
  <c r="O1036" i="1" s="1"/>
  <c r="Q1036" i="1"/>
  <c r="T1036" i="1"/>
  <c r="Q1035" i="1"/>
  <c r="T1035" i="1"/>
  <c r="Z1035" i="1"/>
  <c r="AA977" i="1"/>
  <c r="AB977" i="1" s="1"/>
  <c r="L977" i="1"/>
  <c r="M977" i="1" s="1"/>
  <c r="Q1170" i="1"/>
  <c r="J1166" i="1"/>
  <c r="N1166" i="1" s="1"/>
  <c r="O1166" i="1" s="1"/>
  <c r="X1135" i="1"/>
  <c r="M1134" i="1"/>
  <c r="J1115" i="1"/>
  <c r="N1115" i="1" s="1"/>
  <c r="O1115" i="1" s="1"/>
  <c r="Z1113" i="1"/>
  <c r="Q1108" i="1"/>
  <c r="Q1104" i="1"/>
  <c r="X1099" i="1"/>
  <c r="Y1099" i="1" s="1"/>
  <c r="Z1091" i="1"/>
  <c r="X1091" i="1"/>
  <c r="U1081" i="1"/>
  <c r="X1073" i="1"/>
  <c r="Y1073" i="1" s="1"/>
  <c r="Z1073" i="1"/>
  <c r="T1073" i="1"/>
  <c r="U1073" i="1"/>
  <c r="X1046" i="1"/>
  <c r="Y1046" i="1" s="1"/>
  <c r="Z1046" i="1"/>
  <c r="J993" i="1"/>
  <c r="N993" i="1" s="1"/>
  <c r="O993" i="1" s="1"/>
  <c r="U1146" i="1"/>
  <c r="T1127" i="1"/>
  <c r="U1127" i="1"/>
  <c r="Q1127" i="1"/>
  <c r="J1123" i="1"/>
  <c r="N1123" i="1" s="1"/>
  <c r="O1123" i="1" s="1"/>
  <c r="AA1120" i="1"/>
  <c r="AB1120" i="1" s="1"/>
  <c r="Z1098" i="1"/>
  <c r="M1093" i="1"/>
  <c r="U1091" i="1"/>
  <c r="Q1087" i="1"/>
  <c r="T1087" i="1"/>
  <c r="U1087" i="1"/>
  <c r="T1074" i="1"/>
  <c r="Y1072" i="1"/>
  <c r="AA1072" i="1"/>
  <c r="AB1072" i="1" s="1"/>
  <c r="AA1069" i="1"/>
  <c r="AB1069" i="1" s="1"/>
  <c r="Z1067" i="1"/>
  <c r="U1054" i="1"/>
  <c r="Z1054" i="1"/>
  <c r="X1053" i="1"/>
  <c r="Z1053" i="1"/>
  <c r="M995" i="1"/>
  <c r="T1177" i="1"/>
  <c r="J1160" i="1"/>
  <c r="N1160" i="1" s="1"/>
  <c r="O1160" i="1" s="1"/>
  <c r="Q1132" i="1"/>
  <c r="T1132" i="1"/>
  <c r="AA1126" i="1"/>
  <c r="AB1126" i="1" s="1"/>
  <c r="AA1112" i="1"/>
  <c r="AB1112" i="1" s="1"/>
  <c r="M1100" i="1"/>
  <c r="L1088" i="1"/>
  <c r="M1088" i="1" s="1"/>
  <c r="AA1088" i="1"/>
  <c r="AB1088" i="1" s="1"/>
  <c r="Q1074" i="1"/>
  <c r="Z1072" i="1"/>
  <c r="J1070" i="1"/>
  <c r="N1070" i="1" s="1"/>
  <c r="O1070" i="1" s="1"/>
  <c r="X1065" i="1"/>
  <c r="Y1065" i="1" s="1"/>
  <c r="AA1060" i="1"/>
  <c r="AB1060" i="1" s="1"/>
  <c r="T1051" i="1"/>
  <c r="U1051" i="1"/>
  <c r="L1000" i="1"/>
  <c r="M1000" i="1" s="1"/>
  <c r="AA1000" i="1"/>
  <c r="AB1000" i="1" s="1"/>
  <c r="T1098" i="1"/>
  <c r="U1098" i="1"/>
  <c r="L1092" i="1"/>
  <c r="M1092" i="1" s="1"/>
  <c r="AA1092" i="1"/>
  <c r="AB1092" i="1" s="1"/>
  <c r="Q1089" i="1"/>
  <c r="Z1089" i="1"/>
  <c r="AA1081" i="1"/>
  <c r="AB1081" i="1" s="1"/>
  <c r="L1081" i="1"/>
  <c r="M1081" i="1" s="1"/>
  <c r="Z1071" i="1"/>
  <c r="Q1069" i="1"/>
  <c r="Z1069" i="1"/>
  <c r="Z1064" i="1"/>
  <c r="J1061" i="1"/>
  <c r="N1061" i="1" s="1"/>
  <c r="O1061" i="1" s="1"/>
  <c r="X1056" i="1"/>
  <c r="Z1056" i="1"/>
  <c r="Q1051" i="1"/>
  <c r="J995" i="1"/>
  <c r="N995" i="1" s="1"/>
  <c r="O995" i="1" s="1"/>
  <c r="X995" i="1"/>
  <c r="Q1129" i="1"/>
  <c r="Y1107" i="1"/>
  <c r="AA1107" i="1"/>
  <c r="AB1107" i="1" s="1"/>
  <c r="T1102" i="1"/>
  <c r="U1102" i="1"/>
  <c r="J1098" i="1"/>
  <c r="N1098" i="1" s="1"/>
  <c r="O1098" i="1" s="1"/>
  <c r="Q1079" i="1"/>
  <c r="J1063" i="1"/>
  <c r="N1063" i="1" s="1"/>
  <c r="O1063" i="1" s="1"/>
  <c r="L1062" i="1"/>
  <c r="M1062" i="1" s="1"/>
  <c r="J1048" i="1"/>
  <c r="N1048" i="1" s="1"/>
  <c r="O1048" i="1" s="1"/>
  <c r="Q1021" i="1"/>
  <c r="X1017" i="1"/>
  <c r="Y1017" i="1" s="1"/>
  <c r="X1012" i="1"/>
  <c r="T1005" i="1"/>
  <c r="AA998" i="1"/>
  <c r="AB998" i="1" s="1"/>
  <c r="Y998" i="1"/>
  <c r="Q969" i="1"/>
  <c r="T969" i="1"/>
  <c r="M1074" i="1"/>
  <c r="M1058" i="1"/>
  <c r="M1050" i="1"/>
  <c r="Z1032" i="1"/>
  <c r="J1032" i="1"/>
  <c r="N1032" i="1" s="1"/>
  <c r="O1032" i="1" s="1"/>
  <c r="J1021" i="1"/>
  <c r="N1021" i="1" s="1"/>
  <c r="O1021" i="1" s="1"/>
  <c r="T1018" i="1"/>
  <c r="U1018" i="1"/>
  <c r="Q1004" i="1"/>
  <c r="M983" i="1"/>
  <c r="AA966" i="1"/>
  <c r="AB966" i="1" s="1"/>
  <c r="Y966" i="1"/>
  <c r="J1049" i="1"/>
  <c r="N1049" i="1" s="1"/>
  <c r="O1049" i="1" s="1"/>
  <c r="J1042" i="1"/>
  <c r="N1042" i="1" s="1"/>
  <c r="O1042" i="1" s="1"/>
  <c r="Q1018" i="1"/>
  <c r="U1012" i="1"/>
  <c r="T997" i="1"/>
  <c r="AA963" i="1"/>
  <c r="AB963" i="1" s="1"/>
  <c r="X1149" i="1"/>
  <c r="Y1149" i="1" s="1"/>
  <c r="J1131" i="1"/>
  <c r="N1131" i="1" s="1"/>
  <c r="O1131" i="1" s="1"/>
  <c r="Z1128" i="1"/>
  <c r="U1120" i="1"/>
  <c r="M1108" i="1"/>
  <c r="Q1106" i="1"/>
  <c r="J1100" i="1"/>
  <c r="N1100" i="1" s="1"/>
  <c r="O1100" i="1" s="1"/>
  <c r="J1093" i="1"/>
  <c r="N1093" i="1" s="1"/>
  <c r="O1093" i="1" s="1"/>
  <c r="U1080" i="1"/>
  <c r="T1080" i="1"/>
  <c r="J1078" i="1"/>
  <c r="N1078" i="1" s="1"/>
  <c r="O1078" i="1" s="1"/>
  <c r="Q1071" i="1"/>
  <c r="T1071" i="1"/>
  <c r="Z1062" i="1"/>
  <c r="T1017" i="1"/>
  <c r="U1017" i="1"/>
  <c r="Q1017" i="1"/>
  <c r="Y993" i="1"/>
  <c r="AA993" i="1"/>
  <c r="AB993" i="1" s="1"/>
  <c r="Z978" i="1"/>
  <c r="J978" i="1"/>
  <c r="N978" i="1" s="1"/>
  <c r="O978" i="1" s="1"/>
  <c r="M978" i="1"/>
  <c r="Q978" i="1"/>
  <c r="T1039" i="1"/>
  <c r="T1016" i="1"/>
  <c r="Q1016" i="1"/>
  <c r="M1015" i="1"/>
  <c r="T1011" i="1"/>
  <c r="Q1011" i="1"/>
  <c r="U1011" i="1"/>
  <c r="M1003" i="1"/>
  <c r="T992" i="1"/>
  <c r="J1108" i="1"/>
  <c r="N1108" i="1" s="1"/>
  <c r="O1108" i="1" s="1"/>
  <c r="Z1090" i="1"/>
  <c r="T1088" i="1"/>
  <c r="U1088" i="1"/>
  <c r="Q1086" i="1"/>
  <c r="Z1084" i="1"/>
  <c r="Q1065" i="1"/>
  <c r="M1040" i="1"/>
  <c r="Q1025" i="1"/>
  <c r="T1025" i="1"/>
  <c r="U1025" i="1"/>
  <c r="J1014" i="1"/>
  <c r="N1014" i="1" s="1"/>
  <c r="O1014" i="1" s="1"/>
  <c r="M1014" i="1"/>
  <c r="L1011" i="1"/>
  <c r="M1011" i="1" s="1"/>
  <c r="AA1011" i="1"/>
  <c r="AB1011" i="1" s="1"/>
  <c r="J1003" i="1"/>
  <c r="N1003" i="1" s="1"/>
  <c r="O1003" i="1" s="1"/>
  <c r="J1001" i="1"/>
  <c r="N1001" i="1" s="1"/>
  <c r="O1001" i="1" s="1"/>
  <c r="Z1043" i="1"/>
  <c r="AA1028" i="1"/>
  <c r="AB1028" i="1" s="1"/>
  <c r="L1028" i="1"/>
  <c r="M1028" i="1" s="1"/>
  <c r="M1018" i="1"/>
  <c r="M1005" i="1"/>
  <c r="X988" i="1"/>
  <c r="Y988" i="1" s="1"/>
  <c r="Z988" i="1"/>
  <c r="Y985" i="1"/>
  <c r="AA985" i="1"/>
  <c r="AB985" i="1" s="1"/>
  <c r="Q966" i="1"/>
  <c r="T966" i="1"/>
  <c r="J951" i="1"/>
  <c r="N951" i="1" s="1"/>
  <c r="O951" i="1" s="1"/>
  <c r="X1001" i="1"/>
  <c r="J998" i="1"/>
  <c r="N998" i="1" s="1"/>
  <c r="O998" i="1" s="1"/>
  <c r="AA986" i="1"/>
  <c r="AB986" i="1" s="1"/>
  <c r="Z985" i="1"/>
  <c r="T985" i="1"/>
  <c r="U985" i="1"/>
  <c r="Q970" i="1"/>
  <c r="T970" i="1"/>
  <c r="Z970" i="1"/>
  <c r="Z1114" i="1"/>
  <c r="U1111" i="1"/>
  <c r="U1104" i="1"/>
  <c r="T1099" i="1"/>
  <c r="U1097" i="1"/>
  <c r="X1069" i="1"/>
  <c r="Y1069" i="1" s="1"/>
  <c r="T1067" i="1"/>
  <c r="Q1061" i="1"/>
  <c r="L1044" i="1"/>
  <c r="M1044" i="1" s="1"/>
  <c r="J1041" i="1"/>
  <c r="N1041" i="1" s="1"/>
  <c r="O1041" i="1" s="1"/>
  <c r="M1027" i="1"/>
  <c r="X1021" i="1"/>
  <c r="Q1019" i="1"/>
  <c r="T1019" i="1"/>
  <c r="L1017" i="1"/>
  <c r="M1017" i="1" s="1"/>
  <c r="AA1017" i="1"/>
  <c r="AB1017" i="1" s="1"/>
  <c r="X1015" i="1"/>
  <c r="Z1015" i="1"/>
  <c r="J1012" i="1"/>
  <c r="N1012" i="1" s="1"/>
  <c r="O1012" i="1" s="1"/>
  <c r="J1005" i="1"/>
  <c r="N1005" i="1" s="1"/>
  <c r="O1005" i="1" s="1"/>
  <c r="J991" i="1"/>
  <c r="N991" i="1" s="1"/>
  <c r="O991" i="1" s="1"/>
  <c r="Q983" i="1"/>
  <c r="Z1048" i="1"/>
  <c r="X1035" i="1"/>
  <c r="Y1035" i="1" s="1"/>
  <c r="Y1030" i="1"/>
  <c r="AA1030" i="1"/>
  <c r="AB1030" i="1" s="1"/>
  <c r="Q1024" i="1"/>
  <c r="T1024" i="1"/>
  <c r="Z1024" i="1"/>
  <c r="T1022" i="1"/>
  <c r="J1019" i="1"/>
  <c r="N1019" i="1" s="1"/>
  <c r="O1019" i="1" s="1"/>
  <c r="Q1009" i="1"/>
  <c r="U988" i="1"/>
  <c r="X987" i="1"/>
  <c r="T987" i="1"/>
  <c r="M982" i="1"/>
  <c r="Q1095" i="1"/>
  <c r="T1095" i="1"/>
  <c r="X1080" i="1"/>
  <c r="Y1080" i="1" s="1"/>
  <c r="M1075" i="1"/>
  <c r="Z1066" i="1"/>
  <c r="Z1052" i="1"/>
  <c r="X1047" i="1"/>
  <c r="Y1047" i="1" s="1"/>
  <c r="J1044" i="1"/>
  <c r="N1044" i="1" s="1"/>
  <c r="O1044" i="1" s="1"/>
  <c r="U1043" i="1"/>
  <c r="L1037" i="1"/>
  <c r="M1037" i="1" s="1"/>
  <c r="AA1037" i="1"/>
  <c r="AB1037" i="1" s="1"/>
  <c r="Z1030" i="1"/>
  <c r="Q1026" i="1"/>
  <c r="Z1025" i="1"/>
  <c r="L1023" i="1"/>
  <c r="M1023" i="1" s="1"/>
  <c r="J1018" i="1"/>
  <c r="N1018" i="1" s="1"/>
  <c r="O1018" i="1" s="1"/>
  <c r="Q1015" i="1"/>
  <c r="T1015" i="1"/>
  <c r="U1015" i="1"/>
  <c r="U1013" i="1"/>
  <c r="Q1013" i="1"/>
  <c r="T1013" i="1"/>
  <c r="Q988" i="1"/>
  <c r="M985" i="1"/>
  <c r="AA984" i="1"/>
  <c r="AB984" i="1" s="1"/>
  <c r="L984" i="1"/>
  <c r="M984" i="1" s="1"/>
  <c r="T979" i="1"/>
  <c r="U979" i="1"/>
  <c r="Y976" i="1"/>
  <c r="T967" i="1"/>
  <c r="M1101" i="1"/>
  <c r="Z1094" i="1"/>
  <c r="Q1076" i="1"/>
  <c r="T1076" i="1"/>
  <c r="M1061" i="1"/>
  <c r="M1056" i="1"/>
  <c r="U1052" i="1"/>
  <c r="Z1051" i="1"/>
  <c r="X1051" i="1"/>
  <c r="Y1051" i="1" s="1"/>
  <c r="Q1050" i="1"/>
  <c r="T1048" i="1"/>
  <c r="U1048" i="1"/>
  <c r="Q1048" i="1"/>
  <c r="T1020" i="1"/>
  <c r="U1020" i="1"/>
  <c r="Z1020" i="1"/>
  <c r="J1016" i="1"/>
  <c r="N1016" i="1" s="1"/>
  <c r="O1016" i="1" s="1"/>
  <c r="Q1014" i="1"/>
  <c r="T1014" i="1"/>
  <c r="U1014" i="1"/>
  <c r="X1007" i="1"/>
  <c r="Z1007" i="1"/>
  <c r="Z999" i="1"/>
  <c r="Q995" i="1"/>
  <c r="Q994" i="1"/>
  <c r="T994" i="1"/>
  <c r="U994" i="1"/>
  <c r="M989" i="1"/>
  <c r="AA983" i="1"/>
  <c r="AB983" i="1" s="1"/>
  <c r="Z1100" i="1"/>
  <c r="M1089" i="1"/>
  <c r="M1067" i="1"/>
  <c r="T1066" i="1"/>
  <c r="U1066" i="1"/>
  <c r="Q1060" i="1"/>
  <c r="X1057" i="1"/>
  <c r="Y1057" i="1" s="1"/>
  <c r="T1057" i="1"/>
  <c r="U1057" i="1"/>
  <c r="Z1057" i="1"/>
  <c r="M1053" i="1"/>
  <c r="T1047" i="1"/>
  <c r="U1047" i="1"/>
  <c r="X1042" i="1"/>
  <c r="Y1042" i="1" s="1"/>
  <c r="Q1037" i="1"/>
  <c r="Q1003" i="1"/>
  <c r="Z1003" i="1"/>
  <c r="Y992" i="1"/>
  <c r="AA992" i="1"/>
  <c r="AB992" i="1" s="1"/>
  <c r="J985" i="1"/>
  <c r="N985" i="1" s="1"/>
  <c r="O985" i="1" s="1"/>
  <c r="U976" i="1"/>
  <c r="Z976" i="1"/>
  <c r="Q1043" i="1"/>
  <c r="AA1031" i="1"/>
  <c r="AB1031" i="1" s="1"/>
  <c r="L1031" i="1"/>
  <c r="M1031" i="1" s="1"/>
  <c r="J1022" i="1"/>
  <c r="N1022" i="1" s="1"/>
  <c r="O1022" i="1" s="1"/>
  <c r="Q1022" i="1"/>
  <c r="Z993" i="1"/>
  <c r="M986" i="1"/>
  <c r="J1062" i="1"/>
  <c r="N1062" i="1" s="1"/>
  <c r="O1062" i="1" s="1"/>
  <c r="M1046" i="1"/>
  <c r="Q1031" i="1"/>
  <c r="T1029" i="1"/>
  <c r="AA1020" i="1"/>
  <c r="AB1020" i="1" s="1"/>
  <c r="M1009" i="1"/>
  <c r="M993" i="1"/>
  <c r="Z986" i="1"/>
  <c r="T976" i="1"/>
  <c r="M966" i="1"/>
  <c r="T955" i="1"/>
  <c r="U955" i="1"/>
  <c r="Q955" i="1"/>
  <c r="Q1092" i="1"/>
  <c r="X1090" i="1"/>
  <c r="AA1046" i="1"/>
  <c r="AB1046" i="1" s="1"/>
  <c r="Q1045" i="1"/>
  <c r="T1030" i="1"/>
  <c r="U1030" i="1"/>
  <c r="T1027" i="1"/>
  <c r="J1017" i="1"/>
  <c r="N1017" i="1" s="1"/>
  <c r="O1017" i="1" s="1"/>
  <c r="AA1016" i="1"/>
  <c r="AB1016" i="1" s="1"/>
  <c r="Q1008" i="1"/>
  <c r="T1008" i="1"/>
  <c r="T1000" i="1"/>
  <c r="Q999" i="1"/>
  <c r="U999" i="1"/>
  <c r="X991" i="1"/>
  <c r="Z991" i="1"/>
  <c r="Q989" i="1"/>
  <c r="T989" i="1"/>
  <c r="L980" i="1"/>
  <c r="M980" i="1" s="1"/>
  <c r="J976" i="1"/>
  <c r="N976" i="1" s="1"/>
  <c r="O976" i="1" s="1"/>
  <c r="AA965" i="1"/>
  <c r="AB965" i="1" s="1"/>
  <c r="J958" i="1"/>
  <c r="N958" i="1" s="1"/>
  <c r="O958" i="1" s="1"/>
  <c r="Q958" i="1"/>
  <c r="AA950" i="1"/>
  <c r="AB950" i="1" s="1"/>
  <c r="Y950" i="1"/>
  <c r="Q972" i="1"/>
  <c r="T972" i="1"/>
  <c r="M967" i="1"/>
  <c r="T952" i="1"/>
  <c r="U952" i="1"/>
  <c r="U951" i="1"/>
  <c r="X951" i="1"/>
  <c r="Y951" i="1" s="1"/>
  <c r="Z951" i="1"/>
  <c r="AA1113" i="1"/>
  <c r="AB1113" i="1" s="1"/>
  <c r="J1110" i="1"/>
  <c r="N1110" i="1" s="1"/>
  <c r="O1110" i="1" s="1"/>
  <c r="AA1065" i="1"/>
  <c r="AB1065" i="1" s="1"/>
  <c r="Q1059" i="1"/>
  <c r="T1050" i="1"/>
  <c r="Q1041" i="1"/>
  <c r="AA1039" i="1"/>
  <c r="AB1039" i="1" s="1"/>
  <c r="Z1029" i="1"/>
  <c r="Z1014" i="1"/>
  <c r="M1012" i="1"/>
  <c r="J1009" i="1"/>
  <c r="N1009" i="1" s="1"/>
  <c r="O1009" i="1" s="1"/>
  <c r="M1008" i="1"/>
  <c r="Z1000" i="1"/>
  <c r="J1000" i="1"/>
  <c r="N1000" i="1" s="1"/>
  <c r="O1000" i="1" s="1"/>
  <c r="Z990" i="1"/>
  <c r="M987" i="1"/>
  <c r="X983" i="1"/>
  <c r="Y983" i="1" s="1"/>
  <c r="Z982" i="1"/>
  <c r="J967" i="1"/>
  <c r="N967" i="1" s="1"/>
  <c r="O967" i="1" s="1"/>
  <c r="T963" i="1"/>
  <c r="Z963" i="1"/>
  <c r="U960" i="1"/>
  <c r="X960" i="1"/>
  <c r="Z960" i="1"/>
  <c r="J1094" i="1"/>
  <c r="N1094" i="1" s="1"/>
  <c r="O1094" i="1" s="1"/>
  <c r="AA1048" i="1"/>
  <c r="AB1048" i="1" s="1"/>
  <c r="J1043" i="1"/>
  <c r="N1043" i="1" s="1"/>
  <c r="O1043" i="1" s="1"/>
  <c r="Q1040" i="1"/>
  <c r="Z1039" i="1"/>
  <c r="M1036" i="1"/>
  <c r="J1034" i="1"/>
  <c r="N1034" i="1" s="1"/>
  <c r="O1034" i="1" s="1"/>
  <c r="AA1022" i="1"/>
  <c r="AB1022" i="1" s="1"/>
  <c r="AA999" i="1"/>
  <c r="AB999" i="1" s="1"/>
  <c r="Q991" i="1"/>
  <c r="J987" i="1"/>
  <c r="N987" i="1" s="1"/>
  <c r="O987" i="1" s="1"/>
  <c r="Q987" i="1"/>
  <c r="Z980" i="1"/>
  <c r="J980" i="1"/>
  <c r="N980" i="1" s="1"/>
  <c r="O980" i="1" s="1"/>
  <c r="Z974" i="1"/>
  <c r="J974" i="1"/>
  <c r="N974" i="1" s="1"/>
  <c r="O974" i="1" s="1"/>
  <c r="J963" i="1"/>
  <c r="N963" i="1" s="1"/>
  <c r="O963" i="1" s="1"/>
  <c r="L951" i="1"/>
  <c r="M951" i="1" s="1"/>
  <c r="Q949" i="1"/>
  <c r="AA1045" i="1"/>
  <c r="AB1045" i="1" s="1"/>
  <c r="M1019" i="1"/>
  <c r="X1013" i="1"/>
  <c r="Y1013" i="1" s="1"/>
  <c r="Z1013" i="1"/>
  <c r="T1012" i="1"/>
  <c r="Q1007" i="1"/>
  <c r="X982" i="1"/>
  <c r="AA972" i="1"/>
  <c r="AB972" i="1" s="1"/>
  <c r="T959" i="1"/>
  <c r="U959" i="1"/>
  <c r="Q954" i="1"/>
  <c r="T954" i="1"/>
  <c r="AA947" i="1"/>
  <c r="AB947" i="1" s="1"/>
  <c r="J972" i="1"/>
  <c r="N972" i="1" s="1"/>
  <c r="O972" i="1" s="1"/>
  <c r="X969" i="1"/>
  <c r="M960" i="1"/>
  <c r="Q959" i="1"/>
  <c r="Z1008" i="1"/>
  <c r="U1005" i="1"/>
  <c r="AA1004" i="1"/>
  <c r="AB1004" i="1" s="1"/>
  <c r="X989" i="1"/>
  <c r="AA959" i="1"/>
  <c r="AB959" i="1" s="1"/>
  <c r="T958" i="1"/>
  <c r="J947" i="1"/>
  <c r="N947" i="1" s="1"/>
  <c r="O947" i="1" s="1"/>
  <c r="U1019" i="1"/>
  <c r="L1016" i="1"/>
  <c r="M1016" i="1" s="1"/>
  <c r="T1003" i="1"/>
  <c r="M1002" i="1"/>
  <c r="Z1001" i="1"/>
  <c r="U987" i="1"/>
  <c r="U984" i="1"/>
  <c r="X975" i="1"/>
  <c r="Y975" i="1" s="1"/>
  <c r="Z975" i="1"/>
  <c r="Q967" i="1"/>
  <c r="Z962" i="1"/>
  <c r="J962" i="1"/>
  <c r="N962" i="1" s="1"/>
  <c r="O962" i="1" s="1"/>
  <c r="AA956" i="1"/>
  <c r="AB956" i="1" s="1"/>
  <c r="J950" i="1"/>
  <c r="N950" i="1" s="1"/>
  <c r="O950" i="1" s="1"/>
  <c r="AA946" i="1"/>
  <c r="AB946" i="1" s="1"/>
  <c r="J1033" i="1"/>
  <c r="N1033" i="1" s="1"/>
  <c r="O1033" i="1" s="1"/>
  <c r="J1011" i="1"/>
  <c r="N1011" i="1" s="1"/>
  <c r="O1011" i="1" s="1"/>
  <c r="T986" i="1"/>
  <c r="T983" i="1"/>
  <c r="Q980" i="1"/>
  <c r="T980" i="1"/>
  <c r="Q979" i="1"/>
  <c r="U975" i="1"/>
  <c r="J956" i="1"/>
  <c r="N956" i="1" s="1"/>
  <c r="O956" i="1" s="1"/>
  <c r="L952" i="1"/>
  <c r="M952" i="1" s="1"/>
  <c r="AA949" i="1"/>
  <c r="AB949" i="1" s="1"/>
  <c r="Z1006" i="1"/>
  <c r="M979" i="1"/>
  <c r="Q976" i="1"/>
  <c r="T975" i="1"/>
  <c r="Z972" i="1"/>
  <c r="Z969" i="1"/>
  <c r="Z957" i="1"/>
  <c r="Z954" i="1"/>
  <c r="U1035" i="1"/>
  <c r="Q973" i="1"/>
  <c r="M970" i="1"/>
  <c r="T965" i="1"/>
  <c r="U962" i="1"/>
  <c r="Z950" i="1"/>
  <c r="Z947" i="1"/>
  <c r="J979" i="1"/>
  <c r="N979" i="1" s="1"/>
  <c r="O979" i="1" s="1"/>
  <c r="M973" i="1"/>
  <c r="X959" i="1"/>
  <c r="Y959" i="1" s="1"/>
  <c r="Z959" i="1"/>
  <c r="Q951" i="1"/>
  <c r="Q964" i="1"/>
  <c r="T964" i="1"/>
  <c r="Q963" i="1"/>
  <c r="X953" i="1"/>
  <c r="AA981" i="1"/>
  <c r="AB981" i="1" s="1"/>
  <c r="T968" i="1"/>
  <c r="U968" i="1"/>
  <c r="Q965" i="1"/>
  <c r="M963" i="1"/>
  <c r="Q960" i="1"/>
  <c r="Z956" i="1"/>
  <c r="L988" i="1"/>
  <c r="M988" i="1" s="1"/>
  <c r="Z984" i="1"/>
  <c r="Z981" i="1"/>
  <c r="U977" i="1"/>
  <c r="Z965" i="1"/>
  <c r="U961" i="1"/>
  <c r="Z949" i="1"/>
  <c r="T977" i="1"/>
  <c r="T961" i="1"/>
  <c r="Z946" i="1"/>
  <c r="B908" i="1"/>
  <c r="C908" i="1"/>
  <c r="E908" i="1"/>
  <c r="I908" i="1" s="1"/>
  <c r="F908" i="1"/>
  <c r="H908" i="1"/>
  <c r="K908" i="1"/>
  <c r="S908" i="1"/>
  <c r="W908" i="1"/>
  <c r="AC908" i="1"/>
  <c r="AD908" i="1" s="1"/>
  <c r="AE908" i="1"/>
  <c r="AF908" i="1"/>
  <c r="B909" i="1"/>
  <c r="C909" i="1"/>
  <c r="E909" i="1"/>
  <c r="I909" i="1" s="1"/>
  <c r="F909" i="1"/>
  <c r="H909" i="1"/>
  <c r="K909" i="1"/>
  <c r="L909" i="1" s="1"/>
  <c r="S909" i="1"/>
  <c r="W909" i="1"/>
  <c r="AC909" i="1"/>
  <c r="AD909" i="1" s="1"/>
  <c r="AE909" i="1"/>
  <c r="AF909" i="1"/>
  <c r="B910" i="1"/>
  <c r="C910" i="1"/>
  <c r="E910" i="1"/>
  <c r="I910" i="1" s="1"/>
  <c r="F910" i="1"/>
  <c r="H910" i="1"/>
  <c r="K910" i="1"/>
  <c r="L910" i="1" s="1"/>
  <c r="S910" i="1"/>
  <c r="W910" i="1"/>
  <c r="U910" i="1" s="1"/>
  <c r="AC910" i="1"/>
  <c r="AD910" i="1" s="1"/>
  <c r="AE910" i="1"/>
  <c r="AF910" i="1"/>
  <c r="B911" i="1"/>
  <c r="C911" i="1"/>
  <c r="E911" i="1"/>
  <c r="I911" i="1" s="1"/>
  <c r="F911" i="1"/>
  <c r="H911" i="1"/>
  <c r="K911" i="1"/>
  <c r="L911" i="1" s="1"/>
  <c r="S911" i="1"/>
  <c r="W911" i="1"/>
  <c r="U911" i="1" s="1"/>
  <c r="AC911" i="1"/>
  <c r="AD911" i="1" s="1"/>
  <c r="AE911" i="1"/>
  <c r="AF911" i="1"/>
  <c r="B912" i="1"/>
  <c r="C912" i="1"/>
  <c r="E912" i="1"/>
  <c r="I912" i="1" s="1"/>
  <c r="F912" i="1"/>
  <c r="H912" i="1"/>
  <c r="K912" i="1"/>
  <c r="L912" i="1" s="1"/>
  <c r="S912" i="1"/>
  <c r="W912" i="1"/>
  <c r="AC912" i="1"/>
  <c r="AD912" i="1" s="1"/>
  <c r="AE912" i="1"/>
  <c r="AF912" i="1"/>
  <c r="B913" i="1"/>
  <c r="C913" i="1"/>
  <c r="E913" i="1"/>
  <c r="I913" i="1" s="1"/>
  <c r="F913" i="1"/>
  <c r="H913" i="1"/>
  <c r="K913" i="1"/>
  <c r="S913" i="1"/>
  <c r="W913" i="1"/>
  <c r="AC913" i="1"/>
  <c r="AD913" i="1" s="1"/>
  <c r="AE913" i="1"/>
  <c r="AF913" i="1"/>
  <c r="B914" i="1"/>
  <c r="C914" i="1"/>
  <c r="E914" i="1"/>
  <c r="I914" i="1" s="1"/>
  <c r="F914" i="1"/>
  <c r="H914" i="1"/>
  <c r="K914" i="1"/>
  <c r="L914" i="1" s="1"/>
  <c r="S914" i="1"/>
  <c r="W914" i="1"/>
  <c r="AC914" i="1"/>
  <c r="AD914" i="1" s="1"/>
  <c r="AE914" i="1"/>
  <c r="AF914" i="1"/>
  <c r="B915" i="1"/>
  <c r="C915" i="1"/>
  <c r="E915" i="1"/>
  <c r="I915" i="1" s="1"/>
  <c r="F915" i="1"/>
  <c r="H915" i="1"/>
  <c r="K915" i="1"/>
  <c r="L915" i="1" s="1"/>
  <c r="S915" i="1"/>
  <c r="W915" i="1"/>
  <c r="AC915" i="1"/>
  <c r="AD915" i="1" s="1"/>
  <c r="AE915" i="1"/>
  <c r="AF915" i="1"/>
  <c r="B916" i="1"/>
  <c r="C916" i="1"/>
  <c r="E916" i="1"/>
  <c r="I916" i="1" s="1"/>
  <c r="F916" i="1"/>
  <c r="H916" i="1"/>
  <c r="K916" i="1"/>
  <c r="S916" i="1"/>
  <c r="W916" i="1"/>
  <c r="AC916" i="1"/>
  <c r="AD916" i="1" s="1"/>
  <c r="AE916" i="1"/>
  <c r="AF916" i="1"/>
  <c r="B917" i="1"/>
  <c r="C917" i="1"/>
  <c r="E917" i="1"/>
  <c r="I917" i="1" s="1"/>
  <c r="F917" i="1"/>
  <c r="H917" i="1"/>
  <c r="K917" i="1"/>
  <c r="L917" i="1" s="1"/>
  <c r="S917" i="1"/>
  <c r="W917" i="1"/>
  <c r="AC917" i="1"/>
  <c r="AD917" i="1" s="1"/>
  <c r="AE917" i="1"/>
  <c r="AF917" i="1"/>
  <c r="B918" i="1"/>
  <c r="C918" i="1"/>
  <c r="E918" i="1"/>
  <c r="I918" i="1" s="1"/>
  <c r="F918" i="1"/>
  <c r="H918" i="1"/>
  <c r="K918" i="1"/>
  <c r="S918" i="1"/>
  <c r="W918" i="1"/>
  <c r="AC918" i="1"/>
  <c r="AD918" i="1" s="1"/>
  <c r="AE918" i="1"/>
  <c r="AF918" i="1"/>
  <c r="B919" i="1"/>
  <c r="C919" i="1"/>
  <c r="E919" i="1"/>
  <c r="I919" i="1" s="1"/>
  <c r="F919" i="1"/>
  <c r="H919" i="1"/>
  <c r="K919" i="1"/>
  <c r="L919" i="1" s="1"/>
  <c r="S919" i="1"/>
  <c r="W919" i="1"/>
  <c r="AC919" i="1"/>
  <c r="AD919" i="1" s="1"/>
  <c r="AE919" i="1"/>
  <c r="AF919" i="1"/>
  <c r="B920" i="1"/>
  <c r="C920" i="1"/>
  <c r="E920" i="1"/>
  <c r="I920" i="1" s="1"/>
  <c r="F920" i="1"/>
  <c r="H920" i="1"/>
  <c r="K920" i="1"/>
  <c r="L920" i="1" s="1"/>
  <c r="S920" i="1"/>
  <c r="W920" i="1"/>
  <c r="AC920" i="1"/>
  <c r="AD920" i="1" s="1"/>
  <c r="AE920" i="1"/>
  <c r="AF920" i="1"/>
  <c r="B921" i="1"/>
  <c r="C921" i="1"/>
  <c r="E921" i="1"/>
  <c r="I921" i="1" s="1"/>
  <c r="F921" i="1"/>
  <c r="H921" i="1"/>
  <c r="K921" i="1"/>
  <c r="L921" i="1" s="1"/>
  <c r="S921" i="1"/>
  <c r="W921" i="1"/>
  <c r="AC921" i="1"/>
  <c r="AD921" i="1" s="1"/>
  <c r="AE921" i="1"/>
  <c r="AF921" i="1"/>
  <c r="B922" i="1"/>
  <c r="C922" i="1"/>
  <c r="E922" i="1"/>
  <c r="I922" i="1" s="1"/>
  <c r="F922" i="1"/>
  <c r="H922" i="1"/>
  <c r="K922" i="1"/>
  <c r="S922" i="1"/>
  <c r="W922" i="1"/>
  <c r="AC922" i="1"/>
  <c r="AD922" i="1" s="1"/>
  <c r="AE922" i="1"/>
  <c r="AF922" i="1"/>
  <c r="B923" i="1"/>
  <c r="C923" i="1"/>
  <c r="E923" i="1"/>
  <c r="I923" i="1" s="1"/>
  <c r="F923" i="1"/>
  <c r="H923" i="1"/>
  <c r="K923" i="1"/>
  <c r="L923" i="1" s="1"/>
  <c r="S923" i="1"/>
  <c r="W923" i="1"/>
  <c r="AC923" i="1"/>
  <c r="AD923" i="1" s="1"/>
  <c r="AE923" i="1"/>
  <c r="AF923" i="1"/>
  <c r="B924" i="1"/>
  <c r="C924" i="1"/>
  <c r="E924" i="1"/>
  <c r="I924" i="1" s="1"/>
  <c r="F924" i="1"/>
  <c r="H924" i="1"/>
  <c r="K924" i="1"/>
  <c r="L924" i="1" s="1"/>
  <c r="S924" i="1"/>
  <c r="W924" i="1"/>
  <c r="AC924" i="1"/>
  <c r="AD924" i="1" s="1"/>
  <c r="AE924" i="1"/>
  <c r="AF924" i="1"/>
  <c r="B925" i="1"/>
  <c r="C925" i="1"/>
  <c r="E925" i="1"/>
  <c r="I925" i="1" s="1"/>
  <c r="F925" i="1"/>
  <c r="H925" i="1"/>
  <c r="K925" i="1"/>
  <c r="L925" i="1" s="1"/>
  <c r="S925" i="1"/>
  <c r="W925" i="1"/>
  <c r="AC925" i="1"/>
  <c r="AD925" i="1" s="1"/>
  <c r="AE925" i="1"/>
  <c r="AF925" i="1"/>
  <c r="B926" i="1"/>
  <c r="C926" i="1"/>
  <c r="E926" i="1"/>
  <c r="I926" i="1" s="1"/>
  <c r="F926" i="1"/>
  <c r="H926" i="1"/>
  <c r="K926" i="1"/>
  <c r="S926" i="1"/>
  <c r="W926" i="1"/>
  <c r="AC926" i="1"/>
  <c r="AD926" i="1" s="1"/>
  <c r="AE926" i="1"/>
  <c r="AF926" i="1"/>
  <c r="B927" i="1"/>
  <c r="C927" i="1"/>
  <c r="E927" i="1"/>
  <c r="I927" i="1" s="1"/>
  <c r="F927" i="1"/>
  <c r="H927" i="1"/>
  <c r="K927" i="1"/>
  <c r="L927" i="1" s="1"/>
  <c r="S927" i="1"/>
  <c r="W927" i="1"/>
  <c r="AC927" i="1"/>
  <c r="AD927" i="1" s="1"/>
  <c r="AE927" i="1"/>
  <c r="AF927" i="1"/>
  <c r="B928" i="1"/>
  <c r="C928" i="1"/>
  <c r="E928" i="1"/>
  <c r="I928" i="1" s="1"/>
  <c r="F928" i="1"/>
  <c r="H928" i="1"/>
  <c r="K928" i="1"/>
  <c r="L928" i="1" s="1"/>
  <c r="S928" i="1"/>
  <c r="W928" i="1"/>
  <c r="AC928" i="1"/>
  <c r="AD928" i="1" s="1"/>
  <c r="AE928" i="1"/>
  <c r="AF928" i="1"/>
  <c r="B929" i="1"/>
  <c r="C929" i="1"/>
  <c r="E929" i="1"/>
  <c r="I929" i="1" s="1"/>
  <c r="F929" i="1"/>
  <c r="H929" i="1"/>
  <c r="K929" i="1"/>
  <c r="S929" i="1"/>
  <c r="W929" i="1"/>
  <c r="AC929" i="1"/>
  <c r="AD929" i="1" s="1"/>
  <c r="AE929" i="1"/>
  <c r="AF929" i="1"/>
  <c r="B930" i="1"/>
  <c r="C930" i="1"/>
  <c r="E930" i="1"/>
  <c r="I930" i="1" s="1"/>
  <c r="F930" i="1"/>
  <c r="H930" i="1"/>
  <c r="K930" i="1"/>
  <c r="L930" i="1" s="1"/>
  <c r="S930" i="1"/>
  <c r="W930" i="1"/>
  <c r="AC930" i="1"/>
  <c r="AD930" i="1" s="1"/>
  <c r="AE930" i="1"/>
  <c r="AF930" i="1"/>
  <c r="B931" i="1"/>
  <c r="C931" i="1"/>
  <c r="E931" i="1"/>
  <c r="I931" i="1" s="1"/>
  <c r="F931" i="1"/>
  <c r="H931" i="1"/>
  <c r="K931" i="1"/>
  <c r="L931" i="1" s="1"/>
  <c r="S931" i="1"/>
  <c r="W931" i="1"/>
  <c r="AC931" i="1"/>
  <c r="AD931" i="1" s="1"/>
  <c r="AE931" i="1"/>
  <c r="AF931" i="1"/>
  <c r="B932" i="1"/>
  <c r="C932" i="1"/>
  <c r="E932" i="1"/>
  <c r="I932" i="1" s="1"/>
  <c r="F932" i="1"/>
  <c r="H932" i="1"/>
  <c r="K932" i="1"/>
  <c r="S932" i="1"/>
  <c r="W932" i="1"/>
  <c r="AC932" i="1"/>
  <c r="AD932" i="1" s="1"/>
  <c r="AE932" i="1"/>
  <c r="AF932" i="1"/>
  <c r="B933" i="1"/>
  <c r="C933" i="1"/>
  <c r="E933" i="1"/>
  <c r="I933" i="1" s="1"/>
  <c r="F933" i="1"/>
  <c r="H933" i="1"/>
  <c r="K933" i="1"/>
  <c r="S933" i="1"/>
  <c r="W933" i="1"/>
  <c r="AC933" i="1"/>
  <c r="AD933" i="1" s="1"/>
  <c r="AE933" i="1"/>
  <c r="AF933" i="1"/>
  <c r="B934" i="1"/>
  <c r="C934" i="1"/>
  <c r="E934" i="1"/>
  <c r="I934" i="1" s="1"/>
  <c r="F934" i="1"/>
  <c r="H934" i="1"/>
  <c r="K934" i="1"/>
  <c r="L934" i="1" s="1"/>
  <c r="S934" i="1"/>
  <c r="W934" i="1"/>
  <c r="AC934" i="1"/>
  <c r="AD934" i="1" s="1"/>
  <c r="AE934" i="1"/>
  <c r="AF934" i="1"/>
  <c r="B935" i="1"/>
  <c r="C935" i="1"/>
  <c r="E935" i="1"/>
  <c r="I935" i="1" s="1"/>
  <c r="F935" i="1"/>
  <c r="H935" i="1"/>
  <c r="K935" i="1"/>
  <c r="L935" i="1" s="1"/>
  <c r="S935" i="1"/>
  <c r="W935" i="1"/>
  <c r="AC935" i="1"/>
  <c r="AD935" i="1" s="1"/>
  <c r="AE935" i="1"/>
  <c r="AF935" i="1"/>
  <c r="B936" i="1"/>
  <c r="C936" i="1"/>
  <c r="E936" i="1"/>
  <c r="I936" i="1" s="1"/>
  <c r="F936" i="1"/>
  <c r="H936" i="1"/>
  <c r="K936" i="1"/>
  <c r="L936" i="1" s="1"/>
  <c r="S936" i="1"/>
  <c r="W936" i="1"/>
  <c r="AC936" i="1"/>
  <c r="AD936" i="1" s="1"/>
  <c r="AE936" i="1"/>
  <c r="AF936" i="1"/>
  <c r="B937" i="1"/>
  <c r="C937" i="1"/>
  <c r="E937" i="1"/>
  <c r="I937" i="1" s="1"/>
  <c r="F937" i="1"/>
  <c r="H937" i="1"/>
  <c r="K937" i="1"/>
  <c r="L937" i="1" s="1"/>
  <c r="S937" i="1"/>
  <c r="W937" i="1"/>
  <c r="AC937" i="1"/>
  <c r="AD937" i="1" s="1"/>
  <c r="AE937" i="1"/>
  <c r="AF937" i="1"/>
  <c r="B938" i="1"/>
  <c r="C938" i="1"/>
  <c r="E938" i="1"/>
  <c r="I938" i="1" s="1"/>
  <c r="H938" i="1"/>
  <c r="K938" i="1"/>
  <c r="L938" i="1" s="1"/>
  <c r="S938" i="1"/>
  <c r="W938" i="1"/>
  <c r="AC938" i="1"/>
  <c r="AD938" i="1" s="1"/>
  <c r="AE938" i="1"/>
  <c r="AF938" i="1"/>
  <c r="B939" i="1"/>
  <c r="C939" i="1"/>
  <c r="E939" i="1"/>
  <c r="I939" i="1" s="1"/>
  <c r="F939" i="1"/>
  <c r="H939" i="1"/>
  <c r="K939" i="1"/>
  <c r="L939" i="1" s="1"/>
  <c r="S939" i="1"/>
  <c r="W939" i="1"/>
  <c r="AC939" i="1"/>
  <c r="AD939" i="1" s="1"/>
  <c r="AE939" i="1"/>
  <c r="AF939" i="1"/>
  <c r="B940" i="1"/>
  <c r="C940" i="1"/>
  <c r="E940" i="1"/>
  <c r="I940" i="1" s="1"/>
  <c r="F940" i="1"/>
  <c r="H940" i="1"/>
  <c r="K940" i="1"/>
  <c r="S940" i="1"/>
  <c r="W940" i="1"/>
  <c r="AC940" i="1"/>
  <c r="AD940" i="1" s="1"/>
  <c r="AE940" i="1"/>
  <c r="AF940" i="1"/>
  <c r="B941" i="1"/>
  <c r="C941" i="1"/>
  <c r="E941" i="1"/>
  <c r="I941" i="1" s="1"/>
  <c r="F941" i="1"/>
  <c r="H941" i="1"/>
  <c r="K941" i="1"/>
  <c r="L941" i="1" s="1"/>
  <c r="S941" i="1"/>
  <c r="W941" i="1"/>
  <c r="AC941" i="1"/>
  <c r="AD941" i="1" s="1"/>
  <c r="AE941" i="1"/>
  <c r="AF941" i="1"/>
  <c r="B942" i="1"/>
  <c r="C942" i="1"/>
  <c r="E942" i="1"/>
  <c r="I942" i="1" s="1"/>
  <c r="F942" i="1"/>
  <c r="H942" i="1"/>
  <c r="K942" i="1"/>
  <c r="L942" i="1" s="1"/>
  <c r="S942" i="1"/>
  <c r="W942" i="1"/>
  <c r="AC942" i="1"/>
  <c r="AD942" i="1" s="1"/>
  <c r="AE942" i="1"/>
  <c r="AF942" i="1"/>
  <c r="B943" i="1"/>
  <c r="C943" i="1"/>
  <c r="E943" i="1"/>
  <c r="I943" i="1" s="1"/>
  <c r="F943" i="1"/>
  <c r="H943" i="1"/>
  <c r="K943" i="1"/>
  <c r="S943" i="1"/>
  <c r="W943" i="1"/>
  <c r="AC943" i="1"/>
  <c r="AD943" i="1" s="1"/>
  <c r="AE943" i="1"/>
  <c r="AF943" i="1"/>
  <c r="B944" i="1"/>
  <c r="C944" i="1"/>
  <c r="E944" i="1"/>
  <c r="I944" i="1" s="1"/>
  <c r="H944" i="1"/>
  <c r="K944" i="1"/>
  <c r="L944" i="1" s="1"/>
  <c r="R944" i="1"/>
  <c r="S944" i="1"/>
  <c r="W944" i="1"/>
  <c r="AC944" i="1"/>
  <c r="AD944" i="1" s="1"/>
  <c r="AE944" i="1"/>
  <c r="AF944" i="1"/>
  <c r="B945" i="1"/>
  <c r="C945" i="1"/>
  <c r="E945" i="1"/>
  <c r="I945" i="1" s="1"/>
  <c r="F945" i="1"/>
  <c r="H945" i="1"/>
  <c r="K945" i="1"/>
  <c r="L945" i="1" s="1"/>
  <c r="R945" i="1"/>
  <c r="S945" i="1"/>
  <c r="W945" i="1"/>
  <c r="AC945" i="1"/>
  <c r="AD945" i="1" s="1"/>
  <c r="AE945" i="1"/>
  <c r="AF945" i="1"/>
  <c r="AF907" i="1"/>
  <c r="AE907" i="1"/>
  <c r="AC907" i="1"/>
  <c r="AD907" i="1" s="1"/>
  <c r="W907" i="1"/>
  <c r="S907" i="1"/>
  <c r="K907" i="1"/>
  <c r="L907" i="1" s="1"/>
  <c r="H907" i="1"/>
  <c r="F907" i="1"/>
  <c r="E907" i="1"/>
  <c r="I907" i="1" s="1"/>
  <c r="C907" i="1"/>
  <c r="B907" i="1"/>
  <c r="B891" i="1"/>
  <c r="C891" i="1"/>
  <c r="E891" i="1"/>
  <c r="I891" i="1" s="1"/>
  <c r="F891" i="1"/>
  <c r="H891" i="1"/>
  <c r="K891" i="1"/>
  <c r="L891" i="1" s="1"/>
  <c r="S891" i="1"/>
  <c r="W891" i="1"/>
  <c r="AC891" i="1"/>
  <c r="AD891" i="1" s="1"/>
  <c r="AE891" i="1"/>
  <c r="AF891" i="1"/>
  <c r="B892" i="1"/>
  <c r="C892" i="1"/>
  <c r="E892" i="1"/>
  <c r="I892" i="1" s="1"/>
  <c r="F892" i="1"/>
  <c r="H892" i="1"/>
  <c r="K892" i="1"/>
  <c r="L892" i="1" s="1"/>
  <c r="S892" i="1"/>
  <c r="W892" i="1"/>
  <c r="U892" i="1" s="1"/>
  <c r="AC892" i="1"/>
  <c r="AD892" i="1" s="1"/>
  <c r="AE892" i="1"/>
  <c r="AF892" i="1"/>
  <c r="B893" i="1"/>
  <c r="C893" i="1"/>
  <c r="E893" i="1"/>
  <c r="I893" i="1" s="1"/>
  <c r="F893" i="1"/>
  <c r="H893" i="1"/>
  <c r="K893" i="1"/>
  <c r="L893" i="1" s="1"/>
  <c r="S893" i="1"/>
  <c r="W893" i="1"/>
  <c r="AC893" i="1"/>
  <c r="AD893" i="1" s="1"/>
  <c r="AE893" i="1"/>
  <c r="AF893" i="1"/>
  <c r="B894" i="1"/>
  <c r="C894" i="1"/>
  <c r="E894" i="1"/>
  <c r="I894" i="1" s="1"/>
  <c r="F894" i="1"/>
  <c r="H894" i="1"/>
  <c r="K894" i="1"/>
  <c r="L894" i="1" s="1"/>
  <c r="S894" i="1"/>
  <c r="W894" i="1"/>
  <c r="AC894" i="1"/>
  <c r="AD894" i="1" s="1"/>
  <c r="AE894" i="1"/>
  <c r="AF894" i="1"/>
  <c r="B895" i="1"/>
  <c r="C895" i="1"/>
  <c r="E895" i="1"/>
  <c r="I895" i="1" s="1"/>
  <c r="F895" i="1"/>
  <c r="H895" i="1"/>
  <c r="K895" i="1"/>
  <c r="L895" i="1" s="1"/>
  <c r="S895" i="1"/>
  <c r="W895" i="1"/>
  <c r="AC895" i="1"/>
  <c r="AD895" i="1" s="1"/>
  <c r="AE895" i="1"/>
  <c r="AF895" i="1"/>
  <c r="B896" i="1"/>
  <c r="C896" i="1"/>
  <c r="E896" i="1"/>
  <c r="I896" i="1" s="1"/>
  <c r="F896" i="1"/>
  <c r="H896" i="1"/>
  <c r="K896" i="1"/>
  <c r="L896" i="1" s="1"/>
  <c r="R896" i="1"/>
  <c r="S896" i="1"/>
  <c r="W896" i="1"/>
  <c r="AC896" i="1"/>
  <c r="AD896" i="1" s="1"/>
  <c r="AE896" i="1"/>
  <c r="AF896" i="1"/>
  <c r="B897" i="1"/>
  <c r="C897" i="1"/>
  <c r="E897" i="1"/>
  <c r="I897" i="1" s="1"/>
  <c r="F897" i="1"/>
  <c r="H897" i="1"/>
  <c r="K897" i="1"/>
  <c r="L897" i="1" s="1"/>
  <c r="S897" i="1"/>
  <c r="W897" i="1"/>
  <c r="AC897" i="1"/>
  <c r="AD897" i="1" s="1"/>
  <c r="AE897" i="1"/>
  <c r="AF897" i="1"/>
  <c r="B898" i="1"/>
  <c r="C898" i="1"/>
  <c r="E898" i="1"/>
  <c r="I898" i="1" s="1"/>
  <c r="F898" i="1"/>
  <c r="H898" i="1"/>
  <c r="K898" i="1"/>
  <c r="L898" i="1" s="1"/>
  <c r="S898" i="1"/>
  <c r="W898" i="1"/>
  <c r="AC898" i="1"/>
  <c r="AD898" i="1" s="1"/>
  <c r="AE898" i="1"/>
  <c r="AF898" i="1"/>
  <c r="B899" i="1"/>
  <c r="C899" i="1"/>
  <c r="E899" i="1"/>
  <c r="I899" i="1" s="1"/>
  <c r="F899" i="1"/>
  <c r="H899" i="1"/>
  <c r="K899" i="1"/>
  <c r="L899" i="1" s="1"/>
  <c r="S899" i="1"/>
  <c r="W899" i="1"/>
  <c r="AC899" i="1"/>
  <c r="AD899" i="1" s="1"/>
  <c r="AE899" i="1"/>
  <c r="AF899" i="1"/>
  <c r="B900" i="1"/>
  <c r="C900" i="1"/>
  <c r="E900" i="1"/>
  <c r="I900" i="1" s="1"/>
  <c r="F900" i="1"/>
  <c r="H900" i="1"/>
  <c r="K900" i="1"/>
  <c r="L900" i="1" s="1"/>
  <c r="S900" i="1"/>
  <c r="W900" i="1"/>
  <c r="AC900" i="1"/>
  <c r="AD900" i="1" s="1"/>
  <c r="AE900" i="1"/>
  <c r="AF900" i="1"/>
  <c r="B901" i="1"/>
  <c r="C901" i="1"/>
  <c r="E901" i="1"/>
  <c r="I901" i="1" s="1"/>
  <c r="F901" i="1"/>
  <c r="H901" i="1"/>
  <c r="K901" i="1"/>
  <c r="L901" i="1" s="1"/>
  <c r="S901" i="1"/>
  <c r="W901" i="1"/>
  <c r="AC901" i="1"/>
  <c r="AD901" i="1" s="1"/>
  <c r="AE901" i="1"/>
  <c r="AF901" i="1"/>
  <c r="B902" i="1"/>
  <c r="C902" i="1"/>
  <c r="E902" i="1"/>
  <c r="I902" i="1" s="1"/>
  <c r="F902" i="1"/>
  <c r="H902" i="1"/>
  <c r="K902" i="1"/>
  <c r="L902" i="1" s="1"/>
  <c r="S902" i="1"/>
  <c r="W902" i="1"/>
  <c r="AC902" i="1"/>
  <c r="AD902" i="1" s="1"/>
  <c r="AE902" i="1"/>
  <c r="AF902" i="1"/>
  <c r="B903" i="1"/>
  <c r="C903" i="1"/>
  <c r="E903" i="1"/>
  <c r="I903" i="1" s="1"/>
  <c r="F903" i="1"/>
  <c r="H903" i="1"/>
  <c r="K903" i="1"/>
  <c r="L903" i="1" s="1"/>
  <c r="S903" i="1"/>
  <c r="W903" i="1"/>
  <c r="AC903" i="1"/>
  <c r="AD903" i="1" s="1"/>
  <c r="AE903" i="1"/>
  <c r="AF903" i="1"/>
  <c r="B904" i="1"/>
  <c r="C904" i="1"/>
  <c r="E904" i="1"/>
  <c r="I904" i="1" s="1"/>
  <c r="F904" i="1"/>
  <c r="H904" i="1"/>
  <c r="K904" i="1"/>
  <c r="S904" i="1"/>
  <c r="W904" i="1"/>
  <c r="AC904" i="1"/>
  <c r="AD904" i="1" s="1"/>
  <c r="AE904" i="1"/>
  <c r="AF904" i="1"/>
  <c r="B905" i="1"/>
  <c r="C905" i="1"/>
  <c r="E905" i="1"/>
  <c r="I905" i="1" s="1"/>
  <c r="F905" i="1"/>
  <c r="H905" i="1"/>
  <c r="K905" i="1"/>
  <c r="L905" i="1" s="1"/>
  <c r="S905" i="1"/>
  <c r="W905" i="1"/>
  <c r="AC905" i="1"/>
  <c r="AD905" i="1" s="1"/>
  <c r="AE905" i="1"/>
  <c r="AF905" i="1"/>
  <c r="B906" i="1"/>
  <c r="C906" i="1"/>
  <c r="E906" i="1"/>
  <c r="I906" i="1" s="1"/>
  <c r="F906" i="1"/>
  <c r="H906" i="1"/>
  <c r="K906" i="1"/>
  <c r="L906" i="1" s="1"/>
  <c r="S906" i="1"/>
  <c r="W906" i="1"/>
  <c r="AC906" i="1"/>
  <c r="AD906" i="1" s="1"/>
  <c r="AE906" i="1"/>
  <c r="AF906" i="1"/>
  <c r="Y989" i="1" l="1"/>
  <c r="AA989" i="1"/>
  <c r="AB989" i="1" s="1"/>
  <c r="AA1169" i="1"/>
  <c r="AB1169" i="1" s="1"/>
  <c r="Y1169" i="1"/>
  <c r="Y991" i="1"/>
  <c r="AA991" i="1"/>
  <c r="AB991" i="1" s="1"/>
  <c r="AA1013" i="1"/>
  <c r="AB1013" i="1" s="1"/>
  <c r="AA1104" i="1"/>
  <c r="AB1104" i="1" s="1"/>
  <c r="Y1131" i="1"/>
  <c r="AA1131" i="1"/>
  <c r="AB1131" i="1" s="1"/>
  <c r="AA1163" i="1"/>
  <c r="AB1163" i="1" s="1"/>
  <c r="AA982" i="1"/>
  <c r="AB982" i="1" s="1"/>
  <c r="Y982" i="1"/>
  <c r="Y1015" i="1"/>
  <c r="AA1015" i="1"/>
  <c r="AB1015" i="1" s="1"/>
  <c r="Y1091" i="1"/>
  <c r="AA1091" i="1"/>
  <c r="AB1091" i="1" s="1"/>
  <c r="Y1056" i="1"/>
  <c r="AA1056" i="1"/>
  <c r="AB1056" i="1" s="1"/>
  <c r="Y1086" i="1"/>
  <c r="AA1086" i="1"/>
  <c r="AB1086" i="1" s="1"/>
  <c r="Y1034" i="1"/>
  <c r="AA1034" i="1"/>
  <c r="AB1034" i="1" s="1"/>
  <c r="AA1073" i="1"/>
  <c r="AB1073" i="1" s="1"/>
  <c r="AA1075" i="1"/>
  <c r="AB1075" i="1" s="1"/>
  <c r="Y1075" i="1"/>
  <c r="AA1099" i="1"/>
  <c r="AB1099" i="1" s="1"/>
  <c r="Y1036" i="1"/>
  <c r="AA1036" i="1"/>
  <c r="AB1036" i="1" s="1"/>
  <c r="AA1047" i="1"/>
  <c r="AB1047" i="1" s="1"/>
  <c r="Y1153" i="1"/>
  <c r="AA1153" i="1"/>
  <c r="AB1153" i="1" s="1"/>
  <c r="AA1105" i="1"/>
  <c r="AB1105" i="1" s="1"/>
  <c r="Y1105" i="1"/>
  <c r="AA988" i="1"/>
  <c r="AB988" i="1" s="1"/>
  <c r="AA1049" i="1"/>
  <c r="AB1049" i="1" s="1"/>
  <c r="Y1053" i="1"/>
  <c r="AA1053" i="1"/>
  <c r="AB1053" i="1" s="1"/>
  <c r="Y1117" i="1"/>
  <c r="AA1117" i="1"/>
  <c r="AB1117" i="1" s="1"/>
  <c r="AA969" i="1"/>
  <c r="AB969" i="1" s="1"/>
  <c r="Y969" i="1"/>
  <c r="Y1007" i="1"/>
  <c r="AA1007" i="1"/>
  <c r="AB1007" i="1" s="1"/>
  <c r="AA1135" i="1"/>
  <c r="AB1135" i="1" s="1"/>
  <c r="Y1135" i="1"/>
  <c r="Y1134" i="1"/>
  <c r="AA1134" i="1"/>
  <c r="AB1134" i="1" s="1"/>
  <c r="AA1064" i="1"/>
  <c r="AB1064" i="1" s="1"/>
  <c r="Y1001" i="1"/>
  <c r="AA1001" i="1"/>
  <c r="AB1001" i="1" s="1"/>
  <c r="AA1042" i="1"/>
  <c r="AB1042" i="1" s="1"/>
  <c r="AA1058" i="1"/>
  <c r="AB1058" i="1" s="1"/>
  <c r="Y1058" i="1"/>
  <c r="AA1130" i="1"/>
  <c r="AB1130" i="1" s="1"/>
  <c r="Y1121" i="1"/>
  <c r="AA1121" i="1"/>
  <c r="AB1121" i="1" s="1"/>
  <c r="Y1089" i="1"/>
  <c r="AA1089" i="1"/>
  <c r="AB1089" i="1" s="1"/>
  <c r="Y1127" i="1"/>
  <c r="AA1127" i="1"/>
  <c r="AB1127" i="1" s="1"/>
  <c r="Y1172" i="1"/>
  <c r="AA1172" i="1"/>
  <c r="AB1172" i="1" s="1"/>
  <c r="AA951" i="1"/>
  <c r="AB951" i="1" s="1"/>
  <c r="AA1057" i="1"/>
  <c r="AB1057" i="1" s="1"/>
  <c r="AA1154" i="1"/>
  <c r="AB1154" i="1" s="1"/>
  <c r="Y1154" i="1"/>
  <c r="AA1012" i="1"/>
  <c r="AB1012" i="1" s="1"/>
  <c r="Y1012" i="1"/>
  <c r="Y1090" i="1"/>
  <c r="AA1090" i="1"/>
  <c r="AB1090" i="1" s="1"/>
  <c r="Y1158" i="1"/>
  <c r="AA1158" i="1"/>
  <c r="AB1158" i="1" s="1"/>
  <c r="AA1097" i="1"/>
  <c r="AB1097" i="1" s="1"/>
  <c r="Y1118" i="1"/>
  <c r="AA1118" i="1"/>
  <c r="AB1118" i="1" s="1"/>
  <c r="Y1146" i="1"/>
  <c r="AA1146" i="1"/>
  <c r="AB1146" i="1" s="1"/>
  <c r="AA1122" i="1"/>
  <c r="AB1122" i="1" s="1"/>
  <c r="Y1115" i="1"/>
  <c r="AA1115" i="1"/>
  <c r="AB1115" i="1" s="1"/>
  <c r="AA1009" i="1"/>
  <c r="AB1009" i="1" s="1"/>
  <c r="Y1009" i="1"/>
  <c r="Y1027" i="1"/>
  <c r="AA1027" i="1"/>
  <c r="AB1027" i="1" s="1"/>
  <c r="Y987" i="1"/>
  <c r="AA987" i="1"/>
  <c r="AB987" i="1" s="1"/>
  <c r="Y1040" i="1"/>
  <c r="AA1040" i="1"/>
  <c r="AB1040" i="1" s="1"/>
  <c r="AA1021" i="1"/>
  <c r="AB1021" i="1" s="1"/>
  <c r="Y1021" i="1"/>
  <c r="Y996" i="1"/>
  <c r="AA996" i="1"/>
  <c r="AB996" i="1" s="1"/>
  <c r="AA953" i="1"/>
  <c r="AB953" i="1" s="1"/>
  <c r="Y953" i="1"/>
  <c r="AA975" i="1"/>
  <c r="AB975" i="1" s="1"/>
  <c r="AA1125" i="1"/>
  <c r="AB1125" i="1" s="1"/>
  <c r="Y1176" i="1"/>
  <c r="AA1176" i="1"/>
  <c r="AB1176" i="1" s="1"/>
  <c r="Y1167" i="1"/>
  <c r="AA1167" i="1"/>
  <c r="AB1167" i="1" s="1"/>
  <c r="AA1051" i="1"/>
  <c r="AB1051" i="1" s="1"/>
  <c r="Y1150" i="1"/>
  <c r="AA1150" i="1"/>
  <c r="AB1150" i="1" s="1"/>
  <c r="AA1102" i="1"/>
  <c r="AB1102" i="1" s="1"/>
  <c r="Y1102" i="1"/>
  <c r="Y1082" i="1"/>
  <c r="AA1082" i="1"/>
  <c r="AB1082" i="1" s="1"/>
  <c r="AA1106" i="1"/>
  <c r="AB1106" i="1" s="1"/>
  <c r="Y1106" i="1"/>
  <c r="Y1068" i="1"/>
  <c r="AA1068" i="1"/>
  <c r="AB1068" i="1" s="1"/>
  <c r="Y960" i="1"/>
  <c r="AA960" i="1"/>
  <c r="AB960" i="1" s="1"/>
  <c r="AA1023" i="1"/>
  <c r="AB1023" i="1" s="1"/>
  <c r="Y995" i="1"/>
  <c r="AA995" i="1"/>
  <c r="AB995" i="1" s="1"/>
  <c r="Y1074" i="1"/>
  <c r="AA1074" i="1"/>
  <c r="AB1074" i="1" s="1"/>
  <c r="AA1080" i="1"/>
  <c r="AB1080" i="1" s="1"/>
  <c r="AA1168" i="1"/>
  <c r="AB1168" i="1" s="1"/>
  <c r="Y1079" i="1"/>
  <c r="AA1079" i="1"/>
  <c r="AB1079" i="1" s="1"/>
  <c r="AA1183" i="1"/>
  <c r="AB1183" i="1" s="1"/>
  <c r="X934" i="1"/>
  <c r="Y934" i="1" s="1"/>
  <c r="U927" i="1"/>
  <c r="X944" i="1"/>
  <c r="Y944" i="1" s="1"/>
  <c r="X940" i="1"/>
  <c r="Y940" i="1" s="1"/>
  <c r="U929" i="1"/>
  <c r="U937" i="1"/>
  <c r="U930" i="1"/>
  <c r="U941" i="1"/>
  <c r="U915" i="1"/>
  <c r="U918" i="1"/>
  <c r="X912" i="1"/>
  <c r="Y912" i="1" s="1"/>
  <c r="U914" i="1"/>
  <c r="T913" i="1"/>
  <c r="Z927" i="1"/>
  <c r="Z911" i="1"/>
  <c r="Z910" i="1"/>
  <c r="J917" i="1"/>
  <c r="N917" i="1" s="1"/>
  <c r="O917" i="1" s="1"/>
  <c r="X938" i="1"/>
  <c r="Y938" i="1" s="1"/>
  <c r="J912" i="1"/>
  <c r="N912" i="1" s="1"/>
  <c r="O912" i="1" s="1"/>
  <c r="Q944" i="1"/>
  <c r="J939" i="1"/>
  <c r="N939" i="1" s="1"/>
  <c r="O939" i="1" s="1"/>
  <c r="Z923" i="1"/>
  <c r="X935" i="1"/>
  <c r="Y935" i="1" s="1"/>
  <c r="X922" i="1"/>
  <c r="Y922" i="1" s="1"/>
  <c r="X914" i="1"/>
  <c r="Y914" i="1" s="1"/>
  <c r="T941" i="1"/>
  <c r="U934" i="1"/>
  <c r="Q937" i="1"/>
  <c r="M937" i="1"/>
  <c r="U931" i="1"/>
  <c r="U920" i="1"/>
  <c r="X911" i="1"/>
  <c r="Y911" i="1" s="1"/>
  <c r="Q938" i="1"/>
  <c r="X937" i="1"/>
  <c r="AA937" i="1" s="1"/>
  <c r="AB937" i="1" s="1"/>
  <c r="X928" i="1"/>
  <c r="Y928" i="1" s="1"/>
  <c r="M924" i="1"/>
  <c r="U921" i="1"/>
  <c r="X909" i="1"/>
  <c r="Y909" i="1" s="1"/>
  <c r="X943" i="1"/>
  <c r="Y943" i="1" s="1"/>
  <c r="M944" i="1"/>
  <c r="Q945" i="1"/>
  <c r="J908" i="1"/>
  <c r="N908" i="1" s="1"/>
  <c r="O908" i="1" s="1"/>
  <c r="M945" i="1"/>
  <c r="U936" i="1"/>
  <c r="X921" i="1"/>
  <c r="AA921" i="1" s="1"/>
  <c r="AB921" i="1" s="1"/>
  <c r="Z921" i="1"/>
  <c r="Q935" i="1"/>
  <c r="J933" i="1"/>
  <c r="N933" i="1" s="1"/>
  <c r="O933" i="1" s="1"/>
  <c r="M915" i="1"/>
  <c r="M930" i="1"/>
  <c r="T926" i="1"/>
  <c r="T925" i="1"/>
  <c r="Z917" i="1"/>
  <c r="Z914" i="1"/>
  <c r="T931" i="1"/>
  <c r="Q936" i="1"/>
  <c r="M931" i="1"/>
  <c r="X930" i="1"/>
  <c r="AA930" i="1" s="1"/>
  <c r="AB930" i="1" s="1"/>
  <c r="T915" i="1"/>
  <c r="J935" i="1"/>
  <c r="N935" i="1" s="1"/>
  <c r="O935" i="1" s="1"/>
  <c r="T918" i="1"/>
  <c r="J915" i="1"/>
  <c r="N915" i="1" s="1"/>
  <c r="O915" i="1" s="1"/>
  <c r="X927" i="1"/>
  <c r="Y927" i="1" s="1"/>
  <c r="M921" i="1"/>
  <c r="T920" i="1"/>
  <c r="X918" i="1"/>
  <c r="Y918" i="1" s="1"/>
  <c r="J916" i="1"/>
  <c r="N916" i="1" s="1"/>
  <c r="O916" i="1" s="1"/>
  <c r="T910" i="1"/>
  <c r="J926" i="1"/>
  <c r="N926" i="1" s="1"/>
  <c r="O926" i="1" s="1"/>
  <c r="J910" i="1"/>
  <c r="N910" i="1" s="1"/>
  <c r="O910" i="1" s="1"/>
  <c r="U924" i="1"/>
  <c r="M912" i="1"/>
  <c r="Q939" i="1"/>
  <c r="Z945" i="1"/>
  <c r="T937" i="1"/>
  <c r="X945" i="1"/>
  <c r="Y945" i="1" s="1"/>
  <c r="M923" i="1"/>
  <c r="T944" i="1"/>
  <c r="T932" i="1"/>
  <c r="T940" i="1"/>
  <c r="T939" i="1"/>
  <c r="X939" i="1"/>
  <c r="Y939" i="1" s="1"/>
  <c r="J928" i="1"/>
  <c r="N928" i="1" s="1"/>
  <c r="O928" i="1" s="1"/>
  <c r="J924" i="1"/>
  <c r="N924" i="1" s="1"/>
  <c r="O924" i="1" s="1"/>
  <c r="X923" i="1"/>
  <c r="Y923" i="1" s="1"/>
  <c r="M917" i="1"/>
  <c r="T929" i="1"/>
  <c r="U925" i="1"/>
  <c r="Z925" i="1"/>
  <c r="Q925" i="1"/>
  <c r="Z918" i="1"/>
  <c r="J918" i="1"/>
  <c r="N918" i="1" s="1"/>
  <c r="O918" i="1" s="1"/>
  <c r="J927" i="1"/>
  <c r="N927" i="1" s="1"/>
  <c r="O927" i="1" s="1"/>
  <c r="Z941" i="1"/>
  <c r="M925" i="1"/>
  <c r="Q908" i="1"/>
  <c r="Z922" i="1"/>
  <c r="Z920" i="1"/>
  <c r="X919" i="1"/>
  <c r="Y919" i="1" s="1"/>
  <c r="Z912" i="1"/>
  <c r="T909" i="1"/>
  <c r="Q930" i="1"/>
  <c r="Q929" i="1"/>
  <c r="M941" i="1"/>
  <c r="M934" i="1"/>
  <c r="M927" i="1"/>
  <c r="Z913" i="1"/>
  <c r="Z943" i="1"/>
  <c r="Q942" i="1"/>
  <c r="L940" i="1"/>
  <c r="M940" i="1" s="1"/>
  <c r="Z939" i="1"/>
  <c r="J938" i="1"/>
  <c r="N938" i="1" s="1"/>
  <c r="O938" i="1" s="1"/>
  <c r="Z937" i="1"/>
  <c r="J936" i="1"/>
  <c r="N936" i="1" s="1"/>
  <c r="O936" i="1" s="1"/>
  <c r="Z935" i="1"/>
  <c r="Z929" i="1"/>
  <c r="Q926" i="1"/>
  <c r="J925" i="1"/>
  <c r="N925" i="1" s="1"/>
  <c r="O925" i="1" s="1"/>
  <c r="T922" i="1"/>
  <c r="T919" i="1"/>
  <c r="T912" i="1"/>
  <c r="Q911" i="1"/>
  <c r="Q910" i="1"/>
  <c r="Q927" i="1"/>
  <c r="L922" i="1"/>
  <c r="M922" i="1" s="1"/>
  <c r="Q920" i="1"/>
  <c r="Z915" i="1"/>
  <c r="Q913" i="1"/>
  <c r="J941" i="1"/>
  <c r="N941" i="1" s="1"/>
  <c r="O941" i="1" s="1"/>
  <c r="J932" i="1"/>
  <c r="N932" i="1" s="1"/>
  <c r="O932" i="1" s="1"/>
  <c r="X933" i="1"/>
  <c r="Y933" i="1" s="1"/>
  <c r="J944" i="1"/>
  <c r="N944" i="1" s="1"/>
  <c r="O944" i="1" s="1"/>
  <c r="Q918" i="1"/>
  <c r="X942" i="1"/>
  <c r="AA942" i="1" s="1"/>
  <c r="AB942" i="1" s="1"/>
  <c r="M938" i="1"/>
  <c r="M936" i="1"/>
  <c r="Z944" i="1"/>
  <c r="M942" i="1"/>
  <c r="Q941" i="1"/>
  <c r="M935" i="1"/>
  <c r="Z932" i="1"/>
  <c r="T928" i="1"/>
  <c r="Q921" i="1"/>
  <c r="M911" i="1"/>
  <c r="M910" i="1"/>
  <c r="T943" i="1"/>
  <c r="Z940" i="1"/>
  <c r="L943" i="1"/>
  <c r="M943" i="1" s="1"/>
  <c r="Q923" i="1"/>
  <c r="J919" i="1"/>
  <c r="N919" i="1" s="1"/>
  <c r="O919" i="1" s="1"/>
  <c r="X916" i="1"/>
  <c r="Y916" i="1" s="1"/>
  <c r="J942" i="1"/>
  <c r="N942" i="1" s="1"/>
  <c r="O942" i="1" s="1"/>
  <c r="Q932" i="1"/>
  <c r="Q916" i="1"/>
  <c r="J920" i="1"/>
  <c r="N920" i="1" s="1"/>
  <c r="O920" i="1" s="1"/>
  <c r="X917" i="1"/>
  <c r="Y917" i="1" s="1"/>
  <c r="M914" i="1"/>
  <c r="J913" i="1"/>
  <c r="N913" i="1" s="1"/>
  <c r="O913" i="1" s="1"/>
  <c r="J929" i="1"/>
  <c r="N929" i="1" s="1"/>
  <c r="O929" i="1" s="1"/>
  <c r="X925" i="1"/>
  <c r="M920" i="1"/>
  <c r="Q914" i="1"/>
  <c r="T908" i="1"/>
  <c r="Z930" i="1"/>
  <c r="X924" i="1"/>
  <c r="Y924" i="1" s="1"/>
  <c r="Q917" i="1"/>
  <c r="X936" i="1"/>
  <c r="Y936" i="1" s="1"/>
  <c r="Q933" i="1"/>
  <c r="J931" i="1"/>
  <c r="N931" i="1" s="1"/>
  <c r="O931" i="1" s="1"/>
  <c r="Z919" i="1"/>
  <c r="M919" i="1"/>
  <c r="M928" i="1"/>
  <c r="Z928" i="1"/>
  <c r="M909" i="1"/>
  <c r="J909" i="1"/>
  <c r="N909" i="1" s="1"/>
  <c r="O909" i="1" s="1"/>
  <c r="Q909" i="1"/>
  <c r="Q924" i="1"/>
  <c r="U938" i="1"/>
  <c r="M939" i="1"/>
  <c r="Z938" i="1"/>
  <c r="U935" i="1"/>
  <c r="J934" i="1"/>
  <c r="N934" i="1" s="1"/>
  <c r="O934" i="1" s="1"/>
  <c r="X932" i="1"/>
  <c r="Y932" i="1" s="1"/>
  <c r="Z926" i="1"/>
  <c r="U917" i="1"/>
  <c r="Q915" i="1"/>
  <c r="X913" i="1"/>
  <c r="Y913" i="1" s="1"/>
  <c r="Z908" i="1"/>
  <c r="Z942" i="1"/>
  <c r="J945" i="1"/>
  <c r="N945" i="1" s="1"/>
  <c r="O945" i="1" s="1"/>
  <c r="X941" i="1"/>
  <c r="Y941" i="1" s="1"/>
  <c r="Z936" i="1"/>
  <c r="T935" i="1"/>
  <c r="U933" i="1"/>
  <c r="Q931" i="1"/>
  <c r="X929" i="1"/>
  <c r="Y929" i="1" s="1"/>
  <c r="Z924" i="1"/>
  <c r="J923" i="1"/>
  <c r="N923" i="1" s="1"/>
  <c r="O923" i="1" s="1"/>
  <c r="Q922" i="1"/>
  <c r="X920" i="1"/>
  <c r="Y920" i="1" s="1"/>
  <c r="T917" i="1"/>
  <c r="U916" i="1"/>
  <c r="J914" i="1"/>
  <c r="N914" i="1" s="1"/>
  <c r="O914" i="1" s="1"/>
  <c r="Q912" i="1"/>
  <c r="X910" i="1"/>
  <c r="Y910" i="1" s="1"/>
  <c r="U926" i="1"/>
  <c r="Q943" i="1"/>
  <c r="U944" i="1"/>
  <c r="Q940" i="1"/>
  <c r="Z934" i="1"/>
  <c r="T933" i="1"/>
  <c r="U932" i="1"/>
  <c r="J930" i="1"/>
  <c r="N930" i="1" s="1"/>
  <c r="O930" i="1" s="1"/>
  <c r="Q928" i="1"/>
  <c r="X926" i="1"/>
  <c r="Y926" i="1" s="1"/>
  <c r="J921" i="1"/>
  <c r="N921" i="1" s="1"/>
  <c r="O921" i="1" s="1"/>
  <c r="Q919" i="1"/>
  <c r="L918" i="1"/>
  <c r="M918" i="1" s="1"/>
  <c r="T916" i="1"/>
  <c r="U913" i="1"/>
  <c r="J911" i="1"/>
  <c r="N911" i="1" s="1"/>
  <c r="O911" i="1" s="1"/>
  <c r="X908" i="1"/>
  <c r="Y908" i="1" s="1"/>
  <c r="T938" i="1"/>
  <c r="U923" i="1"/>
  <c r="J922" i="1"/>
  <c r="N922" i="1" s="1"/>
  <c r="O922" i="1" s="1"/>
  <c r="T924" i="1"/>
  <c r="U945" i="1"/>
  <c r="J943" i="1"/>
  <c r="N943" i="1" s="1"/>
  <c r="O943" i="1" s="1"/>
  <c r="T923" i="1"/>
  <c r="T914" i="1"/>
  <c r="T934" i="1"/>
  <c r="T945" i="1"/>
  <c r="U942" i="1"/>
  <c r="J940" i="1"/>
  <c r="N940" i="1" s="1"/>
  <c r="O940" i="1" s="1"/>
  <c r="T942" i="1"/>
  <c r="U939" i="1"/>
  <c r="J937" i="1"/>
  <c r="N937" i="1" s="1"/>
  <c r="O937" i="1" s="1"/>
  <c r="L933" i="1"/>
  <c r="M933" i="1" s="1"/>
  <c r="Z931" i="1"/>
  <c r="T930" i="1"/>
  <c r="T921" i="1"/>
  <c r="L916" i="1"/>
  <c r="M916" i="1" s="1"/>
  <c r="T911" i="1"/>
  <c r="Q934" i="1"/>
  <c r="L932" i="1"/>
  <c r="M932" i="1" s="1"/>
  <c r="T927" i="1"/>
  <c r="X915" i="1"/>
  <c r="Y915" i="1" s="1"/>
  <c r="L913" i="1"/>
  <c r="M913" i="1" s="1"/>
  <c r="Z909" i="1"/>
  <c r="X931" i="1"/>
  <c r="Y931" i="1" s="1"/>
  <c r="L929" i="1"/>
  <c r="M929" i="1" s="1"/>
  <c r="T936" i="1"/>
  <c r="L926" i="1"/>
  <c r="M926" i="1" s="1"/>
  <c r="L908" i="1"/>
  <c r="M908" i="1" s="1"/>
  <c r="U908" i="1"/>
  <c r="U922" i="1"/>
  <c r="Z916" i="1"/>
  <c r="U912" i="1"/>
  <c r="U943" i="1"/>
  <c r="Z933" i="1"/>
  <c r="U928" i="1"/>
  <c r="U919" i="1"/>
  <c r="U909" i="1"/>
  <c r="U940" i="1"/>
  <c r="J907" i="1"/>
  <c r="N907" i="1" s="1"/>
  <c r="O907" i="1" s="1"/>
  <c r="M907" i="1"/>
  <c r="Q907" i="1"/>
  <c r="Z907" i="1"/>
  <c r="X907" i="1"/>
  <c r="Y907" i="1" s="1"/>
  <c r="T907" i="1"/>
  <c r="U907" i="1"/>
  <c r="U896" i="1"/>
  <c r="U899" i="1"/>
  <c r="X891" i="1"/>
  <c r="Y891" i="1" s="1"/>
  <c r="U901" i="1"/>
  <c r="X897" i="1"/>
  <c r="Y897" i="1" s="1"/>
  <c r="M895" i="1"/>
  <c r="Z902" i="1"/>
  <c r="X905" i="1"/>
  <c r="Y905" i="1" s="1"/>
  <c r="J898" i="1"/>
  <c r="N898" i="1" s="1"/>
  <c r="O898" i="1" s="1"/>
  <c r="X906" i="1"/>
  <c r="Y906" i="1" s="1"/>
  <c r="X896" i="1"/>
  <c r="Y896" i="1" s="1"/>
  <c r="U894" i="1"/>
  <c r="T897" i="1"/>
  <c r="X904" i="1"/>
  <c r="Y904" i="1" s="1"/>
  <c r="M894" i="1"/>
  <c r="J895" i="1"/>
  <c r="N895" i="1" s="1"/>
  <c r="O895" i="1" s="1"/>
  <c r="J894" i="1"/>
  <c r="N894" i="1" s="1"/>
  <c r="O894" i="1" s="1"/>
  <c r="Z905" i="1"/>
  <c r="M898" i="1"/>
  <c r="X903" i="1"/>
  <c r="Y903" i="1" s="1"/>
  <c r="Z904" i="1"/>
  <c r="M892" i="1"/>
  <c r="M902" i="1"/>
  <c r="Q892" i="1"/>
  <c r="Q903" i="1"/>
  <c r="Q894" i="1"/>
  <c r="X898" i="1"/>
  <c r="Y898" i="1" s="1"/>
  <c r="Q904" i="1"/>
  <c r="T900" i="1"/>
  <c r="Z898" i="1"/>
  <c r="X902" i="1"/>
  <c r="Y902" i="1" s="1"/>
  <c r="J904" i="1"/>
  <c r="N904" i="1" s="1"/>
  <c r="O904" i="1" s="1"/>
  <c r="J902" i="1"/>
  <c r="N902" i="1" s="1"/>
  <c r="O902" i="1" s="1"/>
  <c r="J892" i="1"/>
  <c r="N892" i="1" s="1"/>
  <c r="O892" i="1" s="1"/>
  <c r="M905" i="1"/>
  <c r="J905" i="1"/>
  <c r="N905" i="1" s="1"/>
  <c r="O905" i="1" s="1"/>
  <c r="U898" i="1"/>
  <c r="J899" i="1"/>
  <c r="N899" i="1" s="1"/>
  <c r="O899" i="1" s="1"/>
  <c r="M899" i="1"/>
  <c r="Q898" i="1"/>
  <c r="J903" i="1"/>
  <c r="N903" i="1" s="1"/>
  <c r="O903" i="1" s="1"/>
  <c r="M900" i="1"/>
  <c r="T904" i="1"/>
  <c r="Q899" i="1"/>
  <c r="Z896" i="1"/>
  <c r="Z900" i="1"/>
  <c r="J893" i="1"/>
  <c r="N893" i="1" s="1"/>
  <c r="O893" i="1" s="1"/>
  <c r="M896" i="1"/>
  <c r="J900" i="1"/>
  <c r="N900" i="1" s="1"/>
  <c r="O900" i="1" s="1"/>
  <c r="T896" i="1"/>
  <c r="X900" i="1"/>
  <c r="Y900" i="1" s="1"/>
  <c r="X895" i="1"/>
  <c r="Y895" i="1" s="1"/>
  <c r="X894" i="1"/>
  <c r="Y894" i="1" s="1"/>
  <c r="T892" i="1"/>
  <c r="Z892" i="1"/>
  <c r="T899" i="1"/>
  <c r="U897" i="1"/>
  <c r="X892" i="1"/>
  <c r="Y892" i="1" s="1"/>
  <c r="J891" i="1"/>
  <c r="N891" i="1" s="1"/>
  <c r="O891" i="1" s="1"/>
  <c r="Z895" i="1"/>
  <c r="Z894" i="1"/>
  <c r="Q906" i="1"/>
  <c r="U904" i="1"/>
  <c r="X899" i="1"/>
  <c r="Y899" i="1" s="1"/>
  <c r="Q896" i="1"/>
  <c r="Z901" i="1"/>
  <c r="U891" i="1"/>
  <c r="M897" i="1"/>
  <c r="L904" i="1"/>
  <c r="M904" i="1" s="1"/>
  <c r="J897" i="1"/>
  <c r="N897" i="1" s="1"/>
  <c r="O897" i="1" s="1"/>
  <c r="J896" i="1"/>
  <c r="N896" i="1" s="1"/>
  <c r="O896" i="1" s="1"/>
  <c r="M901" i="1"/>
  <c r="T901" i="1"/>
  <c r="T902" i="1"/>
  <c r="U902" i="1"/>
  <c r="U905" i="1"/>
  <c r="T905" i="1"/>
  <c r="Q905" i="1"/>
  <c r="M893" i="1"/>
  <c r="Q891" i="1"/>
  <c r="Z903" i="1"/>
  <c r="T903" i="1"/>
  <c r="U903" i="1"/>
  <c r="T895" i="1"/>
  <c r="U895" i="1"/>
  <c r="Q895" i="1"/>
  <c r="T906" i="1"/>
  <c r="Z906" i="1"/>
  <c r="U906" i="1"/>
  <c r="J901" i="1"/>
  <c r="N901" i="1" s="1"/>
  <c r="O901" i="1" s="1"/>
  <c r="M891" i="1"/>
  <c r="T891" i="1"/>
  <c r="Q902" i="1"/>
  <c r="J906" i="1"/>
  <c r="N906" i="1" s="1"/>
  <c r="O906" i="1" s="1"/>
  <c r="M906" i="1"/>
  <c r="X893" i="1"/>
  <c r="Y893" i="1" s="1"/>
  <c r="X901" i="1"/>
  <c r="Y901" i="1" s="1"/>
  <c r="Z897" i="1"/>
  <c r="Z893" i="1"/>
  <c r="U893" i="1"/>
  <c r="T893" i="1"/>
  <c r="M903" i="1"/>
  <c r="U900" i="1"/>
  <c r="Q900" i="1"/>
  <c r="Q893" i="1"/>
  <c r="Q901" i="1"/>
  <c r="Q897" i="1"/>
  <c r="Z891" i="1"/>
  <c r="Z899" i="1"/>
  <c r="T894" i="1"/>
  <c r="T898" i="1"/>
  <c r="AA944" i="1" l="1"/>
  <c r="AB944" i="1" s="1"/>
  <c r="AA934" i="1"/>
  <c r="AB934" i="1" s="1"/>
  <c r="AA940" i="1"/>
  <c r="AB940" i="1" s="1"/>
  <c r="AA912" i="1"/>
  <c r="AB912" i="1" s="1"/>
  <c r="AA939" i="1"/>
  <c r="AB939" i="1" s="1"/>
  <c r="AA916" i="1"/>
  <c r="AB916" i="1" s="1"/>
  <c r="Y937" i="1"/>
  <c r="AA935" i="1"/>
  <c r="AB935" i="1" s="1"/>
  <c r="AA928" i="1"/>
  <c r="AB928" i="1" s="1"/>
  <c r="Y921" i="1"/>
  <c r="AA927" i="1"/>
  <c r="AB927" i="1" s="1"/>
  <c r="AA922" i="1"/>
  <c r="AB922" i="1" s="1"/>
  <c r="AA945" i="1"/>
  <c r="AB945" i="1" s="1"/>
  <c r="AA909" i="1"/>
  <c r="AB909" i="1" s="1"/>
  <c r="AA914" i="1"/>
  <c r="AB914" i="1" s="1"/>
  <c r="AA918" i="1"/>
  <c r="AB918" i="1" s="1"/>
  <c r="AA938" i="1"/>
  <c r="AB938" i="1" s="1"/>
  <c r="AA917" i="1"/>
  <c r="AB917" i="1" s="1"/>
  <c r="AA943" i="1"/>
  <c r="AB943" i="1" s="1"/>
  <c r="AA936" i="1"/>
  <c r="AB936" i="1" s="1"/>
  <c r="AA931" i="1"/>
  <c r="AB931" i="1" s="1"/>
  <c r="AA929" i="1"/>
  <c r="AB929" i="1" s="1"/>
  <c r="Y930" i="1"/>
  <c r="AA911" i="1"/>
  <c r="AB911" i="1" s="1"/>
  <c r="Y942" i="1"/>
  <c r="AA919" i="1"/>
  <c r="AB919" i="1" s="1"/>
  <c r="AA915" i="1"/>
  <c r="AB915" i="1" s="1"/>
  <c r="AA923" i="1"/>
  <c r="AB923" i="1" s="1"/>
  <c r="Y925" i="1"/>
  <c r="AA925" i="1"/>
  <c r="AB925" i="1" s="1"/>
  <c r="AA933" i="1"/>
  <c r="AB933" i="1" s="1"/>
  <c r="AA907" i="1"/>
  <c r="AB907" i="1" s="1"/>
  <c r="AA924" i="1"/>
  <c r="AB924" i="1" s="1"/>
  <c r="AA932" i="1"/>
  <c r="AB932" i="1" s="1"/>
  <c r="AA920" i="1"/>
  <c r="AB920" i="1" s="1"/>
  <c r="AA941" i="1"/>
  <c r="AB941" i="1" s="1"/>
  <c r="AA910" i="1"/>
  <c r="AB910" i="1" s="1"/>
  <c r="AA926" i="1"/>
  <c r="AB926" i="1" s="1"/>
  <c r="AA913" i="1"/>
  <c r="AB913" i="1" s="1"/>
  <c r="AA908" i="1"/>
  <c r="AB908" i="1" s="1"/>
  <c r="AA891" i="1"/>
  <c r="AB891" i="1" s="1"/>
  <c r="AA897" i="1"/>
  <c r="AB897" i="1" s="1"/>
  <c r="AA906" i="1"/>
  <c r="AB906" i="1" s="1"/>
  <c r="AA905" i="1"/>
  <c r="AB905" i="1" s="1"/>
  <c r="AA903" i="1"/>
  <c r="AB903" i="1" s="1"/>
  <c r="AA896" i="1"/>
  <c r="AB896" i="1" s="1"/>
  <c r="AA904" i="1"/>
  <c r="AB904" i="1" s="1"/>
  <c r="AA892" i="1"/>
  <c r="AB892" i="1" s="1"/>
  <c r="AA902" i="1"/>
  <c r="AB902" i="1" s="1"/>
  <c r="AA898" i="1"/>
  <c r="AB898" i="1" s="1"/>
  <c r="AA894" i="1"/>
  <c r="AB894" i="1" s="1"/>
  <c r="AA900" i="1"/>
  <c r="AB900" i="1" s="1"/>
  <c r="AA895" i="1"/>
  <c r="AB895" i="1" s="1"/>
  <c r="AA899" i="1"/>
  <c r="AB899" i="1" s="1"/>
  <c r="AA893" i="1"/>
  <c r="AB893" i="1" s="1"/>
  <c r="AA901" i="1"/>
  <c r="AB901" i="1" s="1"/>
  <c r="B831" i="1"/>
  <c r="C831" i="1"/>
  <c r="E831" i="1"/>
  <c r="I831" i="1" s="1"/>
  <c r="F831" i="1"/>
  <c r="H831" i="1"/>
  <c r="K831" i="1"/>
  <c r="S831" i="1"/>
  <c r="W831" i="1"/>
  <c r="AC831" i="1"/>
  <c r="AD831" i="1" s="1"/>
  <c r="AE831" i="1"/>
  <c r="AF831" i="1"/>
  <c r="B832" i="1"/>
  <c r="C832" i="1"/>
  <c r="E832" i="1"/>
  <c r="I832" i="1" s="1"/>
  <c r="F832" i="1"/>
  <c r="H832" i="1"/>
  <c r="K832" i="1"/>
  <c r="L832" i="1" s="1"/>
  <c r="S832" i="1"/>
  <c r="W832" i="1"/>
  <c r="AC832" i="1"/>
  <c r="AD832" i="1" s="1"/>
  <c r="AE832" i="1"/>
  <c r="AF832" i="1"/>
  <c r="B833" i="1"/>
  <c r="C833" i="1"/>
  <c r="E833" i="1"/>
  <c r="I833" i="1" s="1"/>
  <c r="F833" i="1"/>
  <c r="H833" i="1"/>
  <c r="K833" i="1"/>
  <c r="L833" i="1" s="1"/>
  <c r="S833" i="1"/>
  <c r="W833" i="1"/>
  <c r="AC833" i="1"/>
  <c r="AD833" i="1" s="1"/>
  <c r="AE833" i="1"/>
  <c r="AF833" i="1"/>
  <c r="B834" i="1"/>
  <c r="C834" i="1"/>
  <c r="E834" i="1"/>
  <c r="I834" i="1" s="1"/>
  <c r="F834" i="1"/>
  <c r="H834" i="1"/>
  <c r="K834" i="1"/>
  <c r="L834" i="1" s="1"/>
  <c r="S834" i="1"/>
  <c r="W834" i="1"/>
  <c r="AC834" i="1"/>
  <c r="AD834" i="1" s="1"/>
  <c r="AE834" i="1"/>
  <c r="AF834" i="1"/>
  <c r="B835" i="1"/>
  <c r="C835" i="1"/>
  <c r="E835" i="1"/>
  <c r="I835" i="1" s="1"/>
  <c r="F835" i="1"/>
  <c r="H835" i="1"/>
  <c r="K835" i="1"/>
  <c r="L835" i="1" s="1"/>
  <c r="S835" i="1"/>
  <c r="W835" i="1"/>
  <c r="AC835" i="1"/>
  <c r="AD835" i="1" s="1"/>
  <c r="AE835" i="1"/>
  <c r="AF835" i="1"/>
  <c r="B836" i="1"/>
  <c r="C836" i="1"/>
  <c r="E836" i="1"/>
  <c r="I836" i="1" s="1"/>
  <c r="F836" i="1"/>
  <c r="H836" i="1"/>
  <c r="K836" i="1"/>
  <c r="L836" i="1" s="1"/>
  <c r="S836" i="1"/>
  <c r="W836" i="1"/>
  <c r="AC836" i="1"/>
  <c r="AD836" i="1" s="1"/>
  <c r="AE836" i="1"/>
  <c r="AF836" i="1"/>
  <c r="V2" i="1"/>
  <c r="V3" i="1"/>
  <c r="V4" i="1"/>
  <c r="V5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37" i="1"/>
  <c r="V620" i="1"/>
  <c r="V638" i="1"/>
  <c r="V715" i="1"/>
  <c r="V773" i="1"/>
  <c r="J833" i="1" l="1"/>
  <c r="N833" i="1" s="1"/>
  <c r="X831" i="1"/>
  <c r="Y831" i="1" s="1"/>
  <c r="M836" i="1"/>
  <c r="J836" i="1"/>
  <c r="N836" i="1" s="1"/>
  <c r="X836" i="1"/>
  <c r="Y836" i="1" s="1"/>
  <c r="M834" i="1"/>
  <c r="X835" i="1"/>
  <c r="Y835" i="1" s="1"/>
  <c r="U836" i="1"/>
  <c r="U833" i="1"/>
  <c r="J834" i="1"/>
  <c r="N834" i="1" s="1"/>
  <c r="Q833" i="1"/>
  <c r="J835" i="1"/>
  <c r="N835" i="1" s="1"/>
  <c r="Z835" i="1"/>
  <c r="X834" i="1"/>
  <c r="AA834" i="1" s="1"/>
  <c r="AB834" i="1" s="1"/>
  <c r="T831" i="1"/>
  <c r="Z836" i="1"/>
  <c r="T834" i="1"/>
  <c r="T832" i="1"/>
  <c r="U831" i="1"/>
  <c r="Q834" i="1"/>
  <c r="J831" i="1"/>
  <c r="N831" i="1" s="1"/>
  <c r="Q836" i="1"/>
  <c r="T833" i="1"/>
  <c r="U835" i="1"/>
  <c r="Q835" i="1"/>
  <c r="M835" i="1"/>
  <c r="Q831" i="1"/>
  <c r="Z831" i="1"/>
  <c r="M832" i="1"/>
  <c r="J832" i="1"/>
  <c r="N832" i="1" s="1"/>
  <c r="M833" i="1"/>
  <c r="Z832" i="1"/>
  <c r="X832" i="1"/>
  <c r="Y832" i="1" s="1"/>
  <c r="X833" i="1"/>
  <c r="L831" i="1"/>
  <c r="M831" i="1" s="1"/>
  <c r="U832" i="1"/>
  <c r="Z833" i="1"/>
  <c r="Q832" i="1"/>
  <c r="T835" i="1"/>
  <c r="Z834" i="1"/>
  <c r="T836" i="1"/>
  <c r="U834" i="1"/>
  <c r="B805" i="1"/>
  <c r="C805" i="1"/>
  <c r="E805" i="1"/>
  <c r="I805" i="1" s="1"/>
  <c r="F805" i="1"/>
  <c r="V805" i="1" s="1"/>
  <c r="H805" i="1"/>
  <c r="K805" i="1"/>
  <c r="S805" i="1"/>
  <c r="W805" i="1"/>
  <c r="AC805" i="1"/>
  <c r="AD805" i="1" s="1"/>
  <c r="AE805" i="1"/>
  <c r="AF805" i="1"/>
  <c r="B761" i="1"/>
  <c r="C761" i="1"/>
  <c r="E761" i="1"/>
  <c r="I761" i="1" s="1"/>
  <c r="F761" i="1"/>
  <c r="V761" i="1" s="1"/>
  <c r="H761" i="1"/>
  <c r="K761" i="1"/>
  <c r="L761" i="1" s="1"/>
  <c r="S761" i="1"/>
  <c r="W761" i="1"/>
  <c r="AC761" i="1"/>
  <c r="AD761" i="1" s="1"/>
  <c r="AE761" i="1"/>
  <c r="AF761" i="1"/>
  <c r="AA835" i="1" l="1"/>
  <c r="AB835" i="1" s="1"/>
  <c r="AA831" i="1"/>
  <c r="AB831" i="1" s="1"/>
  <c r="AA832" i="1"/>
  <c r="AB832" i="1" s="1"/>
  <c r="AA836" i="1"/>
  <c r="AB836" i="1" s="1"/>
  <c r="O834" i="1"/>
  <c r="P834" i="1"/>
  <c r="O831" i="1"/>
  <c r="P831" i="1"/>
  <c r="O832" i="1"/>
  <c r="P832" i="1"/>
  <c r="O836" i="1"/>
  <c r="P836" i="1"/>
  <c r="O835" i="1"/>
  <c r="P835" i="1"/>
  <c r="Y834" i="1"/>
  <c r="O833" i="1"/>
  <c r="P833" i="1"/>
  <c r="Y833" i="1"/>
  <c r="AA833" i="1"/>
  <c r="AB833" i="1" s="1"/>
  <c r="X805" i="1"/>
  <c r="Y805" i="1" s="1"/>
  <c r="T805" i="1"/>
  <c r="Z805" i="1"/>
  <c r="U805" i="1"/>
  <c r="L805" i="1"/>
  <c r="M805" i="1" s="1"/>
  <c r="J805" i="1"/>
  <c r="N805" i="1" s="1"/>
  <c r="O805" i="1" s="1"/>
  <c r="Q805" i="1"/>
  <c r="X761" i="1"/>
  <c r="Y761" i="1" s="1"/>
  <c r="U761" i="1"/>
  <c r="J761" i="1"/>
  <c r="N761" i="1" s="1"/>
  <c r="O761" i="1" s="1"/>
  <c r="M761" i="1"/>
  <c r="Q761" i="1"/>
  <c r="T761" i="1"/>
  <c r="Z761" i="1"/>
  <c r="AA805" i="1" l="1"/>
  <c r="AB805" i="1" s="1"/>
  <c r="AA761" i="1"/>
  <c r="AB761" i="1" s="1"/>
  <c r="B742" i="1"/>
  <c r="C742" i="1"/>
  <c r="E742" i="1"/>
  <c r="I742" i="1" s="1"/>
  <c r="F742" i="1"/>
  <c r="V742" i="1" s="1"/>
  <c r="H742" i="1"/>
  <c r="K742" i="1"/>
  <c r="S742" i="1"/>
  <c r="W742" i="1"/>
  <c r="AC742" i="1"/>
  <c r="AD742" i="1" s="1"/>
  <c r="AE742" i="1"/>
  <c r="AF742" i="1"/>
  <c r="B694" i="1"/>
  <c r="C694" i="1"/>
  <c r="E694" i="1"/>
  <c r="I694" i="1" s="1"/>
  <c r="F694" i="1"/>
  <c r="V694" i="1" s="1"/>
  <c r="H694" i="1"/>
  <c r="K694" i="1"/>
  <c r="S694" i="1"/>
  <c r="W694" i="1"/>
  <c r="U694" i="1" s="1"/>
  <c r="AC694" i="1"/>
  <c r="AD694" i="1" s="1"/>
  <c r="AE694" i="1"/>
  <c r="AF694" i="1"/>
  <c r="B635" i="1"/>
  <c r="C635" i="1"/>
  <c r="E635" i="1"/>
  <c r="I635" i="1" s="1"/>
  <c r="F635" i="1"/>
  <c r="V635" i="1" s="1"/>
  <c r="H635" i="1"/>
  <c r="K635" i="1"/>
  <c r="S635" i="1"/>
  <c r="W635" i="1"/>
  <c r="AC635" i="1"/>
  <c r="AD635" i="1" s="1"/>
  <c r="AE635" i="1"/>
  <c r="AF635" i="1"/>
  <c r="B636" i="1"/>
  <c r="C636" i="1"/>
  <c r="E636" i="1"/>
  <c r="I636" i="1" s="1"/>
  <c r="F636" i="1"/>
  <c r="V636" i="1" s="1"/>
  <c r="H636" i="1"/>
  <c r="K636" i="1"/>
  <c r="L636" i="1" s="1"/>
  <c r="S636" i="1"/>
  <c r="W636" i="1"/>
  <c r="AC636" i="1"/>
  <c r="AD636" i="1" s="1"/>
  <c r="AE636" i="1"/>
  <c r="AF636" i="1"/>
  <c r="B637" i="1"/>
  <c r="C637" i="1"/>
  <c r="E637" i="1"/>
  <c r="I637" i="1" s="1"/>
  <c r="F637" i="1"/>
  <c r="V637" i="1" s="1"/>
  <c r="H637" i="1"/>
  <c r="K637" i="1"/>
  <c r="L637" i="1" s="1"/>
  <c r="S637" i="1"/>
  <c r="W637" i="1"/>
  <c r="AC637" i="1"/>
  <c r="AD637" i="1" s="1"/>
  <c r="AE637" i="1"/>
  <c r="AF637" i="1"/>
  <c r="B638" i="1"/>
  <c r="C638" i="1"/>
  <c r="E638" i="1"/>
  <c r="I638" i="1" s="1"/>
  <c r="L638" i="1"/>
  <c r="S638" i="1"/>
  <c r="W638" i="1"/>
  <c r="AC638" i="1"/>
  <c r="AD638" i="1" s="1"/>
  <c r="AE638" i="1"/>
  <c r="AF638" i="1"/>
  <c r="B639" i="1"/>
  <c r="C639" i="1"/>
  <c r="E639" i="1"/>
  <c r="I639" i="1" s="1"/>
  <c r="F639" i="1"/>
  <c r="V639" i="1" s="1"/>
  <c r="H639" i="1"/>
  <c r="K639" i="1"/>
  <c r="S639" i="1"/>
  <c r="W639" i="1"/>
  <c r="AC639" i="1"/>
  <c r="AD639" i="1" s="1"/>
  <c r="AE639" i="1"/>
  <c r="AF639" i="1"/>
  <c r="B640" i="1"/>
  <c r="C640" i="1"/>
  <c r="E640" i="1"/>
  <c r="I640" i="1" s="1"/>
  <c r="F640" i="1"/>
  <c r="V640" i="1" s="1"/>
  <c r="H640" i="1"/>
  <c r="K640" i="1"/>
  <c r="S640" i="1"/>
  <c r="W640" i="1"/>
  <c r="AC640" i="1"/>
  <c r="AD640" i="1" s="1"/>
  <c r="AE640" i="1"/>
  <c r="AF640" i="1"/>
  <c r="B641" i="1"/>
  <c r="C641" i="1"/>
  <c r="E641" i="1"/>
  <c r="I641" i="1" s="1"/>
  <c r="F641" i="1"/>
  <c r="V641" i="1" s="1"/>
  <c r="H641" i="1"/>
  <c r="K641" i="1"/>
  <c r="S641" i="1"/>
  <c r="W641" i="1"/>
  <c r="AC641" i="1"/>
  <c r="AD641" i="1" s="1"/>
  <c r="AE641" i="1"/>
  <c r="AF641" i="1"/>
  <c r="B642" i="1"/>
  <c r="C642" i="1"/>
  <c r="E642" i="1"/>
  <c r="I642" i="1" s="1"/>
  <c r="F642" i="1"/>
  <c r="V642" i="1" s="1"/>
  <c r="H642" i="1"/>
  <c r="K642" i="1"/>
  <c r="S642" i="1"/>
  <c r="W642" i="1"/>
  <c r="AC642" i="1"/>
  <c r="AD642" i="1" s="1"/>
  <c r="AE642" i="1"/>
  <c r="AF642" i="1"/>
  <c r="B643" i="1"/>
  <c r="C643" i="1"/>
  <c r="E643" i="1"/>
  <c r="I643" i="1" s="1"/>
  <c r="F643" i="1"/>
  <c r="V643" i="1" s="1"/>
  <c r="H643" i="1"/>
  <c r="K643" i="1"/>
  <c r="L643" i="1" s="1"/>
  <c r="S643" i="1"/>
  <c r="W643" i="1"/>
  <c r="AC643" i="1"/>
  <c r="AD643" i="1" s="1"/>
  <c r="AE643" i="1"/>
  <c r="AF643" i="1"/>
  <c r="B644" i="1"/>
  <c r="C644" i="1"/>
  <c r="E644" i="1"/>
  <c r="I644" i="1" s="1"/>
  <c r="F644" i="1"/>
  <c r="V644" i="1" s="1"/>
  <c r="H644" i="1"/>
  <c r="K644" i="1"/>
  <c r="S644" i="1"/>
  <c r="W644" i="1"/>
  <c r="AC644" i="1"/>
  <c r="AD644" i="1" s="1"/>
  <c r="AE644" i="1"/>
  <c r="AF644" i="1"/>
  <c r="B645" i="1"/>
  <c r="C645" i="1"/>
  <c r="E645" i="1"/>
  <c r="I645" i="1" s="1"/>
  <c r="F645" i="1"/>
  <c r="V645" i="1" s="1"/>
  <c r="H645" i="1"/>
  <c r="K645" i="1"/>
  <c r="L645" i="1" s="1"/>
  <c r="S645" i="1"/>
  <c r="W645" i="1"/>
  <c r="AC645" i="1"/>
  <c r="AD645" i="1" s="1"/>
  <c r="AE645" i="1"/>
  <c r="AF645" i="1"/>
  <c r="B646" i="1"/>
  <c r="C646" i="1"/>
  <c r="E646" i="1"/>
  <c r="I646" i="1" s="1"/>
  <c r="F646" i="1"/>
  <c r="V646" i="1" s="1"/>
  <c r="H646" i="1"/>
  <c r="K646" i="1"/>
  <c r="L646" i="1" s="1"/>
  <c r="S646" i="1"/>
  <c r="W646" i="1"/>
  <c r="AC646" i="1"/>
  <c r="AD646" i="1" s="1"/>
  <c r="AE646" i="1"/>
  <c r="AF646" i="1"/>
  <c r="B647" i="1"/>
  <c r="C647" i="1"/>
  <c r="E647" i="1"/>
  <c r="I647" i="1" s="1"/>
  <c r="F647" i="1"/>
  <c r="V647" i="1" s="1"/>
  <c r="H647" i="1"/>
  <c r="K647" i="1"/>
  <c r="S647" i="1"/>
  <c r="W647" i="1"/>
  <c r="AC647" i="1"/>
  <c r="AD647" i="1" s="1"/>
  <c r="AE647" i="1"/>
  <c r="AF647" i="1"/>
  <c r="B648" i="1"/>
  <c r="C648" i="1"/>
  <c r="E648" i="1"/>
  <c r="I648" i="1" s="1"/>
  <c r="F648" i="1"/>
  <c r="V648" i="1" s="1"/>
  <c r="H648" i="1"/>
  <c r="K648" i="1"/>
  <c r="S648" i="1"/>
  <c r="W648" i="1"/>
  <c r="AC648" i="1"/>
  <c r="AD648" i="1" s="1"/>
  <c r="AE648" i="1"/>
  <c r="AF648" i="1"/>
  <c r="B649" i="1"/>
  <c r="C649" i="1"/>
  <c r="E649" i="1"/>
  <c r="I649" i="1" s="1"/>
  <c r="F649" i="1"/>
  <c r="V649" i="1" s="1"/>
  <c r="H649" i="1"/>
  <c r="K649" i="1"/>
  <c r="S649" i="1"/>
  <c r="W649" i="1"/>
  <c r="AC649" i="1"/>
  <c r="AD649" i="1" s="1"/>
  <c r="AE649" i="1"/>
  <c r="AF649" i="1"/>
  <c r="B650" i="1"/>
  <c r="C650" i="1"/>
  <c r="E650" i="1"/>
  <c r="I650" i="1" s="1"/>
  <c r="F650" i="1"/>
  <c r="V650" i="1" s="1"/>
  <c r="H650" i="1"/>
  <c r="K650" i="1"/>
  <c r="S650" i="1"/>
  <c r="W650" i="1"/>
  <c r="AC650" i="1"/>
  <c r="AD650" i="1" s="1"/>
  <c r="AE650" i="1"/>
  <c r="AF650" i="1"/>
  <c r="B651" i="1"/>
  <c r="C651" i="1"/>
  <c r="E651" i="1"/>
  <c r="I651" i="1" s="1"/>
  <c r="F651" i="1"/>
  <c r="V651" i="1" s="1"/>
  <c r="H651" i="1"/>
  <c r="K651" i="1"/>
  <c r="S651" i="1"/>
  <c r="W651" i="1"/>
  <c r="AC651" i="1"/>
  <c r="AD651" i="1" s="1"/>
  <c r="AE651" i="1"/>
  <c r="AF651" i="1"/>
  <c r="B652" i="1"/>
  <c r="C652" i="1"/>
  <c r="E652" i="1"/>
  <c r="I652" i="1" s="1"/>
  <c r="F652" i="1"/>
  <c r="V652" i="1" s="1"/>
  <c r="H652" i="1"/>
  <c r="K652" i="1"/>
  <c r="S652" i="1"/>
  <c r="W652" i="1"/>
  <c r="AC652" i="1"/>
  <c r="AD652" i="1" s="1"/>
  <c r="AE652" i="1"/>
  <c r="AF652" i="1"/>
  <c r="B653" i="1"/>
  <c r="C653" i="1"/>
  <c r="E653" i="1"/>
  <c r="I653" i="1" s="1"/>
  <c r="F653" i="1"/>
  <c r="V653" i="1" s="1"/>
  <c r="H653" i="1"/>
  <c r="K653" i="1"/>
  <c r="L653" i="1" s="1"/>
  <c r="S653" i="1"/>
  <c r="W653" i="1"/>
  <c r="AC653" i="1"/>
  <c r="AD653" i="1" s="1"/>
  <c r="AE653" i="1"/>
  <c r="AF653" i="1"/>
  <c r="B654" i="1"/>
  <c r="C654" i="1"/>
  <c r="E654" i="1"/>
  <c r="I654" i="1" s="1"/>
  <c r="F654" i="1"/>
  <c r="V654" i="1" s="1"/>
  <c r="H654" i="1"/>
  <c r="K654" i="1"/>
  <c r="L654" i="1" s="1"/>
  <c r="S654" i="1"/>
  <c r="W654" i="1"/>
  <c r="AC654" i="1"/>
  <c r="AD654" i="1" s="1"/>
  <c r="AE654" i="1"/>
  <c r="AF654" i="1"/>
  <c r="B655" i="1"/>
  <c r="C655" i="1"/>
  <c r="E655" i="1"/>
  <c r="I655" i="1" s="1"/>
  <c r="F655" i="1"/>
  <c r="V655" i="1" s="1"/>
  <c r="H655" i="1"/>
  <c r="K655" i="1"/>
  <c r="L655" i="1" s="1"/>
  <c r="S655" i="1"/>
  <c r="W655" i="1"/>
  <c r="AC655" i="1"/>
  <c r="AD655" i="1" s="1"/>
  <c r="AE655" i="1"/>
  <c r="AF655" i="1"/>
  <c r="B656" i="1"/>
  <c r="C656" i="1"/>
  <c r="E656" i="1"/>
  <c r="I656" i="1" s="1"/>
  <c r="F656" i="1"/>
  <c r="V656" i="1" s="1"/>
  <c r="H656" i="1"/>
  <c r="K656" i="1"/>
  <c r="S656" i="1"/>
  <c r="W656" i="1"/>
  <c r="AC656" i="1"/>
  <c r="AD656" i="1" s="1"/>
  <c r="AE656" i="1"/>
  <c r="AF656" i="1"/>
  <c r="B657" i="1"/>
  <c r="C657" i="1"/>
  <c r="E657" i="1"/>
  <c r="I657" i="1" s="1"/>
  <c r="F657" i="1"/>
  <c r="V657" i="1" s="1"/>
  <c r="H657" i="1"/>
  <c r="K657" i="1"/>
  <c r="L657" i="1" s="1"/>
  <c r="S657" i="1"/>
  <c r="W657" i="1"/>
  <c r="AC657" i="1"/>
  <c r="AD657" i="1" s="1"/>
  <c r="AE657" i="1"/>
  <c r="AF657" i="1"/>
  <c r="B658" i="1"/>
  <c r="C658" i="1"/>
  <c r="E658" i="1"/>
  <c r="I658" i="1" s="1"/>
  <c r="F658" i="1"/>
  <c r="V658" i="1" s="1"/>
  <c r="H658" i="1"/>
  <c r="K658" i="1"/>
  <c r="L658" i="1" s="1"/>
  <c r="S658" i="1"/>
  <c r="W658" i="1"/>
  <c r="AC658" i="1"/>
  <c r="AD658" i="1" s="1"/>
  <c r="AE658" i="1"/>
  <c r="AF658" i="1"/>
  <c r="B659" i="1"/>
  <c r="C659" i="1"/>
  <c r="E659" i="1"/>
  <c r="I659" i="1" s="1"/>
  <c r="F659" i="1"/>
  <c r="V659" i="1" s="1"/>
  <c r="H659" i="1"/>
  <c r="K659" i="1"/>
  <c r="L659" i="1" s="1"/>
  <c r="S659" i="1"/>
  <c r="W659" i="1"/>
  <c r="AC659" i="1"/>
  <c r="AD659" i="1" s="1"/>
  <c r="AE659" i="1"/>
  <c r="AF659" i="1"/>
  <c r="B660" i="1"/>
  <c r="C660" i="1"/>
  <c r="E660" i="1"/>
  <c r="I660" i="1" s="1"/>
  <c r="F660" i="1"/>
  <c r="V660" i="1" s="1"/>
  <c r="H660" i="1"/>
  <c r="K660" i="1"/>
  <c r="L660" i="1" s="1"/>
  <c r="S660" i="1"/>
  <c r="W660" i="1"/>
  <c r="AC660" i="1"/>
  <c r="AD660" i="1" s="1"/>
  <c r="AE660" i="1"/>
  <c r="AF660" i="1"/>
  <c r="B661" i="1"/>
  <c r="C661" i="1"/>
  <c r="E661" i="1"/>
  <c r="I661" i="1" s="1"/>
  <c r="F661" i="1"/>
  <c r="V661" i="1" s="1"/>
  <c r="H661" i="1"/>
  <c r="K661" i="1"/>
  <c r="L661" i="1" s="1"/>
  <c r="S661" i="1"/>
  <c r="W661" i="1"/>
  <c r="AC661" i="1"/>
  <c r="AD661" i="1" s="1"/>
  <c r="AE661" i="1"/>
  <c r="AF661" i="1"/>
  <c r="B662" i="1"/>
  <c r="C662" i="1"/>
  <c r="E662" i="1"/>
  <c r="I662" i="1" s="1"/>
  <c r="F662" i="1"/>
  <c r="V662" i="1" s="1"/>
  <c r="H662" i="1"/>
  <c r="K662" i="1"/>
  <c r="L662" i="1" s="1"/>
  <c r="S662" i="1"/>
  <c r="W662" i="1"/>
  <c r="AC662" i="1"/>
  <c r="AD662" i="1" s="1"/>
  <c r="AE662" i="1"/>
  <c r="AF662" i="1"/>
  <c r="B663" i="1"/>
  <c r="C663" i="1"/>
  <c r="E663" i="1"/>
  <c r="I663" i="1" s="1"/>
  <c r="F663" i="1"/>
  <c r="V663" i="1" s="1"/>
  <c r="H663" i="1"/>
  <c r="K663" i="1"/>
  <c r="L663" i="1" s="1"/>
  <c r="S663" i="1"/>
  <c r="W663" i="1"/>
  <c r="AC663" i="1"/>
  <c r="AD663" i="1" s="1"/>
  <c r="AE663" i="1"/>
  <c r="AF663" i="1"/>
  <c r="B664" i="1"/>
  <c r="C664" i="1"/>
  <c r="E664" i="1"/>
  <c r="I664" i="1" s="1"/>
  <c r="F664" i="1"/>
  <c r="V664" i="1" s="1"/>
  <c r="H664" i="1"/>
  <c r="K664" i="1"/>
  <c r="L664" i="1" s="1"/>
  <c r="S664" i="1"/>
  <c r="W664" i="1"/>
  <c r="AC664" i="1"/>
  <c r="AD664" i="1" s="1"/>
  <c r="AE664" i="1"/>
  <c r="AF664" i="1"/>
  <c r="B665" i="1"/>
  <c r="C665" i="1"/>
  <c r="E665" i="1"/>
  <c r="I665" i="1" s="1"/>
  <c r="F665" i="1"/>
  <c r="V665" i="1" s="1"/>
  <c r="H665" i="1"/>
  <c r="K665" i="1"/>
  <c r="L665" i="1" s="1"/>
  <c r="S665" i="1"/>
  <c r="W665" i="1"/>
  <c r="AC665" i="1"/>
  <c r="AD665" i="1" s="1"/>
  <c r="AE665" i="1"/>
  <c r="AF665" i="1"/>
  <c r="B666" i="1"/>
  <c r="C666" i="1"/>
  <c r="E666" i="1"/>
  <c r="I666" i="1" s="1"/>
  <c r="F666" i="1"/>
  <c r="V666" i="1" s="1"/>
  <c r="H666" i="1"/>
  <c r="K666" i="1"/>
  <c r="L666" i="1" s="1"/>
  <c r="S666" i="1"/>
  <c r="W666" i="1"/>
  <c r="AC666" i="1"/>
  <c r="AD666" i="1" s="1"/>
  <c r="AE666" i="1"/>
  <c r="AF666" i="1"/>
  <c r="B667" i="1"/>
  <c r="C667" i="1"/>
  <c r="E667" i="1"/>
  <c r="I667" i="1" s="1"/>
  <c r="F667" i="1"/>
  <c r="V667" i="1" s="1"/>
  <c r="H667" i="1"/>
  <c r="K667" i="1"/>
  <c r="L667" i="1" s="1"/>
  <c r="S667" i="1"/>
  <c r="W667" i="1"/>
  <c r="AC667" i="1"/>
  <c r="AD667" i="1" s="1"/>
  <c r="AE667" i="1"/>
  <c r="AF667" i="1"/>
  <c r="B668" i="1"/>
  <c r="C668" i="1"/>
  <c r="E668" i="1"/>
  <c r="I668" i="1" s="1"/>
  <c r="F668" i="1"/>
  <c r="V668" i="1" s="1"/>
  <c r="H668" i="1"/>
  <c r="K668" i="1"/>
  <c r="L668" i="1" s="1"/>
  <c r="S668" i="1"/>
  <c r="W668" i="1"/>
  <c r="AC668" i="1"/>
  <c r="AD668" i="1" s="1"/>
  <c r="AE668" i="1"/>
  <c r="AF668" i="1"/>
  <c r="B669" i="1"/>
  <c r="C669" i="1"/>
  <c r="E669" i="1"/>
  <c r="I669" i="1" s="1"/>
  <c r="F669" i="1"/>
  <c r="V669" i="1" s="1"/>
  <c r="H669" i="1"/>
  <c r="K669" i="1"/>
  <c r="L669" i="1" s="1"/>
  <c r="S669" i="1"/>
  <c r="W669" i="1"/>
  <c r="AC669" i="1"/>
  <c r="AD669" i="1" s="1"/>
  <c r="AE669" i="1"/>
  <c r="AF669" i="1"/>
  <c r="B670" i="1"/>
  <c r="C670" i="1"/>
  <c r="E670" i="1"/>
  <c r="I670" i="1" s="1"/>
  <c r="F670" i="1"/>
  <c r="V670" i="1" s="1"/>
  <c r="H670" i="1"/>
  <c r="K670" i="1"/>
  <c r="S670" i="1"/>
  <c r="W670" i="1"/>
  <c r="AC670" i="1"/>
  <c r="AD670" i="1" s="1"/>
  <c r="AE670" i="1"/>
  <c r="AF670" i="1"/>
  <c r="B671" i="1"/>
  <c r="C671" i="1"/>
  <c r="E671" i="1"/>
  <c r="I671" i="1" s="1"/>
  <c r="F671" i="1"/>
  <c r="V671" i="1" s="1"/>
  <c r="H671" i="1"/>
  <c r="K671" i="1"/>
  <c r="L671" i="1" s="1"/>
  <c r="S671" i="1"/>
  <c r="W671" i="1"/>
  <c r="AC671" i="1"/>
  <c r="AD671" i="1" s="1"/>
  <c r="AE671" i="1"/>
  <c r="AF671" i="1"/>
  <c r="B672" i="1"/>
  <c r="C672" i="1"/>
  <c r="E672" i="1"/>
  <c r="I672" i="1" s="1"/>
  <c r="F672" i="1"/>
  <c r="V672" i="1" s="1"/>
  <c r="H672" i="1"/>
  <c r="K672" i="1"/>
  <c r="L672" i="1" s="1"/>
  <c r="S672" i="1"/>
  <c r="W672" i="1"/>
  <c r="AC672" i="1"/>
  <c r="AD672" i="1" s="1"/>
  <c r="AE672" i="1"/>
  <c r="AF672" i="1"/>
  <c r="B673" i="1"/>
  <c r="C673" i="1"/>
  <c r="E673" i="1"/>
  <c r="I673" i="1" s="1"/>
  <c r="F673" i="1"/>
  <c r="V673" i="1" s="1"/>
  <c r="H673" i="1"/>
  <c r="K673" i="1"/>
  <c r="S673" i="1"/>
  <c r="W673" i="1"/>
  <c r="AC673" i="1"/>
  <c r="AD673" i="1" s="1"/>
  <c r="AE673" i="1"/>
  <c r="AF673" i="1"/>
  <c r="B674" i="1"/>
  <c r="C674" i="1"/>
  <c r="E674" i="1"/>
  <c r="I674" i="1" s="1"/>
  <c r="F674" i="1"/>
  <c r="V674" i="1" s="1"/>
  <c r="H674" i="1"/>
  <c r="K674" i="1"/>
  <c r="L674" i="1" s="1"/>
  <c r="S674" i="1"/>
  <c r="W674" i="1"/>
  <c r="AC674" i="1"/>
  <c r="AD674" i="1" s="1"/>
  <c r="AE674" i="1"/>
  <c r="AF674" i="1"/>
  <c r="B675" i="1"/>
  <c r="C675" i="1"/>
  <c r="E675" i="1"/>
  <c r="I675" i="1" s="1"/>
  <c r="F675" i="1"/>
  <c r="V675" i="1" s="1"/>
  <c r="H675" i="1"/>
  <c r="K675" i="1"/>
  <c r="L675" i="1" s="1"/>
  <c r="S675" i="1"/>
  <c r="W675" i="1"/>
  <c r="AC675" i="1"/>
  <c r="AD675" i="1" s="1"/>
  <c r="AE675" i="1"/>
  <c r="AF675" i="1"/>
  <c r="B676" i="1"/>
  <c r="C676" i="1"/>
  <c r="E676" i="1"/>
  <c r="I676" i="1" s="1"/>
  <c r="F676" i="1"/>
  <c r="V676" i="1" s="1"/>
  <c r="H676" i="1"/>
  <c r="K676" i="1"/>
  <c r="L676" i="1" s="1"/>
  <c r="S676" i="1"/>
  <c r="W676" i="1"/>
  <c r="AC676" i="1"/>
  <c r="AD676" i="1" s="1"/>
  <c r="AE676" i="1"/>
  <c r="AF676" i="1"/>
  <c r="B677" i="1"/>
  <c r="C677" i="1"/>
  <c r="E677" i="1"/>
  <c r="I677" i="1" s="1"/>
  <c r="F677" i="1"/>
  <c r="V677" i="1" s="1"/>
  <c r="H677" i="1"/>
  <c r="K677" i="1"/>
  <c r="S677" i="1"/>
  <c r="W677" i="1"/>
  <c r="AC677" i="1"/>
  <c r="AD677" i="1" s="1"/>
  <c r="AE677" i="1"/>
  <c r="AF677" i="1"/>
  <c r="B678" i="1"/>
  <c r="C678" i="1"/>
  <c r="E678" i="1"/>
  <c r="I678" i="1" s="1"/>
  <c r="F678" i="1"/>
  <c r="V678" i="1" s="1"/>
  <c r="H678" i="1"/>
  <c r="K678" i="1"/>
  <c r="S678" i="1"/>
  <c r="W678" i="1"/>
  <c r="AC678" i="1"/>
  <c r="AD678" i="1" s="1"/>
  <c r="AE678" i="1"/>
  <c r="AF678" i="1"/>
  <c r="B679" i="1"/>
  <c r="C679" i="1"/>
  <c r="E679" i="1"/>
  <c r="I679" i="1" s="1"/>
  <c r="F679" i="1"/>
  <c r="V679" i="1" s="1"/>
  <c r="H679" i="1"/>
  <c r="K679" i="1"/>
  <c r="L679" i="1" s="1"/>
  <c r="S679" i="1"/>
  <c r="W679" i="1"/>
  <c r="AC679" i="1"/>
  <c r="AD679" i="1" s="1"/>
  <c r="AE679" i="1"/>
  <c r="AF679" i="1"/>
  <c r="B680" i="1"/>
  <c r="C680" i="1"/>
  <c r="E680" i="1"/>
  <c r="I680" i="1" s="1"/>
  <c r="F680" i="1"/>
  <c r="V680" i="1" s="1"/>
  <c r="H680" i="1"/>
  <c r="K680" i="1"/>
  <c r="L680" i="1" s="1"/>
  <c r="S680" i="1"/>
  <c r="W680" i="1"/>
  <c r="AC680" i="1"/>
  <c r="AD680" i="1" s="1"/>
  <c r="AE680" i="1"/>
  <c r="AF680" i="1"/>
  <c r="B681" i="1"/>
  <c r="C681" i="1"/>
  <c r="E681" i="1"/>
  <c r="I681" i="1" s="1"/>
  <c r="F681" i="1"/>
  <c r="V681" i="1" s="1"/>
  <c r="H681" i="1"/>
  <c r="K681" i="1"/>
  <c r="L681" i="1" s="1"/>
  <c r="S681" i="1"/>
  <c r="W681" i="1"/>
  <c r="AC681" i="1"/>
  <c r="AD681" i="1" s="1"/>
  <c r="AE681" i="1"/>
  <c r="AF681" i="1"/>
  <c r="B682" i="1"/>
  <c r="C682" i="1"/>
  <c r="E682" i="1"/>
  <c r="I682" i="1" s="1"/>
  <c r="F682" i="1"/>
  <c r="V682" i="1" s="1"/>
  <c r="H682" i="1"/>
  <c r="K682" i="1"/>
  <c r="L682" i="1" s="1"/>
  <c r="S682" i="1"/>
  <c r="W682" i="1"/>
  <c r="AC682" i="1"/>
  <c r="AD682" i="1" s="1"/>
  <c r="AE682" i="1"/>
  <c r="AF682" i="1"/>
  <c r="B683" i="1"/>
  <c r="C683" i="1"/>
  <c r="E683" i="1"/>
  <c r="I683" i="1" s="1"/>
  <c r="F683" i="1"/>
  <c r="V683" i="1" s="1"/>
  <c r="H683" i="1"/>
  <c r="K683" i="1"/>
  <c r="S683" i="1"/>
  <c r="W683" i="1"/>
  <c r="AC683" i="1"/>
  <c r="AD683" i="1" s="1"/>
  <c r="AE683" i="1"/>
  <c r="AF683" i="1"/>
  <c r="B684" i="1"/>
  <c r="C684" i="1"/>
  <c r="E684" i="1"/>
  <c r="I684" i="1" s="1"/>
  <c r="F684" i="1"/>
  <c r="V684" i="1" s="1"/>
  <c r="H684" i="1"/>
  <c r="K684" i="1"/>
  <c r="L684" i="1" s="1"/>
  <c r="S684" i="1"/>
  <c r="W684" i="1"/>
  <c r="AC684" i="1"/>
  <c r="AD684" i="1" s="1"/>
  <c r="AE684" i="1"/>
  <c r="AF684" i="1"/>
  <c r="B685" i="1"/>
  <c r="C685" i="1"/>
  <c r="E685" i="1"/>
  <c r="I685" i="1" s="1"/>
  <c r="F685" i="1"/>
  <c r="V685" i="1" s="1"/>
  <c r="H685" i="1"/>
  <c r="K685" i="1"/>
  <c r="L685" i="1" s="1"/>
  <c r="S685" i="1"/>
  <c r="W685" i="1"/>
  <c r="AC685" i="1"/>
  <c r="AD685" i="1" s="1"/>
  <c r="AE685" i="1"/>
  <c r="AF685" i="1"/>
  <c r="B686" i="1"/>
  <c r="C686" i="1"/>
  <c r="E686" i="1"/>
  <c r="I686" i="1" s="1"/>
  <c r="F686" i="1"/>
  <c r="V686" i="1" s="1"/>
  <c r="H686" i="1"/>
  <c r="K686" i="1"/>
  <c r="L686" i="1" s="1"/>
  <c r="S686" i="1"/>
  <c r="W686" i="1"/>
  <c r="AC686" i="1"/>
  <c r="AD686" i="1" s="1"/>
  <c r="AE686" i="1"/>
  <c r="AF686" i="1"/>
  <c r="B687" i="1"/>
  <c r="C687" i="1"/>
  <c r="E687" i="1"/>
  <c r="I687" i="1" s="1"/>
  <c r="F687" i="1"/>
  <c r="V687" i="1" s="1"/>
  <c r="H687" i="1"/>
  <c r="K687" i="1"/>
  <c r="S687" i="1"/>
  <c r="W687" i="1"/>
  <c r="AC687" i="1"/>
  <c r="AD687" i="1" s="1"/>
  <c r="AE687" i="1"/>
  <c r="AF687" i="1"/>
  <c r="B688" i="1"/>
  <c r="C688" i="1"/>
  <c r="E688" i="1"/>
  <c r="I688" i="1" s="1"/>
  <c r="F688" i="1"/>
  <c r="V688" i="1" s="1"/>
  <c r="H688" i="1"/>
  <c r="K688" i="1"/>
  <c r="S688" i="1"/>
  <c r="W688" i="1"/>
  <c r="AC688" i="1"/>
  <c r="AD688" i="1" s="1"/>
  <c r="AE688" i="1"/>
  <c r="AF688" i="1"/>
  <c r="B689" i="1"/>
  <c r="C689" i="1"/>
  <c r="E689" i="1"/>
  <c r="I689" i="1" s="1"/>
  <c r="F689" i="1"/>
  <c r="V689" i="1" s="1"/>
  <c r="H689" i="1"/>
  <c r="K689" i="1"/>
  <c r="L689" i="1" s="1"/>
  <c r="S689" i="1"/>
  <c r="W689" i="1"/>
  <c r="AC689" i="1"/>
  <c r="AD689" i="1" s="1"/>
  <c r="AE689" i="1"/>
  <c r="AF689" i="1"/>
  <c r="B690" i="1"/>
  <c r="C690" i="1"/>
  <c r="E690" i="1"/>
  <c r="I690" i="1" s="1"/>
  <c r="F690" i="1"/>
  <c r="V690" i="1" s="1"/>
  <c r="H690" i="1"/>
  <c r="K690" i="1"/>
  <c r="L690" i="1" s="1"/>
  <c r="S690" i="1"/>
  <c r="W690" i="1"/>
  <c r="AC690" i="1"/>
  <c r="AD690" i="1" s="1"/>
  <c r="AE690" i="1"/>
  <c r="AF690" i="1"/>
  <c r="B691" i="1"/>
  <c r="C691" i="1"/>
  <c r="E691" i="1"/>
  <c r="I691" i="1" s="1"/>
  <c r="F691" i="1"/>
  <c r="V691" i="1" s="1"/>
  <c r="H691" i="1"/>
  <c r="K691" i="1"/>
  <c r="L691" i="1" s="1"/>
  <c r="S691" i="1"/>
  <c r="W691" i="1"/>
  <c r="AC691" i="1"/>
  <c r="AD691" i="1" s="1"/>
  <c r="AE691" i="1"/>
  <c r="AF691" i="1"/>
  <c r="B692" i="1"/>
  <c r="C692" i="1"/>
  <c r="E692" i="1"/>
  <c r="I692" i="1" s="1"/>
  <c r="F692" i="1"/>
  <c r="V692" i="1" s="1"/>
  <c r="H692" i="1"/>
  <c r="K692" i="1"/>
  <c r="L692" i="1" s="1"/>
  <c r="S692" i="1"/>
  <c r="W692" i="1"/>
  <c r="AC692" i="1"/>
  <c r="AD692" i="1" s="1"/>
  <c r="AE692" i="1"/>
  <c r="AF692" i="1"/>
  <c r="B693" i="1"/>
  <c r="C693" i="1"/>
  <c r="E693" i="1"/>
  <c r="I693" i="1" s="1"/>
  <c r="F693" i="1"/>
  <c r="V693" i="1" s="1"/>
  <c r="H693" i="1"/>
  <c r="K693" i="1"/>
  <c r="S693" i="1"/>
  <c r="W693" i="1"/>
  <c r="AC693" i="1"/>
  <c r="AD693" i="1" s="1"/>
  <c r="AE693" i="1"/>
  <c r="AF693" i="1"/>
  <c r="B695" i="1"/>
  <c r="C695" i="1"/>
  <c r="E695" i="1"/>
  <c r="I695" i="1" s="1"/>
  <c r="F695" i="1"/>
  <c r="V695" i="1" s="1"/>
  <c r="H695" i="1"/>
  <c r="K695" i="1"/>
  <c r="L695" i="1" s="1"/>
  <c r="S695" i="1"/>
  <c r="W695" i="1"/>
  <c r="AC695" i="1"/>
  <c r="AD695" i="1" s="1"/>
  <c r="AE695" i="1"/>
  <c r="AF695" i="1"/>
  <c r="B696" i="1"/>
  <c r="C696" i="1"/>
  <c r="E696" i="1"/>
  <c r="I696" i="1" s="1"/>
  <c r="F696" i="1"/>
  <c r="V696" i="1" s="1"/>
  <c r="H696" i="1"/>
  <c r="K696" i="1"/>
  <c r="S696" i="1"/>
  <c r="W696" i="1"/>
  <c r="AC696" i="1"/>
  <c r="AD696" i="1" s="1"/>
  <c r="AE696" i="1"/>
  <c r="AF696" i="1"/>
  <c r="B697" i="1"/>
  <c r="C697" i="1"/>
  <c r="E697" i="1"/>
  <c r="I697" i="1" s="1"/>
  <c r="F697" i="1"/>
  <c r="V697" i="1" s="1"/>
  <c r="H697" i="1"/>
  <c r="K697" i="1"/>
  <c r="L697" i="1" s="1"/>
  <c r="S697" i="1"/>
  <c r="W697" i="1"/>
  <c r="AC697" i="1"/>
  <c r="AD697" i="1" s="1"/>
  <c r="AE697" i="1"/>
  <c r="AF697" i="1"/>
  <c r="B698" i="1"/>
  <c r="C698" i="1"/>
  <c r="E698" i="1"/>
  <c r="I698" i="1" s="1"/>
  <c r="F698" i="1"/>
  <c r="V698" i="1" s="1"/>
  <c r="H698" i="1"/>
  <c r="K698" i="1"/>
  <c r="L698" i="1" s="1"/>
  <c r="S698" i="1"/>
  <c r="W698" i="1"/>
  <c r="AC698" i="1"/>
  <c r="AD698" i="1" s="1"/>
  <c r="AE698" i="1"/>
  <c r="AF698" i="1"/>
  <c r="B699" i="1"/>
  <c r="C699" i="1"/>
  <c r="E699" i="1"/>
  <c r="I699" i="1" s="1"/>
  <c r="F699" i="1"/>
  <c r="V699" i="1" s="1"/>
  <c r="H699" i="1"/>
  <c r="K699" i="1"/>
  <c r="L699" i="1" s="1"/>
  <c r="S699" i="1"/>
  <c r="W699" i="1"/>
  <c r="AC699" i="1"/>
  <c r="AD699" i="1" s="1"/>
  <c r="AE699" i="1"/>
  <c r="AF699" i="1"/>
  <c r="B700" i="1"/>
  <c r="C700" i="1"/>
  <c r="E700" i="1"/>
  <c r="I700" i="1" s="1"/>
  <c r="F700" i="1"/>
  <c r="V700" i="1" s="1"/>
  <c r="H700" i="1"/>
  <c r="K700" i="1"/>
  <c r="L700" i="1" s="1"/>
  <c r="S700" i="1"/>
  <c r="W700" i="1"/>
  <c r="AC700" i="1"/>
  <c r="AD700" i="1" s="1"/>
  <c r="AE700" i="1"/>
  <c r="AF700" i="1"/>
  <c r="B701" i="1"/>
  <c r="C701" i="1"/>
  <c r="E701" i="1"/>
  <c r="I701" i="1" s="1"/>
  <c r="F701" i="1"/>
  <c r="V701" i="1" s="1"/>
  <c r="H701" i="1"/>
  <c r="K701" i="1"/>
  <c r="L701" i="1" s="1"/>
  <c r="S701" i="1"/>
  <c r="W701" i="1"/>
  <c r="AC701" i="1"/>
  <c r="AD701" i="1" s="1"/>
  <c r="AE701" i="1"/>
  <c r="AF701" i="1"/>
  <c r="B702" i="1"/>
  <c r="C702" i="1"/>
  <c r="E702" i="1"/>
  <c r="I702" i="1" s="1"/>
  <c r="F702" i="1"/>
  <c r="V702" i="1" s="1"/>
  <c r="H702" i="1"/>
  <c r="K702" i="1"/>
  <c r="L702" i="1" s="1"/>
  <c r="S702" i="1"/>
  <c r="W702" i="1"/>
  <c r="AC702" i="1"/>
  <c r="AD702" i="1" s="1"/>
  <c r="AE702" i="1"/>
  <c r="AF702" i="1"/>
  <c r="B703" i="1"/>
  <c r="C703" i="1"/>
  <c r="E703" i="1"/>
  <c r="I703" i="1" s="1"/>
  <c r="F703" i="1"/>
  <c r="V703" i="1" s="1"/>
  <c r="H703" i="1"/>
  <c r="K703" i="1"/>
  <c r="L703" i="1" s="1"/>
  <c r="S703" i="1"/>
  <c r="W703" i="1"/>
  <c r="AC703" i="1"/>
  <c r="AD703" i="1" s="1"/>
  <c r="AE703" i="1"/>
  <c r="AF703" i="1"/>
  <c r="B704" i="1"/>
  <c r="C704" i="1"/>
  <c r="E704" i="1"/>
  <c r="I704" i="1" s="1"/>
  <c r="F704" i="1"/>
  <c r="V704" i="1" s="1"/>
  <c r="H704" i="1"/>
  <c r="K704" i="1"/>
  <c r="S704" i="1"/>
  <c r="W704" i="1"/>
  <c r="AC704" i="1"/>
  <c r="AD704" i="1" s="1"/>
  <c r="AE704" i="1"/>
  <c r="AF704" i="1"/>
  <c r="B705" i="1"/>
  <c r="C705" i="1"/>
  <c r="E705" i="1"/>
  <c r="I705" i="1" s="1"/>
  <c r="F705" i="1"/>
  <c r="V705" i="1" s="1"/>
  <c r="H705" i="1"/>
  <c r="K705" i="1"/>
  <c r="L705" i="1" s="1"/>
  <c r="S705" i="1"/>
  <c r="W705" i="1"/>
  <c r="AC705" i="1"/>
  <c r="AD705" i="1" s="1"/>
  <c r="AE705" i="1"/>
  <c r="AF705" i="1"/>
  <c r="B706" i="1"/>
  <c r="C706" i="1"/>
  <c r="E706" i="1"/>
  <c r="I706" i="1" s="1"/>
  <c r="F706" i="1"/>
  <c r="V706" i="1" s="1"/>
  <c r="H706" i="1"/>
  <c r="K706" i="1"/>
  <c r="S706" i="1"/>
  <c r="W706" i="1"/>
  <c r="AC706" i="1"/>
  <c r="AD706" i="1" s="1"/>
  <c r="AE706" i="1"/>
  <c r="AF706" i="1"/>
  <c r="B707" i="1"/>
  <c r="C707" i="1"/>
  <c r="E707" i="1"/>
  <c r="I707" i="1" s="1"/>
  <c r="F707" i="1"/>
  <c r="V707" i="1" s="1"/>
  <c r="H707" i="1"/>
  <c r="K707" i="1"/>
  <c r="L707" i="1" s="1"/>
  <c r="S707" i="1"/>
  <c r="W707" i="1"/>
  <c r="AC707" i="1"/>
  <c r="AD707" i="1" s="1"/>
  <c r="AE707" i="1"/>
  <c r="AF707" i="1"/>
  <c r="B708" i="1"/>
  <c r="C708" i="1"/>
  <c r="E708" i="1"/>
  <c r="I708" i="1" s="1"/>
  <c r="F708" i="1"/>
  <c r="V708" i="1" s="1"/>
  <c r="H708" i="1"/>
  <c r="K708" i="1"/>
  <c r="L708" i="1" s="1"/>
  <c r="S708" i="1"/>
  <c r="W708" i="1"/>
  <c r="AC708" i="1"/>
  <c r="AD708" i="1" s="1"/>
  <c r="AE708" i="1"/>
  <c r="AF708" i="1"/>
  <c r="B709" i="1"/>
  <c r="C709" i="1"/>
  <c r="E709" i="1"/>
  <c r="I709" i="1" s="1"/>
  <c r="F709" i="1"/>
  <c r="V709" i="1" s="1"/>
  <c r="H709" i="1"/>
  <c r="K709" i="1"/>
  <c r="L709" i="1" s="1"/>
  <c r="S709" i="1"/>
  <c r="W709" i="1"/>
  <c r="AC709" i="1"/>
  <c r="AD709" i="1" s="1"/>
  <c r="AE709" i="1"/>
  <c r="AF709" i="1"/>
  <c r="B710" i="1"/>
  <c r="C710" i="1"/>
  <c r="E710" i="1"/>
  <c r="I710" i="1" s="1"/>
  <c r="F710" i="1"/>
  <c r="V710" i="1" s="1"/>
  <c r="H710" i="1"/>
  <c r="K710" i="1"/>
  <c r="S710" i="1"/>
  <c r="W710" i="1"/>
  <c r="AC710" i="1"/>
  <c r="AD710" i="1" s="1"/>
  <c r="AE710" i="1"/>
  <c r="AF710" i="1"/>
  <c r="B711" i="1"/>
  <c r="C711" i="1"/>
  <c r="E711" i="1"/>
  <c r="I711" i="1" s="1"/>
  <c r="F711" i="1"/>
  <c r="V711" i="1" s="1"/>
  <c r="H711" i="1"/>
  <c r="K711" i="1"/>
  <c r="L711" i="1" s="1"/>
  <c r="S711" i="1"/>
  <c r="W711" i="1"/>
  <c r="AC711" i="1"/>
  <c r="AD711" i="1" s="1"/>
  <c r="AE711" i="1"/>
  <c r="AF711" i="1"/>
  <c r="B712" i="1"/>
  <c r="C712" i="1"/>
  <c r="E712" i="1"/>
  <c r="I712" i="1" s="1"/>
  <c r="F712" i="1"/>
  <c r="V712" i="1" s="1"/>
  <c r="H712" i="1"/>
  <c r="K712" i="1"/>
  <c r="L712" i="1" s="1"/>
  <c r="S712" i="1"/>
  <c r="W712" i="1"/>
  <c r="AC712" i="1"/>
  <c r="AD712" i="1" s="1"/>
  <c r="AE712" i="1"/>
  <c r="AF712" i="1"/>
  <c r="B713" i="1"/>
  <c r="C713" i="1"/>
  <c r="E713" i="1"/>
  <c r="I713" i="1" s="1"/>
  <c r="F713" i="1"/>
  <c r="V713" i="1" s="1"/>
  <c r="H713" i="1"/>
  <c r="K713" i="1"/>
  <c r="L713" i="1" s="1"/>
  <c r="S713" i="1"/>
  <c r="W713" i="1"/>
  <c r="AC713" i="1"/>
  <c r="AD713" i="1" s="1"/>
  <c r="AE713" i="1"/>
  <c r="AF713" i="1"/>
  <c r="B714" i="1"/>
  <c r="C714" i="1"/>
  <c r="E714" i="1"/>
  <c r="I714" i="1" s="1"/>
  <c r="F714" i="1"/>
  <c r="V714" i="1" s="1"/>
  <c r="H714" i="1"/>
  <c r="K714" i="1"/>
  <c r="L714" i="1" s="1"/>
  <c r="S714" i="1"/>
  <c r="W714" i="1"/>
  <c r="AC714" i="1"/>
  <c r="AD714" i="1" s="1"/>
  <c r="AE714" i="1"/>
  <c r="AF714" i="1"/>
  <c r="B715" i="1"/>
  <c r="C715" i="1"/>
  <c r="E715" i="1"/>
  <c r="I715" i="1" s="1"/>
  <c r="K715" i="1"/>
  <c r="L715" i="1" s="1"/>
  <c r="S715" i="1"/>
  <c r="W715" i="1"/>
  <c r="AC715" i="1"/>
  <c r="AD715" i="1" s="1"/>
  <c r="AE715" i="1"/>
  <c r="AF715" i="1"/>
  <c r="B716" i="1"/>
  <c r="C716" i="1"/>
  <c r="E716" i="1"/>
  <c r="I716" i="1" s="1"/>
  <c r="F716" i="1"/>
  <c r="V716" i="1" s="1"/>
  <c r="H716" i="1"/>
  <c r="K716" i="1"/>
  <c r="L716" i="1" s="1"/>
  <c r="S716" i="1"/>
  <c r="W716" i="1"/>
  <c r="AC716" i="1"/>
  <c r="AD716" i="1" s="1"/>
  <c r="AE716" i="1"/>
  <c r="AF716" i="1"/>
  <c r="B717" i="1"/>
  <c r="C717" i="1"/>
  <c r="E717" i="1"/>
  <c r="I717" i="1" s="1"/>
  <c r="F717" i="1"/>
  <c r="V717" i="1" s="1"/>
  <c r="H717" i="1"/>
  <c r="K717" i="1"/>
  <c r="L717" i="1" s="1"/>
  <c r="S717" i="1"/>
  <c r="W717" i="1"/>
  <c r="AC717" i="1"/>
  <c r="AD717" i="1" s="1"/>
  <c r="AE717" i="1"/>
  <c r="AF717" i="1"/>
  <c r="B718" i="1"/>
  <c r="C718" i="1"/>
  <c r="E718" i="1"/>
  <c r="I718" i="1" s="1"/>
  <c r="F718" i="1"/>
  <c r="V718" i="1" s="1"/>
  <c r="H718" i="1"/>
  <c r="K718" i="1"/>
  <c r="L718" i="1" s="1"/>
  <c r="S718" i="1"/>
  <c r="W718" i="1"/>
  <c r="AC718" i="1"/>
  <c r="AD718" i="1" s="1"/>
  <c r="AE718" i="1"/>
  <c r="AF718" i="1"/>
  <c r="B719" i="1"/>
  <c r="C719" i="1"/>
  <c r="E719" i="1"/>
  <c r="I719" i="1" s="1"/>
  <c r="F719" i="1"/>
  <c r="V719" i="1" s="1"/>
  <c r="H719" i="1"/>
  <c r="K719" i="1"/>
  <c r="L719" i="1" s="1"/>
  <c r="S719" i="1"/>
  <c r="W719" i="1"/>
  <c r="AC719" i="1"/>
  <c r="AD719" i="1" s="1"/>
  <c r="AE719" i="1"/>
  <c r="AF719" i="1"/>
  <c r="B720" i="1"/>
  <c r="C720" i="1"/>
  <c r="E720" i="1"/>
  <c r="I720" i="1" s="1"/>
  <c r="F720" i="1"/>
  <c r="V720" i="1" s="1"/>
  <c r="H720" i="1"/>
  <c r="K720" i="1"/>
  <c r="L720" i="1" s="1"/>
  <c r="S720" i="1"/>
  <c r="W720" i="1"/>
  <c r="AC720" i="1"/>
  <c r="AD720" i="1" s="1"/>
  <c r="AE720" i="1"/>
  <c r="AF720" i="1"/>
  <c r="B721" i="1"/>
  <c r="C721" i="1"/>
  <c r="E721" i="1"/>
  <c r="I721" i="1" s="1"/>
  <c r="F721" i="1"/>
  <c r="V721" i="1" s="1"/>
  <c r="H721" i="1"/>
  <c r="K721" i="1"/>
  <c r="S721" i="1"/>
  <c r="W721" i="1"/>
  <c r="AC721" i="1"/>
  <c r="AD721" i="1" s="1"/>
  <c r="AE721" i="1"/>
  <c r="AF721" i="1"/>
  <c r="B722" i="1"/>
  <c r="C722" i="1"/>
  <c r="E722" i="1"/>
  <c r="I722" i="1" s="1"/>
  <c r="F722" i="1"/>
  <c r="V722" i="1" s="1"/>
  <c r="H722" i="1"/>
  <c r="K722" i="1"/>
  <c r="S722" i="1"/>
  <c r="W722" i="1"/>
  <c r="AC722" i="1"/>
  <c r="AD722" i="1" s="1"/>
  <c r="AE722" i="1"/>
  <c r="AF722" i="1"/>
  <c r="B723" i="1"/>
  <c r="C723" i="1"/>
  <c r="E723" i="1"/>
  <c r="I723" i="1" s="1"/>
  <c r="F723" i="1"/>
  <c r="V723" i="1" s="1"/>
  <c r="H723" i="1"/>
  <c r="K723" i="1"/>
  <c r="L723" i="1" s="1"/>
  <c r="S723" i="1"/>
  <c r="W723" i="1"/>
  <c r="AC723" i="1"/>
  <c r="AD723" i="1" s="1"/>
  <c r="AE723" i="1"/>
  <c r="AF723" i="1"/>
  <c r="B724" i="1"/>
  <c r="C724" i="1"/>
  <c r="E724" i="1"/>
  <c r="I724" i="1" s="1"/>
  <c r="F724" i="1"/>
  <c r="V724" i="1" s="1"/>
  <c r="H724" i="1"/>
  <c r="K724" i="1"/>
  <c r="L724" i="1" s="1"/>
  <c r="S724" i="1"/>
  <c r="W724" i="1"/>
  <c r="AC724" i="1"/>
  <c r="AD724" i="1" s="1"/>
  <c r="AE724" i="1"/>
  <c r="AF724" i="1"/>
  <c r="B725" i="1"/>
  <c r="C725" i="1"/>
  <c r="E725" i="1"/>
  <c r="I725" i="1" s="1"/>
  <c r="F725" i="1"/>
  <c r="V725" i="1" s="1"/>
  <c r="H725" i="1"/>
  <c r="K725" i="1"/>
  <c r="L725" i="1" s="1"/>
  <c r="S725" i="1"/>
  <c r="W725" i="1"/>
  <c r="AC725" i="1"/>
  <c r="AD725" i="1" s="1"/>
  <c r="AE725" i="1"/>
  <c r="AF725" i="1"/>
  <c r="B726" i="1"/>
  <c r="C726" i="1"/>
  <c r="E726" i="1"/>
  <c r="I726" i="1" s="1"/>
  <c r="F726" i="1"/>
  <c r="V726" i="1" s="1"/>
  <c r="H726" i="1"/>
  <c r="K726" i="1"/>
  <c r="L726" i="1" s="1"/>
  <c r="S726" i="1"/>
  <c r="W726" i="1"/>
  <c r="AC726" i="1"/>
  <c r="AD726" i="1" s="1"/>
  <c r="AE726" i="1"/>
  <c r="AF726" i="1"/>
  <c r="B727" i="1"/>
  <c r="C727" i="1"/>
  <c r="E727" i="1"/>
  <c r="I727" i="1" s="1"/>
  <c r="F727" i="1"/>
  <c r="V727" i="1" s="1"/>
  <c r="H727" i="1"/>
  <c r="K727" i="1"/>
  <c r="L727" i="1" s="1"/>
  <c r="S727" i="1"/>
  <c r="W727" i="1"/>
  <c r="AC727" i="1"/>
  <c r="AD727" i="1" s="1"/>
  <c r="AE727" i="1"/>
  <c r="AF727" i="1"/>
  <c r="B728" i="1"/>
  <c r="C728" i="1"/>
  <c r="E728" i="1"/>
  <c r="I728" i="1" s="1"/>
  <c r="F728" i="1"/>
  <c r="V728" i="1" s="1"/>
  <c r="H728" i="1"/>
  <c r="K728" i="1"/>
  <c r="L728" i="1" s="1"/>
  <c r="S728" i="1"/>
  <c r="W728" i="1"/>
  <c r="AC728" i="1"/>
  <c r="AD728" i="1" s="1"/>
  <c r="AE728" i="1"/>
  <c r="AF728" i="1"/>
  <c r="B729" i="1"/>
  <c r="C729" i="1"/>
  <c r="E729" i="1"/>
  <c r="I729" i="1" s="1"/>
  <c r="F729" i="1"/>
  <c r="V729" i="1" s="1"/>
  <c r="H729" i="1"/>
  <c r="K729" i="1"/>
  <c r="L729" i="1" s="1"/>
  <c r="S729" i="1"/>
  <c r="W729" i="1"/>
  <c r="AC729" i="1"/>
  <c r="AD729" i="1" s="1"/>
  <c r="AE729" i="1"/>
  <c r="AF729" i="1"/>
  <c r="B730" i="1"/>
  <c r="C730" i="1"/>
  <c r="E730" i="1"/>
  <c r="I730" i="1" s="1"/>
  <c r="F730" i="1"/>
  <c r="V730" i="1" s="1"/>
  <c r="H730" i="1"/>
  <c r="K730" i="1"/>
  <c r="L730" i="1" s="1"/>
  <c r="S730" i="1"/>
  <c r="W730" i="1"/>
  <c r="AC730" i="1"/>
  <c r="AD730" i="1" s="1"/>
  <c r="AE730" i="1"/>
  <c r="AF730" i="1"/>
  <c r="B731" i="1"/>
  <c r="C731" i="1"/>
  <c r="E731" i="1"/>
  <c r="I731" i="1" s="1"/>
  <c r="F731" i="1"/>
  <c r="V731" i="1" s="1"/>
  <c r="H731" i="1"/>
  <c r="K731" i="1"/>
  <c r="L731" i="1" s="1"/>
  <c r="S731" i="1"/>
  <c r="W731" i="1"/>
  <c r="AC731" i="1"/>
  <c r="AD731" i="1" s="1"/>
  <c r="AE731" i="1"/>
  <c r="AF731" i="1"/>
  <c r="B732" i="1"/>
  <c r="C732" i="1"/>
  <c r="E732" i="1"/>
  <c r="I732" i="1" s="1"/>
  <c r="F732" i="1"/>
  <c r="V732" i="1" s="1"/>
  <c r="H732" i="1"/>
  <c r="K732" i="1"/>
  <c r="L732" i="1" s="1"/>
  <c r="S732" i="1"/>
  <c r="W732" i="1"/>
  <c r="AC732" i="1"/>
  <c r="AD732" i="1" s="1"/>
  <c r="AE732" i="1"/>
  <c r="AF732" i="1"/>
  <c r="B733" i="1"/>
  <c r="C733" i="1"/>
  <c r="E733" i="1"/>
  <c r="I733" i="1" s="1"/>
  <c r="F733" i="1"/>
  <c r="V733" i="1" s="1"/>
  <c r="H733" i="1"/>
  <c r="K733" i="1"/>
  <c r="L733" i="1" s="1"/>
  <c r="S733" i="1"/>
  <c r="W733" i="1"/>
  <c r="AC733" i="1"/>
  <c r="AD733" i="1" s="1"/>
  <c r="AE733" i="1"/>
  <c r="AF733" i="1"/>
  <c r="B734" i="1"/>
  <c r="C734" i="1"/>
  <c r="E734" i="1"/>
  <c r="I734" i="1" s="1"/>
  <c r="F734" i="1"/>
  <c r="V734" i="1" s="1"/>
  <c r="H734" i="1"/>
  <c r="K734" i="1"/>
  <c r="L734" i="1" s="1"/>
  <c r="S734" i="1"/>
  <c r="W734" i="1"/>
  <c r="AC734" i="1"/>
  <c r="AD734" i="1" s="1"/>
  <c r="AE734" i="1"/>
  <c r="AF734" i="1"/>
  <c r="B735" i="1"/>
  <c r="C735" i="1"/>
  <c r="E735" i="1"/>
  <c r="I735" i="1" s="1"/>
  <c r="F735" i="1"/>
  <c r="V735" i="1" s="1"/>
  <c r="H735" i="1"/>
  <c r="K735" i="1"/>
  <c r="L735" i="1" s="1"/>
  <c r="S735" i="1"/>
  <c r="W735" i="1"/>
  <c r="AC735" i="1"/>
  <c r="AD735" i="1" s="1"/>
  <c r="AE735" i="1"/>
  <c r="AF735" i="1"/>
  <c r="B736" i="1"/>
  <c r="C736" i="1"/>
  <c r="E736" i="1"/>
  <c r="I736" i="1" s="1"/>
  <c r="F736" i="1"/>
  <c r="V736" i="1" s="1"/>
  <c r="H736" i="1"/>
  <c r="K736" i="1"/>
  <c r="L736" i="1" s="1"/>
  <c r="S736" i="1"/>
  <c r="W736" i="1"/>
  <c r="AC736" i="1"/>
  <c r="AD736" i="1" s="1"/>
  <c r="AE736" i="1"/>
  <c r="AF736" i="1"/>
  <c r="B737" i="1"/>
  <c r="C737" i="1"/>
  <c r="E737" i="1"/>
  <c r="I737" i="1" s="1"/>
  <c r="F737" i="1"/>
  <c r="V737" i="1" s="1"/>
  <c r="H737" i="1"/>
  <c r="K737" i="1"/>
  <c r="L737" i="1" s="1"/>
  <c r="S737" i="1"/>
  <c r="W737" i="1"/>
  <c r="AC737" i="1"/>
  <c r="AD737" i="1" s="1"/>
  <c r="AE737" i="1"/>
  <c r="AF737" i="1"/>
  <c r="B738" i="1"/>
  <c r="C738" i="1"/>
  <c r="E738" i="1"/>
  <c r="I738" i="1" s="1"/>
  <c r="F738" i="1"/>
  <c r="V738" i="1" s="1"/>
  <c r="H738" i="1"/>
  <c r="K738" i="1"/>
  <c r="L738" i="1" s="1"/>
  <c r="S738" i="1"/>
  <c r="W738" i="1"/>
  <c r="AC738" i="1"/>
  <c r="AD738" i="1" s="1"/>
  <c r="AE738" i="1"/>
  <c r="AF738" i="1"/>
  <c r="B739" i="1"/>
  <c r="C739" i="1"/>
  <c r="E739" i="1"/>
  <c r="I739" i="1" s="1"/>
  <c r="F739" i="1"/>
  <c r="V739" i="1" s="1"/>
  <c r="H739" i="1"/>
  <c r="K739" i="1"/>
  <c r="L739" i="1" s="1"/>
  <c r="S739" i="1"/>
  <c r="W739" i="1"/>
  <c r="AC739" i="1"/>
  <c r="AD739" i="1" s="1"/>
  <c r="AE739" i="1"/>
  <c r="AF739" i="1"/>
  <c r="B740" i="1"/>
  <c r="C740" i="1"/>
  <c r="E740" i="1"/>
  <c r="I740" i="1" s="1"/>
  <c r="F740" i="1"/>
  <c r="V740" i="1" s="1"/>
  <c r="H740" i="1"/>
  <c r="K740" i="1"/>
  <c r="L740" i="1" s="1"/>
  <c r="S740" i="1"/>
  <c r="W740" i="1"/>
  <c r="AC740" i="1"/>
  <c r="AD740" i="1" s="1"/>
  <c r="AE740" i="1"/>
  <c r="AF740" i="1"/>
  <c r="B741" i="1"/>
  <c r="C741" i="1"/>
  <c r="E741" i="1"/>
  <c r="I741" i="1" s="1"/>
  <c r="F741" i="1"/>
  <c r="V741" i="1" s="1"/>
  <c r="H741" i="1"/>
  <c r="K741" i="1"/>
  <c r="L741" i="1" s="1"/>
  <c r="S741" i="1"/>
  <c r="W741" i="1"/>
  <c r="AC741" i="1"/>
  <c r="AD741" i="1" s="1"/>
  <c r="AE741" i="1"/>
  <c r="AF741" i="1"/>
  <c r="B743" i="1"/>
  <c r="C743" i="1"/>
  <c r="E743" i="1"/>
  <c r="I743" i="1" s="1"/>
  <c r="F743" i="1"/>
  <c r="V743" i="1" s="1"/>
  <c r="H743" i="1"/>
  <c r="K743" i="1"/>
  <c r="L743" i="1" s="1"/>
  <c r="S743" i="1"/>
  <c r="W743" i="1"/>
  <c r="AC743" i="1"/>
  <c r="AD743" i="1" s="1"/>
  <c r="AE743" i="1"/>
  <c r="AF743" i="1"/>
  <c r="B744" i="1"/>
  <c r="C744" i="1"/>
  <c r="E744" i="1"/>
  <c r="I744" i="1" s="1"/>
  <c r="F744" i="1"/>
  <c r="V744" i="1" s="1"/>
  <c r="H744" i="1"/>
  <c r="K744" i="1"/>
  <c r="L744" i="1" s="1"/>
  <c r="S744" i="1"/>
  <c r="W744" i="1"/>
  <c r="AC744" i="1"/>
  <c r="AD744" i="1" s="1"/>
  <c r="AE744" i="1"/>
  <c r="AF744" i="1"/>
  <c r="B745" i="1"/>
  <c r="C745" i="1"/>
  <c r="E745" i="1"/>
  <c r="I745" i="1" s="1"/>
  <c r="F745" i="1"/>
  <c r="V745" i="1" s="1"/>
  <c r="H745" i="1"/>
  <c r="K745" i="1"/>
  <c r="S745" i="1"/>
  <c r="W745" i="1"/>
  <c r="AC745" i="1"/>
  <c r="AD745" i="1" s="1"/>
  <c r="AE745" i="1"/>
  <c r="AF745" i="1"/>
  <c r="B746" i="1"/>
  <c r="C746" i="1"/>
  <c r="E746" i="1"/>
  <c r="I746" i="1" s="1"/>
  <c r="F746" i="1"/>
  <c r="V746" i="1" s="1"/>
  <c r="H746" i="1"/>
  <c r="K746" i="1"/>
  <c r="L746" i="1" s="1"/>
  <c r="S746" i="1"/>
  <c r="W746" i="1"/>
  <c r="AC746" i="1"/>
  <c r="AD746" i="1" s="1"/>
  <c r="AE746" i="1"/>
  <c r="AF746" i="1"/>
  <c r="B747" i="1"/>
  <c r="C747" i="1"/>
  <c r="E747" i="1"/>
  <c r="I747" i="1" s="1"/>
  <c r="F747" i="1"/>
  <c r="V747" i="1" s="1"/>
  <c r="H747" i="1"/>
  <c r="K747" i="1"/>
  <c r="L747" i="1" s="1"/>
  <c r="S747" i="1"/>
  <c r="W747" i="1"/>
  <c r="AC747" i="1"/>
  <c r="AD747" i="1" s="1"/>
  <c r="AE747" i="1"/>
  <c r="AF747" i="1"/>
  <c r="B748" i="1"/>
  <c r="C748" i="1"/>
  <c r="E748" i="1"/>
  <c r="I748" i="1" s="1"/>
  <c r="F748" i="1"/>
  <c r="V748" i="1" s="1"/>
  <c r="H748" i="1"/>
  <c r="K748" i="1"/>
  <c r="S748" i="1"/>
  <c r="W748" i="1"/>
  <c r="AC748" i="1"/>
  <c r="AD748" i="1" s="1"/>
  <c r="AE748" i="1"/>
  <c r="AF748" i="1"/>
  <c r="B749" i="1"/>
  <c r="C749" i="1"/>
  <c r="E749" i="1"/>
  <c r="I749" i="1" s="1"/>
  <c r="F749" i="1"/>
  <c r="V749" i="1" s="1"/>
  <c r="H749" i="1"/>
  <c r="K749" i="1"/>
  <c r="S749" i="1"/>
  <c r="W749" i="1"/>
  <c r="AC749" i="1"/>
  <c r="AD749" i="1" s="1"/>
  <c r="AE749" i="1"/>
  <c r="AF749" i="1"/>
  <c r="B750" i="1"/>
  <c r="C750" i="1"/>
  <c r="E750" i="1"/>
  <c r="I750" i="1" s="1"/>
  <c r="F750" i="1"/>
  <c r="V750" i="1" s="1"/>
  <c r="H750" i="1"/>
  <c r="K750" i="1"/>
  <c r="L750" i="1" s="1"/>
  <c r="S750" i="1"/>
  <c r="W750" i="1"/>
  <c r="AC750" i="1"/>
  <c r="AD750" i="1" s="1"/>
  <c r="AE750" i="1"/>
  <c r="AF750" i="1"/>
  <c r="B751" i="1"/>
  <c r="C751" i="1"/>
  <c r="E751" i="1"/>
  <c r="I751" i="1" s="1"/>
  <c r="F751" i="1"/>
  <c r="V751" i="1" s="1"/>
  <c r="H751" i="1"/>
  <c r="K751" i="1"/>
  <c r="S751" i="1"/>
  <c r="W751" i="1"/>
  <c r="AC751" i="1"/>
  <c r="AD751" i="1" s="1"/>
  <c r="AE751" i="1"/>
  <c r="AF751" i="1"/>
  <c r="B752" i="1"/>
  <c r="C752" i="1"/>
  <c r="E752" i="1"/>
  <c r="I752" i="1" s="1"/>
  <c r="F752" i="1"/>
  <c r="V752" i="1" s="1"/>
  <c r="H752" i="1"/>
  <c r="K752" i="1"/>
  <c r="L752" i="1" s="1"/>
  <c r="S752" i="1"/>
  <c r="W752" i="1"/>
  <c r="AC752" i="1"/>
  <c r="AD752" i="1" s="1"/>
  <c r="AE752" i="1"/>
  <c r="AF752" i="1"/>
  <c r="B753" i="1"/>
  <c r="C753" i="1"/>
  <c r="E753" i="1"/>
  <c r="I753" i="1" s="1"/>
  <c r="F753" i="1"/>
  <c r="V753" i="1" s="1"/>
  <c r="H753" i="1"/>
  <c r="K753" i="1"/>
  <c r="L753" i="1" s="1"/>
  <c r="S753" i="1"/>
  <c r="W753" i="1"/>
  <c r="AC753" i="1"/>
  <c r="AD753" i="1" s="1"/>
  <c r="AE753" i="1"/>
  <c r="AF753" i="1"/>
  <c r="B754" i="1"/>
  <c r="C754" i="1"/>
  <c r="E754" i="1"/>
  <c r="I754" i="1" s="1"/>
  <c r="F754" i="1"/>
  <c r="V754" i="1" s="1"/>
  <c r="H754" i="1"/>
  <c r="K754" i="1"/>
  <c r="S754" i="1"/>
  <c r="W754" i="1"/>
  <c r="AC754" i="1"/>
  <c r="AD754" i="1" s="1"/>
  <c r="AE754" i="1"/>
  <c r="AF754" i="1"/>
  <c r="B755" i="1"/>
  <c r="C755" i="1"/>
  <c r="E755" i="1"/>
  <c r="I755" i="1" s="1"/>
  <c r="F755" i="1"/>
  <c r="V755" i="1" s="1"/>
  <c r="H755" i="1"/>
  <c r="K755" i="1"/>
  <c r="L755" i="1" s="1"/>
  <c r="S755" i="1"/>
  <c r="W755" i="1"/>
  <c r="AC755" i="1"/>
  <c r="AD755" i="1" s="1"/>
  <c r="AE755" i="1"/>
  <c r="AF755" i="1"/>
  <c r="B756" i="1"/>
  <c r="C756" i="1"/>
  <c r="E756" i="1"/>
  <c r="I756" i="1" s="1"/>
  <c r="F756" i="1"/>
  <c r="V756" i="1" s="1"/>
  <c r="H756" i="1"/>
  <c r="K756" i="1"/>
  <c r="S756" i="1"/>
  <c r="W756" i="1"/>
  <c r="AC756" i="1"/>
  <c r="AD756" i="1" s="1"/>
  <c r="AE756" i="1"/>
  <c r="AF756" i="1"/>
  <c r="B757" i="1"/>
  <c r="C757" i="1"/>
  <c r="E757" i="1"/>
  <c r="I757" i="1" s="1"/>
  <c r="F757" i="1"/>
  <c r="V757" i="1" s="1"/>
  <c r="H757" i="1"/>
  <c r="K757" i="1"/>
  <c r="L757" i="1" s="1"/>
  <c r="S757" i="1"/>
  <c r="W757" i="1"/>
  <c r="AC757" i="1"/>
  <c r="AD757" i="1" s="1"/>
  <c r="AE757" i="1"/>
  <c r="AF757" i="1"/>
  <c r="B758" i="1"/>
  <c r="C758" i="1"/>
  <c r="E758" i="1"/>
  <c r="I758" i="1" s="1"/>
  <c r="F758" i="1"/>
  <c r="V758" i="1" s="1"/>
  <c r="H758" i="1"/>
  <c r="K758" i="1"/>
  <c r="L758" i="1" s="1"/>
  <c r="S758" i="1"/>
  <c r="W758" i="1"/>
  <c r="AC758" i="1"/>
  <c r="AD758" i="1" s="1"/>
  <c r="AE758" i="1"/>
  <c r="AF758" i="1"/>
  <c r="B759" i="1"/>
  <c r="C759" i="1"/>
  <c r="E759" i="1"/>
  <c r="I759" i="1" s="1"/>
  <c r="F759" i="1"/>
  <c r="V759" i="1" s="1"/>
  <c r="H759" i="1"/>
  <c r="K759" i="1"/>
  <c r="L759" i="1" s="1"/>
  <c r="S759" i="1"/>
  <c r="W759" i="1"/>
  <c r="AC759" i="1"/>
  <c r="AD759" i="1" s="1"/>
  <c r="AE759" i="1"/>
  <c r="AF759" i="1"/>
  <c r="B760" i="1"/>
  <c r="C760" i="1"/>
  <c r="E760" i="1"/>
  <c r="I760" i="1" s="1"/>
  <c r="F760" i="1"/>
  <c r="V760" i="1" s="1"/>
  <c r="H760" i="1"/>
  <c r="K760" i="1"/>
  <c r="L760" i="1" s="1"/>
  <c r="S760" i="1"/>
  <c r="W760" i="1"/>
  <c r="AC760" i="1"/>
  <c r="AD760" i="1" s="1"/>
  <c r="AE760" i="1"/>
  <c r="AF760" i="1"/>
  <c r="B762" i="1"/>
  <c r="C762" i="1"/>
  <c r="E762" i="1"/>
  <c r="I762" i="1" s="1"/>
  <c r="F762" i="1"/>
  <c r="V762" i="1" s="1"/>
  <c r="H762" i="1"/>
  <c r="K762" i="1"/>
  <c r="L762" i="1" s="1"/>
  <c r="S762" i="1"/>
  <c r="W762" i="1"/>
  <c r="AC762" i="1"/>
  <c r="AD762" i="1" s="1"/>
  <c r="AE762" i="1"/>
  <c r="AF762" i="1"/>
  <c r="B763" i="1"/>
  <c r="C763" i="1"/>
  <c r="E763" i="1"/>
  <c r="I763" i="1" s="1"/>
  <c r="F763" i="1"/>
  <c r="V763" i="1" s="1"/>
  <c r="H763" i="1"/>
  <c r="K763" i="1"/>
  <c r="S763" i="1"/>
  <c r="W763" i="1"/>
  <c r="AC763" i="1"/>
  <c r="AD763" i="1" s="1"/>
  <c r="AE763" i="1"/>
  <c r="AF763" i="1"/>
  <c r="B764" i="1"/>
  <c r="C764" i="1"/>
  <c r="E764" i="1"/>
  <c r="I764" i="1" s="1"/>
  <c r="F764" i="1"/>
  <c r="V764" i="1" s="1"/>
  <c r="H764" i="1"/>
  <c r="K764" i="1"/>
  <c r="L764" i="1" s="1"/>
  <c r="S764" i="1"/>
  <c r="W764" i="1"/>
  <c r="AC764" i="1"/>
  <c r="AD764" i="1" s="1"/>
  <c r="AE764" i="1"/>
  <c r="AF764" i="1"/>
  <c r="B765" i="1"/>
  <c r="C765" i="1"/>
  <c r="E765" i="1"/>
  <c r="I765" i="1" s="1"/>
  <c r="F765" i="1"/>
  <c r="V765" i="1" s="1"/>
  <c r="H765" i="1"/>
  <c r="K765" i="1"/>
  <c r="S765" i="1"/>
  <c r="W765" i="1"/>
  <c r="AC765" i="1"/>
  <c r="AD765" i="1" s="1"/>
  <c r="AE765" i="1"/>
  <c r="AF765" i="1"/>
  <c r="B766" i="1"/>
  <c r="C766" i="1"/>
  <c r="E766" i="1"/>
  <c r="I766" i="1" s="1"/>
  <c r="F766" i="1"/>
  <c r="V766" i="1" s="1"/>
  <c r="H766" i="1"/>
  <c r="K766" i="1"/>
  <c r="S766" i="1"/>
  <c r="W766" i="1"/>
  <c r="AC766" i="1"/>
  <c r="AD766" i="1" s="1"/>
  <c r="AE766" i="1"/>
  <c r="AF766" i="1"/>
  <c r="B767" i="1"/>
  <c r="C767" i="1"/>
  <c r="E767" i="1"/>
  <c r="I767" i="1" s="1"/>
  <c r="F767" i="1"/>
  <c r="V767" i="1" s="1"/>
  <c r="H767" i="1"/>
  <c r="K767" i="1"/>
  <c r="S767" i="1"/>
  <c r="W767" i="1"/>
  <c r="AC767" i="1"/>
  <c r="AD767" i="1" s="1"/>
  <c r="AE767" i="1"/>
  <c r="AF767" i="1"/>
  <c r="B768" i="1"/>
  <c r="C768" i="1"/>
  <c r="E768" i="1"/>
  <c r="I768" i="1" s="1"/>
  <c r="F768" i="1"/>
  <c r="V768" i="1" s="1"/>
  <c r="H768" i="1"/>
  <c r="K768" i="1"/>
  <c r="L768" i="1" s="1"/>
  <c r="S768" i="1"/>
  <c r="W768" i="1"/>
  <c r="AC768" i="1"/>
  <c r="AD768" i="1" s="1"/>
  <c r="AE768" i="1"/>
  <c r="AF768" i="1"/>
  <c r="B769" i="1"/>
  <c r="C769" i="1"/>
  <c r="E769" i="1"/>
  <c r="I769" i="1" s="1"/>
  <c r="F769" i="1"/>
  <c r="V769" i="1" s="1"/>
  <c r="H769" i="1"/>
  <c r="K769" i="1"/>
  <c r="L769" i="1" s="1"/>
  <c r="S769" i="1"/>
  <c r="W769" i="1"/>
  <c r="AC769" i="1"/>
  <c r="AD769" i="1" s="1"/>
  <c r="AE769" i="1"/>
  <c r="AF769" i="1"/>
  <c r="B770" i="1"/>
  <c r="C770" i="1"/>
  <c r="E770" i="1"/>
  <c r="I770" i="1" s="1"/>
  <c r="F770" i="1"/>
  <c r="V770" i="1" s="1"/>
  <c r="H770" i="1"/>
  <c r="K770" i="1"/>
  <c r="L770" i="1" s="1"/>
  <c r="S770" i="1"/>
  <c r="W770" i="1"/>
  <c r="AC770" i="1"/>
  <c r="AD770" i="1" s="1"/>
  <c r="AE770" i="1"/>
  <c r="AF770" i="1"/>
  <c r="B771" i="1"/>
  <c r="C771" i="1"/>
  <c r="E771" i="1"/>
  <c r="I771" i="1" s="1"/>
  <c r="F771" i="1"/>
  <c r="V771" i="1" s="1"/>
  <c r="H771" i="1"/>
  <c r="K771" i="1"/>
  <c r="L771" i="1" s="1"/>
  <c r="S771" i="1"/>
  <c r="W771" i="1"/>
  <c r="AC771" i="1"/>
  <c r="AD771" i="1" s="1"/>
  <c r="AE771" i="1"/>
  <c r="AF771" i="1"/>
  <c r="B772" i="1"/>
  <c r="C772" i="1"/>
  <c r="E772" i="1"/>
  <c r="I772" i="1" s="1"/>
  <c r="F772" i="1"/>
  <c r="V772" i="1" s="1"/>
  <c r="H772" i="1"/>
  <c r="K772" i="1"/>
  <c r="L772" i="1" s="1"/>
  <c r="S772" i="1"/>
  <c r="W772" i="1"/>
  <c r="AC772" i="1"/>
  <c r="AD772" i="1" s="1"/>
  <c r="AE772" i="1"/>
  <c r="AF772" i="1"/>
  <c r="B773" i="1"/>
  <c r="C773" i="1"/>
  <c r="E773" i="1"/>
  <c r="I773" i="1" s="1"/>
  <c r="L773" i="1"/>
  <c r="S773" i="1"/>
  <c r="W773" i="1"/>
  <c r="AC773" i="1"/>
  <c r="AD773" i="1" s="1"/>
  <c r="AE773" i="1"/>
  <c r="AF773" i="1"/>
  <c r="B774" i="1"/>
  <c r="C774" i="1"/>
  <c r="E774" i="1"/>
  <c r="I774" i="1" s="1"/>
  <c r="F774" i="1"/>
  <c r="V774" i="1" s="1"/>
  <c r="H774" i="1"/>
  <c r="K774" i="1"/>
  <c r="L774" i="1" s="1"/>
  <c r="S774" i="1"/>
  <c r="W774" i="1"/>
  <c r="AC774" i="1"/>
  <c r="AD774" i="1" s="1"/>
  <c r="AE774" i="1"/>
  <c r="AF774" i="1"/>
  <c r="B775" i="1"/>
  <c r="C775" i="1"/>
  <c r="E775" i="1"/>
  <c r="I775" i="1" s="1"/>
  <c r="F775" i="1"/>
  <c r="V775" i="1" s="1"/>
  <c r="H775" i="1"/>
  <c r="K775" i="1"/>
  <c r="L775" i="1" s="1"/>
  <c r="S775" i="1"/>
  <c r="W775" i="1"/>
  <c r="AC775" i="1"/>
  <c r="AD775" i="1" s="1"/>
  <c r="AE775" i="1"/>
  <c r="AF775" i="1"/>
  <c r="B776" i="1"/>
  <c r="C776" i="1"/>
  <c r="E776" i="1"/>
  <c r="I776" i="1" s="1"/>
  <c r="F776" i="1"/>
  <c r="V776" i="1" s="1"/>
  <c r="H776" i="1"/>
  <c r="K776" i="1"/>
  <c r="L776" i="1" s="1"/>
  <c r="S776" i="1"/>
  <c r="W776" i="1"/>
  <c r="AC776" i="1"/>
  <c r="AD776" i="1" s="1"/>
  <c r="AE776" i="1"/>
  <c r="AF776" i="1"/>
  <c r="B777" i="1"/>
  <c r="C777" i="1"/>
  <c r="E777" i="1"/>
  <c r="I777" i="1" s="1"/>
  <c r="F777" i="1"/>
  <c r="V777" i="1" s="1"/>
  <c r="H777" i="1"/>
  <c r="K777" i="1"/>
  <c r="S777" i="1"/>
  <c r="W777" i="1"/>
  <c r="AC777" i="1"/>
  <c r="AD777" i="1" s="1"/>
  <c r="AE777" i="1"/>
  <c r="AF777" i="1"/>
  <c r="B778" i="1"/>
  <c r="C778" i="1"/>
  <c r="E778" i="1"/>
  <c r="I778" i="1" s="1"/>
  <c r="F778" i="1"/>
  <c r="V778" i="1" s="1"/>
  <c r="H778" i="1"/>
  <c r="K778" i="1"/>
  <c r="L778" i="1" s="1"/>
  <c r="S778" i="1"/>
  <c r="W778" i="1"/>
  <c r="AC778" i="1"/>
  <c r="AD778" i="1" s="1"/>
  <c r="AE778" i="1"/>
  <c r="AF778" i="1"/>
  <c r="B779" i="1"/>
  <c r="C779" i="1"/>
  <c r="E779" i="1"/>
  <c r="I779" i="1" s="1"/>
  <c r="F779" i="1"/>
  <c r="V779" i="1" s="1"/>
  <c r="H779" i="1"/>
  <c r="K779" i="1"/>
  <c r="L779" i="1" s="1"/>
  <c r="S779" i="1"/>
  <c r="W779" i="1"/>
  <c r="AC779" i="1"/>
  <c r="AD779" i="1" s="1"/>
  <c r="AE779" i="1"/>
  <c r="AF779" i="1"/>
  <c r="B780" i="1"/>
  <c r="C780" i="1"/>
  <c r="E780" i="1"/>
  <c r="I780" i="1" s="1"/>
  <c r="F780" i="1"/>
  <c r="V780" i="1" s="1"/>
  <c r="H780" i="1"/>
  <c r="K780" i="1"/>
  <c r="S780" i="1"/>
  <c r="W780" i="1"/>
  <c r="AC780" i="1"/>
  <c r="AD780" i="1" s="1"/>
  <c r="AE780" i="1"/>
  <c r="AF780" i="1"/>
  <c r="B781" i="1"/>
  <c r="C781" i="1"/>
  <c r="E781" i="1"/>
  <c r="I781" i="1" s="1"/>
  <c r="F781" i="1"/>
  <c r="V781" i="1" s="1"/>
  <c r="H781" i="1"/>
  <c r="K781" i="1"/>
  <c r="S781" i="1"/>
  <c r="W781" i="1"/>
  <c r="AC781" i="1"/>
  <c r="AD781" i="1" s="1"/>
  <c r="AE781" i="1"/>
  <c r="AF781" i="1"/>
  <c r="B782" i="1"/>
  <c r="C782" i="1"/>
  <c r="E782" i="1"/>
  <c r="I782" i="1" s="1"/>
  <c r="F782" i="1"/>
  <c r="V782" i="1" s="1"/>
  <c r="H782" i="1"/>
  <c r="K782" i="1"/>
  <c r="L782" i="1" s="1"/>
  <c r="S782" i="1"/>
  <c r="W782" i="1"/>
  <c r="AC782" i="1"/>
  <c r="AD782" i="1" s="1"/>
  <c r="AE782" i="1"/>
  <c r="AF782" i="1"/>
  <c r="B783" i="1"/>
  <c r="C783" i="1"/>
  <c r="E783" i="1"/>
  <c r="I783" i="1" s="1"/>
  <c r="F783" i="1"/>
  <c r="V783" i="1" s="1"/>
  <c r="H783" i="1"/>
  <c r="K783" i="1"/>
  <c r="S783" i="1"/>
  <c r="W783" i="1"/>
  <c r="AC783" i="1"/>
  <c r="AD783" i="1" s="1"/>
  <c r="AE783" i="1"/>
  <c r="AF783" i="1"/>
  <c r="B784" i="1"/>
  <c r="C784" i="1"/>
  <c r="E784" i="1"/>
  <c r="I784" i="1" s="1"/>
  <c r="F784" i="1"/>
  <c r="V784" i="1" s="1"/>
  <c r="H784" i="1"/>
  <c r="K784" i="1"/>
  <c r="L784" i="1" s="1"/>
  <c r="S784" i="1"/>
  <c r="W784" i="1"/>
  <c r="AC784" i="1"/>
  <c r="AD784" i="1" s="1"/>
  <c r="AE784" i="1"/>
  <c r="AF784" i="1"/>
  <c r="B785" i="1"/>
  <c r="C785" i="1"/>
  <c r="E785" i="1"/>
  <c r="I785" i="1" s="1"/>
  <c r="F785" i="1"/>
  <c r="V785" i="1" s="1"/>
  <c r="H785" i="1"/>
  <c r="K785" i="1"/>
  <c r="S785" i="1"/>
  <c r="W785" i="1"/>
  <c r="AC785" i="1"/>
  <c r="AD785" i="1" s="1"/>
  <c r="AE785" i="1"/>
  <c r="AF785" i="1"/>
  <c r="B786" i="1"/>
  <c r="C786" i="1"/>
  <c r="E786" i="1"/>
  <c r="I786" i="1" s="1"/>
  <c r="F786" i="1"/>
  <c r="V786" i="1" s="1"/>
  <c r="H786" i="1"/>
  <c r="K786" i="1"/>
  <c r="L786" i="1" s="1"/>
  <c r="S786" i="1"/>
  <c r="W786" i="1"/>
  <c r="AC786" i="1"/>
  <c r="AD786" i="1" s="1"/>
  <c r="AE786" i="1"/>
  <c r="AF786" i="1"/>
  <c r="B787" i="1"/>
  <c r="C787" i="1"/>
  <c r="E787" i="1"/>
  <c r="I787" i="1" s="1"/>
  <c r="F787" i="1"/>
  <c r="V787" i="1" s="1"/>
  <c r="H787" i="1"/>
  <c r="K787" i="1"/>
  <c r="S787" i="1"/>
  <c r="W787" i="1"/>
  <c r="AC787" i="1"/>
  <c r="AD787" i="1" s="1"/>
  <c r="AE787" i="1"/>
  <c r="AF787" i="1"/>
  <c r="B788" i="1"/>
  <c r="C788" i="1"/>
  <c r="E788" i="1"/>
  <c r="I788" i="1" s="1"/>
  <c r="F788" i="1"/>
  <c r="V788" i="1" s="1"/>
  <c r="H788" i="1"/>
  <c r="K788" i="1"/>
  <c r="L788" i="1" s="1"/>
  <c r="S788" i="1"/>
  <c r="W788" i="1"/>
  <c r="AC788" i="1"/>
  <c r="AD788" i="1" s="1"/>
  <c r="AE788" i="1"/>
  <c r="AF788" i="1"/>
  <c r="B789" i="1"/>
  <c r="C789" i="1"/>
  <c r="E789" i="1"/>
  <c r="I789" i="1" s="1"/>
  <c r="F789" i="1"/>
  <c r="V789" i="1" s="1"/>
  <c r="H789" i="1"/>
  <c r="K789" i="1"/>
  <c r="L789" i="1" s="1"/>
  <c r="S789" i="1"/>
  <c r="W789" i="1"/>
  <c r="AC789" i="1"/>
  <c r="AD789" i="1" s="1"/>
  <c r="AE789" i="1"/>
  <c r="AF789" i="1"/>
  <c r="B790" i="1"/>
  <c r="C790" i="1"/>
  <c r="E790" i="1"/>
  <c r="I790" i="1" s="1"/>
  <c r="F790" i="1"/>
  <c r="V790" i="1" s="1"/>
  <c r="H790" i="1"/>
  <c r="K790" i="1"/>
  <c r="L790" i="1" s="1"/>
  <c r="S790" i="1"/>
  <c r="W790" i="1"/>
  <c r="AC790" i="1"/>
  <c r="AD790" i="1" s="1"/>
  <c r="AE790" i="1"/>
  <c r="AF790" i="1"/>
  <c r="B791" i="1"/>
  <c r="C791" i="1"/>
  <c r="E791" i="1"/>
  <c r="I791" i="1" s="1"/>
  <c r="F791" i="1"/>
  <c r="V791" i="1" s="1"/>
  <c r="H791" i="1"/>
  <c r="K791" i="1"/>
  <c r="L791" i="1" s="1"/>
  <c r="S791" i="1"/>
  <c r="W791" i="1"/>
  <c r="AC791" i="1"/>
  <c r="AD791" i="1" s="1"/>
  <c r="AE791" i="1"/>
  <c r="AF791" i="1"/>
  <c r="B792" i="1"/>
  <c r="C792" i="1"/>
  <c r="E792" i="1"/>
  <c r="I792" i="1" s="1"/>
  <c r="F792" i="1"/>
  <c r="V792" i="1" s="1"/>
  <c r="H792" i="1"/>
  <c r="K792" i="1"/>
  <c r="L792" i="1" s="1"/>
  <c r="S792" i="1"/>
  <c r="W792" i="1"/>
  <c r="AC792" i="1"/>
  <c r="AD792" i="1" s="1"/>
  <c r="AE792" i="1"/>
  <c r="AF792" i="1"/>
  <c r="B793" i="1"/>
  <c r="C793" i="1"/>
  <c r="E793" i="1"/>
  <c r="I793" i="1" s="1"/>
  <c r="F793" i="1"/>
  <c r="V793" i="1" s="1"/>
  <c r="H793" i="1"/>
  <c r="K793" i="1"/>
  <c r="L793" i="1" s="1"/>
  <c r="S793" i="1"/>
  <c r="W793" i="1"/>
  <c r="AC793" i="1"/>
  <c r="AD793" i="1" s="1"/>
  <c r="AE793" i="1"/>
  <c r="AF793" i="1"/>
  <c r="B794" i="1"/>
  <c r="C794" i="1"/>
  <c r="E794" i="1"/>
  <c r="I794" i="1" s="1"/>
  <c r="F794" i="1"/>
  <c r="V794" i="1" s="1"/>
  <c r="H794" i="1"/>
  <c r="K794" i="1"/>
  <c r="S794" i="1"/>
  <c r="W794" i="1"/>
  <c r="AC794" i="1"/>
  <c r="AD794" i="1" s="1"/>
  <c r="AE794" i="1"/>
  <c r="AF794" i="1"/>
  <c r="B795" i="1"/>
  <c r="C795" i="1"/>
  <c r="E795" i="1"/>
  <c r="I795" i="1" s="1"/>
  <c r="F795" i="1"/>
  <c r="V795" i="1" s="1"/>
  <c r="H795" i="1"/>
  <c r="K795" i="1"/>
  <c r="L795" i="1" s="1"/>
  <c r="S795" i="1"/>
  <c r="W795" i="1"/>
  <c r="AC795" i="1"/>
  <c r="AD795" i="1" s="1"/>
  <c r="AE795" i="1"/>
  <c r="AF795" i="1"/>
  <c r="B796" i="1"/>
  <c r="C796" i="1"/>
  <c r="E796" i="1"/>
  <c r="I796" i="1" s="1"/>
  <c r="F796" i="1"/>
  <c r="V796" i="1" s="1"/>
  <c r="H796" i="1"/>
  <c r="K796" i="1"/>
  <c r="S796" i="1"/>
  <c r="W796" i="1"/>
  <c r="AC796" i="1"/>
  <c r="AD796" i="1" s="1"/>
  <c r="AE796" i="1"/>
  <c r="AF796" i="1"/>
  <c r="B797" i="1"/>
  <c r="C797" i="1"/>
  <c r="E797" i="1"/>
  <c r="I797" i="1" s="1"/>
  <c r="F797" i="1"/>
  <c r="V797" i="1" s="1"/>
  <c r="H797" i="1"/>
  <c r="K797" i="1"/>
  <c r="L797" i="1" s="1"/>
  <c r="S797" i="1"/>
  <c r="W797" i="1"/>
  <c r="AC797" i="1"/>
  <c r="AD797" i="1" s="1"/>
  <c r="AE797" i="1"/>
  <c r="AF797" i="1"/>
  <c r="B798" i="1"/>
  <c r="C798" i="1"/>
  <c r="E798" i="1"/>
  <c r="I798" i="1" s="1"/>
  <c r="F798" i="1"/>
  <c r="V798" i="1" s="1"/>
  <c r="H798" i="1"/>
  <c r="K798" i="1"/>
  <c r="L798" i="1" s="1"/>
  <c r="S798" i="1"/>
  <c r="W798" i="1"/>
  <c r="U798" i="1" s="1"/>
  <c r="AC798" i="1"/>
  <c r="AD798" i="1" s="1"/>
  <c r="AE798" i="1"/>
  <c r="AF798" i="1"/>
  <c r="B799" i="1"/>
  <c r="C799" i="1"/>
  <c r="E799" i="1"/>
  <c r="I799" i="1" s="1"/>
  <c r="F799" i="1"/>
  <c r="V799" i="1" s="1"/>
  <c r="H799" i="1"/>
  <c r="K799" i="1"/>
  <c r="S799" i="1"/>
  <c r="W799" i="1"/>
  <c r="AC799" i="1"/>
  <c r="AD799" i="1" s="1"/>
  <c r="AE799" i="1"/>
  <c r="AF799" i="1"/>
  <c r="B800" i="1"/>
  <c r="C800" i="1"/>
  <c r="E800" i="1"/>
  <c r="I800" i="1" s="1"/>
  <c r="F800" i="1"/>
  <c r="V800" i="1" s="1"/>
  <c r="H800" i="1"/>
  <c r="K800" i="1"/>
  <c r="L800" i="1" s="1"/>
  <c r="S800" i="1"/>
  <c r="W800" i="1"/>
  <c r="AC800" i="1"/>
  <c r="AD800" i="1" s="1"/>
  <c r="AE800" i="1"/>
  <c r="AF800" i="1"/>
  <c r="B801" i="1"/>
  <c r="C801" i="1"/>
  <c r="E801" i="1"/>
  <c r="I801" i="1" s="1"/>
  <c r="F801" i="1"/>
  <c r="V801" i="1" s="1"/>
  <c r="H801" i="1"/>
  <c r="K801" i="1"/>
  <c r="L801" i="1" s="1"/>
  <c r="S801" i="1"/>
  <c r="W801" i="1"/>
  <c r="AC801" i="1"/>
  <c r="AD801" i="1" s="1"/>
  <c r="AE801" i="1"/>
  <c r="AF801" i="1"/>
  <c r="B802" i="1"/>
  <c r="C802" i="1"/>
  <c r="E802" i="1"/>
  <c r="I802" i="1" s="1"/>
  <c r="F802" i="1"/>
  <c r="V802" i="1" s="1"/>
  <c r="H802" i="1"/>
  <c r="K802" i="1"/>
  <c r="S802" i="1"/>
  <c r="W802" i="1"/>
  <c r="AC802" i="1"/>
  <c r="AD802" i="1" s="1"/>
  <c r="AE802" i="1"/>
  <c r="AF802" i="1"/>
  <c r="B803" i="1"/>
  <c r="C803" i="1"/>
  <c r="E803" i="1"/>
  <c r="I803" i="1" s="1"/>
  <c r="F803" i="1"/>
  <c r="V803" i="1" s="1"/>
  <c r="H803" i="1"/>
  <c r="K803" i="1"/>
  <c r="L803" i="1" s="1"/>
  <c r="S803" i="1"/>
  <c r="W803" i="1"/>
  <c r="AC803" i="1"/>
  <c r="AD803" i="1" s="1"/>
  <c r="AE803" i="1"/>
  <c r="AF803" i="1"/>
  <c r="B804" i="1"/>
  <c r="C804" i="1"/>
  <c r="E804" i="1"/>
  <c r="I804" i="1" s="1"/>
  <c r="F804" i="1"/>
  <c r="V804" i="1" s="1"/>
  <c r="H804" i="1"/>
  <c r="K804" i="1"/>
  <c r="L804" i="1" s="1"/>
  <c r="S804" i="1"/>
  <c r="W804" i="1"/>
  <c r="AC804" i="1"/>
  <c r="AD804" i="1" s="1"/>
  <c r="AE804" i="1"/>
  <c r="AF804" i="1"/>
  <c r="B806" i="1"/>
  <c r="C806" i="1"/>
  <c r="E806" i="1"/>
  <c r="I806" i="1" s="1"/>
  <c r="F806" i="1"/>
  <c r="V806" i="1" s="1"/>
  <c r="H806" i="1"/>
  <c r="K806" i="1"/>
  <c r="L806" i="1" s="1"/>
  <c r="S806" i="1"/>
  <c r="W806" i="1"/>
  <c r="AC806" i="1"/>
  <c r="AD806" i="1" s="1"/>
  <c r="AE806" i="1"/>
  <c r="AF806" i="1"/>
  <c r="B807" i="1"/>
  <c r="C807" i="1"/>
  <c r="E807" i="1"/>
  <c r="I807" i="1" s="1"/>
  <c r="F807" i="1"/>
  <c r="V807" i="1" s="1"/>
  <c r="H807" i="1"/>
  <c r="K807" i="1"/>
  <c r="S807" i="1"/>
  <c r="W807" i="1"/>
  <c r="AC807" i="1"/>
  <c r="AD807" i="1" s="1"/>
  <c r="AE807" i="1"/>
  <c r="AF807" i="1"/>
  <c r="B808" i="1"/>
  <c r="C808" i="1"/>
  <c r="E808" i="1"/>
  <c r="I808" i="1" s="1"/>
  <c r="F808" i="1"/>
  <c r="V808" i="1" s="1"/>
  <c r="H808" i="1"/>
  <c r="K808" i="1"/>
  <c r="L808" i="1" s="1"/>
  <c r="S808" i="1"/>
  <c r="W808" i="1"/>
  <c r="AC808" i="1"/>
  <c r="AD808" i="1" s="1"/>
  <c r="AE808" i="1"/>
  <c r="AF808" i="1"/>
  <c r="B809" i="1"/>
  <c r="C809" i="1"/>
  <c r="E809" i="1"/>
  <c r="I809" i="1" s="1"/>
  <c r="F809" i="1"/>
  <c r="V809" i="1" s="1"/>
  <c r="H809" i="1"/>
  <c r="K809" i="1"/>
  <c r="L809" i="1" s="1"/>
  <c r="S809" i="1"/>
  <c r="W809" i="1"/>
  <c r="AC809" i="1"/>
  <c r="AD809" i="1" s="1"/>
  <c r="AE809" i="1"/>
  <c r="AF809" i="1"/>
  <c r="B810" i="1"/>
  <c r="C810" i="1"/>
  <c r="E810" i="1"/>
  <c r="I810" i="1" s="1"/>
  <c r="F810" i="1"/>
  <c r="V810" i="1" s="1"/>
  <c r="H810" i="1"/>
  <c r="K810" i="1"/>
  <c r="L810" i="1" s="1"/>
  <c r="S810" i="1"/>
  <c r="W810" i="1"/>
  <c r="AC810" i="1"/>
  <c r="AD810" i="1" s="1"/>
  <c r="AE810" i="1"/>
  <c r="AF810" i="1"/>
  <c r="B811" i="1"/>
  <c r="C811" i="1"/>
  <c r="E811" i="1"/>
  <c r="I811" i="1" s="1"/>
  <c r="F811" i="1"/>
  <c r="V811" i="1" s="1"/>
  <c r="H811" i="1"/>
  <c r="K811" i="1"/>
  <c r="L811" i="1" s="1"/>
  <c r="S811" i="1"/>
  <c r="W811" i="1"/>
  <c r="AC811" i="1"/>
  <c r="AD811" i="1" s="1"/>
  <c r="AE811" i="1"/>
  <c r="AF811" i="1"/>
  <c r="B812" i="1"/>
  <c r="C812" i="1"/>
  <c r="E812" i="1"/>
  <c r="I812" i="1" s="1"/>
  <c r="F812" i="1"/>
  <c r="V812" i="1" s="1"/>
  <c r="H812" i="1"/>
  <c r="K812" i="1"/>
  <c r="L812" i="1" s="1"/>
  <c r="S812" i="1"/>
  <c r="W812" i="1"/>
  <c r="AC812" i="1"/>
  <c r="AD812" i="1" s="1"/>
  <c r="AE812" i="1"/>
  <c r="AF812" i="1"/>
  <c r="B813" i="1"/>
  <c r="C813" i="1"/>
  <c r="E813" i="1"/>
  <c r="I813" i="1" s="1"/>
  <c r="F813" i="1"/>
  <c r="V813" i="1" s="1"/>
  <c r="H813" i="1"/>
  <c r="K813" i="1"/>
  <c r="S813" i="1"/>
  <c r="W813" i="1"/>
  <c r="AC813" i="1"/>
  <c r="AD813" i="1" s="1"/>
  <c r="AE813" i="1"/>
  <c r="AF813" i="1"/>
  <c r="B814" i="1"/>
  <c r="C814" i="1"/>
  <c r="E814" i="1"/>
  <c r="I814" i="1" s="1"/>
  <c r="F814" i="1"/>
  <c r="V814" i="1" s="1"/>
  <c r="H814" i="1"/>
  <c r="K814" i="1"/>
  <c r="S814" i="1"/>
  <c r="W814" i="1"/>
  <c r="AC814" i="1"/>
  <c r="AD814" i="1" s="1"/>
  <c r="AE814" i="1"/>
  <c r="AF814" i="1"/>
  <c r="B815" i="1"/>
  <c r="C815" i="1"/>
  <c r="E815" i="1"/>
  <c r="I815" i="1" s="1"/>
  <c r="F815" i="1"/>
  <c r="V815" i="1" s="1"/>
  <c r="H815" i="1"/>
  <c r="K815" i="1"/>
  <c r="L815" i="1" s="1"/>
  <c r="S815" i="1"/>
  <c r="W815" i="1"/>
  <c r="AC815" i="1"/>
  <c r="AD815" i="1" s="1"/>
  <c r="AE815" i="1"/>
  <c r="AF815" i="1"/>
  <c r="B816" i="1"/>
  <c r="C816" i="1"/>
  <c r="E816" i="1"/>
  <c r="I816" i="1" s="1"/>
  <c r="F816" i="1"/>
  <c r="V816" i="1" s="1"/>
  <c r="H816" i="1"/>
  <c r="K816" i="1"/>
  <c r="S816" i="1"/>
  <c r="W816" i="1"/>
  <c r="AC816" i="1"/>
  <c r="AD816" i="1" s="1"/>
  <c r="AE816" i="1"/>
  <c r="AF816" i="1"/>
  <c r="B817" i="1"/>
  <c r="C817" i="1"/>
  <c r="E817" i="1"/>
  <c r="I817" i="1" s="1"/>
  <c r="F817" i="1"/>
  <c r="V817" i="1" s="1"/>
  <c r="H817" i="1"/>
  <c r="K817" i="1"/>
  <c r="L817" i="1" s="1"/>
  <c r="S817" i="1"/>
  <c r="W817" i="1"/>
  <c r="AC817" i="1"/>
  <c r="AD817" i="1" s="1"/>
  <c r="AE817" i="1"/>
  <c r="AF817" i="1"/>
  <c r="B818" i="1"/>
  <c r="C818" i="1"/>
  <c r="E818" i="1"/>
  <c r="I818" i="1" s="1"/>
  <c r="F818" i="1"/>
  <c r="V818" i="1" s="1"/>
  <c r="H818" i="1"/>
  <c r="K818" i="1"/>
  <c r="L818" i="1" s="1"/>
  <c r="S818" i="1"/>
  <c r="W818" i="1"/>
  <c r="AC818" i="1"/>
  <c r="AD818" i="1" s="1"/>
  <c r="AE818" i="1"/>
  <c r="AF818" i="1"/>
  <c r="B819" i="1"/>
  <c r="C819" i="1"/>
  <c r="E819" i="1"/>
  <c r="I819" i="1" s="1"/>
  <c r="F819" i="1"/>
  <c r="H819" i="1"/>
  <c r="K819" i="1"/>
  <c r="L819" i="1" s="1"/>
  <c r="S819" i="1"/>
  <c r="W819" i="1"/>
  <c r="AC819" i="1"/>
  <c r="AD819" i="1" s="1"/>
  <c r="AE819" i="1"/>
  <c r="AF819" i="1"/>
  <c r="B820" i="1"/>
  <c r="C820" i="1"/>
  <c r="E820" i="1"/>
  <c r="I820" i="1" s="1"/>
  <c r="F820" i="1"/>
  <c r="V820" i="1" s="1"/>
  <c r="H820" i="1"/>
  <c r="K820" i="1"/>
  <c r="S820" i="1"/>
  <c r="W820" i="1"/>
  <c r="AC820" i="1"/>
  <c r="AD820" i="1" s="1"/>
  <c r="AE820" i="1"/>
  <c r="AF820" i="1"/>
  <c r="B821" i="1"/>
  <c r="C821" i="1"/>
  <c r="E821" i="1"/>
  <c r="I821" i="1" s="1"/>
  <c r="F821" i="1"/>
  <c r="H821" i="1"/>
  <c r="K821" i="1"/>
  <c r="L821" i="1" s="1"/>
  <c r="S821" i="1"/>
  <c r="W821" i="1"/>
  <c r="AC821" i="1"/>
  <c r="AD821" i="1" s="1"/>
  <c r="AE821" i="1"/>
  <c r="AF821" i="1"/>
  <c r="B822" i="1"/>
  <c r="C822" i="1"/>
  <c r="E822" i="1"/>
  <c r="I822" i="1" s="1"/>
  <c r="F822" i="1"/>
  <c r="H822" i="1"/>
  <c r="K822" i="1"/>
  <c r="L822" i="1" s="1"/>
  <c r="S822" i="1"/>
  <c r="W822" i="1"/>
  <c r="AC822" i="1"/>
  <c r="AD822" i="1" s="1"/>
  <c r="AE822" i="1"/>
  <c r="AF822" i="1"/>
  <c r="B823" i="1"/>
  <c r="C823" i="1"/>
  <c r="E823" i="1"/>
  <c r="I823" i="1" s="1"/>
  <c r="F823" i="1"/>
  <c r="P823" i="1" s="1"/>
  <c r="H823" i="1"/>
  <c r="K823" i="1"/>
  <c r="S823" i="1"/>
  <c r="W823" i="1"/>
  <c r="AC823" i="1"/>
  <c r="AD823" i="1" s="1"/>
  <c r="AE823" i="1"/>
  <c r="AF823" i="1"/>
  <c r="B824" i="1"/>
  <c r="C824" i="1"/>
  <c r="E824" i="1"/>
  <c r="I824" i="1" s="1"/>
  <c r="F824" i="1"/>
  <c r="H824" i="1"/>
  <c r="K824" i="1"/>
  <c r="L824" i="1" s="1"/>
  <c r="S824" i="1"/>
  <c r="W824" i="1"/>
  <c r="AC824" i="1"/>
  <c r="AD824" i="1" s="1"/>
  <c r="AE824" i="1"/>
  <c r="AF824" i="1"/>
  <c r="B825" i="1"/>
  <c r="C825" i="1"/>
  <c r="E825" i="1"/>
  <c r="I825" i="1" s="1"/>
  <c r="F825" i="1"/>
  <c r="P825" i="1" s="1"/>
  <c r="H825" i="1"/>
  <c r="K825" i="1"/>
  <c r="L825" i="1" s="1"/>
  <c r="S825" i="1"/>
  <c r="W825" i="1"/>
  <c r="AC825" i="1"/>
  <c r="AD825" i="1" s="1"/>
  <c r="AE825" i="1"/>
  <c r="AF825" i="1"/>
  <c r="B826" i="1"/>
  <c r="C826" i="1"/>
  <c r="E826" i="1"/>
  <c r="I826" i="1" s="1"/>
  <c r="F826" i="1"/>
  <c r="H826" i="1"/>
  <c r="K826" i="1"/>
  <c r="L826" i="1" s="1"/>
  <c r="S826" i="1"/>
  <c r="W826" i="1"/>
  <c r="AC826" i="1"/>
  <c r="AD826" i="1" s="1"/>
  <c r="AE826" i="1"/>
  <c r="AF826" i="1"/>
  <c r="B827" i="1"/>
  <c r="C827" i="1"/>
  <c r="E827" i="1"/>
  <c r="I827" i="1" s="1"/>
  <c r="F827" i="1"/>
  <c r="H827" i="1"/>
  <c r="K827" i="1"/>
  <c r="L827" i="1" s="1"/>
  <c r="S827" i="1"/>
  <c r="W827" i="1"/>
  <c r="AC827" i="1"/>
  <c r="AD827" i="1" s="1"/>
  <c r="AE827" i="1"/>
  <c r="AF827" i="1"/>
  <c r="B828" i="1"/>
  <c r="C828" i="1"/>
  <c r="E828" i="1"/>
  <c r="I828" i="1" s="1"/>
  <c r="F828" i="1"/>
  <c r="H828" i="1"/>
  <c r="K828" i="1"/>
  <c r="S828" i="1"/>
  <c r="W828" i="1"/>
  <c r="AC828" i="1"/>
  <c r="AD828" i="1" s="1"/>
  <c r="AE828" i="1"/>
  <c r="AF828" i="1"/>
  <c r="B829" i="1"/>
  <c r="C829" i="1"/>
  <c r="E829" i="1"/>
  <c r="I829" i="1" s="1"/>
  <c r="F829" i="1"/>
  <c r="H829" i="1"/>
  <c r="K829" i="1"/>
  <c r="L829" i="1" s="1"/>
  <c r="S829" i="1"/>
  <c r="W829" i="1"/>
  <c r="AC829" i="1"/>
  <c r="AD829" i="1" s="1"/>
  <c r="AE829" i="1"/>
  <c r="AF829" i="1"/>
  <c r="B830" i="1"/>
  <c r="C830" i="1"/>
  <c r="E830" i="1"/>
  <c r="I830" i="1" s="1"/>
  <c r="F830" i="1"/>
  <c r="H830" i="1"/>
  <c r="K830" i="1"/>
  <c r="S830" i="1"/>
  <c r="W830" i="1"/>
  <c r="AC830" i="1"/>
  <c r="AD830" i="1" s="1"/>
  <c r="AE830" i="1"/>
  <c r="AF830" i="1"/>
  <c r="B837" i="1"/>
  <c r="C837" i="1"/>
  <c r="E837" i="1"/>
  <c r="I837" i="1" s="1"/>
  <c r="F837" i="1"/>
  <c r="H837" i="1"/>
  <c r="K837" i="1"/>
  <c r="L837" i="1" s="1"/>
  <c r="R837" i="1"/>
  <c r="S837" i="1"/>
  <c r="W837" i="1"/>
  <c r="AC837" i="1"/>
  <c r="AD837" i="1" s="1"/>
  <c r="AE837" i="1"/>
  <c r="AF837" i="1"/>
  <c r="B838" i="1"/>
  <c r="C838" i="1"/>
  <c r="E838" i="1"/>
  <c r="I838" i="1" s="1"/>
  <c r="F838" i="1"/>
  <c r="H838" i="1"/>
  <c r="K838" i="1"/>
  <c r="L838" i="1" s="1"/>
  <c r="S838" i="1"/>
  <c r="W838" i="1"/>
  <c r="AC838" i="1"/>
  <c r="AD838" i="1" s="1"/>
  <c r="AE838" i="1"/>
  <c r="AF838" i="1"/>
  <c r="B839" i="1"/>
  <c r="C839" i="1"/>
  <c r="E839" i="1"/>
  <c r="I839" i="1" s="1"/>
  <c r="F839" i="1"/>
  <c r="H839" i="1"/>
  <c r="K839" i="1"/>
  <c r="L839" i="1" s="1"/>
  <c r="S839" i="1"/>
  <c r="W839" i="1"/>
  <c r="AC839" i="1"/>
  <c r="AD839" i="1" s="1"/>
  <c r="AE839" i="1"/>
  <c r="AF839" i="1"/>
  <c r="B840" i="1"/>
  <c r="C840" i="1"/>
  <c r="E840" i="1"/>
  <c r="I840" i="1" s="1"/>
  <c r="F840" i="1"/>
  <c r="H840" i="1"/>
  <c r="K840" i="1"/>
  <c r="L840" i="1" s="1"/>
  <c r="S840" i="1"/>
  <c r="W840" i="1"/>
  <c r="AC840" i="1"/>
  <c r="AD840" i="1" s="1"/>
  <c r="AE840" i="1"/>
  <c r="AF840" i="1"/>
  <c r="B841" i="1"/>
  <c r="C841" i="1"/>
  <c r="E841" i="1"/>
  <c r="I841" i="1" s="1"/>
  <c r="F841" i="1"/>
  <c r="H841" i="1"/>
  <c r="K841" i="1"/>
  <c r="L841" i="1" s="1"/>
  <c r="S841" i="1"/>
  <c r="W841" i="1"/>
  <c r="AC841" i="1"/>
  <c r="AD841" i="1" s="1"/>
  <c r="AE841" i="1"/>
  <c r="AF841" i="1"/>
  <c r="B842" i="1"/>
  <c r="C842" i="1"/>
  <c r="E842" i="1"/>
  <c r="I842" i="1" s="1"/>
  <c r="F842" i="1"/>
  <c r="H842" i="1"/>
  <c r="K842" i="1"/>
  <c r="L842" i="1" s="1"/>
  <c r="S842" i="1"/>
  <c r="W842" i="1"/>
  <c r="AC842" i="1"/>
  <c r="AD842" i="1" s="1"/>
  <c r="AE842" i="1"/>
  <c r="AF842" i="1"/>
  <c r="B843" i="1"/>
  <c r="C843" i="1"/>
  <c r="E843" i="1"/>
  <c r="I843" i="1" s="1"/>
  <c r="F843" i="1"/>
  <c r="H843" i="1"/>
  <c r="K843" i="1"/>
  <c r="S843" i="1"/>
  <c r="W843" i="1"/>
  <c r="AC843" i="1"/>
  <c r="AD843" i="1" s="1"/>
  <c r="AE843" i="1"/>
  <c r="AF843" i="1"/>
  <c r="B844" i="1"/>
  <c r="C844" i="1"/>
  <c r="E844" i="1"/>
  <c r="I844" i="1" s="1"/>
  <c r="F844" i="1"/>
  <c r="H844" i="1"/>
  <c r="K844" i="1"/>
  <c r="S844" i="1"/>
  <c r="W844" i="1"/>
  <c r="AC844" i="1"/>
  <c r="AD844" i="1" s="1"/>
  <c r="AE844" i="1"/>
  <c r="AF844" i="1"/>
  <c r="B845" i="1"/>
  <c r="C845" i="1"/>
  <c r="E845" i="1"/>
  <c r="I845" i="1" s="1"/>
  <c r="F845" i="1"/>
  <c r="H845" i="1"/>
  <c r="K845" i="1"/>
  <c r="L845" i="1" s="1"/>
  <c r="S845" i="1"/>
  <c r="W845" i="1"/>
  <c r="AC845" i="1"/>
  <c r="AD845" i="1" s="1"/>
  <c r="AE845" i="1"/>
  <c r="AF845" i="1"/>
  <c r="B846" i="1"/>
  <c r="C846" i="1"/>
  <c r="E846" i="1"/>
  <c r="I846" i="1" s="1"/>
  <c r="F846" i="1"/>
  <c r="H846" i="1"/>
  <c r="K846" i="1"/>
  <c r="L846" i="1" s="1"/>
  <c r="S846" i="1"/>
  <c r="W846" i="1"/>
  <c r="AC846" i="1"/>
  <c r="AD846" i="1" s="1"/>
  <c r="AE846" i="1"/>
  <c r="AF846" i="1"/>
  <c r="B847" i="1"/>
  <c r="C847" i="1"/>
  <c r="E847" i="1"/>
  <c r="I847" i="1" s="1"/>
  <c r="F847" i="1"/>
  <c r="H847" i="1"/>
  <c r="K847" i="1"/>
  <c r="L847" i="1" s="1"/>
  <c r="S847" i="1"/>
  <c r="W847" i="1"/>
  <c r="AC847" i="1"/>
  <c r="AD847" i="1" s="1"/>
  <c r="AE847" i="1"/>
  <c r="AF847" i="1"/>
  <c r="B848" i="1"/>
  <c r="C848" i="1"/>
  <c r="E848" i="1"/>
  <c r="I848" i="1" s="1"/>
  <c r="F848" i="1"/>
  <c r="H848" i="1"/>
  <c r="K848" i="1"/>
  <c r="L848" i="1" s="1"/>
  <c r="S848" i="1"/>
  <c r="W848" i="1"/>
  <c r="AC848" i="1"/>
  <c r="AD848" i="1" s="1"/>
  <c r="AE848" i="1"/>
  <c r="AF848" i="1"/>
  <c r="B849" i="1"/>
  <c r="C849" i="1"/>
  <c r="E849" i="1"/>
  <c r="I849" i="1" s="1"/>
  <c r="F849" i="1"/>
  <c r="H849" i="1"/>
  <c r="K849" i="1"/>
  <c r="L849" i="1" s="1"/>
  <c r="S849" i="1"/>
  <c r="W849" i="1"/>
  <c r="AC849" i="1"/>
  <c r="AD849" i="1" s="1"/>
  <c r="AE849" i="1"/>
  <c r="AF849" i="1"/>
  <c r="B850" i="1"/>
  <c r="C850" i="1"/>
  <c r="E850" i="1"/>
  <c r="I850" i="1" s="1"/>
  <c r="F850" i="1"/>
  <c r="H850" i="1"/>
  <c r="K850" i="1"/>
  <c r="L850" i="1" s="1"/>
  <c r="S850" i="1"/>
  <c r="W850" i="1"/>
  <c r="AC850" i="1"/>
  <c r="AD850" i="1" s="1"/>
  <c r="AE850" i="1"/>
  <c r="AF850" i="1"/>
  <c r="B851" i="1"/>
  <c r="C851" i="1"/>
  <c r="E851" i="1"/>
  <c r="I851" i="1" s="1"/>
  <c r="F851" i="1"/>
  <c r="H851" i="1"/>
  <c r="K851" i="1"/>
  <c r="L851" i="1" s="1"/>
  <c r="S851" i="1"/>
  <c r="W851" i="1"/>
  <c r="AC851" i="1"/>
  <c r="AD851" i="1" s="1"/>
  <c r="AE851" i="1"/>
  <c r="AF851" i="1"/>
  <c r="B852" i="1"/>
  <c r="C852" i="1"/>
  <c r="E852" i="1"/>
  <c r="I852" i="1" s="1"/>
  <c r="F852" i="1"/>
  <c r="H852" i="1"/>
  <c r="K852" i="1"/>
  <c r="L852" i="1" s="1"/>
  <c r="S852" i="1"/>
  <c r="W852" i="1"/>
  <c r="AC852" i="1"/>
  <c r="AD852" i="1" s="1"/>
  <c r="AE852" i="1"/>
  <c r="AF852" i="1"/>
  <c r="B853" i="1"/>
  <c r="C853" i="1"/>
  <c r="E853" i="1"/>
  <c r="I853" i="1" s="1"/>
  <c r="F853" i="1"/>
  <c r="H853" i="1"/>
  <c r="K853" i="1"/>
  <c r="L853" i="1" s="1"/>
  <c r="S853" i="1"/>
  <c r="W853" i="1"/>
  <c r="AC853" i="1"/>
  <c r="AD853" i="1" s="1"/>
  <c r="AE853" i="1"/>
  <c r="AF853" i="1"/>
  <c r="B854" i="1"/>
  <c r="C854" i="1"/>
  <c r="E854" i="1"/>
  <c r="I854" i="1" s="1"/>
  <c r="F854" i="1"/>
  <c r="H854" i="1"/>
  <c r="K854" i="1"/>
  <c r="L854" i="1" s="1"/>
  <c r="S854" i="1"/>
  <c r="W854" i="1"/>
  <c r="AC854" i="1"/>
  <c r="AD854" i="1" s="1"/>
  <c r="AE854" i="1"/>
  <c r="AF854" i="1"/>
  <c r="B855" i="1"/>
  <c r="C855" i="1"/>
  <c r="E855" i="1"/>
  <c r="I855" i="1" s="1"/>
  <c r="F855" i="1"/>
  <c r="H855" i="1"/>
  <c r="K855" i="1"/>
  <c r="L855" i="1" s="1"/>
  <c r="S855" i="1"/>
  <c r="W855" i="1"/>
  <c r="AC855" i="1"/>
  <c r="AD855" i="1" s="1"/>
  <c r="AE855" i="1"/>
  <c r="AF855" i="1"/>
  <c r="B856" i="1"/>
  <c r="C856" i="1"/>
  <c r="E856" i="1"/>
  <c r="I856" i="1" s="1"/>
  <c r="F856" i="1"/>
  <c r="H856" i="1"/>
  <c r="K856" i="1"/>
  <c r="L856" i="1" s="1"/>
  <c r="S856" i="1"/>
  <c r="W856" i="1"/>
  <c r="AC856" i="1"/>
  <c r="AD856" i="1" s="1"/>
  <c r="AE856" i="1"/>
  <c r="AF856" i="1"/>
  <c r="B857" i="1"/>
  <c r="C857" i="1"/>
  <c r="E857" i="1"/>
  <c r="I857" i="1" s="1"/>
  <c r="F857" i="1"/>
  <c r="H857" i="1"/>
  <c r="K857" i="1"/>
  <c r="L857" i="1" s="1"/>
  <c r="S857" i="1"/>
  <c r="W857" i="1"/>
  <c r="AC857" i="1"/>
  <c r="AD857" i="1" s="1"/>
  <c r="AE857" i="1"/>
  <c r="AF857" i="1"/>
  <c r="B858" i="1"/>
  <c r="C858" i="1"/>
  <c r="E858" i="1"/>
  <c r="I858" i="1" s="1"/>
  <c r="F858" i="1"/>
  <c r="H858" i="1"/>
  <c r="K858" i="1"/>
  <c r="S858" i="1"/>
  <c r="W858" i="1"/>
  <c r="AC858" i="1"/>
  <c r="AD858" i="1" s="1"/>
  <c r="AE858" i="1"/>
  <c r="AF858" i="1"/>
  <c r="B859" i="1"/>
  <c r="C859" i="1"/>
  <c r="E859" i="1"/>
  <c r="I859" i="1" s="1"/>
  <c r="F859" i="1"/>
  <c r="H859" i="1"/>
  <c r="K859" i="1"/>
  <c r="L859" i="1" s="1"/>
  <c r="S859" i="1"/>
  <c r="W859" i="1"/>
  <c r="AC859" i="1"/>
  <c r="AD859" i="1" s="1"/>
  <c r="AE859" i="1"/>
  <c r="AF859" i="1"/>
  <c r="B860" i="1"/>
  <c r="C860" i="1"/>
  <c r="E860" i="1"/>
  <c r="I860" i="1" s="1"/>
  <c r="F860" i="1"/>
  <c r="H860" i="1"/>
  <c r="K860" i="1"/>
  <c r="L860" i="1" s="1"/>
  <c r="S860" i="1"/>
  <c r="W860" i="1"/>
  <c r="AC860" i="1"/>
  <c r="AD860" i="1" s="1"/>
  <c r="AE860" i="1"/>
  <c r="AF860" i="1"/>
  <c r="B861" i="1"/>
  <c r="C861" i="1"/>
  <c r="E861" i="1"/>
  <c r="I861" i="1" s="1"/>
  <c r="F861" i="1"/>
  <c r="H861" i="1"/>
  <c r="K861" i="1"/>
  <c r="L861" i="1" s="1"/>
  <c r="S861" i="1"/>
  <c r="W861" i="1"/>
  <c r="AC861" i="1"/>
  <c r="AD861" i="1" s="1"/>
  <c r="AE861" i="1"/>
  <c r="AF861" i="1"/>
  <c r="B862" i="1"/>
  <c r="C862" i="1"/>
  <c r="E862" i="1"/>
  <c r="I862" i="1" s="1"/>
  <c r="F862" i="1"/>
  <c r="H862" i="1"/>
  <c r="K862" i="1"/>
  <c r="L862" i="1" s="1"/>
  <c r="S862" i="1"/>
  <c r="W862" i="1"/>
  <c r="AC862" i="1"/>
  <c r="AD862" i="1" s="1"/>
  <c r="AE862" i="1"/>
  <c r="AF862" i="1"/>
  <c r="B863" i="1"/>
  <c r="C863" i="1"/>
  <c r="E863" i="1"/>
  <c r="I863" i="1" s="1"/>
  <c r="F863" i="1"/>
  <c r="H863" i="1"/>
  <c r="K863" i="1"/>
  <c r="L863" i="1" s="1"/>
  <c r="S863" i="1"/>
  <c r="W863" i="1"/>
  <c r="AC863" i="1"/>
  <c r="AD863" i="1" s="1"/>
  <c r="AE863" i="1"/>
  <c r="AF863" i="1"/>
  <c r="B864" i="1"/>
  <c r="C864" i="1"/>
  <c r="E864" i="1"/>
  <c r="I864" i="1" s="1"/>
  <c r="F864" i="1"/>
  <c r="H864" i="1"/>
  <c r="K864" i="1"/>
  <c r="L864" i="1" s="1"/>
  <c r="S864" i="1"/>
  <c r="W864" i="1"/>
  <c r="AC864" i="1"/>
  <c r="AD864" i="1" s="1"/>
  <c r="AE864" i="1"/>
  <c r="AF864" i="1"/>
  <c r="B865" i="1"/>
  <c r="C865" i="1"/>
  <c r="E865" i="1"/>
  <c r="I865" i="1" s="1"/>
  <c r="F865" i="1"/>
  <c r="H865" i="1"/>
  <c r="K865" i="1"/>
  <c r="L865" i="1" s="1"/>
  <c r="S865" i="1"/>
  <c r="W865" i="1"/>
  <c r="AC865" i="1"/>
  <c r="AD865" i="1" s="1"/>
  <c r="AE865" i="1"/>
  <c r="AF865" i="1"/>
  <c r="B866" i="1"/>
  <c r="C866" i="1"/>
  <c r="E866" i="1"/>
  <c r="I866" i="1" s="1"/>
  <c r="F866" i="1"/>
  <c r="H866" i="1"/>
  <c r="K866" i="1"/>
  <c r="S866" i="1"/>
  <c r="W866" i="1"/>
  <c r="AC866" i="1"/>
  <c r="AD866" i="1" s="1"/>
  <c r="AE866" i="1"/>
  <c r="AF866" i="1"/>
  <c r="B867" i="1"/>
  <c r="C867" i="1"/>
  <c r="E867" i="1"/>
  <c r="I867" i="1" s="1"/>
  <c r="F867" i="1"/>
  <c r="H867" i="1"/>
  <c r="K867" i="1"/>
  <c r="L867" i="1" s="1"/>
  <c r="S867" i="1"/>
  <c r="W867" i="1"/>
  <c r="AC867" i="1"/>
  <c r="AD867" i="1" s="1"/>
  <c r="AE867" i="1"/>
  <c r="AF867" i="1"/>
  <c r="B868" i="1"/>
  <c r="C868" i="1"/>
  <c r="E868" i="1"/>
  <c r="I868" i="1" s="1"/>
  <c r="F868" i="1"/>
  <c r="H868" i="1"/>
  <c r="K868" i="1"/>
  <c r="L868" i="1" s="1"/>
  <c r="S868" i="1"/>
  <c r="W868" i="1"/>
  <c r="AC868" i="1"/>
  <c r="AD868" i="1" s="1"/>
  <c r="AE868" i="1"/>
  <c r="AF868" i="1"/>
  <c r="B869" i="1"/>
  <c r="C869" i="1"/>
  <c r="E869" i="1"/>
  <c r="I869" i="1" s="1"/>
  <c r="F869" i="1"/>
  <c r="H869" i="1"/>
  <c r="K869" i="1"/>
  <c r="L869" i="1" s="1"/>
  <c r="S869" i="1"/>
  <c r="W869" i="1"/>
  <c r="AC869" i="1"/>
  <c r="AD869" i="1" s="1"/>
  <c r="AE869" i="1"/>
  <c r="AF869" i="1"/>
  <c r="B870" i="1"/>
  <c r="C870" i="1"/>
  <c r="E870" i="1"/>
  <c r="I870" i="1" s="1"/>
  <c r="F870" i="1"/>
  <c r="H870" i="1"/>
  <c r="K870" i="1"/>
  <c r="S870" i="1"/>
  <c r="W870" i="1"/>
  <c r="AC870" i="1"/>
  <c r="AD870" i="1" s="1"/>
  <c r="AE870" i="1"/>
  <c r="AF870" i="1"/>
  <c r="B871" i="1"/>
  <c r="C871" i="1"/>
  <c r="E871" i="1"/>
  <c r="I871" i="1" s="1"/>
  <c r="F871" i="1"/>
  <c r="H871" i="1"/>
  <c r="K871" i="1"/>
  <c r="L871" i="1" s="1"/>
  <c r="S871" i="1"/>
  <c r="W871" i="1"/>
  <c r="AC871" i="1"/>
  <c r="AD871" i="1" s="1"/>
  <c r="AE871" i="1"/>
  <c r="AF871" i="1"/>
  <c r="B872" i="1"/>
  <c r="C872" i="1"/>
  <c r="E872" i="1"/>
  <c r="I872" i="1" s="1"/>
  <c r="F872" i="1"/>
  <c r="H872" i="1"/>
  <c r="K872" i="1"/>
  <c r="L872" i="1" s="1"/>
  <c r="S872" i="1"/>
  <c r="W872" i="1"/>
  <c r="AC872" i="1"/>
  <c r="AD872" i="1" s="1"/>
  <c r="AE872" i="1"/>
  <c r="AF872" i="1"/>
  <c r="B873" i="1"/>
  <c r="C873" i="1"/>
  <c r="E873" i="1"/>
  <c r="I873" i="1" s="1"/>
  <c r="F873" i="1"/>
  <c r="H873" i="1"/>
  <c r="K873" i="1"/>
  <c r="L873" i="1" s="1"/>
  <c r="S873" i="1"/>
  <c r="W873" i="1"/>
  <c r="AC873" i="1"/>
  <c r="AD873" i="1" s="1"/>
  <c r="AE873" i="1"/>
  <c r="AF873" i="1"/>
  <c r="B874" i="1"/>
  <c r="C874" i="1"/>
  <c r="E874" i="1"/>
  <c r="I874" i="1" s="1"/>
  <c r="F874" i="1"/>
  <c r="H874" i="1"/>
  <c r="K874" i="1"/>
  <c r="S874" i="1"/>
  <c r="W874" i="1"/>
  <c r="AC874" i="1"/>
  <c r="AD874" i="1" s="1"/>
  <c r="AE874" i="1"/>
  <c r="AF874" i="1"/>
  <c r="B875" i="1"/>
  <c r="C875" i="1"/>
  <c r="E875" i="1"/>
  <c r="I875" i="1" s="1"/>
  <c r="F875" i="1"/>
  <c r="H875" i="1"/>
  <c r="K875" i="1"/>
  <c r="S875" i="1"/>
  <c r="W875" i="1"/>
  <c r="AC875" i="1"/>
  <c r="AD875" i="1" s="1"/>
  <c r="AE875" i="1"/>
  <c r="AF875" i="1"/>
  <c r="B876" i="1"/>
  <c r="C876" i="1"/>
  <c r="E876" i="1"/>
  <c r="I876" i="1" s="1"/>
  <c r="F876" i="1"/>
  <c r="H876" i="1"/>
  <c r="K876" i="1"/>
  <c r="L876" i="1" s="1"/>
  <c r="S876" i="1"/>
  <c r="W876" i="1"/>
  <c r="AC876" i="1"/>
  <c r="AD876" i="1" s="1"/>
  <c r="AE876" i="1"/>
  <c r="AF876" i="1"/>
  <c r="B877" i="1"/>
  <c r="C877" i="1"/>
  <c r="E877" i="1"/>
  <c r="I877" i="1" s="1"/>
  <c r="F877" i="1"/>
  <c r="H877" i="1"/>
  <c r="K877" i="1"/>
  <c r="L877" i="1" s="1"/>
  <c r="S877" i="1"/>
  <c r="W877" i="1"/>
  <c r="AC877" i="1"/>
  <c r="AD877" i="1" s="1"/>
  <c r="AE877" i="1"/>
  <c r="AF877" i="1"/>
  <c r="B878" i="1"/>
  <c r="C878" i="1"/>
  <c r="E878" i="1"/>
  <c r="I878" i="1" s="1"/>
  <c r="F878" i="1"/>
  <c r="H878" i="1"/>
  <c r="K878" i="1"/>
  <c r="S878" i="1"/>
  <c r="W878" i="1"/>
  <c r="AC878" i="1"/>
  <c r="AD878" i="1" s="1"/>
  <c r="AE878" i="1"/>
  <c r="AF878" i="1"/>
  <c r="B879" i="1"/>
  <c r="C879" i="1"/>
  <c r="E879" i="1"/>
  <c r="I879" i="1" s="1"/>
  <c r="F879" i="1"/>
  <c r="H879" i="1"/>
  <c r="K879" i="1"/>
  <c r="L879" i="1" s="1"/>
  <c r="S879" i="1"/>
  <c r="W879" i="1"/>
  <c r="AC879" i="1"/>
  <c r="AD879" i="1" s="1"/>
  <c r="AE879" i="1"/>
  <c r="AF879" i="1"/>
  <c r="B880" i="1"/>
  <c r="C880" i="1"/>
  <c r="E880" i="1"/>
  <c r="I880" i="1" s="1"/>
  <c r="F880" i="1"/>
  <c r="H880" i="1"/>
  <c r="K880" i="1"/>
  <c r="S880" i="1"/>
  <c r="W880" i="1"/>
  <c r="AC880" i="1"/>
  <c r="AD880" i="1" s="1"/>
  <c r="AE880" i="1"/>
  <c r="AF880" i="1"/>
  <c r="B881" i="1"/>
  <c r="C881" i="1"/>
  <c r="E881" i="1"/>
  <c r="I881" i="1" s="1"/>
  <c r="F881" i="1"/>
  <c r="H881" i="1"/>
  <c r="K881" i="1"/>
  <c r="L881" i="1" s="1"/>
  <c r="S881" i="1"/>
  <c r="W881" i="1"/>
  <c r="AC881" i="1"/>
  <c r="AD881" i="1" s="1"/>
  <c r="AE881" i="1"/>
  <c r="AF881" i="1"/>
  <c r="B882" i="1"/>
  <c r="C882" i="1"/>
  <c r="E882" i="1"/>
  <c r="I882" i="1" s="1"/>
  <c r="F882" i="1"/>
  <c r="H882" i="1"/>
  <c r="K882" i="1"/>
  <c r="L882" i="1" s="1"/>
  <c r="S882" i="1"/>
  <c r="W882" i="1"/>
  <c r="AC882" i="1"/>
  <c r="AD882" i="1" s="1"/>
  <c r="AE882" i="1"/>
  <c r="AF882" i="1"/>
  <c r="B883" i="1"/>
  <c r="C883" i="1"/>
  <c r="E883" i="1"/>
  <c r="I883" i="1" s="1"/>
  <c r="F883" i="1"/>
  <c r="H883" i="1"/>
  <c r="K883" i="1"/>
  <c r="L883" i="1" s="1"/>
  <c r="S883" i="1"/>
  <c r="W883" i="1"/>
  <c r="AC883" i="1"/>
  <c r="AD883" i="1" s="1"/>
  <c r="AE883" i="1"/>
  <c r="AF883" i="1"/>
  <c r="B884" i="1"/>
  <c r="C884" i="1"/>
  <c r="E884" i="1"/>
  <c r="I884" i="1" s="1"/>
  <c r="F884" i="1"/>
  <c r="H884" i="1"/>
  <c r="K884" i="1"/>
  <c r="L884" i="1" s="1"/>
  <c r="S884" i="1"/>
  <c r="W884" i="1"/>
  <c r="AC884" i="1"/>
  <c r="AD884" i="1" s="1"/>
  <c r="AE884" i="1"/>
  <c r="AF884" i="1"/>
  <c r="B885" i="1"/>
  <c r="C885" i="1"/>
  <c r="E885" i="1"/>
  <c r="I885" i="1" s="1"/>
  <c r="F885" i="1"/>
  <c r="H885" i="1"/>
  <c r="K885" i="1"/>
  <c r="L885" i="1" s="1"/>
  <c r="S885" i="1"/>
  <c r="W885" i="1"/>
  <c r="AC885" i="1"/>
  <c r="AD885" i="1" s="1"/>
  <c r="AE885" i="1"/>
  <c r="AF885" i="1"/>
  <c r="B886" i="1"/>
  <c r="C886" i="1"/>
  <c r="E886" i="1"/>
  <c r="I886" i="1" s="1"/>
  <c r="F886" i="1"/>
  <c r="H886" i="1"/>
  <c r="K886" i="1"/>
  <c r="L886" i="1" s="1"/>
  <c r="S886" i="1"/>
  <c r="W886" i="1"/>
  <c r="AC886" i="1"/>
  <c r="AD886" i="1" s="1"/>
  <c r="AE886" i="1"/>
  <c r="AF886" i="1"/>
  <c r="B887" i="1"/>
  <c r="C887" i="1"/>
  <c r="E887" i="1"/>
  <c r="I887" i="1" s="1"/>
  <c r="F887" i="1"/>
  <c r="H887" i="1"/>
  <c r="K887" i="1"/>
  <c r="L887" i="1" s="1"/>
  <c r="S887" i="1"/>
  <c r="W887" i="1"/>
  <c r="AC887" i="1"/>
  <c r="AD887" i="1" s="1"/>
  <c r="AE887" i="1"/>
  <c r="AF887" i="1"/>
  <c r="B888" i="1"/>
  <c r="C888" i="1"/>
  <c r="E888" i="1"/>
  <c r="I888" i="1" s="1"/>
  <c r="F888" i="1"/>
  <c r="H888" i="1"/>
  <c r="K888" i="1"/>
  <c r="L888" i="1" s="1"/>
  <c r="S888" i="1"/>
  <c r="W888" i="1"/>
  <c r="AC888" i="1"/>
  <c r="AD888" i="1" s="1"/>
  <c r="AE888" i="1"/>
  <c r="AF888" i="1"/>
  <c r="B889" i="1"/>
  <c r="C889" i="1"/>
  <c r="E889" i="1"/>
  <c r="I889" i="1" s="1"/>
  <c r="F889" i="1"/>
  <c r="H889" i="1"/>
  <c r="K889" i="1"/>
  <c r="L889" i="1" s="1"/>
  <c r="S889" i="1"/>
  <c r="W889" i="1"/>
  <c r="AC889" i="1"/>
  <c r="AD889" i="1" s="1"/>
  <c r="AE889" i="1"/>
  <c r="AF889" i="1"/>
  <c r="B890" i="1"/>
  <c r="C890" i="1"/>
  <c r="E890" i="1"/>
  <c r="I890" i="1" s="1"/>
  <c r="F890" i="1"/>
  <c r="H890" i="1"/>
  <c r="K890" i="1"/>
  <c r="L890" i="1" s="1"/>
  <c r="S890" i="1"/>
  <c r="W890" i="1"/>
  <c r="AC890" i="1"/>
  <c r="AD890" i="1" s="1"/>
  <c r="AE890" i="1"/>
  <c r="AF890" i="1"/>
  <c r="B626" i="1"/>
  <c r="C626" i="1"/>
  <c r="E626" i="1"/>
  <c r="I626" i="1" s="1"/>
  <c r="F626" i="1"/>
  <c r="V626" i="1" s="1"/>
  <c r="H626" i="1"/>
  <c r="K626" i="1"/>
  <c r="S626" i="1"/>
  <c r="W626" i="1"/>
  <c r="AC626" i="1"/>
  <c r="AD626" i="1" s="1"/>
  <c r="AE626" i="1"/>
  <c r="AF626" i="1"/>
  <c r="B627" i="1"/>
  <c r="C627" i="1"/>
  <c r="E627" i="1"/>
  <c r="I627" i="1" s="1"/>
  <c r="F627" i="1"/>
  <c r="V627" i="1" s="1"/>
  <c r="H627" i="1"/>
  <c r="K627" i="1"/>
  <c r="L627" i="1" s="1"/>
  <c r="S627" i="1"/>
  <c r="W627" i="1"/>
  <c r="AC627" i="1"/>
  <c r="AD627" i="1" s="1"/>
  <c r="AE627" i="1"/>
  <c r="AF627" i="1"/>
  <c r="B628" i="1"/>
  <c r="C628" i="1"/>
  <c r="E628" i="1"/>
  <c r="I628" i="1" s="1"/>
  <c r="F628" i="1"/>
  <c r="V628" i="1" s="1"/>
  <c r="H628" i="1"/>
  <c r="K628" i="1"/>
  <c r="L628" i="1" s="1"/>
  <c r="S628" i="1"/>
  <c r="W628" i="1"/>
  <c r="AC628" i="1"/>
  <c r="AD628" i="1" s="1"/>
  <c r="AE628" i="1"/>
  <c r="AF628" i="1"/>
  <c r="B629" i="1"/>
  <c r="C629" i="1"/>
  <c r="E629" i="1"/>
  <c r="I629" i="1" s="1"/>
  <c r="F629" i="1"/>
  <c r="V629" i="1" s="1"/>
  <c r="H629" i="1"/>
  <c r="K629" i="1"/>
  <c r="L629" i="1" s="1"/>
  <c r="S629" i="1"/>
  <c r="W629" i="1"/>
  <c r="AC629" i="1"/>
  <c r="AD629" i="1" s="1"/>
  <c r="AE629" i="1"/>
  <c r="AF629" i="1"/>
  <c r="B630" i="1"/>
  <c r="C630" i="1"/>
  <c r="E630" i="1"/>
  <c r="I630" i="1" s="1"/>
  <c r="F630" i="1"/>
  <c r="V630" i="1" s="1"/>
  <c r="H630" i="1"/>
  <c r="K630" i="1"/>
  <c r="L630" i="1" s="1"/>
  <c r="S630" i="1"/>
  <c r="W630" i="1"/>
  <c r="AC630" i="1"/>
  <c r="AD630" i="1" s="1"/>
  <c r="AE630" i="1"/>
  <c r="AF630" i="1"/>
  <c r="B631" i="1"/>
  <c r="C631" i="1"/>
  <c r="E631" i="1"/>
  <c r="I631" i="1" s="1"/>
  <c r="F631" i="1"/>
  <c r="V631" i="1" s="1"/>
  <c r="H631" i="1"/>
  <c r="K631" i="1"/>
  <c r="L631" i="1" s="1"/>
  <c r="S631" i="1"/>
  <c r="W631" i="1"/>
  <c r="AC631" i="1"/>
  <c r="AD631" i="1" s="1"/>
  <c r="AE631" i="1"/>
  <c r="AF631" i="1"/>
  <c r="B632" i="1"/>
  <c r="C632" i="1"/>
  <c r="E632" i="1"/>
  <c r="I632" i="1" s="1"/>
  <c r="F632" i="1"/>
  <c r="V632" i="1" s="1"/>
  <c r="H632" i="1"/>
  <c r="K632" i="1"/>
  <c r="S632" i="1"/>
  <c r="W632" i="1"/>
  <c r="AC632" i="1"/>
  <c r="AD632" i="1" s="1"/>
  <c r="AE632" i="1"/>
  <c r="AF632" i="1"/>
  <c r="B633" i="1"/>
  <c r="C633" i="1"/>
  <c r="E633" i="1"/>
  <c r="I633" i="1" s="1"/>
  <c r="F633" i="1"/>
  <c r="V633" i="1" s="1"/>
  <c r="H633" i="1"/>
  <c r="K633" i="1"/>
  <c r="L633" i="1" s="1"/>
  <c r="S633" i="1"/>
  <c r="W633" i="1"/>
  <c r="AC633" i="1"/>
  <c r="AD633" i="1" s="1"/>
  <c r="AE633" i="1"/>
  <c r="AF633" i="1"/>
  <c r="B634" i="1"/>
  <c r="C634" i="1"/>
  <c r="E634" i="1"/>
  <c r="I634" i="1" s="1"/>
  <c r="F634" i="1"/>
  <c r="V634" i="1" s="1"/>
  <c r="H634" i="1"/>
  <c r="K634" i="1"/>
  <c r="S634" i="1"/>
  <c r="W634" i="1"/>
  <c r="AC634" i="1"/>
  <c r="AD634" i="1" s="1"/>
  <c r="AE634" i="1"/>
  <c r="AF634" i="1"/>
  <c r="V819" i="1" l="1"/>
  <c r="X742" i="1"/>
  <c r="Y742" i="1" s="1"/>
  <c r="T742" i="1"/>
  <c r="U742" i="1"/>
  <c r="J742" i="1"/>
  <c r="N742" i="1" s="1"/>
  <c r="O742" i="1" s="1"/>
  <c r="Q742" i="1"/>
  <c r="L742" i="1"/>
  <c r="M742" i="1" s="1"/>
  <c r="Z742" i="1"/>
  <c r="Q694" i="1"/>
  <c r="J694" i="1"/>
  <c r="N694" i="1" s="1"/>
  <c r="O694" i="1" s="1"/>
  <c r="X694" i="1"/>
  <c r="Y694" i="1" s="1"/>
  <c r="T694" i="1"/>
  <c r="L694" i="1"/>
  <c r="M694" i="1" s="1"/>
  <c r="Z694" i="1"/>
  <c r="U760" i="1"/>
  <c r="U841" i="1"/>
  <c r="Q848" i="1"/>
  <c r="X848" i="1"/>
  <c r="Y848" i="1" s="1"/>
  <c r="X808" i="1"/>
  <c r="AA808" i="1" s="1"/>
  <c r="AB808" i="1" s="1"/>
  <c r="X830" i="1"/>
  <c r="Y830" i="1" s="1"/>
  <c r="U767" i="1"/>
  <c r="J766" i="1"/>
  <c r="O766" i="1" s="1"/>
  <c r="U854" i="1"/>
  <c r="M857" i="1"/>
  <c r="X670" i="1"/>
  <c r="Y670" i="1" s="1"/>
  <c r="X826" i="1"/>
  <c r="Y826" i="1" s="1"/>
  <c r="X647" i="1"/>
  <c r="Y647" i="1" s="1"/>
  <c r="X877" i="1"/>
  <c r="AA877" i="1" s="1"/>
  <c r="AB877" i="1" s="1"/>
  <c r="X869" i="1"/>
  <c r="Y869" i="1" s="1"/>
  <c r="U705" i="1"/>
  <c r="X717" i="1"/>
  <c r="Y717" i="1" s="1"/>
  <c r="X749" i="1"/>
  <c r="Y749" i="1" s="1"/>
  <c r="X757" i="1"/>
  <c r="AA757" i="1" s="1"/>
  <c r="AB757" i="1" s="1"/>
  <c r="X665" i="1"/>
  <c r="Y665" i="1" s="1"/>
  <c r="X686" i="1"/>
  <c r="Y686" i="1" s="1"/>
  <c r="U666" i="1"/>
  <c r="X678" i="1"/>
  <c r="Y678" i="1" s="1"/>
  <c r="X828" i="1"/>
  <c r="Y828" i="1" s="1"/>
  <c r="Z744" i="1"/>
  <c r="X709" i="1"/>
  <c r="Y709" i="1" s="1"/>
  <c r="J844" i="1"/>
  <c r="N844" i="1" s="1"/>
  <c r="O844" i="1" s="1"/>
  <c r="J688" i="1"/>
  <c r="N688" i="1" s="1"/>
  <c r="O688" i="1" s="1"/>
  <c r="U856" i="1"/>
  <c r="X644" i="1"/>
  <c r="Y644" i="1" s="1"/>
  <c r="T743" i="1"/>
  <c r="U736" i="1"/>
  <c r="J715" i="1"/>
  <c r="N715" i="1" s="1"/>
  <c r="O715" i="1" s="1"/>
  <c r="Q646" i="1"/>
  <c r="U658" i="1"/>
  <c r="X849" i="1"/>
  <c r="Y849" i="1" s="1"/>
  <c r="X754" i="1"/>
  <c r="Y754" i="1" s="1"/>
  <c r="X676" i="1"/>
  <c r="Y676" i="1" s="1"/>
  <c r="U779" i="1"/>
  <c r="X705" i="1"/>
  <c r="Y705" i="1" s="1"/>
  <c r="U853" i="1"/>
  <c r="U787" i="1"/>
  <c r="T804" i="1"/>
  <c r="U758" i="1"/>
  <c r="T867" i="1"/>
  <c r="Q745" i="1"/>
  <c r="X865" i="1"/>
  <c r="Y865" i="1" s="1"/>
  <c r="U652" i="1"/>
  <c r="U639" i="1"/>
  <c r="X858" i="1"/>
  <c r="Y858" i="1" s="1"/>
  <c r="X791" i="1"/>
  <c r="Y791" i="1" s="1"/>
  <c r="U777" i="1"/>
  <c r="X782" i="1"/>
  <c r="AA782" i="1" s="1"/>
  <c r="AB782" i="1" s="1"/>
  <c r="J858" i="1"/>
  <c r="N858" i="1" s="1"/>
  <c r="O858" i="1" s="1"/>
  <c r="M818" i="1"/>
  <c r="Z768" i="1"/>
  <c r="J695" i="1"/>
  <c r="N695" i="1" s="1"/>
  <c r="O695" i="1" s="1"/>
  <c r="U888" i="1"/>
  <c r="J714" i="1"/>
  <c r="N714" i="1" s="1"/>
  <c r="O714" i="1" s="1"/>
  <c r="X873" i="1"/>
  <c r="Y873" i="1" s="1"/>
  <c r="J690" i="1"/>
  <c r="N690" i="1" s="1"/>
  <c r="O690" i="1" s="1"/>
  <c r="Z883" i="1"/>
  <c r="Z828" i="1"/>
  <c r="X639" i="1"/>
  <c r="Y639" i="1" s="1"/>
  <c r="X822" i="1"/>
  <c r="Y822" i="1" s="1"/>
  <c r="T823" i="1"/>
  <c r="X745" i="1"/>
  <c r="Y745" i="1" s="1"/>
  <c r="J698" i="1"/>
  <c r="N698" i="1" s="1"/>
  <c r="O698" i="1" s="1"/>
  <c r="U782" i="1"/>
  <c r="T870" i="1"/>
  <c r="X708" i="1"/>
  <c r="Y708" i="1" s="1"/>
  <c r="X850" i="1"/>
  <c r="Y850" i="1" s="1"/>
  <c r="X829" i="1"/>
  <c r="Y829" i="1" s="1"/>
  <c r="Q811" i="1"/>
  <c r="X794" i="1"/>
  <c r="Y794" i="1" s="1"/>
  <c r="J783" i="1"/>
  <c r="N783" i="1" s="1"/>
  <c r="O783" i="1" s="1"/>
  <c r="X721" i="1"/>
  <c r="Y721" i="1" s="1"/>
  <c r="X883" i="1"/>
  <c r="Y883" i="1" s="1"/>
  <c r="X876" i="1"/>
  <c r="Y876" i="1" s="1"/>
  <c r="J818" i="1"/>
  <c r="N818" i="1" s="1"/>
  <c r="Z752" i="1"/>
  <c r="U884" i="1"/>
  <c r="X798" i="1"/>
  <c r="Y798" i="1" s="1"/>
  <c r="U851" i="1"/>
  <c r="X841" i="1"/>
  <c r="AA841" i="1" s="1"/>
  <c r="AB841" i="1" s="1"/>
  <c r="T825" i="1"/>
  <c r="U732" i="1"/>
  <c r="U723" i="1"/>
  <c r="X707" i="1"/>
  <c r="Y707" i="1" s="1"/>
  <c r="U686" i="1"/>
  <c r="X666" i="1"/>
  <c r="Y666" i="1" s="1"/>
  <c r="U644" i="1"/>
  <c r="Z874" i="1"/>
  <c r="T869" i="1"/>
  <c r="M865" i="1"/>
  <c r="J851" i="1"/>
  <c r="N851" i="1" s="1"/>
  <c r="O851" i="1" s="1"/>
  <c r="T819" i="1"/>
  <c r="M778" i="1"/>
  <c r="J720" i="1"/>
  <c r="N720" i="1" s="1"/>
  <c r="O720" i="1" s="1"/>
  <c r="X695" i="1"/>
  <c r="Y695" i="1" s="1"/>
  <c r="X669" i="1"/>
  <c r="Y669" i="1" s="1"/>
  <c r="X870" i="1"/>
  <c r="Y870" i="1" s="1"/>
  <c r="X838" i="1"/>
  <c r="T786" i="1"/>
  <c r="X769" i="1"/>
  <c r="AA769" i="1" s="1"/>
  <c r="AB769" i="1" s="1"/>
  <c r="T752" i="1"/>
  <c r="U716" i="1"/>
  <c r="X659" i="1"/>
  <c r="Y659" i="1" s="1"/>
  <c r="Z840" i="1"/>
  <c r="U737" i="1"/>
  <c r="X722" i="1"/>
  <c r="Y722" i="1" s="1"/>
  <c r="U708" i="1"/>
  <c r="X753" i="1"/>
  <c r="Y753" i="1" s="1"/>
  <c r="M695" i="1"/>
  <c r="T863" i="1"/>
  <c r="U843" i="1"/>
  <c r="U826" i="1"/>
  <c r="M686" i="1"/>
  <c r="Z665" i="1"/>
  <c r="J728" i="1"/>
  <c r="N728" i="1" s="1"/>
  <c r="O728" i="1" s="1"/>
  <c r="Z644" i="1"/>
  <c r="X696" i="1"/>
  <c r="Y696" i="1" s="1"/>
  <c r="U814" i="1"/>
  <c r="J811" i="1"/>
  <c r="N811" i="1" s="1"/>
  <c r="O811" i="1" s="1"/>
  <c r="X843" i="1"/>
  <c r="Y843" i="1" s="1"/>
  <c r="Z838" i="1"/>
  <c r="Z808" i="1"/>
  <c r="T764" i="1"/>
  <c r="U690" i="1"/>
  <c r="M665" i="1"/>
  <c r="J659" i="1"/>
  <c r="N659" i="1" s="1"/>
  <c r="O659" i="1" s="1"/>
  <c r="X726" i="1"/>
  <c r="Y726" i="1" s="1"/>
  <c r="T710" i="1"/>
  <c r="J879" i="1"/>
  <c r="N879" i="1" s="1"/>
  <c r="O879" i="1" s="1"/>
  <c r="J820" i="1"/>
  <c r="N820" i="1" s="1"/>
  <c r="X772" i="1"/>
  <c r="Y772" i="1" s="1"/>
  <c r="Z764" i="1"/>
  <c r="M738" i="1"/>
  <c r="X714" i="1"/>
  <c r="Y714" i="1" s="1"/>
  <c r="T709" i="1"/>
  <c r="Z661" i="1"/>
  <c r="U636" i="1"/>
  <c r="X645" i="1"/>
  <c r="Y645" i="1" s="1"/>
  <c r="X889" i="1"/>
  <c r="Y889" i="1" s="1"/>
  <c r="T877" i="1"/>
  <c r="X806" i="1"/>
  <c r="Y806" i="1" s="1"/>
  <c r="Z790" i="1"/>
  <c r="U780" i="1"/>
  <c r="X688" i="1"/>
  <c r="Y688" i="1" s="1"/>
  <c r="J677" i="1"/>
  <c r="N677" i="1" s="1"/>
  <c r="O677" i="1" s="1"/>
  <c r="Z647" i="1"/>
  <c r="X886" i="1"/>
  <c r="Y886" i="1" s="1"/>
  <c r="U817" i="1"/>
  <c r="M774" i="1"/>
  <c r="J867" i="1"/>
  <c r="N867" i="1" s="1"/>
  <c r="O867" i="1" s="1"/>
  <c r="Z845" i="1"/>
  <c r="U691" i="1"/>
  <c r="U657" i="1"/>
  <c r="U800" i="1"/>
  <c r="X880" i="1"/>
  <c r="Y880" i="1" s="1"/>
  <c r="Q850" i="1"/>
  <c r="M839" i="1"/>
  <c r="M837" i="1"/>
  <c r="J801" i="1"/>
  <c r="N801" i="1" s="1"/>
  <c r="O801" i="1" s="1"/>
  <c r="J785" i="1"/>
  <c r="N785" i="1" s="1"/>
  <c r="O785" i="1" s="1"/>
  <c r="T781" i="1"/>
  <c r="M739" i="1"/>
  <c r="Q701" i="1"/>
  <c r="Q688" i="1"/>
  <c r="U881" i="1"/>
  <c r="X862" i="1"/>
  <c r="AA862" i="1" s="1"/>
  <c r="AB862" i="1" s="1"/>
  <c r="T837" i="1"/>
  <c r="U873" i="1"/>
  <c r="T818" i="1"/>
  <c r="X756" i="1"/>
  <c r="Y756" i="1" s="1"/>
  <c r="X685" i="1"/>
  <c r="AA685" i="1" s="1"/>
  <c r="AB685" i="1" s="1"/>
  <c r="J652" i="1"/>
  <c r="N652" i="1" s="1"/>
  <c r="O652" i="1" s="1"/>
  <c r="U864" i="1"/>
  <c r="Q793" i="1"/>
  <c r="Z839" i="1"/>
  <c r="Z746" i="1"/>
  <c r="X699" i="1"/>
  <c r="Y699" i="1" s="1"/>
  <c r="Q679" i="1"/>
  <c r="Q674" i="1"/>
  <c r="X657" i="1"/>
  <c r="Y657" i="1" s="1"/>
  <c r="Q785" i="1"/>
  <c r="Q851" i="1"/>
  <c r="T770" i="1"/>
  <c r="U770" i="1"/>
  <c r="M887" i="1"/>
  <c r="U877" i="1"/>
  <c r="Q876" i="1"/>
  <c r="J875" i="1"/>
  <c r="N875" i="1" s="1"/>
  <c r="O875" i="1" s="1"/>
  <c r="U870" i="1"/>
  <c r="U825" i="1"/>
  <c r="Q817" i="1"/>
  <c r="J765" i="1"/>
  <c r="N765" i="1" s="1"/>
  <c r="O765" i="1" s="1"/>
  <c r="M690" i="1"/>
  <c r="M806" i="1"/>
  <c r="T741" i="1"/>
  <c r="M876" i="1"/>
  <c r="Q776" i="1"/>
  <c r="X736" i="1"/>
  <c r="Y736" i="1" s="1"/>
  <c r="M716" i="1"/>
  <c r="X677" i="1"/>
  <c r="Y677" i="1" s="1"/>
  <c r="T669" i="1"/>
  <c r="J663" i="1"/>
  <c r="N663" i="1" s="1"/>
  <c r="O663" i="1" s="1"/>
  <c r="J662" i="1"/>
  <c r="N662" i="1" s="1"/>
  <c r="O662" i="1" s="1"/>
  <c r="Z657" i="1"/>
  <c r="T650" i="1"/>
  <c r="J738" i="1"/>
  <c r="N738" i="1" s="1"/>
  <c r="O738" i="1" s="1"/>
  <c r="U678" i="1"/>
  <c r="J878" i="1"/>
  <c r="N878" i="1" s="1"/>
  <c r="O878" i="1" s="1"/>
  <c r="J877" i="1"/>
  <c r="N877" i="1" s="1"/>
  <c r="O877" i="1" s="1"/>
  <c r="X872" i="1"/>
  <c r="Y872" i="1" s="1"/>
  <c r="Z866" i="1"/>
  <c r="J864" i="1"/>
  <c r="N864" i="1" s="1"/>
  <c r="O864" i="1" s="1"/>
  <c r="J857" i="1"/>
  <c r="N857" i="1" s="1"/>
  <c r="O857" i="1" s="1"/>
  <c r="M829" i="1"/>
  <c r="X823" i="1"/>
  <c r="Y823" i="1" s="1"/>
  <c r="Q807" i="1"/>
  <c r="T756" i="1"/>
  <c r="U695" i="1"/>
  <c r="J642" i="1"/>
  <c r="N642" i="1" s="1"/>
  <c r="O642" i="1" s="1"/>
  <c r="J885" i="1"/>
  <c r="N885" i="1" s="1"/>
  <c r="O885" i="1" s="1"/>
  <c r="Q828" i="1"/>
  <c r="Z796" i="1"/>
  <c r="U771" i="1"/>
  <c r="Q802" i="1"/>
  <c r="J777" i="1"/>
  <c r="N777" i="1" s="1"/>
  <c r="O777" i="1" s="1"/>
  <c r="Z751" i="1"/>
  <c r="M735" i="1"/>
  <c r="X851" i="1"/>
  <c r="Y851" i="1" s="1"/>
  <c r="U808" i="1"/>
  <c r="T879" i="1"/>
  <c r="Z858" i="1"/>
  <c r="M855" i="1"/>
  <c r="Q825" i="1"/>
  <c r="Q824" i="1"/>
  <c r="Z780" i="1"/>
  <c r="Q778" i="1"/>
  <c r="U749" i="1"/>
  <c r="X730" i="1"/>
  <c r="Y730" i="1" s="1"/>
  <c r="J730" i="1"/>
  <c r="N730" i="1" s="1"/>
  <c r="O730" i="1" s="1"/>
  <c r="X878" i="1"/>
  <c r="Y878" i="1" s="1"/>
  <c r="X854" i="1"/>
  <c r="AA854" i="1" s="1"/>
  <c r="AB854" i="1" s="1"/>
  <c r="J807" i="1"/>
  <c r="N807" i="1" s="1"/>
  <c r="O807" i="1" s="1"/>
  <c r="U867" i="1"/>
  <c r="U863" i="1"/>
  <c r="Q813" i="1"/>
  <c r="J787" i="1"/>
  <c r="N787" i="1" s="1"/>
  <c r="O787" i="1" s="1"/>
  <c r="J782" i="1"/>
  <c r="N782" i="1" s="1"/>
  <c r="O782" i="1" s="1"/>
  <c r="T746" i="1"/>
  <c r="Z715" i="1"/>
  <c r="X846" i="1"/>
  <c r="AA846" i="1" s="1"/>
  <c r="AB846" i="1" s="1"/>
  <c r="X795" i="1"/>
  <c r="Y795" i="1" s="1"/>
  <c r="Z728" i="1"/>
  <c r="U642" i="1"/>
  <c r="Q642" i="1"/>
  <c r="T887" i="1"/>
  <c r="J676" i="1"/>
  <c r="N676" i="1" s="1"/>
  <c r="O676" i="1" s="1"/>
  <c r="Q869" i="1"/>
  <c r="U819" i="1"/>
  <c r="J667" i="1"/>
  <c r="N667" i="1" s="1"/>
  <c r="O667" i="1" s="1"/>
  <c r="U868" i="1"/>
  <c r="X860" i="1"/>
  <c r="Y860" i="1" s="1"/>
  <c r="X773" i="1"/>
  <c r="Y773" i="1" s="1"/>
  <c r="T888" i="1"/>
  <c r="T883" i="1"/>
  <c r="X881" i="1"/>
  <c r="AA881" i="1" s="1"/>
  <c r="AB881" i="1" s="1"/>
  <c r="Q867" i="1"/>
  <c r="J866" i="1"/>
  <c r="N866" i="1" s="1"/>
  <c r="O866" i="1" s="1"/>
  <c r="Q759" i="1"/>
  <c r="Z729" i="1"/>
  <c r="U729" i="1"/>
  <c r="U696" i="1"/>
  <c r="X784" i="1"/>
  <c r="Y784" i="1" s="1"/>
  <c r="T765" i="1"/>
  <c r="J679" i="1"/>
  <c r="N679" i="1" s="1"/>
  <c r="O679" i="1" s="1"/>
  <c r="Q652" i="1"/>
  <c r="Q648" i="1"/>
  <c r="Z876" i="1"/>
  <c r="M867" i="1"/>
  <c r="M846" i="1"/>
  <c r="M792" i="1"/>
  <c r="U789" i="1"/>
  <c r="Z880" i="1"/>
  <c r="U876" i="1"/>
  <c r="T847" i="1"/>
  <c r="T843" i="1"/>
  <c r="X796" i="1"/>
  <c r="Y796" i="1" s="1"/>
  <c r="M762" i="1"/>
  <c r="Z748" i="1"/>
  <c r="Q681" i="1"/>
  <c r="M676" i="1"/>
  <c r="T664" i="1"/>
  <c r="J656" i="1"/>
  <c r="N656" i="1" s="1"/>
  <c r="O656" i="1" s="1"/>
  <c r="J693" i="1"/>
  <c r="N693" i="1" s="1"/>
  <c r="O693" i="1" s="1"/>
  <c r="M682" i="1"/>
  <c r="M731" i="1"/>
  <c r="Z695" i="1"/>
  <c r="Q687" i="1"/>
  <c r="U659" i="1"/>
  <c r="M645" i="1"/>
  <c r="J874" i="1"/>
  <c r="N874" i="1" s="1"/>
  <c r="O874" i="1" s="1"/>
  <c r="T859" i="1"/>
  <c r="U842" i="1"/>
  <c r="X809" i="1"/>
  <c r="AA809" i="1" s="1"/>
  <c r="AB809" i="1" s="1"/>
  <c r="T754" i="1"/>
  <c r="M723" i="1"/>
  <c r="U698" i="1"/>
  <c r="M697" i="1"/>
  <c r="J696" i="1"/>
  <c r="N696" i="1" s="1"/>
  <c r="O696" i="1" s="1"/>
  <c r="U684" i="1"/>
  <c r="T736" i="1"/>
  <c r="Q711" i="1"/>
  <c r="X710" i="1"/>
  <c r="Y710" i="1" s="1"/>
  <c r="U692" i="1"/>
  <c r="J678" i="1"/>
  <c r="N678" i="1" s="1"/>
  <c r="O678" i="1" s="1"/>
  <c r="M674" i="1"/>
  <c r="X667" i="1"/>
  <c r="Y667" i="1" s="1"/>
  <c r="J665" i="1"/>
  <c r="N665" i="1" s="1"/>
  <c r="O665" i="1" s="1"/>
  <c r="X646" i="1"/>
  <c r="Y646" i="1" s="1"/>
  <c r="Q643" i="1"/>
  <c r="Z732" i="1"/>
  <c r="X725" i="1"/>
  <c r="X700" i="1"/>
  <c r="Y700" i="1" s="1"/>
  <c r="J697" i="1"/>
  <c r="N697" i="1" s="1"/>
  <c r="O697" i="1" s="1"/>
  <c r="J683" i="1"/>
  <c r="N683" i="1" s="1"/>
  <c r="O683" i="1" s="1"/>
  <c r="X681" i="1"/>
  <c r="Y681" i="1" s="1"/>
  <c r="J670" i="1"/>
  <c r="N670" i="1" s="1"/>
  <c r="O670" i="1" s="1"/>
  <c r="X888" i="1"/>
  <c r="Y888" i="1" s="1"/>
  <c r="X855" i="1"/>
  <c r="Y855" i="1" s="1"/>
  <c r="X845" i="1"/>
  <c r="Y845" i="1" s="1"/>
  <c r="Z842" i="1"/>
  <c r="Z807" i="1"/>
  <c r="X799" i="1"/>
  <c r="Y799" i="1" s="1"/>
  <c r="M786" i="1"/>
  <c r="X770" i="1"/>
  <c r="Y770" i="1" s="1"/>
  <c r="X733" i="1"/>
  <c r="Y733" i="1" s="1"/>
  <c r="J703" i="1"/>
  <c r="N703" i="1" s="1"/>
  <c r="O703" i="1" s="1"/>
  <c r="X692" i="1"/>
  <c r="AA692" i="1" s="1"/>
  <c r="AB692" i="1" s="1"/>
  <c r="U685" i="1"/>
  <c r="T681" i="1"/>
  <c r="J680" i="1"/>
  <c r="N680" i="1" s="1"/>
  <c r="O680" i="1" s="1"/>
  <c r="U671" i="1"/>
  <c r="T656" i="1"/>
  <c r="M646" i="1"/>
  <c r="X642" i="1"/>
  <c r="Y642" i="1" s="1"/>
  <c r="X802" i="1"/>
  <c r="Y802" i="1" s="1"/>
  <c r="U661" i="1"/>
  <c r="Q660" i="1"/>
  <c r="Q655" i="1"/>
  <c r="T651" i="1"/>
  <c r="Z859" i="1"/>
  <c r="Q847" i="1"/>
  <c r="Q839" i="1"/>
  <c r="M824" i="1"/>
  <c r="X780" i="1"/>
  <c r="Y780" i="1" s="1"/>
  <c r="M773" i="1"/>
  <c r="J760" i="1"/>
  <c r="N760" i="1" s="1"/>
  <c r="O760" i="1" s="1"/>
  <c r="Q730" i="1"/>
  <c r="T693" i="1"/>
  <c r="T852" i="1"/>
  <c r="U845" i="1"/>
  <c r="J815" i="1"/>
  <c r="N815" i="1" s="1"/>
  <c r="Z792" i="1"/>
  <c r="Z788" i="1"/>
  <c r="J786" i="1"/>
  <c r="N786" i="1" s="1"/>
  <c r="O786" i="1" s="1"/>
  <c r="X752" i="1"/>
  <c r="Y752" i="1" s="1"/>
  <c r="J734" i="1"/>
  <c r="N734" i="1" s="1"/>
  <c r="O734" i="1" s="1"/>
  <c r="T729" i="1"/>
  <c r="M728" i="1"/>
  <c r="J704" i="1"/>
  <c r="N704" i="1" s="1"/>
  <c r="O704" i="1" s="1"/>
  <c r="X662" i="1"/>
  <c r="Y662" i="1" s="1"/>
  <c r="U647" i="1"/>
  <c r="J872" i="1"/>
  <c r="N872" i="1" s="1"/>
  <c r="O872" i="1" s="1"/>
  <c r="M882" i="1"/>
  <c r="J780" i="1"/>
  <c r="N780" i="1" s="1"/>
  <c r="O780" i="1" s="1"/>
  <c r="M889" i="1"/>
  <c r="M815" i="1"/>
  <c r="Q887" i="1"/>
  <c r="Q873" i="1"/>
  <c r="L858" i="1"/>
  <c r="M858" i="1" s="1"/>
  <c r="Z851" i="1"/>
  <c r="T827" i="1"/>
  <c r="U827" i="1"/>
  <c r="J816" i="1"/>
  <c r="N816" i="1" s="1"/>
  <c r="X814" i="1"/>
  <c r="Y814" i="1" s="1"/>
  <c r="J814" i="1"/>
  <c r="N814" i="1" s="1"/>
  <c r="Z754" i="1"/>
  <c r="Q754" i="1"/>
  <c r="J886" i="1"/>
  <c r="N886" i="1" s="1"/>
  <c r="O886" i="1" s="1"/>
  <c r="M879" i="1"/>
  <c r="Q857" i="1"/>
  <c r="M853" i="1"/>
  <c r="Z852" i="1"/>
  <c r="M825" i="1"/>
  <c r="J821" i="1"/>
  <c r="N821" i="1" s="1"/>
  <c r="Q821" i="1"/>
  <c r="L816" i="1"/>
  <c r="M816" i="1" s="1"/>
  <c r="Q889" i="1"/>
  <c r="Q886" i="1"/>
  <c r="X852" i="1"/>
  <c r="M827" i="1"/>
  <c r="M822" i="1"/>
  <c r="Z821" i="1"/>
  <c r="X817" i="1"/>
  <c r="Z817" i="1"/>
  <c r="X813" i="1"/>
  <c r="Y813" i="1" s="1"/>
  <c r="Z813" i="1"/>
  <c r="Q809" i="1"/>
  <c r="Z771" i="1"/>
  <c r="X840" i="1"/>
  <c r="AA840" i="1" s="1"/>
  <c r="AB840" i="1" s="1"/>
  <c r="Q827" i="1"/>
  <c r="L823" i="1"/>
  <c r="M823" i="1" s="1"/>
  <c r="X807" i="1"/>
  <c r="Y807" i="1" s="1"/>
  <c r="U803" i="1"/>
  <c r="U766" i="1"/>
  <c r="U786" i="1"/>
  <c r="Q786" i="1"/>
  <c r="T851" i="1"/>
  <c r="J887" i="1"/>
  <c r="N887" i="1" s="1"/>
  <c r="O887" i="1" s="1"/>
  <c r="X884" i="1"/>
  <c r="Y884" i="1" s="1"/>
  <c r="Q865" i="1"/>
  <c r="Q846" i="1"/>
  <c r="U840" i="1"/>
  <c r="J813" i="1"/>
  <c r="N813" i="1" s="1"/>
  <c r="O813" i="1" s="1"/>
  <c r="Z775" i="1"/>
  <c r="X775" i="1"/>
  <c r="Y775" i="1" s="1"/>
  <c r="X801" i="1"/>
  <c r="Y801" i="1" s="1"/>
  <c r="Z801" i="1"/>
  <c r="Q853" i="1"/>
  <c r="Z795" i="1"/>
  <c r="U795" i="1"/>
  <c r="T758" i="1"/>
  <c r="J890" i="1"/>
  <c r="N890" i="1" s="1"/>
  <c r="O890" i="1" s="1"/>
  <c r="T846" i="1"/>
  <c r="U883" i="1"/>
  <c r="T876" i="1"/>
  <c r="X875" i="1"/>
  <c r="Y875" i="1" s="1"/>
  <c r="X874" i="1"/>
  <c r="Y874" i="1" s="1"/>
  <c r="Z872" i="1"/>
  <c r="U871" i="1"/>
  <c r="X859" i="1"/>
  <c r="Y859" i="1" s="1"/>
  <c r="M851" i="1"/>
  <c r="M848" i="1"/>
  <c r="J830" i="1"/>
  <c r="N830" i="1" s="1"/>
  <c r="X820" i="1"/>
  <c r="Y820" i="1" s="1"/>
  <c r="Z820" i="1"/>
  <c r="U820" i="1"/>
  <c r="X776" i="1"/>
  <c r="Y776" i="1" s="1"/>
  <c r="M741" i="1"/>
  <c r="J726" i="1"/>
  <c r="N726" i="1" s="1"/>
  <c r="O726" i="1" s="1"/>
  <c r="Z726" i="1"/>
  <c r="J713" i="1"/>
  <c r="N713" i="1" s="1"/>
  <c r="O713" i="1" s="1"/>
  <c r="Q713" i="1"/>
  <c r="Z855" i="1"/>
  <c r="U866" i="1"/>
  <c r="M883" i="1"/>
  <c r="T873" i="1"/>
  <c r="U869" i="1"/>
  <c r="Z853" i="1"/>
  <c r="M775" i="1"/>
  <c r="J863" i="1"/>
  <c r="N863" i="1" s="1"/>
  <c r="O863" i="1" s="1"/>
  <c r="J888" i="1"/>
  <c r="N888" i="1" s="1"/>
  <c r="O888" i="1" s="1"/>
  <c r="J853" i="1"/>
  <c r="N853" i="1" s="1"/>
  <c r="O853" i="1" s="1"/>
  <c r="L828" i="1"/>
  <c r="M828" i="1" s="1"/>
  <c r="T849" i="1"/>
  <c r="Z879" i="1"/>
  <c r="X879" i="1"/>
  <c r="Y879" i="1" s="1"/>
  <c r="Q872" i="1"/>
  <c r="M869" i="1"/>
  <c r="Z848" i="1"/>
  <c r="Q810" i="1"/>
  <c r="U810" i="1"/>
  <c r="T796" i="1"/>
  <c r="J775" i="1"/>
  <c r="N775" i="1" s="1"/>
  <c r="O775" i="1" s="1"/>
  <c r="T775" i="1"/>
  <c r="T763" i="1"/>
  <c r="U763" i="1"/>
  <c r="Q874" i="1"/>
  <c r="X868" i="1"/>
  <c r="AA868" i="1" s="1"/>
  <c r="AB868" i="1" s="1"/>
  <c r="Q859" i="1"/>
  <c r="Z846" i="1"/>
  <c r="T844" i="1"/>
  <c r="X844" i="1"/>
  <c r="Y844" i="1" s="1"/>
  <c r="T840" i="1"/>
  <c r="J824" i="1"/>
  <c r="N824" i="1" s="1"/>
  <c r="M810" i="1"/>
  <c r="X789" i="1"/>
  <c r="Y789" i="1" s="1"/>
  <c r="U846" i="1"/>
  <c r="U847" i="1"/>
  <c r="M885" i="1"/>
  <c r="M872" i="1"/>
  <c r="X866" i="1"/>
  <c r="Y866" i="1" s="1"/>
  <c r="Q862" i="1"/>
  <c r="X861" i="1"/>
  <c r="Q860" i="1"/>
  <c r="M859" i="1"/>
  <c r="T853" i="1"/>
  <c r="J845" i="1"/>
  <c r="N845" i="1" s="1"/>
  <c r="O845" i="1" s="1"/>
  <c r="Q843" i="1"/>
  <c r="J840" i="1"/>
  <c r="N840" i="1" s="1"/>
  <c r="O840" i="1" s="1"/>
  <c r="Z816" i="1"/>
  <c r="X816" i="1"/>
  <c r="Y816" i="1" s="1"/>
  <c r="U815" i="1"/>
  <c r="T815" i="1"/>
  <c r="T814" i="1"/>
  <c r="T808" i="1"/>
  <c r="Q808" i="1"/>
  <c r="Q773" i="1"/>
  <c r="T773" i="1"/>
  <c r="U773" i="1"/>
  <c r="X890" i="1"/>
  <c r="X887" i="1"/>
  <c r="U886" i="1"/>
  <c r="J870" i="1"/>
  <c r="N870" i="1" s="1"/>
  <c r="O870" i="1" s="1"/>
  <c r="J865" i="1"/>
  <c r="N865" i="1" s="1"/>
  <c r="O865" i="1" s="1"/>
  <c r="T858" i="1"/>
  <c r="L843" i="1"/>
  <c r="M843" i="1" s="1"/>
  <c r="Q815" i="1"/>
  <c r="Q814" i="1"/>
  <c r="U812" i="1"/>
  <c r="X812" i="1"/>
  <c r="Y812" i="1" s="1"/>
  <c r="X811" i="1"/>
  <c r="Y811" i="1" s="1"/>
  <c r="Z811" i="1"/>
  <c r="T811" i="1"/>
  <c r="L780" i="1"/>
  <c r="M780" i="1" s="1"/>
  <c r="Z763" i="1"/>
  <c r="M755" i="1"/>
  <c r="J754" i="1"/>
  <c r="N754" i="1" s="1"/>
  <c r="O754" i="1" s="1"/>
  <c r="J827" i="1"/>
  <c r="N827" i="1" s="1"/>
  <c r="U849" i="1"/>
  <c r="M881" i="1"/>
  <c r="T890" i="1"/>
  <c r="T889" i="1"/>
  <c r="Q885" i="1"/>
  <c r="J871" i="1"/>
  <c r="N871" i="1" s="1"/>
  <c r="O871" i="1" s="1"/>
  <c r="Q870" i="1"/>
  <c r="Z865" i="1"/>
  <c r="T816" i="1"/>
  <c r="T812" i="1"/>
  <c r="Q777" i="1"/>
  <c r="Q784" i="1"/>
  <c r="U784" i="1"/>
  <c r="T769" i="1"/>
  <c r="U769" i="1"/>
  <c r="X800" i="1"/>
  <c r="Z800" i="1"/>
  <c r="M793" i="1"/>
  <c r="X786" i="1"/>
  <c r="Y786" i="1" s="1"/>
  <c r="T780" i="1"/>
  <c r="M770" i="1"/>
  <c r="J806" i="1"/>
  <c r="N806" i="1" s="1"/>
  <c r="O806" i="1" s="1"/>
  <c r="M803" i="1"/>
  <c r="Z793" i="1"/>
  <c r="J792" i="1"/>
  <c r="N792" i="1" s="1"/>
  <c r="O792" i="1" s="1"/>
  <c r="Z779" i="1"/>
  <c r="M772" i="1"/>
  <c r="M750" i="1"/>
  <c r="Q823" i="1"/>
  <c r="X819" i="1"/>
  <c r="Y819" i="1" s="1"/>
  <c r="T817" i="1"/>
  <c r="Z814" i="1"/>
  <c r="J803" i="1"/>
  <c r="N803" i="1" s="1"/>
  <c r="O803" i="1" s="1"/>
  <c r="J796" i="1"/>
  <c r="N796" i="1" s="1"/>
  <c r="O796" i="1" s="1"/>
  <c r="J776" i="1"/>
  <c r="N776" i="1" s="1"/>
  <c r="O776" i="1" s="1"/>
  <c r="T751" i="1"/>
  <c r="U751" i="1"/>
  <c r="U722" i="1"/>
  <c r="T722" i="1"/>
  <c r="M884" i="1"/>
  <c r="Z882" i="1"/>
  <c r="J876" i="1"/>
  <c r="N876" i="1" s="1"/>
  <c r="O876" i="1" s="1"/>
  <c r="T864" i="1"/>
  <c r="Z850" i="1"/>
  <c r="Q844" i="1"/>
  <c r="Z843" i="1"/>
  <c r="M842" i="1"/>
  <c r="X837" i="1"/>
  <c r="Y837" i="1" s="1"/>
  <c r="Z829" i="1"/>
  <c r="J817" i="1"/>
  <c r="N817" i="1" s="1"/>
  <c r="T801" i="1"/>
  <c r="Q799" i="1"/>
  <c r="X783" i="1"/>
  <c r="Y783" i="1" s="1"/>
  <c r="M752" i="1"/>
  <c r="J748" i="1"/>
  <c r="N748" i="1" s="1"/>
  <c r="O748" i="1" s="1"/>
  <c r="X748" i="1"/>
  <c r="Y748" i="1" s="1"/>
  <c r="L710" i="1"/>
  <c r="M710" i="1" s="1"/>
  <c r="U697" i="1"/>
  <c r="T697" i="1"/>
  <c r="Q697" i="1"/>
  <c r="J882" i="1"/>
  <c r="N882" i="1" s="1"/>
  <c r="O882" i="1" s="1"/>
  <c r="X864" i="1"/>
  <c r="Y864" i="1" s="1"/>
  <c r="U837" i="1"/>
  <c r="Z827" i="1"/>
  <c r="X827" i="1"/>
  <c r="Y827" i="1" s="1"/>
  <c r="X821" i="1"/>
  <c r="Y821" i="1" s="1"/>
  <c r="Z806" i="1"/>
  <c r="Z734" i="1"/>
  <c r="X734" i="1"/>
  <c r="Y734" i="1" s="1"/>
  <c r="T732" i="1"/>
  <c r="T850" i="1"/>
  <c r="Q840" i="1"/>
  <c r="M801" i="1"/>
  <c r="J798" i="1"/>
  <c r="N798" i="1" s="1"/>
  <c r="O798" i="1" s="1"/>
  <c r="Q791" i="1"/>
  <c r="L767" i="1"/>
  <c r="M767" i="1" s="1"/>
  <c r="M743" i="1"/>
  <c r="X842" i="1"/>
  <c r="J838" i="1"/>
  <c r="N838" i="1" s="1"/>
  <c r="O838" i="1" s="1"/>
  <c r="J825" i="1"/>
  <c r="O825" i="1" s="1"/>
  <c r="M811" i="1"/>
  <c r="T793" i="1"/>
  <c r="U792" i="1"/>
  <c r="J759" i="1"/>
  <c r="N759" i="1" s="1"/>
  <c r="O759" i="1" s="1"/>
  <c r="X744" i="1"/>
  <c r="U744" i="1"/>
  <c r="J841" i="1"/>
  <c r="N841" i="1" s="1"/>
  <c r="O841" i="1" s="1"/>
  <c r="M821" i="1"/>
  <c r="T820" i="1"/>
  <c r="M808" i="1"/>
  <c r="Z750" i="1"/>
  <c r="X746" i="1"/>
  <c r="Y746" i="1" s="1"/>
  <c r="M740" i="1"/>
  <c r="J733" i="1"/>
  <c r="N733" i="1" s="1"/>
  <c r="O733" i="1" s="1"/>
  <c r="Q731" i="1"/>
  <c r="T726" i="1"/>
  <c r="U726" i="1"/>
  <c r="X682" i="1"/>
  <c r="U682" i="1"/>
  <c r="Z682" i="1"/>
  <c r="J675" i="1"/>
  <c r="N675" i="1" s="1"/>
  <c r="O675" i="1" s="1"/>
  <c r="Q675" i="1"/>
  <c r="Z777" i="1"/>
  <c r="J772" i="1"/>
  <c r="N772" i="1" s="1"/>
  <c r="O772" i="1" s="1"/>
  <c r="J770" i="1"/>
  <c r="N770" i="1" s="1"/>
  <c r="O770" i="1" s="1"/>
  <c r="X767" i="1"/>
  <c r="Y767" i="1" s="1"/>
  <c r="J767" i="1"/>
  <c r="N767" i="1" s="1"/>
  <c r="O767" i="1" s="1"/>
  <c r="U756" i="1"/>
  <c r="J749" i="1"/>
  <c r="N749" i="1" s="1"/>
  <c r="O749" i="1" s="1"/>
  <c r="Z740" i="1"/>
  <c r="Z737" i="1"/>
  <c r="Z706" i="1"/>
  <c r="Z716" i="1"/>
  <c r="J709" i="1"/>
  <c r="N709" i="1" s="1"/>
  <c r="O709" i="1" s="1"/>
  <c r="T687" i="1"/>
  <c r="X839" i="1"/>
  <c r="Y839" i="1" s="1"/>
  <c r="Z818" i="1"/>
  <c r="J800" i="1"/>
  <c r="N800" i="1" s="1"/>
  <c r="O800" i="1" s="1"/>
  <c r="U796" i="1"/>
  <c r="Z762" i="1"/>
  <c r="U717" i="1"/>
  <c r="T716" i="1"/>
  <c r="M711" i="1"/>
  <c r="Z709" i="1"/>
  <c r="J706" i="1"/>
  <c r="N706" i="1" s="1"/>
  <c r="O706" i="1" s="1"/>
  <c r="J687" i="1"/>
  <c r="N687" i="1" s="1"/>
  <c r="O687" i="1" s="1"/>
  <c r="X738" i="1"/>
  <c r="Y738" i="1" s="1"/>
  <c r="Z738" i="1"/>
  <c r="U728" i="1"/>
  <c r="T728" i="1"/>
  <c r="T727" i="1"/>
  <c r="J648" i="1"/>
  <c r="N648" i="1" s="1"/>
  <c r="O648" i="1" s="1"/>
  <c r="X648" i="1"/>
  <c r="Y648" i="1" s="1"/>
  <c r="J793" i="1"/>
  <c r="N793" i="1" s="1"/>
  <c r="O793" i="1" s="1"/>
  <c r="X739" i="1"/>
  <c r="Y739" i="1" s="1"/>
  <c r="U738" i="1"/>
  <c r="X737" i="1"/>
  <c r="Q728" i="1"/>
  <c r="J727" i="1"/>
  <c r="N727" i="1" s="1"/>
  <c r="O727" i="1" s="1"/>
  <c r="X691" i="1"/>
  <c r="Y691" i="1" s="1"/>
  <c r="Z691" i="1"/>
  <c r="X740" i="1"/>
  <c r="Y740" i="1" s="1"/>
  <c r="T738" i="1"/>
  <c r="J745" i="1"/>
  <c r="N745" i="1" s="1"/>
  <c r="O745" i="1" s="1"/>
  <c r="Q744" i="1"/>
  <c r="T691" i="1"/>
  <c r="Z822" i="1"/>
  <c r="M817" i="1"/>
  <c r="J804" i="1"/>
  <c r="N804" i="1" s="1"/>
  <c r="O804" i="1" s="1"/>
  <c r="T798" i="1"/>
  <c r="M797" i="1"/>
  <c r="Z785" i="1"/>
  <c r="Q783" i="1"/>
  <c r="T782" i="1"/>
  <c r="Z781" i="1"/>
  <c r="Z773" i="1"/>
  <c r="U772" i="1"/>
  <c r="Z755" i="1"/>
  <c r="J747" i="1"/>
  <c r="N747" i="1" s="1"/>
  <c r="O747" i="1" s="1"/>
  <c r="T740" i="1"/>
  <c r="J724" i="1"/>
  <c r="N724" i="1" s="1"/>
  <c r="O724" i="1" s="1"/>
  <c r="T714" i="1"/>
  <c r="J712" i="1"/>
  <c r="N712" i="1" s="1"/>
  <c r="O712" i="1" s="1"/>
  <c r="M668" i="1"/>
  <c r="J829" i="1"/>
  <c r="N829" i="1" s="1"/>
  <c r="J828" i="1"/>
  <c r="N828" i="1" s="1"/>
  <c r="Q820" i="1"/>
  <c r="X810" i="1"/>
  <c r="Z809" i="1"/>
  <c r="Q806" i="1"/>
  <c r="J797" i="1"/>
  <c r="N797" i="1" s="1"/>
  <c r="O797" i="1" s="1"/>
  <c r="J778" i="1"/>
  <c r="N778" i="1" s="1"/>
  <c r="O778" i="1" s="1"/>
  <c r="Q770" i="1"/>
  <c r="X741" i="1"/>
  <c r="AA741" i="1" s="1"/>
  <c r="AB741" i="1" s="1"/>
  <c r="Q738" i="1"/>
  <c r="T737" i="1"/>
  <c r="T703" i="1"/>
  <c r="Q837" i="1"/>
  <c r="U823" i="1"/>
  <c r="J799" i="1"/>
  <c r="N799" i="1" s="1"/>
  <c r="O799" i="1" s="1"/>
  <c r="X790" i="1"/>
  <c r="J790" i="1"/>
  <c r="N790" i="1" s="1"/>
  <c r="O790" i="1" s="1"/>
  <c r="Q768" i="1"/>
  <c r="Q755" i="1"/>
  <c r="Z753" i="1"/>
  <c r="T749" i="1"/>
  <c r="J735" i="1"/>
  <c r="N735" i="1" s="1"/>
  <c r="O735" i="1" s="1"/>
  <c r="Z704" i="1"/>
  <c r="X704" i="1"/>
  <c r="Y704" i="1" s="1"/>
  <c r="Q692" i="1"/>
  <c r="T665" i="1"/>
  <c r="U665" i="1"/>
  <c r="M657" i="1"/>
  <c r="M713" i="1"/>
  <c r="Q693" i="1"/>
  <c r="T688" i="1"/>
  <c r="U688" i="1"/>
  <c r="M675" i="1"/>
  <c r="T641" i="1"/>
  <c r="J722" i="1"/>
  <c r="N722" i="1" s="1"/>
  <c r="O722" i="1" s="1"/>
  <c r="T698" i="1"/>
  <c r="T690" i="1"/>
  <c r="Z685" i="1"/>
  <c r="M672" i="1"/>
  <c r="M659" i="1"/>
  <c r="J658" i="1"/>
  <c r="N658" i="1" s="1"/>
  <c r="O658" i="1" s="1"/>
  <c r="Z643" i="1"/>
  <c r="U643" i="1"/>
  <c r="M724" i="1"/>
  <c r="M717" i="1"/>
  <c r="X702" i="1"/>
  <c r="T696" i="1"/>
  <c r="Z683" i="1"/>
  <c r="T683" i="1"/>
  <c r="M660" i="1"/>
  <c r="X723" i="1"/>
  <c r="Y723" i="1" s="1"/>
  <c r="M718" i="1"/>
  <c r="M689" i="1"/>
  <c r="T678" i="1"/>
  <c r="Q678" i="1"/>
  <c r="T731" i="1"/>
  <c r="Z723" i="1"/>
  <c r="Z707" i="1"/>
  <c r="U650" i="1"/>
  <c r="Z733" i="1"/>
  <c r="M709" i="1"/>
  <c r="Q708" i="1"/>
  <c r="J689" i="1"/>
  <c r="N689" i="1" s="1"/>
  <c r="O689" i="1" s="1"/>
  <c r="X664" i="1"/>
  <c r="T662" i="1"/>
  <c r="T674" i="1"/>
  <c r="U674" i="1"/>
  <c r="M662" i="1"/>
  <c r="U811" i="1"/>
  <c r="U797" i="1"/>
  <c r="M782" i="1"/>
  <c r="U757" i="1"/>
  <c r="J755" i="1"/>
  <c r="N755" i="1" s="1"/>
  <c r="O755" i="1" s="1"/>
  <c r="T734" i="1"/>
  <c r="M726" i="1"/>
  <c r="J725" i="1"/>
  <c r="N725" i="1" s="1"/>
  <c r="O725" i="1" s="1"/>
  <c r="J702" i="1"/>
  <c r="N702" i="1" s="1"/>
  <c r="O702" i="1" s="1"/>
  <c r="Q690" i="1"/>
  <c r="J654" i="1"/>
  <c r="N654" i="1" s="1"/>
  <c r="O654" i="1" s="1"/>
  <c r="Q654" i="1"/>
  <c r="X687" i="1"/>
  <c r="Y687" i="1" s="1"/>
  <c r="M653" i="1"/>
  <c r="Z667" i="1"/>
  <c r="T648" i="1"/>
  <c r="Q683" i="1"/>
  <c r="Q658" i="1"/>
  <c r="J646" i="1"/>
  <c r="N646" i="1" s="1"/>
  <c r="O646" i="1" s="1"/>
  <c r="Z672" i="1"/>
  <c r="M654" i="1"/>
  <c r="Z646" i="1"/>
  <c r="J657" i="1"/>
  <c r="N657" i="1" s="1"/>
  <c r="O657" i="1" s="1"/>
  <c r="U641" i="1"/>
  <c r="J699" i="1"/>
  <c r="N699" i="1" s="1"/>
  <c r="O699" i="1" s="1"/>
  <c r="J691" i="1"/>
  <c r="N691" i="1" s="1"/>
  <c r="O691" i="1" s="1"/>
  <c r="Z687" i="1"/>
  <c r="J660" i="1"/>
  <c r="N660" i="1" s="1"/>
  <c r="O660" i="1" s="1"/>
  <c r="Z659" i="1"/>
  <c r="T642" i="1"/>
  <c r="U681" i="1"/>
  <c r="T670" i="1"/>
  <c r="Q661" i="1"/>
  <c r="Z693" i="1"/>
  <c r="M680" i="1"/>
  <c r="Q670" i="1"/>
  <c r="X652" i="1"/>
  <c r="Y652" i="1" s="1"/>
  <c r="Z651" i="1"/>
  <c r="Q645" i="1"/>
  <c r="Z692" i="1"/>
  <c r="M643" i="1"/>
  <c r="Q689" i="1"/>
  <c r="Q680" i="1"/>
  <c r="M679" i="1"/>
  <c r="Z666" i="1"/>
  <c r="J644" i="1"/>
  <c r="N644" i="1" s="1"/>
  <c r="O644" i="1" s="1"/>
  <c r="Z719" i="1"/>
  <c r="M681" i="1"/>
  <c r="T652" i="1"/>
  <c r="X638" i="1"/>
  <c r="AA638" i="1" s="1"/>
  <c r="AB638" i="1" s="1"/>
  <c r="J822" i="1"/>
  <c r="N822" i="1" s="1"/>
  <c r="J809" i="1"/>
  <c r="N809" i="1" s="1"/>
  <c r="O809" i="1" s="1"/>
  <c r="Z804" i="1"/>
  <c r="M790" i="1"/>
  <c r="J784" i="1"/>
  <c r="N784" i="1" s="1"/>
  <c r="O784" i="1" s="1"/>
  <c r="M776" i="1"/>
  <c r="J771" i="1"/>
  <c r="N771" i="1" s="1"/>
  <c r="O771" i="1" s="1"/>
  <c r="M769" i="1"/>
  <c r="M764" i="1"/>
  <c r="Z743" i="1"/>
  <c r="J729" i="1"/>
  <c r="N729" i="1" s="1"/>
  <c r="O729" i="1" s="1"/>
  <c r="Z722" i="1"/>
  <c r="U710" i="1"/>
  <c r="X683" i="1"/>
  <c r="Y683" i="1" s="1"/>
  <c r="Q677" i="1"/>
  <c r="T645" i="1"/>
  <c r="Z639" i="1"/>
  <c r="U793" i="1"/>
  <c r="X787" i="1"/>
  <c r="Y787" i="1" s="1"/>
  <c r="T779" i="1"/>
  <c r="U775" i="1"/>
  <c r="Z767" i="1"/>
  <c r="J746" i="1"/>
  <c r="N746" i="1" s="1"/>
  <c r="O746" i="1" s="1"/>
  <c r="M744" i="1"/>
  <c r="U709" i="1"/>
  <c r="M692" i="1"/>
  <c r="U683" i="1"/>
  <c r="Z673" i="1"/>
  <c r="X658" i="1"/>
  <c r="Y658" i="1" s="1"/>
  <c r="T657" i="1"/>
  <c r="T653" i="1"/>
  <c r="Z648" i="1"/>
  <c r="J645" i="1"/>
  <c r="N645" i="1" s="1"/>
  <c r="O645" i="1" s="1"/>
  <c r="J643" i="1"/>
  <c r="N643" i="1" s="1"/>
  <c r="O643" i="1" s="1"/>
  <c r="J636" i="1"/>
  <c r="N636" i="1" s="1"/>
  <c r="O636" i="1" s="1"/>
  <c r="Q637" i="1"/>
  <c r="Z638" i="1"/>
  <c r="Q638" i="1"/>
  <c r="T636" i="1"/>
  <c r="M638" i="1"/>
  <c r="J638" i="1"/>
  <c r="N638" i="1" s="1"/>
  <c r="O638" i="1" s="1"/>
  <c r="X637" i="1"/>
  <c r="Y637" i="1" s="1"/>
  <c r="X636" i="1"/>
  <c r="AA636" i="1" s="1"/>
  <c r="AB636" i="1" s="1"/>
  <c r="T638" i="1"/>
  <c r="M636" i="1"/>
  <c r="T637" i="1"/>
  <c r="M637" i="1"/>
  <c r="U637" i="1"/>
  <c r="U638" i="1"/>
  <c r="Q636" i="1"/>
  <c r="Z890" i="1"/>
  <c r="M890" i="1"/>
  <c r="U887" i="1"/>
  <c r="M886" i="1"/>
  <c r="L880" i="1"/>
  <c r="M880" i="1" s="1"/>
  <c r="U879" i="1"/>
  <c r="Q879" i="1"/>
  <c r="Q871" i="1"/>
  <c r="T871" i="1"/>
  <c r="L870" i="1"/>
  <c r="M870" i="1" s="1"/>
  <c r="J868" i="1"/>
  <c r="N868" i="1" s="1"/>
  <c r="O868" i="1" s="1"/>
  <c r="Z862" i="1"/>
  <c r="U859" i="1"/>
  <c r="M847" i="1"/>
  <c r="J881" i="1"/>
  <c r="N881" i="1" s="1"/>
  <c r="O881" i="1" s="1"/>
  <c r="J880" i="1"/>
  <c r="N880" i="1" s="1"/>
  <c r="O880" i="1" s="1"/>
  <c r="L878" i="1"/>
  <c r="M878" i="1" s="1"/>
  <c r="T868" i="1"/>
  <c r="Z868" i="1"/>
  <c r="M861" i="1"/>
  <c r="Z888" i="1"/>
  <c r="Z886" i="1"/>
  <c r="L875" i="1"/>
  <c r="M875" i="1" s="1"/>
  <c r="L866" i="1"/>
  <c r="M866" i="1" s="1"/>
  <c r="J860" i="1"/>
  <c r="N860" i="1" s="1"/>
  <c r="O860" i="1" s="1"/>
  <c r="M860" i="1"/>
  <c r="Z860" i="1"/>
  <c r="Q856" i="1"/>
  <c r="T856" i="1"/>
  <c r="Z856" i="1"/>
  <c r="T855" i="1"/>
  <c r="U855" i="1"/>
  <c r="Z889" i="1"/>
  <c r="T874" i="1"/>
  <c r="U874" i="1"/>
  <c r="U852" i="1"/>
  <c r="T848" i="1"/>
  <c r="U848" i="1"/>
  <c r="Q883" i="1"/>
  <c r="Q878" i="1"/>
  <c r="U890" i="1"/>
  <c r="Q890" i="1"/>
  <c r="Z875" i="1"/>
  <c r="Q866" i="1"/>
  <c r="T866" i="1"/>
  <c r="Z871" i="1"/>
  <c r="Z847" i="1"/>
  <c r="X885" i="1"/>
  <c r="Y885" i="1" s="1"/>
  <c r="T886" i="1"/>
  <c r="U885" i="1"/>
  <c r="Z881" i="1"/>
  <c r="M873" i="1"/>
  <c r="J849" i="1"/>
  <c r="N849" i="1" s="1"/>
  <c r="O849" i="1" s="1"/>
  <c r="M849" i="1"/>
  <c r="Z849" i="1"/>
  <c r="T842" i="1"/>
  <c r="Q842" i="1"/>
  <c r="J842" i="1"/>
  <c r="N842" i="1" s="1"/>
  <c r="O842" i="1" s="1"/>
  <c r="J884" i="1"/>
  <c r="N884" i="1" s="1"/>
  <c r="O884" i="1" s="1"/>
  <c r="U889" i="1"/>
  <c r="J883" i="1"/>
  <c r="N883" i="1" s="1"/>
  <c r="O883" i="1" s="1"/>
  <c r="U858" i="1"/>
  <c r="Z824" i="1"/>
  <c r="X824" i="1"/>
  <c r="Y824" i="1" s="1"/>
  <c r="J873" i="1"/>
  <c r="N873" i="1" s="1"/>
  <c r="O873" i="1" s="1"/>
  <c r="M864" i="1"/>
  <c r="J854" i="1"/>
  <c r="N854" i="1" s="1"/>
  <c r="O854" i="1" s="1"/>
  <c r="U824" i="1"/>
  <c r="Q861" i="1"/>
  <c r="J861" i="1"/>
  <c r="N861" i="1" s="1"/>
  <c r="O861" i="1" s="1"/>
  <c r="X856" i="1"/>
  <c r="J856" i="1"/>
  <c r="N856" i="1" s="1"/>
  <c r="O856" i="1" s="1"/>
  <c r="Q855" i="1"/>
  <c r="Z885" i="1"/>
  <c r="T885" i="1"/>
  <c r="Z887" i="1"/>
  <c r="Z884" i="1"/>
  <c r="T881" i="1"/>
  <c r="Q881" i="1"/>
  <c r="T880" i="1"/>
  <c r="Z878" i="1"/>
  <c r="Z861" i="1"/>
  <c r="M841" i="1"/>
  <c r="T839" i="1"/>
  <c r="U839" i="1"/>
  <c r="T860" i="1"/>
  <c r="U860" i="1"/>
  <c r="Q888" i="1"/>
  <c r="Q884" i="1"/>
  <c r="T884" i="1"/>
  <c r="T882" i="1"/>
  <c r="U882" i="1"/>
  <c r="T862" i="1"/>
  <c r="U862" i="1"/>
  <c r="X847" i="1"/>
  <c r="J847" i="1"/>
  <c r="N847" i="1" s="1"/>
  <c r="O847" i="1" s="1"/>
  <c r="J889" i="1"/>
  <c r="N889" i="1" s="1"/>
  <c r="O889" i="1" s="1"/>
  <c r="Q882" i="1"/>
  <c r="T865" i="1"/>
  <c r="U865" i="1"/>
  <c r="Q863" i="1"/>
  <c r="M863" i="1"/>
  <c r="M888" i="1"/>
  <c r="Z877" i="1"/>
  <c r="Q854" i="1"/>
  <c r="T854" i="1"/>
  <c r="Z854" i="1"/>
  <c r="T824" i="1"/>
  <c r="L844" i="1"/>
  <c r="M844" i="1" s="1"/>
  <c r="Z826" i="1"/>
  <c r="J826" i="1"/>
  <c r="N826" i="1" s="1"/>
  <c r="X882" i="1"/>
  <c r="T878" i="1"/>
  <c r="U878" i="1"/>
  <c r="M871" i="1"/>
  <c r="X853" i="1"/>
  <c r="J852" i="1"/>
  <c r="N852" i="1" s="1"/>
  <c r="O852" i="1" s="1"/>
  <c r="M852" i="1"/>
  <c r="Z837" i="1"/>
  <c r="Q819" i="1"/>
  <c r="Z819" i="1"/>
  <c r="Q812" i="1"/>
  <c r="J812" i="1"/>
  <c r="N812" i="1" s="1"/>
  <c r="O812" i="1" s="1"/>
  <c r="Q868" i="1"/>
  <c r="M856" i="1"/>
  <c r="M854" i="1"/>
  <c r="Q849" i="1"/>
  <c r="Q880" i="1"/>
  <c r="Z869" i="1"/>
  <c r="M868" i="1"/>
  <c r="J862" i="1"/>
  <c r="N862" i="1" s="1"/>
  <c r="O862" i="1" s="1"/>
  <c r="M862" i="1"/>
  <c r="M877" i="1"/>
  <c r="X871" i="1"/>
  <c r="Q864" i="1"/>
  <c r="X857" i="1"/>
  <c r="Z857" i="1"/>
  <c r="J846" i="1"/>
  <c r="N846" i="1" s="1"/>
  <c r="O846" i="1" s="1"/>
  <c r="Q841" i="1"/>
  <c r="T841" i="1"/>
  <c r="T861" i="1"/>
  <c r="U861" i="1"/>
  <c r="U857" i="1"/>
  <c r="T829" i="1"/>
  <c r="U829" i="1"/>
  <c r="Q858" i="1"/>
  <c r="T857" i="1"/>
  <c r="M850" i="1"/>
  <c r="M845" i="1"/>
  <c r="J837" i="1"/>
  <c r="N837" i="1" s="1"/>
  <c r="O837" i="1" s="1"/>
  <c r="L830" i="1"/>
  <c r="M830" i="1" s="1"/>
  <c r="Q829" i="1"/>
  <c r="Z873" i="1"/>
  <c r="Q877" i="1"/>
  <c r="Q852" i="1"/>
  <c r="M840" i="1"/>
  <c r="T875" i="1"/>
  <c r="U875" i="1"/>
  <c r="Z864" i="1"/>
  <c r="J855" i="1"/>
  <c r="N855" i="1" s="1"/>
  <c r="O855" i="1" s="1"/>
  <c r="J839" i="1"/>
  <c r="N839" i="1" s="1"/>
  <c r="O839" i="1" s="1"/>
  <c r="J823" i="1"/>
  <c r="O823" i="1" s="1"/>
  <c r="L820" i="1"/>
  <c r="M820" i="1" s="1"/>
  <c r="U880" i="1"/>
  <c r="Q875" i="1"/>
  <c r="J869" i="1"/>
  <c r="N869" i="1" s="1"/>
  <c r="O869" i="1" s="1"/>
  <c r="X867" i="1"/>
  <c r="Z867" i="1"/>
  <c r="J850" i="1"/>
  <c r="N850" i="1" s="1"/>
  <c r="O850" i="1" s="1"/>
  <c r="Z844" i="1"/>
  <c r="Z841" i="1"/>
  <c r="M819" i="1"/>
  <c r="Q845" i="1"/>
  <c r="T845" i="1"/>
  <c r="M838" i="1"/>
  <c r="Q838" i="1"/>
  <c r="J819" i="1"/>
  <c r="N819" i="1" s="1"/>
  <c r="U872" i="1"/>
  <c r="Z863" i="1"/>
  <c r="J859" i="1"/>
  <c r="N859" i="1" s="1"/>
  <c r="O859" i="1" s="1"/>
  <c r="U850" i="1"/>
  <c r="J848" i="1"/>
  <c r="N848" i="1" s="1"/>
  <c r="O848" i="1" s="1"/>
  <c r="U844" i="1"/>
  <c r="J843" i="1"/>
  <c r="N843" i="1" s="1"/>
  <c r="O843" i="1" s="1"/>
  <c r="T872" i="1"/>
  <c r="M812" i="1"/>
  <c r="L874" i="1"/>
  <c r="M874" i="1" s="1"/>
  <c r="Z870" i="1"/>
  <c r="X863" i="1"/>
  <c r="Z830" i="1"/>
  <c r="Q830" i="1"/>
  <c r="M826" i="1"/>
  <c r="T838" i="1"/>
  <c r="U838" i="1"/>
  <c r="T828" i="1"/>
  <c r="U828" i="1"/>
  <c r="Q826" i="1"/>
  <c r="T826" i="1"/>
  <c r="X825" i="1"/>
  <c r="Y825" i="1" s="1"/>
  <c r="Z825" i="1"/>
  <c r="Q822" i="1"/>
  <c r="T822" i="1"/>
  <c r="U822" i="1"/>
  <c r="T821" i="1"/>
  <c r="U821" i="1"/>
  <c r="Q818" i="1"/>
  <c r="U818" i="1"/>
  <c r="X815" i="1"/>
  <c r="Y815" i="1" s="1"/>
  <c r="Z815" i="1"/>
  <c r="T813" i="1"/>
  <c r="U813" i="1"/>
  <c r="L813" i="1"/>
  <c r="M813" i="1" s="1"/>
  <c r="T809" i="1"/>
  <c r="U809" i="1"/>
  <c r="T807" i="1"/>
  <c r="U807" i="1"/>
  <c r="L807" i="1"/>
  <c r="M807" i="1" s="1"/>
  <c r="Q804" i="1"/>
  <c r="U804" i="1"/>
  <c r="T803" i="1"/>
  <c r="Q803" i="1"/>
  <c r="Z803" i="1"/>
  <c r="T802" i="1"/>
  <c r="U802" i="1"/>
  <c r="T799" i="1"/>
  <c r="U799" i="1"/>
  <c r="M798" i="1"/>
  <c r="Z798" i="1"/>
  <c r="Z794" i="1"/>
  <c r="J794" i="1"/>
  <c r="N794" i="1" s="1"/>
  <c r="O794" i="1" s="1"/>
  <c r="M789" i="1"/>
  <c r="T789" i="1"/>
  <c r="J789" i="1"/>
  <c r="N789" i="1" s="1"/>
  <c r="O789" i="1" s="1"/>
  <c r="Z789" i="1"/>
  <c r="L787" i="1"/>
  <c r="M787" i="1" s="1"/>
  <c r="U785" i="1"/>
  <c r="T785" i="1"/>
  <c r="L781" i="1"/>
  <c r="M781" i="1" s="1"/>
  <c r="L777" i="1"/>
  <c r="M777" i="1" s="1"/>
  <c r="Z766" i="1"/>
  <c r="X766" i="1"/>
  <c r="Y766" i="1" s="1"/>
  <c r="X765" i="1"/>
  <c r="Y765" i="1" s="1"/>
  <c r="Z765" i="1"/>
  <c r="X818" i="1"/>
  <c r="X804" i="1"/>
  <c r="Z802" i="1"/>
  <c r="Q797" i="1"/>
  <c r="L794" i="1"/>
  <c r="M794" i="1" s="1"/>
  <c r="Q792" i="1"/>
  <c r="T792" i="1"/>
  <c r="Q788" i="1"/>
  <c r="U788" i="1"/>
  <c r="X778" i="1"/>
  <c r="Y778" i="1" s="1"/>
  <c r="Z778" i="1"/>
  <c r="T778" i="1"/>
  <c r="X758" i="1"/>
  <c r="J758" i="1"/>
  <c r="N758" i="1" s="1"/>
  <c r="O758" i="1" s="1"/>
  <c r="Q816" i="1"/>
  <c r="U778" i="1"/>
  <c r="T776" i="1"/>
  <c r="U776" i="1"/>
  <c r="Q774" i="1"/>
  <c r="L796" i="1"/>
  <c r="M796" i="1" s="1"/>
  <c r="J788" i="1"/>
  <c r="N788" i="1" s="1"/>
  <c r="O788" i="1" s="1"/>
  <c r="M788" i="1"/>
  <c r="L783" i="1"/>
  <c r="M783" i="1" s="1"/>
  <c r="Z823" i="1"/>
  <c r="L814" i="1"/>
  <c r="M814" i="1" s="1"/>
  <c r="Z812" i="1"/>
  <c r="J810" i="1"/>
  <c r="N810" i="1" s="1"/>
  <c r="O810" i="1" s="1"/>
  <c r="M809" i="1"/>
  <c r="M804" i="1"/>
  <c r="T787" i="1"/>
  <c r="Z787" i="1"/>
  <c r="Q787" i="1"/>
  <c r="J781" i="1"/>
  <c r="N781" i="1" s="1"/>
  <c r="O781" i="1" s="1"/>
  <c r="X781" i="1"/>
  <c r="Y781" i="1" s="1"/>
  <c r="U759" i="1"/>
  <c r="X759" i="1"/>
  <c r="Y759" i="1" s="1"/>
  <c r="Z759" i="1"/>
  <c r="T759" i="1"/>
  <c r="J808" i="1"/>
  <c r="N808" i="1" s="1"/>
  <c r="O808" i="1" s="1"/>
  <c r="T806" i="1"/>
  <c r="U806" i="1"/>
  <c r="L802" i="1"/>
  <c r="M802" i="1" s="1"/>
  <c r="M784" i="1"/>
  <c r="X779" i="1"/>
  <c r="J779" i="1"/>
  <c r="N779" i="1" s="1"/>
  <c r="O779" i="1" s="1"/>
  <c r="M771" i="1"/>
  <c r="T767" i="1"/>
  <c r="Q767" i="1"/>
  <c r="L799" i="1"/>
  <c r="M799" i="1" s="1"/>
  <c r="Z797" i="1"/>
  <c r="X792" i="1"/>
  <c r="Y792" i="1" s="1"/>
  <c r="Z791" i="1"/>
  <c r="T790" i="1"/>
  <c r="Z782" i="1"/>
  <c r="Q771" i="1"/>
  <c r="M768" i="1"/>
  <c r="L756" i="1"/>
  <c r="M756" i="1" s="1"/>
  <c r="U830" i="1"/>
  <c r="X803" i="1"/>
  <c r="J802" i="1"/>
  <c r="N802" i="1" s="1"/>
  <c r="O802" i="1" s="1"/>
  <c r="M795" i="1"/>
  <c r="U791" i="1"/>
  <c r="T830" i="1"/>
  <c r="Z810" i="1"/>
  <c r="M800" i="1"/>
  <c r="X797" i="1"/>
  <c r="Y797" i="1" s="1"/>
  <c r="T791" i="1"/>
  <c r="X747" i="1"/>
  <c r="Y747" i="1" s="1"/>
  <c r="Z747" i="1"/>
  <c r="Q795" i="1"/>
  <c r="T795" i="1"/>
  <c r="T794" i="1"/>
  <c r="T760" i="1"/>
  <c r="M760" i="1"/>
  <c r="U747" i="1"/>
  <c r="T810" i="1"/>
  <c r="J795" i="1"/>
  <c r="N795" i="1" s="1"/>
  <c r="O795" i="1" s="1"/>
  <c r="Z757" i="1"/>
  <c r="J757" i="1"/>
  <c r="N757" i="1" s="1"/>
  <c r="O757" i="1" s="1"/>
  <c r="M757" i="1"/>
  <c r="U816" i="1"/>
  <c r="Q800" i="1"/>
  <c r="T800" i="1"/>
  <c r="T797" i="1"/>
  <c r="M791" i="1"/>
  <c r="T788" i="1"/>
  <c r="J791" i="1"/>
  <c r="N791" i="1" s="1"/>
  <c r="O791" i="1" s="1"/>
  <c r="Q798" i="1"/>
  <c r="Q790" i="1"/>
  <c r="X788" i="1"/>
  <c r="X785" i="1"/>
  <c r="Y785" i="1" s="1"/>
  <c r="T777" i="1"/>
  <c r="Z776" i="1"/>
  <c r="J773" i="1"/>
  <c r="N773" i="1" s="1"/>
  <c r="O773" i="1" s="1"/>
  <c r="Z772" i="1"/>
  <c r="X762" i="1"/>
  <c r="J762" i="1"/>
  <c r="N762" i="1" s="1"/>
  <c r="O762" i="1" s="1"/>
  <c r="Q796" i="1"/>
  <c r="Z786" i="1"/>
  <c r="Q780" i="1"/>
  <c r="Q758" i="1"/>
  <c r="Q801" i="1"/>
  <c r="Q794" i="1"/>
  <c r="M779" i="1"/>
  <c r="T772" i="1"/>
  <c r="J769" i="1"/>
  <c r="N769" i="1" s="1"/>
  <c r="O769" i="1" s="1"/>
  <c r="J751" i="1"/>
  <c r="N751" i="1" s="1"/>
  <c r="O751" i="1" s="1"/>
  <c r="T766" i="1"/>
  <c r="Z741" i="1"/>
  <c r="L785" i="1"/>
  <c r="M785" i="1" s="1"/>
  <c r="Z784" i="1"/>
  <c r="J774" i="1"/>
  <c r="N774" i="1" s="1"/>
  <c r="O774" i="1" s="1"/>
  <c r="X771" i="1"/>
  <c r="J768" i="1"/>
  <c r="N768" i="1" s="1"/>
  <c r="O768" i="1" s="1"/>
  <c r="X768" i="1"/>
  <c r="Y768" i="1" s="1"/>
  <c r="Q766" i="1"/>
  <c r="J764" i="1"/>
  <c r="N764" i="1" s="1"/>
  <c r="O764" i="1" s="1"/>
  <c r="X764" i="1"/>
  <c r="Y764" i="1" s="1"/>
  <c r="L763" i="1"/>
  <c r="M763" i="1" s="1"/>
  <c r="J756" i="1"/>
  <c r="N756" i="1" s="1"/>
  <c r="O756" i="1" s="1"/>
  <c r="L754" i="1"/>
  <c r="M754" i="1" s="1"/>
  <c r="T753" i="1"/>
  <c r="T747" i="1"/>
  <c r="L766" i="1"/>
  <c r="M766" i="1" s="1"/>
  <c r="Q747" i="1"/>
  <c r="T784" i="1"/>
  <c r="Q782" i="1"/>
  <c r="T771" i="1"/>
  <c r="T762" i="1"/>
  <c r="U762" i="1"/>
  <c r="M753" i="1"/>
  <c r="Q752" i="1"/>
  <c r="U752" i="1"/>
  <c r="L749" i="1"/>
  <c r="M749" i="1" s="1"/>
  <c r="Q748" i="1"/>
  <c r="T748" i="1"/>
  <c r="U748" i="1"/>
  <c r="M747" i="1"/>
  <c r="Q762" i="1"/>
  <c r="L748" i="1"/>
  <c r="M748" i="1" s="1"/>
  <c r="J743" i="1"/>
  <c r="N743" i="1" s="1"/>
  <c r="O743" i="1" s="1"/>
  <c r="X743" i="1"/>
  <c r="Y743" i="1" s="1"/>
  <c r="Q789" i="1"/>
  <c r="Q779" i="1"/>
  <c r="Q775" i="1"/>
  <c r="L765" i="1"/>
  <c r="M765" i="1" s="1"/>
  <c r="X763" i="1"/>
  <c r="Y763" i="1" s="1"/>
  <c r="J763" i="1"/>
  <c r="N763" i="1" s="1"/>
  <c r="O763" i="1" s="1"/>
  <c r="J750" i="1"/>
  <c r="N750" i="1" s="1"/>
  <c r="O750" i="1" s="1"/>
  <c r="Q750" i="1"/>
  <c r="U790" i="1"/>
  <c r="U781" i="1"/>
  <c r="X774" i="1"/>
  <c r="Z770" i="1"/>
  <c r="Q769" i="1"/>
  <c r="X760" i="1"/>
  <c r="Z760" i="1"/>
  <c r="Z799" i="1"/>
  <c r="X793" i="1"/>
  <c r="Y793" i="1" s="1"/>
  <c r="Z783" i="1"/>
  <c r="X777" i="1"/>
  <c r="Y777" i="1" s="1"/>
  <c r="Z774" i="1"/>
  <c r="Z756" i="1"/>
  <c r="J753" i="1"/>
  <c r="N753" i="1" s="1"/>
  <c r="O753" i="1" s="1"/>
  <c r="Q749" i="1"/>
  <c r="Z749" i="1"/>
  <c r="U801" i="1"/>
  <c r="U794" i="1"/>
  <c r="T757" i="1"/>
  <c r="Q757" i="1"/>
  <c r="T783" i="1"/>
  <c r="U783" i="1"/>
  <c r="Q781" i="1"/>
  <c r="T774" i="1"/>
  <c r="U774" i="1"/>
  <c r="T768" i="1"/>
  <c r="U768" i="1"/>
  <c r="Q764" i="1"/>
  <c r="U764" i="1"/>
  <c r="Q760" i="1"/>
  <c r="M758" i="1"/>
  <c r="X755" i="1"/>
  <c r="Y755" i="1" s="1"/>
  <c r="Q763" i="1"/>
  <c r="X750" i="1"/>
  <c r="M746" i="1"/>
  <c r="Z745" i="1"/>
  <c r="J741" i="1"/>
  <c r="N741" i="1" s="1"/>
  <c r="O741" i="1" s="1"/>
  <c r="U739" i="1"/>
  <c r="Q739" i="1"/>
  <c r="M732" i="1"/>
  <c r="X727" i="1"/>
  <c r="J723" i="1"/>
  <c r="N723" i="1" s="1"/>
  <c r="O723" i="1" s="1"/>
  <c r="M720" i="1"/>
  <c r="Q719" i="1"/>
  <c r="T719" i="1"/>
  <c r="U719" i="1"/>
  <c r="T718" i="1"/>
  <c r="U718" i="1"/>
  <c r="Q772" i="1"/>
  <c r="U765" i="1"/>
  <c r="Q756" i="1"/>
  <c r="U750" i="1"/>
  <c r="J744" i="1"/>
  <c r="N744" i="1" s="1"/>
  <c r="O744" i="1" s="1"/>
  <c r="Q740" i="1"/>
  <c r="M736" i="1"/>
  <c r="Q735" i="1"/>
  <c r="T735" i="1"/>
  <c r="U735" i="1"/>
  <c r="Z727" i="1"/>
  <c r="Q723" i="1"/>
  <c r="Q718" i="1"/>
  <c r="Q765" i="1"/>
  <c r="U754" i="1"/>
  <c r="X751" i="1"/>
  <c r="Y751" i="1" s="1"/>
  <c r="T750" i="1"/>
  <c r="T745" i="1"/>
  <c r="U745" i="1"/>
  <c r="J737" i="1"/>
  <c r="N737" i="1" s="1"/>
  <c r="O737" i="1" s="1"/>
  <c r="M729" i="1"/>
  <c r="U727" i="1"/>
  <c r="L721" i="1"/>
  <c r="M721" i="1" s="1"/>
  <c r="Q699" i="1"/>
  <c r="T699" i="1"/>
  <c r="U699" i="1"/>
  <c r="J732" i="1"/>
  <c r="N732" i="1" s="1"/>
  <c r="O732" i="1" s="1"/>
  <c r="X732" i="1"/>
  <c r="Q721" i="1"/>
  <c r="J721" i="1"/>
  <c r="N721" i="1" s="1"/>
  <c r="O721" i="1" s="1"/>
  <c r="J700" i="1"/>
  <c r="N700" i="1" s="1"/>
  <c r="O700" i="1" s="1"/>
  <c r="T700" i="1"/>
  <c r="Z700" i="1"/>
  <c r="J736" i="1"/>
  <c r="N736" i="1" s="1"/>
  <c r="O736" i="1" s="1"/>
  <c r="U730" i="1"/>
  <c r="Q727" i="1"/>
  <c r="J719" i="1"/>
  <c r="N719" i="1" s="1"/>
  <c r="O719" i="1" s="1"/>
  <c r="L696" i="1"/>
  <c r="M696" i="1" s="1"/>
  <c r="L673" i="1"/>
  <c r="M673" i="1" s="1"/>
  <c r="Z769" i="1"/>
  <c r="M759" i="1"/>
  <c r="U755" i="1"/>
  <c r="L745" i="1"/>
  <c r="M745" i="1" s="1"/>
  <c r="Q743" i="1"/>
  <c r="U743" i="1"/>
  <c r="U741" i="1"/>
  <c r="U734" i="1"/>
  <c r="T730" i="1"/>
  <c r="M727" i="1"/>
  <c r="X724" i="1"/>
  <c r="Y724" i="1" s="1"/>
  <c r="Z724" i="1"/>
  <c r="U711" i="1"/>
  <c r="X711" i="1"/>
  <c r="Y711" i="1" s="1"/>
  <c r="Z711" i="1"/>
  <c r="Z758" i="1"/>
  <c r="T755" i="1"/>
  <c r="Q751" i="1"/>
  <c r="J740" i="1"/>
  <c r="N740" i="1" s="1"/>
  <c r="O740" i="1" s="1"/>
  <c r="J739" i="1"/>
  <c r="N739" i="1" s="1"/>
  <c r="O739" i="1" s="1"/>
  <c r="J731" i="1"/>
  <c r="N731" i="1" s="1"/>
  <c r="O731" i="1" s="1"/>
  <c r="X731" i="1"/>
  <c r="Q726" i="1"/>
  <c r="Z725" i="1"/>
  <c r="Z717" i="1"/>
  <c r="J717" i="1"/>
  <c r="N717" i="1" s="1"/>
  <c r="O717" i="1" s="1"/>
  <c r="Z714" i="1"/>
  <c r="U712" i="1"/>
  <c r="X712" i="1"/>
  <c r="Z712" i="1"/>
  <c r="L704" i="1"/>
  <c r="M704" i="1" s="1"/>
  <c r="T724" i="1"/>
  <c r="Q724" i="1"/>
  <c r="U724" i="1"/>
  <c r="Q715" i="1"/>
  <c r="T715" i="1"/>
  <c r="U715" i="1"/>
  <c r="T711" i="1"/>
  <c r="Q741" i="1"/>
  <c r="Q734" i="1"/>
  <c r="U733" i="1"/>
  <c r="T733" i="1"/>
  <c r="Q733" i="1"/>
  <c r="Q725" i="1"/>
  <c r="T725" i="1"/>
  <c r="U725" i="1"/>
  <c r="M715" i="1"/>
  <c r="T744" i="1"/>
  <c r="Z736" i="1"/>
  <c r="M734" i="1"/>
  <c r="M725" i="1"/>
  <c r="M712" i="1"/>
  <c r="Q707" i="1"/>
  <c r="T707" i="1"/>
  <c r="U707" i="1"/>
  <c r="Q705" i="1"/>
  <c r="Z705" i="1"/>
  <c r="L751" i="1"/>
  <c r="M751" i="1" s="1"/>
  <c r="M733" i="1"/>
  <c r="U753" i="1"/>
  <c r="U746" i="1"/>
  <c r="J716" i="1"/>
  <c r="N716" i="1" s="1"/>
  <c r="O716" i="1" s="1"/>
  <c r="J707" i="1"/>
  <c r="N707" i="1" s="1"/>
  <c r="O707" i="1" s="1"/>
  <c r="Q753" i="1"/>
  <c r="J752" i="1"/>
  <c r="N752" i="1" s="1"/>
  <c r="O752" i="1" s="1"/>
  <c r="Q746" i="1"/>
  <c r="U740" i="1"/>
  <c r="Z739" i="1"/>
  <c r="U731" i="1"/>
  <c r="Z730" i="1"/>
  <c r="M730" i="1"/>
  <c r="Q729" i="1"/>
  <c r="Z721" i="1"/>
  <c r="Z720" i="1"/>
  <c r="X720" i="1"/>
  <c r="X719" i="1"/>
  <c r="Z710" i="1"/>
  <c r="J710" i="1"/>
  <c r="N710" i="1" s="1"/>
  <c r="O710" i="1" s="1"/>
  <c r="Q710" i="1"/>
  <c r="M708" i="1"/>
  <c r="T739" i="1"/>
  <c r="Q737" i="1"/>
  <c r="Q736" i="1"/>
  <c r="T721" i="1"/>
  <c r="J708" i="1"/>
  <c r="N708" i="1" s="1"/>
  <c r="O708" i="1" s="1"/>
  <c r="T708" i="1"/>
  <c r="M737" i="1"/>
  <c r="X735" i="1"/>
  <c r="Y735" i="1" s="1"/>
  <c r="Z735" i="1"/>
  <c r="Q732" i="1"/>
  <c r="Q722" i="1"/>
  <c r="U720" i="1"/>
  <c r="Q720" i="1"/>
  <c r="T720" i="1"/>
  <c r="M719" i="1"/>
  <c r="Q671" i="1"/>
  <c r="T671" i="1"/>
  <c r="Z671" i="1"/>
  <c r="Z664" i="1"/>
  <c r="J664" i="1"/>
  <c r="N664" i="1" s="1"/>
  <c r="O664" i="1" s="1"/>
  <c r="X716" i="1"/>
  <c r="U714" i="1"/>
  <c r="J711" i="1"/>
  <c r="N711" i="1" s="1"/>
  <c r="O711" i="1" s="1"/>
  <c r="J705" i="1"/>
  <c r="N705" i="1" s="1"/>
  <c r="O705" i="1" s="1"/>
  <c r="Q704" i="1"/>
  <c r="U702" i="1"/>
  <c r="T702" i="1"/>
  <c r="Z708" i="1"/>
  <c r="U703" i="1"/>
  <c r="Q703" i="1"/>
  <c r="Q702" i="1"/>
  <c r="Q714" i="1"/>
  <c r="M702" i="1"/>
  <c r="M714" i="1"/>
  <c r="T701" i="1"/>
  <c r="U701" i="1"/>
  <c r="X680" i="1"/>
  <c r="Z680" i="1"/>
  <c r="U680" i="1"/>
  <c r="J673" i="1"/>
  <c r="N673" i="1" s="1"/>
  <c r="O673" i="1" s="1"/>
  <c r="X673" i="1"/>
  <c r="Y673" i="1" s="1"/>
  <c r="T649" i="1"/>
  <c r="X649" i="1"/>
  <c r="Y649" i="1" s="1"/>
  <c r="Z649" i="1"/>
  <c r="X729" i="1"/>
  <c r="Y729" i="1" s="1"/>
  <c r="Q716" i="1"/>
  <c r="M703" i="1"/>
  <c r="X689" i="1"/>
  <c r="Z689" i="1"/>
  <c r="T689" i="1"/>
  <c r="U689" i="1"/>
  <c r="T706" i="1"/>
  <c r="U706" i="1"/>
  <c r="X715" i="1"/>
  <c r="Y715" i="1" s="1"/>
  <c r="Q706" i="1"/>
  <c r="M701" i="1"/>
  <c r="Q700" i="1"/>
  <c r="U700" i="1"/>
  <c r="Z699" i="1"/>
  <c r="L693" i="1"/>
  <c r="M693" i="1" s="1"/>
  <c r="T692" i="1"/>
  <c r="L722" i="1"/>
  <c r="M722" i="1" s="1"/>
  <c r="X713" i="1"/>
  <c r="Z701" i="1"/>
  <c r="M700" i="1"/>
  <c r="Z698" i="1"/>
  <c r="M684" i="1"/>
  <c r="U721" i="1"/>
  <c r="J701" i="1"/>
  <c r="N701" i="1" s="1"/>
  <c r="O701" i="1" s="1"/>
  <c r="X701" i="1"/>
  <c r="X697" i="1"/>
  <c r="Z697" i="1"/>
  <c r="M685" i="1"/>
  <c r="Z731" i="1"/>
  <c r="J718" i="1"/>
  <c r="N718" i="1" s="1"/>
  <c r="O718" i="1" s="1"/>
  <c r="T717" i="1"/>
  <c r="Q717" i="1"/>
  <c r="T713" i="1"/>
  <c r="U713" i="1"/>
  <c r="T712" i="1"/>
  <c r="Q712" i="1"/>
  <c r="L706" i="1"/>
  <c r="M706" i="1" s="1"/>
  <c r="L670" i="1"/>
  <c r="M670" i="1" s="1"/>
  <c r="J669" i="1"/>
  <c r="N669" i="1" s="1"/>
  <c r="O669" i="1" s="1"/>
  <c r="Q669" i="1"/>
  <c r="T684" i="1"/>
  <c r="Z684" i="1"/>
  <c r="T723" i="1"/>
  <c r="X718" i="1"/>
  <c r="M707" i="1"/>
  <c r="U704" i="1"/>
  <c r="Z703" i="1"/>
  <c r="M699" i="1"/>
  <c r="M698" i="1"/>
  <c r="X684" i="1"/>
  <c r="J684" i="1"/>
  <c r="N684" i="1" s="1"/>
  <c r="O684" i="1" s="1"/>
  <c r="M671" i="1"/>
  <c r="X728" i="1"/>
  <c r="Y728" i="1" s="1"/>
  <c r="Z718" i="1"/>
  <c r="M705" i="1"/>
  <c r="T704" i="1"/>
  <c r="X703" i="1"/>
  <c r="Y703" i="1" s="1"/>
  <c r="Q698" i="1"/>
  <c r="T676" i="1"/>
  <c r="U676" i="1"/>
  <c r="Q666" i="1"/>
  <c r="Q709" i="1"/>
  <c r="Q696" i="1"/>
  <c r="Q695" i="1"/>
  <c r="Q686" i="1"/>
  <c r="L678" i="1"/>
  <c r="M678" i="1" s="1"/>
  <c r="Q676" i="1"/>
  <c r="T672" i="1"/>
  <c r="U672" i="1"/>
  <c r="Q672" i="1"/>
  <c r="L656" i="1"/>
  <c r="M656" i="1" s="1"/>
  <c r="L677" i="1"/>
  <c r="M677" i="1" s="1"/>
  <c r="Q673" i="1"/>
  <c r="T673" i="1"/>
  <c r="U673" i="1"/>
  <c r="J655" i="1"/>
  <c r="N655" i="1" s="1"/>
  <c r="O655" i="1" s="1"/>
  <c r="L688" i="1"/>
  <c r="M688" i="1" s="1"/>
  <c r="J686" i="1"/>
  <c r="N686" i="1" s="1"/>
  <c r="O686" i="1" s="1"/>
  <c r="J672" i="1"/>
  <c r="N672" i="1" s="1"/>
  <c r="O672" i="1" s="1"/>
  <c r="X671" i="1"/>
  <c r="J671" i="1"/>
  <c r="N671" i="1" s="1"/>
  <c r="O671" i="1" s="1"/>
  <c r="J668" i="1"/>
  <c r="N668" i="1" s="1"/>
  <c r="O668" i="1" s="1"/>
  <c r="Q668" i="1"/>
  <c r="J682" i="1"/>
  <c r="N682" i="1" s="1"/>
  <c r="O682" i="1" s="1"/>
  <c r="Q682" i="1"/>
  <c r="J674" i="1"/>
  <c r="N674" i="1" s="1"/>
  <c r="O674" i="1" s="1"/>
  <c r="T680" i="1"/>
  <c r="T679" i="1"/>
  <c r="X679" i="1"/>
  <c r="Z679" i="1"/>
  <c r="U667" i="1"/>
  <c r="T667" i="1"/>
  <c r="T685" i="1"/>
  <c r="Q685" i="1"/>
  <c r="J681" i="1"/>
  <c r="N681" i="1" s="1"/>
  <c r="O681" i="1" s="1"/>
  <c r="U679" i="1"/>
  <c r="Q667" i="1"/>
  <c r="Z696" i="1"/>
  <c r="Q691" i="1"/>
  <c r="X698" i="1"/>
  <c r="X693" i="1"/>
  <c r="Y693" i="1" s="1"/>
  <c r="U655" i="1"/>
  <c r="X655" i="1"/>
  <c r="Z655" i="1"/>
  <c r="Z713" i="1"/>
  <c r="T705" i="1"/>
  <c r="J692" i="1"/>
  <c r="N692" i="1" s="1"/>
  <c r="O692" i="1" s="1"/>
  <c r="M691" i="1"/>
  <c r="X690" i="1"/>
  <c r="Z690" i="1"/>
  <c r="U687" i="1"/>
  <c r="Z686" i="1"/>
  <c r="Q684" i="1"/>
  <c r="X675" i="1"/>
  <c r="Y675" i="1" s="1"/>
  <c r="Z675" i="1"/>
  <c r="U693" i="1"/>
  <c r="T686" i="1"/>
  <c r="T677" i="1"/>
  <c r="U677" i="1"/>
  <c r="Z677" i="1"/>
  <c r="Z676" i="1"/>
  <c r="X674" i="1"/>
  <c r="Y674" i="1" s="1"/>
  <c r="Z669" i="1"/>
  <c r="M666" i="1"/>
  <c r="Q663" i="1"/>
  <c r="T663" i="1"/>
  <c r="U663" i="1"/>
  <c r="Q650" i="1"/>
  <c r="J650" i="1"/>
  <c r="N650" i="1" s="1"/>
  <c r="O650" i="1" s="1"/>
  <c r="X706" i="1"/>
  <c r="Y706" i="1" s="1"/>
  <c r="Z702" i="1"/>
  <c r="T695" i="1"/>
  <c r="Z688" i="1"/>
  <c r="L687" i="1"/>
  <c r="M687" i="1" s="1"/>
  <c r="J685" i="1"/>
  <c r="N685" i="1" s="1"/>
  <c r="O685" i="1" s="1"/>
  <c r="T682" i="1"/>
  <c r="T675" i="1"/>
  <c r="U675" i="1"/>
  <c r="Z674" i="1"/>
  <c r="X672" i="1"/>
  <c r="Y672" i="1" s="1"/>
  <c r="X668" i="1"/>
  <c r="Z668" i="1"/>
  <c r="Q664" i="1"/>
  <c r="U664" i="1"/>
  <c r="X663" i="1"/>
  <c r="Y663" i="1" s="1"/>
  <c r="Z663" i="1"/>
  <c r="T660" i="1"/>
  <c r="U660" i="1"/>
  <c r="Q657" i="1"/>
  <c r="U653" i="1"/>
  <c r="X653" i="1"/>
  <c r="Z653" i="1"/>
  <c r="M661" i="1"/>
  <c r="X656" i="1"/>
  <c r="Y656" i="1" s="1"/>
  <c r="Z656" i="1"/>
  <c r="T655" i="1"/>
  <c r="J661" i="1"/>
  <c r="N661" i="1" s="1"/>
  <c r="O661" i="1" s="1"/>
  <c r="Z658" i="1"/>
  <c r="U656" i="1"/>
  <c r="J653" i="1"/>
  <c r="N653" i="1" s="1"/>
  <c r="O653" i="1" s="1"/>
  <c r="Q653" i="1"/>
  <c r="J651" i="1"/>
  <c r="N651" i="1" s="1"/>
  <c r="O651" i="1" s="1"/>
  <c r="Q651" i="1"/>
  <c r="Z641" i="1"/>
  <c r="J641" i="1"/>
  <c r="N641" i="1" s="1"/>
  <c r="O641" i="1" s="1"/>
  <c r="Q641" i="1"/>
  <c r="U669" i="1"/>
  <c r="T666" i="1"/>
  <c r="M664" i="1"/>
  <c r="Z662" i="1"/>
  <c r="J635" i="1"/>
  <c r="N635" i="1" s="1"/>
  <c r="O635" i="1" s="1"/>
  <c r="Q635" i="1"/>
  <c r="M667" i="1"/>
  <c r="J666" i="1"/>
  <c r="N666" i="1" s="1"/>
  <c r="O666" i="1" s="1"/>
  <c r="M663" i="1"/>
  <c r="Q647" i="1"/>
  <c r="Q639" i="1"/>
  <c r="L647" i="1"/>
  <c r="M647" i="1" s="1"/>
  <c r="L639" i="1"/>
  <c r="M639" i="1" s="1"/>
  <c r="T640" i="1"/>
  <c r="X640" i="1"/>
  <c r="Y640" i="1" s="1"/>
  <c r="Z640" i="1"/>
  <c r="L683" i="1"/>
  <c r="M683" i="1" s="1"/>
  <c r="Z681" i="1"/>
  <c r="Z670" i="1"/>
  <c r="X661" i="1"/>
  <c r="T658" i="1"/>
  <c r="J647" i="1"/>
  <c r="N647" i="1" s="1"/>
  <c r="O647" i="1" s="1"/>
  <c r="J639" i="1"/>
  <c r="N639" i="1" s="1"/>
  <c r="O639" i="1" s="1"/>
  <c r="Z678" i="1"/>
  <c r="U670" i="1"/>
  <c r="U668" i="1"/>
  <c r="Q662" i="1"/>
  <c r="U662" i="1"/>
  <c r="U649" i="1"/>
  <c r="U640" i="1"/>
  <c r="M669" i="1"/>
  <c r="T661" i="1"/>
  <c r="T659" i="1"/>
  <c r="Q659" i="1"/>
  <c r="X654" i="1"/>
  <c r="Y654" i="1" s="1"/>
  <c r="Z654" i="1"/>
  <c r="X660" i="1"/>
  <c r="M658" i="1"/>
  <c r="U654" i="1"/>
  <c r="M655" i="1"/>
  <c r="T654" i="1"/>
  <c r="Q649" i="1"/>
  <c r="J649" i="1"/>
  <c r="N649" i="1" s="1"/>
  <c r="O649" i="1" s="1"/>
  <c r="Q640" i="1"/>
  <c r="J640" i="1"/>
  <c r="N640" i="1" s="1"/>
  <c r="O640" i="1" s="1"/>
  <c r="Z635" i="1"/>
  <c r="T668" i="1"/>
  <c r="L652" i="1"/>
  <c r="M652" i="1" s="1"/>
  <c r="T647" i="1"/>
  <c r="U645" i="1"/>
  <c r="X643" i="1"/>
  <c r="L642" i="1"/>
  <c r="M642" i="1" s="1"/>
  <c r="T639" i="1"/>
  <c r="Q656" i="1"/>
  <c r="X651" i="1"/>
  <c r="Y651" i="1" s="1"/>
  <c r="L649" i="1"/>
  <c r="M649" i="1" s="1"/>
  <c r="X641" i="1"/>
  <c r="Y641" i="1" s="1"/>
  <c r="L640" i="1"/>
  <c r="M640" i="1" s="1"/>
  <c r="J637" i="1"/>
  <c r="N637" i="1" s="1"/>
  <c r="O637" i="1" s="1"/>
  <c r="X635" i="1"/>
  <c r="Y635" i="1" s="1"/>
  <c r="Q665" i="1"/>
  <c r="T644" i="1"/>
  <c r="U651" i="1"/>
  <c r="T643" i="1"/>
  <c r="Z637" i="1"/>
  <c r="U635" i="1"/>
  <c r="Z652" i="1"/>
  <c r="U648" i="1"/>
  <c r="Z642" i="1"/>
  <c r="Z636" i="1"/>
  <c r="T635" i="1"/>
  <c r="Q644" i="1"/>
  <c r="L650" i="1"/>
  <c r="M650" i="1" s="1"/>
  <c r="L644" i="1"/>
  <c r="M644" i="1" s="1"/>
  <c r="Z650" i="1"/>
  <c r="U646" i="1"/>
  <c r="L651" i="1"/>
  <c r="M651" i="1" s="1"/>
  <c r="T646" i="1"/>
  <c r="L641" i="1"/>
  <c r="M641" i="1" s="1"/>
  <c r="L635" i="1"/>
  <c r="M635" i="1" s="1"/>
  <c r="X650" i="1"/>
  <c r="Y650" i="1" s="1"/>
  <c r="L648" i="1"/>
  <c r="M648" i="1" s="1"/>
  <c r="Z645" i="1"/>
  <c r="Z660" i="1"/>
  <c r="X633" i="1"/>
  <c r="Y633" i="1" s="1"/>
  <c r="X629" i="1"/>
  <c r="Y629" i="1" s="1"/>
  <c r="Z626" i="1"/>
  <c r="X631" i="1"/>
  <c r="Y631" i="1" s="1"/>
  <c r="X626" i="1"/>
  <c r="Y626" i="1" s="1"/>
  <c r="Z633" i="1"/>
  <c r="Z631" i="1"/>
  <c r="J634" i="1"/>
  <c r="N634" i="1" s="1"/>
  <c r="O634" i="1" s="1"/>
  <c r="U627" i="1"/>
  <c r="Z632" i="1"/>
  <c r="Q632" i="1"/>
  <c r="M627" i="1"/>
  <c r="Z628" i="1"/>
  <c r="M633" i="1"/>
  <c r="M631" i="1"/>
  <c r="X630" i="1"/>
  <c r="Y630" i="1" s="1"/>
  <c r="U628" i="1"/>
  <c r="T633" i="1"/>
  <c r="J632" i="1"/>
  <c r="N632" i="1" s="1"/>
  <c r="O632" i="1" s="1"/>
  <c r="J633" i="1"/>
  <c r="N633" i="1" s="1"/>
  <c r="O633" i="1" s="1"/>
  <c r="J631" i="1"/>
  <c r="N631" i="1" s="1"/>
  <c r="O631" i="1" s="1"/>
  <c r="T629" i="1"/>
  <c r="J627" i="1"/>
  <c r="N627" i="1" s="1"/>
  <c r="O627" i="1" s="1"/>
  <c r="J628" i="1"/>
  <c r="N628" i="1" s="1"/>
  <c r="O628" i="1" s="1"/>
  <c r="M628" i="1"/>
  <c r="Q628" i="1"/>
  <c r="U626" i="1"/>
  <c r="T626" i="1"/>
  <c r="J630" i="1"/>
  <c r="N630" i="1" s="1"/>
  <c r="O630" i="1" s="1"/>
  <c r="U631" i="1"/>
  <c r="T627" i="1"/>
  <c r="J626" i="1"/>
  <c r="N626" i="1" s="1"/>
  <c r="O626" i="1" s="1"/>
  <c r="Q631" i="1"/>
  <c r="Z627" i="1"/>
  <c r="M629" i="1"/>
  <c r="J629" i="1"/>
  <c r="N629" i="1" s="1"/>
  <c r="O629" i="1" s="1"/>
  <c r="Z629" i="1"/>
  <c r="Z634" i="1"/>
  <c r="Z630" i="1"/>
  <c r="Q634" i="1"/>
  <c r="Q630" i="1"/>
  <c r="M630" i="1"/>
  <c r="X634" i="1"/>
  <c r="Y634" i="1" s="1"/>
  <c r="X628" i="1"/>
  <c r="Y628" i="1" s="1"/>
  <c r="L626" i="1"/>
  <c r="M626" i="1" s="1"/>
  <c r="Q633" i="1"/>
  <c r="X632" i="1"/>
  <c r="Y632" i="1" s="1"/>
  <c r="U634" i="1"/>
  <c r="T631" i="1"/>
  <c r="Q627" i="1"/>
  <c r="T632" i="1"/>
  <c r="L634" i="1"/>
  <c r="M634" i="1" s="1"/>
  <c r="T628" i="1"/>
  <c r="L632" i="1"/>
  <c r="M632" i="1" s="1"/>
  <c r="U630" i="1"/>
  <c r="Q629" i="1"/>
  <c r="X627" i="1"/>
  <c r="Y627" i="1" s="1"/>
  <c r="T634" i="1"/>
  <c r="U632" i="1"/>
  <c r="T630" i="1"/>
  <c r="Q626" i="1"/>
  <c r="U633" i="1"/>
  <c r="U629" i="1"/>
  <c r="O826" i="1" l="1"/>
  <c r="P826" i="1"/>
  <c r="O827" i="1"/>
  <c r="P827" i="1"/>
  <c r="O822" i="1"/>
  <c r="P822" i="1"/>
  <c r="O828" i="1"/>
  <c r="P828" i="1"/>
  <c r="O824" i="1"/>
  <c r="P824" i="1"/>
  <c r="O829" i="1"/>
  <c r="P829" i="1"/>
  <c r="O830" i="1"/>
  <c r="P830" i="1"/>
  <c r="O821" i="1"/>
  <c r="P821" i="1"/>
  <c r="O820" i="1"/>
  <c r="P820" i="1"/>
  <c r="O817" i="1"/>
  <c r="P817" i="1"/>
  <c r="O815" i="1"/>
  <c r="P815" i="1"/>
  <c r="O814" i="1"/>
  <c r="P814" i="1"/>
  <c r="O819" i="1"/>
  <c r="P819" i="1"/>
  <c r="O816" i="1"/>
  <c r="P816" i="1"/>
  <c r="O818" i="1"/>
  <c r="P818" i="1"/>
  <c r="AA742" i="1"/>
  <c r="AB742" i="1" s="1"/>
  <c r="AA694" i="1"/>
  <c r="AB694" i="1" s="1"/>
  <c r="AA714" i="1"/>
  <c r="AB714" i="1" s="1"/>
  <c r="Y808" i="1"/>
  <c r="AA848" i="1"/>
  <c r="AB848" i="1" s="1"/>
  <c r="AA830" i="1"/>
  <c r="AB830" i="1" s="1"/>
  <c r="AA869" i="1"/>
  <c r="AB869" i="1" s="1"/>
  <c r="Y757" i="1"/>
  <c r="AA772" i="1"/>
  <c r="AB772" i="1" s="1"/>
  <c r="AA807" i="1"/>
  <c r="AB807" i="1" s="1"/>
  <c r="AA665" i="1"/>
  <c r="AB665" i="1" s="1"/>
  <c r="Y877" i="1"/>
  <c r="AA826" i="1"/>
  <c r="AB826" i="1" s="1"/>
  <c r="AA870" i="1"/>
  <c r="AB870" i="1" s="1"/>
  <c r="AA820" i="1"/>
  <c r="AB820" i="1" s="1"/>
  <c r="AA647" i="1"/>
  <c r="AB647" i="1" s="1"/>
  <c r="AA676" i="1"/>
  <c r="AB676" i="1" s="1"/>
  <c r="AA639" i="1"/>
  <c r="AB639" i="1" s="1"/>
  <c r="Y841" i="1"/>
  <c r="AA686" i="1"/>
  <c r="AB686" i="1" s="1"/>
  <c r="Y769" i="1"/>
  <c r="AA773" i="1"/>
  <c r="AB773" i="1" s="1"/>
  <c r="AA829" i="1"/>
  <c r="AB829" i="1" s="1"/>
  <c r="AA717" i="1"/>
  <c r="AB717" i="1" s="1"/>
  <c r="AA658" i="1"/>
  <c r="AB658" i="1" s="1"/>
  <c r="AA659" i="1"/>
  <c r="AB659" i="1" s="1"/>
  <c r="AA648" i="1"/>
  <c r="AB648" i="1" s="1"/>
  <c r="AA695" i="1"/>
  <c r="AB695" i="1" s="1"/>
  <c r="AA670" i="1"/>
  <c r="AB670" i="1" s="1"/>
  <c r="AA733" i="1"/>
  <c r="AB733" i="1" s="1"/>
  <c r="AA752" i="1"/>
  <c r="AB752" i="1" s="1"/>
  <c r="AA708" i="1"/>
  <c r="AB708" i="1" s="1"/>
  <c r="AA799" i="1"/>
  <c r="AB799" i="1" s="1"/>
  <c r="AA754" i="1"/>
  <c r="AB754" i="1" s="1"/>
  <c r="AA644" i="1"/>
  <c r="AB644" i="1" s="1"/>
  <c r="Y638" i="1"/>
  <c r="AA696" i="1"/>
  <c r="AB696" i="1" s="1"/>
  <c r="AA876" i="1"/>
  <c r="AB876" i="1" s="1"/>
  <c r="Y846" i="1"/>
  <c r="AA798" i="1"/>
  <c r="AB798" i="1" s="1"/>
  <c r="AA849" i="1"/>
  <c r="AB849" i="1" s="1"/>
  <c r="AA865" i="1"/>
  <c r="AB865" i="1" s="1"/>
  <c r="Y685" i="1"/>
  <c r="Y692" i="1"/>
  <c r="AA823" i="1"/>
  <c r="AB823" i="1" s="1"/>
  <c r="AA722" i="1"/>
  <c r="AB722" i="1" s="1"/>
  <c r="AA705" i="1"/>
  <c r="AB705" i="1" s="1"/>
  <c r="AA749" i="1"/>
  <c r="AB749" i="1" s="1"/>
  <c r="AA657" i="1"/>
  <c r="AB657" i="1" s="1"/>
  <c r="AA709" i="1"/>
  <c r="AB709" i="1" s="1"/>
  <c r="AA873" i="1"/>
  <c r="AB873" i="1" s="1"/>
  <c r="Y809" i="1"/>
  <c r="AA888" i="1"/>
  <c r="AB888" i="1" s="1"/>
  <c r="AA828" i="1"/>
  <c r="AB828" i="1" s="1"/>
  <c r="AA688" i="1"/>
  <c r="AB688" i="1" s="1"/>
  <c r="AA889" i="1"/>
  <c r="AB889" i="1" s="1"/>
  <c r="Y868" i="1"/>
  <c r="AA886" i="1"/>
  <c r="AB886" i="1" s="1"/>
  <c r="AA883" i="1"/>
  <c r="AB883" i="1" s="1"/>
  <c r="AA666" i="1"/>
  <c r="AB666" i="1" s="1"/>
  <c r="AA646" i="1"/>
  <c r="AB646" i="1" s="1"/>
  <c r="AA822" i="1"/>
  <c r="AB822" i="1" s="1"/>
  <c r="AA678" i="1"/>
  <c r="AB678" i="1" s="1"/>
  <c r="AA703" i="1"/>
  <c r="AB703" i="1" s="1"/>
  <c r="AA845" i="1"/>
  <c r="AB845" i="1" s="1"/>
  <c r="AA776" i="1"/>
  <c r="AB776" i="1" s="1"/>
  <c r="AA880" i="1"/>
  <c r="AB880" i="1" s="1"/>
  <c r="Y782" i="1"/>
  <c r="AA756" i="1"/>
  <c r="AB756" i="1" s="1"/>
  <c r="AA789" i="1"/>
  <c r="AB789" i="1" s="1"/>
  <c r="AA645" i="1"/>
  <c r="AB645" i="1" s="1"/>
  <c r="AA745" i="1"/>
  <c r="AB745" i="1" s="1"/>
  <c r="AA739" i="1"/>
  <c r="AB739" i="1" s="1"/>
  <c r="AA667" i="1"/>
  <c r="AB667" i="1" s="1"/>
  <c r="AA850" i="1"/>
  <c r="AB850" i="1" s="1"/>
  <c r="AA858" i="1"/>
  <c r="AB858" i="1" s="1"/>
  <c r="AA851" i="1"/>
  <c r="AB851" i="1" s="1"/>
  <c r="AA728" i="1"/>
  <c r="AB728" i="1" s="1"/>
  <c r="AA721" i="1"/>
  <c r="AB721" i="1" s="1"/>
  <c r="Y862" i="1"/>
  <c r="AA707" i="1"/>
  <c r="AB707" i="1" s="1"/>
  <c r="AA875" i="1"/>
  <c r="AB875" i="1" s="1"/>
  <c r="AA860" i="1"/>
  <c r="AB860" i="1" s="1"/>
  <c r="AA753" i="1"/>
  <c r="AB753" i="1" s="1"/>
  <c r="AA824" i="1"/>
  <c r="AB824" i="1" s="1"/>
  <c r="AA874" i="1"/>
  <c r="AB874" i="1" s="1"/>
  <c r="AA677" i="1"/>
  <c r="AB677" i="1" s="1"/>
  <c r="AA791" i="1"/>
  <c r="AB791" i="1" s="1"/>
  <c r="AA642" i="1"/>
  <c r="AB642" i="1" s="1"/>
  <c r="AA691" i="1"/>
  <c r="AB691" i="1" s="1"/>
  <c r="AA730" i="1"/>
  <c r="AB730" i="1" s="1"/>
  <c r="AA710" i="1"/>
  <c r="AB710" i="1" s="1"/>
  <c r="AA843" i="1"/>
  <c r="AB843" i="1" s="1"/>
  <c r="AA794" i="1"/>
  <c r="AB794" i="1" s="1"/>
  <c r="AA649" i="1"/>
  <c r="AB649" i="1" s="1"/>
  <c r="AA792" i="1"/>
  <c r="AB792" i="1" s="1"/>
  <c r="AA879" i="1"/>
  <c r="AB879" i="1" s="1"/>
  <c r="AA765" i="1"/>
  <c r="AB765" i="1" s="1"/>
  <c r="AA802" i="1"/>
  <c r="AB802" i="1" s="1"/>
  <c r="AA819" i="1"/>
  <c r="AB819" i="1" s="1"/>
  <c r="AA839" i="1"/>
  <c r="AB839" i="1" s="1"/>
  <c r="AA699" i="1"/>
  <c r="AB699" i="1" s="1"/>
  <c r="AA726" i="1"/>
  <c r="AB726" i="1" s="1"/>
  <c r="Y838" i="1"/>
  <c r="AA838" i="1"/>
  <c r="AB838" i="1" s="1"/>
  <c r="AA872" i="1"/>
  <c r="AB872" i="1" s="1"/>
  <c r="AA770" i="1"/>
  <c r="AB770" i="1" s="1"/>
  <c r="AA806" i="1"/>
  <c r="AB806" i="1" s="1"/>
  <c r="Y881" i="1"/>
  <c r="AA786" i="1"/>
  <c r="AB786" i="1" s="1"/>
  <c r="AA864" i="1"/>
  <c r="AB864" i="1" s="1"/>
  <c r="AA669" i="1"/>
  <c r="AB669" i="1" s="1"/>
  <c r="AA795" i="1"/>
  <c r="AB795" i="1" s="1"/>
  <c r="AA784" i="1"/>
  <c r="AB784" i="1" s="1"/>
  <c r="AA723" i="1"/>
  <c r="AB723" i="1" s="1"/>
  <c r="AA738" i="1"/>
  <c r="AB738" i="1" s="1"/>
  <c r="AA801" i="1"/>
  <c r="AB801" i="1" s="1"/>
  <c r="AA855" i="1"/>
  <c r="AB855" i="1" s="1"/>
  <c r="AA740" i="1"/>
  <c r="AB740" i="1" s="1"/>
  <c r="Y840" i="1"/>
  <c r="AA650" i="1"/>
  <c r="AB650" i="1" s="1"/>
  <c r="AA662" i="1"/>
  <c r="AB662" i="1" s="1"/>
  <c r="AA755" i="1"/>
  <c r="AB755" i="1" s="1"/>
  <c r="AA743" i="1"/>
  <c r="AB743" i="1" s="1"/>
  <c r="Y854" i="1"/>
  <c r="AA811" i="1"/>
  <c r="AB811" i="1" s="1"/>
  <c r="AA775" i="1"/>
  <c r="AB775" i="1" s="1"/>
  <c r="AA787" i="1"/>
  <c r="AB787" i="1" s="1"/>
  <c r="AA681" i="1"/>
  <c r="AB681" i="1" s="1"/>
  <c r="AA812" i="1"/>
  <c r="AB812" i="1" s="1"/>
  <c r="Y636" i="1"/>
  <c r="AA700" i="1"/>
  <c r="AB700" i="1" s="1"/>
  <c r="Y741" i="1"/>
  <c r="AA651" i="1"/>
  <c r="AB651" i="1" s="1"/>
  <c r="AA746" i="1"/>
  <c r="AB746" i="1" s="1"/>
  <c r="AA885" i="1"/>
  <c r="AB885" i="1" s="1"/>
  <c r="AA725" i="1"/>
  <c r="AB725" i="1" s="1"/>
  <c r="Y725" i="1"/>
  <c r="AA778" i="1"/>
  <c r="AB778" i="1" s="1"/>
  <c r="AA734" i="1"/>
  <c r="AB734" i="1" s="1"/>
  <c r="AA711" i="1"/>
  <c r="AB711" i="1" s="1"/>
  <c r="AA748" i="1"/>
  <c r="AB748" i="1" s="1"/>
  <c r="AA796" i="1"/>
  <c r="AB796" i="1" s="1"/>
  <c r="AA780" i="1"/>
  <c r="AB780" i="1" s="1"/>
  <c r="AA878" i="1"/>
  <c r="AB878" i="1" s="1"/>
  <c r="AA837" i="1"/>
  <c r="AB837" i="1" s="1"/>
  <c r="AA736" i="1"/>
  <c r="AB736" i="1" s="1"/>
  <c r="AA715" i="1"/>
  <c r="AB715" i="1" s="1"/>
  <c r="AA866" i="1"/>
  <c r="AB866" i="1" s="1"/>
  <c r="Y800" i="1"/>
  <c r="AA800" i="1"/>
  <c r="AB800" i="1" s="1"/>
  <c r="AA702" i="1"/>
  <c r="AB702" i="1" s="1"/>
  <c r="Y702" i="1"/>
  <c r="Y842" i="1"/>
  <c r="AA842" i="1"/>
  <c r="AB842" i="1" s="1"/>
  <c r="Y861" i="1"/>
  <c r="AA861" i="1"/>
  <c r="AB861" i="1" s="1"/>
  <c r="Y744" i="1"/>
  <c r="AA744" i="1"/>
  <c r="AB744" i="1" s="1"/>
  <c r="AA767" i="1"/>
  <c r="AB767" i="1" s="1"/>
  <c r="AA687" i="1"/>
  <c r="AB687" i="1" s="1"/>
  <c r="AA810" i="1"/>
  <c r="AB810" i="1" s="1"/>
  <c r="Y810" i="1"/>
  <c r="AA887" i="1"/>
  <c r="AB887" i="1" s="1"/>
  <c r="Y887" i="1"/>
  <c r="Y817" i="1"/>
  <c r="AA817" i="1"/>
  <c r="AB817" i="1" s="1"/>
  <c r="AA816" i="1"/>
  <c r="AB816" i="1" s="1"/>
  <c r="Y664" i="1"/>
  <c r="AA664" i="1"/>
  <c r="AB664" i="1" s="1"/>
  <c r="AA737" i="1"/>
  <c r="AB737" i="1" s="1"/>
  <c r="Y737" i="1"/>
  <c r="AA825" i="1"/>
  <c r="AB825" i="1" s="1"/>
  <c r="AA652" i="1"/>
  <c r="AB652" i="1" s="1"/>
  <c r="AA814" i="1"/>
  <c r="AB814" i="1" s="1"/>
  <c r="AA783" i="1"/>
  <c r="AB783" i="1" s="1"/>
  <c r="Y682" i="1"/>
  <c r="AA682" i="1"/>
  <c r="AB682" i="1" s="1"/>
  <c r="AA821" i="1"/>
  <c r="AB821" i="1" s="1"/>
  <c r="AA890" i="1"/>
  <c r="AB890" i="1" s="1"/>
  <c r="Y890" i="1"/>
  <c r="AA704" i="1"/>
  <c r="AB704" i="1" s="1"/>
  <c r="AA764" i="1"/>
  <c r="AB764" i="1" s="1"/>
  <c r="AA693" i="1"/>
  <c r="AB693" i="1" s="1"/>
  <c r="AA813" i="1"/>
  <c r="AB813" i="1" s="1"/>
  <c r="AA844" i="1"/>
  <c r="AB844" i="1" s="1"/>
  <c r="AA859" i="1"/>
  <c r="AB859" i="1" s="1"/>
  <c r="AA766" i="1"/>
  <c r="AB766" i="1" s="1"/>
  <c r="AA827" i="1"/>
  <c r="AB827" i="1" s="1"/>
  <c r="AA884" i="1"/>
  <c r="AB884" i="1" s="1"/>
  <c r="AA683" i="1"/>
  <c r="AB683" i="1" s="1"/>
  <c r="AA852" i="1"/>
  <c r="AB852" i="1" s="1"/>
  <c r="Y852" i="1"/>
  <c r="AA759" i="1"/>
  <c r="AB759" i="1" s="1"/>
  <c r="Y790" i="1"/>
  <c r="AA790" i="1"/>
  <c r="AB790" i="1" s="1"/>
  <c r="AA637" i="1"/>
  <c r="AB637" i="1" s="1"/>
  <c r="Y856" i="1"/>
  <c r="AA856" i="1"/>
  <c r="AB856" i="1" s="1"/>
  <c r="AA729" i="1"/>
  <c r="AB729" i="1" s="1"/>
  <c r="AA635" i="1"/>
  <c r="AB635" i="1" s="1"/>
  <c r="AA763" i="1"/>
  <c r="AB763" i="1" s="1"/>
  <c r="AA853" i="1"/>
  <c r="AB853" i="1" s="1"/>
  <c r="Y853" i="1"/>
  <c r="AA656" i="1"/>
  <c r="AB656" i="1" s="1"/>
  <c r="AA768" i="1"/>
  <c r="AB768" i="1" s="1"/>
  <c r="AA672" i="1"/>
  <c r="AB672" i="1" s="1"/>
  <c r="AA641" i="1"/>
  <c r="AB641" i="1" s="1"/>
  <c r="AA747" i="1"/>
  <c r="AB747" i="1" s="1"/>
  <c r="Y857" i="1"/>
  <c r="AA857" i="1"/>
  <c r="AB857" i="1" s="1"/>
  <c r="AA663" i="1"/>
  <c r="AB663" i="1" s="1"/>
  <c r="AA673" i="1"/>
  <c r="AB673" i="1" s="1"/>
  <c r="AA793" i="1"/>
  <c r="AB793" i="1" s="1"/>
  <c r="AA785" i="1"/>
  <c r="AB785" i="1" s="1"/>
  <c r="AA735" i="1"/>
  <c r="AB735" i="1" s="1"/>
  <c r="AA803" i="1"/>
  <c r="AB803" i="1" s="1"/>
  <c r="Y803" i="1"/>
  <c r="AA777" i="1"/>
  <c r="AB777" i="1" s="1"/>
  <c r="Y847" i="1"/>
  <c r="AA847" i="1"/>
  <c r="AB847" i="1" s="1"/>
  <c r="AA654" i="1"/>
  <c r="AB654" i="1" s="1"/>
  <c r="AA675" i="1"/>
  <c r="AB675" i="1" s="1"/>
  <c r="AA724" i="1"/>
  <c r="AB724" i="1" s="1"/>
  <c r="AA751" i="1"/>
  <c r="AB751" i="1" s="1"/>
  <c r="Y863" i="1"/>
  <c r="AA863" i="1"/>
  <c r="AB863" i="1" s="1"/>
  <c r="Y871" i="1"/>
  <c r="AA871" i="1"/>
  <c r="AB871" i="1" s="1"/>
  <c r="AA640" i="1"/>
  <c r="AB640" i="1" s="1"/>
  <c r="AA674" i="1"/>
  <c r="AB674" i="1" s="1"/>
  <c r="AA706" i="1"/>
  <c r="AB706" i="1" s="1"/>
  <c r="Y867" i="1"/>
  <c r="AA867" i="1"/>
  <c r="AB867" i="1" s="1"/>
  <c r="AA815" i="1"/>
  <c r="AB815" i="1" s="1"/>
  <c r="AA797" i="1"/>
  <c r="AB797" i="1" s="1"/>
  <c r="Y882" i="1"/>
  <c r="AA882" i="1"/>
  <c r="AB882" i="1" s="1"/>
  <c r="AA781" i="1"/>
  <c r="AB781" i="1" s="1"/>
  <c r="Y643" i="1"/>
  <c r="AA643" i="1"/>
  <c r="AB643" i="1" s="1"/>
  <c r="Y660" i="1"/>
  <c r="AA660" i="1"/>
  <c r="AB660" i="1" s="1"/>
  <c r="AA661" i="1"/>
  <c r="AB661" i="1" s="1"/>
  <c r="Y661" i="1"/>
  <c r="Y653" i="1"/>
  <c r="AA653" i="1"/>
  <c r="AB653" i="1" s="1"/>
  <c r="Y668" i="1"/>
  <c r="AA668" i="1"/>
  <c r="AB668" i="1" s="1"/>
  <c r="AA690" i="1"/>
  <c r="AB690" i="1" s="1"/>
  <c r="Y690" i="1"/>
  <c r="Y655" i="1"/>
  <c r="AA655" i="1"/>
  <c r="AB655" i="1" s="1"/>
  <c r="Y698" i="1"/>
  <c r="AA698" i="1"/>
  <c r="AB698" i="1" s="1"/>
  <c r="Y679" i="1"/>
  <c r="AA679" i="1"/>
  <c r="AB679" i="1" s="1"/>
  <c r="AA671" i="1"/>
  <c r="AB671" i="1" s="1"/>
  <c r="Y671" i="1"/>
  <c r="AA684" i="1"/>
  <c r="AB684" i="1" s="1"/>
  <c r="Y684" i="1"/>
  <c r="AA718" i="1"/>
  <c r="AB718" i="1" s="1"/>
  <c r="Y718" i="1"/>
  <c r="Y697" i="1"/>
  <c r="AA697" i="1"/>
  <c r="AB697" i="1" s="1"/>
  <c r="Y701" i="1"/>
  <c r="AA701" i="1"/>
  <c r="AB701" i="1" s="1"/>
  <c r="Y713" i="1"/>
  <c r="AA713" i="1"/>
  <c r="AB713" i="1" s="1"/>
  <c r="Y689" i="1"/>
  <c r="AA689" i="1"/>
  <c r="AB689" i="1" s="1"/>
  <c r="Y680" i="1"/>
  <c r="AA680" i="1"/>
  <c r="AB680" i="1" s="1"/>
  <c r="AA716" i="1"/>
  <c r="AB716" i="1" s="1"/>
  <c r="Y716" i="1"/>
  <c r="AA719" i="1"/>
  <c r="AB719" i="1" s="1"/>
  <c r="Y719" i="1"/>
  <c r="Y720" i="1"/>
  <c r="AA720" i="1"/>
  <c r="AB720" i="1" s="1"/>
  <c r="AA712" i="1"/>
  <c r="AB712" i="1" s="1"/>
  <c r="Y712" i="1"/>
  <c r="Y731" i="1"/>
  <c r="AA731" i="1"/>
  <c r="AB731" i="1" s="1"/>
  <c r="AA732" i="1"/>
  <c r="AB732" i="1" s="1"/>
  <c r="Y732" i="1"/>
  <c r="Y727" i="1"/>
  <c r="AA727" i="1"/>
  <c r="AB727" i="1" s="1"/>
  <c r="Y750" i="1"/>
  <c r="AA750" i="1"/>
  <c r="AB750" i="1" s="1"/>
  <c r="Y760" i="1"/>
  <c r="AA760" i="1"/>
  <c r="AB760" i="1" s="1"/>
  <c r="Y774" i="1"/>
  <c r="AA774" i="1"/>
  <c r="AB774" i="1" s="1"/>
  <c r="Y771" i="1"/>
  <c r="AA771" i="1"/>
  <c r="AB771" i="1" s="1"/>
  <c r="AA762" i="1"/>
  <c r="AB762" i="1" s="1"/>
  <c r="Y762" i="1"/>
  <c r="Y788" i="1"/>
  <c r="AA788" i="1"/>
  <c r="AB788" i="1" s="1"/>
  <c r="AA779" i="1"/>
  <c r="AB779" i="1" s="1"/>
  <c r="Y779" i="1"/>
  <c r="Y758" i="1"/>
  <c r="AA758" i="1"/>
  <c r="AB758" i="1" s="1"/>
  <c r="AA804" i="1"/>
  <c r="AB804" i="1" s="1"/>
  <c r="Y804" i="1"/>
  <c r="Y818" i="1"/>
  <c r="AA818" i="1"/>
  <c r="AB818" i="1" s="1"/>
  <c r="AA629" i="1"/>
  <c r="AB629" i="1" s="1"/>
  <c r="AA633" i="1"/>
  <c r="AB633" i="1" s="1"/>
  <c r="AA631" i="1"/>
  <c r="AB631" i="1" s="1"/>
  <c r="AA632" i="1"/>
  <c r="AB632" i="1" s="1"/>
  <c r="AA627" i="1"/>
  <c r="AB627" i="1" s="1"/>
  <c r="AA626" i="1"/>
  <c r="AB626" i="1" s="1"/>
  <c r="AA630" i="1"/>
  <c r="AB630" i="1" s="1"/>
  <c r="AA628" i="1"/>
  <c r="AB628" i="1" s="1"/>
  <c r="AA634" i="1"/>
  <c r="AB634" i="1" s="1"/>
  <c r="B622" i="1" l="1"/>
  <c r="C622" i="1"/>
  <c r="E622" i="1"/>
  <c r="I622" i="1" s="1"/>
  <c r="F622" i="1"/>
  <c r="V622" i="1" s="1"/>
  <c r="H622" i="1"/>
  <c r="K622" i="1"/>
  <c r="L622" i="1" s="1"/>
  <c r="S622" i="1"/>
  <c r="W622" i="1"/>
  <c r="AC622" i="1"/>
  <c r="AD622" i="1" s="1"/>
  <c r="AE622" i="1"/>
  <c r="AF622" i="1"/>
  <c r="B623" i="1"/>
  <c r="C623" i="1"/>
  <c r="E623" i="1"/>
  <c r="I623" i="1" s="1"/>
  <c r="F623" i="1"/>
  <c r="V623" i="1" s="1"/>
  <c r="H623" i="1"/>
  <c r="K623" i="1"/>
  <c r="L623" i="1" s="1"/>
  <c r="S623" i="1"/>
  <c r="W623" i="1"/>
  <c r="AC623" i="1"/>
  <c r="AD623" i="1" s="1"/>
  <c r="AE623" i="1"/>
  <c r="AF623" i="1"/>
  <c r="B624" i="1"/>
  <c r="C624" i="1"/>
  <c r="E624" i="1"/>
  <c r="I624" i="1" s="1"/>
  <c r="F624" i="1"/>
  <c r="V624" i="1" s="1"/>
  <c r="H624" i="1"/>
  <c r="K624" i="1"/>
  <c r="L624" i="1" s="1"/>
  <c r="S624" i="1"/>
  <c r="W624" i="1"/>
  <c r="AC624" i="1"/>
  <c r="AD624" i="1" s="1"/>
  <c r="AE624" i="1"/>
  <c r="AF624" i="1"/>
  <c r="B625" i="1"/>
  <c r="C625" i="1"/>
  <c r="E625" i="1"/>
  <c r="I625" i="1" s="1"/>
  <c r="F625" i="1"/>
  <c r="H625" i="1"/>
  <c r="K625" i="1"/>
  <c r="L625" i="1" s="1"/>
  <c r="R625" i="1"/>
  <c r="S625" i="1"/>
  <c r="W625" i="1"/>
  <c r="AC625" i="1"/>
  <c r="AD625" i="1" s="1"/>
  <c r="AE625" i="1"/>
  <c r="AF625" i="1"/>
  <c r="B613" i="1"/>
  <c r="C613" i="1"/>
  <c r="E613" i="1"/>
  <c r="I613" i="1" s="1"/>
  <c r="F613" i="1"/>
  <c r="V613" i="1" s="1"/>
  <c r="H613" i="1"/>
  <c r="K613" i="1"/>
  <c r="S613" i="1"/>
  <c r="W613" i="1"/>
  <c r="AC613" i="1"/>
  <c r="AD613" i="1" s="1"/>
  <c r="AE613" i="1"/>
  <c r="AF613" i="1"/>
  <c r="B614" i="1"/>
  <c r="C614" i="1"/>
  <c r="E614" i="1"/>
  <c r="I614" i="1" s="1"/>
  <c r="F614" i="1"/>
  <c r="V614" i="1" s="1"/>
  <c r="H614" i="1"/>
  <c r="K614" i="1"/>
  <c r="S614" i="1"/>
  <c r="W614" i="1"/>
  <c r="AC614" i="1"/>
  <c r="AD614" i="1" s="1"/>
  <c r="AE614" i="1"/>
  <c r="AF614" i="1"/>
  <c r="B615" i="1"/>
  <c r="C615" i="1"/>
  <c r="E615" i="1"/>
  <c r="I615" i="1" s="1"/>
  <c r="F615" i="1"/>
  <c r="V615" i="1" s="1"/>
  <c r="H615" i="1"/>
  <c r="K615" i="1"/>
  <c r="L615" i="1" s="1"/>
  <c r="S615" i="1"/>
  <c r="W615" i="1"/>
  <c r="AC615" i="1"/>
  <c r="AD615" i="1" s="1"/>
  <c r="AE615" i="1"/>
  <c r="AF615" i="1"/>
  <c r="B616" i="1"/>
  <c r="C616" i="1"/>
  <c r="E616" i="1"/>
  <c r="I616" i="1" s="1"/>
  <c r="F616" i="1"/>
  <c r="V616" i="1" s="1"/>
  <c r="H616" i="1"/>
  <c r="K616" i="1"/>
  <c r="S616" i="1"/>
  <c r="W616" i="1"/>
  <c r="AC616" i="1"/>
  <c r="AD616" i="1" s="1"/>
  <c r="AE616" i="1"/>
  <c r="AF616" i="1"/>
  <c r="B617" i="1"/>
  <c r="C617" i="1"/>
  <c r="E617" i="1"/>
  <c r="I617" i="1" s="1"/>
  <c r="F617" i="1"/>
  <c r="V617" i="1" s="1"/>
  <c r="H617" i="1"/>
  <c r="K617" i="1"/>
  <c r="L617" i="1" s="1"/>
  <c r="S617" i="1"/>
  <c r="W617" i="1"/>
  <c r="AC617" i="1"/>
  <c r="AD617" i="1" s="1"/>
  <c r="AE617" i="1"/>
  <c r="AF617" i="1"/>
  <c r="B618" i="1"/>
  <c r="C618" i="1"/>
  <c r="E618" i="1"/>
  <c r="I618" i="1" s="1"/>
  <c r="F618" i="1"/>
  <c r="V618" i="1" s="1"/>
  <c r="H618" i="1"/>
  <c r="K618" i="1"/>
  <c r="L618" i="1" s="1"/>
  <c r="S618" i="1"/>
  <c r="W618" i="1"/>
  <c r="AC618" i="1"/>
  <c r="AD618" i="1" s="1"/>
  <c r="AE618" i="1"/>
  <c r="AF618" i="1"/>
  <c r="B619" i="1"/>
  <c r="C619" i="1"/>
  <c r="E619" i="1"/>
  <c r="I619" i="1" s="1"/>
  <c r="F619" i="1"/>
  <c r="V619" i="1" s="1"/>
  <c r="H619" i="1"/>
  <c r="K619" i="1"/>
  <c r="S619" i="1"/>
  <c r="W619" i="1"/>
  <c r="AC619" i="1"/>
  <c r="AD619" i="1" s="1"/>
  <c r="AE619" i="1"/>
  <c r="AF619" i="1"/>
  <c r="B620" i="1"/>
  <c r="C620" i="1"/>
  <c r="E620" i="1"/>
  <c r="I620" i="1" s="1"/>
  <c r="L620" i="1"/>
  <c r="S620" i="1"/>
  <c r="W620" i="1"/>
  <c r="AC620" i="1"/>
  <c r="AD620" i="1" s="1"/>
  <c r="AE620" i="1"/>
  <c r="AF620" i="1"/>
  <c r="B621" i="1"/>
  <c r="C621" i="1"/>
  <c r="E621" i="1"/>
  <c r="I621" i="1" s="1"/>
  <c r="F621" i="1"/>
  <c r="V621" i="1" s="1"/>
  <c r="H621" i="1"/>
  <c r="K621" i="1"/>
  <c r="L621" i="1" s="1"/>
  <c r="S621" i="1"/>
  <c r="W621" i="1"/>
  <c r="AC621" i="1"/>
  <c r="AD621" i="1" s="1"/>
  <c r="AE621" i="1"/>
  <c r="AF621" i="1"/>
  <c r="B610" i="1"/>
  <c r="C610" i="1"/>
  <c r="E610" i="1"/>
  <c r="I610" i="1" s="1"/>
  <c r="F610" i="1"/>
  <c r="V610" i="1" s="1"/>
  <c r="H610" i="1"/>
  <c r="K610" i="1"/>
  <c r="L610" i="1" s="1"/>
  <c r="S610" i="1"/>
  <c r="W610" i="1"/>
  <c r="AC610" i="1"/>
  <c r="AD610" i="1" s="1"/>
  <c r="AE610" i="1"/>
  <c r="AF610" i="1"/>
  <c r="B611" i="1"/>
  <c r="C611" i="1"/>
  <c r="E611" i="1"/>
  <c r="I611" i="1" s="1"/>
  <c r="F611" i="1"/>
  <c r="V611" i="1" s="1"/>
  <c r="H611" i="1"/>
  <c r="K611" i="1"/>
  <c r="S611" i="1"/>
  <c r="W611" i="1"/>
  <c r="AC611" i="1"/>
  <c r="AD611" i="1" s="1"/>
  <c r="AE611" i="1"/>
  <c r="AF611" i="1"/>
  <c r="B612" i="1"/>
  <c r="C612" i="1"/>
  <c r="E612" i="1"/>
  <c r="I612" i="1" s="1"/>
  <c r="F612" i="1"/>
  <c r="V612" i="1" s="1"/>
  <c r="H612" i="1"/>
  <c r="K612" i="1"/>
  <c r="L612" i="1" s="1"/>
  <c r="S612" i="1"/>
  <c r="W612" i="1"/>
  <c r="AC612" i="1"/>
  <c r="AD612" i="1" s="1"/>
  <c r="AE612" i="1"/>
  <c r="AF612" i="1"/>
  <c r="K609" i="1"/>
  <c r="L609" i="1" s="1"/>
  <c r="H609" i="1"/>
  <c r="F609" i="1"/>
  <c r="V609" i="1" s="1"/>
  <c r="E609" i="1"/>
  <c r="I609" i="1" s="1"/>
  <c r="C609" i="1"/>
  <c r="B609" i="1"/>
  <c r="B605" i="1"/>
  <c r="C605" i="1"/>
  <c r="I605" i="1"/>
  <c r="F605" i="1"/>
  <c r="H605" i="1"/>
  <c r="K605" i="1"/>
  <c r="R605" i="1"/>
  <c r="S605" i="1"/>
  <c r="W605" i="1"/>
  <c r="AC605" i="1"/>
  <c r="AD605" i="1" s="1"/>
  <c r="AE605" i="1"/>
  <c r="AF605" i="1"/>
  <c r="B606" i="1"/>
  <c r="C606" i="1"/>
  <c r="I606" i="1"/>
  <c r="F606" i="1"/>
  <c r="V606" i="1" s="1"/>
  <c r="H606" i="1"/>
  <c r="K606" i="1"/>
  <c r="L606" i="1" s="1"/>
  <c r="S606" i="1"/>
  <c r="W606" i="1"/>
  <c r="AE606" i="1"/>
  <c r="AF606" i="1"/>
  <c r="B607" i="1"/>
  <c r="C607" i="1"/>
  <c r="I607" i="1"/>
  <c r="F607" i="1"/>
  <c r="V607" i="1" s="1"/>
  <c r="H607" i="1"/>
  <c r="K607" i="1"/>
  <c r="L607" i="1" s="1"/>
  <c r="S607" i="1"/>
  <c r="W607" i="1"/>
  <c r="AC607" i="1"/>
  <c r="AD607" i="1" s="1"/>
  <c r="AE607" i="1"/>
  <c r="AF607" i="1"/>
  <c r="B608" i="1"/>
  <c r="C608" i="1"/>
  <c r="I608" i="1"/>
  <c r="F608" i="1"/>
  <c r="V608" i="1" s="1"/>
  <c r="H608" i="1"/>
  <c r="K608" i="1"/>
  <c r="L608" i="1" s="1"/>
  <c r="S608" i="1"/>
  <c r="W608" i="1"/>
  <c r="AC608" i="1"/>
  <c r="AD608" i="1" s="1"/>
  <c r="AE608" i="1"/>
  <c r="AF608" i="1"/>
  <c r="S609" i="1"/>
  <c r="W609" i="1"/>
  <c r="AC609" i="1"/>
  <c r="AD609" i="1" s="1"/>
  <c r="AE609" i="1"/>
  <c r="AF609" i="1"/>
  <c r="A453" i="7"/>
  <c r="A454" i="7"/>
  <c r="A455" i="7"/>
  <c r="A456" i="7"/>
  <c r="A457" i="7"/>
  <c r="A458" i="7"/>
  <c r="A459" i="7"/>
  <c r="V605" i="1" l="1"/>
  <c r="V625" i="1"/>
  <c r="T625" i="1"/>
  <c r="U625" i="1"/>
  <c r="X622" i="1"/>
  <c r="Y622" i="1" s="1"/>
  <c r="X623" i="1"/>
  <c r="AA623" i="1" s="1"/>
  <c r="AB623" i="1" s="1"/>
  <c r="X624" i="1"/>
  <c r="Y624" i="1" s="1"/>
  <c r="M623" i="1"/>
  <c r="M624" i="1"/>
  <c r="Q625" i="1"/>
  <c r="J624" i="1"/>
  <c r="N624" i="1" s="1"/>
  <c r="O624" i="1" s="1"/>
  <c r="M622" i="1"/>
  <c r="Z624" i="1"/>
  <c r="J625" i="1"/>
  <c r="N625" i="1" s="1"/>
  <c r="O625" i="1" s="1"/>
  <c r="M625" i="1"/>
  <c r="T622" i="1"/>
  <c r="X625" i="1"/>
  <c r="Y625" i="1" s="1"/>
  <c r="Z625" i="1"/>
  <c r="Q624" i="1"/>
  <c r="Q623" i="1"/>
  <c r="Z622" i="1"/>
  <c r="Z623" i="1"/>
  <c r="U624" i="1"/>
  <c r="J622" i="1"/>
  <c r="N622" i="1" s="1"/>
  <c r="O622" i="1" s="1"/>
  <c r="T624" i="1"/>
  <c r="Q622" i="1"/>
  <c r="T623" i="1"/>
  <c r="U623" i="1"/>
  <c r="J623" i="1"/>
  <c r="N623" i="1" s="1"/>
  <c r="O623" i="1" s="1"/>
  <c r="U622" i="1"/>
  <c r="X620" i="1"/>
  <c r="Y620" i="1" s="1"/>
  <c r="J616" i="1"/>
  <c r="N616" i="1" s="1"/>
  <c r="O616" i="1" s="1"/>
  <c r="J620" i="1"/>
  <c r="N620" i="1" s="1"/>
  <c r="O620" i="1" s="1"/>
  <c r="M620" i="1"/>
  <c r="J618" i="1"/>
  <c r="N618" i="1" s="1"/>
  <c r="O618" i="1" s="1"/>
  <c r="X619" i="1"/>
  <c r="Y619" i="1" s="1"/>
  <c r="J615" i="1"/>
  <c r="N615" i="1" s="1"/>
  <c r="O615" i="1" s="1"/>
  <c r="M615" i="1"/>
  <c r="U621" i="1"/>
  <c r="U619" i="1"/>
  <c r="Q618" i="1"/>
  <c r="U616" i="1"/>
  <c r="M618" i="1"/>
  <c r="X616" i="1"/>
  <c r="Y616" i="1" s="1"/>
  <c r="X612" i="1"/>
  <c r="Y612" i="1" s="1"/>
  <c r="J619" i="1"/>
  <c r="N619" i="1" s="1"/>
  <c r="O619" i="1" s="1"/>
  <c r="X618" i="1"/>
  <c r="Y618" i="1" s="1"/>
  <c r="Q611" i="1"/>
  <c r="J610" i="1"/>
  <c r="N610" i="1" s="1"/>
  <c r="O610" i="1" s="1"/>
  <c r="T619" i="1"/>
  <c r="L619" i="1"/>
  <c r="M619" i="1" s="1"/>
  <c r="Z615" i="1"/>
  <c r="J617" i="1"/>
  <c r="N617" i="1" s="1"/>
  <c r="O617" i="1" s="1"/>
  <c r="T615" i="1"/>
  <c r="U614" i="1"/>
  <c r="Q616" i="1"/>
  <c r="J621" i="1"/>
  <c r="N621" i="1" s="1"/>
  <c r="O621" i="1" s="1"/>
  <c r="Z620" i="1"/>
  <c r="T618" i="1"/>
  <c r="T612" i="1"/>
  <c r="X621" i="1"/>
  <c r="Y621" i="1" s="1"/>
  <c r="Q620" i="1"/>
  <c r="X617" i="1"/>
  <c r="Y617" i="1" s="1"/>
  <c r="M617" i="1"/>
  <c r="X615" i="1"/>
  <c r="Y615" i="1" s="1"/>
  <c r="T621" i="1"/>
  <c r="Q619" i="1"/>
  <c r="U618" i="1"/>
  <c r="J614" i="1"/>
  <c r="N614" i="1" s="1"/>
  <c r="O614" i="1" s="1"/>
  <c r="U611" i="1"/>
  <c r="U613" i="1"/>
  <c r="Q613" i="1"/>
  <c r="J613" i="1"/>
  <c r="N613" i="1" s="1"/>
  <c r="O613" i="1" s="1"/>
  <c r="Z613" i="1"/>
  <c r="X610" i="1"/>
  <c r="Y610" i="1" s="1"/>
  <c r="Z614" i="1"/>
  <c r="M610" i="1"/>
  <c r="Z617" i="1"/>
  <c r="Q617" i="1"/>
  <c r="M621" i="1"/>
  <c r="U617" i="1"/>
  <c r="Z618" i="1"/>
  <c r="T613" i="1"/>
  <c r="X614" i="1"/>
  <c r="Y614" i="1" s="1"/>
  <c r="L616" i="1"/>
  <c r="M616" i="1" s="1"/>
  <c r="Z616" i="1"/>
  <c r="T616" i="1"/>
  <c r="U620" i="1"/>
  <c r="Z621" i="1"/>
  <c r="T620" i="1"/>
  <c r="Z619" i="1"/>
  <c r="T614" i="1"/>
  <c r="L613" i="1"/>
  <c r="M613" i="1" s="1"/>
  <c r="X613" i="1"/>
  <c r="Y613" i="1" s="1"/>
  <c r="Q614" i="1"/>
  <c r="L614" i="1"/>
  <c r="M614" i="1" s="1"/>
  <c r="Q615" i="1"/>
  <c r="Q621" i="1"/>
  <c r="T617" i="1"/>
  <c r="U615" i="1"/>
  <c r="J612" i="1"/>
  <c r="N612" i="1" s="1"/>
  <c r="O612" i="1" s="1"/>
  <c r="M612" i="1"/>
  <c r="T610" i="1"/>
  <c r="U610" i="1"/>
  <c r="Z611" i="1"/>
  <c r="J611" i="1"/>
  <c r="N611" i="1" s="1"/>
  <c r="O611" i="1" s="1"/>
  <c r="Z612" i="1"/>
  <c r="Z610" i="1"/>
  <c r="Q612" i="1"/>
  <c r="Q610" i="1"/>
  <c r="T611" i="1"/>
  <c r="L611" i="1"/>
  <c r="M611" i="1" s="1"/>
  <c r="X611" i="1"/>
  <c r="Y611" i="1" s="1"/>
  <c r="U612" i="1"/>
  <c r="U607" i="1"/>
  <c r="X607" i="1"/>
  <c r="Y607" i="1" s="1"/>
  <c r="X608" i="1"/>
  <c r="Y608" i="1" s="1"/>
  <c r="U605" i="1"/>
  <c r="T607" i="1"/>
  <c r="Z608" i="1"/>
  <c r="X605" i="1"/>
  <c r="Y605" i="1" s="1"/>
  <c r="U606" i="1"/>
  <c r="Z605" i="1"/>
  <c r="M608" i="1"/>
  <c r="T605" i="1"/>
  <c r="J605" i="1"/>
  <c r="N605" i="1" s="1"/>
  <c r="O605" i="1" s="1"/>
  <c r="M607" i="1"/>
  <c r="Z609" i="1"/>
  <c r="Q606" i="1"/>
  <c r="Q609" i="1"/>
  <c r="Q607" i="1"/>
  <c r="T608" i="1"/>
  <c r="J608" i="1"/>
  <c r="N608" i="1" s="1"/>
  <c r="O608" i="1" s="1"/>
  <c r="Z607" i="1"/>
  <c r="J609" i="1"/>
  <c r="N609" i="1" s="1"/>
  <c r="O609" i="1" s="1"/>
  <c r="J607" i="1"/>
  <c r="N607" i="1" s="1"/>
  <c r="O607" i="1" s="1"/>
  <c r="M606" i="1"/>
  <c r="M609" i="1"/>
  <c r="J606" i="1"/>
  <c r="N606" i="1" s="1"/>
  <c r="O606" i="1" s="1"/>
  <c r="Z606" i="1"/>
  <c r="Q608" i="1"/>
  <c r="X606" i="1"/>
  <c r="Y606" i="1" s="1"/>
  <c r="U609" i="1"/>
  <c r="Q605" i="1"/>
  <c r="T609" i="1"/>
  <c r="T606" i="1"/>
  <c r="X609" i="1"/>
  <c r="Y609" i="1" s="1"/>
  <c r="L605" i="1"/>
  <c r="M605" i="1" s="1"/>
  <c r="U608" i="1"/>
  <c r="A447" i="7"/>
  <c r="AC602" i="1" s="1"/>
  <c r="AD602" i="1" s="1"/>
  <c r="A448" i="7"/>
  <c r="A449" i="7"/>
  <c r="A450" i="7"/>
  <c r="A451" i="7"/>
  <c r="AC598" i="1" s="1"/>
  <c r="AD598" i="1" s="1"/>
  <c r="A452" i="7"/>
  <c r="A440" i="7"/>
  <c r="A441" i="7"/>
  <c r="AC606" i="1" s="1"/>
  <c r="AD606" i="1" s="1"/>
  <c r="A442" i="7"/>
  <c r="A443" i="7"/>
  <c r="A444" i="7"/>
  <c r="A445" i="7"/>
  <c r="A446" i="7"/>
  <c r="AC601" i="1" s="1"/>
  <c r="AD601" i="1" s="1"/>
  <c r="A435" i="7"/>
  <c r="A436" i="7"/>
  <c r="A437" i="7"/>
  <c r="AC599" i="1" s="1"/>
  <c r="AD599" i="1" s="1"/>
  <c r="A438" i="7"/>
  <c r="AC596" i="1" s="1"/>
  <c r="AD596" i="1" s="1"/>
  <c r="A439" i="7"/>
  <c r="AC600" i="1" s="1"/>
  <c r="AD600" i="1" s="1"/>
  <c r="AF604" i="1"/>
  <c r="AE604" i="1"/>
  <c r="AC604" i="1"/>
  <c r="AD604" i="1" s="1"/>
  <c r="W604" i="1"/>
  <c r="S604" i="1"/>
  <c r="K604" i="1"/>
  <c r="L604" i="1" s="1"/>
  <c r="H604" i="1"/>
  <c r="F604" i="1"/>
  <c r="V604" i="1" s="1"/>
  <c r="I604" i="1"/>
  <c r="C604" i="1"/>
  <c r="B604" i="1"/>
  <c r="AF603" i="1"/>
  <c r="AE603" i="1"/>
  <c r="AC603" i="1"/>
  <c r="AD603" i="1" s="1"/>
  <c r="W603" i="1"/>
  <c r="S603" i="1"/>
  <c r="K603" i="1"/>
  <c r="H603" i="1"/>
  <c r="F603" i="1"/>
  <c r="V603" i="1" s="1"/>
  <c r="I603" i="1"/>
  <c r="C603" i="1"/>
  <c r="B603" i="1"/>
  <c r="AF602" i="1"/>
  <c r="AE602" i="1"/>
  <c r="W602" i="1"/>
  <c r="S602" i="1"/>
  <c r="K602" i="1"/>
  <c r="L602" i="1" s="1"/>
  <c r="H602" i="1"/>
  <c r="F602" i="1"/>
  <c r="V602" i="1" s="1"/>
  <c r="I602" i="1"/>
  <c r="C602" i="1"/>
  <c r="B602" i="1"/>
  <c r="AF601" i="1"/>
  <c r="AE601" i="1"/>
  <c r="W601" i="1"/>
  <c r="S601" i="1"/>
  <c r="K601" i="1"/>
  <c r="L601" i="1" s="1"/>
  <c r="H601" i="1"/>
  <c r="F601" i="1"/>
  <c r="V601" i="1" s="1"/>
  <c r="I601" i="1"/>
  <c r="C601" i="1"/>
  <c r="B601" i="1"/>
  <c r="AF600" i="1"/>
  <c r="AE600" i="1"/>
  <c r="W600" i="1"/>
  <c r="S600" i="1"/>
  <c r="K600" i="1"/>
  <c r="L600" i="1" s="1"/>
  <c r="H600" i="1"/>
  <c r="F600" i="1"/>
  <c r="V600" i="1" s="1"/>
  <c r="I600" i="1"/>
  <c r="C600" i="1"/>
  <c r="B600" i="1"/>
  <c r="AF599" i="1"/>
  <c r="AE599" i="1"/>
  <c r="W599" i="1"/>
  <c r="S599" i="1"/>
  <c r="K599" i="1"/>
  <c r="L599" i="1" s="1"/>
  <c r="H599" i="1"/>
  <c r="F599" i="1"/>
  <c r="V599" i="1" s="1"/>
  <c r="I599" i="1"/>
  <c r="C599" i="1"/>
  <c r="B599" i="1"/>
  <c r="AF598" i="1"/>
  <c r="AE598" i="1"/>
  <c r="W598" i="1"/>
  <c r="S598" i="1"/>
  <c r="K598" i="1"/>
  <c r="L598" i="1" s="1"/>
  <c r="H598" i="1"/>
  <c r="F598" i="1"/>
  <c r="V598" i="1" s="1"/>
  <c r="I598" i="1"/>
  <c r="C598" i="1"/>
  <c r="B598" i="1"/>
  <c r="AF597" i="1"/>
  <c r="AE597" i="1"/>
  <c r="AC597" i="1"/>
  <c r="AD597" i="1" s="1"/>
  <c r="W597" i="1"/>
  <c r="S597" i="1"/>
  <c r="K597" i="1"/>
  <c r="L597" i="1" s="1"/>
  <c r="H597" i="1"/>
  <c r="F597" i="1"/>
  <c r="V597" i="1" s="1"/>
  <c r="I597" i="1"/>
  <c r="C597" i="1"/>
  <c r="B597" i="1"/>
  <c r="AF596" i="1"/>
  <c r="AE596" i="1"/>
  <c r="W596" i="1"/>
  <c r="S596" i="1"/>
  <c r="K596" i="1"/>
  <c r="L596" i="1" s="1"/>
  <c r="H596" i="1"/>
  <c r="F596" i="1"/>
  <c r="V596" i="1" s="1"/>
  <c r="I596" i="1"/>
  <c r="C596" i="1"/>
  <c r="B596" i="1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A624" i="1" l="1"/>
  <c r="AB624" i="1" s="1"/>
  <c r="Y623" i="1"/>
  <c r="AA622" i="1"/>
  <c r="AB622" i="1" s="1"/>
  <c r="AA625" i="1"/>
  <c r="AB625" i="1" s="1"/>
  <c r="AA620" i="1"/>
  <c r="AB620" i="1" s="1"/>
  <c r="AA619" i="1"/>
  <c r="AB619" i="1" s="1"/>
  <c r="AA618" i="1"/>
  <c r="AB618" i="1" s="1"/>
  <c r="AA615" i="1"/>
  <c r="AB615" i="1" s="1"/>
  <c r="AA612" i="1"/>
  <c r="AB612" i="1" s="1"/>
  <c r="AA616" i="1"/>
  <c r="AB616" i="1" s="1"/>
  <c r="AA621" i="1"/>
  <c r="AB621" i="1" s="1"/>
  <c r="AA617" i="1"/>
  <c r="AB617" i="1" s="1"/>
  <c r="AA610" i="1"/>
  <c r="AB610" i="1" s="1"/>
  <c r="AA614" i="1"/>
  <c r="AB614" i="1" s="1"/>
  <c r="AA613" i="1"/>
  <c r="AB613" i="1" s="1"/>
  <c r="AA611" i="1"/>
  <c r="AB611" i="1" s="1"/>
  <c r="AA608" i="1"/>
  <c r="AB608" i="1" s="1"/>
  <c r="AA607" i="1"/>
  <c r="AB607" i="1" s="1"/>
  <c r="AA605" i="1"/>
  <c r="AB605" i="1" s="1"/>
  <c r="AA609" i="1"/>
  <c r="AB609" i="1" s="1"/>
  <c r="AA606" i="1"/>
  <c r="AB606" i="1" s="1"/>
  <c r="U604" i="1"/>
  <c r="U600" i="1"/>
  <c r="X603" i="1"/>
  <c r="Y603" i="1" s="1"/>
  <c r="X597" i="1"/>
  <c r="Y597" i="1" s="1"/>
  <c r="X602" i="1"/>
  <c r="Y602" i="1" s="1"/>
  <c r="T599" i="1"/>
  <c r="Q601" i="1"/>
  <c r="T601" i="1"/>
  <c r="Q598" i="1"/>
  <c r="J600" i="1"/>
  <c r="N600" i="1" s="1"/>
  <c r="O600" i="1" s="1"/>
  <c r="Q597" i="1"/>
  <c r="X596" i="1"/>
  <c r="Y596" i="1" s="1"/>
  <c r="X600" i="1"/>
  <c r="Y600" i="1" s="1"/>
  <c r="T598" i="1"/>
  <c r="Z600" i="1"/>
  <c r="U601" i="1"/>
  <c r="M600" i="1"/>
  <c r="X601" i="1"/>
  <c r="Y601" i="1" s="1"/>
  <c r="X598" i="1"/>
  <c r="Y598" i="1" s="1"/>
  <c r="U597" i="1"/>
  <c r="T596" i="1"/>
  <c r="L603" i="1"/>
  <c r="M603" i="1" s="1"/>
  <c r="J602" i="1"/>
  <c r="N602" i="1" s="1"/>
  <c r="O602" i="1" s="1"/>
  <c r="U603" i="1"/>
  <c r="T604" i="1"/>
  <c r="M602" i="1"/>
  <c r="U602" i="1"/>
  <c r="Q603" i="1"/>
  <c r="J603" i="1"/>
  <c r="N603" i="1" s="1"/>
  <c r="O603" i="1" s="1"/>
  <c r="J604" i="1"/>
  <c r="N604" i="1" s="1"/>
  <c r="O604" i="1" s="1"/>
  <c r="M604" i="1"/>
  <c r="Q604" i="1"/>
  <c r="J601" i="1"/>
  <c r="N601" i="1" s="1"/>
  <c r="O601" i="1" s="1"/>
  <c r="M601" i="1"/>
  <c r="Z603" i="1"/>
  <c r="Z604" i="1"/>
  <c r="X604" i="1"/>
  <c r="Y604" i="1" s="1"/>
  <c r="Z601" i="1"/>
  <c r="T603" i="1"/>
  <c r="Q600" i="1"/>
  <c r="Q602" i="1"/>
  <c r="Z602" i="1"/>
  <c r="T602" i="1"/>
  <c r="T600" i="1"/>
  <c r="J598" i="1"/>
  <c r="N598" i="1" s="1"/>
  <c r="O598" i="1" s="1"/>
  <c r="Q599" i="1"/>
  <c r="J599" i="1"/>
  <c r="N599" i="1" s="1"/>
  <c r="O599" i="1" s="1"/>
  <c r="Z597" i="1"/>
  <c r="M597" i="1"/>
  <c r="J596" i="1"/>
  <c r="N596" i="1" s="1"/>
  <c r="O596" i="1" s="1"/>
  <c r="Z596" i="1"/>
  <c r="M599" i="1"/>
  <c r="M596" i="1"/>
  <c r="M598" i="1"/>
  <c r="J597" i="1"/>
  <c r="N597" i="1" s="1"/>
  <c r="O597" i="1" s="1"/>
  <c r="Z599" i="1"/>
  <c r="X599" i="1"/>
  <c r="Y599" i="1" s="1"/>
  <c r="T597" i="1"/>
  <c r="Z598" i="1"/>
  <c r="Q596" i="1"/>
  <c r="U599" i="1"/>
  <c r="U598" i="1"/>
  <c r="U596" i="1"/>
  <c r="A417" i="7"/>
  <c r="AC584" i="1" s="1"/>
  <c r="AD584" i="1" s="1"/>
  <c r="A418" i="7"/>
  <c r="A419" i="7"/>
  <c r="A420" i="7"/>
  <c r="AC587" i="1" s="1"/>
  <c r="AD587" i="1" s="1"/>
  <c r="A421" i="7"/>
  <c r="AC590" i="1" s="1"/>
  <c r="AD590" i="1" s="1"/>
  <c r="A412" i="7"/>
  <c r="A413" i="7"/>
  <c r="A414" i="7"/>
  <c r="A415" i="7"/>
  <c r="A416" i="7"/>
  <c r="AF594" i="1"/>
  <c r="AE594" i="1"/>
  <c r="AC594" i="1"/>
  <c r="AD594" i="1" s="1"/>
  <c r="W594" i="1"/>
  <c r="S594" i="1"/>
  <c r="K594" i="1"/>
  <c r="L594" i="1" s="1"/>
  <c r="H594" i="1"/>
  <c r="F594" i="1"/>
  <c r="V594" i="1" s="1"/>
  <c r="I594" i="1"/>
  <c r="C594" i="1"/>
  <c r="B594" i="1"/>
  <c r="AF595" i="1"/>
  <c r="AE595" i="1"/>
  <c r="AC595" i="1"/>
  <c r="AD595" i="1" s="1"/>
  <c r="W595" i="1"/>
  <c r="S595" i="1"/>
  <c r="K595" i="1"/>
  <c r="L595" i="1" s="1"/>
  <c r="H595" i="1"/>
  <c r="F595" i="1"/>
  <c r="V595" i="1" s="1"/>
  <c r="I595" i="1"/>
  <c r="C595" i="1"/>
  <c r="B595" i="1"/>
  <c r="AF593" i="1"/>
  <c r="AE593" i="1"/>
  <c r="AC593" i="1"/>
  <c r="AD593" i="1" s="1"/>
  <c r="W593" i="1"/>
  <c r="S593" i="1"/>
  <c r="K593" i="1"/>
  <c r="H593" i="1"/>
  <c r="F593" i="1"/>
  <c r="V593" i="1" s="1"/>
  <c r="I593" i="1"/>
  <c r="C593" i="1"/>
  <c r="B593" i="1"/>
  <c r="AF592" i="1"/>
  <c r="AE592" i="1"/>
  <c r="AC592" i="1"/>
  <c r="AD592" i="1" s="1"/>
  <c r="W592" i="1"/>
  <c r="S592" i="1"/>
  <c r="K592" i="1"/>
  <c r="L592" i="1" s="1"/>
  <c r="H592" i="1"/>
  <c r="F592" i="1"/>
  <c r="V592" i="1" s="1"/>
  <c r="I592" i="1"/>
  <c r="C592" i="1"/>
  <c r="B592" i="1"/>
  <c r="AF591" i="1"/>
  <c r="AE591" i="1"/>
  <c r="AC591" i="1"/>
  <c r="AD591" i="1" s="1"/>
  <c r="W591" i="1"/>
  <c r="S591" i="1"/>
  <c r="K591" i="1"/>
  <c r="L591" i="1" s="1"/>
  <c r="H591" i="1"/>
  <c r="F591" i="1"/>
  <c r="V591" i="1" s="1"/>
  <c r="I591" i="1"/>
  <c r="C591" i="1"/>
  <c r="B591" i="1"/>
  <c r="AF590" i="1"/>
  <c r="AE590" i="1"/>
  <c r="W590" i="1"/>
  <c r="S590" i="1"/>
  <c r="K590" i="1"/>
  <c r="L590" i="1" s="1"/>
  <c r="H590" i="1"/>
  <c r="F590" i="1"/>
  <c r="V590" i="1" s="1"/>
  <c r="I590" i="1"/>
  <c r="C590" i="1"/>
  <c r="B590" i="1"/>
  <c r="AF589" i="1"/>
  <c r="AE589" i="1"/>
  <c r="AC589" i="1"/>
  <c r="AD589" i="1" s="1"/>
  <c r="W589" i="1"/>
  <c r="S589" i="1"/>
  <c r="K589" i="1"/>
  <c r="L589" i="1" s="1"/>
  <c r="H589" i="1"/>
  <c r="F589" i="1"/>
  <c r="V589" i="1" s="1"/>
  <c r="I589" i="1"/>
  <c r="C589" i="1"/>
  <c r="B589" i="1"/>
  <c r="AF588" i="1"/>
  <c r="AE588" i="1"/>
  <c r="AC588" i="1"/>
  <c r="AD588" i="1" s="1"/>
  <c r="W588" i="1"/>
  <c r="S588" i="1"/>
  <c r="K588" i="1"/>
  <c r="H588" i="1"/>
  <c r="F588" i="1"/>
  <c r="V588" i="1" s="1"/>
  <c r="I588" i="1"/>
  <c r="C588" i="1"/>
  <c r="B588" i="1"/>
  <c r="AF587" i="1"/>
  <c r="AE587" i="1"/>
  <c r="W587" i="1"/>
  <c r="S587" i="1"/>
  <c r="K587" i="1"/>
  <c r="L587" i="1" s="1"/>
  <c r="H587" i="1"/>
  <c r="F587" i="1"/>
  <c r="V587" i="1" s="1"/>
  <c r="I587" i="1"/>
  <c r="C587" i="1"/>
  <c r="B587" i="1"/>
  <c r="AF586" i="1"/>
  <c r="AE586" i="1"/>
  <c r="AC586" i="1"/>
  <c r="AD586" i="1" s="1"/>
  <c r="W586" i="1"/>
  <c r="S586" i="1"/>
  <c r="K586" i="1"/>
  <c r="L586" i="1" s="1"/>
  <c r="H586" i="1"/>
  <c r="F586" i="1"/>
  <c r="V586" i="1" s="1"/>
  <c r="I586" i="1"/>
  <c r="C586" i="1"/>
  <c r="B586" i="1"/>
  <c r="AF585" i="1"/>
  <c r="AE585" i="1"/>
  <c r="AC585" i="1"/>
  <c r="AD585" i="1" s="1"/>
  <c r="W585" i="1"/>
  <c r="S585" i="1"/>
  <c r="K585" i="1"/>
  <c r="H585" i="1"/>
  <c r="F585" i="1"/>
  <c r="V585" i="1" s="1"/>
  <c r="I585" i="1"/>
  <c r="C585" i="1"/>
  <c r="B585" i="1"/>
  <c r="AF584" i="1"/>
  <c r="AE584" i="1"/>
  <c r="W584" i="1"/>
  <c r="S584" i="1"/>
  <c r="K584" i="1"/>
  <c r="L584" i="1" s="1"/>
  <c r="H584" i="1"/>
  <c r="F584" i="1"/>
  <c r="V584" i="1" s="1"/>
  <c r="I584" i="1"/>
  <c r="C584" i="1"/>
  <c r="B584" i="1"/>
  <c r="AF583" i="1"/>
  <c r="AE583" i="1"/>
  <c r="W583" i="1"/>
  <c r="S583" i="1"/>
  <c r="K583" i="1"/>
  <c r="L583" i="1" s="1"/>
  <c r="H583" i="1"/>
  <c r="F583" i="1"/>
  <c r="V583" i="1" s="1"/>
  <c r="I583" i="1"/>
  <c r="C583" i="1"/>
  <c r="B583" i="1"/>
  <c r="AA602" i="1" l="1"/>
  <c r="AB602" i="1" s="1"/>
  <c r="AA603" i="1"/>
  <c r="AB603" i="1" s="1"/>
  <c r="AA601" i="1"/>
  <c r="AB601" i="1" s="1"/>
  <c r="AA597" i="1"/>
  <c r="AB597" i="1" s="1"/>
  <c r="AA604" i="1"/>
  <c r="AB604" i="1" s="1"/>
  <c r="AA599" i="1"/>
  <c r="AB599" i="1" s="1"/>
  <c r="AA598" i="1"/>
  <c r="AB598" i="1" s="1"/>
  <c r="AA596" i="1"/>
  <c r="AB596" i="1" s="1"/>
  <c r="AA600" i="1"/>
  <c r="AB600" i="1" s="1"/>
  <c r="U590" i="1"/>
  <c r="U583" i="1"/>
  <c r="U595" i="1"/>
  <c r="X584" i="1"/>
  <c r="AA584" i="1" s="1"/>
  <c r="AB584" i="1" s="1"/>
  <c r="U584" i="1"/>
  <c r="X585" i="1"/>
  <c r="Y585" i="1" s="1"/>
  <c r="U585" i="1"/>
  <c r="U589" i="1"/>
  <c r="U594" i="1"/>
  <c r="Z588" i="1"/>
  <c r="X592" i="1"/>
  <c r="AA592" i="1" s="1"/>
  <c r="AB592" i="1" s="1"/>
  <c r="U587" i="1"/>
  <c r="U588" i="1"/>
  <c r="U592" i="1"/>
  <c r="T587" i="1"/>
  <c r="Q590" i="1"/>
  <c r="J588" i="1"/>
  <c r="N588" i="1" s="1"/>
  <c r="O588" i="1" s="1"/>
  <c r="M590" i="1"/>
  <c r="Q589" i="1"/>
  <c r="Z585" i="1"/>
  <c r="Z590" i="1"/>
  <c r="J585" i="1"/>
  <c r="N585" i="1" s="1"/>
  <c r="O585" i="1" s="1"/>
  <c r="Z591" i="1"/>
  <c r="Z594" i="1"/>
  <c r="Q586" i="1"/>
  <c r="J590" i="1"/>
  <c r="N590" i="1" s="1"/>
  <c r="O590" i="1" s="1"/>
  <c r="M591" i="1"/>
  <c r="Q594" i="1"/>
  <c r="X589" i="1"/>
  <c r="Y589" i="1" s="1"/>
  <c r="T586" i="1"/>
  <c r="Q591" i="1"/>
  <c r="M594" i="1"/>
  <c r="T584" i="1"/>
  <c r="Q593" i="1"/>
  <c r="T593" i="1"/>
  <c r="X588" i="1"/>
  <c r="Y588" i="1" s="1"/>
  <c r="J592" i="1"/>
  <c r="N592" i="1" s="1"/>
  <c r="O592" i="1" s="1"/>
  <c r="J593" i="1"/>
  <c r="N593" i="1" s="1"/>
  <c r="O593" i="1" s="1"/>
  <c r="Z595" i="1"/>
  <c r="M592" i="1"/>
  <c r="J591" i="1"/>
  <c r="N591" i="1" s="1"/>
  <c r="O591" i="1" s="1"/>
  <c r="J595" i="1"/>
  <c r="N595" i="1" s="1"/>
  <c r="O595" i="1" s="1"/>
  <c r="Q595" i="1"/>
  <c r="M595" i="1"/>
  <c r="Q592" i="1"/>
  <c r="Z593" i="1"/>
  <c r="J594" i="1"/>
  <c r="N594" i="1" s="1"/>
  <c r="O594" i="1" s="1"/>
  <c r="L593" i="1"/>
  <c r="M593" i="1" s="1"/>
  <c r="X594" i="1"/>
  <c r="T591" i="1"/>
  <c r="Z592" i="1"/>
  <c r="U591" i="1"/>
  <c r="T595" i="1"/>
  <c r="X591" i="1"/>
  <c r="X595" i="1"/>
  <c r="T590" i="1"/>
  <c r="U593" i="1"/>
  <c r="X590" i="1"/>
  <c r="X593" i="1"/>
  <c r="Y593" i="1" s="1"/>
  <c r="T592" i="1"/>
  <c r="T594" i="1"/>
  <c r="Z584" i="1"/>
  <c r="Z586" i="1"/>
  <c r="J589" i="1"/>
  <c r="N589" i="1" s="1"/>
  <c r="O589" i="1" s="1"/>
  <c r="J586" i="1"/>
  <c r="N586" i="1" s="1"/>
  <c r="O586" i="1" s="1"/>
  <c r="J584" i="1"/>
  <c r="N584" i="1" s="1"/>
  <c r="O584" i="1" s="1"/>
  <c r="J587" i="1"/>
  <c r="N587" i="1" s="1"/>
  <c r="O587" i="1" s="1"/>
  <c r="M586" i="1"/>
  <c r="M584" i="1"/>
  <c r="J583" i="1"/>
  <c r="N583" i="1" s="1"/>
  <c r="O583" i="1" s="1"/>
  <c r="Q583" i="1"/>
  <c r="M589" i="1"/>
  <c r="M583" i="1"/>
  <c r="Z583" i="1"/>
  <c r="M587" i="1"/>
  <c r="X587" i="1"/>
  <c r="Q585" i="1"/>
  <c r="T585" i="1"/>
  <c r="T588" i="1"/>
  <c r="Z589" i="1"/>
  <c r="X583" i="1"/>
  <c r="Y583" i="1" s="1"/>
  <c r="Q584" i="1"/>
  <c r="L585" i="1"/>
  <c r="M585" i="1" s="1"/>
  <c r="T589" i="1"/>
  <c r="X586" i="1"/>
  <c r="Q588" i="1"/>
  <c r="Q587" i="1"/>
  <c r="U586" i="1"/>
  <c r="T583" i="1"/>
  <c r="L588" i="1"/>
  <c r="M588" i="1" s="1"/>
  <c r="Z587" i="1"/>
  <c r="Y584" i="1" l="1"/>
  <c r="Y592" i="1"/>
  <c r="AA585" i="1"/>
  <c r="AB585" i="1" s="1"/>
  <c r="AA588" i="1"/>
  <c r="AB588" i="1" s="1"/>
  <c r="AA589" i="1"/>
  <c r="AB589" i="1" s="1"/>
  <c r="AA593" i="1"/>
  <c r="AB593" i="1" s="1"/>
  <c r="AA591" i="1"/>
  <c r="AB591" i="1" s="1"/>
  <c r="Y591" i="1"/>
  <c r="AA590" i="1"/>
  <c r="AB590" i="1" s="1"/>
  <c r="Y590" i="1"/>
  <c r="Y595" i="1"/>
  <c r="AA595" i="1"/>
  <c r="AB595" i="1" s="1"/>
  <c r="AA594" i="1"/>
  <c r="AB594" i="1" s="1"/>
  <c r="Y594" i="1"/>
  <c r="AA583" i="1"/>
  <c r="AB583" i="1" s="1"/>
  <c r="Y587" i="1"/>
  <c r="AA587" i="1"/>
  <c r="AB587" i="1" s="1"/>
  <c r="Y586" i="1"/>
  <c r="AA586" i="1"/>
  <c r="AB586" i="1" s="1"/>
  <c r="AF582" i="1" l="1"/>
  <c r="AE582" i="1"/>
  <c r="AC582" i="1"/>
  <c r="AD582" i="1" s="1"/>
  <c r="W582" i="1"/>
  <c r="S582" i="1"/>
  <c r="K582" i="1"/>
  <c r="L582" i="1" s="1"/>
  <c r="H582" i="1"/>
  <c r="F582" i="1"/>
  <c r="V582" i="1" s="1"/>
  <c r="I582" i="1"/>
  <c r="C582" i="1"/>
  <c r="B582" i="1"/>
  <c r="AF581" i="1"/>
  <c r="AE581" i="1"/>
  <c r="AC581" i="1"/>
  <c r="AD581" i="1" s="1"/>
  <c r="W581" i="1"/>
  <c r="S581" i="1"/>
  <c r="K581" i="1"/>
  <c r="H581" i="1"/>
  <c r="F581" i="1"/>
  <c r="V581" i="1" s="1"/>
  <c r="I581" i="1"/>
  <c r="C581" i="1"/>
  <c r="B581" i="1"/>
  <c r="AF580" i="1"/>
  <c r="AE580" i="1"/>
  <c r="AC580" i="1"/>
  <c r="AD580" i="1" s="1"/>
  <c r="W580" i="1"/>
  <c r="S580" i="1"/>
  <c r="K580" i="1"/>
  <c r="L580" i="1" s="1"/>
  <c r="H580" i="1"/>
  <c r="F580" i="1"/>
  <c r="V580" i="1" s="1"/>
  <c r="I580" i="1"/>
  <c r="C580" i="1"/>
  <c r="B580" i="1"/>
  <c r="AF579" i="1"/>
  <c r="AE579" i="1"/>
  <c r="W579" i="1"/>
  <c r="S579" i="1"/>
  <c r="K579" i="1"/>
  <c r="L579" i="1" s="1"/>
  <c r="H579" i="1"/>
  <c r="F579" i="1"/>
  <c r="V579" i="1" s="1"/>
  <c r="I579" i="1"/>
  <c r="C579" i="1"/>
  <c r="B579" i="1"/>
  <c r="AF578" i="1"/>
  <c r="AE578" i="1"/>
  <c r="AC578" i="1"/>
  <c r="AD578" i="1" s="1"/>
  <c r="W578" i="1"/>
  <c r="S578" i="1"/>
  <c r="K578" i="1"/>
  <c r="L578" i="1" s="1"/>
  <c r="H578" i="1"/>
  <c r="F578" i="1"/>
  <c r="V578" i="1" s="1"/>
  <c r="I578" i="1"/>
  <c r="C578" i="1"/>
  <c r="B578" i="1"/>
  <c r="AF577" i="1"/>
  <c r="AE577" i="1"/>
  <c r="AC577" i="1"/>
  <c r="AD577" i="1" s="1"/>
  <c r="W577" i="1"/>
  <c r="S577" i="1"/>
  <c r="K577" i="1"/>
  <c r="H577" i="1"/>
  <c r="F577" i="1"/>
  <c r="V577" i="1" s="1"/>
  <c r="I577" i="1"/>
  <c r="C577" i="1"/>
  <c r="B577" i="1"/>
  <c r="AF576" i="1"/>
  <c r="AE576" i="1"/>
  <c r="W576" i="1"/>
  <c r="S576" i="1"/>
  <c r="K576" i="1"/>
  <c r="L576" i="1" s="1"/>
  <c r="H576" i="1"/>
  <c r="F576" i="1"/>
  <c r="V576" i="1" s="1"/>
  <c r="I576" i="1"/>
  <c r="C576" i="1"/>
  <c r="B576" i="1"/>
  <c r="A405" i="7"/>
  <c r="AC583" i="1" s="1"/>
  <c r="AD583" i="1" s="1"/>
  <c r="A406" i="7"/>
  <c r="A407" i="7"/>
  <c r="AC579" i="1" s="1"/>
  <c r="AD579" i="1" s="1"/>
  <c r="A408" i="7"/>
  <c r="AC576" i="1" s="1"/>
  <c r="AD576" i="1" s="1"/>
  <c r="A409" i="7"/>
  <c r="A410" i="7"/>
  <c r="A411" i="7"/>
  <c r="X577" i="1" l="1"/>
  <c r="Y577" i="1" s="1"/>
  <c r="U577" i="1"/>
  <c r="U581" i="1"/>
  <c r="Z577" i="1"/>
  <c r="Z581" i="1"/>
  <c r="T578" i="1"/>
  <c r="M580" i="1"/>
  <c r="J579" i="1"/>
  <c r="N579" i="1" s="1"/>
  <c r="O579" i="1" s="1"/>
  <c r="Z580" i="1"/>
  <c r="M579" i="1"/>
  <c r="Q579" i="1"/>
  <c r="T582" i="1"/>
  <c r="Z578" i="1"/>
  <c r="Z579" i="1"/>
  <c r="J576" i="1"/>
  <c r="N576" i="1" s="1"/>
  <c r="O576" i="1" s="1"/>
  <c r="T580" i="1"/>
  <c r="J580" i="1"/>
  <c r="N580" i="1" s="1"/>
  <c r="O580" i="1" s="1"/>
  <c r="M576" i="1"/>
  <c r="J582" i="1"/>
  <c r="N582" i="1" s="1"/>
  <c r="O582" i="1" s="1"/>
  <c r="M582" i="1"/>
  <c r="J581" i="1"/>
  <c r="N581" i="1" s="1"/>
  <c r="O581" i="1" s="1"/>
  <c r="Q581" i="1"/>
  <c r="Z582" i="1"/>
  <c r="Q582" i="1"/>
  <c r="L581" i="1"/>
  <c r="M581" i="1" s="1"/>
  <c r="U582" i="1"/>
  <c r="X582" i="1"/>
  <c r="T581" i="1"/>
  <c r="X581" i="1"/>
  <c r="Y581" i="1" s="1"/>
  <c r="Q580" i="1"/>
  <c r="X580" i="1"/>
  <c r="Y580" i="1" s="1"/>
  <c r="T579" i="1"/>
  <c r="U579" i="1"/>
  <c r="U580" i="1"/>
  <c r="X579" i="1"/>
  <c r="J578" i="1"/>
  <c r="N578" i="1" s="1"/>
  <c r="O578" i="1" s="1"/>
  <c r="Q577" i="1"/>
  <c r="J577" i="1"/>
  <c r="N577" i="1" s="1"/>
  <c r="O577" i="1" s="1"/>
  <c r="M578" i="1"/>
  <c r="Q578" i="1"/>
  <c r="L577" i="1"/>
  <c r="M577" i="1" s="1"/>
  <c r="U578" i="1"/>
  <c r="X578" i="1"/>
  <c r="Y578" i="1" s="1"/>
  <c r="T577" i="1"/>
  <c r="Q576" i="1"/>
  <c r="Z576" i="1"/>
  <c r="U576" i="1"/>
  <c r="X576" i="1"/>
  <c r="Y576" i="1" s="1"/>
  <c r="T576" i="1"/>
  <c r="A399" i="7"/>
  <c r="A400" i="7"/>
  <c r="A401" i="7"/>
  <c r="A402" i="7"/>
  <c r="A403" i="7"/>
  <c r="A404" i="7"/>
  <c r="A397" i="7"/>
  <c r="A398" i="7"/>
  <c r="A390" i="7"/>
  <c r="A391" i="7"/>
  <c r="A392" i="7"/>
  <c r="A393" i="7"/>
  <c r="A394" i="7"/>
  <c r="A395" i="7"/>
  <c r="A396" i="7"/>
  <c r="A389" i="7"/>
  <c r="A387" i="7"/>
  <c r="A388" i="7"/>
  <c r="AA578" i="1" l="1"/>
  <c r="AB578" i="1" s="1"/>
  <c r="AA577" i="1"/>
  <c r="AB577" i="1" s="1"/>
  <c r="AA576" i="1"/>
  <c r="AB576" i="1" s="1"/>
  <c r="AA582" i="1"/>
  <c r="AB582" i="1" s="1"/>
  <c r="Y582" i="1"/>
  <c r="AA581" i="1"/>
  <c r="AB581" i="1" s="1"/>
  <c r="Y579" i="1"/>
  <c r="AA579" i="1"/>
  <c r="AB579" i="1" s="1"/>
  <c r="AA580" i="1"/>
  <c r="AB580" i="1" s="1"/>
  <c r="A384" i="7"/>
  <c r="A385" i="7"/>
  <c r="A386" i="7"/>
  <c r="W551" i="1"/>
  <c r="A383" i="7" l="1"/>
  <c r="AC551" i="1" s="1"/>
  <c r="AD551" i="1" s="1"/>
  <c r="A377" i="7"/>
  <c r="AC550" i="1" s="1"/>
  <c r="AD550" i="1" s="1"/>
  <c r="A378" i="7"/>
  <c r="AC542" i="1" s="1"/>
  <c r="AD542" i="1" s="1"/>
  <c r="A379" i="7"/>
  <c r="A380" i="7"/>
  <c r="AC554" i="1" s="1"/>
  <c r="AD554" i="1" s="1"/>
  <c r="A381" i="7"/>
  <c r="AC555" i="1" s="1"/>
  <c r="AD555" i="1" s="1"/>
  <c r="A382" i="7"/>
  <c r="AC552" i="1" s="1"/>
  <c r="AD552" i="1" s="1"/>
  <c r="E539" i="1"/>
  <c r="I539" i="1" s="1"/>
  <c r="E540" i="1"/>
  <c r="I540" i="1" s="1"/>
  <c r="E541" i="1"/>
  <c r="I541" i="1" s="1"/>
  <c r="I542" i="1"/>
  <c r="E543" i="1"/>
  <c r="I543" i="1" s="1"/>
  <c r="E544" i="1"/>
  <c r="I544" i="1" s="1"/>
  <c r="E545" i="1"/>
  <c r="I545" i="1" s="1"/>
  <c r="E546" i="1"/>
  <c r="I546" i="1" s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E538" i="1"/>
  <c r="I538" i="1" s="1"/>
  <c r="B538" i="1"/>
  <c r="K530" i="1"/>
  <c r="L530" i="1" s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E529" i="1"/>
  <c r="E530" i="1"/>
  <c r="I530" i="1" s="1"/>
  <c r="E531" i="1"/>
  <c r="I531" i="1" s="1"/>
  <c r="E532" i="1"/>
  <c r="I532" i="1" s="1"/>
  <c r="E528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" i="1"/>
  <c r="AD249" i="1"/>
  <c r="AC2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" i="1"/>
  <c r="R6" i="1"/>
  <c r="V6" i="1" s="1"/>
  <c r="S6" i="1"/>
  <c r="R7" i="1"/>
  <c r="V7" i="1" s="1"/>
  <c r="S7" i="1"/>
  <c r="R8" i="1"/>
  <c r="V8" i="1" s="1"/>
  <c r="S8" i="1"/>
  <c r="R9" i="1"/>
  <c r="V9" i="1" s="1"/>
  <c r="S9" i="1"/>
  <c r="R10" i="1"/>
  <c r="V10" i="1" s="1"/>
  <c r="S10" i="1"/>
  <c r="R11" i="1"/>
  <c r="V11" i="1" s="1"/>
  <c r="S11" i="1"/>
  <c r="R12" i="1"/>
  <c r="V12" i="1" s="1"/>
  <c r="S12" i="1"/>
  <c r="R13" i="1"/>
  <c r="V13" i="1" s="1"/>
  <c r="S13" i="1"/>
  <c r="R14" i="1"/>
  <c r="V14" i="1" s="1"/>
  <c r="S14" i="1"/>
  <c r="R15" i="1"/>
  <c r="V15" i="1" s="1"/>
  <c r="S15" i="1"/>
  <c r="R16" i="1"/>
  <c r="V16" i="1" s="1"/>
  <c r="S16" i="1"/>
  <c r="R17" i="1"/>
  <c r="V17" i="1" s="1"/>
  <c r="S17" i="1"/>
  <c r="R18" i="1"/>
  <c r="V18" i="1" s="1"/>
  <c r="S18" i="1"/>
  <c r="R19" i="1"/>
  <c r="V19" i="1" s="1"/>
  <c r="S19" i="1"/>
  <c r="R20" i="1"/>
  <c r="V20" i="1" s="1"/>
  <c r="S20" i="1"/>
  <c r="R21" i="1"/>
  <c r="V21" i="1" s="1"/>
  <c r="S21" i="1"/>
  <c r="R22" i="1"/>
  <c r="V22" i="1" s="1"/>
  <c r="S22" i="1"/>
  <c r="R23" i="1"/>
  <c r="V23" i="1" s="1"/>
  <c r="S23" i="1"/>
  <c r="R24" i="1"/>
  <c r="V24" i="1" s="1"/>
  <c r="S24" i="1"/>
  <c r="R25" i="1"/>
  <c r="V25" i="1" s="1"/>
  <c r="S25" i="1"/>
  <c r="R26" i="1"/>
  <c r="V26" i="1" s="1"/>
  <c r="S26" i="1"/>
  <c r="R27" i="1"/>
  <c r="V27" i="1" s="1"/>
  <c r="S27" i="1"/>
  <c r="R28" i="1"/>
  <c r="V28" i="1" s="1"/>
  <c r="S28" i="1"/>
  <c r="R29" i="1"/>
  <c r="V29" i="1" s="1"/>
  <c r="S29" i="1"/>
  <c r="R30" i="1"/>
  <c r="V30" i="1" s="1"/>
  <c r="S30" i="1"/>
  <c r="R31" i="1"/>
  <c r="V31" i="1" s="1"/>
  <c r="S31" i="1"/>
  <c r="R32" i="1"/>
  <c r="V32" i="1" s="1"/>
  <c r="S32" i="1"/>
  <c r="R33" i="1"/>
  <c r="V33" i="1" s="1"/>
  <c r="S33" i="1"/>
  <c r="R34" i="1"/>
  <c r="V34" i="1" s="1"/>
  <c r="S34" i="1"/>
  <c r="R35" i="1"/>
  <c r="V35" i="1" s="1"/>
  <c r="S35" i="1"/>
  <c r="R36" i="1"/>
  <c r="V36" i="1" s="1"/>
  <c r="S36" i="1"/>
  <c r="R37" i="1"/>
  <c r="V37" i="1" s="1"/>
  <c r="S37" i="1"/>
  <c r="R38" i="1"/>
  <c r="V38" i="1" s="1"/>
  <c r="S38" i="1"/>
  <c r="R39" i="1"/>
  <c r="V39" i="1" s="1"/>
  <c r="S39" i="1"/>
  <c r="R40" i="1"/>
  <c r="V40" i="1" s="1"/>
  <c r="S40" i="1"/>
  <c r="R41" i="1"/>
  <c r="V41" i="1" s="1"/>
  <c r="S41" i="1"/>
  <c r="R42" i="1"/>
  <c r="V42" i="1" s="1"/>
  <c r="S42" i="1"/>
  <c r="R43" i="1"/>
  <c r="V43" i="1" s="1"/>
  <c r="S43" i="1"/>
  <c r="R44" i="1"/>
  <c r="V44" i="1" s="1"/>
  <c r="S44" i="1"/>
  <c r="R45" i="1"/>
  <c r="V45" i="1" s="1"/>
  <c r="S45" i="1"/>
  <c r="R46" i="1"/>
  <c r="V46" i="1" s="1"/>
  <c r="S46" i="1"/>
  <c r="R47" i="1"/>
  <c r="V47" i="1" s="1"/>
  <c r="S47" i="1"/>
  <c r="R48" i="1"/>
  <c r="V48" i="1" s="1"/>
  <c r="S48" i="1"/>
  <c r="R49" i="1"/>
  <c r="V49" i="1" s="1"/>
  <c r="S49" i="1"/>
  <c r="R50" i="1"/>
  <c r="V50" i="1" s="1"/>
  <c r="S50" i="1"/>
  <c r="R51" i="1"/>
  <c r="V51" i="1" s="1"/>
  <c r="S51" i="1"/>
  <c r="R52" i="1"/>
  <c r="V52" i="1" s="1"/>
  <c r="S52" i="1"/>
  <c r="R53" i="1"/>
  <c r="V53" i="1" s="1"/>
  <c r="S53" i="1"/>
  <c r="R54" i="1"/>
  <c r="V54" i="1" s="1"/>
  <c r="S54" i="1"/>
  <c r="R55" i="1"/>
  <c r="V55" i="1" s="1"/>
  <c r="S55" i="1"/>
  <c r="R56" i="1"/>
  <c r="V56" i="1" s="1"/>
  <c r="S56" i="1"/>
  <c r="R57" i="1"/>
  <c r="V57" i="1" s="1"/>
  <c r="S57" i="1"/>
  <c r="R58" i="1"/>
  <c r="V58" i="1" s="1"/>
  <c r="S58" i="1"/>
  <c r="R59" i="1"/>
  <c r="V59" i="1" s="1"/>
  <c r="S59" i="1"/>
  <c r="R60" i="1"/>
  <c r="V60" i="1" s="1"/>
  <c r="S60" i="1"/>
  <c r="R61" i="1"/>
  <c r="V61" i="1" s="1"/>
  <c r="S61" i="1"/>
  <c r="R62" i="1"/>
  <c r="V62" i="1" s="1"/>
  <c r="S62" i="1"/>
  <c r="R63" i="1"/>
  <c r="V63" i="1" s="1"/>
  <c r="S63" i="1"/>
  <c r="R64" i="1"/>
  <c r="V64" i="1" s="1"/>
  <c r="S64" i="1"/>
  <c r="R65" i="1"/>
  <c r="V65" i="1" s="1"/>
  <c r="S65" i="1"/>
  <c r="R66" i="1"/>
  <c r="V66" i="1" s="1"/>
  <c r="S66" i="1"/>
  <c r="R67" i="1"/>
  <c r="V67" i="1" s="1"/>
  <c r="S67" i="1"/>
  <c r="R68" i="1"/>
  <c r="V68" i="1" s="1"/>
  <c r="S68" i="1"/>
  <c r="R69" i="1"/>
  <c r="V69" i="1" s="1"/>
  <c r="S69" i="1"/>
  <c r="R70" i="1"/>
  <c r="V70" i="1" s="1"/>
  <c r="S70" i="1"/>
  <c r="R71" i="1"/>
  <c r="V71" i="1" s="1"/>
  <c r="S71" i="1"/>
  <c r="R72" i="1"/>
  <c r="V72" i="1" s="1"/>
  <c r="S72" i="1"/>
  <c r="R73" i="1"/>
  <c r="V73" i="1" s="1"/>
  <c r="S73" i="1"/>
  <c r="R74" i="1"/>
  <c r="V74" i="1" s="1"/>
  <c r="S74" i="1"/>
  <c r="R75" i="1"/>
  <c r="V75" i="1" s="1"/>
  <c r="S75" i="1"/>
  <c r="R76" i="1"/>
  <c r="V76" i="1" s="1"/>
  <c r="S76" i="1"/>
  <c r="R77" i="1"/>
  <c r="V77" i="1" s="1"/>
  <c r="S77" i="1"/>
  <c r="R78" i="1"/>
  <c r="V78" i="1" s="1"/>
  <c r="S78" i="1"/>
  <c r="R79" i="1"/>
  <c r="V79" i="1" s="1"/>
  <c r="S79" i="1"/>
  <c r="R80" i="1"/>
  <c r="V80" i="1" s="1"/>
  <c r="S80" i="1"/>
  <c r="R81" i="1"/>
  <c r="V81" i="1" s="1"/>
  <c r="S81" i="1"/>
  <c r="R82" i="1"/>
  <c r="V82" i="1" s="1"/>
  <c r="S82" i="1"/>
  <c r="R83" i="1"/>
  <c r="V83" i="1" s="1"/>
  <c r="S83" i="1"/>
  <c r="R84" i="1"/>
  <c r="V84" i="1" s="1"/>
  <c r="S84" i="1"/>
  <c r="R85" i="1"/>
  <c r="V85" i="1" s="1"/>
  <c r="S85" i="1"/>
  <c r="R86" i="1"/>
  <c r="V86" i="1" s="1"/>
  <c r="S86" i="1"/>
  <c r="R87" i="1"/>
  <c r="V87" i="1" s="1"/>
  <c r="S87" i="1"/>
  <c r="R88" i="1"/>
  <c r="V88" i="1" s="1"/>
  <c r="S88" i="1"/>
  <c r="R89" i="1"/>
  <c r="V89" i="1" s="1"/>
  <c r="S89" i="1"/>
  <c r="R90" i="1"/>
  <c r="V90" i="1" s="1"/>
  <c r="S90" i="1"/>
  <c r="R91" i="1"/>
  <c r="V91" i="1" s="1"/>
  <c r="S91" i="1"/>
  <c r="R92" i="1"/>
  <c r="V92" i="1" s="1"/>
  <c r="S92" i="1"/>
  <c r="R93" i="1"/>
  <c r="V93" i="1" s="1"/>
  <c r="S93" i="1"/>
  <c r="R94" i="1"/>
  <c r="V94" i="1" s="1"/>
  <c r="S94" i="1"/>
  <c r="R95" i="1"/>
  <c r="V95" i="1" s="1"/>
  <c r="S95" i="1"/>
  <c r="R96" i="1"/>
  <c r="V96" i="1" s="1"/>
  <c r="S96" i="1"/>
  <c r="R97" i="1"/>
  <c r="V97" i="1" s="1"/>
  <c r="S97" i="1"/>
  <c r="R98" i="1"/>
  <c r="V98" i="1" s="1"/>
  <c r="S98" i="1"/>
  <c r="R99" i="1"/>
  <c r="V99" i="1" s="1"/>
  <c r="S99" i="1"/>
  <c r="R100" i="1"/>
  <c r="V100" i="1" s="1"/>
  <c r="S100" i="1"/>
  <c r="R101" i="1"/>
  <c r="V101" i="1" s="1"/>
  <c r="S101" i="1"/>
  <c r="R102" i="1"/>
  <c r="V102" i="1" s="1"/>
  <c r="S102" i="1"/>
  <c r="R103" i="1"/>
  <c r="V103" i="1" s="1"/>
  <c r="S103" i="1"/>
  <c r="R104" i="1"/>
  <c r="V104" i="1" s="1"/>
  <c r="S104" i="1"/>
  <c r="R105" i="1"/>
  <c r="V105" i="1" s="1"/>
  <c r="S105" i="1"/>
  <c r="R106" i="1"/>
  <c r="V106" i="1" s="1"/>
  <c r="S106" i="1"/>
  <c r="R107" i="1"/>
  <c r="V107" i="1" s="1"/>
  <c r="S107" i="1"/>
  <c r="R108" i="1"/>
  <c r="V108" i="1" s="1"/>
  <c r="S108" i="1"/>
  <c r="R109" i="1"/>
  <c r="V109" i="1" s="1"/>
  <c r="S109" i="1"/>
  <c r="R110" i="1"/>
  <c r="V110" i="1" s="1"/>
  <c r="S110" i="1"/>
  <c r="R111" i="1"/>
  <c r="V111" i="1" s="1"/>
  <c r="S111" i="1"/>
  <c r="R112" i="1"/>
  <c r="V112" i="1" s="1"/>
  <c r="S112" i="1"/>
  <c r="R113" i="1"/>
  <c r="V113" i="1" s="1"/>
  <c r="S113" i="1"/>
  <c r="R114" i="1"/>
  <c r="V114" i="1" s="1"/>
  <c r="S114" i="1"/>
  <c r="R115" i="1"/>
  <c r="V115" i="1" s="1"/>
  <c r="S115" i="1"/>
  <c r="R116" i="1"/>
  <c r="V116" i="1" s="1"/>
  <c r="S116" i="1"/>
  <c r="R117" i="1"/>
  <c r="V117" i="1" s="1"/>
  <c r="S117" i="1"/>
  <c r="R118" i="1"/>
  <c r="V118" i="1" s="1"/>
  <c r="S118" i="1"/>
  <c r="R119" i="1"/>
  <c r="V119" i="1" s="1"/>
  <c r="S119" i="1"/>
  <c r="R120" i="1"/>
  <c r="V120" i="1" s="1"/>
  <c r="S120" i="1"/>
  <c r="R121" i="1"/>
  <c r="V121" i="1" s="1"/>
  <c r="S121" i="1"/>
  <c r="R122" i="1"/>
  <c r="V122" i="1" s="1"/>
  <c r="S122" i="1"/>
  <c r="R123" i="1"/>
  <c r="V123" i="1" s="1"/>
  <c r="S123" i="1"/>
  <c r="R124" i="1"/>
  <c r="V124" i="1" s="1"/>
  <c r="S124" i="1"/>
  <c r="R125" i="1"/>
  <c r="V125" i="1" s="1"/>
  <c r="S125" i="1"/>
  <c r="R126" i="1"/>
  <c r="V126" i="1" s="1"/>
  <c r="S126" i="1"/>
  <c r="R127" i="1"/>
  <c r="V127" i="1" s="1"/>
  <c r="S127" i="1"/>
  <c r="R128" i="1"/>
  <c r="V128" i="1" s="1"/>
  <c r="S128" i="1"/>
  <c r="R129" i="1"/>
  <c r="V129" i="1" s="1"/>
  <c r="S129" i="1"/>
  <c r="R130" i="1"/>
  <c r="V130" i="1" s="1"/>
  <c r="S130" i="1"/>
  <c r="R131" i="1"/>
  <c r="V131" i="1" s="1"/>
  <c r="S131" i="1"/>
  <c r="R132" i="1"/>
  <c r="V132" i="1" s="1"/>
  <c r="S132" i="1"/>
  <c r="R133" i="1"/>
  <c r="V133" i="1" s="1"/>
  <c r="S133" i="1"/>
  <c r="R134" i="1"/>
  <c r="V134" i="1" s="1"/>
  <c r="S134" i="1"/>
  <c r="R135" i="1"/>
  <c r="V135" i="1" s="1"/>
  <c r="S135" i="1"/>
  <c r="R136" i="1"/>
  <c r="V136" i="1" s="1"/>
  <c r="S136" i="1"/>
  <c r="R137" i="1"/>
  <c r="V137" i="1" s="1"/>
  <c r="S137" i="1"/>
  <c r="R138" i="1"/>
  <c r="V138" i="1" s="1"/>
  <c r="S138" i="1"/>
  <c r="R139" i="1"/>
  <c r="V139" i="1" s="1"/>
  <c r="S139" i="1"/>
  <c r="R140" i="1"/>
  <c r="V140" i="1" s="1"/>
  <c r="S140" i="1"/>
  <c r="R141" i="1"/>
  <c r="V141" i="1" s="1"/>
  <c r="S141" i="1"/>
  <c r="R142" i="1"/>
  <c r="V142" i="1" s="1"/>
  <c r="S142" i="1"/>
  <c r="R143" i="1"/>
  <c r="V143" i="1" s="1"/>
  <c r="S143" i="1"/>
  <c r="R144" i="1"/>
  <c r="V144" i="1" s="1"/>
  <c r="S144" i="1"/>
  <c r="R145" i="1"/>
  <c r="V145" i="1" s="1"/>
  <c r="S145" i="1"/>
  <c r="R146" i="1"/>
  <c r="V146" i="1" s="1"/>
  <c r="S146" i="1"/>
  <c r="R147" i="1"/>
  <c r="V147" i="1" s="1"/>
  <c r="S147" i="1"/>
  <c r="R148" i="1"/>
  <c r="V148" i="1" s="1"/>
  <c r="S148" i="1"/>
  <c r="R149" i="1"/>
  <c r="V149" i="1" s="1"/>
  <c r="S149" i="1"/>
  <c r="R150" i="1"/>
  <c r="V150" i="1" s="1"/>
  <c r="S150" i="1"/>
  <c r="R151" i="1"/>
  <c r="V151" i="1" s="1"/>
  <c r="S151" i="1"/>
  <c r="R152" i="1"/>
  <c r="V152" i="1" s="1"/>
  <c r="S152" i="1"/>
  <c r="R153" i="1"/>
  <c r="V153" i="1" s="1"/>
  <c r="S153" i="1"/>
  <c r="R154" i="1"/>
  <c r="V154" i="1" s="1"/>
  <c r="S154" i="1"/>
  <c r="R155" i="1"/>
  <c r="V155" i="1" s="1"/>
  <c r="S155" i="1"/>
  <c r="R156" i="1"/>
  <c r="V156" i="1" s="1"/>
  <c r="S156" i="1"/>
  <c r="R157" i="1"/>
  <c r="V157" i="1" s="1"/>
  <c r="S157" i="1"/>
  <c r="R158" i="1"/>
  <c r="V158" i="1" s="1"/>
  <c r="S158" i="1"/>
  <c r="R159" i="1"/>
  <c r="V159" i="1" s="1"/>
  <c r="S159" i="1"/>
  <c r="R160" i="1"/>
  <c r="V160" i="1" s="1"/>
  <c r="S160" i="1"/>
  <c r="R161" i="1"/>
  <c r="V161" i="1" s="1"/>
  <c r="S161" i="1"/>
  <c r="R162" i="1"/>
  <c r="V162" i="1" s="1"/>
  <c r="S162" i="1"/>
  <c r="R163" i="1"/>
  <c r="V163" i="1" s="1"/>
  <c r="S163" i="1"/>
  <c r="R164" i="1"/>
  <c r="V164" i="1" s="1"/>
  <c r="S164" i="1"/>
  <c r="R165" i="1"/>
  <c r="V165" i="1" s="1"/>
  <c r="S165" i="1"/>
  <c r="R166" i="1"/>
  <c r="V166" i="1" s="1"/>
  <c r="S166" i="1"/>
  <c r="R167" i="1"/>
  <c r="V167" i="1" s="1"/>
  <c r="S167" i="1"/>
  <c r="R168" i="1"/>
  <c r="V168" i="1" s="1"/>
  <c r="S168" i="1"/>
  <c r="R169" i="1"/>
  <c r="V169" i="1" s="1"/>
  <c r="S169" i="1"/>
  <c r="R170" i="1"/>
  <c r="V170" i="1" s="1"/>
  <c r="S170" i="1"/>
  <c r="R171" i="1"/>
  <c r="V171" i="1" s="1"/>
  <c r="S171" i="1"/>
  <c r="R172" i="1"/>
  <c r="V172" i="1" s="1"/>
  <c r="S172" i="1"/>
  <c r="R173" i="1"/>
  <c r="V173" i="1" s="1"/>
  <c r="S173" i="1"/>
  <c r="R174" i="1"/>
  <c r="V174" i="1" s="1"/>
  <c r="S174" i="1"/>
  <c r="R175" i="1"/>
  <c r="V175" i="1" s="1"/>
  <c r="S175" i="1"/>
  <c r="R176" i="1"/>
  <c r="V176" i="1" s="1"/>
  <c r="S176" i="1"/>
  <c r="R177" i="1"/>
  <c r="V177" i="1" s="1"/>
  <c r="S177" i="1"/>
  <c r="R178" i="1"/>
  <c r="V178" i="1" s="1"/>
  <c r="S178" i="1"/>
  <c r="R179" i="1"/>
  <c r="V179" i="1" s="1"/>
  <c r="S179" i="1"/>
  <c r="R180" i="1"/>
  <c r="V180" i="1" s="1"/>
  <c r="S180" i="1"/>
  <c r="R181" i="1"/>
  <c r="V181" i="1" s="1"/>
  <c r="S181" i="1"/>
  <c r="R182" i="1"/>
  <c r="V182" i="1" s="1"/>
  <c r="S182" i="1"/>
  <c r="R183" i="1"/>
  <c r="V183" i="1" s="1"/>
  <c r="S183" i="1"/>
  <c r="R184" i="1"/>
  <c r="V184" i="1" s="1"/>
  <c r="S184" i="1"/>
  <c r="R185" i="1"/>
  <c r="V185" i="1" s="1"/>
  <c r="S185" i="1"/>
  <c r="R186" i="1"/>
  <c r="V186" i="1" s="1"/>
  <c r="S186" i="1"/>
  <c r="R187" i="1"/>
  <c r="V187" i="1" s="1"/>
  <c r="S187" i="1"/>
  <c r="R188" i="1"/>
  <c r="V188" i="1" s="1"/>
  <c r="S188" i="1"/>
  <c r="R189" i="1"/>
  <c r="V189" i="1" s="1"/>
  <c r="S189" i="1"/>
  <c r="R190" i="1"/>
  <c r="V190" i="1" s="1"/>
  <c r="S190" i="1"/>
  <c r="R191" i="1"/>
  <c r="V191" i="1" s="1"/>
  <c r="S191" i="1"/>
  <c r="R192" i="1"/>
  <c r="V192" i="1" s="1"/>
  <c r="S192" i="1"/>
  <c r="R193" i="1"/>
  <c r="V193" i="1" s="1"/>
  <c r="S193" i="1"/>
  <c r="R194" i="1"/>
  <c r="V194" i="1" s="1"/>
  <c r="S194" i="1"/>
  <c r="R195" i="1"/>
  <c r="V195" i="1" s="1"/>
  <c r="S195" i="1"/>
  <c r="R196" i="1"/>
  <c r="V196" i="1" s="1"/>
  <c r="S196" i="1"/>
  <c r="R197" i="1"/>
  <c r="V197" i="1" s="1"/>
  <c r="S197" i="1"/>
  <c r="R198" i="1"/>
  <c r="V198" i="1" s="1"/>
  <c r="S198" i="1"/>
  <c r="R199" i="1"/>
  <c r="V199" i="1" s="1"/>
  <c r="S199" i="1"/>
  <c r="R200" i="1"/>
  <c r="V200" i="1" s="1"/>
  <c r="S200" i="1"/>
  <c r="R201" i="1"/>
  <c r="V201" i="1" s="1"/>
  <c r="S201" i="1"/>
  <c r="R202" i="1"/>
  <c r="V202" i="1" s="1"/>
  <c r="S202" i="1"/>
  <c r="R203" i="1"/>
  <c r="V203" i="1" s="1"/>
  <c r="S203" i="1"/>
  <c r="R204" i="1"/>
  <c r="V204" i="1" s="1"/>
  <c r="S204" i="1"/>
  <c r="R205" i="1"/>
  <c r="V205" i="1" s="1"/>
  <c r="S205" i="1"/>
  <c r="R206" i="1"/>
  <c r="V206" i="1" s="1"/>
  <c r="S206" i="1"/>
  <c r="R207" i="1"/>
  <c r="V207" i="1" s="1"/>
  <c r="S207" i="1"/>
  <c r="R208" i="1"/>
  <c r="V208" i="1" s="1"/>
  <c r="S208" i="1"/>
  <c r="R209" i="1"/>
  <c r="V209" i="1" s="1"/>
  <c r="S209" i="1"/>
  <c r="R210" i="1"/>
  <c r="V210" i="1" s="1"/>
  <c r="S210" i="1"/>
  <c r="R211" i="1"/>
  <c r="V211" i="1" s="1"/>
  <c r="S211" i="1"/>
  <c r="R212" i="1"/>
  <c r="V212" i="1" s="1"/>
  <c r="S212" i="1"/>
  <c r="R213" i="1"/>
  <c r="V213" i="1" s="1"/>
  <c r="S213" i="1"/>
  <c r="R214" i="1"/>
  <c r="V214" i="1" s="1"/>
  <c r="S214" i="1"/>
  <c r="R215" i="1"/>
  <c r="V215" i="1" s="1"/>
  <c r="S215" i="1"/>
  <c r="R216" i="1"/>
  <c r="V216" i="1" s="1"/>
  <c r="S216" i="1"/>
  <c r="R217" i="1"/>
  <c r="V217" i="1" s="1"/>
  <c r="S217" i="1"/>
  <c r="R218" i="1"/>
  <c r="V218" i="1" s="1"/>
  <c r="S218" i="1"/>
  <c r="R219" i="1"/>
  <c r="V219" i="1" s="1"/>
  <c r="S219" i="1"/>
  <c r="R220" i="1"/>
  <c r="V220" i="1" s="1"/>
  <c r="S220" i="1"/>
  <c r="R221" i="1"/>
  <c r="V221" i="1" s="1"/>
  <c r="S221" i="1"/>
  <c r="R222" i="1"/>
  <c r="V222" i="1" s="1"/>
  <c r="S222" i="1"/>
  <c r="R223" i="1"/>
  <c r="V223" i="1" s="1"/>
  <c r="S223" i="1"/>
  <c r="R224" i="1"/>
  <c r="V224" i="1" s="1"/>
  <c r="S224" i="1"/>
  <c r="R225" i="1"/>
  <c r="V225" i="1" s="1"/>
  <c r="S225" i="1"/>
  <c r="R226" i="1"/>
  <c r="V226" i="1" s="1"/>
  <c r="S226" i="1"/>
  <c r="R227" i="1"/>
  <c r="V227" i="1" s="1"/>
  <c r="S227" i="1"/>
  <c r="R228" i="1"/>
  <c r="V228" i="1" s="1"/>
  <c r="S228" i="1"/>
  <c r="R229" i="1"/>
  <c r="V229" i="1" s="1"/>
  <c r="S229" i="1"/>
  <c r="R230" i="1"/>
  <c r="V230" i="1" s="1"/>
  <c r="S230" i="1"/>
  <c r="R231" i="1"/>
  <c r="V231" i="1" s="1"/>
  <c r="S231" i="1"/>
  <c r="R232" i="1"/>
  <c r="V232" i="1" s="1"/>
  <c r="S232" i="1"/>
  <c r="R233" i="1"/>
  <c r="V233" i="1" s="1"/>
  <c r="S233" i="1"/>
  <c r="R234" i="1"/>
  <c r="V234" i="1" s="1"/>
  <c r="S234" i="1"/>
  <c r="R235" i="1"/>
  <c r="V235" i="1" s="1"/>
  <c r="S235" i="1"/>
  <c r="R236" i="1"/>
  <c r="V236" i="1" s="1"/>
  <c r="S236" i="1"/>
  <c r="R237" i="1"/>
  <c r="V237" i="1" s="1"/>
  <c r="S237" i="1"/>
  <c r="R238" i="1"/>
  <c r="V238" i="1" s="1"/>
  <c r="S238" i="1"/>
  <c r="R239" i="1"/>
  <c r="V239" i="1" s="1"/>
  <c r="S239" i="1"/>
  <c r="R240" i="1"/>
  <c r="V240" i="1" s="1"/>
  <c r="S240" i="1"/>
  <c r="R241" i="1"/>
  <c r="V241" i="1" s="1"/>
  <c r="S241" i="1"/>
  <c r="R242" i="1"/>
  <c r="V242" i="1" s="1"/>
  <c r="S242" i="1"/>
  <c r="R243" i="1"/>
  <c r="V243" i="1" s="1"/>
  <c r="S243" i="1"/>
  <c r="R244" i="1"/>
  <c r="V244" i="1" s="1"/>
  <c r="S244" i="1"/>
  <c r="R245" i="1"/>
  <c r="V245" i="1" s="1"/>
  <c r="S245" i="1"/>
  <c r="R246" i="1"/>
  <c r="V246" i="1" s="1"/>
  <c r="S246" i="1"/>
  <c r="R247" i="1"/>
  <c r="V247" i="1" s="1"/>
  <c r="S247" i="1"/>
  <c r="S248" i="1"/>
  <c r="R248" i="1"/>
  <c r="V248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" i="1"/>
  <c r="U2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" i="1"/>
  <c r="L2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" i="1"/>
  <c r="R528" i="1"/>
  <c r="S528" i="1"/>
  <c r="W528" i="1"/>
  <c r="B530" i="1"/>
  <c r="C530" i="1"/>
  <c r="F530" i="1"/>
  <c r="H530" i="1"/>
  <c r="R530" i="1"/>
  <c r="S530" i="1"/>
  <c r="W530" i="1"/>
  <c r="AE530" i="1"/>
  <c r="AF530" i="1"/>
  <c r="B531" i="1"/>
  <c r="C531" i="1"/>
  <c r="F531" i="1"/>
  <c r="H531" i="1"/>
  <c r="K531" i="1"/>
  <c r="L531" i="1" s="1"/>
  <c r="R531" i="1"/>
  <c r="S531" i="1"/>
  <c r="W531" i="1"/>
  <c r="AE531" i="1"/>
  <c r="AF531" i="1"/>
  <c r="B532" i="1"/>
  <c r="C532" i="1"/>
  <c r="F532" i="1"/>
  <c r="V532" i="1" s="1"/>
  <c r="H532" i="1"/>
  <c r="K532" i="1"/>
  <c r="L532" i="1" s="1"/>
  <c r="S532" i="1"/>
  <c r="W532" i="1"/>
  <c r="AE532" i="1"/>
  <c r="AF532" i="1"/>
  <c r="B533" i="1"/>
  <c r="C533" i="1"/>
  <c r="I533" i="1"/>
  <c r="F533" i="1"/>
  <c r="V533" i="1" s="1"/>
  <c r="H533" i="1"/>
  <c r="K533" i="1"/>
  <c r="L533" i="1" s="1"/>
  <c r="S533" i="1"/>
  <c r="W533" i="1"/>
  <c r="AE533" i="1"/>
  <c r="AF533" i="1"/>
  <c r="B534" i="1"/>
  <c r="C534" i="1"/>
  <c r="I534" i="1"/>
  <c r="F534" i="1"/>
  <c r="V534" i="1" s="1"/>
  <c r="H534" i="1"/>
  <c r="K534" i="1"/>
  <c r="L534" i="1" s="1"/>
  <c r="S534" i="1"/>
  <c r="W534" i="1"/>
  <c r="AE534" i="1"/>
  <c r="AF534" i="1"/>
  <c r="B535" i="1"/>
  <c r="C535" i="1"/>
  <c r="I535" i="1"/>
  <c r="F535" i="1"/>
  <c r="V535" i="1" s="1"/>
  <c r="H535" i="1"/>
  <c r="K535" i="1"/>
  <c r="L535" i="1" s="1"/>
  <c r="S535" i="1"/>
  <c r="W535" i="1"/>
  <c r="AE535" i="1"/>
  <c r="AF535" i="1"/>
  <c r="B536" i="1"/>
  <c r="C536" i="1"/>
  <c r="I536" i="1"/>
  <c r="F536" i="1"/>
  <c r="V536" i="1" s="1"/>
  <c r="H536" i="1"/>
  <c r="K536" i="1"/>
  <c r="L536" i="1" s="1"/>
  <c r="S536" i="1"/>
  <c r="W536" i="1"/>
  <c r="AE536" i="1"/>
  <c r="AF536" i="1"/>
  <c r="I537" i="1"/>
  <c r="K537" i="1"/>
  <c r="L537" i="1" s="1"/>
  <c r="S537" i="1"/>
  <c r="W537" i="1"/>
  <c r="AC537" i="1"/>
  <c r="AD537" i="1" s="1"/>
  <c r="AE537" i="1"/>
  <c r="AF537" i="1"/>
  <c r="C538" i="1"/>
  <c r="F538" i="1"/>
  <c r="V538" i="1" s="1"/>
  <c r="H538" i="1"/>
  <c r="K538" i="1"/>
  <c r="L538" i="1" s="1"/>
  <c r="S538" i="1"/>
  <c r="W538" i="1"/>
  <c r="AE538" i="1"/>
  <c r="AF538" i="1"/>
  <c r="B539" i="1"/>
  <c r="C539" i="1"/>
  <c r="F539" i="1"/>
  <c r="V539" i="1" s="1"/>
  <c r="H539" i="1"/>
  <c r="K539" i="1"/>
  <c r="L539" i="1" s="1"/>
  <c r="S539" i="1"/>
  <c r="W539" i="1"/>
  <c r="AE539" i="1"/>
  <c r="AF539" i="1"/>
  <c r="B540" i="1"/>
  <c r="C540" i="1"/>
  <c r="F540" i="1"/>
  <c r="V540" i="1" s="1"/>
  <c r="H540" i="1"/>
  <c r="K540" i="1"/>
  <c r="L540" i="1" s="1"/>
  <c r="S540" i="1"/>
  <c r="W540" i="1"/>
  <c r="AE540" i="1"/>
  <c r="AF540" i="1"/>
  <c r="B541" i="1"/>
  <c r="C541" i="1"/>
  <c r="F541" i="1"/>
  <c r="V541" i="1" s="1"/>
  <c r="H541" i="1"/>
  <c r="K541" i="1"/>
  <c r="L541" i="1" s="1"/>
  <c r="S541" i="1"/>
  <c r="W541" i="1"/>
  <c r="AE541" i="1"/>
  <c r="AF541" i="1"/>
  <c r="B542" i="1"/>
  <c r="C542" i="1"/>
  <c r="F542" i="1"/>
  <c r="V542" i="1" s="1"/>
  <c r="H542" i="1"/>
  <c r="K542" i="1"/>
  <c r="L542" i="1" s="1"/>
  <c r="S542" i="1"/>
  <c r="W542" i="1"/>
  <c r="AE542" i="1"/>
  <c r="AF542" i="1"/>
  <c r="B543" i="1"/>
  <c r="C543" i="1"/>
  <c r="F543" i="1"/>
  <c r="V543" i="1" s="1"/>
  <c r="H543" i="1"/>
  <c r="K543" i="1"/>
  <c r="L543" i="1" s="1"/>
  <c r="S543" i="1"/>
  <c r="W543" i="1"/>
  <c r="AE543" i="1"/>
  <c r="AF543" i="1"/>
  <c r="B544" i="1"/>
  <c r="C544" i="1"/>
  <c r="F544" i="1"/>
  <c r="V544" i="1" s="1"/>
  <c r="H544" i="1"/>
  <c r="K544" i="1"/>
  <c r="L544" i="1" s="1"/>
  <c r="S544" i="1"/>
  <c r="W544" i="1"/>
  <c r="AE544" i="1"/>
  <c r="AF544" i="1"/>
  <c r="B545" i="1"/>
  <c r="C545" i="1"/>
  <c r="F545" i="1"/>
  <c r="V545" i="1" s="1"/>
  <c r="H545" i="1"/>
  <c r="K545" i="1"/>
  <c r="L545" i="1" s="1"/>
  <c r="S545" i="1"/>
  <c r="W545" i="1"/>
  <c r="AE545" i="1"/>
  <c r="AF545" i="1"/>
  <c r="B546" i="1"/>
  <c r="C546" i="1"/>
  <c r="F546" i="1"/>
  <c r="V546" i="1" s="1"/>
  <c r="H546" i="1"/>
  <c r="K546" i="1"/>
  <c r="L546" i="1" s="1"/>
  <c r="S546" i="1"/>
  <c r="W546" i="1"/>
  <c r="AE546" i="1"/>
  <c r="AF546" i="1"/>
  <c r="B547" i="1"/>
  <c r="C547" i="1"/>
  <c r="F547" i="1"/>
  <c r="V547" i="1" s="1"/>
  <c r="H547" i="1"/>
  <c r="K547" i="1"/>
  <c r="L547" i="1" s="1"/>
  <c r="S547" i="1"/>
  <c r="W547" i="1"/>
  <c r="AE547" i="1"/>
  <c r="AF547" i="1"/>
  <c r="B548" i="1"/>
  <c r="C548" i="1"/>
  <c r="F548" i="1"/>
  <c r="V548" i="1" s="1"/>
  <c r="H548" i="1"/>
  <c r="K548" i="1"/>
  <c r="L548" i="1" s="1"/>
  <c r="S548" i="1"/>
  <c r="W548" i="1"/>
  <c r="AE548" i="1"/>
  <c r="AF548" i="1"/>
  <c r="B549" i="1"/>
  <c r="C549" i="1"/>
  <c r="F549" i="1"/>
  <c r="V549" i="1" s="1"/>
  <c r="H549" i="1"/>
  <c r="K549" i="1"/>
  <c r="L549" i="1" s="1"/>
  <c r="S549" i="1"/>
  <c r="W549" i="1"/>
  <c r="AE549" i="1"/>
  <c r="AF549" i="1"/>
  <c r="B550" i="1"/>
  <c r="C550" i="1"/>
  <c r="F550" i="1"/>
  <c r="V550" i="1" s="1"/>
  <c r="H550" i="1"/>
  <c r="K550" i="1"/>
  <c r="L550" i="1" s="1"/>
  <c r="S550" i="1"/>
  <c r="W550" i="1"/>
  <c r="AE550" i="1"/>
  <c r="AF550" i="1"/>
  <c r="B551" i="1"/>
  <c r="C551" i="1"/>
  <c r="F551" i="1"/>
  <c r="H551" i="1"/>
  <c r="K551" i="1"/>
  <c r="L551" i="1" s="1"/>
  <c r="S551" i="1"/>
  <c r="AE551" i="1"/>
  <c r="AF551" i="1"/>
  <c r="B552" i="1"/>
  <c r="C552" i="1"/>
  <c r="F552" i="1"/>
  <c r="V552" i="1" s="1"/>
  <c r="H552" i="1"/>
  <c r="K552" i="1"/>
  <c r="L552" i="1" s="1"/>
  <c r="S552" i="1"/>
  <c r="W552" i="1"/>
  <c r="AE552" i="1"/>
  <c r="AF552" i="1"/>
  <c r="B553" i="1"/>
  <c r="C553" i="1"/>
  <c r="F553" i="1"/>
  <c r="V553" i="1" s="1"/>
  <c r="H553" i="1"/>
  <c r="K553" i="1"/>
  <c r="L553" i="1" s="1"/>
  <c r="S553" i="1"/>
  <c r="W553" i="1"/>
  <c r="AE553" i="1"/>
  <c r="AF553" i="1"/>
  <c r="B554" i="1"/>
  <c r="C554" i="1"/>
  <c r="F554" i="1"/>
  <c r="V554" i="1" s="1"/>
  <c r="H554" i="1"/>
  <c r="K554" i="1"/>
  <c r="L554" i="1" s="1"/>
  <c r="S554" i="1"/>
  <c r="W554" i="1"/>
  <c r="AE554" i="1"/>
  <c r="AF554" i="1"/>
  <c r="B555" i="1"/>
  <c r="C555" i="1"/>
  <c r="F555" i="1"/>
  <c r="V555" i="1" s="1"/>
  <c r="H555" i="1"/>
  <c r="K555" i="1"/>
  <c r="L555" i="1" s="1"/>
  <c r="S555" i="1"/>
  <c r="W555" i="1"/>
  <c r="AE555" i="1"/>
  <c r="AF555" i="1"/>
  <c r="B556" i="1"/>
  <c r="C556" i="1"/>
  <c r="F556" i="1"/>
  <c r="V556" i="1" s="1"/>
  <c r="H556" i="1"/>
  <c r="K556" i="1"/>
  <c r="L556" i="1" s="1"/>
  <c r="S556" i="1"/>
  <c r="W556" i="1"/>
  <c r="AC556" i="1"/>
  <c r="AD556" i="1" s="1"/>
  <c r="AE556" i="1"/>
  <c r="AF556" i="1"/>
  <c r="B557" i="1"/>
  <c r="C557" i="1"/>
  <c r="F557" i="1"/>
  <c r="V557" i="1" s="1"/>
  <c r="H557" i="1"/>
  <c r="K557" i="1"/>
  <c r="L557" i="1" s="1"/>
  <c r="S557" i="1"/>
  <c r="W557" i="1"/>
  <c r="AC557" i="1"/>
  <c r="AD557" i="1" s="1"/>
  <c r="AE557" i="1"/>
  <c r="AF557" i="1"/>
  <c r="B558" i="1"/>
  <c r="C558" i="1"/>
  <c r="F558" i="1"/>
  <c r="V558" i="1" s="1"/>
  <c r="H558" i="1"/>
  <c r="K558" i="1"/>
  <c r="L558" i="1" s="1"/>
  <c r="S558" i="1"/>
  <c r="W558" i="1"/>
  <c r="AC558" i="1"/>
  <c r="AD558" i="1" s="1"/>
  <c r="AE558" i="1"/>
  <c r="AF558" i="1"/>
  <c r="B559" i="1"/>
  <c r="C559" i="1"/>
  <c r="F559" i="1"/>
  <c r="V559" i="1" s="1"/>
  <c r="H559" i="1"/>
  <c r="K559" i="1"/>
  <c r="L559" i="1" s="1"/>
  <c r="S559" i="1"/>
  <c r="W559" i="1"/>
  <c r="AC559" i="1"/>
  <c r="AD559" i="1" s="1"/>
  <c r="AE559" i="1"/>
  <c r="AF559" i="1"/>
  <c r="B560" i="1"/>
  <c r="C560" i="1"/>
  <c r="F560" i="1"/>
  <c r="V560" i="1" s="1"/>
  <c r="H560" i="1"/>
  <c r="K560" i="1"/>
  <c r="L560" i="1" s="1"/>
  <c r="S560" i="1"/>
  <c r="W560" i="1"/>
  <c r="AC560" i="1"/>
  <c r="AD560" i="1" s="1"/>
  <c r="AE560" i="1"/>
  <c r="AF560" i="1"/>
  <c r="B561" i="1"/>
  <c r="C561" i="1"/>
  <c r="F561" i="1"/>
  <c r="V561" i="1" s="1"/>
  <c r="H561" i="1"/>
  <c r="K561" i="1"/>
  <c r="L561" i="1" s="1"/>
  <c r="S561" i="1"/>
  <c r="W561" i="1"/>
  <c r="AC561" i="1"/>
  <c r="AD561" i="1" s="1"/>
  <c r="AE561" i="1"/>
  <c r="AF561" i="1"/>
  <c r="B562" i="1"/>
  <c r="C562" i="1"/>
  <c r="F562" i="1"/>
  <c r="V562" i="1" s="1"/>
  <c r="H562" i="1"/>
  <c r="K562" i="1"/>
  <c r="L562" i="1" s="1"/>
  <c r="S562" i="1"/>
  <c r="W562" i="1"/>
  <c r="AC562" i="1"/>
  <c r="AD562" i="1" s="1"/>
  <c r="AE562" i="1"/>
  <c r="AF562" i="1"/>
  <c r="B563" i="1"/>
  <c r="C563" i="1"/>
  <c r="F563" i="1"/>
  <c r="V563" i="1" s="1"/>
  <c r="H563" i="1"/>
  <c r="K563" i="1"/>
  <c r="L563" i="1" s="1"/>
  <c r="S563" i="1"/>
  <c r="W563" i="1"/>
  <c r="AC563" i="1"/>
  <c r="AD563" i="1" s="1"/>
  <c r="AE563" i="1"/>
  <c r="AF563" i="1"/>
  <c r="B564" i="1"/>
  <c r="C564" i="1"/>
  <c r="F564" i="1"/>
  <c r="V564" i="1" s="1"/>
  <c r="H564" i="1"/>
  <c r="K564" i="1"/>
  <c r="L564" i="1" s="1"/>
  <c r="S564" i="1"/>
  <c r="W564" i="1"/>
  <c r="AC564" i="1"/>
  <c r="AD564" i="1" s="1"/>
  <c r="AE564" i="1"/>
  <c r="AF564" i="1"/>
  <c r="B565" i="1"/>
  <c r="C565" i="1"/>
  <c r="F565" i="1"/>
  <c r="V565" i="1" s="1"/>
  <c r="H565" i="1"/>
  <c r="K565" i="1"/>
  <c r="L565" i="1" s="1"/>
  <c r="S565" i="1"/>
  <c r="W565" i="1"/>
  <c r="AC565" i="1"/>
  <c r="AD565" i="1" s="1"/>
  <c r="AE565" i="1"/>
  <c r="AF565" i="1"/>
  <c r="B566" i="1"/>
  <c r="C566" i="1"/>
  <c r="F566" i="1"/>
  <c r="V566" i="1" s="1"/>
  <c r="H566" i="1"/>
  <c r="K566" i="1"/>
  <c r="L566" i="1" s="1"/>
  <c r="S566" i="1"/>
  <c r="W566" i="1"/>
  <c r="AC566" i="1"/>
  <c r="AD566" i="1" s="1"/>
  <c r="AE566" i="1"/>
  <c r="AF566" i="1"/>
  <c r="B567" i="1"/>
  <c r="C567" i="1"/>
  <c r="F567" i="1"/>
  <c r="V567" i="1" s="1"/>
  <c r="H567" i="1"/>
  <c r="K567" i="1"/>
  <c r="L567" i="1" s="1"/>
  <c r="S567" i="1"/>
  <c r="W567" i="1"/>
  <c r="AC567" i="1"/>
  <c r="AD567" i="1" s="1"/>
  <c r="AE567" i="1"/>
  <c r="AF567" i="1"/>
  <c r="B568" i="1"/>
  <c r="C568" i="1"/>
  <c r="F568" i="1"/>
  <c r="V568" i="1" s="1"/>
  <c r="H568" i="1"/>
  <c r="K568" i="1"/>
  <c r="L568" i="1" s="1"/>
  <c r="S568" i="1"/>
  <c r="W568" i="1"/>
  <c r="AC568" i="1"/>
  <c r="AD568" i="1" s="1"/>
  <c r="AE568" i="1"/>
  <c r="AF568" i="1"/>
  <c r="B569" i="1"/>
  <c r="C569" i="1"/>
  <c r="F569" i="1"/>
  <c r="V569" i="1" s="1"/>
  <c r="H569" i="1"/>
  <c r="K569" i="1"/>
  <c r="L569" i="1" s="1"/>
  <c r="S569" i="1"/>
  <c r="W569" i="1"/>
  <c r="AC569" i="1"/>
  <c r="AD569" i="1" s="1"/>
  <c r="AE569" i="1"/>
  <c r="AF569" i="1"/>
  <c r="B570" i="1"/>
  <c r="C570" i="1"/>
  <c r="F570" i="1"/>
  <c r="V570" i="1" s="1"/>
  <c r="H570" i="1"/>
  <c r="K570" i="1"/>
  <c r="L570" i="1" s="1"/>
  <c r="S570" i="1"/>
  <c r="W570" i="1"/>
  <c r="AC570" i="1"/>
  <c r="AD570" i="1" s="1"/>
  <c r="AE570" i="1"/>
  <c r="AF570" i="1"/>
  <c r="B571" i="1"/>
  <c r="C571" i="1"/>
  <c r="F571" i="1"/>
  <c r="V571" i="1" s="1"/>
  <c r="H571" i="1"/>
  <c r="K571" i="1"/>
  <c r="L571" i="1" s="1"/>
  <c r="S571" i="1"/>
  <c r="W571" i="1"/>
  <c r="AC571" i="1"/>
  <c r="AD571" i="1" s="1"/>
  <c r="AE571" i="1"/>
  <c r="AF571" i="1"/>
  <c r="B572" i="1"/>
  <c r="C572" i="1"/>
  <c r="F572" i="1"/>
  <c r="V572" i="1" s="1"/>
  <c r="H572" i="1"/>
  <c r="K572" i="1"/>
  <c r="L572" i="1" s="1"/>
  <c r="S572" i="1"/>
  <c r="W572" i="1"/>
  <c r="AC572" i="1"/>
  <c r="AD572" i="1" s="1"/>
  <c r="AE572" i="1"/>
  <c r="AF572" i="1"/>
  <c r="B573" i="1"/>
  <c r="C573" i="1"/>
  <c r="F573" i="1"/>
  <c r="V573" i="1" s="1"/>
  <c r="H573" i="1"/>
  <c r="K573" i="1"/>
  <c r="L573" i="1" s="1"/>
  <c r="S573" i="1"/>
  <c r="W573" i="1"/>
  <c r="AC573" i="1"/>
  <c r="AD573" i="1" s="1"/>
  <c r="AE573" i="1"/>
  <c r="AF573" i="1"/>
  <c r="B574" i="1"/>
  <c r="C574" i="1"/>
  <c r="F574" i="1"/>
  <c r="V574" i="1" s="1"/>
  <c r="H574" i="1"/>
  <c r="K574" i="1"/>
  <c r="L574" i="1" s="1"/>
  <c r="S574" i="1"/>
  <c r="W574" i="1"/>
  <c r="AC574" i="1"/>
  <c r="AD574" i="1" s="1"/>
  <c r="AE574" i="1"/>
  <c r="AF574" i="1"/>
  <c r="B575" i="1"/>
  <c r="C575" i="1"/>
  <c r="F575" i="1"/>
  <c r="V575" i="1" s="1"/>
  <c r="H575" i="1"/>
  <c r="K575" i="1"/>
  <c r="L575" i="1" s="1"/>
  <c r="S575" i="1"/>
  <c r="W575" i="1"/>
  <c r="AC575" i="1"/>
  <c r="AD575" i="1" s="1"/>
  <c r="AE575" i="1"/>
  <c r="AF575" i="1"/>
  <c r="W529" i="1"/>
  <c r="R529" i="1"/>
  <c r="S529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C531" i="1" s="1"/>
  <c r="AD531" i="1" s="1"/>
  <c r="A343" i="7"/>
  <c r="AC532" i="1" s="1"/>
  <c r="AD532" i="1" s="1"/>
  <c r="A344" i="7"/>
  <c r="AC530" i="1" s="1"/>
  <c r="AD530" i="1" s="1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C535" i="1" s="1"/>
  <c r="AD535" i="1" s="1"/>
  <c r="A359" i="7"/>
  <c r="AC534" i="1" s="1"/>
  <c r="AD534" i="1" s="1"/>
  <c r="A360" i="7"/>
  <c r="AC541" i="1" s="1"/>
  <c r="AD541" i="1" s="1"/>
  <c r="A361" i="7"/>
  <c r="AC533" i="1" s="1"/>
  <c r="AD533" i="1" s="1"/>
  <c r="A362" i="7"/>
  <c r="AC536" i="1" s="1"/>
  <c r="AD536" i="1" s="1"/>
  <c r="A363" i="7"/>
  <c r="AC538" i="1" s="1"/>
  <c r="AD538" i="1" s="1"/>
  <c r="A364" i="7"/>
  <c r="AC543" i="1" s="1"/>
  <c r="AD543" i="1" s="1"/>
  <c r="A365" i="7"/>
  <c r="AC544" i="1" s="1"/>
  <c r="AD544" i="1" s="1"/>
  <c r="A366" i="7"/>
  <c r="AC545" i="1" s="1"/>
  <c r="AD545" i="1" s="1"/>
  <c r="A367" i="7"/>
  <c r="A368" i="7"/>
  <c r="AC546" i="1" s="1"/>
  <c r="AD546" i="1" s="1"/>
  <c r="A369" i="7"/>
  <c r="AC540" i="1" s="1"/>
  <c r="AD540" i="1" s="1"/>
  <c r="A370" i="7"/>
  <c r="AC539" i="1" s="1"/>
  <c r="AD539" i="1" s="1"/>
  <c r="A371" i="7"/>
  <c r="A372" i="7"/>
  <c r="AC547" i="1" s="1"/>
  <c r="AD547" i="1" s="1"/>
  <c r="A373" i="7"/>
  <c r="AC553" i="1" s="1"/>
  <c r="AD553" i="1" s="1"/>
  <c r="A374" i="7"/>
  <c r="AC548" i="1" s="1"/>
  <c r="AD548" i="1" s="1"/>
  <c r="A375" i="7"/>
  <c r="A376" i="7"/>
  <c r="AC549" i="1" s="1"/>
  <c r="AD549" i="1" s="1"/>
  <c r="V530" i="1" l="1"/>
  <c r="V531" i="1"/>
  <c r="X551" i="1"/>
  <c r="Y551" i="1" s="1"/>
  <c r="V551" i="1"/>
  <c r="Z571" i="1"/>
  <c r="Z567" i="1"/>
  <c r="Z563" i="1"/>
  <c r="Z555" i="1"/>
  <c r="Z551" i="1"/>
  <c r="Z545" i="1"/>
  <c r="Z560" i="1"/>
  <c r="Z556" i="1"/>
  <c r="Z552" i="1"/>
  <c r="Z549" i="1"/>
  <c r="Z542" i="1"/>
  <c r="Z539" i="1"/>
  <c r="Z565" i="1"/>
  <c r="Z557" i="1"/>
  <c r="Z553" i="1"/>
  <c r="Z550" i="1"/>
  <c r="Z547" i="1"/>
  <c r="Z543" i="1"/>
  <c r="Z540" i="1"/>
  <c r="Z536" i="1"/>
  <c r="Z534" i="1"/>
  <c r="Z535" i="1"/>
  <c r="Z538" i="1"/>
  <c r="Z572" i="1"/>
  <c r="Z568" i="1"/>
  <c r="Z546" i="1"/>
  <c r="Z561" i="1"/>
  <c r="Z574" i="1"/>
  <c r="Z573" i="1"/>
  <c r="Z569" i="1"/>
  <c r="Z533" i="1"/>
  <c r="Z532" i="1"/>
  <c r="Z559" i="1"/>
  <c r="Z575" i="1"/>
  <c r="Z570" i="1"/>
  <c r="Z566" i="1"/>
  <c r="Z564" i="1"/>
  <c r="Z562" i="1"/>
  <c r="Z558" i="1"/>
  <c r="Z554" i="1"/>
  <c r="Z548" i="1"/>
  <c r="Z544" i="1"/>
  <c r="Z541" i="1"/>
  <c r="Z537" i="1"/>
  <c r="Z531" i="1"/>
  <c r="Z530" i="1"/>
  <c r="M571" i="1"/>
  <c r="M537" i="1"/>
  <c r="J573" i="1"/>
  <c r="N573" i="1" s="1"/>
  <c r="O573" i="1" s="1"/>
  <c r="M531" i="1"/>
  <c r="M553" i="1"/>
  <c r="M530" i="1"/>
  <c r="Q531" i="1"/>
  <c r="T543" i="1"/>
  <c r="J561" i="1"/>
  <c r="N561" i="1" s="1"/>
  <c r="O561" i="1" s="1"/>
  <c r="Q572" i="1"/>
  <c r="J574" i="1"/>
  <c r="N574" i="1" s="1"/>
  <c r="O574" i="1" s="1"/>
  <c r="J571" i="1"/>
  <c r="N571" i="1" s="1"/>
  <c r="O571" i="1" s="1"/>
  <c r="J547" i="1"/>
  <c r="N547" i="1" s="1"/>
  <c r="O547" i="1" s="1"/>
  <c r="X569" i="1"/>
  <c r="Y569" i="1" s="1"/>
  <c r="X572" i="1"/>
  <c r="Y572" i="1" s="1"/>
  <c r="M545" i="1"/>
  <c r="M544" i="1"/>
  <c r="M548" i="1"/>
  <c r="M547" i="1"/>
  <c r="M556" i="1"/>
  <c r="J538" i="1"/>
  <c r="N538" i="1" s="1"/>
  <c r="O538" i="1" s="1"/>
  <c r="M549" i="1"/>
  <c r="M573" i="1"/>
  <c r="M561" i="1"/>
  <c r="J556" i="1"/>
  <c r="N556" i="1" s="1"/>
  <c r="O556" i="1" s="1"/>
  <c r="X542" i="1"/>
  <c r="Y542" i="1" s="1"/>
  <c r="J539" i="1"/>
  <c r="N539" i="1" s="1"/>
  <c r="O539" i="1" s="1"/>
  <c r="M550" i="1"/>
  <c r="M540" i="1"/>
  <c r="M541" i="1"/>
  <c r="M564" i="1"/>
  <c r="X546" i="1"/>
  <c r="Y546" i="1" s="1"/>
  <c r="J541" i="1"/>
  <c r="N541" i="1" s="1"/>
  <c r="O541" i="1" s="1"/>
  <c r="Q548" i="1"/>
  <c r="Q547" i="1"/>
  <c r="Q543" i="1"/>
  <c r="Q542" i="1"/>
  <c r="X571" i="1"/>
  <c r="Y571" i="1" s="1"/>
  <c r="Q546" i="1"/>
  <c r="M543" i="1"/>
  <c r="U572" i="1"/>
  <c r="U570" i="1"/>
  <c r="X568" i="1"/>
  <c r="Y568" i="1" s="1"/>
  <c r="J558" i="1"/>
  <c r="N558" i="1" s="1"/>
  <c r="O558" i="1" s="1"/>
  <c r="J566" i="1"/>
  <c r="N566" i="1" s="1"/>
  <c r="O566" i="1" s="1"/>
  <c r="J535" i="1"/>
  <c r="N535" i="1" s="1"/>
  <c r="O535" i="1" s="1"/>
  <c r="J532" i="1"/>
  <c r="N532" i="1" s="1"/>
  <c r="O532" i="1" s="1"/>
  <c r="J562" i="1"/>
  <c r="N562" i="1" s="1"/>
  <c r="O562" i="1" s="1"/>
  <c r="Q553" i="1"/>
  <c r="J544" i="1"/>
  <c r="N544" i="1" s="1"/>
  <c r="O544" i="1" s="1"/>
  <c r="M532" i="1"/>
  <c r="J565" i="1"/>
  <c r="N565" i="1" s="1"/>
  <c r="O565" i="1" s="1"/>
  <c r="J567" i="1"/>
  <c r="N567" i="1" s="1"/>
  <c r="O567" i="1" s="1"/>
  <c r="M558" i="1"/>
  <c r="X539" i="1"/>
  <c r="Y539" i="1" s="1"/>
  <c r="M574" i="1"/>
  <c r="M534" i="1"/>
  <c r="M539" i="1"/>
  <c r="Q538" i="1"/>
  <c r="Q537" i="1"/>
  <c r="X545" i="1"/>
  <c r="Y545" i="1" s="1"/>
  <c r="Q540" i="1"/>
  <c r="M538" i="1"/>
  <c r="M555" i="1"/>
  <c r="J555" i="1"/>
  <c r="N555" i="1" s="1"/>
  <c r="O555" i="1" s="1"/>
  <c r="J533" i="1"/>
  <c r="N533" i="1" s="1"/>
  <c r="O533" i="1" s="1"/>
  <c r="M533" i="1"/>
  <c r="Q569" i="1"/>
  <c r="J551" i="1"/>
  <c r="N551" i="1" s="1"/>
  <c r="O551" i="1" s="1"/>
  <c r="M552" i="1"/>
  <c r="J552" i="1"/>
  <c r="N552" i="1" s="1"/>
  <c r="O552" i="1" s="1"/>
  <c r="J536" i="1"/>
  <c r="N536" i="1" s="1"/>
  <c r="O536" i="1" s="1"/>
  <c r="Q575" i="1"/>
  <c r="M567" i="1"/>
  <c r="U558" i="1"/>
  <c r="M575" i="1"/>
  <c r="Q555" i="1"/>
  <c r="T531" i="1"/>
  <c r="Q557" i="1"/>
  <c r="J575" i="1"/>
  <c r="N575" i="1" s="1"/>
  <c r="O575" i="1" s="1"/>
  <c r="M565" i="1"/>
  <c r="Q564" i="1"/>
  <c r="M559" i="1"/>
  <c r="M557" i="1"/>
  <c r="M562" i="1"/>
  <c r="Q556" i="1"/>
  <c r="M563" i="1"/>
  <c r="J560" i="1"/>
  <c r="N560" i="1" s="1"/>
  <c r="O560" i="1" s="1"/>
  <c r="J548" i="1"/>
  <c r="N548" i="1" s="1"/>
  <c r="O548" i="1" s="1"/>
  <c r="X552" i="1"/>
  <c r="Y552" i="1" s="1"/>
  <c r="X563" i="1"/>
  <c r="Y563" i="1" s="1"/>
  <c r="X562" i="1"/>
  <c r="Y562" i="1" s="1"/>
  <c r="Q536" i="1"/>
  <c r="Q563" i="1"/>
  <c r="J534" i="1"/>
  <c r="N534" i="1" s="1"/>
  <c r="O534" i="1" s="1"/>
  <c r="M568" i="1"/>
  <c r="X567" i="1"/>
  <c r="Y567" i="1" s="1"/>
  <c r="X559" i="1"/>
  <c r="Y559" i="1" s="1"/>
  <c r="Q551" i="1"/>
  <c r="X549" i="1"/>
  <c r="Y549" i="1" s="1"/>
  <c r="J540" i="1"/>
  <c r="N540" i="1" s="1"/>
  <c r="O540" i="1" s="1"/>
  <c r="M536" i="1"/>
  <c r="J559" i="1"/>
  <c r="N559" i="1" s="1"/>
  <c r="O559" i="1" s="1"/>
  <c r="M546" i="1"/>
  <c r="J530" i="1"/>
  <c r="N530" i="1" s="1"/>
  <c r="O530" i="1" s="1"/>
  <c r="M572" i="1"/>
  <c r="Q552" i="1"/>
  <c r="J545" i="1"/>
  <c r="N545" i="1" s="1"/>
  <c r="O545" i="1" s="1"/>
  <c r="J564" i="1"/>
  <c r="N564" i="1" s="1"/>
  <c r="O564" i="1" s="1"/>
  <c r="J554" i="1"/>
  <c r="N554" i="1" s="1"/>
  <c r="O554" i="1" s="1"/>
  <c r="J553" i="1"/>
  <c r="N553" i="1" s="1"/>
  <c r="O553" i="1" s="1"/>
  <c r="M551" i="1"/>
  <c r="J537" i="1"/>
  <c r="N537" i="1" s="1"/>
  <c r="O537" i="1" s="1"/>
  <c r="M535" i="1"/>
  <c r="Q534" i="1"/>
  <c r="Q567" i="1"/>
  <c r="J568" i="1"/>
  <c r="N568" i="1" s="1"/>
  <c r="O568" i="1" s="1"/>
  <c r="U566" i="1"/>
  <c r="Q549" i="1"/>
  <c r="X530" i="1"/>
  <c r="U532" i="1"/>
  <c r="X574" i="1"/>
  <c r="Y574" i="1" s="1"/>
  <c r="U573" i="1"/>
  <c r="U538" i="1"/>
  <c r="X548" i="1"/>
  <c r="Y548" i="1" s="1"/>
  <c r="U542" i="1"/>
  <c r="X558" i="1"/>
  <c r="Y558" i="1" s="1"/>
  <c r="X547" i="1"/>
  <c r="Y547" i="1" s="1"/>
  <c r="X537" i="1"/>
  <c r="Y537" i="1" s="1"/>
  <c r="X533" i="1"/>
  <c r="Y533" i="1" s="1"/>
  <c r="U545" i="1"/>
  <c r="U544" i="1"/>
  <c r="U554" i="1"/>
  <c r="T553" i="1"/>
  <c r="X532" i="1"/>
  <c r="Y532" i="1" s="1"/>
  <c r="T547" i="1"/>
  <c r="T542" i="1"/>
  <c r="T532" i="1"/>
  <c r="U547" i="1"/>
  <c r="X570" i="1"/>
  <c r="Y570" i="1" s="1"/>
  <c r="T556" i="1"/>
  <c r="U575" i="1"/>
  <c r="X575" i="1"/>
  <c r="Y575" i="1" s="1"/>
  <c r="T539" i="1"/>
  <c r="Q539" i="1"/>
  <c r="U559" i="1"/>
  <c r="T559" i="1"/>
  <c r="Q559" i="1"/>
  <c r="X564" i="1"/>
  <c r="Y564" i="1" s="1"/>
  <c r="X550" i="1"/>
  <c r="Y550" i="1" s="1"/>
  <c r="U556" i="1"/>
  <c r="U530" i="1"/>
  <c r="T530" i="1"/>
  <c r="T571" i="1"/>
  <c r="U571" i="1"/>
  <c r="Q565" i="1"/>
  <c r="T565" i="1"/>
  <c r="T573" i="1"/>
  <c r="T568" i="1"/>
  <c r="U568" i="1"/>
  <c r="X566" i="1"/>
  <c r="Y566" i="1" s="1"/>
  <c r="U557" i="1"/>
  <c r="X557" i="1"/>
  <c r="Y557" i="1" s="1"/>
  <c r="X556" i="1"/>
  <c r="Y556" i="1" s="1"/>
  <c r="U546" i="1"/>
  <c r="T545" i="1"/>
  <c r="X538" i="1"/>
  <c r="Y538" i="1" s="1"/>
  <c r="X573" i="1"/>
  <c r="Y573" i="1" s="1"/>
  <c r="U569" i="1"/>
  <c r="U555" i="1"/>
  <c r="U549" i="1"/>
  <c r="X543" i="1"/>
  <c r="Y543" i="1" s="1"/>
  <c r="U531" i="1"/>
  <c r="X536" i="1"/>
  <c r="Y536" i="1" s="1"/>
  <c r="U565" i="1"/>
  <c r="T560" i="1"/>
  <c r="T540" i="1"/>
  <c r="X535" i="1"/>
  <c r="Y535" i="1" s="1"/>
  <c r="T552" i="1"/>
  <c r="X544" i="1"/>
  <c r="Y544" i="1" s="1"/>
  <c r="U528" i="1"/>
  <c r="Q566" i="1"/>
  <c r="M566" i="1"/>
  <c r="M570" i="1"/>
  <c r="T564" i="1"/>
  <c r="T533" i="1"/>
  <c r="U533" i="1"/>
  <c r="X560" i="1"/>
  <c r="Y560" i="1" s="1"/>
  <c r="J570" i="1"/>
  <c r="N570" i="1" s="1"/>
  <c r="O570" i="1" s="1"/>
  <c r="T569" i="1"/>
  <c r="T563" i="1"/>
  <c r="T557" i="1"/>
  <c r="X554" i="1"/>
  <c r="Y554" i="1" s="1"/>
  <c r="J549" i="1"/>
  <c r="N549" i="1" s="1"/>
  <c r="O549" i="1" s="1"/>
  <c r="T546" i="1"/>
  <c r="Q544" i="1"/>
  <c r="T544" i="1"/>
  <c r="M569" i="1"/>
  <c r="U553" i="1"/>
  <c r="J543" i="1"/>
  <c r="N543" i="1" s="1"/>
  <c r="O543" i="1" s="1"/>
  <c r="J542" i="1"/>
  <c r="N542" i="1" s="1"/>
  <c r="O542" i="1" s="1"/>
  <c r="M542" i="1"/>
  <c r="T534" i="1"/>
  <c r="T537" i="1"/>
  <c r="U543" i="1"/>
  <c r="U540" i="1"/>
  <c r="Q530" i="1"/>
  <c r="T572" i="1"/>
  <c r="Q533" i="1"/>
  <c r="U560" i="1"/>
  <c r="Q570" i="1"/>
  <c r="T570" i="1"/>
  <c r="Q554" i="1"/>
  <c r="T554" i="1"/>
  <c r="X541" i="1"/>
  <c r="Y541" i="1" s="1"/>
  <c r="U534" i="1"/>
  <c r="U541" i="1"/>
  <c r="T536" i="1"/>
  <c r="U536" i="1"/>
  <c r="Q558" i="1"/>
  <c r="T558" i="1"/>
  <c r="Q541" i="1"/>
  <c r="T541" i="1"/>
  <c r="Q545" i="1"/>
  <c r="T566" i="1"/>
  <c r="T562" i="1"/>
  <c r="U562" i="1"/>
  <c r="Q560" i="1"/>
  <c r="M554" i="1"/>
  <c r="T550" i="1"/>
  <c r="U550" i="1"/>
  <c r="Q532" i="1"/>
  <c r="J572" i="1"/>
  <c r="N572" i="1" s="1"/>
  <c r="O572" i="1" s="1"/>
  <c r="X565" i="1"/>
  <c r="Y565" i="1" s="1"/>
  <c r="Q562" i="1"/>
  <c r="J557" i="1"/>
  <c r="N557" i="1" s="1"/>
  <c r="O557" i="1" s="1"/>
  <c r="Q550" i="1"/>
  <c r="J546" i="1"/>
  <c r="N546" i="1" s="1"/>
  <c r="O546" i="1" s="1"/>
  <c r="X531" i="1"/>
  <c r="Y531" i="1" s="1"/>
  <c r="U537" i="1"/>
  <c r="X540" i="1"/>
  <c r="Y540" i="1" s="1"/>
  <c r="J531" i="1"/>
  <c r="N531" i="1" s="1"/>
  <c r="O531" i="1" s="1"/>
  <c r="U563" i="1"/>
  <c r="X553" i="1"/>
  <c r="Y553" i="1" s="1"/>
  <c r="T574" i="1"/>
  <c r="U574" i="1"/>
  <c r="U561" i="1"/>
  <c r="X561" i="1"/>
  <c r="Y561" i="1" s="1"/>
  <c r="Q574" i="1"/>
  <c r="U564" i="1"/>
  <c r="Q571" i="1"/>
  <c r="T561" i="1"/>
  <c r="Q561" i="1"/>
  <c r="T548" i="1"/>
  <c r="U548" i="1"/>
  <c r="T575" i="1"/>
  <c r="J569" i="1"/>
  <c r="N569" i="1" s="1"/>
  <c r="O569" i="1" s="1"/>
  <c r="Q568" i="1"/>
  <c r="Q573" i="1"/>
  <c r="J563" i="1"/>
  <c r="N563" i="1" s="1"/>
  <c r="O563" i="1" s="1"/>
  <c r="M560" i="1"/>
  <c r="Q535" i="1"/>
  <c r="X534" i="1"/>
  <c r="Y534" i="1" s="1"/>
  <c r="U551" i="1"/>
  <c r="J550" i="1"/>
  <c r="N550" i="1" s="1"/>
  <c r="O550" i="1" s="1"/>
  <c r="T551" i="1"/>
  <c r="T538" i="1"/>
  <c r="U535" i="1"/>
  <c r="X555" i="1"/>
  <c r="Y555" i="1" s="1"/>
  <c r="T549" i="1"/>
  <c r="T535" i="1"/>
  <c r="U567" i="1"/>
  <c r="T555" i="1"/>
  <c r="U552" i="1"/>
  <c r="U539" i="1"/>
  <c r="T567" i="1"/>
  <c r="I2" i="1"/>
  <c r="Q2" i="1" s="1"/>
  <c r="I3" i="1"/>
  <c r="I4" i="1"/>
  <c r="Q4" i="1" s="1"/>
  <c r="I5" i="1"/>
  <c r="Q5" i="1" s="1"/>
  <c r="I6" i="1"/>
  <c r="Q6" i="1" s="1"/>
  <c r="I7" i="1"/>
  <c r="G7" i="1" s="1"/>
  <c r="J7" i="1" s="1"/>
  <c r="I8" i="1"/>
  <c r="I9" i="1"/>
  <c r="G9" i="1" s="1"/>
  <c r="J9" i="1" s="1"/>
  <c r="I10" i="1"/>
  <c r="G10" i="1" s="1"/>
  <c r="J10" i="1" s="1"/>
  <c r="I11" i="1"/>
  <c r="G11" i="1" s="1"/>
  <c r="J11" i="1" s="1"/>
  <c r="I12" i="1"/>
  <c r="Q12" i="1" s="1"/>
  <c r="I13" i="1"/>
  <c r="G13" i="1" s="1"/>
  <c r="J13" i="1" s="1"/>
  <c r="I14" i="1"/>
  <c r="Q14" i="1" s="1"/>
  <c r="I15" i="1"/>
  <c r="Q15" i="1" s="1"/>
  <c r="I16" i="1"/>
  <c r="Q16" i="1" s="1"/>
  <c r="I17" i="1"/>
  <c r="Q17" i="1" s="1"/>
  <c r="I18" i="1"/>
  <c r="Z18" i="1" s="1"/>
  <c r="I19" i="1"/>
  <c r="Z19" i="1" s="1"/>
  <c r="I20" i="1"/>
  <c r="Q20" i="1" s="1"/>
  <c r="I21" i="1"/>
  <c r="G21" i="1" s="1"/>
  <c r="J21" i="1" s="1"/>
  <c r="I22" i="1"/>
  <c r="Q22" i="1" s="1"/>
  <c r="I23" i="1"/>
  <c r="I24" i="1"/>
  <c r="Z24" i="1" s="1"/>
  <c r="I25" i="1"/>
  <c r="Q25" i="1" s="1"/>
  <c r="I26" i="1"/>
  <c r="Q26" i="1" s="1"/>
  <c r="I27" i="1"/>
  <c r="Q27" i="1" s="1"/>
  <c r="I28" i="1"/>
  <c r="G28" i="1" s="1"/>
  <c r="J28" i="1" s="1"/>
  <c r="I29" i="1"/>
  <c r="G29" i="1" s="1"/>
  <c r="J29" i="1" s="1"/>
  <c r="I30" i="1"/>
  <c r="Q30" i="1" s="1"/>
  <c r="I31" i="1"/>
  <c r="Q31" i="1" s="1"/>
  <c r="I32" i="1"/>
  <c r="Q32" i="1" s="1"/>
  <c r="I33" i="1"/>
  <c r="G33" i="1" s="1"/>
  <c r="J33" i="1" s="1"/>
  <c r="I34" i="1"/>
  <c r="G34" i="1" s="1"/>
  <c r="J34" i="1" s="1"/>
  <c r="I35" i="1"/>
  <c r="G35" i="1" s="1"/>
  <c r="J35" i="1" s="1"/>
  <c r="I36" i="1"/>
  <c r="G36" i="1" s="1"/>
  <c r="J36" i="1" s="1"/>
  <c r="I37" i="1"/>
  <c r="Q37" i="1" s="1"/>
  <c r="I38" i="1"/>
  <c r="Q38" i="1" s="1"/>
  <c r="I39" i="1"/>
  <c r="Z39" i="1" s="1"/>
  <c r="I40" i="1"/>
  <c r="Z40" i="1" s="1"/>
  <c r="I41" i="1"/>
  <c r="Z41" i="1" s="1"/>
  <c r="I42" i="1"/>
  <c r="Z42" i="1" s="1"/>
  <c r="I43" i="1"/>
  <c r="G43" i="1" s="1"/>
  <c r="J43" i="1" s="1"/>
  <c r="I44" i="1"/>
  <c r="G44" i="1" s="1"/>
  <c r="J44" i="1" s="1"/>
  <c r="I45" i="1"/>
  <c r="G45" i="1" s="1"/>
  <c r="J45" i="1" s="1"/>
  <c r="I46" i="1"/>
  <c r="Q46" i="1" s="1"/>
  <c r="I47" i="1"/>
  <c r="Q47" i="1" s="1"/>
  <c r="I48" i="1"/>
  <c r="Q48" i="1" s="1"/>
  <c r="I49" i="1"/>
  <c r="G49" i="1" s="1"/>
  <c r="J49" i="1" s="1"/>
  <c r="I50" i="1"/>
  <c r="G50" i="1" s="1"/>
  <c r="J50" i="1" s="1"/>
  <c r="I51" i="1"/>
  <c r="G51" i="1" s="1"/>
  <c r="J51" i="1" s="1"/>
  <c r="I52" i="1"/>
  <c r="Q52" i="1" s="1"/>
  <c r="I53" i="1"/>
  <c r="Q53" i="1" s="1"/>
  <c r="I54" i="1"/>
  <c r="Q54" i="1" s="1"/>
  <c r="I55" i="1"/>
  <c r="Z55" i="1" s="1"/>
  <c r="I56" i="1"/>
  <c r="Z56" i="1" s="1"/>
  <c r="I57" i="1"/>
  <c r="Z57" i="1" s="1"/>
  <c r="I58" i="1"/>
  <c r="Q58" i="1" s="1"/>
  <c r="I59" i="1"/>
  <c r="G59" i="1" s="1"/>
  <c r="J59" i="1" s="1"/>
  <c r="I60" i="1"/>
  <c r="Q60" i="1" s="1"/>
  <c r="I61" i="1"/>
  <c r="G61" i="1" s="1"/>
  <c r="J61" i="1" s="1"/>
  <c r="I62" i="1"/>
  <c r="Q62" i="1" s="1"/>
  <c r="I63" i="1"/>
  <c r="G63" i="1" s="1"/>
  <c r="J63" i="1" s="1"/>
  <c r="I64" i="1"/>
  <c r="Q64" i="1" s="1"/>
  <c r="I65" i="1"/>
  <c r="G65" i="1" s="1"/>
  <c r="J65" i="1" s="1"/>
  <c r="I66" i="1"/>
  <c r="G66" i="1" s="1"/>
  <c r="J66" i="1" s="1"/>
  <c r="I67" i="1"/>
  <c r="G67" i="1" s="1"/>
  <c r="J67" i="1" s="1"/>
  <c r="I68" i="1"/>
  <c r="Q68" i="1" s="1"/>
  <c r="I69" i="1"/>
  <c r="Q69" i="1" s="1"/>
  <c r="I70" i="1"/>
  <c r="I71" i="1"/>
  <c r="G71" i="1" s="1"/>
  <c r="J71" i="1" s="1"/>
  <c r="I72" i="1"/>
  <c r="Z72" i="1" s="1"/>
  <c r="I73" i="1"/>
  <c r="Q73" i="1" s="1"/>
  <c r="I74" i="1"/>
  <c r="Q74" i="1" s="1"/>
  <c r="I75" i="1"/>
  <c r="Q75" i="1" s="1"/>
  <c r="I76" i="1"/>
  <c r="G76" i="1" s="1"/>
  <c r="J76" i="1" s="1"/>
  <c r="I77" i="1"/>
  <c r="G77" i="1" s="1"/>
  <c r="J77" i="1" s="1"/>
  <c r="I78" i="1"/>
  <c r="Q78" i="1" s="1"/>
  <c r="I79" i="1"/>
  <c r="Q79" i="1" s="1"/>
  <c r="I80" i="1"/>
  <c r="Q80" i="1" s="1"/>
  <c r="I81" i="1"/>
  <c r="G81" i="1" s="1"/>
  <c r="J81" i="1" s="1"/>
  <c r="I82" i="1"/>
  <c r="G82" i="1" s="1"/>
  <c r="J82" i="1" s="1"/>
  <c r="I83" i="1"/>
  <c r="G83" i="1" s="1"/>
  <c r="J83" i="1" s="1"/>
  <c r="I84" i="1"/>
  <c r="G84" i="1" s="1"/>
  <c r="J84" i="1" s="1"/>
  <c r="I85" i="1"/>
  <c r="G85" i="1" s="1"/>
  <c r="J85" i="1" s="1"/>
  <c r="I86" i="1"/>
  <c r="I87" i="1"/>
  <c r="G87" i="1" s="1"/>
  <c r="J87" i="1" s="1"/>
  <c r="I88" i="1"/>
  <c r="Z88" i="1" s="1"/>
  <c r="I89" i="1"/>
  <c r="Z89" i="1" s="1"/>
  <c r="I90" i="1"/>
  <c r="Z90" i="1" s="1"/>
  <c r="I91" i="1"/>
  <c r="G91" i="1" s="1"/>
  <c r="J91" i="1" s="1"/>
  <c r="I92" i="1"/>
  <c r="G92" i="1" s="1"/>
  <c r="J92" i="1" s="1"/>
  <c r="I93" i="1"/>
  <c r="G93" i="1" s="1"/>
  <c r="J93" i="1" s="1"/>
  <c r="I94" i="1"/>
  <c r="Q94" i="1" s="1"/>
  <c r="I95" i="1"/>
  <c r="Q95" i="1" s="1"/>
  <c r="I96" i="1"/>
  <c r="Q96" i="1" s="1"/>
  <c r="I97" i="1"/>
  <c r="G97" i="1" s="1"/>
  <c r="J97" i="1" s="1"/>
  <c r="I98" i="1"/>
  <c r="G98" i="1" s="1"/>
  <c r="J98" i="1" s="1"/>
  <c r="I99" i="1"/>
  <c r="G99" i="1" s="1"/>
  <c r="J99" i="1" s="1"/>
  <c r="I100" i="1"/>
  <c r="G100" i="1" s="1"/>
  <c r="J100" i="1" s="1"/>
  <c r="I101" i="1"/>
  <c r="Q101" i="1" s="1"/>
  <c r="I102" i="1"/>
  <c r="Q102" i="1" s="1"/>
  <c r="I103" i="1"/>
  <c r="Z103" i="1" s="1"/>
  <c r="I104" i="1"/>
  <c r="Z104" i="1" s="1"/>
  <c r="I105" i="1"/>
  <c r="Z105" i="1" s="1"/>
  <c r="I106" i="1"/>
  <c r="Q106" i="1" s="1"/>
  <c r="I107" i="1"/>
  <c r="G107" i="1" s="1"/>
  <c r="J107" i="1" s="1"/>
  <c r="I108" i="1"/>
  <c r="Q108" i="1" s="1"/>
  <c r="I109" i="1"/>
  <c r="G109" i="1" s="1"/>
  <c r="J109" i="1" s="1"/>
  <c r="I110" i="1"/>
  <c r="Q110" i="1" s="1"/>
  <c r="I111" i="1"/>
  <c r="Q111" i="1" s="1"/>
  <c r="I112" i="1"/>
  <c r="Q112" i="1" s="1"/>
  <c r="I113" i="1"/>
  <c r="G113" i="1" s="1"/>
  <c r="J113" i="1" s="1"/>
  <c r="I114" i="1"/>
  <c r="G114" i="1" s="1"/>
  <c r="J114" i="1" s="1"/>
  <c r="I115" i="1"/>
  <c r="G115" i="1" s="1"/>
  <c r="J115" i="1" s="1"/>
  <c r="I116" i="1"/>
  <c r="G116" i="1" s="1"/>
  <c r="J116" i="1" s="1"/>
  <c r="I117" i="1"/>
  <c r="G117" i="1" s="1"/>
  <c r="J117" i="1" s="1"/>
  <c r="I118" i="1"/>
  <c r="G118" i="1" s="1"/>
  <c r="J118" i="1" s="1"/>
  <c r="I119" i="1"/>
  <c r="G119" i="1" s="1"/>
  <c r="J119" i="1" s="1"/>
  <c r="I120" i="1"/>
  <c r="Z120" i="1" s="1"/>
  <c r="I121" i="1"/>
  <c r="Q121" i="1" s="1"/>
  <c r="I122" i="1"/>
  <c r="Q122" i="1" s="1"/>
  <c r="I123" i="1"/>
  <c r="Z123" i="1" s="1"/>
  <c r="I124" i="1"/>
  <c r="Z124" i="1" s="1"/>
  <c r="I125" i="1"/>
  <c r="Q125" i="1" s="1"/>
  <c r="I126" i="1"/>
  <c r="Q126" i="1" s="1"/>
  <c r="I127" i="1"/>
  <c r="G127" i="1" s="1"/>
  <c r="J127" i="1" s="1"/>
  <c r="I128" i="1"/>
  <c r="G128" i="1" s="1"/>
  <c r="J128" i="1" s="1"/>
  <c r="I129" i="1"/>
  <c r="G129" i="1" s="1"/>
  <c r="J129" i="1" s="1"/>
  <c r="I130" i="1"/>
  <c r="G130" i="1" s="1"/>
  <c r="J130" i="1" s="1"/>
  <c r="I131" i="1"/>
  <c r="G131" i="1" s="1"/>
  <c r="J131" i="1" s="1"/>
  <c r="I132" i="1"/>
  <c r="G132" i="1" s="1"/>
  <c r="J132" i="1" s="1"/>
  <c r="I133" i="1"/>
  <c r="Q133" i="1" s="1"/>
  <c r="I134" i="1"/>
  <c r="G134" i="1" s="1"/>
  <c r="J134" i="1" s="1"/>
  <c r="I135" i="1"/>
  <c r="Z135" i="1" s="1"/>
  <c r="I136" i="1"/>
  <c r="Z136" i="1" s="1"/>
  <c r="I137" i="1"/>
  <c r="G137" i="1" s="1"/>
  <c r="J137" i="1" s="1"/>
  <c r="I138" i="1"/>
  <c r="Z138" i="1" s="1"/>
  <c r="I139" i="1"/>
  <c r="G139" i="1" s="1"/>
  <c r="J139" i="1" s="1"/>
  <c r="I140" i="1"/>
  <c r="G140" i="1" s="1"/>
  <c r="J140" i="1" s="1"/>
  <c r="I141" i="1"/>
  <c r="Q141" i="1" s="1"/>
  <c r="I142" i="1"/>
  <c r="G142" i="1" s="1"/>
  <c r="J142" i="1" s="1"/>
  <c r="I143" i="1"/>
  <c r="G143" i="1" s="1"/>
  <c r="J143" i="1" s="1"/>
  <c r="I144" i="1"/>
  <c r="Q144" i="1" s="1"/>
  <c r="I145" i="1"/>
  <c r="G145" i="1" s="1"/>
  <c r="J145" i="1" s="1"/>
  <c r="I146" i="1"/>
  <c r="G146" i="1" s="1"/>
  <c r="J146" i="1" s="1"/>
  <c r="I147" i="1"/>
  <c r="G147" i="1" s="1"/>
  <c r="J147" i="1" s="1"/>
  <c r="I148" i="1"/>
  <c r="G148" i="1" s="1"/>
  <c r="J148" i="1" s="1"/>
  <c r="I149" i="1"/>
  <c r="Q149" i="1" s="1"/>
  <c r="I150" i="1"/>
  <c r="Q150" i="1" s="1"/>
  <c r="I151" i="1"/>
  <c r="Z151" i="1" s="1"/>
  <c r="I152" i="1"/>
  <c r="Z152" i="1" s="1"/>
  <c r="I153" i="1"/>
  <c r="Q153" i="1" s="1"/>
  <c r="I154" i="1"/>
  <c r="Q154" i="1" s="1"/>
  <c r="I155" i="1"/>
  <c r="Q155" i="1" s="1"/>
  <c r="I156" i="1"/>
  <c r="G156" i="1" s="1"/>
  <c r="J156" i="1" s="1"/>
  <c r="I157" i="1"/>
  <c r="Q157" i="1" s="1"/>
  <c r="I158" i="1"/>
  <c r="Q158" i="1" s="1"/>
  <c r="I159" i="1"/>
  <c r="G159" i="1" s="1"/>
  <c r="J159" i="1" s="1"/>
  <c r="I160" i="1"/>
  <c r="Q160" i="1" s="1"/>
  <c r="I161" i="1"/>
  <c r="G161" i="1" s="1"/>
  <c r="J161" i="1" s="1"/>
  <c r="I162" i="1"/>
  <c r="G162" i="1" s="1"/>
  <c r="J162" i="1" s="1"/>
  <c r="I163" i="1"/>
  <c r="G163" i="1" s="1"/>
  <c r="J163" i="1" s="1"/>
  <c r="I164" i="1"/>
  <c r="G164" i="1" s="1"/>
  <c r="J164" i="1" s="1"/>
  <c r="I165" i="1"/>
  <c r="Q165" i="1" s="1"/>
  <c r="I166" i="1"/>
  <c r="G166" i="1" s="1"/>
  <c r="J166" i="1" s="1"/>
  <c r="I167" i="1"/>
  <c r="G167" i="1" s="1"/>
  <c r="J167" i="1" s="1"/>
  <c r="I168" i="1"/>
  <c r="Z168" i="1" s="1"/>
  <c r="I169" i="1"/>
  <c r="Z169" i="1" s="1"/>
  <c r="I170" i="1"/>
  <c r="Z170" i="1" s="1"/>
  <c r="I171" i="1"/>
  <c r="G171" i="1" s="1"/>
  <c r="J171" i="1" s="1"/>
  <c r="I172" i="1"/>
  <c r="G172" i="1" s="1"/>
  <c r="J172" i="1" s="1"/>
  <c r="I173" i="1"/>
  <c r="Q173" i="1" s="1"/>
  <c r="I174" i="1"/>
  <c r="Q174" i="1" s="1"/>
  <c r="I175" i="1"/>
  <c r="G175" i="1" s="1"/>
  <c r="J175" i="1" s="1"/>
  <c r="I176" i="1"/>
  <c r="Q176" i="1" s="1"/>
  <c r="I177" i="1"/>
  <c r="G177" i="1" s="1"/>
  <c r="J177" i="1" s="1"/>
  <c r="I178" i="1"/>
  <c r="G178" i="1" s="1"/>
  <c r="J178" i="1" s="1"/>
  <c r="I179" i="1"/>
  <c r="G179" i="1" s="1"/>
  <c r="J179" i="1" s="1"/>
  <c r="I180" i="1"/>
  <c r="Q180" i="1" s="1"/>
  <c r="I181" i="1"/>
  <c r="Q181" i="1" s="1"/>
  <c r="I182" i="1"/>
  <c r="Q182" i="1" s="1"/>
  <c r="I183" i="1"/>
  <c r="Z183" i="1" s="1"/>
  <c r="I184" i="1"/>
  <c r="Z184" i="1" s="1"/>
  <c r="I185" i="1"/>
  <c r="Z185" i="1" s="1"/>
  <c r="I186" i="1"/>
  <c r="Q186" i="1" s="1"/>
  <c r="I187" i="1"/>
  <c r="G187" i="1" s="1"/>
  <c r="J187" i="1" s="1"/>
  <c r="I188" i="1"/>
  <c r="Q188" i="1" s="1"/>
  <c r="I189" i="1"/>
  <c r="G189" i="1" s="1"/>
  <c r="J189" i="1" s="1"/>
  <c r="I190" i="1"/>
  <c r="Q190" i="1" s="1"/>
  <c r="I191" i="1"/>
  <c r="G191" i="1" s="1"/>
  <c r="J191" i="1" s="1"/>
  <c r="I192" i="1"/>
  <c r="Q192" i="1" s="1"/>
  <c r="I193" i="1"/>
  <c r="G193" i="1" s="1"/>
  <c r="J193" i="1" s="1"/>
  <c r="I194" i="1"/>
  <c r="G194" i="1" s="1"/>
  <c r="J194" i="1" s="1"/>
  <c r="I195" i="1"/>
  <c r="G195" i="1" s="1"/>
  <c r="J195" i="1" s="1"/>
  <c r="I196" i="1"/>
  <c r="Q196" i="1" s="1"/>
  <c r="I197" i="1"/>
  <c r="Q197" i="1" s="1"/>
  <c r="I198" i="1"/>
  <c r="G198" i="1" s="1"/>
  <c r="J198" i="1" s="1"/>
  <c r="I199" i="1"/>
  <c r="G199" i="1" s="1"/>
  <c r="J199" i="1" s="1"/>
  <c r="I200" i="1"/>
  <c r="Z200" i="1" s="1"/>
  <c r="I201" i="1"/>
  <c r="Q201" i="1" s="1"/>
  <c r="I202" i="1"/>
  <c r="Q202" i="1" s="1"/>
  <c r="I203" i="1"/>
  <c r="Q203" i="1" s="1"/>
  <c r="I204" i="1"/>
  <c r="Q204" i="1" s="1"/>
  <c r="I205" i="1"/>
  <c r="Q205" i="1" s="1"/>
  <c r="I206" i="1"/>
  <c r="Q206" i="1" s="1"/>
  <c r="I207" i="1"/>
  <c r="Q207" i="1" s="1"/>
  <c r="I208" i="1"/>
  <c r="Q208" i="1" s="1"/>
  <c r="I209" i="1"/>
  <c r="G209" i="1" s="1"/>
  <c r="J209" i="1" s="1"/>
  <c r="I210" i="1"/>
  <c r="G210" i="1" s="1"/>
  <c r="J210" i="1" s="1"/>
  <c r="I211" i="1"/>
  <c r="G211" i="1" s="1"/>
  <c r="J211" i="1" s="1"/>
  <c r="I212" i="1"/>
  <c r="Q212" i="1" s="1"/>
  <c r="I213" i="1"/>
  <c r="G213" i="1" s="1"/>
  <c r="J213" i="1" s="1"/>
  <c r="I214" i="1"/>
  <c r="Q214" i="1" s="1"/>
  <c r="I215" i="1"/>
  <c r="Z215" i="1" s="1"/>
  <c r="I216" i="1"/>
  <c r="Z216" i="1" s="1"/>
  <c r="I217" i="1"/>
  <c r="Z217" i="1" s="1"/>
  <c r="I218" i="1"/>
  <c r="Z218" i="1" s="1"/>
  <c r="I219" i="1"/>
  <c r="G219" i="1" s="1"/>
  <c r="J219" i="1" s="1"/>
  <c r="I220" i="1"/>
  <c r="G220" i="1" s="1"/>
  <c r="J220" i="1" s="1"/>
  <c r="I221" i="1"/>
  <c r="Q221" i="1" s="1"/>
  <c r="I222" i="1"/>
  <c r="G222" i="1" s="1"/>
  <c r="J222" i="1" s="1"/>
  <c r="I223" i="1"/>
  <c r="Q223" i="1" s="1"/>
  <c r="I224" i="1"/>
  <c r="Q224" i="1" s="1"/>
  <c r="I225" i="1"/>
  <c r="G225" i="1" s="1"/>
  <c r="J225" i="1" s="1"/>
  <c r="I226" i="1"/>
  <c r="G226" i="1" s="1"/>
  <c r="J226" i="1" s="1"/>
  <c r="I227" i="1"/>
  <c r="G227" i="1" s="1"/>
  <c r="J227" i="1" s="1"/>
  <c r="I228" i="1"/>
  <c r="G228" i="1" s="1"/>
  <c r="J228" i="1" s="1"/>
  <c r="I229" i="1"/>
  <c r="Q229" i="1" s="1"/>
  <c r="I230" i="1"/>
  <c r="G230" i="1" s="1"/>
  <c r="J230" i="1" s="1"/>
  <c r="I231" i="1"/>
  <c r="G231" i="1" s="1"/>
  <c r="J231" i="1" s="1"/>
  <c r="I232" i="1"/>
  <c r="Z232" i="1" s="1"/>
  <c r="I233" i="1"/>
  <c r="Z233" i="1" s="1"/>
  <c r="I234" i="1"/>
  <c r="Q234" i="1" s="1"/>
  <c r="I235" i="1"/>
  <c r="Q235" i="1" s="1"/>
  <c r="I236" i="1"/>
  <c r="Q236" i="1" s="1"/>
  <c r="I237" i="1"/>
  <c r="Q237" i="1" s="1"/>
  <c r="I238" i="1"/>
  <c r="Q238" i="1" s="1"/>
  <c r="I239" i="1"/>
  <c r="G239" i="1" s="1"/>
  <c r="J239" i="1" s="1"/>
  <c r="I240" i="1"/>
  <c r="Q240" i="1" s="1"/>
  <c r="I241" i="1"/>
  <c r="G241" i="1" s="1"/>
  <c r="J241" i="1" s="1"/>
  <c r="I242" i="1"/>
  <c r="G242" i="1" s="1"/>
  <c r="J242" i="1" s="1"/>
  <c r="I243" i="1"/>
  <c r="G243" i="1" s="1"/>
  <c r="J243" i="1" s="1"/>
  <c r="I244" i="1"/>
  <c r="Q244" i="1" s="1"/>
  <c r="I245" i="1"/>
  <c r="G245" i="1" s="1"/>
  <c r="J245" i="1" s="1"/>
  <c r="I246" i="1"/>
  <c r="Q246" i="1" s="1"/>
  <c r="I247" i="1"/>
  <c r="Z247" i="1" s="1"/>
  <c r="I248" i="1"/>
  <c r="G248" i="1" s="1"/>
  <c r="J248" i="1" s="1"/>
  <c r="AA528" i="1"/>
  <c r="X3" i="1"/>
  <c r="AA3" i="1" s="1"/>
  <c r="AB3" i="1" s="1"/>
  <c r="X4" i="1"/>
  <c r="AA4" i="1" s="1"/>
  <c r="AB4" i="1" s="1"/>
  <c r="X5" i="1"/>
  <c r="AA5" i="1" s="1"/>
  <c r="AB5" i="1" s="1"/>
  <c r="X6" i="1"/>
  <c r="AA6" i="1" s="1"/>
  <c r="AB6" i="1" s="1"/>
  <c r="X7" i="1"/>
  <c r="AA7" i="1" s="1"/>
  <c r="AB7" i="1" s="1"/>
  <c r="X19" i="1"/>
  <c r="AA19" i="1" s="1"/>
  <c r="AB19" i="1" s="1"/>
  <c r="X20" i="1"/>
  <c r="AA20" i="1" s="1"/>
  <c r="AB20" i="1" s="1"/>
  <c r="X21" i="1"/>
  <c r="AA21" i="1" s="1"/>
  <c r="AB21" i="1" s="1"/>
  <c r="X22" i="1"/>
  <c r="AA22" i="1" s="1"/>
  <c r="AB22" i="1" s="1"/>
  <c r="X23" i="1"/>
  <c r="AA23" i="1" s="1"/>
  <c r="AB23" i="1" s="1"/>
  <c r="X35" i="1"/>
  <c r="AA35" i="1" s="1"/>
  <c r="AB35" i="1" s="1"/>
  <c r="X36" i="1"/>
  <c r="AA36" i="1" s="1"/>
  <c r="AB36" i="1" s="1"/>
  <c r="X37" i="1"/>
  <c r="AA37" i="1" s="1"/>
  <c r="AB37" i="1" s="1"/>
  <c r="X38" i="1"/>
  <c r="AA38" i="1" s="1"/>
  <c r="AB38" i="1" s="1"/>
  <c r="X39" i="1"/>
  <c r="AA39" i="1" s="1"/>
  <c r="AB39" i="1" s="1"/>
  <c r="X51" i="1"/>
  <c r="AA51" i="1" s="1"/>
  <c r="AB51" i="1" s="1"/>
  <c r="X52" i="1"/>
  <c r="AA52" i="1" s="1"/>
  <c r="AB52" i="1" s="1"/>
  <c r="X53" i="1"/>
  <c r="AA53" i="1" s="1"/>
  <c r="AB53" i="1" s="1"/>
  <c r="X54" i="1"/>
  <c r="AA54" i="1" s="1"/>
  <c r="AB54" i="1" s="1"/>
  <c r="X55" i="1"/>
  <c r="AA55" i="1" s="1"/>
  <c r="AB55" i="1" s="1"/>
  <c r="X67" i="1"/>
  <c r="AA67" i="1" s="1"/>
  <c r="AB67" i="1" s="1"/>
  <c r="X68" i="1"/>
  <c r="AA68" i="1" s="1"/>
  <c r="AB68" i="1" s="1"/>
  <c r="X69" i="1"/>
  <c r="AA69" i="1" s="1"/>
  <c r="AB69" i="1" s="1"/>
  <c r="X70" i="1"/>
  <c r="AA70" i="1" s="1"/>
  <c r="AB70" i="1" s="1"/>
  <c r="X71" i="1"/>
  <c r="AA71" i="1" s="1"/>
  <c r="AB71" i="1" s="1"/>
  <c r="X83" i="1"/>
  <c r="AA83" i="1" s="1"/>
  <c r="AB83" i="1" s="1"/>
  <c r="X84" i="1"/>
  <c r="AA84" i="1" s="1"/>
  <c r="AB84" i="1" s="1"/>
  <c r="X85" i="1"/>
  <c r="AA85" i="1" s="1"/>
  <c r="AB85" i="1" s="1"/>
  <c r="X86" i="1"/>
  <c r="AA86" i="1" s="1"/>
  <c r="AB86" i="1" s="1"/>
  <c r="X87" i="1"/>
  <c r="AA87" i="1" s="1"/>
  <c r="AB87" i="1" s="1"/>
  <c r="X99" i="1"/>
  <c r="AA99" i="1" s="1"/>
  <c r="AB99" i="1" s="1"/>
  <c r="X100" i="1"/>
  <c r="AA100" i="1" s="1"/>
  <c r="AB100" i="1" s="1"/>
  <c r="X101" i="1"/>
  <c r="AA101" i="1" s="1"/>
  <c r="AB101" i="1" s="1"/>
  <c r="X102" i="1"/>
  <c r="AA102" i="1" s="1"/>
  <c r="AB102" i="1" s="1"/>
  <c r="X103" i="1"/>
  <c r="AA103" i="1" s="1"/>
  <c r="AB103" i="1" s="1"/>
  <c r="X115" i="1"/>
  <c r="AA115" i="1" s="1"/>
  <c r="AB115" i="1" s="1"/>
  <c r="X116" i="1"/>
  <c r="AA116" i="1" s="1"/>
  <c r="AB116" i="1" s="1"/>
  <c r="X117" i="1"/>
  <c r="AA117" i="1" s="1"/>
  <c r="AB117" i="1" s="1"/>
  <c r="X118" i="1"/>
  <c r="AA118" i="1" s="1"/>
  <c r="AB118" i="1" s="1"/>
  <c r="X119" i="1"/>
  <c r="AA119" i="1" s="1"/>
  <c r="AB119" i="1" s="1"/>
  <c r="X131" i="1"/>
  <c r="AA131" i="1" s="1"/>
  <c r="AB131" i="1" s="1"/>
  <c r="X132" i="1"/>
  <c r="AA132" i="1" s="1"/>
  <c r="AB132" i="1" s="1"/>
  <c r="X133" i="1"/>
  <c r="AA133" i="1" s="1"/>
  <c r="AB133" i="1" s="1"/>
  <c r="X134" i="1"/>
  <c r="AA134" i="1" s="1"/>
  <c r="AB134" i="1" s="1"/>
  <c r="X135" i="1"/>
  <c r="AA135" i="1" s="1"/>
  <c r="AB135" i="1" s="1"/>
  <c r="X147" i="1"/>
  <c r="AA147" i="1" s="1"/>
  <c r="AB147" i="1" s="1"/>
  <c r="X148" i="1"/>
  <c r="AA148" i="1" s="1"/>
  <c r="AB148" i="1" s="1"/>
  <c r="X149" i="1"/>
  <c r="AA149" i="1" s="1"/>
  <c r="AB149" i="1" s="1"/>
  <c r="X150" i="1"/>
  <c r="AA150" i="1" s="1"/>
  <c r="AB150" i="1" s="1"/>
  <c r="X151" i="1"/>
  <c r="AA151" i="1" s="1"/>
  <c r="AB151" i="1" s="1"/>
  <c r="X162" i="1"/>
  <c r="AA162" i="1" s="1"/>
  <c r="AB162" i="1" s="1"/>
  <c r="X163" i="1"/>
  <c r="AA163" i="1" s="1"/>
  <c r="AB163" i="1" s="1"/>
  <c r="X164" i="1"/>
  <c r="AA164" i="1" s="1"/>
  <c r="AB164" i="1" s="1"/>
  <c r="X165" i="1"/>
  <c r="AA165" i="1" s="1"/>
  <c r="AB165" i="1" s="1"/>
  <c r="X166" i="1"/>
  <c r="AA166" i="1" s="1"/>
  <c r="AB166" i="1" s="1"/>
  <c r="X167" i="1"/>
  <c r="AA167" i="1" s="1"/>
  <c r="AB167" i="1" s="1"/>
  <c r="X178" i="1"/>
  <c r="AA178" i="1" s="1"/>
  <c r="AB178" i="1" s="1"/>
  <c r="X179" i="1"/>
  <c r="AA179" i="1" s="1"/>
  <c r="AB179" i="1" s="1"/>
  <c r="X180" i="1"/>
  <c r="AA180" i="1" s="1"/>
  <c r="AB180" i="1" s="1"/>
  <c r="X181" i="1"/>
  <c r="AA181" i="1" s="1"/>
  <c r="AB181" i="1" s="1"/>
  <c r="X182" i="1"/>
  <c r="AA182" i="1" s="1"/>
  <c r="AB182" i="1" s="1"/>
  <c r="X183" i="1"/>
  <c r="AA183" i="1" s="1"/>
  <c r="AB183" i="1" s="1"/>
  <c r="X194" i="1"/>
  <c r="AA194" i="1" s="1"/>
  <c r="AB194" i="1" s="1"/>
  <c r="X195" i="1"/>
  <c r="AA195" i="1" s="1"/>
  <c r="AB195" i="1" s="1"/>
  <c r="X196" i="1"/>
  <c r="AA196" i="1" s="1"/>
  <c r="AB196" i="1" s="1"/>
  <c r="X197" i="1"/>
  <c r="AA197" i="1" s="1"/>
  <c r="AB197" i="1" s="1"/>
  <c r="X198" i="1"/>
  <c r="AA198" i="1" s="1"/>
  <c r="AB198" i="1" s="1"/>
  <c r="X199" i="1"/>
  <c r="AA199" i="1" s="1"/>
  <c r="AB199" i="1" s="1"/>
  <c r="X210" i="1"/>
  <c r="AA210" i="1" s="1"/>
  <c r="AB210" i="1" s="1"/>
  <c r="X211" i="1"/>
  <c r="AA211" i="1" s="1"/>
  <c r="AB211" i="1" s="1"/>
  <c r="X212" i="1"/>
  <c r="AA212" i="1" s="1"/>
  <c r="AB212" i="1" s="1"/>
  <c r="X213" i="1"/>
  <c r="AA213" i="1" s="1"/>
  <c r="AB213" i="1" s="1"/>
  <c r="X214" i="1"/>
  <c r="AA214" i="1" s="1"/>
  <c r="AB214" i="1" s="1"/>
  <c r="X215" i="1"/>
  <c r="AA215" i="1" s="1"/>
  <c r="AB215" i="1" s="1"/>
  <c r="X226" i="1"/>
  <c r="AA226" i="1" s="1"/>
  <c r="AB226" i="1" s="1"/>
  <c r="X227" i="1"/>
  <c r="AA227" i="1" s="1"/>
  <c r="AB227" i="1" s="1"/>
  <c r="X228" i="1"/>
  <c r="AA228" i="1" s="1"/>
  <c r="AB228" i="1" s="1"/>
  <c r="X229" i="1"/>
  <c r="AA229" i="1" s="1"/>
  <c r="AB229" i="1" s="1"/>
  <c r="X230" i="1"/>
  <c r="AA230" i="1" s="1"/>
  <c r="AB230" i="1" s="1"/>
  <c r="X231" i="1"/>
  <c r="AA231" i="1" s="1"/>
  <c r="AB231" i="1" s="1"/>
  <c r="X242" i="1"/>
  <c r="AA242" i="1" s="1"/>
  <c r="AB242" i="1" s="1"/>
  <c r="X243" i="1"/>
  <c r="AA243" i="1" s="1"/>
  <c r="AB243" i="1" s="1"/>
  <c r="X244" i="1"/>
  <c r="AA244" i="1" s="1"/>
  <c r="AB244" i="1" s="1"/>
  <c r="X245" i="1"/>
  <c r="AA245" i="1" s="1"/>
  <c r="AB245" i="1" s="1"/>
  <c r="X246" i="1"/>
  <c r="AA246" i="1" s="1"/>
  <c r="AB246" i="1" s="1"/>
  <c r="X247" i="1"/>
  <c r="AA247" i="1" s="1"/>
  <c r="AB247" i="1" s="1"/>
  <c r="X2" i="1"/>
  <c r="AA2" i="1" s="1"/>
  <c r="AB2" i="1" s="1"/>
  <c r="Z28" i="1" l="1"/>
  <c r="Z44" i="1"/>
  <c r="Z62" i="1"/>
  <c r="Z78" i="1"/>
  <c r="Z31" i="1"/>
  <c r="Z47" i="1"/>
  <c r="Z16" i="1"/>
  <c r="Z80" i="1"/>
  <c r="Z234" i="1"/>
  <c r="Z240" i="1"/>
  <c r="Z46" i="1"/>
  <c r="Z227" i="1"/>
  <c r="Z219" i="1"/>
  <c r="Z133" i="1"/>
  <c r="Z235" i="1"/>
  <c r="Z149" i="1"/>
  <c r="Z12" i="1"/>
  <c r="Z102" i="1"/>
  <c r="Z61" i="1"/>
  <c r="Z77" i="1"/>
  <c r="Z94" i="1"/>
  <c r="Z27" i="1"/>
  <c r="Z237" i="1"/>
  <c r="Z32" i="1"/>
  <c r="Z179" i="1"/>
  <c r="Z73" i="1"/>
  <c r="Z43" i="1"/>
  <c r="Z14" i="1"/>
  <c r="Z48" i="1"/>
  <c r="Z195" i="1"/>
  <c r="Z242" i="1"/>
  <c r="Z59" i="1"/>
  <c r="Z30" i="1"/>
  <c r="Z64" i="1"/>
  <c r="Z211" i="1"/>
  <c r="Z17" i="1"/>
  <c r="Z201" i="1"/>
  <c r="Z60" i="1"/>
  <c r="Z63" i="1"/>
  <c r="Z33" i="1"/>
  <c r="Z68" i="1"/>
  <c r="Z220" i="1"/>
  <c r="Z79" i="1"/>
  <c r="Z209" i="1"/>
  <c r="Z236" i="1"/>
  <c r="Z95" i="1"/>
  <c r="Z225" i="1"/>
  <c r="Z121" i="1"/>
  <c r="Z248" i="1"/>
  <c r="Z106" i="1"/>
  <c r="Z13" i="1"/>
  <c r="Z111" i="1"/>
  <c r="Z241" i="1"/>
  <c r="Z153" i="1"/>
  <c r="Z26" i="1"/>
  <c r="Z29" i="1"/>
  <c r="Z127" i="1"/>
  <c r="Z132" i="1"/>
  <c r="Z110" i="1"/>
  <c r="Z45" i="1"/>
  <c r="Z164" i="1"/>
  <c r="Z210" i="1"/>
  <c r="Z25" i="1"/>
  <c r="Z212" i="1"/>
  <c r="Z226" i="1"/>
  <c r="Z167" i="1"/>
  <c r="Z134" i="1"/>
  <c r="Z71" i="1"/>
  <c r="Z150" i="1"/>
  <c r="Z148" i="1"/>
  <c r="Z213" i="1"/>
  <c r="Z49" i="1"/>
  <c r="Z50" i="1"/>
  <c r="Z100" i="1"/>
  <c r="Z229" i="1"/>
  <c r="Z198" i="1"/>
  <c r="Z75" i="1"/>
  <c r="Z76" i="1"/>
  <c r="Z93" i="1"/>
  <c r="Z126" i="1"/>
  <c r="Z143" i="1"/>
  <c r="Z96" i="1"/>
  <c r="Z65" i="1"/>
  <c r="Z66" i="1"/>
  <c r="Z35" i="1"/>
  <c r="Z180" i="1"/>
  <c r="Z245" i="1"/>
  <c r="Z214" i="1"/>
  <c r="Z166" i="1"/>
  <c r="Z58" i="1"/>
  <c r="Z91" i="1"/>
  <c r="Z92" i="1"/>
  <c r="Z109" i="1"/>
  <c r="Z142" i="1"/>
  <c r="Z159" i="1"/>
  <c r="Z112" i="1"/>
  <c r="Z81" i="1"/>
  <c r="Z82" i="1"/>
  <c r="Z51" i="1"/>
  <c r="Z228" i="1"/>
  <c r="Z230" i="1"/>
  <c r="Z34" i="1"/>
  <c r="Z74" i="1"/>
  <c r="Z107" i="1"/>
  <c r="Z108" i="1"/>
  <c r="Z125" i="1"/>
  <c r="Z158" i="1"/>
  <c r="Z175" i="1"/>
  <c r="Z128" i="1"/>
  <c r="Z97" i="1"/>
  <c r="Z98" i="1"/>
  <c r="Z67" i="1"/>
  <c r="Z21" i="1"/>
  <c r="Z246" i="1"/>
  <c r="Z196" i="1"/>
  <c r="Z197" i="1"/>
  <c r="Z122" i="1"/>
  <c r="Z141" i="1"/>
  <c r="Z174" i="1"/>
  <c r="Z191" i="1"/>
  <c r="Z144" i="1"/>
  <c r="Z113" i="1"/>
  <c r="Z114" i="1"/>
  <c r="Z83" i="1"/>
  <c r="Z37" i="1"/>
  <c r="Q86" i="1"/>
  <c r="Z86" i="1"/>
  <c r="Z116" i="1"/>
  <c r="Z20" i="1"/>
  <c r="Z139" i="1"/>
  <c r="Z140" i="1"/>
  <c r="Z157" i="1"/>
  <c r="Z190" i="1"/>
  <c r="Z207" i="1"/>
  <c r="Z160" i="1"/>
  <c r="Z129" i="1"/>
  <c r="Z130" i="1"/>
  <c r="Z99" i="1"/>
  <c r="Z53" i="1"/>
  <c r="Z87" i="1"/>
  <c r="Z154" i="1"/>
  <c r="Z155" i="1"/>
  <c r="Z156" i="1"/>
  <c r="Z173" i="1"/>
  <c r="Z206" i="1"/>
  <c r="Z223" i="1"/>
  <c r="Z176" i="1"/>
  <c r="Z145" i="1"/>
  <c r="Z146" i="1"/>
  <c r="Z115" i="1"/>
  <c r="Z69" i="1"/>
  <c r="Z231" i="1"/>
  <c r="Z119" i="1"/>
  <c r="G70" i="1"/>
  <c r="J70" i="1" s="1"/>
  <c r="Z70" i="1"/>
  <c r="Z52" i="1"/>
  <c r="Z244" i="1"/>
  <c r="Z171" i="1"/>
  <c r="Z172" i="1"/>
  <c r="Z189" i="1"/>
  <c r="Z222" i="1"/>
  <c r="Z239" i="1"/>
  <c r="Z192" i="1"/>
  <c r="Z161" i="1"/>
  <c r="Z162" i="1"/>
  <c r="Z131" i="1"/>
  <c r="Z85" i="1"/>
  <c r="Z22" i="1"/>
  <c r="Z137" i="1"/>
  <c r="Z186" i="1"/>
  <c r="Z187" i="1"/>
  <c r="Z188" i="1"/>
  <c r="Z205" i="1"/>
  <c r="Z238" i="1"/>
  <c r="Z36" i="1"/>
  <c r="Z208" i="1"/>
  <c r="Z177" i="1"/>
  <c r="Z178" i="1"/>
  <c r="Z147" i="1"/>
  <c r="Z101" i="1"/>
  <c r="Z38" i="1"/>
  <c r="Z199" i="1"/>
  <c r="G23" i="1"/>
  <c r="J23" i="1" s="1"/>
  <c r="Z23" i="1"/>
  <c r="Z118" i="1"/>
  <c r="Z165" i="1"/>
  <c r="Z181" i="1"/>
  <c r="Z243" i="1"/>
  <c r="Z182" i="1"/>
  <c r="Z202" i="1"/>
  <c r="Z203" i="1"/>
  <c r="Z204" i="1"/>
  <c r="Z221" i="1"/>
  <c r="Z15" i="1"/>
  <c r="Z84" i="1"/>
  <c r="Z224" i="1"/>
  <c r="Z193" i="1"/>
  <c r="Z194" i="1"/>
  <c r="Z163" i="1"/>
  <c r="Z117" i="1"/>
  <c r="Z54" i="1"/>
  <c r="Y530" i="1"/>
  <c r="AA530" i="1"/>
  <c r="AB530" i="1" s="1"/>
  <c r="AA533" i="1"/>
  <c r="AB533" i="1" s="1"/>
  <c r="AA539" i="1"/>
  <c r="AB539" i="1" s="1"/>
  <c r="AA569" i="1"/>
  <c r="AB569" i="1" s="1"/>
  <c r="AA535" i="1"/>
  <c r="AB535" i="1" s="1"/>
  <c r="AA560" i="1"/>
  <c r="AB560" i="1" s="1"/>
  <c r="AA546" i="1"/>
  <c r="AB546" i="1" s="1"/>
  <c r="AA572" i="1"/>
  <c r="AB572" i="1" s="1"/>
  <c r="AA547" i="1"/>
  <c r="AB547" i="1" s="1"/>
  <c r="AA549" i="1"/>
  <c r="AB549" i="1" s="1"/>
  <c r="AA567" i="1"/>
  <c r="AB567" i="1" s="1"/>
  <c r="AA550" i="1"/>
  <c r="AB550" i="1" s="1"/>
  <c r="AA542" i="1"/>
  <c r="AB542" i="1" s="1"/>
  <c r="AA566" i="1"/>
  <c r="AB566" i="1" s="1"/>
  <c r="AA556" i="1"/>
  <c r="AB556" i="1" s="1"/>
  <c r="AA537" i="1"/>
  <c r="AB537" i="1" s="1"/>
  <c r="AA531" i="1"/>
  <c r="AB531" i="1" s="1"/>
  <c r="AA568" i="1"/>
  <c r="AB568" i="1" s="1"/>
  <c r="AA575" i="1"/>
  <c r="AB575" i="1" s="1"/>
  <c r="AA555" i="1"/>
  <c r="AB555" i="1" s="1"/>
  <c r="AA573" i="1"/>
  <c r="AB573" i="1" s="1"/>
  <c r="AA552" i="1"/>
  <c r="AB552" i="1" s="1"/>
  <c r="AA544" i="1"/>
  <c r="AB544" i="1" s="1"/>
  <c r="AA548" i="1"/>
  <c r="AB548" i="1" s="1"/>
  <c r="AA540" i="1"/>
  <c r="AB540" i="1" s="1"/>
  <c r="AA558" i="1"/>
  <c r="AB558" i="1" s="1"/>
  <c r="AA562" i="1"/>
  <c r="AB562" i="1" s="1"/>
  <c r="AA564" i="1"/>
  <c r="AB564" i="1" s="1"/>
  <c r="AA532" i="1"/>
  <c r="AB532" i="1" s="1"/>
  <c r="AA543" i="1"/>
  <c r="AB543" i="1" s="1"/>
  <c r="AA557" i="1"/>
  <c r="AB557" i="1" s="1"/>
  <c r="AA534" i="1"/>
  <c r="AB534" i="1" s="1"/>
  <c r="AA541" i="1"/>
  <c r="AB541" i="1" s="1"/>
  <c r="AA545" i="1"/>
  <c r="AB545" i="1" s="1"/>
  <c r="AA551" i="1"/>
  <c r="AB551" i="1" s="1"/>
  <c r="AA536" i="1"/>
  <c r="AB536" i="1" s="1"/>
  <c r="AA561" i="1"/>
  <c r="AB561" i="1" s="1"/>
  <c r="AA574" i="1"/>
  <c r="AB574" i="1" s="1"/>
  <c r="AA553" i="1"/>
  <c r="AB553" i="1" s="1"/>
  <c r="AA570" i="1"/>
  <c r="AB570" i="1" s="1"/>
  <c r="AA538" i="1"/>
  <c r="AB538" i="1" s="1"/>
  <c r="AA554" i="1"/>
  <c r="AB554" i="1" s="1"/>
  <c r="AA559" i="1"/>
  <c r="AB559" i="1" s="1"/>
  <c r="AA563" i="1"/>
  <c r="AB563" i="1" s="1"/>
  <c r="AA565" i="1"/>
  <c r="AB565" i="1" s="1"/>
  <c r="AA571" i="1"/>
  <c r="AB571" i="1" s="1"/>
  <c r="G125" i="1"/>
  <c r="J125" i="1" s="1"/>
  <c r="G157" i="1"/>
  <c r="J157" i="1" s="1"/>
  <c r="Q164" i="1"/>
  <c r="Q119" i="1"/>
  <c r="G237" i="1"/>
  <c r="J237" i="1" s="1"/>
  <c r="Q13" i="1"/>
  <c r="Q28" i="1"/>
  <c r="Q76" i="1"/>
  <c r="Q49" i="1"/>
  <c r="G74" i="1"/>
  <c r="J74" i="1" s="1"/>
  <c r="Q129" i="1"/>
  <c r="Q10" i="1"/>
  <c r="Q29" i="1"/>
  <c r="G190" i="1"/>
  <c r="J190" i="1" s="1"/>
  <c r="Q97" i="1"/>
  <c r="Q113" i="1"/>
  <c r="G205" i="1"/>
  <c r="J205" i="1" s="1"/>
  <c r="G54" i="1"/>
  <c r="J54" i="1" s="1"/>
  <c r="G207" i="1"/>
  <c r="J207" i="1" s="1"/>
  <c r="G38" i="1"/>
  <c r="J38" i="1" s="1"/>
  <c r="G158" i="1"/>
  <c r="J158" i="1" s="1"/>
  <c r="Q109" i="1"/>
  <c r="Q231" i="1"/>
  <c r="G238" i="1"/>
  <c r="J238" i="1" s="1"/>
  <c r="G73" i="1"/>
  <c r="J73" i="1" s="1"/>
  <c r="G12" i="1"/>
  <c r="J12" i="1" s="1"/>
  <c r="G246" i="1"/>
  <c r="J246" i="1" s="1"/>
  <c r="G15" i="1"/>
  <c r="J15" i="1" s="1"/>
  <c r="Q77" i="1"/>
  <c r="G201" i="1"/>
  <c r="J201" i="1" s="1"/>
  <c r="G60" i="1"/>
  <c r="J60" i="1" s="1"/>
  <c r="Q137" i="1"/>
  <c r="G108" i="1"/>
  <c r="J108" i="1" s="1"/>
  <c r="Q70" i="1"/>
  <c r="G153" i="1"/>
  <c r="J153" i="1" s="1"/>
  <c r="Q163" i="1"/>
  <c r="G196" i="1"/>
  <c r="J196" i="1" s="1"/>
  <c r="Q179" i="1"/>
  <c r="G30" i="1"/>
  <c r="J30" i="1" s="1"/>
  <c r="Q140" i="1"/>
  <c r="G212" i="1"/>
  <c r="J212" i="1" s="1"/>
  <c r="Q189" i="1"/>
  <c r="G154" i="1"/>
  <c r="J154" i="1" s="1"/>
  <c r="Q128" i="1"/>
  <c r="Q239" i="1"/>
  <c r="G110" i="1"/>
  <c r="J110" i="1" s="1"/>
  <c r="Q156" i="1"/>
  <c r="G244" i="1"/>
  <c r="J244" i="1" s="1"/>
  <c r="G121" i="1"/>
  <c r="J121" i="1" s="1"/>
  <c r="G234" i="1"/>
  <c r="J234" i="1" s="1"/>
  <c r="Q66" i="1"/>
  <c r="Q36" i="1"/>
  <c r="G141" i="1"/>
  <c r="J141" i="1" s="1"/>
  <c r="G20" i="1"/>
  <c r="J20" i="1" s="1"/>
  <c r="Q93" i="1"/>
  <c r="Q114" i="1"/>
  <c r="Q84" i="1"/>
  <c r="G176" i="1"/>
  <c r="J176" i="1" s="1"/>
  <c r="G197" i="1"/>
  <c r="J197" i="1" s="1"/>
  <c r="G4" i="1"/>
  <c r="J4" i="1" s="1"/>
  <c r="Q130" i="1"/>
  <c r="Q100" i="1"/>
  <c r="G173" i="1"/>
  <c r="J173" i="1" s="1"/>
  <c r="G52" i="1"/>
  <c r="J52" i="1" s="1"/>
  <c r="G192" i="1"/>
  <c r="J192" i="1" s="1"/>
  <c r="G25" i="1"/>
  <c r="J25" i="1" s="1"/>
  <c r="Q134" i="1"/>
  <c r="G188" i="1"/>
  <c r="J188" i="1" s="1"/>
  <c r="Q146" i="1"/>
  <c r="Q116" i="1"/>
  <c r="G68" i="1"/>
  <c r="J68" i="1" s="1"/>
  <c r="G208" i="1"/>
  <c r="J208" i="1" s="1"/>
  <c r="G149" i="1"/>
  <c r="J149" i="1" s="1"/>
  <c r="Q142" i="1"/>
  <c r="G204" i="1"/>
  <c r="J204" i="1" s="1"/>
  <c r="Q83" i="1"/>
  <c r="Q132" i="1"/>
  <c r="G221" i="1"/>
  <c r="J221" i="1" s="1"/>
  <c r="Q45" i="1"/>
  <c r="G236" i="1"/>
  <c r="J236" i="1" s="1"/>
  <c r="G5" i="1"/>
  <c r="J5" i="1" s="1"/>
  <c r="G133" i="1"/>
  <c r="J133" i="1" s="1"/>
  <c r="G165" i="1"/>
  <c r="J165" i="1" s="1"/>
  <c r="Q131" i="1"/>
  <c r="Q148" i="1"/>
  <c r="G26" i="1"/>
  <c r="J26" i="1" s="1"/>
  <c r="Q228" i="1"/>
  <c r="Q145" i="1"/>
  <c r="G53" i="1"/>
  <c r="J53" i="1" s="1"/>
  <c r="Q147" i="1"/>
  <c r="Q172" i="1"/>
  <c r="Q44" i="1"/>
  <c r="G180" i="1"/>
  <c r="J180" i="1" s="1"/>
  <c r="G58" i="1"/>
  <c r="J58" i="1" s="1"/>
  <c r="Q218" i="1"/>
  <c r="G218" i="1"/>
  <c r="J218" i="1" s="1"/>
  <c r="Q170" i="1"/>
  <c r="G170" i="1"/>
  <c r="J170" i="1" s="1"/>
  <c r="Q138" i="1"/>
  <c r="G138" i="1"/>
  <c r="J138" i="1" s="1"/>
  <c r="Q90" i="1"/>
  <c r="G90" i="1"/>
  <c r="J90" i="1" s="1"/>
  <c r="Q42" i="1"/>
  <c r="G42" i="1"/>
  <c r="J42" i="1" s="1"/>
  <c r="Q65" i="1"/>
  <c r="Q82" i="1"/>
  <c r="Q99" i="1"/>
  <c r="G6" i="1"/>
  <c r="J6" i="1" s="1"/>
  <c r="G46" i="1"/>
  <c r="J46" i="1" s="1"/>
  <c r="G47" i="1"/>
  <c r="J47" i="1" s="1"/>
  <c r="Q91" i="1"/>
  <c r="G223" i="1"/>
  <c r="J223" i="1" s="1"/>
  <c r="G144" i="1"/>
  <c r="J144" i="1" s="1"/>
  <c r="G181" i="1"/>
  <c r="J181" i="1" s="1"/>
  <c r="G69" i="1"/>
  <c r="J69" i="1" s="1"/>
  <c r="G186" i="1"/>
  <c r="J186" i="1" s="1"/>
  <c r="Q167" i="1"/>
  <c r="Q233" i="1"/>
  <c r="G233" i="1"/>
  <c r="J233" i="1" s="1"/>
  <c r="Q217" i="1"/>
  <c r="G217" i="1"/>
  <c r="J217" i="1" s="1"/>
  <c r="Q185" i="1"/>
  <c r="G185" i="1"/>
  <c r="J185" i="1" s="1"/>
  <c r="Q169" i="1"/>
  <c r="G169" i="1"/>
  <c r="J169" i="1" s="1"/>
  <c r="Q105" i="1"/>
  <c r="G105" i="1"/>
  <c r="J105" i="1" s="1"/>
  <c r="Q89" i="1"/>
  <c r="G89" i="1"/>
  <c r="J89" i="1" s="1"/>
  <c r="Q57" i="1"/>
  <c r="G57" i="1"/>
  <c r="J57" i="1" s="1"/>
  <c r="Q41" i="1"/>
  <c r="G41" i="1"/>
  <c r="J41" i="1" s="1"/>
  <c r="Q81" i="1"/>
  <c r="Q98" i="1"/>
  <c r="Q115" i="1"/>
  <c r="G22" i="1"/>
  <c r="J22" i="1" s="1"/>
  <c r="G94" i="1"/>
  <c r="J94" i="1" s="1"/>
  <c r="G95" i="1"/>
  <c r="J95" i="1" s="1"/>
  <c r="Q92" i="1"/>
  <c r="Q107" i="1"/>
  <c r="G160" i="1"/>
  <c r="J160" i="1" s="1"/>
  <c r="Q213" i="1"/>
  <c r="G101" i="1"/>
  <c r="J101" i="1" s="1"/>
  <c r="Q118" i="1"/>
  <c r="G202" i="1"/>
  <c r="J202" i="1" s="1"/>
  <c r="Q199" i="1"/>
  <c r="Q24" i="1"/>
  <c r="G24" i="1"/>
  <c r="J24" i="1" s="1"/>
  <c r="G123" i="1"/>
  <c r="J123" i="1" s="1"/>
  <c r="Q123" i="1"/>
  <c r="G183" i="1"/>
  <c r="J183" i="1" s="1"/>
  <c r="Q183" i="1"/>
  <c r="Q151" i="1"/>
  <c r="G151" i="1"/>
  <c r="J151" i="1" s="1"/>
  <c r="Q103" i="1"/>
  <c r="G103" i="1"/>
  <c r="J103" i="1" s="1"/>
  <c r="Q55" i="1"/>
  <c r="G55" i="1"/>
  <c r="J55" i="1" s="1"/>
  <c r="Q39" i="1"/>
  <c r="G39" i="1"/>
  <c r="J39" i="1" s="1"/>
  <c r="Q171" i="1"/>
  <c r="G27" i="1"/>
  <c r="J27" i="1" s="1"/>
  <c r="Q187" i="1"/>
  <c r="G75" i="1"/>
  <c r="J75" i="1" s="1"/>
  <c r="Q162" i="1"/>
  <c r="G86" i="1"/>
  <c r="J86" i="1" s="1"/>
  <c r="Q219" i="1"/>
  <c r="G224" i="1"/>
  <c r="J224" i="1" s="1"/>
  <c r="Q21" i="1"/>
  <c r="G229" i="1"/>
  <c r="J229" i="1" s="1"/>
  <c r="Q166" i="1"/>
  <c r="Q161" i="1"/>
  <c r="Q178" i="1"/>
  <c r="Q195" i="1"/>
  <c r="G102" i="1"/>
  <c r="J102" i="1" s="1"/>
  <c r="Q243" i="1"/>
  <c r="Q245" i="1"/>
  <c r="G240" i="1"/>
  <c r="J240" i="1" s="1"/>
  <c r="Q61" i="1"/>
  <c r="G155" i="1"/>
  <c r="J155" i="1" s="1"/>
  <c r="Q247" i="1"/>
  <c r="G247" i="1"/>
  <c r="J247" i="1" s="1"/>
  <c r="Q135" i="1"/>
  <c r="G135" i="1"/>
  <c r="J135" i="1" s="1"/>
  <c r="G19" i="1"/>
  <c r="J19" i="1" s="1"/>
  <c r="Q19" i="1"/>
  <c r="Q3" i="1"/>
  <c r="G3" i="1"/>
  <c r="J3" i="1" s="1"/>
  <c r="Q177" i="1"/>
  <c r="Q194" i="1"/>
  <c r="Q211" i="1"/>
  <c r="G62" i="1"/>
  <c r="J62" i="1" s="1"/>
  <c r="G206" i="1"/>
  <c r="J206" i="1" s="1"/>
  <c r="Q85" i="1"/>
  <c r="Q198" i="1"/>
  <c r="G203" i="1"/>
  <c r="J203" i="1" s="1"/>
  <c r="Q215" i="1"/>
  <c r="G215" i="1"/>
  <c r="J215" i="1" s="1"/>
  <c r="G18" i="1"/>
  <c r="J18" i="1" s="1"/>
  <c r="Q18" i="1"/>
  <c r="Q193" i="1"/>
  <c r="Q210" i="1"/>
  <c r="Q127" i="1"/>
  <c r="G126" i="1"/>
  <c r="J126" i="1" s="1"/>
  <c r="G16" i="1"/>
  <c r="J16" i="1" s="1"/>
  <c r="Q117" i="1"/>
  <c r="Q222" i="1"/>
  <c r="G235" i="1"/>
  <c r="J235" i="1" s="1"/>
  <c r="Q209" i="1"/>
  <c r="Q226" i="1"/>
  <c r="Q143" i="1"/>
  <c r="G150" i="1"/>
  <c r="J150" i="1" s="1"/>
  <c r="G174" i="1"/>
  <c r="J174" i="1" s="1"/>
  <c r="G111" i="1"/>
  <c r="J111" i="1" s="1"/>
  <c r="G32" i="1"/>
  <c r="J32" i="1" s="1"/>
  <c r="Q230" i="1"/>
  <c r="Q7" i="1"/>
  <c r="Q200" i="1"/>
  <c r="G200" i="1"/>
  <c r="J200" i="1" s="1"/>
  <c r="G104" i="1"/>
  <c r="J104" i="1" s="1"/>
  <c r="Q104" i="1"/>
  <c r="Q225" i="1"/>
  <c r="Q242" i="1"/>
  <c r="Q159" i="1"/>
  <c r="Q227" i="1"/>
  <c r="G14" i="1"/>
  <c r="J14" i="1" s="1"/>
  <c r="G48" i="1"/>
  <c r="J48" i="1" s="1"/>
  <c r="Q23" i="1"/>
  <c r="Q241" i="1"/>
  <c r="Q11" i="1"/>
  <c r="Q175" i="1"/>
  <c r="G182" i="1"/>
  <c r="J182" i="1" s="1"/>
  <c r="G78" i="1"/>
  <c r="J78" i="1" s="1"/>
  <c r="G31" i="1"/>
  <c r="J31" i="1" s="1"/>
  <c r="G64" i="1"/>
  <c r="J64" i="1" s="1"/>
  <c r="Q63" i="1"/>
  <c r="Q216" i="1"/>
  <c r="G216" i="1"/>
  <c r="J216" i="1" s="1"/>
  <c r="Q136" i="1"/>
  <c r="G136" i="1"/>
  <c r="J136" i="1" s="1"/>
  <c r="Q248" i="1"/>
  <c r="Q35" i="1"/>
  <c r="Q191" i="1"/>
  <c r="G80" i="1"/>
  <c r="J80" i="1" s="1"/>
  <c r="G37" i="1"/>
  <c r="J37" i="1" s="1"/>
  <c r="Q71" i="1"/>
  <c r="Q232" i="1"/>
  <c r="G232" i="1"/>
  <c r="J232" i="1" s="1"/>
  <c r="Q168" i="1"/>
  <c r="G168" i="1"/>
  <c r="J168" i="1" s="1"/>
  <c r="G56" i="1"/>
  <c r="J56" i="1" s="1"/>
  <c r="Q56" i="1"/>
  <c r="Q9" i="1"/>
  <c r="Q34" i="1"/>
  <c r="Q51" i="1"/>
  <c r="G214" i="1"/>
  <c r="J214" i="1" s="1"/>
  <c r="G79" i="1"/>
  <c r="J79" i="1" s="1"/>
  <c r="G96" i="1"/>
  <c r="J96" i="1" s="1"/>
  <c r="G17" i="1"/>
  <c r="J17" i="1" s="1"/>
  <c r="G2" i="1"/>
  <c r="J2" i="1" s="1"/>
  <c r="G106" i="1"/>
  <c r="J106" i="1" s="1"/>
  <c r="Q87" i="1"/>
  <c r="Q59" i="1"/>
  <c r="G184" i="1"/>
  <c r="J184" i="1" s="1"/>
  <c r="Q184" i="1"/>
  <c r="G152" i="1"/>
  <c r="J152" i="1" s="1"/>
  <c r="Q152" i="1"/>
  <c r="G120" i="1"/>
  <c r="J120" i="1" s="1"/>
  <c r="Q120" i="1"/>
  <c r="Q88" i="1"/>
  <c r="G88" i="1"/>
  <c r="J88" i="1" s="1"/>
  <c r="Q72" i="1"/>
  <c r="G72" i="1"/>
  <c r="J72" i="1" s="1"/>
  <c r="Q40" i="1"/>
  <c r="G40" i="1"/>
  <c r="J40" i="1" s="1"/>
  <c r="Q8" i="1"/>
  <c r="G8" i="1"/>
  <c r="J8" i="1" s="1"/>
  <c r="Q139" i="1"/>
  <c r="G124" i="1"/>
  <c r="J124" i="1" s="1"/>
  <c r="Q124" i="1"/>
  <c r="Q33" i="1"/>
  <c r="Q50" i="1"/>
  <c r="Q67" i="1"/>
  <c r="Q220" i="1"/>
  <c r="Q43" i="1"/>
  <c r="G112" i="1"/>
  <c r="J112" i="1" s="1"/>
  <c r="G122" i="1"/>
  <c r="J122" i="1" s="1"/>
  <c r="U205" i="1"/>
  <c r="X205" i="1"/>
  <c r="AA205" i="1" s="1"/>
  <c r="AB205" i="1" s="1"/>
  <c r="U77" i="1"/>
  <c r="X77" i="1"/>
  <c r="AA77" i="1" s="1"/>
  <c r="AB77" i="1" s="1"/>
  <c r="U124" i="1"/>
  <c r="X124" i="1"/>
  <c r="AA124" i="1" s="1"/>
  <c r="AB124" i="1" s="1"/>
  <c r="U12" i="1"/>
  <c r="X12" i="1"/>
  <c r="AA12" i="1" s="1"/>
  <c r="AB12" i="1" s="1"/>
  <c r="U235" i="1"/>
  <c r="X235" i="1"/>
  <c r="AA235" i="1" s="1"/>
  <c r="AB235" i="1" s="1"/>
  <c r="U219" i="1"/>
  <c r="X219" i="1"/>
  <c r="AA219" i="1" s="1"/>
  <c r="AB219" i="1" s="1"/>
  <c r="U203" i="1"/>
  <c r="X203" i="1"/>
  <c r="AA203" i="1" s="1"/>
  <c r="AB203" i="1" s="1"/>
  <c r="U187" i="1"/>
  <c r="X187" i="1"/>
  <c r="AA187" i="1" s="1"/>
  <c r="AB187" i="1" s="1"/>
  <c r="U171" i="1"/>
  <c r="X171" i="1"/>
  <c r="AA171" i="1" s="1"/>
  <c r="AB171" i="1" s="1"/>
  <c r="U155" i="1"/>
  <c r="X155" i="1"/>
  <c r="AA155" i="1" s="1"/>
  <c r="AB155" i="1" s="1"/>
  <c r="U139" i="1"/>
  <c r="X139" i="1"/>
  <c r="AA139" i="1" s="1"/>
  <c r="AB139" i="1" s="1"/>
  <c r="U123" i="1"/>
  <c r="X123" i="1"/>
  <c r="AA123" i="1" s="1"/>
  <c r="AB123" i="1" s="1"/>
  <c r="U107" i="1"/>
  <c r="X107" i="1"/>
  <c r="AA107" i="1" s="1"/>
  <c r="AB107" i="1" s="1"/>
  <c r="U91" i="1"/>
  <c r="X91" i="1"/>
  <c r="AA91" i="1" s="1"/>
  <c r="AB91" i="1" s="1"/>
  <c r="U75" i="1"/>
  <c r="X75" i="1"/>
  <c r="AA75" i="1" s="1"/>
  <c r="AB75" i="1" s="1"/>
  <c r="U59" i="1"/>
  <c r="X59" i="1"/>
  <c r="AA59" i="1" s="1"/>
  <c r="AB59" i="1" s="1"/>
  <c r="U43" i="1"/>
  <c r="X43" i="1"/>
  <c r="AA43" i="1" s="1"/>
  <c r="AB43" i="1" s="1"/>
  <c r="U27" i="1"/>
  <c r="X27" i="1"/>
  <c r="AA27" i="1" s="1"/>
  <c r="AB27" i="1" s="1"/>
  <c r="U11" i="1"/>
  <c r="X11" i="1"/>
  <c r="AA11" i="1" s="1"/>
  <c r="AB11" i="1" s="1"/>
  <c r="U105" i="1"/>
  <c r="X105" i="1"/>
  <c r="AA105" i="1" s="1"/>
  <c r="AB105" i="1" s="1"/>
  <c r="U57" i="1"/>
  <c r="X57" i="1"/>
  <c r="AA57" i="1" s="1"/>
  <c r="AB57" i="1" s="1"/>
  <c r="U157" i="1"/>
  <c r="X157" i="1"/>
  <c r="AA157" i="1" s="1"/>
  <c r="AB157" i="1" s="1"/>
  <c r="U29" i="1"/>
  <c r="X29" i="1"/>
  <c r="AA29" i="1" s="1"/>
  <c r="AB29" i="1" s="1"/>
  <c r="U156" i="1"/>
  <c r="X156" i="1"/>
  <c r="AA156" i="1" s="1"/>
  <c r="AB156" i="1" s="1"/>
  <c r="U44" i="1"/>
  <c r="X44" i="1"/>
  <c r="AA44" i="1" s="1"/>
  <c r="AB44" i="1" s="1"/>
  <c r="U170" i="1"/>
  <c r="X170" i="1"/>
  <c r="AA170" i="1" s="1"/>
  <c r="AB170" i="1" s="1"/>
  <c r="U74" i="1"/>
  <c r="X74" i="1"/>
  <c r="AA74" i="1" s="1"/>
  <c r="AB74" i="1" s="1"/>
  <c r="U169" i="1"/>
  <c r="X169" i="1"/>
  <c r="AA169" i="1" s="1"/>
  <c r="AB169" i="1" s="1"/>
  <c r="U41" i="1"/>
  <c r="X41" i="1"/>
  <c r="AA41" i="1" s="1"/>
  <c r="AB41" i="1" s="1"/>
  <c r="X232" i="1"/>
  <c r="AA232" i="1" s="1"/>
  <c r="AB232" i="1" s="1"/>
  <c r="X104" i="1"/>
  <c r="AA104" i="1" s="1"/>
  <c r="AB104" i="1" s="1"/>
  <c r="X40" i="1"/>
  <c r="AA40" i="1" s="1"/>
  <c r="AB40" i="1" s="1"/>
  <c r="U189" i="1"/>
  <c r="X189" i="1"/>
  <c r="AA189" i="1" s="1"/>
  <c r="AB189" i="1" s="1"/>
  <c r="U61" i="1"/>
  <c r="X61" i="1"/>
  <c r="AA61" i="1" s="1"/>
  <c r="AB61" i="1" s="1"/>
  <c r="U236" i="1"/>
  <c r="X236" i="1"/>
  <c r="AA236" i="1" s="1"/>
  <c r="AB236" i="1" s="1"/>
  <c r="U108" i="1"/>
  <c r="X108" i="1"/>
  <c r="AA108" i="1" s="1"/>
  <c r="AB108" i="1" s="1"/>
  <c r="U218" i="1"/>
  <c r="X218" i="1"/>
  <c r="AA218" i="1" s="1"/>
  <c r="AB218" i="1" s="1"/>
  <c r="U42" i="1"/>
  <c r="X42" i="1"/>
  <c r="AA42" i="1" s="1"/>
  <c r="AB42" i="1" s="1"/>
  <c r="X168" i="1"/>
  <c r="AA168" i="1" s="1"/>
  <c r="AB168" i="1" s="1"/>
  <c r="U93" i="1"/>
  <c r="X93" i="1"/>
  <c r="AA93" i="1" s="1"/>
  <c r="AB93" i="1" s="1"/>
  <c r="U140" i="1"/>
  <c r="X140" i="1"/>
  <c r="AA140" i="1" s="1"/>
  <c r="AB140" i="1" s="1"/>
  <c r="U138" i="1"/>
  <c r="X138" i="1"/>
  <c r="AA138" i="1" s="1"/>
  <c r="AB138" i="1" s="1"/>
  <c r="U26" i="1"/>
  <c r="X26" i="1"/>
  <c r="AA26" i="1" s="1"/>
  <c r="AB26" i="1" s="1"/>
  <c r="U185" i="1"/>
  <c r="X185" i="1"/>
  <c r="AA185" i="1" s="1"/>
  <c r="AB185" i="1" s="1"/>
  <c r="U73" i="1"/>
  <c r="X73" i="1"/>
  <c r="AA73" i="1" s="1"/>
  <c r="AB73" i="1" s="1"/>
  <c r="X248" i="1"/>
  <c r="AA248" i="1" s="1"/>
  <c r="AB248" i="1" s="1"/>
  <c r="X136" i="1"/>
  <c r="AA136" i="1" s="1"/>
  <c r="AB136" i="1" s="1"/>
  <c r="U221" i="1"/>
  <c r="X221" i="1"/>
  <c r="AA221" i="1" s="1"/>
  <c r="AB221" i="1" s="1"/>
  <c r="U109" i="1"/>
  <c r="X109" i="1"/>
  <c r="AA109" i="1" s="1"/>
  <c r="AB109" i="1" s="1"/>
  <c r="U188" i="1"/>
  <c r="X188" i="1"/>
  <c r="AA188" i="1" s="1"/>
  <c r="AB188" i="1" s="1"/>
  <c r="U60" i="1"/>
  <c r="X60" i="1"/>
  <c r="AA60" i="1" s="1"/>
  <c r="AB60" i="1" s="1"/>
  <c r="U202" i="1"/>
  <c r="X202" i="1"/>
  <c r="AA202" i="1" s="1"/>
  <c r="AB202" i="1" s="1"/>
  <c r="U106" i="1"/>
  <c r="X106" i="1"/>
  <c r="AA106" i="1" s="1"/>
  <c r="AB106" i="1" s="1"/>
  <c r="U10" i="1"/>
  <c r="X10" i="1"/>
  <c r="AA10" i="1" s="1"/>
  <c r="AB10" i="1" s="1"/>
  <c r="U137" i="1"/>
  <c r="X137" i="1"/>
  <c r="AA137" i="1" s="1"/>
  <c r="AB137" i="1" s="1"/>
  <c r="U9" i="1"/>
  <c r="X9" i="1"/>
  <c r="AA9" i="1" s="1"/>
  <c r="AB9" i="1" s="1"/>
  <c r="X216" i="1"/>
  <c r="AA216" i="1" s="1"/>
  <c r="AB216" i="1" s="1"/>
  <c r="X88" i="1"/>
  <c r="AA88" i="1" s="1"/>
  <c r="AB88" i="1" s="1"/>
  <c r="Z8" i="1"/>
  <c r="X8" i="1"/>
  <c r="AA8" i="1" s="1"/>
  <c r="AB8" i="1" s="1"/>
  <c r="U173" i="1"/>
  <c r="X173" i="1"/>
  <c r="AA173" i="1" s="1"/>
  <c r="AB173" i="1" s="1"/>
  <c r="U45" i="1"/>
  <c r="X45" i="1"/>
  <c r="AA45" i="1" s="1"/>
  <c r="AB45" i="1" s="1"/>
  <c r="U220" i="1"/>
  <c r="X220" i="1"/>
  <c r="AA220" i="1" s="1"/>
  <c r="AB220" i="1" s="1"/>
  <c r="U92" i="1"/>
  <c r="X92" i="1"/>
  <c r="AA92" i="1" s="1"/>
  <c r="AB92" i="1" s="1"/>
  <c r="U186" i="1"/>
  <c r="X186" i="1"/>
  <c r="AA186" i="1" s="1"/>
  <c r="AB186" i="1" s="1"/>
  <c r="U90" i="1"/>
  <c r="X90" i="1"/>
  <c r="AA90" i="1" s="1"/>
  <c r="AB90" i="1" s="1"/>
  <c r="U201" i="1"/>
  <c r="X201" i="1"/>
  <c r="AA201" i="1" s="1"/>
  <c r="AB201" i="1" s="1"/>
  <c r="U89" i="1"/>
  <c r="X89" i="1"/>
  <c r="AA89" i="1" s="1"/>
  <c r="AB89" i="1" s="1"/>
  <c r="X184" i="1"/>
  <c r="AA184" i="1" s="1"/>
  <c r="AB184" i="1" s="1"/>
  <c r="X72" i="1"/>
  <c r="AA72" i="1" s="1"/>
  <c r="AB72" i="1" s="1"/>
  <c r="U237" i="1"/>
  <c r="X237" i="1"/>
  <c r="AA237" i="1" s="1"/>
  <c r="AB237" i="1" s="1"/>
  <c r="U125" i="1"/>
  <c r="X125" i="1"/>
  <c r="AA125" i="1" s="1"/>
  <c r="AB125" i="1" s="1"/>
  <c r="U13" i="1"/>
  <c r="X13" i="1"/>
  <c r="AA13" i="1" s="1"/>
  <c r="AB13" i="1" s="1"/>
  <c r="U204" i="1"/>
  <c r="X204" i="1"/>
  <c r="AA204" i="1" s="1"/>
  <c r="AB204" i="1" s="1"/>
  <c r="U76" i="1"/>
  <c r="X76" i="1"/>
  <c r="AA76" i="1" s="1"/>
  <c r="AB76" i="1" s="1"/>
  <c r="U154" i="1"/>
  <c r="X154" i="1"/>
  <c r="AA154" i="1" s="1"/>
  <c r="AB154" i="1" s="1"/>
  <c r="U58" i="1"/>
  <c r="X58" i="1"/>
  <c r="AA58" i="1" s="1"/>
  <c r="AB58" i="1" s="1"/>
  <c r="U233" i="1"/>
  <c r="X233" i="1"/>
  <c r="AA233" i="1" s="1"/>
  <c r="AB233" i="1" s="1"/>
  <c r="U153" i="1"/>
  <c r="X153" i="1"/>
  <c r="AA153" i="1" s="1"/>
  <c r="AB153" i="1" s="1"/>
  <c r="U25" i="1"/>
  <c r="X25" i="1"/>
  <c r="AA25" i="1" s="1"/>
  <c r="AB25" i="1" s="1"/>
  <c r="X200" i="1"/>
  <c r="AA200" i="1" s="1"/>
  <c r="AB200" i="1" s="1"/>
  <c r="X120" i="1"/>
  <c r="AA120" i="1" s="1"/>
  <c r="AB120" i="1" s="1"/>
  <c r="X24" i="1"/>
  <c r="AA24" i="1" s="1"/>
  <c r="AB24" i="1" s="1"/>
  <c r="U146" i="1"/>
  <c r="X146" i="1"/>
  <c r="AA146" i="1" s="1"/>
  <c r="AB146" i="1" s="1"/>
  <c r="U130" i="1"/>
  <c r="X130" i="1"/>
  <c r="AA130" i="1" s="1"/>
  <c r="AB130" i="1" s="1"/>
  <c r="U114" i="1"/>
  <c r="X114" i="1"/>
  <c r="AA114" i="1" s="1"/>
  <c r="AB114" i="1" s="1"/>
  <c r="U98" i="1"/>
  <c r="X98" i="1"/>
  <c r="AA98" i="1" s="1"/>
  <c r="AB98" i="1" s="1"/>
  <c r="U82" i="1"/>
  <c r="X82" i="1"/>
  <c r="AA82" i="1" s="1"/>
  <c r="AB82" i="1" s="1"/>
  <c r="U66" i="1"/>
  <c r="X66" i="1"/>
  <c r="AA66" i="1" s="1"/>
  <c r="AB66" i="1" s="1"/>
  <c r="U50" i="1"/>
  <c r="X50" i="1"/>
  <c r="AA50" i="1" s="1"/>
  <c r="AB50" i="1" s="1"/>
  <c r="U34" i="1"/>
  <c r="X34" i="1"/>
  <c r="AA34" i="1" s="1"/>
  <c r="AB34" i="1" s="1"/>
  <c r="U18" i="1"/>
  <c r="X18" i="1"/>
  <c r="AA18" i="1" s="1"/>
  <c r="AB18" i="1" s="1"/>
  <c r="U241" i="1"/>
  <c r="X241" i="1"/>
  <c r="AA241" i="1" s="1"/>
  <c r="AB241" i="1" s="1"/>
  <c r="U225" i="1"/>
  <c r="X225" i="1"/>
  <c r="AA225" i="1" s="1"/>
  <c r="AB225" i="1" s="1"/>
  <c r="U209" i="1"/>
  <c r="X209" i="1"/>
  <c r="AA209" i="1" s="1"/>
  <c r="AB209" i="1" s="1"/>
  <c r="U193" i="1"/>
  <c r="X193" i="1"/>
  <c r="AA193" i="1" s="1"/>
  <c r="AB193" i="1" s="1"/>
  <c r="U177" i="1"/>
  <c r="X177" i="1"/>
  <c r="AA177" i="1" s="1"/>
  <c r="AB177" i="1" s="1"/>
  <c r="U161" i="1"/>
  <c r="X161" i="1"/>
  <c r="AA161" i="1" s="1"/>
  <c r="AB161" i="1" s="1"/>
  <c r="U145" i="1"/>
  <c r="X145" i="1"/>
  <c r="AA145" i="1" s="1"/>
  <c r="AB145" i="1" s="1"/>
  <c r="U129" i="1"/>
  <c r="X129" i="1"/>
  <c r="AA129" i="1" s="1"/>
  <c r="AB129" i="1" s="1"/>
  <c r="U113" i="1"/>
  <c r="X113" i="1"/>
  <c r="AA113" i="1" s="1"/>
  <c r="AB113" i="1" s="1"/>
  <c r="U97" i="1"/>
  <c r="X97" i="1"/>
  <c r="AA97" i="1" s="1"/>
  <c r="AB97" i="1" s="1"/>
  <c r="U81" i="1"/>
  <c r="X81" i="1"/>
  <c r="AA81" i="1" s="1"/>
  <c r="AB81" i="1" s="1"/>
  <c r="U65" i="1"/>
  <c r="X65" i="1"/>
  <c r="AA65" i="1" s="1"/>
  <c r="AB65" i="1" s="1"/>
  <c r="U49" i="1"/>
  <c r="X49" i="1"/>
  <c r="AA49" i="1" s="1"/>
  <c r="AB49" i="1" s="1"/>
  <c r="U33" i="1"/>
  <c r="X33" i="1"/>
  <c r="AA33" i="1" s="1"/>
  <c r="AB33" i="1" s="1"/>
  <c r="U17" i="1"/>
  <c r="X17" i="1"/>
  <c r="AA17" i="1" s="1"/>
  <c r="AB17" i="1" s="1"/>
  <c r="T240" i="1"/>
  <c r="X240" i="1"/>
  <c r="AA240" i="1" s="1"/>
  <c r="AB240" i="1" s="1"/>
  <c r="U224" i="1"/>
  <c r="X224" i="1"/>
  <c r="AA224" i="1" s="1"/>
  <c r="AB224" i="1" s="1"/>
  <c r="U208" i="1"/>
  <c r="X208" i="1"/>
  <c r="AA208" i="1" s="1"/>
  <c r="AB208" i="1" s="1"/>
  <c r="U192" i="1"/>
  <c r="X192" i="1"/>
  <c r="AA192" i="1" s="1"/>
  <c r="AB192" i="1" s="1"/>
  <c r="T176" i="1"/>
  <c r="X176" i="1"/>
  <c r="AA176" i="1" s="1"/>
  <c r="AB176" i="1" s="1"/>
  <c r="T160" i="1"/>
  <c r="X160" i="1"/>
  <c r="AA160" i="1" s="1"/>
  <c r="AB160" i="1" s="1"/>
  <c r="U144" i="1"/>
  <c r="X144" i="1"/>
  <c r="AA144" i="1" s="1"/>
  <c r="AB144" i="1" s="1"/>
  <c r="U128" i="1"/>
  <c r="X128" i="1"/>
  <c r="AA128" i="1" s="1"/>
  <c r="AB128" i="1" s="1"/>
  <c r="U112" i="1"/>
  <c r="X112" i="1"/>
  <c r="AA112" i="1" s="1"/>
  <c r="AB112" i="1" s="1"/>
  <c r="U96" i="1"/>
  <c r="X96" i="1"/>
  <c r="AA96" i="1" s="1"/>
  <c r="AB96" i="1" s="1"/>
  <c r="U80" i="1"/>
  <c r="X80" i="1"/>
  <c r="AA80" i="1" s="1"/>
  <c r="AB80" i="1" s="1"/>
  <c r="U64" i="1"/>
  <c r="X64" i="1"/>
  <c r="AA64" i="1" s="1"/>
  <c r="AB64" i="1" s="1"/>
  <c r="U48" i="1"/>
  <c r="X48" i="1"/>
  <c r="AA48" i="1" s="1"/>
  <c r="AB48" i="1" s="1"/>
  <c r="U32" i="1"/>
  <c r="X32" i="1"/>
  <c r="AA32" i="1" s="1"/>
  <c r="AB32" i="1" s="1"/>
  <c r="U16" i="1"/>
  <c r="X16" i="1"/>
  <c r="AA16" i="1" s="1"/>
  <c r="AB16" i="1" s="1"/>
  <c r="U141" i="1"/>
  <c r="X141" i="1"/>
  <c r="AA141" i="1" s="1"/>
  <c r="AB141" i="1" s="1"/>
  <c r="U172" i="1"/>
  <c r="X172" i="1"/>
  <c r="AA172" i="1" s="1"/>
  <c r="AB172" i="1" s="1"/>
  <c r="U28" i="1"/>
  <c r="X28" i="1"/>
  <c r="AA28" i="1" s="1"/>
  <c r="AB28" i="1" s="1"/>
  <c r="U234" i="1"/>
  <c r="X234" i="1"/>
  <c r="AA234" i="1" s="1"/>
  <c r="AB234" i="1" s="1"/>
  <c r="U122" i="1"/>
  <c r="X122" i="1"/>
  <c r="AA122" i="1" s="1"/>
  <c r="AB122" i="1" s="1"/>
  <c r="U217" i="1"/>
  <c r="X217" i="1"/>
  <c r="AA217" i="1" s="1"/>
  <c r="AB217" i="1" s="1"/>
  <c r="U121" i="1"/>
  <c r="X121" i="1"/>
  <c r="AA121" i="1" s="1"/>
  <c r="AB121" i="1" s="1"/>
  <c r="X152" i="1"/>
  <c r="AA152" i="1" s="1"/>
  <c r="AB152" i="1" s="1"/>
  <c r="X56" i="1"/>
  <c r="AA56" i="1" s="1"/>
  <c r="AB56" i="1" s="1"/>
  <c r="U239" i="1"/>
  <c r="X239" i="1"/>
  <c r="AA239" i="1" s="1"/>
  <c r="AB239" i="1" s="1"/>
  <c r="U223" i="1"/>
  <c r="X223" i="1"/>
  <c r="AA223" i="1" s="1"/>
  <c r="AB223" i="1" s="1"/>
  <c r="U207" i="1"/>
  <c r="X207" i="1"/>
  <c r="AA207" i="1" s="1"/>
  <c r="AB207" i="1" s="1"/>
  <c r="U191" i="1"/>
  <c r="X191" i="1"/>
  <c r="AA191" i="1" s="1"/>
  <c r="AB191" i="1" s="1"/>
  <c r="U175" i="1"/>
  <c r="X175" i="1"/>
  <c r="AA175" i="1" s="1"/>
  <c r="AB175" i="1" s="1"/>
  <c r="U159" i="1"/>
  <c r="X159" i="1"/>
  <c r="AA159" i="1" s="1"/>
  <c r="AB159" i="1" s="1"/>
  <c r="U143" i="1"/>
  <c r="X143" i="1"/>
  <c r="AA143" i="1" s="1"/>
  <c r="AB143" i="1" s="1"/>
  <c r="U127" i="1"/>
  <c r="X127" i="1"/>
  <c r="AA127" i="1" s="1"/>
  <c r="AB127" i="1" s="1"/>
  <c r="U111" i="1"/>
  <c r="X111" i="1"/>
  <c r="AA111" i="1" s="1"/>
  <c r="AB111" i="1" s="1"/>
  <c r="U95" i="1"/>
  <c r="X95" i="1"/>
  <c r="AA95" i="1" s="1"/>
  <c r="AB95" i="1" s="1"/>
  <c r="U79" i="1"/>
  <c r="X79" i="1"/>
  <c r="AA79" i="1" s="1"/>
  <c r="AB79" i="1" s="1"/>
  <c r="U63" i="1"/>
  <c r="X63" i="1"/>
  <c r="AA63" i="1" s="1"/>
  <c r="AB63" i="1" s="1"/>
  <c r="U47" i="1"/>
  <c r="X47" i="1"/>
  <c r="AA47" i="1" s="1"/>
  <c r="AB47" i="1" s="1"/>
  <c r="U31" i="1"/>
  <c r="X31" i="1"/>
  <c r="AA31" i="1" s="1"/>
  <c r="AB31" i="1" s="1"/>
  <c r="U15" i="1"/>
  <c r="X15" i="1"/>
  <c r="AA15" i="1" s="1"/>
  <c r="AB15" i="1" s="1"/>
  <c r="U238" i="1"/>
  <c r="X238" i="1"/>
  <c r="AA238" i="1" s="1"/>
  <c r="AB238" i="1" s="1"/>
  <c r="U222" i="1"/>
  <c r="X222" i="1"/>
  <c r="AA222" i="1" s="1"/>
  <c r="AB222" i="1" s="1"/>
  <c r="U206" i="1"/>
  <c r="X206" i="1"/>
  <c r="AA206" i="1" s="1"/>
  <c r="AB206" i="1" s="1"/>
  <c r="U190" i="1"/>
  <c r="X190" i="1"/>
  <c r="AA190" i="1" s="1"/>
  <c r="AB190" i="1" s="1"/>
  <c r="U174" i="1"/>
  <c r="X174" i="1"/>
  <c r="AA174" i="1" s="1"/>
  <c r="AB174" i="1" s="1"/>
  <c r="U158" i="1"/>
  <c r="X158" i="1"/>
  <c r="AA158" i="1" s="1"/>
  <c r="AB158" i="1" s="1"/>
  <c r="U142" i="1"/>
  <c r="X142" i="1"/>
  <c r="AA142" i="1" s="1"/>
  <c r="AB142" i="1" s="1"/>
  <c r="U126" i="1"/>
  <c r="X126" i="1"/>
  <c r="AA126" i="1" s="1"/>
  <c r="AB126" i="1" s="1"/>
  <c r="U110" i="1"/>
  <c r="X110" i="1"/>
  <c r="AA110" i="1" s="1"/>
  <c r="AB110" i="1" s="1"/>
  <c r="U94" i="1"/>
  <c r="X94" i="1"/>
  <c r="AA94" i="1" s="1"/>
  <c r="AB94" i="1" s="1"/>
  <c r="U78" i="1"/>
  <c r="X78" i="1"/>
  <c r="AA78" i="1" s="1"/>
  <c r="AB78" i="1" s="1"/>
  <c r="U62" i="1"/>
  <c r="X62" i="1"/>
  <c r="AA62" i="1" s="1"/>
  <c r="AB62" i="1" s="1"/>
  <c r="U46" i="1"/>
  <c r="X46" i="1"/>
  <c r="AA46" i="1" s="1"/>
  <c r="AB46" i="1" s="1"/>
  <c r="U30" i="1"/>
  <c r="X30" i="1"/>
  <c r="AA30" i="1" s="1"/>
  <c r="AB30" i="1" s="1"/>
  <c r="U14" i="1"/>
  <c r="X14" i="1"/>
  <c r="AA14" i="1" s="1"/>
  <c r="AB14" i="1" s="1"/>
  <c r="Z4" i="1"/>
  <c r="Z3" i="1"/>
  <c r="Z7" i="1"/>
  <c r="Z6" i="1"/>
  <c r="Z5" i="1"/>
  <c r="U176" i="1"/>
  <c r="U160" i="1"/>
  <c r="Z2" i="1"/>
  <c r="U240" i="1"/>
  <c r="U246" i="1"/>
  <c r="U230" i="1"/>
  <c r="U214" i="1"/>
  <c r="U198" i="1"/>
  <c r="U182" i="1"/>
  <c r="U166" i="1"/>
  <c r="U150" i="1"/>
  <c r="U134" i="1"/>
  <c r="U118" i="1"/>
  <c r="U102" i="1"/>
  <c r="U86" i="1"/>
  <c r="U70" i="1"/>
  <c r="U54" i="1"/>
  <c r="U38" i="1"/>
  <c r="U22" i="1"/>
  <c r="U6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U8" i="1"/>
  <c r="U215" i="1"/>
  <c r="U183" i="1"/>
  <c r="U151" i="1"/>
  <c r="U135" i="1"/>
  <c r="U103" i="1"/>
  <c r="U87" i="1"/>
  <c r="U71" i="1"/>
  <c r="U55" i="1"/>
  <c r="U39" i="1"/>
  <c r="U23" i="1"/>
  <c r="U244" i="1"/>
  <c r="U228" i="1"/>
  <c r="U212" i="1"/>
  <c r="U196" i="1"/>
  <c r="U180" i="1"/>
  <c r="U164" i="1"/>
  <c r="U148" i="1"/>
  <c r="U132" i="1"/>
  <c r="U116" i="1"/>
  <c r="U100" i="1"/>
  <c r="U84" i="1"/>
  <c r="U68" i="1"/>
  <c r="U52" i="1"/>
  <c r="U36" i="1"/>
  <c r="U20" i="1"/>
  <c r="U4" i="1"/>
  <c r="U243" i="1"/>
  <c r="U227" i="1"/>
  <c r="U211" i="1"/>
  <c r="U195" i="1"/>
  <c r="U179" i="1"/>
  <c r="U163" i="1"/>
  <c r="U147" i="1"/>
  <c r="U131" i="1"/>
  <c r="U115" i="1"/>
  <c r="U99" i="1"/>
  <c r="U83" i="1"/>
  <c r="U67" i="1"/>
  <c r="U51" i="1"/>
  <c r="U35" i="1"/>
  <c r="U19" i="1"/>
  <c r="U3" i="1"/>
  <c r="U248" i="1"/>
  <c r="U232" i="1"/>
  <c r="U216" i="1"/>
  <c r="U200" i="1"/>
  <c r="U184" i="1"/>
  <c r="U168" i="1"/>
  <c r="U152" i="1"/>
  <c r="U136" i="1"/>
  <c r="U120" i="1"/>
  <c r="U104" i="1"/>
  <c r="U88" i="1"/>
  <c r="U72" i="1"/>
  <c r="U56" i="1"/>
  <c r="U40" i="1"/>
  <c r="U24" i="1"/>
  <c r="U247" i="1"/>
  <c r="U231" i="1"/>
  <c r="U199" i="1"/>
  <c r="U167" i="1"/>
  <c r="U119" i="1"/>
  <c r="U7" i="1"/>
  <c r="U242" i="1"/>
  <c r="U226" i="1"/>
  <c r="U210" i="1"/>
  <c r="U194" i="1"/>
  <c r="U178" i="1"/>
  <c r="U162" i="1"/>
  <c r="T245" i="1"/>
  <c r="T244" i="1"/>
  <c r="T243" i="1"/>
  <c r="T134" i="1"/>
  <c r="T165" i="1"/>
  <c r="T149" i="1"/>
  <c r="T133" i="1"/>
  <c r="T131" i="1"/>
  <c r="T213" i="1"/>
  <c r="T70" i="1"/>
  <c r="T197" i="1"/>
  <c r="T69" i="1"/>
  <c r="T118" i="1"/>
  <c r="T117" i="1"/>
  <c r="T229" i="1"/>
  <c r="T85" i="1"/>
  <c r="T195" i="1"/>
  <c r="T67" i="1"/>
  <c r="T194" i="1"/>
  <c r="T54" i="1"/>
  <c r="T181" i="1"/>
  <c r="T53" i="1"/>
  <c r="T180" i="1"/>
  <c r="T37" i="1"/>
  <c r="T230" i="1"/>
  <c r="T101" i="1"/>
  <c r="T228" i="1"/>
  <c r="T179" i="1"/>
  <c r="T21" i="1"/>
  <c r="T242" i="1"/>
  <c r="T182" i="1"/>
  <c r="T132" i="1"/>
  <c r="T68" i="1"/>
  <c r="T158" i="1"/>
  <c r="T30" i="1"/>
  <c r="T125" i="1"/>
  <c r="T140" i="1"/>
  <c r="T139" i="1"/>
  <c r="Z11" i="1"/>
  <c r="T11" i="1"/>
  <c r="T154" i="1"/>
  <c r="T26" i="1"/>
  <c r="T217" i="1"/>
  <c r="T185" i="1"/>
  <c r="T153" i="1"/>
  <c r="T121" i="1"/>
  <c r="T89" i="1"/>
  <c r="T57" i="1"/>
  <c r="T25" i="1"/>
  <c r="T178" i="1"/>
  <c r="T116" i="1"/>
  <c r="T226" i="1"/>
  <c r="T166" i="1"/>
  <c r="T51" i="1"/>
  <c r="T222" i="1"/>
  <c r="T94" i="1"/>
  <c r="T205" i="1"/>
  <c r="T93" i="1"/>
  <c r="T124" i="1"/>
  <c r="T155" i="1"/>
  <c r="T186" i="1"/>
  <c r="T58" i="1"/>
  <c r="T233" i="1"/>
  <c r="T201" i="1"/>
  <c r="T169" i="1"/>
  <c r="T137" i="1"/>
  <c r="T105" i="1"/>
  <c r="T73" i="1"/>
  <c r="T41" i="1"/>
  <c r="Z9" i="1"/>
  <c r="T9" i="1"/>
  <c r="T227" i="1"/>
  <c r="T52" i="1"/>
  <c r="T115" i="1"/>
  <c r="T214" i="1"/>
  <c r="T102" i="1"/>
  <c r="T38" i="1"/>
  <c r="T190" i="1"/>
  <c r="T142" i="1"/>
  <c r="T46" i="1"/>
  <c r="T237" i="1"/>
  <c r="T141" i="1"/>
  <c r="T77" i="1"/>
  <c r="T220" i="1"/>
  <c r="T172" i="1"/>
  <c r="T92" i="1"/>
  <c r="T44" i="1"/>
  <c r="T187" i="1"/>
  <c r="T107" i="1"/>
  <c r="T59" i="1"/>
  <c r="T218" i="1"/>
  <c r="T122" i="1"/>
  <c r="T90" i="1"/>
  <c r="Z10" i="1"/>
  <c r="T10" i="1"/>
  <c r="T164" i="1"/>
  <c r="T212" i="1"/>
  <c r="T163" i="1"/>
  <c r="T100" i="1"/>
  <c r="T36" i="1"/>
  <c r="T238" i="1"/>
  <c r="T78" i="1"/>
  <c r="T173" i="1"/>
  <c r="T45" i="1"/>
  <c r="T236" i="1"/>
  <c r="T108" i="1"/>
  <c r="T235" i="1"/>
  <c r="T91" i="1"/>
  <c r="T234" i="1"/>
  <c r="T106" i="1"/>
  <c r="T211" i="1"/>
  <c r="T162" i="1"/>
  <c r="T99" i="1"/>
  <c r="T35" i="1"/>
  <c r="T28" i="1"/>
  <c r="T210" i="1"/>
  <c r="T150" i="1"/>
  <c r="T86" i="1"/>
  <c r="T22" i="1"/>
  <c r="T126" i="1"/>
  <c r="T14" i="1"/>
  <c r="T189" i="1"/>
  <c r="T61" i="1"/>
  <c r="T156" i="1"/>
  <c r="T12" i="1"/>
  <c r="T171" i="1"/>
  <c r="T43" i="1"/>
  <c r="T138" i="1"/>
  <c r="T130" i="1"/>
  <c r="T50" i="1"/>
  <c r="T198" i="1"/>
  <c r="T206" i="1"/>
  <c r="T110" i="1"/>
  <c r="T221" i="1"/>
  <c r="T109" i="1"/>
  <c r="T29" i="1"/>
  <c r="T204" i="1"/>
  <c r="T76" i="1"/>
  <c r="T203" i="1"/>
  <c r="T75" i="1"/>
  <c r="T202" i="1"/>
  <c r="T74" i="1"/>
  <c r="T146" i="1"/>
  <c r="T98" i="1"/>
  <c r="T66" i="1"/>
  <c r="T18" i="1"/>
  <c r="T241" i="1"/>
  <c r="T225" i="1"/>
  <c r="T193" i="1"/>
  <c r="T177" i="1"/>
  <c r="T145" i="1"/>
  <c r="T129" i="1"/>
  <c r="T113" i="1"/>
  <c r="T97" i="1"/>
  <c r="T81" i="1"/>
  <c r="T65" i="1"/>
  <c r="T49" i="1"/>
  <c r="T33" i="1"/>
  <c r="T17" i="1"/>
  <c r="T246" i="1"/>
  <c r="T148" i="1"/>
  <c r="T84" i="1"/>
  <c r="T20" i="1"/>
  <c r="T174" i="1"/>
  <c r="T62" i="1"/>
  <c r="T157" i="1"/>
  <c r="T13" i="1"/>
  <c r="T188" i="1"/>
  <c r="T60" i="1"/>
  <c r="T219" i="1"/>
  <c r="T123" i="1"/>
  <c r="T27" i="1"/>
  <c r="T170" i="1"/>
  <c r="T42" i="1"/>
  <c r="T114" i="1"/>
  <c r="T82" i="1"/>
  <c r="T34" i="1"/>
  <c r="T209" i="1"/>
  <c r="T161" i="1"/>
  <c r="T196" i="1"/>
  <c r="T147" i="1"/>
  <c r="T83" i="1"/>
  <c r="T19" i="1"/>
  <c r="T224" i="1"/>
  <c r="T208" i="1"/>
  <c r="T192" i="1"/>
  <c r="T144" i="1"/>
  <c r="T128" i="1"/>
  <c r="T112" i="1"/>
  <c r="T96" i="1"/>
  <c r="T80" i="1"/>
  <c r="T64" i="1"/>
  <c r="T48" i="1"/>
  <c r="T32" i="1"/>
  <c r="T16" i="1"/>
  <c r="T239" i="1"/>
  <c r="T223" i="1"/>
  <c r="T207" i="1"/>
  <c r="T191" i="1"/>
  <c r="T175" i="1"/>
  <c r="T159" i="1"/>
  <c r="T143" i="1"/>
  <c r="T127" i="1"/>
  <c r="T111" i="1"/>
  <c r="T95" i="1"/>
  <c r="T79" i="1"/>
  <c r="T63" i="1"/>
  <c r="T47" i="1"/>
  <c r="T31" i="1"/>
  <c r="T15" i="1"/>
  <c r="T248" i="1"/>
  <c r="T232" i="1"/>
  <c r="T216" i="1"/>
  <c r="T200" i="1"/>
  <c r="T184" i="1"/>
  <c r="T168" i="1"/>
  <c r="T152" i="1"/>
  <c r="T136" i="1"/>
  <c r="T120" i="1"/>
  <c r="T104" i="1"/>
  <c r="T88" i="1"/>
  <c r="T72" i="1"/>
  <c r="T56" i="1"/>
  <c r="T40" i="1"/>
  <c r="T24" i="1"/>
  <c r="T8" i="1"/>
  <c r="T247" i="1"/>
  <c r="T231" i="1"/>
  <c r="T215" i="1"/>
  <c r="T199" i="1"/>
  <c r="T183" i="1"/>
  <c r="T167" i="1"/>
  <c r="T151" i="1"/>
  <c r="T135" i="1"/>
  <c r="T119" i="1"/>
  <c r="T103" i="1"/>
  <c r="T87" i="1"/>
  <c r="T71" i="1"/>
  <c r="T55" i="1"/>
  <c r="T39" i="1"/>
  <c r="T23" i="1"/>
  <c r="T7" i="1"/>
  <c r="U529" i="1"/>
  <c r="I529" i="1" l="1"/>
  <c r="I528" i="1"/>
  <c r="L1287" i="9" l="1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283" i="9" l="1"/>
  <c r="L1284" i="9"/>
  <c r="L1285" i="9"/>
  <c r="L1286" i="9"/>
  <c r="L1277" i="9"/>
  <c r="L1278" i="9"/>
  <c r="L1279" i="9"/>
  <c r="L1280" i="9"/>
  <c r="L1281" i="9"/>
  <c r="L1282" i="9"/>
  <c r="L1276" i="9"/>
  <c r="L1274" i="9"/>
  <c r="L1275" i="9"/>
  <c r="L1272" i="9"/>
  <c r="L1273" i="9"/>
  <c r="L1269" i="9"/>
  <c r="L1270" i="9"/>
  <c r="L1271" i="9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9" i="4"/>
  <c r="N9" i="4" s="1"/>
  <c r="H10" i="4"/>
  <c r="N10" i="4" s="1"/>
  <c r="H11" i="4"/>
  <c r="N11" i="4" s="1"/>
  <c r="H8" i="4"/>
  <c r="N8" i="4"/>
  <c r="F11" i="4" l="1"/>
  <c r="K528" i="1"/>
  <c r="K529" i="1"/>
  <c r="H528" i="1"/>
  <c r="Z528" i="1" s="1"/>
  <c r="H529" i="1"/>
  <c r="F528" i="1"/>
  <c r="F529" i="1"/>
  <c r="V529" i="1" s="1"/>
  <c r="X528" i="1" l="1"/>
  <c r="Y528" i="1" s="1"/>
  <c r="V528" i="1"/>
  <c r="T529" i="1"/>
  <c r="Z529" i="1"/>
  <c r="J529" i="1"/>
  <c r="N529" i="1" s="1"/>
  <c r="X529" i="1"/>
  <c r="AA529" i="1" s="1"/>
  <c r="AB529" i="1" s="1"/>
  <c r="T528" i="1"/>
  <c r="Q528" i="1"/>
  <c r="AB528" i="1"/>
  <c r="L1255" i="9" l="1"/>
  <c r="L1267" i="9"/>
  <c r="L1262" i="9"/>
  <c r="L1252" i="9"/>
  <c r="L1253" i="9"/>
  <c r="L1263" i="9"/>
  <c r="L1249" i="9"/>
  <c r="L1266" i="9"/>
  <c r="L1250" i="9"/>
  <c r="L1251" i="9"/>
  <c r="L1258" i="9"/>
  <c r="L1268" i="9"/>
  <c r="L1257" i="9"/>
  <c r="L1264" i="9"/>
  <c r="L1254" i="9"/>
  <c r="L1256" i="9"/>
  <c r="L1260" i="9"/>
  <c r="L1261" i="9"/>
  <c r="L1265" i="9"/>
  <c r="L1259" i="9"/>
  <c r="L1246" i="9"/>
  <c r="L1248" i="9"/>
  <c r="L1244" i="9"/>
  <c r="L1245" i="9"/>
  <c r="L1247" i="9"/>
  <c r="L553" i="9"/>
  <c r="L242" i="9"/>
  <c r="L192" i="9"/>
  <c r="L261" i="9"/>
  <c r="L377" i="9"/>
  <c r="L18" i="9"/>
  <c r="L1038" i="9"/>
  <c r="L612" i="9"/>
  <c r="L165" i="9"/>
  <c r="L1134" i="9"/>
  <c r="L324" i="9"/>
  <c r="L1119" i="9"/>
  <c r="L814" i="9"/>
  <c r="L1207" i="9"/>
  <c r="L371" i="9"/>
  <c r="L289" i="9"/>
  <c r="L79" i="9"/>
  <c r="L771" i="9"/>
  <c r="L98" i="9"/>
  <c r="L540" i="9"/>
  <c r="L236" i="9"/>
  <c r="L595" i="9"/>
  <c r="L106" i="9"/>
  <c r="L487" i="9"/>
  <c r="L1093" i="9"/>
  <c r="L227" i="9"/>
  <c r="L917" i="9"/>
  <c r="L1164" i="9"/>
  <c r="L13" i="9"/>
  <c r="L282" i="9"/>
  <c r="L340" i="9"/>
  <c r="L85" i="9"/>
  <c r="L37" i="9"/>
  <c r="L19" i="9"/>
  <c r="L290" i="9"/>
  <c r="L938" i="9"/>
  <c r="L183" i="9"/>
  <c r="L689" i="9"/>
  <c r="L215" i="9"/>
  <c r="L38" i="9"/>
  <c r="L77" i="9"/>
  <c r="L341" i="9"/>
  <c r="L314" i="9"/>
  <c r="L378" i="9"/>
  <c r="L273" i="9"/>
  <c r="L137" i="9"/>
  <c r="L419" i="9"/>
  <c r="L1041" i="9"/>
  <c r="L859" i="9"/>
  <c r="L427" i="9"/>
  <c r="L303" i="9"/>
  <c r="L1072" i="9"/>
  <c r="L643" i="9"/>
  <c r="L222" i="9"/>
  <c r="L1145" i="9"/>
  <c r="L372" i="9"/>
  <c r="L655" i="9"/>
  <c r="L1059" i="9"/>
  <c r="L669" i="9"/>
  <c r="L356" i="9"/>
  <c r="L397" i="9"/>
  <c r="L1146" i="9"/>
  <c r="L527" i="9"/>
  <c r="L1000" i="9"/>
  <c r="L304" i="9"/>
  <c r="L305" i="9"/>
  <c r="L146" i="9"/>
  <c r="L1165" i="9"/>
  <c r="L311" i="9"/>
  <c r="L839" i="9"/>
  <c r="L802" i="9"/>
  <c r="L855" i="9"/>
  <c r="L777" i="9"/>
  <c r="L714" i="9"/>
  <c r="L895" i="9"/>
  <c r="L957" i="9"/>
  <c r="L778" i="9"/>
  <c r="L772" i="9"/>
  <c r="L578" i="9"/>
  <c r="L102" i="9"/>
  <c r="L191" i="9"/>
  <c r="L579" i="9"/>
  <c r="L115" i="9"/>
  <c r="L68" i="9"/>
  <c r="L348" i="9"/>
  <c r="L291" i="9"/>
  <c r="L1094" i="9"/>
  <c r="L985" i="9"/>
  <c r="L357" i="9"/>
  <c r="L706" i="9"/>
  <c r="L1166" i="9"/>
  <c r="L468" i="9"/>
  <c r="L20" i="9"/>
  <c r="L424" i="9"/>
  <c r="L628" i="9"/>
  <c r="L331" i="9"/>
  <c r="L306" i="9"/>
  <c r="L672" i="9"/>
  <c r="L550" i="9"/>
  <c r="L82" i="9"/>
  <c r="L66" i="9"/>
  <c r="L593" i="9"/>
  <c r="L1188" i="9"/>
  <c r="L748" i="9"/>
  <c r="L107" i="9"/>
  <c r="L472" i="9"/>
  <c r="L255" i="9"/>
  <c r="L121" i="9"/>
  <c r="L675" i="9"/>
  <c r="L625" i="9"/>
  <c r="L315" i="9"/>
  <c r="L253" i="9"/>
  <c r="L393" i="9"/>
  <c r="L498" i="9"/>
  <c r="L1208" i="9"/>
  <c r="L223" i="9"/>
  <c r="L125" i="9"/>
  <c r="L1167" i="9"/>
  <c r="L1003" i="9"/>
  <c r="L435" i="9"/>
  <c r="L219" i="9"/>
  <c r="L989" i="9"/>
  <c r="L1120" i="9"/>
  <c r="L175" i="9"/>
  <c r="L406" i="9"/>
  <c r="L585" i="9"/>
  <c r="L78" i="9"/>
  <c r="L166" i="9"/>
  <c r="L931" i="9"/>
  <c r="L1081" i="9"/>
  <c r="L1053" i="9"/>
  <c r="L1224" i="9"/>
  <c r="L332" i="9"/>
  <c r="L122" i="9"/>
  <c r="L1168" i="9"/>
  <c r="L109" i="9"/>
  <c r="L1225" i="9"/>
  <c r="L749" i="9"/>
  <c r="L342" i="9"/>
  <c r="L1022" i="9"/>
  <c r="L932" i="9"/>
  <c r="L663" i="9"/>
  <c r="L845" i="9"/>
  <c r="L205" i="9"/>
  <c r="L93" i="9"/>
  <c r="L21" i="9"/>
  <c r="L840" i="9"/>
  <c r="L563" i="9"/>
  <c r="L493" i="9"/>
  <c r="L644" i="9"/>
  <c r="L1068" i="9"/>
  <c r="L836" i="9"/>
  <c r="L588" i="9"/>
  <c r="L373" i="9"/>
  <c r="L250" i="9"/>
  <c r="L170" i="9"/>
  <c r="L130" i="9"/>
  <c r="L360" i="9"/>
  <c r="L1121" i="9"/>
  <c r="L216" i="9"/>
  <c r="L131" i="9"/>
  <c r="L1175" i="9"/>
  <c r="L1122" i="9"/>
  <c r="L224" i="9"/>
  <c r="L631" i="9"/>
  <c r="L623" i="9"/>
  <c r="L361" i="9"/>
  <c r="L246" i="9"/>
  <c r="L977" i="9"/>
  <c r="L877" i="9"/>
  <c r="L848" i="9"/>
  <c r="L450" i="9"/>
  <c r="L973" i="9"/>
  <c r="L257" i="9"/>
  <c r="L817" i="9"/>
  <c r="L1102" i="9"/>
  <c r="L896" i="9"/>
  <c r="L489" i="9"/>
  <c r="L439" i="9"/>
  <c r="L391" i="9"/>
  <c r="L48" i="9"/>
  <c r="L436" i="9"/>
  <c r="L1009" i="9"/>
  <c r="L735" i="9"/>
  <c r="L910" i="9"/>
  <c r="L750" i="9"/>
  <c r="L283" i="9"/>
  <c r="L392" i="9"/>
  <c r="L850" i="9"/>
  <c r="L670" i="9"/>
  <c r="L1209" i="9"/>
  <c r="L12" i="9"/>
  <c r="L807" i="9"/>
  <c r="L1123" i="9"/>
  <c r="L960" i="9"/>
  <c r="L1210" i="9"/>
  <c r="L447" i="9"/>
  <c r="L132" i="9"/>
  <c r="L76" i="9"/>
  <c r="L2" i="9"/>
  <c r="L3" i="9"/>
  <c r="L238" i="9"/>
  <c r="L1124" i="9"/>
  <c r="L897" i="9"/>
  <c r="L779" i="9"/>
  <c r="L185" i="9"/>
  <c r="L1147" i="9"/>
  <c r="L120" i="9"/>
  <c r="L363" i="9"/>
  <c r="L414" i="9"/>
  <c r="L481" i="9"/>
  <c r="L1039" i="9"/>
  <c r="L292" i="9"/>
  <c r="L202" i="9"/>
  <c r="L1042" i="9"/>
  <c r="L513" i="9"/>
  <c r="L421" i="9"/>
  <c r="L678" i="9"/>
  <c r="L358" i="9"/>
  <c r="L535" i="9"/>
  <c r="L504" i="9"/>
  <c r="L621" i="9"/>
  <c r="L730" i="9"/>
  <c r="L560" i="9"/>
  <c r="L1054" i="9"/>
  <c r="L151" i="9"/>
  <c r="L1001" i="9"/>
  <c r="L178" i="9"/>
  <c r="L826" i="9"/>
  <c r="L905" i="9"/>
  <c r="L1226" i="9"/>
  <c r="L837" i="9"/>
  <c r="L206" i="9"/>
  <c r="L359" i="9"/>
  <c r="L92" i="9"/>
  <c r="L1169" i="9"/>
  <c r="L751" i="9"/>
  <c r="L715" i="9"/>
  <c r="L1189" i="9"/>
  <c r="L220" i="9"/>
  <c r="L29" i="9"/>
  <c r="L1061" i="9"/>
  <c r="L458" i="9"/>
  <c r="L679" i="9"/>
  <c r="L928" i="9"/>
  <c r="L229" i="9"/>
  <c r="L133" i="9"/>
  <c r="L478" i="9"/>
  <c r="L239" i="9"/>
  <c r="L1011" i="9"/>
  <c r="L598" i="9"/>
  <c r="L970" i="9"/>
  <c r="L809" i="9"/>
  <c r="L788" i="9"/>
  <c r="L293" i="9"/>
  <c r="L796" i="9"/>
  <c r="L39" i="9"/>
  <c r="L1004" i="9"/>
  <c r="L1211" i="9"/>
  <c r="L1055" i="9"/>
  <c r="L88" i="9"/>
  <c r="L1212" i="9"/>
  <c r="L821" i="9"/>
  <c r="L622" i="9"/>
  <c r="L494" i="9"/>
  <c r="L134" i="9"/>
  <c r="L757" i="9"/>
  <c r="L707" i="9"/>
  <c r="L939" i="9"/>
  <c r="L592" i="9"/>
  <c r="L491" i="9"/>
  <c r="L362" i="9"/>
  <c r="L1095" i="9"/>
  <c r="L965" i="9"/>
  <c r="L307" i="9"/>
  <c r="L640" i="9"/>
  <c r="L1170" i="9"/>
  <c r="L510" i="9"/>
  <c r="L398" i="9"/>
  <c r="L1190" i="9"/>
  <c r="L52" i="9"/>
  <c r="L758" i="9"/>
  <c r="L617" i="9"/>
  <c r="L918" i="9"/>
  <c r="L274" i="9"/>
  <c r="L343" i="9"/>
  <c r="L312" i="9"/>
  <c r="L1148" i="9"/>
  <c r="L992" i="9"/>
  <c r="L608" i="9"/>
  <c r="L1171" i="9"/>
  <c r="L1040" i="9"/>
  <c r="L618" i="9"/>
  <c r="L203" i="9"/>
  <c r="L576" i="9"/>
  <c r="L998" i="9"/>
  <c r="L763" i="9"/>
  <c r="L490" i="9"/>
  <c r="L388" i="9"/>
  <c r="L815" i="9"/>
  <c r="L1125" i="9"/>
  <c r="L1073" i="9"/>
  <c r="L232" i="9"/>
  <c r="L384" i="9"/>
  <c r="L325" i="9"/>
  <c r="L1013" i="9"/>
  <c r="L1015" i="9"/>
  <c r="L791" i="9"/>
  <c r="L784" i="9"/>
  <c r="L176" i="9"/>
  <c r="L586" i="9"/>
  <c r="L933" i="9"/>
  <c r="L646" i="9"/>
  <c r="L507" i="9"/>
  <c r="L14" i="9"/>
  <c r="L580" i="9"/>
  <c r="L1172" i="9"/>
  <c r="L883" i="9"/>
  <c r="L981" i="9"/>
  <c r="L440" i="9"/>
  <c r="L1026" i="9"/>
  <c r="L716" i="9"/>
  <c r="L637" i="9"/>
  <c r="L58" i="9"/>
  <c r="L118" i="9"/>
  <c r="L22" i="9"/>
  <c r="L505" i="9"/>
  <c r="L308" i="9"/>
  <c r="L40" i="9"/>
  <c r="L1056" i="9"/>
  <c r="L1012" i="9"/>
  <c r="L385" i="9"/>
  <c r="L1191" i="9"/>
  <c r="L1192" i="9"/>
  <c r="L590" i="9"/>
  <c r="L1126" i="9"/>
  <c r="L225" i="9"/>
  <c r="L898" i="9"/>
  <c r="L135" i="9"/>
  <c r="L56" i="9"/>
  <c r="L1082" i="9"/>
  <c r="L247" i="9"/>
  <c r="L983" i="9"/>
  <c r="L803" i="9"/>
  <c r="L147" i="9"/>
  <c r="L1227" i="9"/>
  <c r="L1149" i="9"/>
  <c r="L841" i="9"/>
  <c r="L604" i="9"/>
  <c r="L309" i="9"/>
  <c r="L1005" i="9"/>
  <c r="L857" i="9"/>
  <c r="L59" i="9"/>
  <c r="L1150" i="9"/>
  <c r="L254" i="9"/>
  <c r="L573" i="9"/>
  <c r="L243" i="9"/>
  <c r="L721" i="9"/>
  <c r="L321" i="9"/>
  <c r="L188" i="9"/>
  <c r="L514" i="9"/>
  <c r="L207" i="9"/>
  <c r="L152" i="9"/>
  <c r="L156" i="9"/>
  <c r="L445" i="9"/>
  <c r="L143" i="9"/>
  <c r="L279" i="9"/>
  <c r="L333" i="9"/>
  <c r="L1032" i="9"/>
  <c r="L785" i="9"/>
  <c r="L752" i="9"/>
  <c r="L322" i="9"/>
  <c r="L418" i="9"/>
  <c r="L177" i="9"/>
  <c r="L123" i="9"/>
  <c r="L824" i="9"/>
  <c r="L275" i="9"/>
  <c r="L919" i="9"/>
  <c r="L516" i="9"/>
  <c r="L334" i="9"/>
  <c r="L335" i="9"/>
  <c r="L865" i="9"/>
  <c r="L944" i="9"/>
  <c r="L1096" i="9"/>
  <c r="L587" i="9"/>
  <c r="L1105" i="9"/>
  <c r="L1127" i="9"/>
  <c r="L664" i="9"/>
  <c r="L374" i="9"/>
  <c r="L1213" i="9"/>
  <c r="L482" i="9"/>
  <c r="L256" i="9"/>
  <c r="L827" i="9"/>
  <c r="L569" i="9"/>
  <c r="L508" i="9"/>
  <c r="L954" i="9"/>
  <c r="L884" i="9"/>
  <c r="L609" i="9"/>
  <c r="L1173" i="9"/>
  <c r="L1010" i="9"/>
  <c r="L731" i="9"/>
  <c r="L581" i="9"/>
  <c r="L1103" i="9"/>
  <c r="L1128" i="9"/>
  <c r="L656" i="9"/>
  <c r="L316" i="9"/>
  <c r="L828" i="9"/>
  <c r="L485" i="9"/>
  <c r="L297" i="9"/>
  <c r="L1097" i="9"/>
  <c r="L961" i="9"/>
  <c r="L888" i="9"/>
  <c r="L810" i="9"/>
  <c r="L708" i="9"/>
  <c r="L495" i="9"/>
  <c r="L477" i="9"/>
  <c r="L83" i="9"/>
  <c r="L41" i="9"/>
  <c r="L854" i="9"/>
  <c r="L86" i="9"/>
  <c r="L867" i="9"/>
  <c r="L245" i="9"/>
  <c r="L1083" i="9"/>
  <c r="L780" i="9"/>
  <c r="L605" i="9"/>
  <c r="L233" i="9"/>
  <c r="L676" i="9"/>
  <c r="L111" i="9"/>
  <c r="L690" i="9"/>
  <c r="L1193" i="9"/>
  <c r="L294" i="9"/>
  <c r="L221" i="9"/>
  <c r="L416" i="9"/>
  <c r="L349" i="9"/>
  <c r="L647" i="9"/>
  <c r="L691" i="9"/>
  <c r="L196" i="9"/>
  <c r="L1228" i="9"/>
  <c r="L843" i="9"/>
  <c r="L234" i="9"/>
  <c r="L822" i="9"/>
  <c r="L722" i="9"/>
  <c r="L615" i="9"/>
  <c r="L1176" i="9"/>
  <c r="L1151" i="9"/>
  <c r="L934" i="9"/>
  <c r="L753" i="9"/>
  <c r="L1194" i="9"/>
  <c r="L567" i="9"/>
  <c r="L30" i="9"/>
  <c r="L861" i="9"/>
  <c r="L237" i="9"/>
  <c r="L582" i="9"/>
  <c r="L1214" i="9"/>
  <c r="L399" i="9"/>
  <c r="L1195" i="9"/>
  <c r="L402" i="9"/>
  <c r="L847" i="9"/>
  <c r="L709" i="9"/>
  <c r="L732" i="9"/>
  <c r="L773" i="9"/>
  <c r="L651" i="9"/>
  <c r="L832" i="9"/>
  <c r="L959" i="9"/>
  <c r="L422" i="9"/>
  <c r="L899" i="9"/>
  <c r="L420" i="9"/>
  <c r="L922" i="9"/>
  <c r="L838" i="9"/>
  <c r="L116" i="9"/>
  <c r="L923" i="9"/>
  <c r="L1069" i="9"/>
  <c r="L144" i="9"/>
  <c r="L530" i="9"/>
  <c r="L902" i="9"/>
  <c r="L831" i="9"/>
  <c r="L448" i="9"/>
  <c r="L692" i="9"/>
  <c r="L1135" i="9"/>
  <c r="L568" i="9"/>
  <c r="L96" i="9"/>
  <c r="L1196" i="9"/>
  <c r="L872" i="9"/>
  <c r="L72" i="9"/>
  <c r="L950" i="9"/>
  <c r="L1197" i="9"/>
  <c r="L774" i="9"/>
  <c r="L541" i="9"/>
  <c r="L978" i="9"/>
  <c r="L761" i="9"/>
  <c r="L1043" i="9"/>
  <c r="L511" i="9"/>
  <c r="L278" i="9"/>
  <c r="L629" i="9"/>
  <c r="L208" i="9"/>
  <c r="L710" i="9"/>
  <c r="L658" i="9"/>
  <c r="L446" i="9"/>
  <c r="L1229" i="9"/>
  <c r="L948" i="9"/>
  <c r="L800" i="9"/>
  <c r="L461" i="9"/>
  <c r="L407" i="9"/>
  <c r="L31" i="9"/>
  <c r="L1044" i="9"/>
  <c r="L949" i="9"/>
  <c r="L344" i="9"/>
  <c r="L248" i="9"/>
  <c r="L503" i="9"/>
  <c r="L240" i="9"/>
  <c r="L940" i="9"/>
  <c r="L1104" i="9"/>
  <c r="L765" i="9"/>
  <c r="L693" i="9"/>
  <c r="L471" i="9"/>
  <c r="L1230" i="9"/>
  <c r="L1129" i="9"/>
  <c r="L1234" i="9"/>
  <c r="L1239" i="9"/>
  <c r="L1236" i="9"/>
  <c r="L1238" i="9"/>
  <c r="L1241" i="9"/>
  <c r="L1233" i="9"/>
  <c r="L1232" i="9"/>
  <c r="L1243" i="9"/>
  <c r="L1235" i="9"/>
  <c r="L1237" i="9"/>
  <c r="L1231" i="9"/>
  <c r="L1240" i="9"/>
  <c r="L1242" i="9"/>
  <c r="L971" i="9"/>
  <c r="L638" i="9"/>
  <c r="L198" i="9"/>
  <c r="L171" i="9"/>
  <c r="L717" i="9"/>
  <c r="L104" i="9"/>
  <c r="L903" i="9"/>
  <c r="L966" i="9"/>
  <c r="L801" i="9"/>
  <c r="L943" i="9"/>
  <c r="L945" i="9"/>
  <c r="L554" i="9"/>
  <c r="L45" i="9"/>
  <c r="L43" i="9"/>
  <c r="L1136" i="9"/>
  <c r="L417" i="9"/>
  <c r="L1198" i="9"/>
  <c r="L1057" i="9"/>
  <c r="L599" i="9"/>
  <c r="L186" i="9"/>
  <c r="L364" i="9"/>
  <c r="L591" i="9"/>
  <c r="L431" i="9"/>
  <c r="L16" i="9"/>
  <c r="L1062" i="9"/>
  <c r="L298" i="9"/>
  <c r="L633" i="9"/>
  <c r="L499" i="9"/>
  <c r="L736" i="9"/>
  <c r="L437" i="9"/>
  <c r="L231" i="9"/>
  <c r="L317" i="9"/>
  <c r="L671" i="9"/>
  <c r="L486" i="9"/>
  <c r="L197" i="9"/>
  <c r="L652" i="9"/>
  <c r="L84" i="9"/>
  <c r="L204" i="9"/>
  <c r="L766" i="9"/>
  <c r="L336" i="9"/>
  <c r="L1130" i="9"/>
  <c r="L1177" i="9"/>
  <c r="L820" i="9"/>
  <c r="L500" i="9"/>
  <c r="L444" i="9"/>
  <c r="L1023" i="9"/>
  <c r="L929" i="9"/>
  <c r="L162" i="9"/>
  <c r="L161" i="9"/>
  <c r="L54" i="9"/>
  <c r="L833" i="9"/>
  <c r="L962" i="9"/>
  <c r="L844" i="9"/>
  <c r="L673" i="9"/>
  <c r="L49" i="9"/>
  <c r="L263" i="9"/>
  <c r="L1199" i="9"/>
  <c r="L46" i="9"/>
  <c r="L1178" i="9"/>
  <c r="L1179" i="9"/>
  <c r="L433" i="9"/>
  <c r="L389" i="9"/>
  <c r="L299" i="9"/>
  <c r="L213" i="9"/>
  <c r="L665" i="9"/>
  <c r="L251" i="9"/>
  <c r="L1020" i="9"/>
  <c r="L544" i="9"/>
  <c r="L501" i="9"/>
  <c r="L7" i="9"/>
  <c r="L413" i="9"/>
  <c r="L754" i="9"/>
  <c r="L632" i="9"/>
  <c r="L868" i="9"/>
  <c r="L264" i="9"/>
  <c r="L136" i="9"/>
  <c r="L842" i="9"/>
  <c r="L889" i="9"/>
  <c r="L1180" i="9"/>
  <c r="L408" i="9"/>
  <c r="L284" i="9"/>
  <c r="L677" i="9"/>
  <c r="L674" i="9"/>
  <c r="L762" i="9"/>
  <c r="L62" i="9"/>
  <c r="L723" i="9"/>
  <c r="L531" i="9"/>
  <c r="L517" i="9"/>
  <c r="L1084" i="9"/>
  <c r="L829" i="9"/>
  <c r="L1098" i="9"/>
  <c r="L908" i="9"/>
  <c r="L379" i="9"/>
  <c r="L326" i="9"/>
  <c r="L520" i="9"/>
  <c r="L67" i="9"/>
  <c r="L991" i="9"/>
  <c r="L464" i="9"/>
  <c r="L476" i="9"/>
  <c r="L327" i="9"/>
  <c r="L1181" i="9"/>
  <c r="L1063" i="9"/>
  <c r="L179" i="9"/>
  <c r="L97" i="9"/>
  <c r="L434" i="9"/>
  <c r="L1215" i="9"/>
  <c r="L449" i="9"/>
  <c r="L169" i="9"/>
  <c r="L737" i="9"/>
  <c r="L911" i="9"/>
  <c r="L890" i="9"/>
  <c r="L209" i="9"/>
  <c r="L403" i="9"/>
  <c r="L699" i="9"/>
  <c r="L858" i="9"/>
  <c r="L786" i="9"/>
  <c r="L551" i="9"/>
  <c r="L350" i="9"/>
  <c r="L265" i="9"/>
  <c r="L1152" i="9"/>
  <c r="L738" i="9"/>
  <c r="L173" i="9"/>
  <c r="L552" i="9"/>
  <c r="L25" i="9"/>
  <c r="L155" i="9"/>
  <c r="L479" i="9"/>
  <c r="L1153" i="9"/>
  <c r="L193" i="9"/>
  <c r="L8" i="9"/>
  <c r="L9" i="9"/>
  <c r="L1076" i="9"/>
  <c r="L900" i="9"/>
  <c r="L266" i="9"/>
  <c r="L380" i="9"/>
  <c r="L891" i="9"/>
  <c r="L528" i="9"/>
  <c r="L700" i="9"/>
  <c r="L262" i="9"/>
  <c r="L488" i="9"/>
  <c r="L119" i="9"/>
  <c r="L124" i="9"/>
  <c r="L912" i="9"/>
  <c r="L1006" i="9"/>
  <c r="L635" i="9"/>
  <c r="L733" i="9"/>
  <c r="L473" i="9"/>
  <c r="L26" i="9"/>
  <c r="L1047" i="9"/>
  <c r="L682" i="9"/>
  <c r="L276" i="9"/>
  <c r="L1154" i="9"/>
  <c r="L616" i="9"/>
  <c r="L1070" i="9"/>
  <c r="L1200" i="9"/>
  <c r="L351" i="9"/>
  <c r="L1060" i="9"/>
  <c r="L852" i="9"/>
  <c r="L657" i="9"/>
  <c r="L825" i="9"/>
  <c r="L724" i="9"/>
  <c r="L99" i="9"/>
  <c r="L1033" i="9"/>
  <c r="L1155" i="9"/>
  <c r="L459" i="9"/>
  <c r="L694" i="9"/>
  <c r="L267" i="9"/>
  <c r="L701" i="9"/>
  <c r="L739" i="9"/>
  <c r="L318" i="9"/>
  <c r="L174" i="9"/>
  <c r="L1137" i="9"/>
  <c r="L812" i="9"/>
  <c r="L415" i="9"/>
  <c r="L194" i="9"/>
  <c r="L1156" i="9"/>
  <c r="L108" i="9"/>
  <c r="L168" i="9"/>
  <c r="L1138" i="9"/>
  <c r="L1106" i="9"/>
  <c r="L953" i="9"/>
  <c r="L634" i="9"/>
  <c r="L32" i="9"/>
  <c r="L958" i="9"/>
  <c r="L956" i="9"/>
  <c r="L94" i="9"/>
  <c r="L1031" i="9"/>
  <c r="L1085" i="9"/>
  <c r="L89" i="9"/>
  <c r="L1045" i="9"/>
  <c r="L381" i="9"/>
  <c r="L702" i="9"/>
  <c r="L683" i="9"/>
  <c r="L375" i="9"/>
  <c r="L268" i="9"/>
  <c r="L27" i="9"/>
  <c r="L1131" i="9"/>
  <c r="L172" i="9"/>
  <c r="L167" i="9"/>
  <c r="L81" i="9"/>
  <c r="L1077" i="9"/>
  <c r="L789" i="9"/>
  <c r="L781" i="9"/>
  <c r="L725" i="9"/>
  <c r="L941" i="9"/>
  <c r="L365" i="9"/>
  <c r="L1201" i="9"/>
  <c r="L870" i="9"/>
  <c r="L1182" i="9"/>
  <c r="L532" i="9"/>
  <c r="L483" i="9"/>
  <c r="L280" i="9"/>
  <c r="L153" i="9"/>
  <c r="L138" i="9"/>
  <c r="L570" i="9"/>
  <c r="L509" i="9"/>
  <c r="L684" i="9"/>
  <c r="L467" i="9"/>
  <c r="L28" i="9"/>
  <c r="L659" i="9"/>
  <c r="L428" i="9"/>
  <c r="L1099" i="9"/>
  <c r="L767" i="9"/>
  <c r="L474" i="9"/>
  <c r="L804" i="9"/>
  <c r="L201" i="9"/>
  <c r="L184" i="9"/>
  <c r="L885" i="9"/>
  <c r="L1139" i="9"/>
  <c r="L787" i="9"/>
  <c r="L666" i="9"/>
  <c r="L805" i="9"/>
  <c r="L189" i="9"/>
  <c r="L759" i="9"/>
  <c r="L835" i="9"/>
  <c r="L660" i="9"/>
  <c r="L366" i="9"/>
  <c r="L926" i="9"/>
  <c r="L740" i="9"/>
  <c r="L457" i="9"/>
  <c r="L798" i="9"/>
  <c r="L454" i="9"/>
  <c r="L163" i="9"/>
  <c r="L892" i="9"/>
  <c r="L101" i="9"/>
  <c r="L1107" i="9"/>
  <c r="L927" i="9"/>
  <c r="L328" i="9"/>
  <c r="L1029" i="9"/>
  <c r="L639" i="9"/>
  <c r="L1108" i="9"/>
  <c r="L319" i="9"/>
  <c r="L545" i="9"/>
  <c r="L1202" i="9"/>
  <c r="L1030" i="9"/>
  <c r="L1016" i="9"/>
  <c r="L909" i="9"/>
  <c r="L856" i="9"/>
  <c r="L484" i="9"/>
  <c r="L180" i="9"/>
  <c r="L558" i="9"/>
  <c r="L906" i="9"/>
  <c r="L394" i="9"/>
  <c r="L285" i="9"/>
  <c r="L269" i="9"/>
  <c r="L1109" i="9"/>
  <c r="L571" i="9"/>
  <c r="L199" i="9"/>
  <c r="L610" i="9"/>
  <c r="L565" i="9"/>
  <c r="L972" i="9"/>
  <c r="L1203" i="9"/>
  <c r="L217" i="9"/>
  <c r="L33" i="9"/>
  <c r="L409" i="9"/>
  <c r="L126" i="9"/>
  <c r="L480" i="9"/>
  <c r="L577" i="9"/>
  <c r="L1132" i="9"/>
  <c r="L65" i="9"/>
  <c r="L1216" i="9"/>
  <c r="L1217" i="9"/>
  <c r="L600" i="9"/>
  <c r="L626" i="9"/>
  <c r="L1078" i="9"/>
  <c r="L1024" i="9"/>
  <c r="L429" i="9"/>
  <c r="L878" i="9"/>
  <c r="L775" i="9"/>
  <c r="L776" i="9"/>
  <c r="L400" i="9"/>
  <c r="L967" i="9"/>
  <c r="L1218" i="9"/>
  <c r="L963" i="9"/>
  <c r="L893" i="9"/>
  <c r="L955" i="9"/>
  <c r="L613" i="9"/>
  <c r="L913" i="9"/>
  <c r="L589" i="9"/>
  <c r="L157" i="9"/>
  <c r="L4" i="9"/>
  <c r="L10" i="9"/>
  <c r="L1086" i="9"/>
  <c r="L352" i="9"/>
  <c r="L353" i="9"/>
  <c r="L974" i="9"/>
  <c r="L1157" i="9"/>
  <c r="L70" i="9"/>
  <c r="L607" i="9"/>
  <c r="L210" i="9"/>
  <c r="L1048" i="9"/>
  <c r="L564" i="9"/>
  <c r="L1034" i="9"/>
  <c r="L703" i="9"/>
  <c r="L764" i="9"/>
  <c r="L726" i="9"/>
  <c r="L5" i="9"/>
  <c r="L1219" i="9"/>
  <c r="L465" i="9"/>
  <c r="L190" i="9"/>
  <c r="L942" i="9"/>
  <c r="L410" i="9"/>
  <c r="L329" i="9"/>
  <c r="L1158" i="9"/>
  <c r="L935" i="9"/>
  <c r="L986" i="9"/>
  <c r="L1204" i="9"/>
  <c r="L270" i="9"/>
  <c r="L258" i="9"/>
  <c r="L1220" i="9"/>
  <c r="L211" i="9"/>
  <c r="L727" i="9"/>
  <c r="L636" i="9"/>
  <c r="L259" i="9"/>
  <c r="L244" i="9"/>
  <c r="L95" i="9"/>
  <c r="L873" i="9"/>
  <c r="L1221" i="9"/>
  <c r="L1017" i="9"/>
  <c r="L975" i="9"/>
  <c r="L271" i="9"/>
  <c r="L228" i="9"/>
  <c r="L1018" i="9"/>
  <c r="L158" i="9"/>
  <c r="L74" i="9"/>
  <c r="L411" i="9"/>
  <c r="L1050" i="9"/>
  <c r="L874" i="9"/>
  <c r="L512" i="9"/>
  <c r="L469" i="9"/>
  <c r="L212" i="9"/>
  <c r="L367" i="9"/>
  <c r="L453" i="9"/>
  <c r="L969" i="9"/>
  <c r="L988" i="9"/>
  <c r="L823" i="9"/>
  <c r="L1110" i="9"/>
  <c r="L404" i="9"/>
  <c r="L1222" i="9"/>
  <c r="L782" i="9"/>
  <c r="L145" i="9"/>
  <c r="L475" i="9"/>
  <c r="L34" i="9"/>
  <c r="L1087" i="9"/>
  <c r="L951" i="9"/>
  <c r="L521" i="9"/>
  <c r="L661" i="9"/>
  <c r="L277" i="9"/>
  <c r="L849" i="9"/>
  <c r="L799" i="9"/>
  <c r="L901" i="9"/>
  <c r="L1049" i="9"/>
  <c r="L195" i="9"/>
  <c r="L1140" i="9"/>
  <c r="L924" i="9"/>
  <c r="L561" i="9"/>
  <c r="L300" i="9"/>
  <c r="L214" i="9"/>
  <c r="L606" i="9"/>
  <c r="L741" i="9"/>
  <c r="L1111" i="9"/>
  <c r="L869" i="9"/>
  <c r="L1183" i="9"/>
  <c r="L55" i="9"/>
  <c r="L218" i="9"/>
  <c r="L127" i="9"/>
  <c r="L1064" i="9"/>
  <c r="L768" i="9"/>
  <c r="L181" i="9"/>
  <c r="L1035" i="9"/>
  <c r="L272" i="9"/>
  <c r="L734" i="9"/>
  <c r="L1065" i="9"/>
  <c r="L920" i="9"/>
  <c r="L653" i="9"/>
  <c r="L654" i="9"/>
  <c r="L320" i="9"/>
  <c r="L846" i="9"/>
  <c r="L1174" i="9"/>
  <c r="L1021" i="9"/>
  <c r="L968" i="9"/>
  <c r="L345" i="9"/>
  <c r="L536" i="9"/>
  <c r="L110" i="9"/>
  <c r="L704" i="9"/>
  <c r="L1019" i="9"/>
  <c r="L793" i="9"/>
  <c r="L522" i="9"/>
  <c r="L925" i="9"/>
  <c r="L1159" i="9"/>
  <c r="L425" i="9"/>
  <c r="L695" i="9"/>
  <c r="L627" i="9"/>
  <c r="L73" i="9"/>
  <c r="L546" i="9"/>
  <c r="L502" i="9"/>
  <c r="L1205" i="9"/>
  <c r="L442" i="9"/>
  <c r="L128" i="9"/>
  <c r="L1160" i="9"/>
  <c r="L596" i="9"/>
  <c r="L537" i="9"/>
  <c r="L645" i="9"/>
  <c r="L996" i="9"/>
  <c r="L667" i="9"/>
  <c r="L1036" i="9"/>
  <c r="L946" i="9"/>
  <c r="L862" i="9"/>
  <c r="L60" i="9"/>
  <c r="L904" i="9"/>
  <c r="L1223" i="9"/>
  <c r="L1112" i="9"/>
  <c r="L139" i="9"/>
  <c r="L200" i="9"/>
  <c r="L506" i="9"/>
  <c r="L117" i="9"/>
  <c r="L1066" i="9"/>
  <c r="L851" i="9"/>
  <c r="L1007" i="9"/>
  <c r="L863" i="9"/>
  <c r="L1113" i="9"/>
  <c r="L1206" i="9"/>
  <c r="L755" i="9"/>
  <c r="L742" i="9"/>
  <c r="L566" i="9"/>
  <c r="L412" i="9"/>
  <c r="L230" i="9"/>
  <c r="L875" i="9"/>
  <c r="L790" i="9"/>
  <c r="L260" i="9"/>
  <c r="L63" i="9"/>
  <c r="L743" i="9"/>
  <c r="L438" i="9"/>
  <c r="L451" i="9"/>
  <c r="L993" i="9"/>
  <c r="L235" i="9"/>
  <c r="L129" i="9"/>
  <c r="L630" i="9"/>
  <c r="L976" i="9"/>
  <c r="L562" i="9"/>
  <c r="L547" i="9"/>
  <c r="L602" i="9"/>
  <c r="L354" i="9"/>
  <c r="L685" i="9"/>
  <c r="L1088" i="9"/>
  <c r="L1074" i="9"/>
  <c r="L711" i="9"/>
  <c r="L601" i="9"/>
  <c r="L597" i="9"/>
  <c r="L937" i="9"/>
  <c r="L50" i="9"/>
  <c r="L806" i="9"/>
  <c r="L529" i="9"/>
  <c r="L1089" i="9"/>
  <c r="L1141" i="9"/>
  <c r="L241" i="9"/>
  <c r="L718" i="9"/>
  <c r="L1090" i="9"/>
  <c r="L526" i="9"/>
  <c r="L641" i="9"/>
  <c r="L1184" i="9"/>
  <c r="L668" i="9"/>
  <c r="L990" i="9"/>
  <c r="L876" i="9"/>
  <c r="L455" i="9"/>
  <c r="L382" i="9"/>
  <c r="L572" i="9"/>
  <c r="L914" i="9"/>
  <c r="L1014" i="9"/>
  <c r="L860" i="9"/>
  <c r="L611" i="9"/>
  <c r="L1133" i="9"/>
  <c r="L470" i="9"/>
  <c r="L301" i="9"/>
  <c r="L830" i="9"/>
  <c r="L705" i="9"/>
  <c r="L816" i="9"/>
  <c r="L1002" i="9"/>
  <c r="L795" i="9"/>
  <c r="L538" i="9"/>
  <c r="L1037" i="9"/>
  <c r="L1025" i="9"/>
  <c r="L164" i="9"/>
  <c r="L1114" i="9"/>
  <c r="L964" i="9"/>
  <c r="L395" i="9"/>
  <c r="L105" i="9"/>
  <c r="L834" i="9"/>
  <c r="L886" i="9"/>
  <c r="L53" i="9"/>
  <c r="L249" i="9"/>
  <c r="L686" i="9"/>
  <c r="L648" i="9"/>
  <c r="L997" i="9"/>
  <c r="L744" i="9"/>
  <c r="L728" i="9"/>
  <c r="L443" i="9"/>
  <c r="L187" i="9"/>
  <c r="L286" i="9"/>
  <c r="L182" i="9"/>
  <c r="L542" i="9"/>
  <c r="L915" i="9"/>
  <c r="L936" i="9"/>
  <c r="L797" i="9"/>
  <c r="L463" i="9"/>
  <c r="L430" i="9"/>
  <c r="L368" i="9"/>
  <c r="L555" i="9"/>
  <c r="L987" i="9"/>
  <c r="L313" i="9"/>
  <c r="L337" i="9"/>
  <c r="L390" i="9"/>
  <c r="L90" i="9"/>
  <c r="L346" i="9"/>
  <c r="L871" i="9"/>
  <c r="L947" i="9"/>
  <c r="L808" i="9"/>
  <c r="L745" i="9"/>
  <c r="L462" i="9"/>
  <c r="L347" i="9"/>
  <c r="L760" i="9"/>
  <c r="L323" i="9"/>
  <c r="L23" i="9"/>
  <c r="L559" i="9"/>
  <c r="L1067" i="9"/>
  <c r="L140" i="9"/>
  <c r="L1115" i="9"/>
  <c r="L1046" i="9"/>
  <c r="L338" i="9"/>
  <c r="L287" i="9"/>
  <c r="L982" i="9"/>
  <c r="L1185" i="9"/>
  <c r="L11" i="9"/>
  <c r="L921" i="9"/>
  <c r="L295" i="9"/>
  <c r="L87" i="9"/>
  <c r="L575" i="9"/>
  <c r="L1051" i="9"/>
  <c r="L696" i="9"/>
  <c r="L548" i="9"/>
  <c r="L456" i="9"/>
  <c r="L302" i="9"/>
  <c r="L1186" i="9"/>
  <c r="L864" i="9"/>
  <c r="L113" i="9"/>
  <c r="L426" i="9"/>
  <c r="L574" i="9"/>
  <c r="L355" i="9"/>
  <c r="L1116" i="9"/>
  <c r="L1117" i="9"/>
  <c r="L556" i="9"/>
  <c r="L281" i="9"/>
  <c r="L103" i="9"/>
  <c r="L387" i="9"/>
  <c r="L1052" i="9"/>
  <c r="L719" i="9"/>
  <c r="L533" i="9"/>
  <c r="L523" i="9"/>
  <c r="L61" i="9"/>
  <c r="L17" i="9"/>
  <c r="L557" i="9"/>
  <c r="L995" i="9"/>
  <c r="L603" i="9"/>
  <c r="L583" i="9"/>
  <c r="L141" i="9"/>
  <c r="L69" i="9"/>
  <c r="L819" i="9"/>
  <c r="L51" i="9"/>
  <c r="L853" i="9"/>
  <c r="L879" i="9"/>
  <c r="L288" i="9"/>
  <c r="L515" i="9"/>
  <c r="L687" i="9"/>
  <c r="L466" i="9"/>
  <c r="L792" i="9"/>
  <c r="L396" i="9"/>
  <c r="L1079" i="9"/>
  <c r="L697" i="9"/>
  <c r="L518" i="9"/>
  <c r="L383" i="9"/>
  <c r="L80" i="9"/>
  <c r="L649" i="9"/>
  <c r="L1027" i="9"/>
  <c r="L619" i="9"/>
  <c r="L1028" i="9"/>
  <c r="L148" i="9"/>
  <c r="L916" i="9"/>
  <c r="L452" i="9"/>
  <c r="L1142" i="9"/>
  <c r="L75" i="9"/>
  <c r="L44" i="9"/>
  <c r="L952" i="9"/>
  <c r="L1100" i="9"/>
  <c r="L401" i="9"/>
  <c r="L154" i="9"/>
  <c r="L880" i="9"/>
  <c r="L720" i="9"/>
  <c r="L330" i="9"/>
  <c r="L460" i="9"/>
  <c r="L1143" i="9"/>
  <c r="L159" i="9"/>
  <c r="L534" i="9"/>
  <c r="L149" i="9"/>
  <c r="L624" i="9"/>
  <c r="L994" i="9"/>
  <c r="L712" i="9"/>
  <c r="L310" i="9"/>
  <c r="L35" i="9"/>
  <c r="L15" i="9"/>
  <c r="L662" i="9"/>
  <c r="L405" i="9"/>
  <c r="L91" i="9"/>
  <c r="L1161" i="9"/>
  <c r="L1162" i="9"/>
  <c r="L713" i="9"/>
  <c r="L594" i="9"/>
  <c r="L64" i="9"/>
  <c r="L866" i="9"/>
  <c r="L818" i="9"/>
  <c r="L614" i="9"/>
  <c r="L339" i="9"/>
  <c r="L252" i="9"/>
  <c r="L543" i="9"/>
  <c r="L984" i="9"/>
  <c r="L296" i="9"/>
  <c r="L226" i="9"/>
  <c r="L6" i="9"/>
  <c r="L1144" i="9"/>
  <c r="L1091" i="9"/>
  <c r="L1092" i="9"/>
  <c r="L930" i="9"/>
  <c r="L769" i="9"/>
  <c r="L642" i="9"/>
  <c r="L1118" i="9"/>
  <c r="L112" i="9"/>
  <c r="L386" i="9"/>
  <c r="L881" i="9"/>
  <c r="L794" i="9"/>
  <c r="L496" i="9"/>
  <c r="L150" i="9"/>
  <c r="L882" i="9"/>
  <c r="L887" i="9"/>
  <c r="L783" i="9"/>
  <c r="L698" i="9"/>
  <c r="L114" i="9"/>
  <c r="L894" i="9"/>
  <c r="L813" i="9"/>
  <c r="L369" i="9"/>
  <c r="L1075" i="9"/>
  <c r="L492" i="9"/>
  <c r="L423" i="9"/>
  <c r="L1008" i="9"/>
  <c r="L979" i="9"/>
  <c r="L376" i="9"/>
  <c r="L549" i="9"/>
  <c r="L524" i="9"/>
  <c r="L100" i="9"/>
  <c r="L746" i="9"/>
  <c r="L57" i="9"/>
  <c r="L1187" i="9"/>
  <c r="L680" i="9"/>
  <c r="L756" i="9"/>
  <c r="L1101" i="9"/>
  <c r="L729" i="9"/>
  <c r="L441" i="9"/>
  <c r="L71" i="9"/>
  <c r="L999" i="9"/>
  <c r="L497" i="9"/>
  <c r="L24" i="9"/>
  <c r="L980" i="9"/>
  <c r="L650" i="9"/>
  <c r="L620" i="9"/>
  <c r="L36" i="9"/>
  <c r="L584" i="9"/>
  <c r="L907" i="9"/>
  <c r="L681" i="9"/>
  <c r="L370" i="9"/>
  <c r="L519" i="9"/>
  <c r="L747" i="9"/>
  <c r="L539" i="9"/>
  <c r="L525" i="9"/>
  <c r="L432" i="9"/>
  <c r="L142" i="9"/>
  <c r="L47" i="9"/>
  <c r="L1163" i="9"/>
  <c r="L1080" i="9"/>
  <c r="L811" i="9"/>
  <c r="L770" i="9"/>
  <c r="L688" i="9"/>
  <c r="L160" i="9"/>
  <c r="L1058" i="9"/>
  <c r="L1071" i="9"/>
  <c r="L42" i="9"/>
  <c r="AE528" i="1" l="1"/>
  <c r="AE529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A2" i="7"/>
  <c r="AC528" i="1"/>
  <c r="AD528" i="1" s="1"/>
  <c r="AC529" i="1"/>
  <c r="AD529" i="1" s="1"/>
  <c r="B528" i="1"/>
  <c r="C528" i="1"/>
  <c r="L528" i="1"/>
  <c r="AF528" i="1"/>
  <c r="B529" i="1"/>
  <c r="C529" i="1"/>
  <c r="L529" i="1"/>
  <c r="AF52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" i="1"/>
  <c r="S3" i="1"/>
  <c r="S4" i="1"/>
  <c r="S5" i="1"/>
  <c r="S2" i="1"/>
  <c r="O529" i="1" l="1"/>
  <c r="Y529" i="1"/>
  <c r="M528" i="1" l="1"/>
  <c r="Q529" i="1"/>
  <c r="M529" i="1"/>
  <c r="O528" i="1"/>
  <c r="K3" i="6" l="1"/>
  <c r="F9" i="4" l="1"/>
  <c r="F8" i="4" l="1"/>
  <c r="K2" i="6" l="1"/>
  <c r="E2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H3" i="4"/>
  <c r="H4" i="4"/>
  <c r="H5" i="4"/>
  <c r="H6" i="4"/>
  <c r="H7" i="4"/>
  <c r="H2" i="4"/>
  <c r="E13" i="6" l="1"/>
  <c r="F13" i="6" s="1"/>
  <c r="H13" i="6" s="1"/>
  <c r="E12" i="6"/>
  <c r="F12" i="6" s="1"/>
  <c r="H12" i="6" s="1"/>
  <c r="E11" i="6"/>
  <c r="F11" i="6" s="1"/>
  <c r="H11" i="6" s="1"/>
  <c r="E10" i="6"/>
  <c r="F10" i="6" s="1"/>
  <c r="H10" i="6" s="1"/>
  <c r="E7" i="6"/>
  <c r="F7" i="6" s="1"/>
  <c r="H7" i="6" s="1"/>
  <c r="A15" i="6"/>
  <c r="E14" i="6"/>
  <c r="F14" i="6" s="1"/>
  <c r="H14" i="6" s="1"/>
  <c r="E6" i="6"/>
  <c r="F6" i="6" s="1"/>
  <c r="H6" i="6" s="1"/>
  <c r="E9" i="6"/>
  <c r="F9" i="6" s="1"/>
  <c r="H9" i="6" s="1"/>
  <c r="F2" i="6"/>
  <c r="H2" i="6" s="1"/>
  <c r="E8" i="6"/>
  <c r="F8" i="6" s="1"/>
  <c r="H8" i="6" s="1"/>
  <c r="E5" i="6"/>
  <c r="F5" i="6" s="1"/>
  <c r="H5" i="6" s="1"/>
  <c r="E4" i="6"/>
  <c r="F4" i="6" s="1"/>
  <c r="H4" i="6" s="1"/>
  <c r="E3" i="6"/>
  <c r="F3" i="6" s="1"/>
  <c r="H3" i="6" s="1"/>
  <c r="A16" i="6" l="1"/>
  <c r="E15" i="6"/>
  <c r="F15" i="6" l="1"/>
  <c r="H15" i="6" s="1"/>
  <c r="A17" i="6"/>
  <c r="E16" i="6"/>
  <c r="F16" i="6" s="1"/>
  <c r="H16" i="6" s="1"/>
  <c r="A18" i="6" l="1"/>
  <c r="E17" i="6"/>
  <c r="F17" i="6" s="1"/>
  <c r="H17" i="6" s="1"/>
  <c r="A19" i="6" l="1"/>
  <c r="E18" i="6"/>
  <c r="F18" i="6" l="1"/>
  <c r="H18" i="6" s="1"/>
  <c r="A20" i="6"/>
  <c r="E19" i="6"/>
  <c r="F19" i="6" s="1"/>
  <c r="H19" i="6" s="1"/>
  <c r="A21" i="6" l="1"/>
  <c r="E20" i="6"/>
  <c r="F20" i="6" s="1"/>
  <c r="H20" i="6" s="1"/>
  <c r="A22" i="6" l="1"/>
  <c r="E21" i="6"/>
  <c r="F21" i="6" s="1"/>
  <c r="H21" i="6" s="1"/>
  <c r="A23" i="6" l="1"/>
  <c r="E22" i="6"/>
  <c r="F22" i="6" s="1"/>
  <c r="H22" i="6" s="1"/>
  <c r="N2" i="4"/>
  <c r="F7" i="4"/>
  <c r="M4" i="4"/>
  <c r="Q7" i="4"/>
  <c r="J43" i="4"/>
  <c r="L42" i="4"/>
  <c r="J42" i="4"/>
  <c r="L41" i="4"/>
  <c r="J41" i="4"/>
  <c r="L40" i="4"/>
  <c r="J40" i="4"/>
  <c r="L39" i="4"/>
  <c r="J39" i="4"/>
  <c r="L38" i="4"/>
  <c r="J38" i="4"/>
  <c r="L37" i="4"/>
  <c r="J37" i="4"/>
  <c r="L36" i="4"/>
  <c r="J36" i="4"/>
  <c r="L35" i="4"/>
  <c r="J35" i="4"/>
  <c r="L34" i="4"/>
  <c r="J34" i="4"/>
  <c r="L33" i="4"/>
  <c r="J33" i="4"/>
  <c r="L32" i="4"/>
  <c r="J32" i="4"/>
  <c r="L31" i="4"/>
  <c r="J31" i="4"/>
  <c r="L30" i="4"/>
  <c r="J30" i="4"/>
  <c r="L29" i="4"/>
  <c r="J29" i="4"/>
  <c r="L28" i="4"/>
  <c r="J28" i="4"/>
  <c r="L27" i="4"/>
  <c r="J27" i="4"/>
  <c r="L26" i="4"/>
  <c r="J26" i="4"/>
  <c r="L25" i="4"/>
  <c r="J25" i="4"/>
  <c r="L24" i="4"/>
  <c r="J24" i="4"/>
  <c r="L23" i="4"/>
  <c r="J23" i="4"/>
  <c r="L22" i="4"/>
  <c r="J22" i="4"/>
  <c r="L21" i="4"/>
  <c r="J21" i="4"/>
  <c r="L20" i="4"/>
  <c r="J20" i="4"/>
  <c r="L19" i="4"/>
  <c r="J19" i="4"/>
  <c r="L18" i="4"/>
  <c r="J18" i="4"/>
  <c r="L17" i="4"/>
  <c r="J17" i="4"/>
  <c r="L16" i="4"/>
  <c r="J16" i="4"/>
  <c r="L15" i="4"/>
  <c r="J15" i="4"/>
  <c r="L14" i="4"/>
  <c r="J14" i="4"/>
  <c r="L13" i="4"/>
  <c r="J13" i="4"/>
  <c r="L12" i="4"/>
  <c r="J12" i="4"/>
  <c r="L11" i="4"/>
  <c r="J11" i="4"/>
  <c r="L10" i="4"/>
  <c r="L9" i="4"/>
  <c r="J9" i="4"/>
  <c r="L8" i="4"/>
  <c r="J8" i="4"/>
  <c r="L7" i="4"/>
  <c r="L6" i="4"/>
  <c r="N6" i="4"/>
  <c r="F6" i="4"/>
  <c r="L5" i="4"/>
  <c r="N5" i="4"/>
  <c r="Q4" i="4"/>
  <c r="P4" i="4"/>
  <c r="L4" i="4"/>
  <c r="Q3" i="4"/>
  <c r="P3" i="4"/>
  <c r="L3" i="4"/>
  <c r="M3" i="4"/>
  <c r="Q2" i="4"/>
  <c r="P2" i="4"/>
  <c r="L2" i="4"/>
  <c r="F10" i="4" l="1"/>
  <c r="J10" i="4" s="1"/>
  <c r="A24" i="6"/>
  <c r="E23" i="6"/>
  <c r="F23" i="6" s="1"/>
  <c r="H23" i="6" s="1"/>
  <c r="F4" i="4"/>
  <c r="F5" i="4"/>
  <c r="F3" i="4"/>
  <c r="M6" i="4"/>
  <c r="J3" i="4"/>
  <c r="F2" i="4"/>
  <c r="N3" i="4"/>
  <c r="J7" i="4"/>
  <c r="J4" i="4"/>
  <c r="J2" i="4"/>
  <c r="N4" i="4"/>
  <c r="J5" i="4"/>
  <c r="N7" i="4"/>
  <c r="M2" i="4"/>
  <c r="M5" i="4"/>
  <c r="J6" i="4"/>
  <c r="M7" i="4"/>
  <c r="A25" i="6" l="1"/>
  <c r="E24" i="6"/>
  <c r="F24" i="6" s="1"/>
  <c r="H24" i="6" s="1"/>
  <c r="A26" i="6" l="1"/>
  <c r="E25" i="6"/>
  <c r="F25" i="6" s="1"/>
  <c r="H25" i="6" s="1"/>
  <c r="A27" i="6" l="1"/>
  <c r="E26" i="6"/>
  <c r="F26" i="6" s="1"/>
  <c r="H26" i="6" s="1"/>
  <c r="A28" i="6" l="1"/>
  <c r="E27" i="6"/>
  <c r="F27" i="6" s="1"/>
  <c r="H27" i="6" s="1"/>
  <c r="A29" i="6" l="1"/>
  <c r="E28" i="6"/>
  <c r="F28" i="6" s="1"/>
  <c r="H28" i="6" s="1"/>
  <c r="A30" i="6" l="1"/>
  <c r="E29" i="6"/>
  <c r="F29" i="6" s="1"/>
  <c r="H29" i="6" s="1"/>
  <c r="A31" i="6" l="1"/>
  <c r="E30" i="6"/>
  <c r="F30" i="6" s="1"/>
  <c r="H30" i="6" s="1"/>
  <c r="A32" i="6" l="1"/>
  <c r="E31" i="6"/>
  <c r="F31" i="6" s="1"/>
  <c r="H31" i="6" s="1"/>
  <c r="A33" i="6" l="1"/>
  <c r="E32" i="6"/>
  <c r="F32" i="6" s="1"/>
  <c r="H32" i="6" s="1"/>
  <c r="A34" i="6" l="1"/>
  <c r="E33" i="6"/>
  <c r="F33" i="6" s="1"/>
  <c r="H33" i="6" s="1"/>
  <c r="A35" i="6" l="1"/>
  <c r="E34" i="6"/>
  <c r="F34" i="6" s="1"/>
  <c r="H34" i="6" s="1"/>
  <c r="A36" i="6" l="1"/>
  <c r="E35" i="6"/>
  <c r="F35" i="6" s="1"/>
  <c r="H35" i="6" s="1"/>
  <c r="A37" i="6" l="1"/>
  <c r="E36" i="6"/>
  <c r="F36" i="6" s="1"/>
  <c r="H36" i="6" s="1"/>
  <c r="A38" i="6" l="1"/>
  <c r="E37" i="6"/>
  <c r="F37" i="6" s="1"/>
  <c r="H37" i="6" s="1"/>
  <c r="A39" i="6" l="1"/>
  <c r="E38" i="6"/>
  <c r="F38" i="6" s="1"/>
  <c r="H38" i="6" s="1"/>
  <c r="A40" i="6" l="1"/>
  <c r="E39" i="6"/>
  <c r="F39" i="6" s="1"/>
  <c r="H39" i="6" s="1"/>
  <c r="A41" i="6" l="1"/>
  <c r="E40" i="6"/>
  <c r="F40" i="6" s="1"/>
  <c r="H40" i="6" s="1"/>
  <c r="A42" i="6" l="1"/>
  <c r="E41" i="6"/>
  <c r="F41" i="6" s="1"/>
  <c r="H41" i="6" s="1"/>
  <c r="A43" i="6" l="1"/>
  <c r="E42" i="6"/>
  <c r="F42" i="6" s="1"/>
  <c r="H42" i="6" s="1"/>
  <c r="A44" i="6" l="1"/>
  <c r="E43" i="6"/>
  <c r="F43" i="6" s="1"/>
  <c r="H43" i="6" s="1"/>
  <c r="A45" i="6" l="1"/>
  <c r="E44" i="6"/>
  <c r="F44" i="6" s="1"/>
  <c r="H44" i="6" s="1"/>
  <c r="A46" i="6" l="1"/>
  <c r="E45" i="6"/>
  <c r="F45" i="6" s="1"/>
  <c r="H45" i="6" s="1"/>
  <c r="A47" i="6" l="1"/>
  <c r="E46" i="6"/>
  <c r="F46" i="6" s="1"/>
  <c r="H46" i="6" s="1"/>
  <c r="A48" i="6" l="1"/>
  <c r="E47" i="6"/>
  <c r="F47" i="6" s="1"/>
  <c r="H47" i="6" s="1"/>
  <c r="A49" i="6" l="1"/>
  <c r="E48" i="6"/>
  <c r="F48" i="6" s="1"/>
  <c r="H48" i="6" s="1"/>
  <c r="A50" i="6" l="1"/>
  <c r="E49" i="6"/>
  <c r="F49" i="6" s="1"/>
  <c r="H49" i="6" s="1"/>
  <c r="A51" i="6" l="1"/>
  <c r="E50" i="6"/>
  <c r="F50" i="6" s="1"/>
  <c r="H50" i="6" s="1"/>
  <c r="A52" i="6" l="1"/>
  <c r="E51" i="6"/>
  <c r="F51" i="6" s="1"/>
  <c r="H51" i="6" s="1"/>
  <c r="A53" i="6" l="1"/>
  <c r="E52" i="6"/>
  <c r="F52" i="6" s="1"/>
  <c r="H52" i="6" s="1"/>
  <c r="A54" i="6" l="1"/>
  <c r="E53" i="6"/>
  <c r="F53" i="6" s="1"/>
  <c r="H53" i="6" s="1"/>
  <c r="A55" i="6" l="1"/>
  <c r="E54" i="6"/>
  <c r="F54" i="6" s="1"/>
  <c r="H54" i="6" s="1"/>
  <c r="A56" i="6" l="1"/>
  <c r="E55" i="6"/>
  <c r="F55" i="6" s="1"/>
  <c r="H55" i="6" s="1"/>
  <c r="A57" i="6" l="1"/>
  <c r="E56" i="6"/>
  <c r="F56" i="6" s="1"/>
  <c r="H56" i="6" s="1"/>
  <c r="A58" i="6" l="1"/>
  <c r="E57" i="6"/>
  <c r="F57" i="6" s="1"/>
  <c r="H57" i="6" s="1"/>
  <c r="A59" i="6" l="1"/>
  <c r="E58" i="6"/>
  <c r="F58" i="6" s="1"/>
  <c r="H58" i="6" s="1"/>
  <c r="A60" i="6" l="1"/>
  <c r="E59" i="6"/>
  <c r="F59" i="6" s="1"/>
  <c r="H59" i="6" s="1"/>
  <c r="A61" i="6" l="1"/>
  <c r="E60" i="6"/>
  <c r="F60" i="6" s="1"/>
  <c r="H60" i="6" s="1"/>
  <c r="A62" i="6" l="1"/>
  <c r="E61" i="6"/>
  <c r="F61" i="6" s="1"/>
  <c r="H61" i="6" s="1"/>
  <c r="E62" i="6" l="1"/>
  <c r="F62" i="6" s="1"/>
  <c r="H62" i="6" s="1"/>
  <c r="A63" i="6"/>
  <c r="E63" i="6" l="1"/>
  <c r="F63" i="6" s="1"/>
  <c r="H63" i="6" s="1"/>
  <c r="A64" i="6"/>
  <c r="E64" i="6" l="1"/>
  <c r="F64" i="6" s="1"/>
  <c r="H64" i="6" s="1"/>
  <c r="A65" i="6"/>
  <c r="E65" i="6" l="1"/>
  <c r="F65" i="6" s="1"/>
  <c r="H65" i="6" s="1"/>
  <c r="A66" i="6"/>
  <c r="A67" i="6" l="1"/>
  <c r="E66" i="6"/>
  <c r="F66" i="6" s="1"/>
  <c r="H66" i="6" s="1"/>
  <c r="A68" i="6" l="1"/>
  <c r="E67" i="6"/>
  <c r="F67" i="6" s="1"/>
  <c r="H67" i="6" s="1"/>
  <c r="E68" i="6" l="1"/>
  <c r="F68" i="6" s="1"/>
  <c r="H68" i="6" s="1"/>
  <c r="A69" i="6"/>
  <c r="E69" i="6" l="1"/>
  <c r="F69" i="6" s="1"/>
  <c r="H69" i="6" s="1"/>
  <c r="A70" i="6"/>
  <c r="E70" i="6" l="1"/>
  <c r="F70" i="6" s="1"/>
  <c r="H70" i="6" s="1"/>
  <c r="A71" i="6"/>
  <c r="A72" i="6" l="1"/>
  <c r="E71" i="6"/>
  <c r="F71" i="6" s="1"/>
  <c r="H71" i="6" s="1"/>
  <c r="A73" i="6" l="1"/>
  <c r="E72" i="6"/>
  <c r="F72" i="6" s="1"/>
  <c r="H72" i="6" s="1"/>
  <c r="A74" i="6" l="1"/>
  <c r="E73" i="6"/>
  <c r="F73" i="6" s="1"/>
  <c r="H73" i="6" s="1"/>
  <c r="A75" i="6" l="1"/>
  <c r="E74" i="6"/>
  <c r="F74" i="6" s="1"/>
  <c r="H74" i="6" s="1"/>
  <c r="A76" i="6" l="1"/>
  <c r="E75" i="6"/>
  <c r="F75" i="6" s="1"/>
  <c r="H75" i="6" s="1"/>
  <c r="A77" i="6" l="1"/>
  <c r="E76" i="6"/>
  <c r="F76" i="6" s="1"/>
  <c r="H76" i="6" s="1"/>
  <c r="A78" i="6" l="1"/>
  <c r="E77" i="6"/>
  <c r="F77" i="6" s="1"/>
  <c r="H77" i="6" s="1"/>
  <c r="A79" i="6" l="1"/>
  <c r="E78" i="6"/>
  <c r="F78" i="6" s="1"/>
  <c r="H78" i="6" s="1"/>
  <c r="A80" i="6" l="1"/>
  <c r="E79" i="6"/>
  <c r="F79" i="6" s="1"/>
  <c r="H79" i="6" s="1"/>
  <c r="A81" i="6" l="1"/>
  <c r="E80" i="6"/>
  <c r="F80" i="6" s="1"/>
  <c r="H80" i="6" s="1"/>
  <c r="A82" i="6" l="1"/>
  <c r="E81" i="6"/>
  <c r="F81" i="6" s="1"/>
  <c r="H81" i="6" s="1"/>
  <c r="A83" i="6" l="1"/>
  <c r="E82" i="6"/>
  <c r="F82" i="6" s="1"/>
  <c r="H82" i="6" s="1"/>
  <c r="A84" i="6" l="1"/>
  <c r="E83" i="6"/>
  <c r="F83" i="6" s="1"/>
  <c r="H83" i="6" s="1"/>
  <c r="A85" i="6" l="1"/>
  <c r="E84" i="6"/>
  <c r="F84" i="6" s="1"/>
  <c r="H84" i="6" s="1"/>
  <c r="E85" i="6" l="1"/>
  <c r="F85" i="6" s="1"/>
  <c r="H85" i="6" s="1"/>
  <c r="A86" i="6"/>
  <c r="A87" i="6" l="1"/>
  <c r="E86" i="6"/>
  <c r="F86" i="6" s="1"/>
  <c r="H86" i="6" s="1"/>
  <c r="A88" i="6" l="1"/>
  <c r="E87" i="6"/>
  <c r="F87" i="6" s="1"/>
  <c r="H87" i="6" s="1"/>
  <c r="E88" i="6" l="1"/>
  <c r="F88" i="6" s="1"/>
  <c r="H88" i="6" s="1"/>
  <c r="A89" i="6"/>
  <c r="A90" i="6" l="1"/>
  <c r="E89" i="6"/>
  <c r="F89" i="6" s="1"/>
  <c r="H89" i="6" s="1"/>
  <c r="A91" i="6" l="1"/>
  <c r="E90" i="6"/>
  <c r="F90" i="6" s="1"/>
  <c r="H90" i="6" s="1"/>
  <c r="A92" i="6" l="1"/>
  <c r="E91" i="6"/>
  <c r="F91" i="6" s="1"/>
  <c r="H91" i="6" s="1"/>
  <c r="A93" i="6" l="1"/>
  <c r="E92" i="6"/>
  <c r="F92" i="6" s="1"/>
  <c r="H92" i="6" s="1"/>
  <c r="A94" i="6" l="1"/>
  <c r="E93" i="6"/>
  <c r="F93" i="6" s="1"/>
  <c r="H93" i="6" s="1"/>
  <c r="A95" i="6" l="1"/>
  <c r="E94" i="6"/>
  <c r="F94" i="6" s="1"/>
  <c r="H94" i="6" s="1"/>
  <c r="A96" i="6" l="1"/>
  <c r="E95" i="6"/>
  <c r="F95" i="6" s="1"/>
  <c r="H95" i="6" s="1"/>
  <c r="A97" i="6" l="1"/>
  <c r="E96" i="6"/>
  <c r="F96" i="6" s="1"/>
  <c r="H96" i="6" s="1"/>
  <c r="E97" i="6" l="1"/>
  <c r="F97" i="6" s="1"/>
  <c r="H97" i="6" s="1"/>
  <c r="A98" i="6"/>
  <c r="E98" i="6" l="1"/>
  <c r="F98" i="6" s="1"/>
  <c r="H98" i="6" s="1"/>
  <c r="A99" i="6"/>
  <c r="A100" i="6" l="1"/>
  <c r="E99" i="6"/>
  <c r="F99" i="6" s="1"/>
  <c r="H99" i="6" s="1"/>
  <c r="E100" i="6" l="1"/>
  <c r="F100" i="6" s="1"/>
  <c r="H100" i="6" s="1"/>
  <c r="A101" i="6"/>
  <c r="E101" i="6" l="1"/>
  <c r="F101" i="6" s="1"/>
  <c r="H101" i="6" s="1"/>
  <c r="A102" i="6"/>
  <c r="E102" i="6" l="1"/>
  <c r="F102" i="6" s="1"/>
  <c r="H102" i="6" s="1"/>
  <c r="A103" i="6"/>
  <c r="A104" i="6" l="1"/>
  <c r="E103" i="6"/>
  <c r="F103" i="6" s="1"/>
  <c r="H103" i="6" s="1"/>
  <c r="E104" i="6" l="1"/>
  <c r="F104" i="6" s="1"/>
  <c r="H104" i="6" s="1"/>
  <c r="A105" i="6"/>
  <c r="A106" i="6" l="1"/>
  <c r="E105" i="6"/>
  <c r="F105" i="6" s="1"/>
  <c r="H105" i="6" s="1"/>
  <c r="A107" i="6" l="1"/>
  <c r="E106" i="6"/>
  <c r="F106" i="6" s="1"/>
  <c r="H106" i="6" s="1"/>
  <c r="A108" i="6" l="1"/>
  <c r="E107" i="6"/>
  <c r="F107" i="6" s="1"/>
  <c r="H107" i="6" s="1"/>
  <c r="A109" i="6" l="1"/>
  <c r="E108" i="6"/>
  <c r="F108" i="6" s="1"/>
  <c r="H108" i="6" s="1"/>
  <c r="E109" i="6" l="1"/>
  <c r="F109" i="6" s="1"/>
  <c r="H109" i="6" s="1"/>
  <c r="A110" i="6"/>
  <c r="A111" i="6" l="1"/>
  <c r="E110" i="6"/>
  <c r="F110" i="6" s="1"/>
  <c r="H110" i="6" s="1"/>
  <c r="A112" i="6" l="1"/>
  <c r="E111" i="6"/>
  <c r="F111" i="6" s="1"/>
  <c r="H111" i="6" s="1"/>
  <c r="E112" i="6" l="1"/>
  <c r="F112" i="6" s="1"/>
  <c r="H112" i="6" s="1"/>
  <c r="A113" i="6"/>
  <c r="A114" i="6" l="1"/>
  <c r="E113" i="6"/>
  <c r="F113" i="6" s="1"/>
  <c r="H113" i="6" s="1"/>
  <c r="A115" i="6" l="1"/>
  <c r="E114" i="6"/>
  <c r="F114" i="6" s="1"/>
  <c r="H114" i="6" s="1"/>
  <c r="A116" i="6" l="1"/>
  <c r="E115" i="6"/>
  <c r="F115" i="6" s="1"/>
  <c r="H115" i="6" s="1"/>
  <c r="A117" i="6" l="1"/>
  <c r="E116" i="6"/>
  <c r="F116" i="6" s="1"/>
  <c r="H116" i="6" s="1"/>
  <c r="A118" i="6" l="1"/>
  <c r="E117" i="6"/>
  <c r="F117" i="6" s="1"/>
  <c r="H117" i="6" s="1"/>
  <c r="E118" i="6" l="1"/>
  <c r="F118" i="6" s="1"/>
  <c r="H118" i="6" s="1"/>
  <c r="A119" i="6"/>
  <c r="A120" i="6" l="1"/>
  <c r="E119" i="6"/>
  <c r="F119" i="6" s="1"/>
  <c r="H119" i="6" s="1"/>
  <c r="A121" i="6" l="1"/>
  <c r="E120" i="6"/>
  <c r="F120" i="6" s="1"/>
  <c r="H120" i="6" s="1"/>
  <c r="A122" i="6" l="1"/>
  <c r="E121" i="6"/>
  <c r="F121" i="6" s="1"/>
  <c r="H121" i="6" s="1"/>
  <c r="A123" i="6" l="1"/>
  <c r="E122" i="6"/>
  <c r="F122" i="6" s="1"/>
  <c r="H122" i="6" s="1"/>
  <c r="A124" i="6" l="1"/>
  <c r="E123" i="6"/>
  <c r="F123" i="6" s="1"/>
  <c r="H123" i="6" s="1"/>
  <c r="A125" i="6" l="1"/>
  <c r="E124" i="6"/>
  <c r="F124" i="6" s="1"/>
  <c r="H124" i="6" s="1"/>
  <c r="A126" i="6" l="1"/>
  <c r="E125" i="6"/>
  <c r="F125" i="6" s="1"/>
  <c r="H125" i="6" s="1"/>
  <c r="A127" i="6" l="1"/>
  <c r="E126" i="6"/>
  <c r="F126" i="6" s="1"/>
  <c r="H126" i="6" s="1"/>
  <c r="A128" i="6" l="1"/>
  <c r="E127" i="6"/>
  <c r="F127" i="6" s="1"/>
  <c r="H127" i="6" s="1"/>
  <c r="A129" i="6" l="1"/>
  <c r="E128" i="6"/>
  <c r="F128" i="6" s="1"/>
  <c r="H128" i="6" s="1"/>
  <c r="A130" i="6" l="1"/>
  <c r="E129" i="6"/>
  <c r="F129" i="6" s="1"/>
  <c r="H129" i="6" s="1"/>
  <c r="A131" i="6" l="1"/>
  <c r="E130" i="6"/>
  <c r="F130" i="6" s="1"/>
  <c r="H130" i="6" s="1"/>
  <c r="A132" i="6" l="1"/>
  <c r="E131" i="6"/>
  <c r="F131" i="6" s="1"/>
  <c r="H131" i="6" s="1"/>
  <c r="E132" i="6" l="1"/>
  <c r="F132" i="6" s="1"/>
  <c r="H132" i="6" s="1"/>
  <c r="A133" i="6"/>
  <c r="A134" i="6" l="1"/>
  <c r="E133" i="6"/>
  <c r="F133" i="6" s="1"/>
  <c r="H133" i="6" s="1"/>
  <c r="A135" i="6" l="1"/>
  <c r="E134" i="6"/>
  <c r="F134" i="6" s="1"/>
  <c r="H134" i="6" s="1"/>
  <c r="A136" i="6" l="1"/>
  <c r="E135" i="6"/>
  <c r="F135" i="6" s="1"/>
  <c r="H135" i="6" s="1"/>
  <c r="A137" i="6" l="1"/>
  <c r="E136" i="6"/>
  <c r="F136" i="6" s="1"/>
  <c r="H136" i="6" s="1"/>
  <c r="A138" i="6" l="1"/>
  <c r="E137" i="6"/>
  <c r="F137" i="6" s="1"/>
  <c r="H137" i="6" s="1"/>
  <c r="A139" i="6" l="1"/>
  <c r="E138" i="6"/>
  <c r="F138" i="6" s="1"/>
  <c r="H138" i="6" s="1"/>
  <c r="A140" i="6" l="1"/>
  <c r="E139" i="6"/>
  <c r="F139" i="6" s="1"/>
  <c r="H139" i="6" s="1"/>
  <c r="E140" i="6" l="1"/>
  <c r="F140" i="6" s="1"/>
  <c r="H140" i="6" s="1"/>
  <c r="A141" i="6"/>
  <c r="A142" i="6" l="1"/>
  <c r="E141" i="6"/>
  <c r="F141" i="6" s="1"/>
  <c r="H141" i="6" s="1"/>
  <c r="A143" i="6" l="1"/>
  <c r="E142" i="6"/>
  <c r="F142" i="6" s="1"/>
  <c r="H142" i="6" s="1"/>
  <c r="A144" i="6" l="1"/>
  <c r="E143" i="6"/>
  <c r="F143" i="6" s="1"/>
  <c r="H143" i="6" s="1"/>
  <c r="E144" i="6" l="1"/>
  <c r="F144" i="6" s="1"/>
  <c r="H144" i="6" s="1"/>
  <c r="A145" i="6"/>
  <c r="A146" i="6" l="1"/>
  <c r="E145" i="6"/>
  <c r="F145" i="6" s="1"/>
  <c r="H145" i="6" s="1"/>
  <c r="A147" i="6" l="1"/>
  <c r="E146" i="6"/>
  <c r="F146" i="6" s="1"/>
  <c r="H146" i="6" s="1"/>
  <c r="A148" i="6" l="1"/>
  <c r="E147" i="6"/>
  <c r="F147" i="6" s="1"/>
  <c r="H147" i="6" s="1"/>
  <c r="A149" i="6" l="1"/>
  <c r="E148" i="6"/>
  <c r="F148" i="6" s="1"/>
  <c r="H148" i="6" s="1"/>
  <c r="A150" i="6" l="1"/>
  <c r="E149" i="6"/>
  <c r="F149" i="6" s="1"/>
  <c r="H149" i="6" s="1"/>
  <c r="E150" i="6" l="1"/>
  <c r="F150" i="6" s="1"/>
  <c r="H150" i="6" s="1"/>
  <c r="A151" i="6"/>
  <c r="A152" i="6" l="1"/>
  <c r="E151" i="6"/>
  <c r="F151" i="6" s="1"/>
  <c r="H151" i="6" s="1"/>
  <c r="E152" i="6" l="1"/>
  <c r="F152" i="6" s="1"/>
  <c r="H152" i="6" s="1"/>
  <c r="A153" i="6"/>
  <c r="A154" i="6" l="1"/>
  <c r="E153" i="6"/>
  <c r="F153" i="6" s="1"/>
  <c r="H153" i="6" s="1"/>
  <c r="E154" i="6" l="1"/>
  <c r="F154" i="6" s="1"/>
  <c r="H154" i="6" s="1"/>
  <c r="A155" i="6"/>
  <c r="A156" i="6" l="1"/>
  <c r="E155" i="6"/>
  <c r="F155" i="6" s="1"/>
  <c r="H155" i="6" s="1"/>
  <c r="A157" i="6" l="1"/>
  <c r="E156" i="6"/>
  <c r="F156" i="6" s="1"/>
  <c r="H156" i="6" s="1"/>
  <c r="A158" i="6" l="1"/>
  <c r="E157" i="6"/>
  <c r="F157" i="6" s="1"/>
  <c r="H157" i="6" s="1"/>
  <c r="A159" i="6" l="1"/>
  <c r="E158" i="6"/>
  <c r="F158" i="6" s="1"/>
  <c r="H158" i="6" s="1"/>
  <c r="A160" i="6" l="1"/>
  <c r="E159" i="6"/>
  <c r="F159" i="6" s="1"/>
  <c r="H159" i="6" s="1"/>
  <c r="A161" i="6" l="1"/>
  <c r="E160" i="6"/>
  <c r="F160" i="6" s="1"/>
  <c r="H160" i="6" s="1"/>
  <c r="E161" i="6" l="1"/>
  <c r="F161" i="6" s="1"/>
  <c r="H161" i="6" s="1"/>
  <c r="A162" i="6"/>
  <c r="A163" i="6" l="1"/>
  <c r="E162" i="6"/>
  <c r="F162" i="6" s="1"/>
  <c r="H162" i="6" s="1"/>
  <c r="A164" i="6" l="1"/>
  <c r="E163" i="6"/>
  <c r="F163" i="6" s="1"/>
  <c r="H163" i="6" s="1"/>
  <c r="A165" i="6" l="1"/>
  <c r="E164" i="6"/>
  <c r="F164" i="6" s="1"/>
  <c r="H164" i="6" s="1"/>
  <c r="E165" i="6" l="1"/>
  <c r="F165" i="6" s="1"/>
  <c r="H165" i="6" s="1"/>
  <c r="A166" i="6"/>
  <c r="A167" i="6" l="1"/>
  <c r="E166" i="6"/>
  <c r="F166" i="6" s="1"/>
  <c r="H166" i="6" s="1"/>
  <c r="A168" i="6" l="1"/>
  <c r="E167" i="6"/>
  <c r="F167" i="6" s="1"/>
  <c r="H167" i="6" s="1"/>
  <c r="E168" i="6" l="1"/>
  <c r="F168" i="6" s="1"/>
  <c r="H168" i="6" s="1"/>
  <c r="A169" i="6"/>
  <c r="E169" i="6" l="1"/>
  <c r="F169" i="6" s="1"/>
  <c r="H169" i="6" s="1"/>
  <c r="A170" i="6"/>
  <c r="A171" i="6" l="1"/>
  <c r="E170" i="6"/>
  <c r="F170" i="6" s="1"/>
  <c r="H170" i="6" s="1"/>
  <c r="A172" i="6" l="1"/>
  <c r="E171" i="6"/>
  <c r="F171" i="6" s="1"/>
  <c r="H171" i="6" s="1"/>
  <c r="A173" i="6" l="1"/>
  <c r="E172" i="6"/>
  <c r="F172" i="6" s="1"/>
  <c r="H172" i="6" s="1"/>
  <c r="A174" i="6" l="1"/>
  <c r="E173" i="6"/>
  <c r="F173" i="6" s="1"/>
  <c r="H173" i="6" s="1"/>
  <c r="A175" i="6" l="1"/>
  <c r="E174" i="6"/>
  <c r="F174" i="6" s="1"/>
  <c r="H174" i="6" s="1"/>
  <c r="E175" i="6" l="1"/>
  <c r="F175" i="6" s="1"/>
  <c r="H175" i="6" s="1"/>
  <c r="A176" i="6"/>
  <c r="A177" i="6" l="1"/>
  <c r="E176" i="6"/>
  <c r="F176" i="6" s="1"/>
  <c r="H176" i="6" s="1"/>
  <c r="A178" i="6" l="1"/>
  <c r="E177" i="6"/>
  <c r="F177" i="6" s="1"/>
  <c r="H177" i="6" s="1"/>
  <c r="A179" i="6" l="1"/>
  <c r="E178" i="6"/>
  <c r="F178" i="6" s="1"/>
  <c r="H178" i="6" s="1"/>
  <c r="A180" i="6" l="1"/>
  <c r="E179" i="6"/>
  <c r="F179" i="6" s="1"/>
  <c r="H179" i="6" s="1"/>
  <c r="A181" i="6" l="1"/>
  <c r="E180" i="6"/>
  <c r="F180" i="6" s="1"/>
  <c r="H180" i="6" s="1"/>
  <c r="A182" i="6" l="1"/>
  <c r="E181" i="6"/>
  <c r="F181" i="6" s="1"/>
  <c r="H181" i="6" s="1"/>
  <c r="A183" i="6" l="1"/>
  <c r="E182" i="6"/>
  <c r="F182" i="6" s="1"/>
  <c r="H182" i="6" s="1"/>
  <c r="A184" i="6" l="1"/>
  <c r="E183" i="6"/>
  <c r="F183" i="6" s="1"/>
  <c r="H183" i="6" s="1"/>
  <c r="A185" i="6" l="1"/>
  <c r="E184" i="6"/>
  <c r="F184" i="6" s="1"/>
  <c r="H184" i="6" s="1"/>
  <c r="A186" i="6" l="1"/>
  <c r="E185" i="6"/>
  <c r="F185" i="6" s="1"/>
  <c r="H185" i="6" s="1"/>
  <c r="E186" i="6" l="1"/>
  <c r="F186" i="6" s="1"/>
  <c r="H186" i="6" s="1"/>
  <c r="A187" i="6"/>
  <c r="A188" i="6" l="1"/>
  <c r="E187" i="6"/>
  <c r="F187" i="6" s="1"/>
  <c r="H187" i="6" s="1"/>
  <c r="A189" i="6" l="1"/>
  <c r="E188" i="6"/>
  <c r="F188" i="6" s="1"/>
  <c r="H188" i="6" s="1"/>
  <c r="A190" i="6" l="1"/>
  <c r="E189" i="6"/>
  <c r="F189" i="6" s="1"/>
  <c r="H189" i="6" s="1"/>
  <c r="A191" i="6" l="1"/>
  <c r="E190" i="6"/>
  <c r="F190" i="6" s="1"/>
  <c r="H190" i="6" s="1"/>
  <c r="A192" i="6" l="1"/>
  <c r="E191" i="6"/>
  <c r="F191" i="6" s="1"/>
  <c r="H191" i="6" s="1"/>
  <c r="E192" i="6" l="1"/>
  <c r="F192" i="6" s="1"/>
  <c r="H192" i="6" s="1"/>
  <c r="A193" i="6"/>
  <c r="A194" i="6" l="1"/>
  <c r="E193" i="6"/>
  <c r="F193" i="6" s="1"/>
  <c r="H193" i="6" s="1"/>
  <c r="E194" i="6" l="1"/>
  <c r="F194" i="6" s="1"/>
  <c r="H194" i="6" s="1"/>
  <c r="A195" i="6"/>
  <c r="A196" i="6" l="1"/>
  <c r="E195" i="6"/>
  <c r="F195" i="6" s="1"/>
  <c r="H195" i="6" s="1"/>
  <c r="A197" i="6" l="1"/>
  <c r="E196" i="6"/>
  <c r="F196" i="6" s="1"/>
  <c r="H196" i="6" s="1"/>
  <c r="E197" i="6" l="1"/>
  <c r="F197" i="6" s="1"/>
  <c r="H197" i="6" s="1"/>
  <c r="A198" i="6"/>
  <c r="A199" i="6" l="1"/>
  <c r="E198" i="6"/>
  <c r="F198" i="6" s="1"/>
  <c r="H198" i="6" s="1"/>
  <c r="E199" i="6" l="1"/>
  <c r="F199" i="6" s="1"/>
  <c r="H199" i="6" s="1"/>
  <c r="A200" i="6"/>
  <c r="E200" i="6" l="1"/>
  <c r="F200" i="6" s="1"/>
  <c r="H200" i="6" s="1"/>
  <c r="A201" i="6"/>
  <c r="E201" i="6" l="1"/>
  <c r="F201" i="6" s="1"/>
  <c r="H201" i="6" s="1"/>
  <c r="A202" i="6"/>
  <c r="A203" i="6" l="1"/>
  <c r="E202" i="6"/>
  <c r="F202" i="6" s="1"/>
  <c r="H202" i="6" s="1"/>
  <c r="A204" i="6" l="1"/>
  <c r="E203" i="6"/>
  <c r="F203" i="6" s="1"/>
  <c r="H203" i="6" s="1"/>
  <c r="A205" i="6" l="1"/>
  <c r="E204" i="6"/>
  <c r="F204" i="6" s="1"/>
  <c r="H204" i="6" s="1"/>
  <c r="A206" i="6" l="1"/>
  <c r="E205" i="6"/>
  <c r="F205" i="6" s="1"/>
  <c r="H205" i="6" s="1"/>
  <c r="A207" i="6" l="1"/>
  <c r="E206" i="6"/>
  <c r="F206" i="6" s="1"/>
  <c r="H206" i="6" s="1"/>
  <c r="A208" i="6" l="1"/>
  <c r="E207" i="6"/>
  <c r="F207" i="6" s="1"/>
  <c r="H207" i="6" s="1"/>
  <c r="A209" i="6" l="1"/>
  <c r="E208" i="6"/>
  <c r="F208" i="6" s="1"/>
  <c r="H208" i="6" s="1"/>
  <c r="A210" i="6" l="1"/>
  <c r="E209" i="6"/>
  <c r="F209" i="6" s="1"/>
  <c r="H209" i="6" s="1"/>
  <c r="A211" i="6" l="1"/>
  <c r="E210" i="6"/>
  <c r="F210" i="6" s="1"/>
  <c r="H210" i="6" s="1"/>
  <c r="A212" i="6" l="1"/>
  <c r="E211" i="6"/>
  <c r="F211" i="6" s="1"/>
  <c r="H211" i="6" s="1"/>
  <c r="A213" i="6" l="1"/>
  <c r="E212" i="6"/>
  <c r="F212" i="6" s="1"/>
  <c r="H212" i="6" s="1"/>
  <c r="A214" i="6" l="1"/>
  <c r="E213" i="6"/>
  <c r="F213" i="6" s="1"/>
  <c r="H213" i="6" s="1"/>
  <c r="E214" i="6" l="1"/>
  <c r="F214" i="6" s="1"/>
  <c r="H214" i="6" s="1"/>
  <c r="A215" i="6"/>
  <c r="A216" i="6" l="1"/>
  <c r="E215" i="6"/>
  <c r="F215" i="6" s="1"/>
  <c r="H215" i="6" s="1"/>
  <c r="A217" i="6" l="1"/>
  <c r="E216" i="6"/>
  <c r="F216" i="6" s="1"/>
  <c r="H216" i="6" s="1"/>
  <c r="A218" i="6" l="1"/>
  <c r="E217" i="6"/>
  <c r="F217" i="6" s="1"/>
  <c r="H217" i="6" s="1"/>
  <c r="A219" i="6" l="1"/>
  <c r="E218" i="6"/>
  <c r="F218" i="6" s="1"/>
  <c r="H218" i="6" s="1"/>
  <c r="A220" i="6" l="1"/>
  <c r="E219" i="6"/>
  <c r="F219" i="6" s="1"/>
  <c r="H219" i="6" s="1"/>
  <c r="E220" i="6" l="1"/>
  <c r="F220" i="6" s="1"/>
  <c r="H220" i="6" s="1"/>
  <c r="A221" i="6"/>
  <c r="A222" i="6" l="1"/>
  <c r="E221" i="6"/>
  <c r="F221" i="6" s="1"/>
  <c r="H221" i="6" s="1"/>
  <c r="E222" i="6" l="1"/>
  <c r="F222" i="6" s="1"/>
  <c r="H222" i="6" s="1"/>
  <c r="A223" i="6"/>
  <c r="A224" i="6" l="1"/>
  <c r="E223" i="6"/>
  <c r="F223" i="6" s="1"/>
  <c r="H223" i="6" s="1"/>
  <c r="A225" i="6" l="1"/>
  <c r="E224" i="6"/>
  <c r="F224" i="6" s="1"/>
  <c r="H224" i="6" s="1"/>
  <c r="A226" i="6" l="1"/>
  <c r="E225" i="6"/>
  <c r="F225" i="6" s="1"/>
  <c r="H225" i="6" s="1"/>
  <c r="A227" i="6" l="1"/>
  <c r="E226" i="6"/>
  <c r="F226" i="6" s="1"/>
  <c r="H226" i="6" s="1"/>
  <c r="A228" i="6" l="1"/>
  <c r="E227" i="6"/>
  <c r="F227" i="6" s="1"/>
  <c r="H227" i="6" s="1"/>
  <c r="A229" i="6" l="1"/>
  <c r="E228" i="6"/>
  <c r="F228" i="6" s="1"/>
  <c r="H228" i="6" s="1"/>
  <c r="A230" i="6" l="1"/>
  <c r="E229" i="6"/>
  <c r="F229" i="6" s="1"/>
  <c r="H229" i="6" s="1"/>
  <c r="A231" i="6" l="1"/>
  <c r="E230" i="6"/>
  <c r="F230" i="6" s="1"/>
  <c r="H230" i="6" s="1"/>
  <c r="A232" i="6" l="1"/>
  <c r="E231" i="6"/>
  <c r="F231" i="6" s="1"/>
  <c r="H231" i="6" s="1"/>
  <c r="E232" i="6" l="1"/>
  <c r="F232" i="6" s="1"/>
  <c r="H232" i="6" s="1"/>
  <c r="A233" i="6"/>
  <c r="A234" i="6" l="1"/>
  <c r="E233" i="6"/>
  <c r="F233" i="6" s="1"/>
  <c r="H233" i="6" s="1"/>
  <c r="A235" i="6" l="1"/>
  <c r="E234" i="6"/>
  <c r="F234" i="6" s="1"/>
  <c r="H234" i="6" s="1"/>
  <c r="E235" i="6" l="1"/>
  <c r="F235" i="6" s="1"/>
  <c r="H235" i="6" s="1"/>
  <c r="A236" i="6"/>
  <c r="A237" i="6" l="1"/>
  <c r="E236" i="6"/>
  <c r="F236" i="6" s="1"/>
  <c r="H236" i="6" s="1"/>
  <c r="A238" i="6" l="1"/>
  <c r="E237" i="6"/>
  <c r="F237" i="6" s="1"/>
  <c r="H237" i="6" s="1"/>
  <c r="A239" i="6" l="1"/>
  <c r="E238" i="6"/>
  <c r="F238" i="6" s="1"/>
  <c r="H238" i="6" s="1"/>
  <c r="A240" i="6" l="1"/>
  <c r="E239" i="6"/>
  <c r="F239" i="6" s="1"/>
  <c r="H239" i="6" s="1"/>
  <c r="A241" i="6" l="1"/>
  <c r="E240" i="6"/>
  <c r="F240" i="6" s="1"/>
  <c r="H240" i="6" s="1"/>
  <c r="A242" i="6" l="1"/>
  <c r="E241" i="6"/>
  <c r="F241" i="6" s="1"/>
  <c r="H241" i="6" s="1"/>
  <c r="A243" i="6" l="1"/>
  <c r="E242" i="6"/>
  <c r="F242" i="6" s="1"/>
  <c r="H242" i="6" s="1"/>
  <c r="A244" i="6" l="1"/>
  <c r="E243" i="6"/>
  <c r="F243" i="6" s="1"/>
  <c r="H243" i="6" s="1"/>
  <c r="A245" i="6" l="1"/>
  <c r="E244" i="6"/>
  <c r="F244" i="6" s="1"/>
  <c r="H244" i="6" s="1"/>
  <c r="A246" i="6" l="1"/>
  <c r="E245" i="6"/>
  <c r="F245" i="6" s="1"/>
  <c r="H245" i="6" s="1"/>
  <c r="A247" i="6" l="1"/>
  <c r="E246" i="6"/>
  <c r="F246" i="6" s="1"/>
  <c r="H246" i="6" s="1"/>
  <c r="A248" i="6" l="1"/>
  <c r="E247" i="6"/>
  <c r="F247" i="6" s="1"/>
  <c r="H247" i="6" s="1"/>
  <c r="A249" i="6" l="1"/>
  <c r="E248" i="6"/>
  <c r="F248" i="6" s="1"/>
  <c r="H248" i="6" s="1"/>
  <c r="A250" i="6" l="1"/>
  <c r="E249" i="6"/>
  <c r="F249" i="6" s="1"/>
  <c r="H249" i="6" s="1"/>
  <c r="A251" i="6" l="1"/>
  <c r="E250" i="6"/>
  <c r="F250" i="6" s="1"/>
  <c r="H250" i="6" s="1"/>
  <c r="E251" i="6" l="1"/>
  <c r="F251" i="6" s="1"/>
  <c r="H251" i="6" s="1"/>
  <c r="A252" i="6"/>
  <c r="A253" i="6" l="1"/>
  <c r="E252" i="6"/>
  <c r="F252" i="6" s="1"/>
  <c r="H252" i="6" s="1"/>
  <c r="A254" i="6" l="1"/>
  <c r="E253" i="6"/>
  <c r="F253" i="6" s="1"/>
  <c r="H253" i="6" s="1"/>
  <c r="A255" i="6" l="1"/>
  <c r="E254" i="6"/>
  <c r="F254" i="6" s="1"/>
  <c r="H254" i="6" s="1"/>
  <c r="A256" i="6" l="1"/>
  <c r="E255" i="6"/>
  <c r="F255" i="6" s="1"/>
  <c r="H255" i="6" s="1"/>
  <c r="A257" i="6" l="1"/>
  <c r="E256" i="6"/>
  <c r="F256" i="6" s="1"/>
  <c r="H256" i="6" s="1"/>
  <c r="A258" i="6" l="1"/>
  <c r="E257" i="6"/>
  <c r="F257" i="6" s="1"/>
  <c r="H257" i="6" s="1"/>
  <c r="A259" i="6" l="1"/>
  <c r="E258" i="6"/>
  <c r="F258" i="6" s="1"/>
  <c r="H258" i="6" s="1"/>
  <c r="A260" i="6" l="1"/>
  <c r="E259" i="6"/>
  <c r="F259" i="6" l="1"/>
  <c r="H259" i="6" s="1"/>
  <c r="A261" i="6"/>
  <c r="E260" i="6"/>
  <c r="F260" i="6" s="1"/>
  <c r="H260" i="6" s="1"/>
  <c r="A262" i="6" l="1"/>
  <c r="E261" i="6"/>
  <c r="F261" i="6" s="1"/>
  <c r="H261" i="6" s="1"/>
  <c r="A263" i="6" l="1"/>
  <c r="E262" i="6"/>
  <c r="F262" i="6" l="1"/>
  <c r="H262" i="6" s="1"/>
  <c r="A264" i="6"/>
  <c r="E263" i="6"/>
  <c r="F263" i="6" s="1"/>
  <c r="H263" i="6" s="1"/>
  <c r="A265" i="6" l="1"/>
  <c r="E264" i="6"/>
  <c r="F264" i="6" l="1"/>
  <c r="H264" i="6" s="1"/>
  <c r="A266" i="6"/>
  <c r="E265" i="6"/>
  <c r="F265" i="6" s="1"/>
  <c r="H265" i="6" s="1"/>
  <c r="A267" i="6" l="1"/>
  <c r="E266" i="6"/>
  <c r="F266" i="6" l="1"/>
  <c r="H266" i="6" s="1"/>
  <c r="E267" i="6"/>
  <c r="F267" i="6" s="1"/>
  <c r="H267" i="6" s="1"/>
  <c r="A268" i="6"/>
  <c r="E268" i="6" l="1"/>
  <c r="F268" i="6" s="1"/>
  <c r="H268" i="6" s="1"/>
  <c r="A269" i="6"/>
  <c r="E269" i="6" l="1"/>
  <c r="F269" i="6" s="1"/>
  <c r="H269" i="6" s="1"/>
  <c r="A270" i="6"/>
  <c r="E270" i="6" l="1"/>
  <c r="F270" i="6" s="1"/>
  <c r="H270" i="6" s="1"/>
  <c r="A271" i="6"/>
  <c r="A272" i="6" l="1"/>
  <c r="E271" i="6"/>
  <c r="F271" i="6" s="1"/>
  <c r="H271" i="6" s="1"/>
  <c r="A273" i="6" l="1"/>
  <c r="E272" i="6"/>
  <c r="F272" i="6" s="1"/>
  <c r="H272" i="6" s="1"/>
  <c r="A274" i="6" l="1"/>
  <c r="E273" i="6"/>
  <c r="F273" i="6" s="1"/>
  <c r="H273" i="6" s="1"/>
  <c r="A275" i="6" l="1"/>
  <c r="E274" i="6"/>
  <c r="F274" i="6" s="1"/>
  <c r="H274" i="6" s="1"/>
  <c r="E275" i="6" l="1"/>
  <c r="F275" i="6" s="1"/>
  <c r="H275" i="6" s="1"/>
  <c r="A276" i="6"/>
  <c r="A277" i="6" l="1"/>
  <c r="E276" i="6"/>
  <c r="F276" i="6" s="1"/>
  <c r="H276" i="6" s="1"/>
  <c r="A278" i="6" l="1"/>
  <c r="E277" i="6"/>
  <c r="F277" i="6" s="1"/>
  <c r="H277" i="6" s="1"/>
  <c r="A279" i="6" l="1"/>
  <c r="E278" i="6"/>
  <c r="F278" i="6" s="1"/>
  <c r="H278" i="6" s="1"/>
  <c r="A280" i="6" l="1"/>
  <c r="E279" i="6"/>
  <c r="F279" i="6" s="1"/>
  <c r="H279" i="6" s="1"/>
  <c r="A281" i="6" l="1"/>
  <c r="E280" i="6"/>
  <c r="F280" i="6" s="1"/>
  <c r="H280" i="6" s="1"/>
  <c r="A282" i="6" l="1"/>
  <c r="E281" i="6"/>
  <c r="F281" i="6" s="1"/>
  <c r="H281" i="6" s="1"/>
  <c r="A283" i="6" l="1"/>
  <c r="E282" i="6"/>
  <c r="F282" i="6" s="1"/>
  <c r="H282" i="6" s="1"/>
  <c r="A284" i="6" l="1"/>
  <c r="E283" i="6"/>
  <c r="F283" i="6" s="1"/>
  <c r="H283" i="6" s="1"/>
  <c r="A285" i="6" l="1"/>
  <c r="E284" i="6"/>
  <c r="F284" i="6" s="1"/>
  <c r="H284" i="6" s="1"/>
  <c r="E285" i="6" l="1"/>
  <c r="F285" i="6" s="1"/>
  <c r="H285" i="6" s="1"/>
  <c r="A286" i="6"/>
  <c r="A287" i="6" l="1"/>
  <c r="E286" i="6"/>
  <c r="F286" i="6" s="1"/>
  <c r="H286" i="6" s="1"/>
  <c r="A288" i="6" l="1"/>
  <c r="E287" i="6"/>
  <c r="F287" i="6" s="1"/>
  <c r="H287" i="6" s="1"/>
  <c r="A289" i="6" l="1"/>
  <c r="E288" i="6"/>
  <c r="F288" i="6" s="1"/>
  <c r="H288" i="6" s="1"/>
  <c r="A290" i="6" l="1"/>
  <c r="E289" i="6"/>
  <c r="F289" i="6" s="1"/>
  <c r="H289" i="6" s="1"/>
  <c r="A291" i="6" l="1"/>
  <c r="E290" i="6"/>
  <c r="F290" i="6" s="1"/>
  <c r="H290" i="6" s="1"/>
  <c r="A292" i="6" l="1"/>
  <c r="E291" i="6"/>
  <c r="F291" i="6" s="1"/>
  <c r="H291" i="6" s="1"/>
  <c r="A293" i="6" l="1"/>
  <c r="E292" i="6"/>
  <c r="F292" i="6" s="1"/>
  <c r="H292" i="6" s="1"/>
  <c r="A294" i="6" l="1"/>
  <c r="E293" i="6"/>
  <c r="F293" i="6" s="1"/>
  <c r="H293" i="6" s="1"/>
  <c r="A295" i="6" l="1"/>
  <c r="E294" i="6"/>
  <c r="F294" i="6" s="1"/>
  <c r="H294" i="6" s="1"/>
  <c r="A296" i="6" l="1"/>
  <c r="E295" i="6"/>
  <c r="F295" i="6" s="1"/>
  <c r="H295" i="6" s="1"/>
  <c r="E296" i="6" l="1"/>
  <c r="F296" i="6" s="1"/>
  <c r="H296" i="6" s="1"/>
  <c r="A297" i="6"/>
  <c r="A298" i="6" l="1"/>
  <c r="E297" i="6"/>
  <c r="F297" i="6" s="1"/>
  <c r="H297" i="6" s="1"/>
  <c r="A299" i="6" l="1"/>
  <c r="E298" i="6"/>
  <c r="F298" i="6" s="1"/>
  <c r="H298" i="6" s="1"/>
  <c r="A300" i="6" l="1"/>
  <c r="E299" i="6"/>
  <c r="F299" i="6" s="1"/>
  <c r="H299" i="6" s="1"/>
  <c r="E300" i="6" l="1"/>
  <c r="F300" i="6" s="1"/>
  <c r="H300" i="6" s="1"/>
  <c r="A301" i="6"/>
  <c r="A302" i="6" l="1"/>
  <c r="E301" i="6"/>
  <c r="F301" i="6" s="1"/>
  <c r="H301" i="6" s="1"/>
  <c r="E302" i="6" l="1"/>
  <c r="G2" i="6" s="1" a="1"/>
  <c r="C291" i="6" a="1"/>
  <c r="C291" i="6" s="1"/>
  <c r="C238" i="6" a="1"/>
  <c r="C238" i="6" s="1"/>
  <c r="C245" i="6" a="1"/>
  <c r="C245" i="6" s="1"/>
  <c r="C9" i="6" a="1"/>
  <c r="C9" i="6" s="1"/>
  <c r="C290" i="6" a="1"/>
  <c r="C290" i="6" s="1"/>
  <c r="C292" i="6" a="1"/>
  <c r="C292" i="6" s="1"/>
  <c r="C283" i="6" a="1"/>
  <c r="C283" i="6" s="1"/>
  <c r="C193" i="6" a="1"/>
  <c r="C193" i="6" s="1"/>
  <c r="C8" i="6" a="1"/>
  <c r="C8" i="6" s="1"/>
  <c r="C288" i="6" a="1"/>
  <c r="C288" i="6" s="1"/>
  <c r="C44" i="6" a="1"/>
  <c r="C44" i="6" s="1"/>
  <c r="C12" i="6" a="1"/>
  <c r="C12" i="6" s="1"/>
  <c r="C156" i="6" a="1"/>
  <c r="C156" i="6" s="1"/>
  <c r="C155" i="6" a="1"/>
  <c r="C155" i="6" s="1"/>
  <c r="C226" i="6" a="1"/>
  <c r="C226" i="6" s="1"/>
  <c r="C199" i="6" a="1"/>
  <c r="C199" i="6" s="1"/>
  <c r="C57" i="6" a="1"/>
  <c r="C57" i="6" s="1"/>
  <c r="C277" i="6" a="1"/>
  <c r="C277" i="6" s="1"/>
  <c r="C122" i="6" a="1"/>
  <c r="C122" i="6" s="1"/>
  <c r="C71" i="6" a="1"/>
  <c r="C71" i="6" s="1"/>
  <c r="C160" i="6" a="1"/>
  <c r="C160" i="6" s="1"/>
  <c r="C258" i="6" a="1"/>
  <c r="C258" i="6" s="1"/>
  <c r="C257" i="6" a="1"/>
  <c r="C257" i="6" s="1"/>
  <c r="C216" i="6" a="1"/>
  <c r="C216" i="6" s="1"/>
  <c r="C63" i="6" a="1"/>
  <c r="C63" i="6" s="1"/>
  <c r="C51" i="6" a="1"/>
  <c r="C51" i="6" s="1"/>
  <c r="C93" i="6" a="1"/>
  <c r="C93" i="6" s="1"/>
  <c r="C144" i="6" a="1"/>
  <c r="C144" i="6" s="1"/>
  <c r="C74" i="6" a="1"/>
  <c r="C74" i="6" s="1"/>
  <c r="C237" i="6" a="1"/>
  <c r="C237" i="6" s="1"/>
  <c r="C145" i="6" a="1"/>
  <c r="C145" i="6" s="1"/>
  <c r="C77" i="6" a="1"/>
  <c r="C77" i="6" s="1"/>
  <c r="C182" i="6" a="1"/>
  <c r="C182" i="6" s="1"/>
  <c r="C242" i="6" a="1"/>
  <c r="C242" i="6" s="1"/>
  <c r="C285" i="6" a="1"/>
  <c r="C285" i="6" s="1"/>
  <c r="C108" i="6" a="1"/>
  <c r="C108" i="6" s="1"/>
  <c r="C49" i="6" a="1"/>
  <c r="C49" i="6" s="1"/>
  <c r="C176" i="6" a="1"/>
  <c r="C176" i="6" s="1"/>
  <c r="C115" i="6" a="1"/>
  <c r="C115" i="6" s="1"/>
  <c r="C131" i="6" a="1"/>
  <c r="C131" i="6" s="1"/>
  <c r="C215" i="6" a="1"/>
  <c r="C215" i="6" s="1"/>
  <c r="C300" i="6" a="1"/>
  <c r="C300" i="6" s="1"/>
  <c r="C7" i="6" a="1"/>
  <c r="C7" i="6" s="1"/>
  <c r="C253" i="6" a="1"/>
  <c r="C253" i="6" s="1"/>
  <c r="C96" i="6" a="1"/>
  <c r="C96" i="6" s="1"/>
  <c r="C174" i="6" a="1"/>
  <c r="C174" i="6" s="1"/>
  <c r="C163" i="6" a="1"/>
  <c r="C163" i="6" s="1"/>
  <c r="C16" i="6" a="1"/>
  <c r="C16" i="6" s="1"/>
  <c r="C272" i="6" a="1"/>
  <c r="C272" i="6" s="1"/>
  <c r="C208" i="6" a="1"/>
  <c r="C208" i="6" s="1"/>
  <c r="C86" i="6" a="1"/>
  <c r="C86" i="6" s="1"/>
  <c r="C220" i="6" a="1"/>
  <c r="C220" i="6" s="1"/>
  <c r="C186" i="6" a="1"/>
  <c r="C186" i="6" s="1"/>
  <c r="C139" i="6" a="1"/>
  <c r="C139" i="6" s="1"/>
  <c r="C172" i="6" a="1"/>
  <c r="C172" i="6" s="1"/>
  <c r="C212" i="6" a="1"/>
  <c r="C212" i="6" s="1"/>
  <c r="C251" i="6" a="1"/>
  <c r="C251" i="6" s="1"/>
  <c r="C151" i="6" a="1"/>
  <c r="C151" i="6" s="1"/>
  <c r="C56" i="6" a="1"/>
  <c r="C56" i="6" s="1"/>
  <c r="C80" i="6" a="1"/>
  <c r="C80" i="6" s="1"/>
  <c r="C274" i="6" a="1"/>
  <c r="C274" i="6" s="1"/>
  <c r="C65" i="6" a="1"/>
  <c r="C65" i="6" s="1"/>
  <c r="C225" i="6" a="1"/>
  <c r="C225" i="6" s="1"/>
  <c r="C224" i="6" a="1"/>
  <c r="C224" i="6" s="1"/>
  <c r="C23" i="6" a="1"/>
  <c r="C23" i="6" s="1"/>
  <c r="C39" i="6" a="1"/>
  <c r="C39" i="6" s="1"/>
  <c r="C256" i="6" a="1"/>
  <c r="C256" i="6" s="1"/>
  <c r="C210" i="6" a="1"/>
  <c r="C210" i="6" s="1"/>
  <c r="C200" i="6" a="1"/>
  <c r="C200" i="6" s="1"/>
  <c r="C280" i="6" a="1"/>
  <c r="C280" i="6" s="1"/>
  <c r="C154" i="6" a="1"/>
  <c r="C154" i="6" s="1"/>
  <c r="C298" i="6" a="1"/>
  <c r="C298" i="6" s="1"/>
  <c r="C295" i="6" a="1"/>
  <c r="C295" i="6" s="1"/>
  <c r="C62" i="6" a="1"/>
  <c r="C62" i="6" s="1"/>
  <c r="C207" i="6" a="1"/>
  <c r="C207" i="6" s="1"/>
  <c r="C205" i="6" a="1"/>
  <c r="C205" i="6" s="1"/>
  <c r="C149" i="6" a="1"/>
  <c r="C149" i="6" s="1"/>
  <c r="C15" i="6" a="1"/>
  <c r="C15" i="6" s="1"/>
  <c r="C244" i="6" a="1"/>
  <c r="C244" i="6" s="1"/>
  <c r="C6" i="6" a="1"/>
  <c r="C6" i="6" s="1"/>
  <c r="C267" i="6" a="1"/>
  <c r="C267" i="6" s="1"/>
  <c r="C213" i="6" a="1"/>
  <c r="C213" i="6" s="1"/>
  <c r="C17" i="6" a="1"/>
  <c r="C17" i="6" s="1"/>
  <c r="C232" i="6" a="1"/>
  <c r="C232" i="6" s="1"/>
  <c r="C260" i="6" a="1"/>
  <c r="C260" i="6" s="1"/>
  <c r="C161" i="6" a="1"/>
  <c r="C161" i="6" s="1"/>
  <c r="C135" i="6" a="1"/>
  <c r="C135" i="6" s="1"/>
  <c r="C190" i="6" a="1"/>
  <c r="C190" i="6" s="1"/>
  <c r="C50" i="6" a="1"/>
  <c r="C50" i="6" s="1"/>
  <c r="C250" i="6" a="1"/>
  <c r="C250" i="6" s="1"/>
  <c r="C287" i="6" a="1"/>
  <c r="C287" i="6" s="1"/>
  <c r="C152" i="6" a="1"/>
  <c r="C152" i="6" s="1"/>
  <c r="C171" i="6" a="1"/>
  <c r="C171" i="6" s="1"/>
  <c r="C164" i="6" a="1"/>
  <c r="C164" i="6" s="1"/>
  <c r="C276" i="6" a="1"/>
  <c r="C276" i="6" s="1"/>
  <c r="C266" i="6" a="1"/>
  <c r="C266" i="6" s="1"/>
  <c r="C269" i="6" a="1"/>
  <c r="C269" i="6" s="1"/>
  <c r="C34" i="6" a="1"/>
  <c r="C34" i="6" s="1"/>
  <c r="C35" i="6" a="1"/>
  <c r="C35" i="6" s="1"/>
  <c r="C230" i="6" a="1"/>
  <c r="C230" i="6" s="1"/>
  <c r="C102" i="6" a="1"/>
  <c r="C102" i="6" s="1"/>
  <c r="C92" i="6" a="1"/>
  <c r="C92" i="6" s="1"/>
  <c r="C165" i="6" a="1"/>
  <c r="C165" i="6" s="1"/>
  <c r="C281" i="6" a="1"/>
  <c r="C281" i="6" s="1"/>
  <c r="C98" i="6" a="1"/>
  <c r="C98" i="6" s="1"/>
  <c r="C82" i="6" a="1"/>
  <c r="C82" i="6" s="1"/>
  <c r="C252" i="6" a="1"/>
  <c r="C252" i="6" s="1"/>
  <c r="C100" i="6" a="1"/>
  <c r="C100" i="6" s="1"/>
  <c r="C26" i="6" a="1"/>
  <c r="C26" i="6" s="1"/>
  <c r="C247" i="6" a="1"/>
  <c r="C247" i="6" s="1"/>
  <c r="C259" i="6" a="1"/>
  <c r="C259" i="6" s="1"/>
  <c r="C217" i="6" a="1"/>
  <c r="C217" i="6" s="1"/>
  <c r="C87" i="6" a="1"/>
  <c r="C87" i="6" s="1"/>
  <c r="C243" i="6" a="1"/>
  <c r="C243" i="6" s="1"/>
  <c r="C261" i="6" a="1"/>
  <c r="C261" i="6" s="1"/>
  <c r="C136" i="6" a="1"/>
  <c r="C136" i="6" s="1"/>
  <c r="C119" i="6" a="1"/>
  <c r="C119" i="6" s="1"/>
  <c r="C148" i="6" a="1"/>
  <c r="C148" i="6" s="1"/>
  <c r="C181" i="6" a="1"/>
  <c r="C181" i="6" s="1"/>
  <c r="C110" i="6" a="1"/>
  <c r="C110" i="6" s="1"/>
  <c r="C201" i="6" a="1"/>
  <c r="C201" i="6" s="1"/>
  <c r="C84" i="6" a="1"/>
  <c r="C84" i="6" s="1"/>
  <c r="C116" i="6" a="1"/>
  <c r="C116" i="6" s="1"/>
  <c r="C197" i="6" a="1"/>
  <c r="C197" i="6" s="1"/>
  <c r="C221" i="6" a="1"/>
  <c r="C221" i="6" s="1"/>
  <c r="C48" i="6" a="1"/>
  <c r="C48" i="6" s="1"/>
  <c r="C279" i="6" a="1"/>
  <c r="C279" i="6" s="1"/>
  <c r="C248" i="6" a="1"/>
  <c r="C248" i="6" s="1"/>
  <c r="C271" i="6" a="1"/>
  <c r="C271" i="6" s="1"/>
  <c r="C123" i="6" a="1"/>
  <c r="C123" i="6" s="1"/>
  <c r="C83" i="6" a="1"/>
  <c r="C83" i="6" s="1"/>
  <c r="C64" i="6" a="1"/>
  <c r="C64" i="6" s="1"/>
  <c r="C81" i="6" a="1"/>
  <c r="C81" i="6" s="1"/>
  <c r="C179" i="6" a="1"/>
  <c r="C179" i="6" s="1"/>
  <c r="C132" i="6" a="1"/>
  <c r="C132" i="6" s="1"/>
  <c r="C235" i="6" a="1"/>
  <c r="C235" i="6" s="1"/>
  <c r="C91" i="6" a="1"/>
  <c r="C91" i="6" s="1"/>
  <c r="C158" i="6" a="1"/>
  <c r="C158" i="6" s="1"/>
  <c r="C67" i="6" a="1"/>
  <c r="C67" i="6" s="1"/>
  <c r="C265" i="6" a="1"/>
  <c r="C265" i="6" s="1"/>
  <c r="C203" i="6" a="1"/>
  <c r="C203" i="6" s="1"/>
  <c r="C299" i="6" a="1"/>
  <c r="C299" i="6" s="1"/>
  <c r="C118" i="6" a="1"/>
  <c r="C118" i="6" s="1"/>
  <c r="C101" i="6" a="1"/>
  <c r="C101" i="6" s="1"/>
  <c r="C75" i="6" a="1"/>
  <c r="C75" i="6" s="1"/>
  <c r="C229" i="6" a="1"/>
  <c r="C229" i="6" s="1"/>
  <c r="C302" i="6" a="1"/>
  <c r="C302" i="6" s="1"/>
  <c r="C5" i="6" a="1"/>
  <c r="C5" i="6" s="1"/>
  <c r="C239" i="6" a="1"/>
  <c r="C239" i="6" s="1"/>
  <c r="C69" i="6" a="1"/>
  <c r="C69" i="6" s="1"/>
  <c r="C106" i="6" a="1"/>
  <c r="C106" i="6" s="1"/>
  <c r="C289" i="6" a="1"/>
  <c r="C289" i="6" s="1"/>
  <c r="C187" i="6" a="1"/>
  <c r="C187" i="6" s="1"/>
  <c r="C198" i="6" a="1"/>
  <c r="C198" i="6" s="1"/>
  <c r="C246" i="6" a="1"/>
  <c r="C246" i="6" s="1"/>
  <c r="C13" i="6" a="1"/>
  <c r="C13" i="6" s="1"/>
  <c r="C47" i="6" a="1"/>
  <c r="C47" i="6" s="1"/>
  <c r="C37" i="6" a="1"/>
  <c r="C37" i="6" s="1"/>
  <c r="C113" i="6" a="1"/>
  <c r="C113" i="6" s="1"/>
  <c r="C11" i="6" a="1"/>
  <c r="C11" i="6" s="1"/>
  <c r="C53" i="6" a="1"/>
  <c r="C53" i="6" s="1"/>
  <c r="C273" i="6" a="1"/>
  <c r="C273" i="6" s="1"/>
  <c r="C95" i="6" a="1"/>
  <c r="C95" i="6" s="1"/>
  <c r="C28" i="6" a="1"/>
  <c r="C28" i="6" s="1"/>
  <c r="C79" i="6" a="1"/>
  <c r="C79" i="6" s="1"/>
  <c r="C33" i="6" a="1"/>
  <c r="C33" i="6" s="1"/>
  <c r="C184" i="6" a="1"/>
  <c r="C184" i="6" s="1"/>
  <c r="C88" i="6" a="1"/>
  <c r="C88" i="6" s="1"/>
  <c r="C282" i="6" a="1"/>
  <c r="C282" i="6" s="1"/>
  <c r="C249" i="6" a="1"/>
  <c r="C249" i="6" s="1"/>
  <c r="C18" i="6" a="1"/>
  <c r="C18" i="6" s="1"/>
  <c r="C286" i="6" a="1"/>
  <c r="C286" i="6" s="1"/>
  <c r="C241" i="6" a="1"/>
  <c r="C241" i="6" s="1"/>
  <c r="C264" i="6" a="1"/>
  <c r="C264" i="6" s="1"/>
  <c r="C147" i="6" a="1"/>
  <c r="C147" i="6" s="1"/>
  <c r="C178" i="6" a="1"/>
  <c r="C178" i="6" s="1"/>
  <c r="C40" i="6" a="1"/>
  <c r="C40" i="6" s="1"/>
  <c r="C293" i="6" a="1"/>
  <c r="C293" i="6" s="1"/>
  <c r="C42" i="6" a="1"/>
  <c r="C42" i="6" s="1"/>
  <c r="C209" i="6" a="1"/>
  <c r="C209" i="6" s="1"/>
  <c r="C195" i="6" a="1"/>
  <c r="C195" i="6" s="1"/>
  <c r="C137" i="6" a="1"/>
  <c r="C137" i="6" s="1"/>
  <c r="C185" i="6" a="1"/>
  <c r="C185" i="6" s="1"/>
  <c r="C166" i="6" a="1"/>
  <c r="C166" i="6" s="1"/>
  <c r="C214" i="6" a="1"/>
  <c r="C214" i="6" s="1"/>
  <c r="C142" i="6" a="1"/>
  <c r="C142" i="6" s="1"/>
  <c r="C55" i="6" a="1"/>
  <c r="C55" i="6" s="1"/>
  <c r="C94" i="6" a="1"/>
  <c r="C94" i="6" s="1"/>
  <c r="C146" i="6" a="1"/>
  <c r="C146" i="6" s="1"/>
  <c r="C130" i="6" a="1"/>
  <c r="C130" i="6" s="1"/>
  <c r="C125" i="6" a="1"/>
  <c r="C125" i="6" s="1"/>
  <c r="C89" i="6" a="1"/>
  <c r="C89" i="6" s="1"/>
  <c r="C30" i="6" a="1"/>
  <c r="C30" i="6" s="1"/>
  <c r="C4" i="6" a="1"/>
  <c r="C4" i="6" s="1"/>
  <c r="C68" i="6" a="1"/>
  <c r="C68" i="6" s="1"/>
  <c r="C191" i="6" a="1"/>
  <c r="C191" i="6" s="1"/>
  <c r="C32" i="6" a="1"/>
  <c r="C32" i="6" s="1"/>
  <c r="C297" i="6" a="1"/>
  <c r="C297" i="6" s="1"/>
  <c r="C192" i="6" a="1"/>
  <c r="C192" i="6" s="1"/>
  <c r="C189" i="6" a="1"/>
  <c r="C189" i="6" s="1"/>
  <c r="C27" i="6" a="1"/>
  <c r="C27" i="6" s="1"/>
  <c r="C3" i="6" a="1"/>
  <c r="C3" i="6" s="1"/>
  <c r="C296" i="6" a="1"/>
  <c r="C296" i="6" s="1"/>
  <c r="C121" i="6" a="1"/>
  <c r="C121" i="6" s="1"/>
  <c r="C231" i="6" a="1"/>
  <c r="C231" i="6" s="1"/>
  <c r="C134" i="6" a="1"/>
  <c r="C134" i="6" s="1"/>
  <c r="C14" i="6" a="1"/>
  <c r="C14" i="6" s="1"/>
  <c r="C24" i="6" a="1"/>
  <c r="C24" i="6" s="1"/>
  <c r="C20" i="6" a="1"/>
  <c r="C20" i="6" s="1"/>
  <c r="C58" i="6" a="1"/>
  <c r="C58" i="6" s="1"/>
  <c r="C120" i="6" a="1"/>
  <c r="C120" i="6" s="1"/>
  <c r="C97" i="6" a="1"/>
  <c r="C97" i="6" s="1"/>
  <c r="C29" i="6" a="1"/>
  <c r="C29" i="6" s="1"/>
  <c r="C233" i="6" a="1"/>
  <c r="C233" i="6" s="1"/>
  <c r="C85" i="6" a="1"/>
  <c r="C85" i="6" s="1"/>
  <c r="C117" i="6" a="1"/>
  <c r="C117" i="6" s="1"/>
  <c r="C76" i="6" a="1"/>
  <c r="C76" i="6" s="1"/>
  <c r="C129" i="6" a="1"/>
  <c r="C129" i="6" s="1"/>
  <c r="C157" i="6" a="1"/>
  <c r="C157" i="6" s="1"/>
  <c r="C275" i="6" a="1"/>
  <c r="C275" i="6" s="1"/>
  <c r="C236" i="6" a="1"/>
  <c r="C236" i="6" s="1"/>
  <c r="C294" i="6" a="1"/>
  <c r="C294" i="6" s="1"/>
  <c r="C105" i="6" a="1"/>
  <c r="C105" i="6" s="1"/>
  <c r="C128" i="6" a="1"/>
  <c r="C128" i="6" s="1"/>
  <c r="C167" i="6" a="1"/>
  <c r="C167" i="6" s="1"/>
  <c r="C66" i="6" a="1"/>
  <c r="C66" i="6" s="1"/>
  <c r="C138" i="6" a="1"/>
  <c r="C138" i="6" s="1"/>
  <c r="C78" i="6" a="1"/>
  <c r="C78" i="6" s="1"/>
  <c r="C180" i="6" a="1"/>
  <c r="C180" i="6" s="1"/>
  <c r="C60" i="6" a="1"/>
  <c r="C60" i="6" s="1"/>
  <c r="C22" i="6" a="1"/>
  <c r="C22" i="6" s="1"/>
  <c r="C284" i="6" a="1"/>
  <c r="C284" i="6" s="1"/>
  <c r="C278" i="6" a="1"/>
  <c r="C278" i="6" s="1"/>
  <c r="C104" i="6" a="1"/>
  <c r="C104" i="6" s="1"/>
  <c r="C2" i="6" a="1"/>
  <c r="C2" i="6" s="1"/>
  <c r="C126" i="6" a="1"/>
  <c r="C126" i="6" s="1"/>
  <c r="C61" i="6" a="1"/>
  <c r="C61" i="6" s="1"/>
  <c r="C219" i="6" a="1"/>
  <c r="C219" i="6" s="1"/>
  <c r="C107" i="6" a="1"/>
  <c r="C107" i="6" s="1"/>
  <c r="C112" i="6" a="1"/>
  <c r="C112" i="6" s="1"/>
  <c r="C143" i="6" a="1"/>
  <c r="C143" i="6" s="1"/>
  <c r="C72" i="6" a="1"/>
  <c r="C72" i="6" s="1"/>
  <c r="C255" i="6" a="1"/>
  <c r="C255" i="6" s="1"/>
  <c r="C133" i="6" a="1"/>
  <c r="C133" i="6" s="1"/>
  <c r="C240" i="6" a="1"/>
  <c r="C240" i="6" s="1"/>
  <c r="C222" i="6" a="1"/>
  <c r="C222" i="6" s="1"/>
  <c r="C103" i="6" a="1"/>
  <c r="C103" i="6" s="1"/>
  <c r="C46" i="6" a="1"/>
  <c r="C46" i="6" s="1"/>
  <c r="C111" i="6" a="1"/>
  <c r="C111" i="6" s="1"/>
  <c r="C270" i="6" a="1"/>
  <c r="C270" i="6" s="1"/>
  <c r="C43" i="6" a="1"/>
  <c r="C43" i="6" s="1"/>
  <c r="C153" i="6" a="1"/>
  <c r="C153" i="6" s="1"/>
  <c r="C168" i="6" a="1"/>
  <c r="C168" i="6" s="1"/>
  <c r="C173" i="6" a="1"/>
  <c r="C173" i="6" s="1"/>
  <c r="C150" i="6" a="1"/>
  <c r="C150" i="6" s="1"/>
  <c r="C202" i="6" a="1"/>
  <c r="C202" i="6" s="1"/>
  <c r="C141" i="6" a="1"/>
  <c r="C141" i="6" s="1"/>
  <c r="C10" i="6" a="1"/>
  <c r="C10" i="6" s="1"/>
  <c r="C196" i="6" a="1"/>
  <c r="C196" i="6" s="1"/>
  <c r="C211" i="6" a="1"/>
  <c r="C211" i="6" s="1"/>
  <c r="C41" i="6" a="1"/>
  <c r="C41" i="6" s="1"/>
  <c r="C127" i="6" a="1"/>
  <c r="C127" i="6" s="1"/>
  <c r="C99" i="6" a="1"/>
  <c r="C99" i="6" s="1"/>
  <c r="C227" i="6" a="1"/>
  <c r="C227" i="6" s="1"/>
  <c r="C218" i="6" a="1"/>
  <c r="C218" i="6" s="1"/>
  <c r="C188" i="6" a="1"/>
  <c r="C188" i="6" s="1"/>
  <c r="C25" i="6" a="1"/>
  <c r="C25" i="6" s="1"/>
  <c r="C169" i="6" a="1"/>
  <c r="C169" i="6" s="1"/>
  <c r="C170" i="6" a="1"/>
  <c r="C170" i="6" s="1"/>
  <c r="C45" i="6" a="1"/>
  <c r="C45" i="6" s="1"/>
  <c r="C52" i="6" a="1"/>
  <c r="C52" i="6" s="1"/>
  <c r="C268" i="6" a="1"/>
  <c r="C268" i="6" s="1"/>
  <c r="C36" i="6" a="1"/>
  <c r="C36" i="6" s="1"/>
  <c r="C263" i="6" a="1"/>
  <c r="C263" i="6" s="1"/>
  <c r="C162" i="6" a="1"/>
  <c r="C162" i="6" s="1"/>
  <c r="C19" i="6" a="1"/>
  <c r="C19" i="6" s="1"/>
  <c r="C228" i="6" a="1"/>
  <c r="C228" i="6" s="1"/>
  <c r="C204" i="6" a="1"/>
  <c r="C204" i="6" s="1"/>
  <c r="C262" i="6" a="1"/>
  <c r="C262" i="6" s="1"/>
  <c r="C301" i="6" a="1"/>
  <c r="C301" i="6" s="1"/>
  <c r="C54" i="6" a="1"/>
  <c r="C54" i="6" s="1"/>
  <c r="C124" i="6" a="1"/>
  <c r="C124" i="6" s="1"/>
  <c r="C183" i="6" a="1"/>
  <c r="C183" i="6" s="1"/>
  <c r="C254" i="6" a="1"/>
  <c r="C254" i="6" s="1"/>
  <c r="C206" i="6" a="1"/>
  <c r="C206" i="6" s="1"/>
  <c r="C21" i="6" a="1"/>
  <c r="C21" i="6" s="1"/>
  <c r="C234" i="6" a="1"/>
  <c r="C234" i="6" s="1"/>
  <c r="C140" i="6" a="1"/>
  <c r="C140" i="6" s="1"/>
  <c r="C38" i="6" a="1"/>
  <c r="C38" i="6" s="1"/>
  <c r="C59" i="6" a="1"/>
  <c r="C59" i="6" s="1"/>
  <c r="C31" i="6" a="1"/>
  <c r="C31" i="6" s="1"/>
  <c r="C175" i="6" a="1"/>
  <c r="C175" i="6" s="1"/>
  <c r="C114" i="6" a="1"/>
  <c r="C114" i="6" s="1"/>
  <c r="C177" i="6" a="1"/>
  <c r="C177" i="6" s="1"/>
  <c r="C109" i="6" a="1"/>
  <c r="C109" i="6" s="1"/>
  <c r="C159" i="6" a="1"/>
  <c r="C159" i="6" s="1"/>
  <c r="C73" i="6" a="1"/>
  <c r="C73" i="6" s="1"/>
  <c r="C223" i="6" a="1"/>
  <c r="C223" i="6" s="1"/>
  <c r="C194" i="6" a="1"/>
  <c r="C194" i="6" s="1"/>
  <c r="C90" i="6" a="1"/>
  <c r="C90" i="6" s="1"/>
  <c r="C70" i="6" a="1"/>
  <c r="C70" i="6" s="1"/>
  <c r="G96" i="6" l="1"/>
  <c r="G55" i="6"/>
  <c r="G30" i="6"/>
  <c r="G280" i="6"/>
  <c r="G287" i="6"/>
  <c r="G165" i="6"/>
  <c r="G42" i="6"/>
  <c r="G9" i="6"/>
  <c r="G298" i="6"/>
  <c r="G235" i="6"/>
  <c r="G15" i="6"/>
  <c r="G54" i="6"/>
  <c r="G213" i="6"/>
  <c r="G286" i="6"/>
  <c r="G191" i="6"/>
  <c r="G172" i="6"/>
  <c r="G215" i="6"/>
  <c r="G268" i="6"/>
  <c r="G143" i="6"/>
  <c r="G113" i="6"/>
  <c r="G94" i="6"/>
  <c r="G27" i="6"/>
  <c r="G70" i="6"/>
  <c r="G220" i="6"/>
  <c r="G168" i="6"/>
  <c r="G207" i="6"/>
  <c r="G120" i="6"/>
  <c r="G176" i="6"/>
  <c r="G152" i="6"/>
  <c r="G129" i="6"/>
  <c r="G167" i="6"/>
  <c r="G61" i="6"/>
  <c r="G144" i="6"/>
  <c r="G141" i="6"/>
  <c r="G184" i="6"/>
  <c r="G110" i="6"/>
  <c r="G154" i="6"/>
  <c r="G13" i="6"/>
  <c r="G145" i="6"/>
  <c r="G171" i="6"/>
  <c r="G87" i="6"/>
  <c r="G38" i="6"/>
  <c r="G121" i="6"/>
  <c r="G8" i="6"/>
  <c r="G267" i="6"/>
  <c r="G133" i="6"/>
  <c r="G212" i="6"/>
  <c r="G251" i="6"/>
  <c r="G233" i="6"/>
  <c r="G249" i="6"/>
  <c r="G199" i="6"/>
  <c r="G138" i="6"/>
  <c r="G224" i="6"/>
  <c r="G189" i="6"/>
  <c r="G146" i="6"/>
  <c r="G107" i="6"/>
  <c r="G208" i="6"/>
  <c r="G161" i="6"/>
  <c r="G221" i="6"/>
  <c r="G29" i="6"/>
  <c r="G253" i="6"/>
  <c r="G190" i="6"/>
  <c r="G302" i="6"/>
  <c r="G41" i="6"/>
  <c r="G66" i="6"/>
  <c r="G14" i="6"/>
  <c r="G265" i="6"/>
  <c r="G186" i="6"/>
  <c r="G236" i="6"/>
  <c r="G177" i="6"/>
  <c r="G248" i="6"/>
  <c r="G67" i="6"/>
  <c r="G16" i="6"/>
  <c r="G31" i="6"/>
  <c r="G88" i="6"/>
  <c r="G178" i="6"/>
  <c r="G160" i="6"/>
  <c r="G123" i="6"/>
  <c r="G163" i="6"/>
  <c r="G269" i="6"/>
  <c r="G185" i="6"/>
  <c r="G104" i="6"/>
  <c r="G155" i="6"/>
  <c r="G2" i="6"/>
  <c r="G82" i="6"/>
  <c r="G179" i="6"/>
  <c r="G204" i="6"/>
  <c r="G292" i="6"/>
  <c r="G254" i="6"/>
  <c r="G242" i="6"/>
  <c r="G246" i="6"/>
  <c r="G95" i="6"/>
  <c r="G234" i="6"/>
  <c r="G25" i="6"/>
  <c r="G105" i="6"/>
  <c r="G214" i="6"/>
  <c r="G91" i="6"/>
  <c r="G127" i="6"/>
  <c r="G147" i="6"/>
  <c r="G128" i="6"/>
  <c r="G72" i="6"/>
  <c r="G139" i="6"/>
  <c r="G162" i="6"/>
  <c r="G193" i="6"/>
  <c r="G10" i="6"/>
  <c r="G52" i="6"/>
  <c r="G166" i="6"/>
  <c r="G101" i="6"/>
  <c r="G92" i="6"/>
  <c r="G45" i="6"/>
  <c r="G243" i="6"/>
  <c r="G209" i="6"/>
  <c r="G252" i="6"/>
  <c r="G149" i="6"/>
  <c r="G250" i="6"/>
  <c r="G272" i="6"/>
  <c r="G112" i="6"/>
  <c r="G69" i="6"/>
  <c r="G36" i="6"/>
  <c r="G153" i="6"/>
  <c r="G135" i="6"/>
  <c r="G51" i="6"/>
  <c r="G115" i="6"/>
  <c r="G119" i="6"/>
  <c r="G183" i="6"/>
  <c r="G258" i="6"/>
  <c r="G174" i="6"/>
  <c r="G240" i="6"/>
  <c r="G170" i="6"/>
  <c r="G296" i="6"/>
  <c r="G282" i="6"/>
  <c r="G278" i="6"/>
  <c r="G238" i="6"/>
  <c r="G202" i="6"/>
  <c r="G58" i="6"/>
  <c r="G46" i="6"/>
  <c r="G28" i="6"/>
  <c r="G194" i="6"/>
  <c r="G284" i="6"/>
  <c r="G158" i="6"/>
  <c r="G151" i="6"/>
  <c r="G260" i="6"/>
  <c r="G206" i="6"/>
  <c r="G83" i="6"/>
  <c r="G20" i="6"/>
  <c r="G219" i="6"/>
  <c r="G98" i="6"/>
  <c r="G122" i="6"/>
  <c r="G173" i="6"/>
  <c r="G229" i="6"/>
  <c r="G118" i="6"/>
  <c r="G109" i="6"/>
  <c r="G22" i="6"/>
  <c r="G180" i="6"/>
  <c r="G198" i="6"/>
  <c r="G34" i="6"/>
  <c r="G12" i="6"/>
  <c r="G75" i="6"/>
  <c r="G35" i="6"/>
  <c r="G86" i="6"/>
  <c r="G64" i="6"/>
  <c r="G256" i="6"/>
  <c r="G85" i="6"/>
  <c r="G111" i="6"/>
  <c r="G290" i="6"/>
  <c r="G6" i="6"/>
  <c r="G195" i="6"/>
  <c r="G125" i="6"/>
  <c r="G291" i="6"/>
  <c r="G116" i="6"/>
  <c r="G247" i="6"/>
  <c r="G297" i="6"/>
  <c r="G74" i="6"/>
  <c r="G71" i="6"/>
  <c r="G99" i="6"/>
  <c r="G239" i="6"/>
  <c r="G68" i="6"/>
  <c r="G32" i="6"/>
  <c r="G164" i="6"/>
  <c r="G80" i="6"/>
  <c r="G108" i="6"/>
  <c r="G187" i="6"/>
  <c r="G210" i="6"/>
  <c r="G300" i="6"/>
  <c r="G196" i="6"/>
  <c r="G285" i="6"/>
  <c r="G77" i="6"/>
  <c r="G79" i="6"/>
  <c r="G37" i="6"/>
  <c r="G245" i="6"/>
  <c r="G257" i="6"/>
  <c r="G244" i="6"/>
  <c r="G4" i="6"/>
  <c r="G232" i="6"/>
  <c r="G181" i="6"/>
  <c r="G217" i="6"/>
  <c r="G255" i="6"/>
  <c r="G62" i="6"/>
  <c r="G293" i="6"/>
  <c r="G102" i="6"/>
  <c r="G17" i="6"/>
  <c r="G126" i="6"/>
  <c r="G182" i="6"/>
  <c r="G288" i="6"/>
  <c r="G262" i="6"/>
  <c r="G131" i="6"/>
  <c r="G106" i="6"/>
  <c r="G281" i="6"/>
  <c r="G150" i="6"/>
  <c r="G63" i="6"/>
  <c r="G273" i="6"/>
  <c r="G39" i="6"/>
  <c r="G295" i="6"/>
  <c r="G50" i="6"/>
  <c r="G169" i="6"/>
  <c r="G228" i="6"/>
  <c r="G59" i="6"/>
  <c r="G19" i="6"/>
  <c r="G23" i="6"/>
  <c r="G231" i="6"/>
  <c r="G33" i="6"/>
  <c r="G200" i="6"/>
  <c r="G218" i="6"/>
  <c r="G53" i="6"/>
  <c r="G24" i="6"/>
  <c r="G60" i="6"/>
  <c r="G18" i="6"/>
  <c r="G89" i="6"/>
  <c r="G90" i="6"/>
  <c r="G7" i="6"/>
  <c r="G132" i="6"/>
  <c r="G93" i="6"/>
  <c r="G283" i="6"/>
  <c r="G43" i="6"/>
  <c r="G263" i="6"/>
  <c r="G5" i="6"/>
  <c r="G73" i="6"/>
  <c r="G237" i="6"/>
  <c r="G299" i="6"/>
  <c r="G140" i="6"/>
  <c r="G261" i="6"/>
  <c r="G103" i="6"/>
  <c r="G226" i="6"/>
  <c r="G114" i="6"/>
  <c r="G279" i="6"/>
  <c r="G289" i="6"/>
  <c r="G157" i="6"/>
  <c r="G159" i="6"/>
  <c r="G124" i="6"/>
  <c r="G223" i="6"/>
  <c r="G49" i="6"/>
  <c r="G264" i="6"/>
  <c r="G222" i="6"/>
  <c r="G271" i="6"/>
  <c r="G197" i="6"/>
  <c r="G65" i="6"/>
  <c r="G26" i="6"/>
  <c r="G40" i="6"/>
  <c r="G211" i="6"/>
  <c r="G76" i="6"/>
  <c r="G81" i="6"/>
  <c r="G117" i="6"/>
  <c r="G270" i="6"/>
  <c r="G84" i="6"/>
  <c r="G130" i="6"/>
  <c r="G97" i="6"/>
  <c r="G230" i="6"/>
  <c r="G11" i="6"/>
  <c r="G78" i="6"/>
  <c r="G188" i="6"/>
  <c r="G225" i="6"/>
  <c r="G137" i="6"/>
  <c r="G276" i="6"/>
  <c r="G156" i="6"/>
  <c r="G227" i="6"/>
  <c r="G241" i="6"/>
  <c r="G192" i="6"/>
  <c r="G203" i="6"/>
  <c r="G48" i="6"/>
  <c r="G100" i="6"/>
  <c r="G142" i="6"/>
  <c r="G57" i="6"/>
  <c r="G275" i="6"/>
  <c r="G44" i="6"/>
  <c r="G266" i="6"/>
  <c r="G294" i="6"/>
  <c r="G148" i="6"/>
  <c r="G47" i="6"/>
  <c r="G274" i="6"/>
  <c r="G201" i="6"/>
  <c r="G21" i="6"/>
  <c r="G136" i="6"/>
  <c r="G205" i="6"/>
  <c r="G56" i="6"/>
  <c r="G277" i="6"/>
  <c r="G3" i="6"/>
  <c r="G216" i="6"/>
  <c r="G301" i="6"/>
  <c r="G175" i="6"/>
  <c r="G134" i="6"/>
  <c r="G259" i="6"/>
  <c r="F302" i="6"/>
  <c r="H302" i="6" s="1"/>
  <c r="G303" i="6" l="1"/>
</calcChain>
</file>

<file path=xl/sharedStrings.xml><?xml version="1.0" encoding="utf-8"?>
<sst xmlns="http://schemas.openxmlformats.org/spreadsheetml/2006/main" count="41590" uniqueCount="15603">
  <si>
    <t>낙찰하한율</t>
    <phoneticPr fontId="2" type="noConversion"/>
  </si>
  <si>
    <t>3억미만</t>
    <phoneticPr fontId="2" type="noConversion"/>
  </si>
  <si>
    <t>투찰금액</t>
    <phoneticPr fontId="2" type="noConversion"/>
  </si>
  <si>
    <t>낙찰금액</t>
    <phoneticPr fontId="2" type="noConversion"/>
  </si>
  <si>
    <t>(긴급)풍납중 교사동 천장텍스 설치공사(장기계속)</t>
    <phoneticPr fontId="2" type="noConversion"/>
  </si>
  <si>
    <t>투찰률</t>
    <phoneticPr fontId="2" type="noConversion"/>
  </si>
  <si>
    <t>공고번호</t>
    <phoneticPr fontId="2" type="noConversion"/>
  </si>
  <si>
    <t>공사명</t>
    <phoneticPr fontId="2" type="noConversion"/>
  </si>
  <si>
    <t>발주처</t>
    <phoneticPr fontId="2" type="noConversion"/>
  </si>
  <si>
    <t>진관초 드라이비트 해소 및 기타공사</t>
    <phoneticPr fontId="2" type="noConversion"/>
  </si>
  <si>
    <t>울산자유무역지역 표준공장 증축공사(건축공사)</t>
    <phoneticPr fontId="2" type="noConversion"/>
  </si>
  <si>
    <t>한강미디어고등학교 교사동 외부창호 개선공사</t>
    <phoneticPr fontId="2" type="noConversion"/>
  </si>
  <si>
    <t>서울특별시남부교육지원청</t>
    <phoneticPr fontId="2" type="noConversion"/>
  </si>
  <si>
    <t>서울특별시서부교육지원청</t>
    <phoneticPr fontId="2" type="noConversion"/>
  </si>
  <si>
    <t>서울특별시강동송파교육지원청</t>
    <phoneticPr fontId="2" type="noConversion"/>
  </si>
  <si>
    <t>서울잠전초 교사동 화장실 개선공사</t>
    <phoneticPr fontId="2" type="noConversion"/>
  </si>
  <si>
    <t>순위</t>
    <phoneticPr fontId="2" type="noConversion"/>
  </si>
  <si>
    <t>948/1048</t>
    <phoneticPr fontId="2" type="noConversion"/>
  </si>
  <si>
    <t>입찰마감일</t>
    <phoneticPr fontId="2" type="noConversion"/>
  </si>
  <si>
    <t>개찰일</t>
    <phoneticPr fontId="2" type="noConversion"/>
  </si>
  <si>
    <t>직접</t>
  </si>
  <si>
    <t>부광</t>
  </si>
  <si>
    <t>비고</t>
    <phoneticPr fontId="2" type="noConversion"/>
  </si>
  <si>
    <t>연북중 드라이비트해소 공사</t>
    <phoneticPr fontId="2" type="noConversion"/>
  </si>
  <si>
    <t>둔촌고등학교 교사동 바닥개선 공사</t>
    <phoneticPr fontId="2" type="noConversion"/>
  </si>
  <si>
    <t>서울대학교 첨단융합학부(관악 18동) 공간조성 건축공사</t>
    <phoneticPr fontId="2" type="noConversion"/>
  </si>
  <si>
    <t>서울대학교</t>
    <phoneticPr fontId="2" type="noConversion"/>
  </si>
  <si>
    <t>[긴급]성서초 신관 화장실개선 및 기타공사</t>
    <phoneticPr fontId="2" type="noConversion"/>
  </si>
  <si>
    <t>탑산초 본관동, 별관동 외부창호 개선 및 천장텍스 설치공사</t>
    <phoneticPr fontId="2" type="noConversion"/>
  </si>
  <si>
    <t>서울특별시강서양천교육지원청</t>
    <phoneticPr fontId="2" type="noConversion"/>
  </si>
  <si>
    <t xml:space="preserve">[긴급]아현초 교사동 화장실개선공사(2,4동) </t>
    <phoneticPr fontId="2" type="noConversion"/>
  </si>
  <si>
    <t>태랑초 교사동 텍스설치공사(장기계속)</t>
    <phoneticPr fontId="2" type="noConversion"/>
  </si>
  <si>
    <t>서울특별시북부교육지원청</t>
    <phoneticPr fontId="2" type="noConversion"/>
  </si>
  <si>
    <t>동대문중 교사동 화장실(B,C동) 및 급식실 개선공사</t>
    <phoneticPr fontId="2" type="noConversion"/>
  </si>
  <si>
    <t>서울특별시동부교육지원청</t>
    <phoneticPr fontId="2" type="noConversion"/>
  </si>
  <si>
    <t>종로경찰서 삼청파출소 신축공사</t>
    <phoneticPr fontId="2" type="noConversion"/>
  </si>
  <si>
    <t>서울특별시경찰청</t>
    <phoneticPr fontId="2" type="noConversion"/>
  </si>
  <si>
    <t>창전동 효도숙식경로당 조성 리모델링 공사(건축,기계)</t>
    <phoneticPr fontId="2" type="noConversion"/>
  </si>
  <si>
    <t>서울특별시 마포구</t>
    <phoneticPr fontId="2" type="noConversion"/>
  </si>
  <si>
    <t>국토안전관리원 인재교육원 건립공사(건축)</t>
    <phoneticPr fontId="2" type="noConversion"/>
  </si>
  <si>
    <t>대구지방조달청</t>
    <phoneticPr fontId="2" type="noConversion"/>
  </si>
  <si>
    <t>복자여자고등학교 교사개축 및 기타공사(학교공간혁신사업) 건축공사</t>
    <phoneticPr fontId="2" type="noConversion"/>
  </si>
  <si>
    <t>치유농업확산센터 건립공사</t>
    <phoneticPr fontId="2" type="noConversion"/>
  </si>
  <si>
    <t>국립소방박물관 건립사업 건축공사</t>
    <phoneticPr fontId="2" type="noConversion"/>
  </si>
  <si>
    <t>서신초 교사동 드라이비트해소공사</t>
    <phoneticPr fontId="2" type="noConversion"/>
  </si>
  <si>
    <t>781/916</t>
    <phoneticPr fontId="2" type="noConversion"/>
  </si>
  <si>
    <t>온곡초 교사동 창호개선 및 텍스설치공사</t>
    <phoneticPr fontId="2" type="noConversion"/>
  </si>
  <si>
    <t>서울답십리초 교사동 신설텍스 및 방화셔터 교체공사(장기계속)</t>
    <phoneticPr fontId="2" type="noConversion"/>
  </si>
  <si>
    <t>동대문중 본관동 출입문 및 내부벽체 개선공사</t>
    <phoneticPr fontId="2" type="noConversion"/>
  </si>
  <si>
    <t>서울특별시중부교육지원청</t>
    <phoneticPr fontId="2" type="noConversion"/>
  </si>
  <si>
    <t>(긴급)용강중 텍스설치 및 기타공사(장기계속) (긴급공고)</t>
    <phoneticPr fontId="2" type="noConversion"/>
  </si>
  <si>
    <t>(긴급)덕수중 교사동 텍스 설치공사(장기계속) (긴급공고)</t>
    <phoneticPr fontId="2" type="noConversion"/>
  </si>
  <si>
    <t>(긴급)후암초 텍스 설치공사(장기계속) (긴급공고)</t>
    <phoneticPr fontId="2" type="noConversion"/>
  </si>
  <si>
    <t>(긴급)서울장충초등학교 체육관 전면보수공사</t>
    <phoneticPr fontId="2" type="noConversion"/>
  </si>
  <si>
    <t>서울양강초 화장실 개선공사 (긴급공고)</t>
    <phoneticPr fontId="2" type="noConversion"/>
  </si>
  <si>
    <t>서울개웅초등학교 본관동 천정텍스 설치 공사</t>
    <phoneticPr fontId="2" type="noConversion"/>
  </si>
  <si>
    <t>과학전시관 천문대 개선공사</t>
    <phoneticPr fontId="2" type="noConversion"/>
  </si>
  <si>
    <t>서울특별시과학전시관</t>
    <phoneticPr fontId="2" type="noConversion"/>
  </si>
  <si>
    <t>신관중 교사동 외벽개선공사</t>
    <phoneticPr fontId="2" type="noConversion"/>
  </si>
  <si>
    <t>서울특별시동작관악교육지원청</t>
    <phoneticPr fontId="2" type="noConversion"/>
  </si>
  <si>
    <t>수도여고 본관동 지붕 및 기타공사</t>
    <phoneticPr fontId="2" type="noConversion"/>
  </si>
  <si>
    <t>[긴급]소의초 급식실 개선 및 기타공사</t>
    <phoneticPr fontId="2" type="noConversion"/>
  </si>
  <si>
    <t>[긴급]석관중 본관동 내진보강 및 외부도장 공사</t>
    <phoneticPr fontId="2" type="noConversion"/>
  </si>
  <si>
    <t>[긴급](장기계속)장위중 교사동 내진보강공사</t>
    <phoneticPr fontId="2" type="noConversion"/>
  </si>
  <si>
    <t>서울특별시성북강북교육지원청</t>
    <phoneticPr fontId="2" type="noConversion"/>
  </si>
  <si>
    <t>신정초 외 1교(백석초) 바닥개선공사</t>
    <phoneticPr fontId="2" type="noConversion"/>
  </si>
  <si>
    <t>송정중 교사동 통합형시설개선공사</t>
    <phoneticPr fontId="2" type="noConversion"/>
  </si>
  <si>
    <t>용동초 교사동 외부창호 개선공사</t>
    <phoneticPr fontId="2" type="noConversion"/>
  </si>
  <si>
    <t>쌍문1동구립경로당 신축공사</t>
    <phoneticPr fontId="2" type="noConversion"/>
  </si>
  <si>
    <t>서울특별시 도봉구</t>
    <phoneticPr fontId="2" type="noConversion"/>
  </si>
  <si>
    <t>직접</t>
    <phoneticPr fontId="2" type="noConversion"/>
  </si>
  <si>
    <t>134/1075</t>
    <phoneticPr fontId="2" type="noConversion"/>
  </si>
  <si>
    <t>82/1062</t>
    <phoneticPr fontId="2" type="noConversion"/>
  </si>
  <si>
    <t>숭문고등학교 문화관 급식실 및 학생식당 개선공사</t>
    <phoneticPr fontId="2" type="noConversion"/>
  </si>
  <si>
    <t>숭문고등학교</t>
    <phoneticPr fontId="2" type="noConversion"/>
  </si>
  <si>
    <t>은광여자고등학교 체육관전면보수 건축공사</t>
    <phoneticPr fontId="2" type="noConversion"/>
  </si>
  <si>
    <t>20231129125-01</t>
    <phoneticPr fontId="2" type="noConversion"/>
  </si>
  <si>
    <t>은광여자고등학교</t>
    <phoneticPr fontId="2" type="noConversion"/>
  </si>
  <si>
    <t>마포중고등학교 내진 및 계단보수공사</t>
    <phoneticPr fontId="2" type="noConversion"/>
  </si>
  <si>
    <t>20231131444-01</t>
    <phoneticPr fontId="2" type="noConversion"/>
  </si>
  <si>
    <t>마포고등학교</t>
    <phoneticPr fontId="2" type="noConversion"/>
  </si>
  <si>
    <t>보라매공원 복합문화공간 대수선공사</t>
    <phoneticPr fontId="2" type="noConversion"/>
  </si>
  <si>
    <t>서울특별시 서부공원여가센터</t>
    <phoneticPr fontId="2" type="noConversion"/>
  </si>
  <si>
    <t>수락고 교사동 창호개선 및 내부도장공사</t>
    <phoneticPr fontId="2" type="noConversion"/>
  </si>
  <si>
    <t>서울경인초 급식실 및 학생식당, 기타시설 증축공사</t>
    <phoneticPr fontId="2" type="noConversion"/>
  </si>
  <si>
    <t>20231110909-01</t>
    <phoneticPr fontId="2" type="noConversion"/>
  </si>
  <si>
    <t>서울대학교 경영대학 58동(SK경영관) 노후화장실 환경개선공사(건축·기계)</t>
    <phoneticPr fontId="2" type="noConversion"/>
  </si>
  <si>
    <t>서울대학교 경영대학</t>
    <phoneticPr fontId="2" type="noConversion"/>
  </si>
  <si>
    <t>[긴급] 신사중 텍스설치공사 입찰 공고</t>
    <phoneticPr fontId="2" type="noConversion"/>
  </si>
  <si>
    <t>서울특별시강남서초교육지원청</t>
    <phoneticPr fontId="2" type="noConversion"/>
  </si>
  <si>
    <t>20231135975-02</t>
    <phoneticPr fontId="2" type="noConversion"/>
  </si>
  <si>
    <t>배화여중 본관동 석면해체에 따른 건축공사 및 지붕교체공사</t>
    <phoneticPr fontId="2" type="noConversion"/>
  </si>
  <si>
    <t>서울특별시중부교육청 배화여자중학교</t>
    <phoneticPr fontId="2" type="noConversion"/>
  </si>
  <si>
    <t>고척고등학교 교사동 내진보강 및 외벽개선 공사(장기계속)</t>
    <phoneticPr fontId="2" type="noConversion"/>
  </si>
  <si>
    <t>(긴급)용산중 통합환경개선공사(장기계속)</t>
    <phoneticPr fontId="2" type="noConversion"/>
  </si>
  <si>
    <t>[긴급](장기계속)아현중 신관 연결통로 설치 및 본관 내진보강공사</t>
    <phoneticPr fontId="2" type="noConversion"/>
  </si>
  <si>
    <t>(긴급)중경고 도서관 리모델링 및 텍스 설치공사</t>
    <phoneticPr fontId="2" type="noConversion"/>
  </si>
  <si>
    <t>810/1066</t>
    <phoneticPr fontId="2" type="noConversion"/>
  </si>
  <si>
    <t>창덕여고 교사동 화장실 보수공사(1단계)</t>
    <phoneticPr fontId="2" type="noConversion"/>
  </si>
  <si>
    <t>(긴급) 서울신용산초등학교 교사동(본관,서관) 텍스신설 및 외부창호개선공사(장기계속)</t>
    <phoneticPr fontId="2" type="noConversion"/>
  </si>
  <si>
    <t>[긴급](장기계속)한성과학고 통합형 시설개선공사</t>
    <phoneticPr fontId="2" type="noConversion"/>
  </si>
  <si>
    <t>난향초 교사동 내진보강 및 기타공사</t>
    <phoneticPr fontId="2" type="noConversion"/>
  </si>
  <si>
    <t>동작고 교사동 내진보강 및 외벽 개선공사</t>
    <phoneticPr fontId="2" type="noConversion"/>
  </si>
  <si>
    <t>수도여고 수영장 시설개선 및 기타공사</t>
    <phoneticPr fontId="2" type="noConversion"/>
  </si>
  <si>
    <t>개웅중학교 외벽개선 공사</t>
    <phoneticPr fontId="2" type="noConversion"/>
  </si>
  <si>
    <t>부산세관 청사 리모델링 사업(시설공사)</t>
    <phoneticPr fontId="2" type="noConversion"/>
  </si>
  <si>
    <t>기타</t>
  </si>
  <si>
    <t>기타</t>
    <phoneticPr fontId="2" type="noConversion"/>
  </si>
  <si>
    <t>교육지원청</t>
  </si>
  <si>
    <t>교육지원청</t>
    <phoneticPr fontId="2" type="noConversion"/>
  </si>
  <si>
    <t>서울대</t>
  </si>
  <si>
    <t>서울대</t>
    <phoneticPr fontId="2" type="noConversion"/>
  </si>
  <si>
    <t>기타학교</t>
  </si>
  <si>
    <t>기타학교</t>
    <phoneticPr fontId="2" type="noConversion"/>
  </si>
  <si>
    <t>경찰청</t>
  </si>
  <si>
    <t>경찰청</t>
    <phoneticPr fontId="2" type="noConversion"/>
  </si>
  <si>
    <t>조달청</t>
    <phoneticPr fontId="2" type="noConversion"/>
  </si>
  <si>
    <t>구청</t>
  </si>
  <si>
    <t>구청</t>
    <phoneticPr fontId="2" type="noConversion"/>
  </si>
  <si>
    <t>분류</t>
    <phoneticPr fontId="2" type="noConversion"/>
  </si>
  <si>
    <t>행 레이블</t>
  </si>
  <si>
    <t>총합계</t>
  </si>
  <si>
    <t>부광</t>
    <phoneticPr fontId="2" type="noConversion"/>
  </si>
  <si>
    <t>사정률</t>
    <phoneticPr fontId="2" type="noConversion"/>
  </si>
  <si>
    <t>(수식변경전)
적정사정률</t>
    <phoneticPr fontId="2" type="noConversion"/>
  </si>
  <si>
    <t>낙찰하한율
④</t>
    <phoneticPr fontId="2" type="noConversion"/>
  </si>
  <si>
    <t>기초금액
①</t>
    <phoneticPr fontId="2" type="noConversion"/>
  </si>
  <si>
    <t>사정률
②</t>
    <phoneticPr fontId="2" type="noConversion"/>
  </si>
  <si>
    <t>A
③</t>
    <phoneticPr fontId="2" type="noConversion"/>
  </si>
  <si>
    <r>
      <t xml:space="preserve">(수식변경전)
사정률
</t>
    </r>
    <r>
      <rPr>
        <b/>
        <sz val="9"/>
        <color theme="0"/>
        <rFont val="맑은 고딕"/>
        <family val="3"/>
        <charset val="129"/>
      </rPr>
      <t>⑤</t>
    </r>
    <phoneticPr fontId="2" type="noConversion"/>
  </si>
  <si>
    <t>투찰-A/
기초-A</t>
    <phoneticPr fontId="2" type="noConversion"/>
  </si>
  <si>
    <t>낙찰-A/
기초-A</t>
    <phoneticPr fontId="2" type="noConversion"/>
  </si>
  <si>
    <t>광진학교 창호교체공사</t>
    <phoneticPr fontId="2" type="noConversion"/>
  </si>
  <si>
    <t>서울특별시성동광진교육지원청</t>
    <phoneticPr fontId="2" type="noConversion"/>
  </si>
  <si>
    <t>48/908</t>
    <phoneticPr fontId="2" type="noConversion"/>
  </si>
  <si>
    <t>예가</t>
    <phoneticPr fontId="2" type="noConversion"/>
  </si>
  <si>
    <r>
      <t>투찰가능금액
(①*</t>
    </r>
    <r>
      <rPr>
        <b/>
        <sz val="9"/>
        <color theme="0"/>
        <rFont val="맑은 고딕"/>
        <family val="1"/>
        <charset val="129"/>
      </rPr>
      <t>②-③</t>
    </r>
    <r>
      <rPr>
        <b/>
        <sz val="9"/>
        <color theme="0"/>
        <rFont val="맑은 고딕"/>
        <family val="3"/>
        <charset val="129"/>
        <scheme val="minor"/>
      </rPr>
      <t>)④+③</t>
    </r>
    <phoneticPr fontId="2" type="noConversion"/>
  </si>
  <si>
    <t>낙찰하한가</t>
    <phoneticPr fontId="2" type="noConversion"/>
  </si>
  <si>
    <t>(변경후)
적정사정률</t>
    <phoneticPr fontId="2" type="noConversion"/>
  </si>
  <si>
    <t>평균 : 사정률</t>
  </si>
  <si>
    <t>빈도</t>
    <phoneticPr fontId="2" type="noConversion"/>
  </si>
  <si>
    <t>그룹</t>
    <phoneticPr fontId="2" type="noConversion"/>
  </si>
  <si>
    <t>그룹2</t>
    <phoneticPr fontId="2" type="noConversion"/>
  </si>
  <si>
    <t>정규분포값</t>
    <phoneticPr fontId="2" type="noConversion"/>
  </si>
  <si>
    <t>평균</t>
    <phoneticPr fontId="2" type="noConversion"/>
  </si>
  <si>
    <t>표준편차</t>
    <phoneticPr fontId="2" type="noConversion"/>
  </si>
  <si>
    <t>사정률변환</t>
    <phoneticPr fontId="2" type="noConversion"/>
  </si>
  <si>
    <t>순공사하한가</t>
    <phoneticPr fontId="2" type="noConversion"/>
  </si>
  <si>
    <t>순공사
사정률</t>
    <phoneticPr fontId="2" type="noConversion"/>
  </si>
  <si>
    <t>예비가격
기초금액
①</t>
    <phoneticPr fontId="2" type="noConversion"/>
  </si>
  <si>
    <t>예비가격 
기초금액 중 
순공사원가</t>
    <phoneticPr fontId="2" type="noConversion"/>
  </si>
  <si>
    <t>20231135157-01</t>
    <phoneticPr fontId="2" type="noConversion"/>
  </si>
  <si>
    <t>(긴급)석촌중 급식실 및 학생식당 증축공사(장기계속)</t>
    <phoneticPr fontId="2" type="noConversion"/>
  </si>
  <si>
    <t>양화중학교 본관동 바닥개선 공사</t>
    <phoneticPr fontId="2" type="noConversion"/>
  </si>
  <si>
    <t>20231138594-00</t>
    <phoneticPr fontId="2" type="noConversion"/>
  </si>
  <si>
    <t>20231139455-00</t>
    <phoneticPr fontId="2" type="noConversion"/>
  </si>
  <si>
    <t>봉화중 체육관 환경개선 및 정보관 방수공사</t>
    <phoneticPr fontId="2" type="noConversion"/>
  </si>
  <si>
    <t>염광여자메디텍고등학교 본관동 화장실 전면 개선공사</t>
    <phoneticPr fontId="2" type="noConversion"/>
  </si>
  <si>
    <t>20231137604-02</t>
    <phoneticPr fontId="2" type="noConversion"/>
  </si>
  <si>
    <t>염광여자메디텍고등학교</t>
    <phoneticPr fontId="2" type="noConversion"/>
  </si>
  <si>
    <t>20231141394-00</t>
    <phoneticPr fontId="2" type="noConversion"/>
  </si>
  <si>
    <t>삼정중 교사동 통합형 시설개선공사</t>
    <phoneticPr fontId="2" type="noConversion"/>
  </si>
  <si>
    <t>20231141471-00</t>
    <phoneticPr fontId="2" type="noConversion"/>
  </si>
  <si>
    <t>[긴급]서울풍성초 교사동 내진보강 및 외부창호개선공사</t>
    <phoneticPr fontId="2" type="noConversion"/>
  </si>
  <si>
    <t>20231141500-00</t>
    <phoneticPr fontId="2" type="noConversion"/>
  </si>
  <si>
    <t>방화초 정보동 외벽 및 외부창호 개선공사</t>
    <phoneticPr fontId="2" type="noConversion"/>
  </si>
  <si>
    <t>20231140879-00</t>
    <phoneticPr fontId="2" type="noConversion"/>
  </si>
  <si>
    <t>솔샘고등학교 고교학점제 공간(본관) 조성공사 입찰 공고</t>
    <phoneticPr fontId="2" type="noConversion"/>
  </si>
  <si>
    <t>솔샘고등학교</t>
    <phoneticPr fontId="2" type="noConversion"/>
  </si>
  <si>
    <t>20231141630-00</t>
    <phoneticPr fontId="2" type="noConversion"/>
  </si>
  <si>
    <t>[긴급]신암중 본관동 및 별관동 내진보강공사</t>
    <phoneticPr fontId="2" type="noConversion"/>
  </si>
  <si>
    <t>20231141968-00</t>
    <phoneticPr fontId="2" type="noConversion"/>
  </si>
  <si>
    <t xml:space="preserve">	
난곡중학교 본관, 후관동 드라이비트 해소 및 정보화센터동 외벽개선공사</t>
    <phoneticPr fontId="2" type="noConversion"/>
  </si>
  <si>
    <t>20231142106-00</t>
    <phoneticPr fontId="2" type="noConversion"/>
  </si>
  <si>
    <t>등현초 교사동 텍스교체 및 화장실개선공사</t>
    <phoneticPr fontId="2" type="noConversion"/>
  </si>
  <si>
    <t>공항중 교사동 화장실 개선공사</t>
    <phoneticPr fontId="2" type="noConversion"/>
  </si>
  <si>
    <t>20231142347-00</t>
    <phoneticPr fontId="2" type="noConversion"/>
  </si>
  <si>
    <t>[긴급]서강초 통합형 시설개선공사</t>
    <phoneticPr fontId="2" type="noConversion"/>
  </si>
  <si>
    <t>20231140259-00</t>
    <phoneticPr fontId="2" type="noConversion"/>
  </si>
  <si>
    <t>[긴급]녹번초 통합형 시설개선공사</t>
    <phoneticPr fontId="2" type="noConversion"/>
  </si>
  <si>
    <t>[긴급]서울여고 창호개선 및 기타공사</t>
    <phoneticPr fontId="2" type="noConversion"/>
  </si>
  <si>
    <t>20231140258-00</t>
    <phoneticPr fontId="2" type="noConversion"/>
  </si>
  <si>
    <t>20231142466-00</t>
    <phoneticPr fontId="2" type="noConversion"/>
  </si>
  <si>
    <t>[긴급](장기계속)서울연희초 드라이비트해소 및 기타공사</t>
    <phoneticPr fontId="2" type="noConversion"/>
  </si>
  <si>
    <t>20231142822-00</t>
    <phoneticPr fontId="2" type="noConversion"/>
  </si>
  <si>
    <t>서울양강초등학교 통합형 시설 개선공사</t>
    <phoneticPr fontId="2" type="noConversion"/>
  </si>
  <si>
    <t>20231143883-00</t>
    <phoneticPr fontId="2" type="noConversion"/>
  </si>
  <si>
    <t>[긴급]잠실고 교사동 장애인편의시설 설치 및 드라이비트 해소(3단계)공사</t>
    <phoneticPr fontId="2" type="noConversion"/>
  </si>
  <si>
    <t>[긴급]서울명일초 본관동 화장실개선공사</t>
    <phoneticPr fontId="2" type="noConversion"/>
  </si>
  <si>
    <t>20231143937-00</t>
    <phoneticPr fontId="2" type="noConversion"/>
  </si>
  <si>
    <t>20231144106-00</t>
    <phoneticPr fontId="2" type="noConversion"/>
  </si>
  <si>
    <t>(긴급) 서울형 키즈카페 중림동 공공실내놀이터 조성공사(건축 기계)</t>
    <phoneticPr fontId="2" type="noConversion"/>
  </si>
  <si>
    <t>서울특별시 중구</t>
    <phoneticPr fontId="2" type="noConversion"/>
  </si>
  <si>
    <t>20231143964-00</t>
    <phoneticPr fontId="2" type="noConversion"/>
  </si>
  <si>
    <t>강남중 급식실 및 휴게실 개선공사</t>
    <phoneticPr fontId="2" type="noConversion"/>
  </si>
  <si>
    <t>20231144259-00</t>
    <phoneticPr fontId="2" type="noConversion"/>
  </si>
  <si>
    <t>서울공고 외부창호개선 및 기타공사</t>
    <phoneticPr fontId="2" type="noConversion"/>
  </si>
  <si>
    <t>20231144860-00</t>
    <phoneticPr fontId="2" type="noConversion"/>
  </si>
  <si>
    <t>[긴급] 자양중 본관 및 별관 무석면텍스 설치공사(장기계속,총차)</t>
    <phoneticPr fontId="2" type="noConversion"/>
  </si>
  <si>
    <t>20231145138-00</t>
    <phoneticPr fontId="2" type="noConversion"/>
  </si>
  <si>
    <t>[긴급]전동중 내진보강 및 기타공사(장기계속)</t>
    <phoneticPr fontId="2" type="noConversion"/>
  </si>
  <si>
    <t>예정가격</t>
    <phoneticPr fontId="2" type="noConversion"/>
  </si>
  <si>
    <t>예정가격 중 
순공사원가</t>
    <phoneticPr fontId="2" type="noConversion"/>
  </si>
  <si>
    <t>20231142281-00</t>
    <phoneticPr fontId="2" type="noConversion"/>
  </si>
  <si>
    <t>제기동 고대앞마을 마을공동작업소 신축공사(건축)</t>
    <phoneticPr fontId="2" type="noConversion"/>
  </si>
  <si>
    <t>20231133742-00</t>
    <phoneticPr fontId="2" type="noConversion"/>
  </si>
  <si>
    <t>인헌고등학교 고교학점제 학교 공간조성 리모델링 공사</t>
    <phoneticPr fontId="2" type="noConversion"/>
  </si>
  <si>
    <t>서울특별시교육청 인헌고등학교</t>
    <phoneticPr fontId="2" type="noConversion"/>
  </si>
  <si>
    <t>20231145461-00</t>
    <phoneticPr fontId="2" type="noConversion"/>
  </si>
  <si>
    <t>[긴급]오현초 본관동 화장실 개선공사</t>
    <phoneticPr fontId="2" type="noConversion"/>
  </si>
  <si>
    <t>20231147397-00</t>
    <phoneticPr fontId="2" type="noConversion"/>
  </si>
  <si>
    <t>홍은중 교사동(C동) 및 체육관 전면 개선공사</t>
    <phoneticPr fontId="2" type="noConversion"/>
  </si>
  <si>
    <t>20231146213-00</t>
    <phoneticPr fontId="2" type="noConversion"/>
  </si>
  <si>
    <t>[긴급]서울강일초 교사동 바닥개선공사</t>
    <phoneticPr fontId="2" type="noConversion"/>
  </si>
  <si>
    <t>공릉어린이집 그린리모델링 공사(건축,기계)</t>
    <phoneticPr fontId="2" type="noConversion"/>
  </si>
  <si>
    <t>20231145805-00</t>
    <phoneticPr fontId="2" type="noConversion"/>
  </si>
  <si>
    <t>서울특별시 노원구</t>
    <phoneticPr fontId="2" type="noConversion"/>
  </si>
  <si>
    <t>서울특별시 동대문구</t>
    <phoneticPr fontId="2" type="noConversion"/>
  </si>
  <si>
    <t>20231144496-00</t>
    <phoneticPr fontId="2" type="noConversion"/>
  </si>
  <si>
    <t>[긴급] 대모초 본관신관 외부창호 개선공사 입찰 공고 [금속구조물창호온실]</t>
    <phoneticPr fontId="2" type="noConversion"/>
  </si>
  <si>
    <t>20231150245-00</t>
    <phoneticPr fontId="2" type="noConversion"/>
  </si>
  <si>
    <t>서울청년센터 성북 신축공사</t>
    <phoneticPr fontId="2" type="noConversion"/>
  </si>
  <si>
    <t>서울특별시 성북구</t>
    <phoneticPr fontId="2" type="noConversion"/>
  </si>
  <si>
    <t>20231149850-01</t>
    <phoneticPr fontId="2" type="noConversion"/>
  </si>
  <si>
    <t>서울과학고등학교</t>
    <phoneticPr fontId="2" type="noConversion"/>
  </si>
  <si>
    <t>(긴급)서울과학고 기숙사 환경개선 공사</t>
    <phoneticPr fontId="2" type="noConversion"/>
  </si>
  <si>
    <t>20231149387-00</t>
    <phoneticPr fontId="2" type="noConversion"/>
  </si>
  <si>
    <t>양강중 본관 통합형 시설개선공사</t>
    <phoneticPr fontId="2" type="noConversion"/>
  </si>
  <si>
    <t>20231149172-00</t>
    <phoneticPr fontId="2" type="noConversion"/>
  </si>
  <si>
    <t>서울우신초등학교 중관동 내진보강 및 기타공사(장기계속)</t>
    <phoneticPr fontId="2" type="noConversion"/>
  </si>
  <si>
    <t>20231149269-00</t>
    <phoneticPr fontId="2" type="noConversion"/>
  </si>
  <si>
    <t>서울시립대학교 조형관 노후화장실 환경개선공사</t>
    <phoneticPr fontId="2" type="noConversion"/>
  </si>
  <si>
    <t>서울시립대학교</t>
    <phoneticPr fontId="2" type="noConversion"/>
  </si>
  <si>
    <t>한국스포츠정책과학원 신청사 리모델링 공사(건축)</t>
    <phoneticPr fontId="2" type="noConversion"/>
  </si>
  <si>
    <t>20231149267-00</t>
    <phoneticPr fontId="2" type="noConversion"/>
  </si>
  <si>
    <t>서울올림픽기념국민체육진흥공단</t>
    <phoneticPr fontId="2" type="noConversion"/>
  </si>
  <si>
    <t>20231149224-00</t>
    <phoneticPr fontId="2" type="noConversion"/>
  </si>
  <si>
    <t>(긴급)중구 구립경로당 외장재 교체공사(을지, 신당5동 경로당)</t>
    <phoneticPr fontId="2" type="noConversion"/>
  </si>
  <si>
    <t>20231149175-00</t>
    <phoneticPr fontId="2" type="noConversion"/>
  </si>
  <si>
    <t>(긴급) 중구 구립경로당 외장재 교체공사(공원장충경로당, 장충경로당)</t>
    <phoneticPr fontId="2" type="noConversion"/>
  </si>
  <si>
    <t>20231148003-00</t>
    <phoneticPr fontId="2" type="noConversion"/>
  </si>
  <si>
    <t>고척도서관 Creative Ground 조성 공사</t>
    <phoneticPr fontId="2" type="noConversion"/>
  </si>
  <si>
    <t>고척도서관</t>
    <phoneticPr fontId="2" type="noConversion"/>
  </si>
  <si>
    <t>20231148936-00</t>
    <phoneticPr fontId="2" type="noConversion"/>
  </si>
  <si>
    <t>체육과학관 및 필승관 외벽 개선공사</t>
    <phoneticPr fontId="2" type="noConversion"/>
  </si>
  <si>
    <t>20231148598-00</t>
    <phoneticPr fontId="2" type="noConversion"/>
  </si>
  <si>
    <t>한국체육대학교</t>
    <phoneticPr fontId="2" type="noConversion"/>
  </si>
  <si>
    <t>홍익대학교사범대학부속고등학교</t>
    <phoneticPr fontId="2" type="noConversion"/>
  </si>
  <si>
    <t>홍대부고 신관(미래관) 바닥개선 공사</t>
    <phoneticPr fontId="2" type="noConversion"/>
  </si>
  <si>
    <t>20231146009-01</t>
    <phoneticPr fontId="2" type="noConversion"/>
  </si>
  <si>
    <t>경복여고 급식실(조리실)전면보수공사(건축+기계) [긴급]</t>
    <phoneticPr fontId="2" type="noConversion"/>
  </si>
  <si>
    <t>경복여자고등학교</t>
    <phoneticPr fontId="2" type="noConversion"/>
  </si>
  <si>
    <t>한성여자고등학교 본관 바닥개선 및 기타공사</t>
    <phoneticPr fontId="2" type="noConversion"/>
  </si>
  <si>
    <t>한성여자고등학교</t>
    <phoneticPr fontId="2" type="noConversion"/>
  </si>
  <si>
    <t>20231201489-01</t>
    <phoneticPr fontId="2" type="noConversion"/>
  </si>
  <si>
    <t>20231108696-00</t>
    <phoneticPr fontId="2" type="noConversion"/>
  </si>
  <si>
    <t>교육1,2,3호관 개축공사</t>
    <phoneticPr fontId="2" type="noConversion"/>
  </si>
  <si>
    <t>강원지방조달청</t>
    <phoneticPr fontId="2" type="noConversion"/>
  </si>
  <si>
    <t>[긴급]성내중 외1교(서울오륜초)드라이비트 해소 및 지붕보수 공사</t>
    <phoneticPr fontId="2" type="noConversion"/>
  </si>
  <si>
    <t>20231147574-00</t>
    <phoneticPr fontId="2" type="noConversion"/>
  </si>
  <si>
    <t>20231202059-01</t>
    <phoneticPr fontId="2" type="noConversion"/>
  </si>
  <si>
    <t>20231202072-00</t>
    <phoneticPr fontId="2" type="noConversion"/>
  </si>
  <si>
    <t>20231202056-00</t>
    <phoneticPr fontId="2" type="noConversion"/>
  </si>
  <si>
    <t>20231202038-00</t>
    <phoneticPr fontId="2" type="noConversion"/>
  </si>
  <si>
    <t>20231201043-00</t>
    <phoneticPr fontId="2" type="noConversion"/>
  </si>
  <si>
    <t>20231201205-00</t>
    <phoneticPr fontId="2" type="noConversion"/>
  </si>
  <si>
    <t>20231200638-00</t>
    <phoneticPr fontId="2" type="noConversion"/>
  </si>
  <si>
    <t>20231200621-00</t>
    <phoneticPr fontId="2" type="noConversion"/>
  </si>
  <si>
    <t>20231200610-00</t>
    <phoneticPr fontId="2" type="noConversion"/>
  </si>
  <si>
    <t>20231200605-00</t>
    <phoneticPr fontId="2" type="noConversion"/>
  </si>
  <si>
    <t>20231200853-00</t>
    <phoneticPr fontId="2" type="noConversion"/>
  </si>
  <si>
    <t>20231147653-00</t>
    <phoneticPr fontId="2" type="noConversion"/>
  </si>
  <si>
    <t>20231200752-00</t>
    <phoneticPr fontId="2" type="noConversion"/>
  </si>
  <si>
    <t>20231149983-00</t>
    <phoneticPr fontId="2" type="noConversion"/>
  </si>
  <si>
    <t>20231200362-00</t>
    <phoneticPr fontId="2" type="noConversion"/>
  </si>
  <si>
    <t>20231147752-00</t>
    <phoneticPr fontId="2" type="noConversion"/>
  </si>
  <si>
    <t>20231147743-00</t>
    <phoneticPr fontId="2" type="noConversion"/>
  </si>
  <si>
    <t>20231147309-00</t>
    <phoneticPr fontId="2" type="noConversion"/>
  </si>
  <si>
    <t>20231145678-01</t>
    <phoneticPr fontId="2" type="noConversion"/>
  </si>
  <si>
    <t>20231146301-00</t>
    <phoneticPr fontId="2" type="noConversion"/>
  </si>
  <si>
    <t>20231146243-00</t>
    <phoneticPr fontId="2" type="noConversion"/>
  </si>
  <si>
    <t>교육청</t>
    <phoneticPr fontId="2" type="noConversion"/>
  </si>
  <si>
    <t>20231124192-00</t>
    <phoneticPr fontId="2" type="noConversion"/>
  </si>
  <si>
    <t>신남초 교사 개축공사</t>
    <phoneticPr fontId="2" type="noConversion"/>
  </si>
  <si>
    <t>20231146161-00</t>
    <phoneticPr fontId="2" type="noConversion"/>
  </si>
  <si>
    <t>20231149207-00</t>
    <phoneticPr fontId="2" type="noConversion"/>
  </si>
  <si>
    <t>148/343</t>
    <phoneticPr fontId="2" type="noConversion"/>
  </si>
  <si>
    <t>20231200422-00</t>
    <phoneticPr fontId="2" type="noConversion"/>
  </si>
  <si>
    <t>20231150096-00</t>
    <phoneticPr fontId="2" type="noConversion"/>
  </si>
  <si>
    <t>20231201192-00</t>
    <phoneticPr fontId="2" type="noConversion"/>
  </si>
  <si>
    <t>20231202015-00</t>
    <phoneticPr fontId="2" type="noConversion"/>
  </si>
  <si>
    <t>20231205217-00</t>
    <phoneticPr fontId="2" type="noConversion"/>
  </si>
  <si>
    <t>20231205187-01</t>
    <phoneticPr fontId="2" type="noConversion"/>
  </si>
  <si>
    <t>20231205235-00</t>
    <phoneticPr fontId="2" type="noConversion"/>
  </si>
  <si>
    <t>20231200358-00</t>
    <phoneticPr fontId="2" type="noConversion"/>
  </si>
  <si>
    <t>20231205254-00</t>
    <phoneticPr fontId="2" type="noConversion"/>
  </si>
  <si>
    <t>20231205263-00</t>
    <phoneticPr fontId="2" type="noConversion"/>
  </si>
  <si>
    <t>20231205304-00</t>
    <phoneticPr fontId="2" type="noConversion"/>
  </si>
  <si>
    <t>20231205323-00</t>
    <phoneticPr fontId="2" type="noConversion"/>
  </si>
  <si>
    <t>20231204388-00</t>
    <phoneticPr fontId="2" type="noConversion"/>
  </si>
  <si>
    <t>20231204930-00</t>
    <phoneticPr fontId="2" type="noConversion"/>
  </si>
  <si>
    <t>20231206233-00</t>
    <phoneticPr fontId="2" type="noConversion"/>
  </si>
  <si>
    <t>20231205111-00</t>
    <phoneticPr fontId="2" type="noConversion"/>
  </si>
  <si>
    <t>20231206538-00</t>
    <phoneticPr fontId="2" type="noConversion"/>
  </si>
  <si>
    <t>20231206600-00</t>
    <phoneticPr fontId="2" type="noConversion"/>
  </si>
  <si>
    <t>20231206670-00</t>
    <phoneticPr fontId="2" type="noConversion"/>
  </si>
  <si>
    <t>20231207654-00</t>
    <phoneticPr fontId="2" type="noConversion"/>
  </si>
  <si>
    <t>20231207823-00</t>
    <phoneticPr fontId="2" type="noConversion"/>
  </si>
  <si>
    <t>화랑마을 시니어센터 신축공사(건축,토목,기계)</t>
  </si>
  <si>
    <t>서울특별시 중랑구</t>
  </si>
  <si>
    <t>구로5동 청소년복합시설 리모델링 공사</t>
  </si>
  <si>
    <t>서울특별시 구로구</t>
  </si>
  <si>
    <t>동대문구 구립 어르신종합복지관 신축공사(장기)</t>
  </si>
  <si>
    <t>서울특별시 동대문구</t>
  </si>
  <si>
    <t>오류고등학교 급식실 증축 및 내진보강공사</t>
  </si>
  <si>
    <t>서울특별시교육청 오류고등학교</t>
  </si>
  <si>
    <t>강북문화예술회관 대공연장 리모델링공사(건축, 기계)</t>
  </si>
  <si>
    <t>서울특별시 강북구</t>
  </si>
  <si>
    <t>서울시교육청(한강이북) 옥외방수 유지관리공사 단가계약</t>
  </si>
  <si>
    <t>서울특별시교육청 서울특별시교육청교육시설관리본부</t>
  </si>
  <si>
    <t>백년시장 아케이드 설치공사(건축,토목)</t>
  </si>
  <si>
    <t>대림골목시장 아케이드 설치 건축공사</t>
  </si>
  <si>
    <t>서울특별시 은평구</t>
  </si>
  <si>
    <t>사당4동 재생사업 마을카페 신축공사</t>
  </si>
  <si>
    <t>서울특별시 동작구</t>
  </si>
  <si>
    <t>2023년 신내12 외 1개단지 임대아파트 옥상방수공사</t>
  </si>
  <si>
    <t>서울주택도시공사</t>
  </si>
  <si>
    <t>상일2동 주민센터 신축공사(긴급)</t>
  </si>
  <si>
    <t>서울특별시 강동구</t>
  </si>
  <si>
    <t>김포공항 건축물 오버헤드도어 및 노후셔터 교체공사</t>
  </si>
  <si>
    <t>한국공항공사 김포공항</t>
  </si>
  <si>
    <t>지하철 1호선 종각역 등 2개역 환기시스템 개량사업 건축공사</t>
  </si>
  <si>
    <t>서울교통공사</t>
  </si>
  <si>
    <t>7호선 가산디지털단지역 승강편의시설 설치공사(56공구)</t>
  </si>
  <si>
    <t>재현중학교 본관 드라이비트 해소공사 입찰공고</t>
  </si>
  <si>
    <t>서울특별시북부교육청 재현중학교</t>
  </si>
  <si>
    <t>평화빌딩A동 옥상온실 설치 공사</t>
  </si>
  <si>
    <t>한국기계연구원</t>
  </si>
  <si>
    <t>경문고등학교 정보화도서관 도서실 환경개선공사</t>
  </si>
  <si>
    <t>서울특별시교육청 경문고등학교</t>
  </si>
  <si>
    <t>[긴급] 이수초 체육관 증축공사 입찰 공고</t>
  </si>
  <si>
    <t>서울특별시교육청 서울특별시강남서초교육지원청</t>
  </si>
  <si>
    <t>평화의공원 현장근로자 대기실 증축(별동)공사 (건축+기계)</t>
  </si>
  <si>
    <t>서울특별시</t>
  </si>
  <si>
    <t>[긴급]상암초 체육관 내외부 환경개선공사</t>
  </si>
  <si>
    <t>서울특별시교육청 서울특별시서부교육지원청</t>
  </si>
  <si>
    <t>세화고등학교 및 세화여자고등학교 장애인편의시설(엘리베이터) 설치공사(건축) 전자입찰 공고</t>
  </si>
  <si>
    <t>서울특별시교육청 세화고등학교</t>
  </si>
  <si>
    <t>시립 서울형 키즈카페 1호 조성 공사(건축)</t>
  </si>
  <si>
    <t>서울문화재단 본관 노후시설 환경개선공사 (건축, 기계)</t>
  </si>
  <si>
    <t>재단법인서울문화재단</t>
  </si>
  <si>
    <t>학생교육원(글로벌) 본관동 내진보강공사</t>
  </si>
  <si>
    <t>골목관리소 천연 신축공사(건축,토목,기계)</t>
  </si>
  <si>
    <t>서울특별시 서대문구</t>
  </si>
  <si>
    <t>한신대학교 서울캠퍼스 생활관(선교센터) 리모델링 공사(건축)</t>
  </si>
  <si>
    <t>한신대학교</t>
  </si>
  <si>
    <t>[긴급] 밀알학교 본관동 외벽개선공사 입찰 공고</t>
  </si>
  <si>
    <t>서울특별시교육청 밀알학교</t>
  </si>
  <si>
    <t>서울랜드 삼천리대극장(야외대극장) 환경개선 및 내진보강공사</t>
  </si>
  <si>
    <t>송파경찰서 거여파출소 신축공사</t>
  </si>
  <si>
    <t>경찰청 서울특별시경찰청</t>
  </si>
  <si>
    <t>은평경찰서 대조파출소 신축공사</t>
  </si>
  <si>
    <t>북부기술교육원 제로에너지건물(ZEB) 전환 리모델링 건축공사</t>
  </si>
  <si>
    <t>2023년 지하주택 등 침수방지시설 설치공사(연간단가)</t>
  </si>
  <si>
    <t>서울특별시 서초구</t>
  </si>
  <si>
    <t>6호선 월드컵경기장역 캐노피 신설공사(2차)</t>
  </si>
  <si>
    <t>대한노인회 강남구지회 내진보강 및 환경개선공사</t>
  </si>
  <si>
    <t>서울특별시 강남구</t>
  </si>
  <si>
    <t>(긴급)은평메디텍고등학교 실습관 및 연곡당 내진보강공사 전자입찰 공고</t>
  </si>
  <si>
    <t>서울특별시교육청 은평메디텍고등학교</t>
  </si>
  <si>
    <t>한영고등학교 본관 및 별관 내진보강 건축공사</t>
  </si>
  <si>
    <t>서울특별시교육청 한영고등학교</t>
  </si>
  <si>
    <t>화곡4-1 공영주차장 증축공사(건축)</t>
  </si>
  <si>
    <t>서울특별시 강서구</t>
  </si>
  <si>
    <t>동대문도서관 화장실개선 및 기타공사</t>
  </si>
  <si>
    <t>빅데이터를 활용한 마이스터 로봇화연구시설(3차) 건축공사</t>
  </si>
  <si>
    <t>2호선 신설동역 승강편의시설 설치공사(59공구)</t>
  </si>
  <si>
    <t>5호선 상일동역 승강편의시설 설치공사(58공구)</t>
  </si>
  <si>
    <t>온곡중 외 1교(숭미초) 장애인편의시설(승강기 등) 설치공사</t>
  </si>
  <si>
    <t>서울특별시교육청 서울특별시북부교육지원청</t>
  </si>
  <si>
    <t>양천도서관 화장실 및 치장벽돌 개선공사</t>
  </si>
  <si>
    <t>6호선 대흥역 승강편의시설 설치공사(60공구)</t>
  </si>
  <si>
    <t>인조별서유기비 마을회관 신축공사</t>
  </si>
  <si>
    <t>오목공원 실내놀이터 신축공사(건축/기계)</t>
  </si>
  <si>
    <t>서울특별시 양천구</t>
  </si>
  <si>
    <t>우신중학교 급식실 및 학생식당 증축공사</t>
  </si>
  <si>
    <t>서울특별시남부교육청 우신중학교</t>
  </si>
  <si>
    <t>정릉 도시관리지원센터 구조보강공사</t>
  </si>
  <si>
    <t>서울특별시 성북구</t>
  </si>
  <si>
    <t>월계도서관 리모델링 공사</t>
  </si>
  <si>
    <t>서울특별시 노원구</t>
  </si>
  <si>
    <t>서울물연구원 본관 외벽 리모델링 공사</t>
  </si>
  <si>
    <t>성보고등학교 호림관 외벽개선 및 장애인편의시설 설치공사</t>
  </si>
  <si>
    <t>서울특별시교육청 성보고등학교</t>
  </si>
  <si>
    <t>장위적환장 시설 개선공사(건축)</t>
  </si>
  <si>
    <t>구립 수락노인종합복지관 인테리어 공사</t>
  </si>
  <si>
    <t>2023년 방태산 산림문화휴양관 개축공사(건축)</t>
  </si>
  <si>
    <t>산림청 국립자연휴양림관리소</t>
  </si>
  <si>
    <t>OK민원센터 리모델링 공사</t>
  </si>
  <si>
    <t>한광고등학교 별관 외벽 개선공사 전자 입찰 공고</t>
  </si>
  <si>
    <t>서울특별시교육청 한광고등학교</t>
  </si>
  <si>
    <t>구립별하어린이집 신축공사</t>
  </si>
  <si>
    <t>서울특별시 금천구</t>
  </si>
  <si>
    <t>2023년 동산초등학교 본관 스프링클러 및 드라이비트 개선공사(건축/기계설비)</t>
  </si>
  <si>
    <t>서울특별시중부교육청 동산초등학교</t>
  </si>
  <si>
    <t>명일1동 주민센터 복합화사업 철거공사(석면해체 포함)</t>
  </si>
  <si>
    <t>은평문화예술회관 보강공사</t>
  </si>
  <si>
    <t>중평어린이공원 실내놀이터 건립 공사</t>
  </si>
  <si>
    <t>[긴급] 중곡문화체육센터 수영장 등 리모델링 공사</t>
  </si>
  <si>
    <t>서울특별시광진구시설관리공단</t>
  </si>
  <si>
    <t>강서경찰서 염창지구대 신축공사</t>
  </si>
  <si>
    <t>창도초 본관, 동관 텍스교체 및 기타공사</t>
  </si>
  <si>
    <t>서울대공원 유인원관 관람환경 및 사무실 개선공사</t>
  </si>
  <si>
    <t>서울행현초 무석면텍스 설치공사</t>
  </si>
  <si>
    <t>서울특별시교육청 서울특별시성동광진교육지원청</t>
  </si>
  <si>
    <t>환일고등학교 외벽보수 및 방수공사 전자입찰 공고</t>
  </si>
  <si>
    <t>서울특별시교육청 환일고등학교</t>
  </si>
  <si>
    <t>불암산 나비정원 부속시설 정비 공사</t>
  </si>
  <si>
    <t>창동중 본관, 별관 텍스설치공사</t>
  </si>
  <si>
    <t>신영동 공영주차장 및 주민편의시설 건설공사(건축,토목,기계)</t>
  </si>
  <si>
    <t>서울특별시 종로구</t>
  </si>
  <si>
    <t>치현초 교사동 내진보강공사</t>
  </si>
  <si>
    <t>서울특별시교육청 서울특별시강서양천교육지원청</t>
  </si>
  <si>
    <t>2023년 김포공항 항공기 소음대책지역 주택방음시설 신규설치 및 유지보수 공사</t>
  </si>
  <si>
    <t>(가칭)관악문화복지타운 건립공사(건축,토목,기계,조경)</t>
  </si>
  <si>
    <t>서울특별시 관악구</t>
  </si>
  <si>
    <t>생활SOC 금천구 가족센터 복합화시설 신축공사</t>
  </si>
  <si>
    <t>협업지능기반 로봇플러스사업(2차) 공간구축 건축공사(건축,토목,조경,기계)</t>
  </si>
  <si>
    <t>2023학년도 중앙대학교사범대학부속고등학교 외부창호개선 건축공사</t>
  </si>
  <si>
    <t>서울특별시교육청 중앙대학교사범대학부속고등학교</t>
  </si>
  <si>
    <t>양천구 보육타운 건립 공사(건축, 토목)</t>
  </si>
  <si>
    <t>2023년도 광영고등학교 드라이비트해소 및 내진보강공사</t>
  </si>
  <si>
    <t>서울특별시교육청 광영고등학교</t>
  </si>
  <si>
    <t>암사1동 공영주차장 시설개선공사(건축)</t>
  </si>
  <si>
    <t>서울시설공단</t>
  </si>
  <si>
    <t>대원고등학교 본관 및 체육관 바닥교체공사</t>
  </si>
  <si>
    <t>서울특별시교육청 대원고등학교</t>
  </si>
  <si>
    <t>청량리농수산물시장 캐노피 설치공사(건축)</t>
  </si>
  <si>
    <t>[긴급](장기)연천초 급식실 및 학생식당 증축공사</t>
  </si>
  <si>
    <t>고척중학교 교사동 외벽개선 및 내진보강공사</t>
  </si>
  <si>
    <t>서울특별시교육청 서울특별시남부교육지원청</t>
  </si>
  <si>
    <t>서울수유동우체국 건립공사</t>
  </si>
  <si>
    <t>과학기술정보통신부 우정사업본부 우정사업조달센터</t>
  </si>
  <si>
    <t>금옥여고 본관동 바닥개선공사</t>
  </si>
  <si>
    <t>광희중 교사동 지붕개선 및 생활관 옥상방수공사</t>
  </si>
  <si>
    <t>서대문문화체육회관 소극장 리모델링 공사(건축, 기계)</t>
  </si>
  <si>
    <t>구립 연꽃어린이집 대체신축공사</t>
  </si>
  <si>
    <t>서울마곡지구내 우체국 건립공사(건축)</t>
  </si>
  <si>
    <t>과학기술정보통신부 우정사업본부 서울지방우정청</t>
  </si>
  <si>
    <t>강서공고 본관동 및 체육관 통합형 시설개선공사</t>
  </si>
  <si>
    <t>서울영원초등학교 본관동 드라이비트 해소공사</t>
  </si>
  <si>
    <t>성산검사소 환경개선 건축공사</t>
  </si>
  <si>
    <t>한국교통안전공단</t>
  </si>
  <si>
    <t>한국체육대학교 승리관 및 오륜관 장애인용 승강기 설치공사</t>
  </si>
  <si>
    <t>한국체육대학교</t>
  </si>
  <si>
    <t>청량초 바닥 및 출입문 개선공사</t>
  </si>
  <si>
    <t>서울특별시교육청 서울특별시동부교육지원청</t>
  </si>
  <si>
    <t>서울옥정초 수영장 개선공사</t>
  </si>
  <si>
    <t>수서동 임시청사 건립공사(건축,기계)</t>
  </si>
  <si>
    <t>상계중앙시장 아케이드 증축공사(건축)</t>
  </si>
  <si>
    <t>(장기계속)아현중 본관 및 신관 외부창호 교체 및 기타공사</t>
  </si>
  <si>
    <t>고교학점제 공간 및 틈새공간 조성 공사</t>
  </si>
  <si>
    <t>서울특별시교육청 석관고등학교</t>
  </si>
  <si>
    <t>서울창업센터 동작 리모델링 공사(실내건축)</t>
  </si>
  <si>
    <t>(재)서울경제진흥원</t>
  </si>
  <si>
    <t>마장동 525-1, 안심상가 조성을 위한 2~5층 용도변경 리모델링공사(건축,기계)_긴급</t>
  </si>
  <si>
    <t>서울특별시 성동구</t>
  </si>
  <si>
    <t>별빛어린이집 리모델링(증축) 건축, 기계공사</t>
  </si>
  <si>
    <t>2023년 청태산자연휴양림 산림복합체험센터 신축공사(건축)</t>
  </si>
  <si>
    <t>신서초 본관 외부창호개선 및 내부도장공사</t>
  </si>
  <si>
    <t>舊경찰박물관 리모델링 공사(건축,기계)</t>
  </si>
  <si>
    <t>[긴급]은평초 본관, 후관, 신관 바닥개선공사</t>
  </si>
  <si>
    <t>[긴급]증산초 화장실 개선 및 기타공사</t>
  </si>
  <si>
    <t>잠실공원 실내놀이터 조성공사(건축분야)</t>
  </si>
  <si>
    <t>서울특별시 송파구</t>
  </si>
  <si>
    <t>(긴급) 덕수초 수영장 및 교사 통합개선 공사</t>
  </si>
  <si>
    <t>서울특별시교육청 서울특별시중부교육지원청</t>
  </si>
  <si>
    <t>[긴급]아현초 교사동 화장실개선공사</t>
  </si>
  <si>
    <t>신림초 화장실 보수 및 드라이비트해소공사</t>
  </si>
  <si>
    <t>서울특별시교육청 서울특별시동작관악교육지원청</t>
  </si>
  <si>
    <t>[긴급]서울문덕초등학교 교사동 외부창호개선 공사</t>
  </si>
  <si>
    <t>서울특별시교육청 서울특별시강동송파교육지원청</t>
  </si>
  <si>
    <t>장충고등학교 화승관, 관리동 내진보강 및 창호교체공사 입찰 공고</t>
  </si>
  <si>
    <t>서울특별시교육청 장충고등학교</t>
  </si>
  <si>
    <t>[긴급]서울강동초 본관 및 별관 바닥개선 공사</t>
  </si>
  <si>
    <t>[긴급] 상천초 교사동 드라이비트 해소 및 내진보강공사</t>
  </si>
  <si>
    <t>[긴급] 노일중 교사동 내진보강 및 장애인편의시설 설치공사 변경공고</t>
  </si>
  <si>
    <t>방배아트유스센터 조성 리모델링 건축공사</t>
  </si>
  <si>
    <t>잠실 제1수영장 노후 시설물 개선공사</t>
  </si>
  <si>
    <t>패션봉제 복합지원센터 조성 공사(건축·기계)</t>
  </si>
  <si>
    <t>방원중 통합형 시설개선 및 급식실 증축공사</t>
  </si>
  <si>
    <t>미성동 복합청사 신축공사 (건축,토목,조경,기계)</t>
  </si>
  <si>
    <t>[긴급] 무학중 체육관동 및 교사동 화장실개선공사</t>
  </si>
  <si>
    <t>[긴급]진관중 어울동 및 체육관동 화장실 개선공사</t>
  </si>
  <si>
    <t>[긴급] 가인초 교사동 화장실 개선공사</t>
  </si>
  <si>
    <t>구 자양1동청사 리모델링 공사(건축, 기계)</t>
  </si>
  <si>
    <t>서울특별시 광진구</t>
  </si>
  <si>
    <t>[긴급]불광초 신관동 화장실 개선공사</t>
  </si>
  <si>
    <t>서울가산초등학교 교사동 내진보강 공사</t>
  </si>
  <si>
    <t>청년취업사관학교 도봉캠퍼스 조성공사(실내건축)</t>
  </si>
  <si>
    <t>서울대학교 LnL시범사업(906동) 리모델링 건축공사</t>
  </si>
  <si>
    <t>서울대학교</t>
  </si>
  <si>
    <t>용산도서관 바닥개선 및 기타공사</t>
  </si>
  <si>
    <t>[긴급] 상봉중 통합형 환경개선공사</t>
  </si>
  <si>
    <t>[긴급]잠실고 체육관 환경개선 공사</t>
  </si>
  <si>
    <t>[긴급]서울문현초등학교 바닥 개선 공사</t>
  </si>
  <si>
    <t>하정어린이집 환경개선공사(건축+내진)</t>
  </si>
  <si>
    <t>서울특별시 영등포구</t>
  </si>
  <si>
    <t>진명여자고등학교 교사동 외부창호 개선</t>
  </si>
  <si>
    <t>서울특별시교육청 진명여자고등학교</t>
  </si>
  <si>
    <t>풍납취수장 환경개선공사 (장기계속)</t>
  </si>
  <si>
    <t>[긴급]안산초 신관 내진보강 및 남관 화장실 개선공사</t>
  </si>
  <si>
    <t>(긴급)오금고 치장벽돌보수 및 기타환경개선 공사</t>
  </si>
  <si>
    <t>[긴급] 대명중 교사동 외부창호 개선공사 입찰 공고 [금속구조물창호온실]</t>
  </si>
  <si>
    <t>[긴급] 언주중 본관 및 별관 외부창호 개선공사 입찰 공고 [주력: 금속구조물창호온실]</t>
  </si>
  <si>
    <t>예원학교 신관 증축공사</t>
  </si>
  <si>
    <t>서울특별시중부교육청 예원학교</t>
  </si>
  <si>
    <t>[긴급] 수서중 외 2교(수서초, 언북중) 외부창호 교체 및 기타공사 [주력: 금속구조물창호온실]</t>
  </si>
  <si>
    <t>[긴급]미래산업과학고등학교 화장실보수공사(건축,기계)</t>
  </si>
  <si>
    <t>서울특별시교육청 미래산업과학고등학교</t>
  </si>
  <si>
    <t>미림여자정보과학고등학교 정보교사동,관리동,강당동[건축+설비] 내진보강 공사 입찰공고</t>
  </si>
  <si>
    <t>서울특별시교육청 미림여자정보과학고등학교</t>
  </si>
  <si>
    <t>공릉초 교사동 드라이비트해소 및 기타공사</t>
  </si>
  <si>
    <t>국립공원 청소년수련시설 증축공사(건축)</t>
  </si>
  <si>
    <t>국립공원공단 북한산국립공원 도봉사무소</t>
  </si>
  <si>
    <t>서울가산동우체국 건립공사(건축)</t>
  </si>
  <si>
    <t>아차산 힐링여가  커뮤니티센터 조성공사</t>
  </si>
  <si>
    <t>수도전기공업고등학교 기숙사(수재학사) 교육환경개선 건축공사</t>
  </si>
  <si>
    <t>서울특별시교육청 수도전기공업고등학교</t>
  </si>
  <si>
    <t>[긴급]월계고 교사동 바닥개선공사</t>
  </si>
  <si>
    <t>신목초 본관 서관 외부창호개선 및 내부도장공사</t>
  </si>
  <si>
    <t>(긴급)수색초 통합형 시설개선공사</t>
  </si>
  <si>
    <t>동국대학교사범대학부속여자중학교 바닥개선공사</t>
  </si>
  <si>
    <t>서울특별시교육청 서울특별시성동교육청 동국대학교사범대학부속여자중학교</t>
  </si>
  <si>
    <t>서울교육연수원 교육동 로비공간 환경개선공사</t>
  </si>
  <si>
    <t>서울특별시교육청 서울특별시교육연수원</t>
  </si>
  <si>
    <t>사당초 본관 급식실 개선 및 기타공사</t>
  </si>
  <si>
    <t>구립 샛별어린이집 신축공사</t>
  </si>
  <si>
    <t>[긴급]미래산업과학고등학교 교사동 외부창호공사 전자입찰 안내 공고</t>
  </si>
  <si>
    <t>[긴급]구산중 외 1교(덕산중)급식시설 개선 및 도장공사</t>
  </si>
  <si>
    <t>(긴급) 중목초 교사동 외부창호 개선공사</t>
  </si>
  <si>
    <t>[긴급] 휘봉초 화장실 및 내부벽체 개선공사</t>
  </si>
  <si>
    <t>대학본부 보차도 분리 및 녹지공간 조성공사</t>
  </si>
  <si>
    <t>한국방송통신대학교</t>
  </si>
  <si>
    <t>경희여자고등학교 본관동 드라이비트 해소 공사</t>
  </si>
  <si>
    <t>서울특별시교육청 경희여자고등학교</t>
  </si>
  <si>
    <t>중구문화재단 전시공간 리노베이션 공사(건축,기계)</t>
  </si>
  <si>
    <t>재단법인중구문화재단</t>
  </si>
  <si>
    <t>서초 청년센터 건축·인테리어 공사</t>
  </si>
  <si>
    <t>[긴급] 개운초 교사동 화장실 개선공사</t>
  </si>
  <si>
    <t>서울특별시교육청 서울특별시성북강북교육지원청</t>
  </si>
  <si>
    <t>과학전시관(동부분관) 화장실 개선공사</t>
  </si>
  <si>
    <t>[긴급] 화계중 본관동 및 별관동 화장실 개선공사</t>
  </si>
  <si>
    <t>구립스터디카페 설치공사(건축,기계)</t>
  </si>
  <si>
    <t>서울대학교 물리천문학부 연구동(56-1동) 신축공사</t>
  </si>
  <si>
    <t>5호선 영등포구청역 등 3역 승강편의시설 설치공사(61공구)</t>
  </si>
  <si>
    <t>5기동단 본관2~5층, 석면제거 해체 및 복구 공사</t>
  </si>
  <si>
    <t>경찰청 서울특별시지방경찰청 기동단 5기동대</t>
  </si>
  <si>
    <t>3호선 녹번역 등 2역 승강편의시설 설치공사(62공구)</t>
  </si>
  <si>
    <t>[긴급] 서초고 교사동 내부도장 및 기타공사 입찰 공고</t>
  </si>
  <si>
    <t>서울성산동우체국 건립공사(건축)</t>
  </si>
  <si>
    <t>서울갈현동우체국 건립공사(건축)</t>
  </si>
  <si>
    <t>강현중 학생식당 및 드라이비트 개선공사</t>
  </si>
  <si>
    <t>청년취업사관학교 성동캠퍼스 조성공사(실내건축)</t>
  </si>
  <si>
    <t>정독도서관 통합형 시설개선공사</t>
  </si>
  <si>
    <t>디지털 동행플라자 영등포 조성공사</t>
  </si>
  <si>
    <t>강남구청 삼성로별관 내진보강 공사</t>
  </si>
  <si>
    <t>가락시장 냉동창고 건립공사(건축)</t>
  </si>
  <si>
    <t>서울특별시농수산식품공사</t>
  </si>
  <si>
    <t>정릉천 문화복합공간 조성공사(장기)</t>
  </si>
  <si>
    <t>서울고원초등학교 화장실 전면개선 및 급식실 부분개선공사</t>
  </si>
  <si>
    <t>과학전시관 천문대 개선공사(건축, 기계)</t>
  </si>
  <si>
    <t>서울특별시교육청 서울특별시교육청융합과학교육원</t>
  </si>
  <si>
    <t>구청사 환경개선 공사[건축·기계](긴급)</t>
  </si>
  <si>
    <t>서울특별시 중구</t>
  </si>
  <si>
    <t>인왕산 근린공원 주민복합문화공간 조성 리모델링 공사(건축, 기계)</t>
  </si>
  <si>
    <t>서울적십자병원 장애인편의시설 설치공사[건축/기계]</t>
  </si>
  <si>
    <t>대한적십자사 서울적십자병원</t>
  </si>
  <si>
    <t>2023년 강동고 고교학점제 조성 및 다정다감(교직원휴계실) 조성 건축공사</t>
  </si>
  <si>
    <t>서울특별시교육청 강동고등학교</t>
  </si>
  <si>
    <t>가락본동 주민센터 증축 및 엘리베이터 설치공사(건축분야)</t>
  </si>
  <si>
    <t>여의도고등학교 동관동 체육관 환경개선공사</t>
  </si>
  <si>
    <t>(긴급) 장원중 통합개선공사</t>
  </si>
  <si>
    <t>청년취업사관학교 동대문캠퍼스 조성공사(실내건축)</t>
  </si>
  <si>
    <t>(긴급)청원여자고등학교 바닥(본관) 및 관리실환경개선공사</t>
  </si>
  <si>
    <t>서울특별시교육청 청원여자고등학교</t>
  </si>
  <si>
    <t>서울대학교 관악 940동 공용사무실 조성사업 건축공사</t>
  </si>
  <si>
    <t>잠실운동장 부속실 재배치 정비공사(건축)</t>
  </si>
  <si>
    <t>서울탑동초등학교 본관동 외벽개선 공사</t>
  </si>
  <si>
    <t>벚꽃길 공영주차장 건립공사(건축, 토목)</t>
  </si>
  <si>
    <t>선유도서관 리모델링 건축+기계설비 공사</t>
  </si>
  <si>
    <t>(긴급)광신고 D동 지하층 환경개선 공사</t>
  </si>
  <si>
    <t>서울특별시교육청 광신고등학교</t>
  </si>
  <si>
    <t>디지털동행플라자 은평 조성공사</t>
  </si>
  <si>
    <t>[긴급]상신중 외벽개선 및 기타공사</t>
  </si>
  <si>
    <t>[긴급] 영동중 교실증축 및 기타 공사</t>
  </si>
  <si>
    <t>난곡중학교 교사동 및 정보센터 화장실 개선공사</t>
  </si>
  <si>
    <t>역삼1동 선정경로당 신축공사(건축,토목,기계)</t>
  </si>
  <si>
    <t>[긴급]증산중 본관 및 별관 화장실개선공사</t>
  </si>
  <si>
    <t>도곡1경로당 신축공사(건축,토목,기계)</t>
  </si>
  <si>
    <t>논현공공복합문화청사 도서관 실내공사(건축,기계)</t>
  </si>
  <si>
    <t>동대문구민회관 해체공사(긴급)</t>
  </si>
  <si>
    <t>미림여자정보과학고등학교 정보교사동 외벽개선(드라이비트해소) 공사</t>
  </si>
  <si>
    <t>서울이문동우체국 건립공사</t>
  </si>
  <si>
    <t>(긴급) 서울장충초등학교 외벽개선공사</t>
  </si>
  <si>
    <t>화원중 교사동 외부창호 및 바닥개선공사</t>
  </si>
  <si>
    <t>자양동 10-34,46 주택건설사업 건설공사</t>
  </si>
  <si>
    <t>[긴급] 전자고 외부창호 개선 및 기타공사 입찰 공고</t>
  </si>
  <si>
    <t>한국의집 파인다이닝 조성공사(건축, 기계)</t>
  </si>
  <si>
    <t>한국문화재재단</t>
  </si>
  <si>
    <t>숭실중학교 급식실 및 학생식당 신증축 건축공사(기계포함) 전자입찰 공고[긴급]</t>
  </si>
  <si>
    <t>서울특별시서부교육청 숭실중학교</t>
  </si>
  <si>
    <t>장수초 교사동 바닥개선공사</t>
  </si>
  <si>
    <t>서울안국동우체국 건립공사(건축)</t>
  </si>
  <si>
    <t>서울중화초 교실바닥 전면보수공사</t>
  </si>
  <si>
    <t>한강미디어고등학교 교사동 외부창호 개선공사</t>
  </si>
  <si>
    <t>염경초 통합형 시설개선공사</t>
  </si>
  <si>
    <t>노원문화예술회관 리모델링공사(건축)</t>
  </si>
  <si>
    <t>선화예술고등학교 솔거1관 엘리베이터설치공사</t>
  </si>
  <si>
    <t>서울특별시교육청 선화예술고등학교</t>
  </si>
  <si>
    <t>2023 동일여고 신관동 드라이비트해소 및 내진보강공사</t>
  </si>
  <si>
    <t>서울특별시교육청 동일여자고등학교</t>
  </si>
  <si>
    <t>천일중 내외부 도장 및 바닥개선공사</t>
  </si>
  <si>
    <t>상암근린공원 책쉼터 건립사업(건축/기계)</t>
  </si>
  <si>
    <t>서울특별시 마포구</t>
  </si>
  <si>
    <t>동대부여고 금강관(체육관)및 급식실 개선 건축공사 입찰 공고</t>
  </si>
  <si>
    <t>서울특별시교육청 동국대학교사범대학부속여자고등학교</t>
  </si>
  <si>
    <t>빈집활용사업(초행지붕-천호) 건설공사</t>
  </si>
  <si>
    <t>2023 동일여고 수덕관 외벽보수공사</t>
  </si>
  <si>
    <t>서울대학교 수의과대학 ABSL2 구축 공사</t>
  </si>
  <si>
    <t>서울대학교 부속시설 실험동물자원관리원</t>
  </si>
  <si>
    <t>국사봉중 교사동 바닥개선 및 기타공사</t>
  </si>
  <si>
    <t>서울대학교 포스코스포츠센터 노후시설 개·보수공사</t>
  </si>
  <si>
    <t>금호동1가 636번지 공영주차장 건립공사</t>
  </si>
  <si>
    <t>공릉동 도깨비시장 고객지원센터 신축공사</t>
  </si>
  <si>
    <t>[긴급]동구여자중학교 화장실 개축 공사 입찰 공고</t>
  </si>
  <si>
    <t>서울특별시교육청 서울특별시성북교육지원청 동구여자중학교</t>
  </si>
  <si>
    <t>동작도서관 통합형 시설개선 및 내진보강 공사</t>
  </si>
  <si>
    <t>수락초 교사동 텍스설치공사(장기계속)</t>
  </si>
  <si>
    <t>서울산업정보학교 급식실 및 학생식당 증축공사</t>
  </si>
  <si>
    <t>서리풀아트스튜디오 조성공사(건축, 기계)</t>
  </si>
  <si>
    <t>서울은로초 교실 및 학생식당 증축공사(장기계속)</t>
  </si>
  <si>
    <t>[긴급] 이수중 본관 및 후관 내진보강공사 입찰 공고</t>
  </si>
  <si>
    <t>신연중학교 체육관 전면보수공사</t>
  </si>
  <si>
    <t>제2중랑미디어센터 인테리어공사(건축, 기계)</t>
  </si>
  <si>
    <t>서울잠전초 교사동 화장실 개선공사</t>
  </si>
  <si>
    <t>봉현초 교사동 텍스설치공사(장기계속)</t>
  </si>
  <si>
    <t>서울정심초등학교 외부창호 및 바닥개선 공사</t>
  </si>
  <si>
    <t>난향초 체육관 수영장보수 및 기타공사</t>
  </si>
  <si>
    <t>20230329214-00</t>
  </si>
  <si>
    <t>20230210019-00</t>
  </si>
  <si>
    <t>20230222222-00</t>
  </si>
  <si>
    <t>20230221150-00</t>
  </si>
  <si>
    <t>20230105911-00</t>
  </si>
  <si>
    <t>20230240975-00</t>
  </si>
  <si>
    <t>20230115192-00</t>
  </si>
  <si>
    <t>20230128720-00</t>
  </si>
  <si>
    <t>20230109981-00</t>
  </si>
  <si>
    <t>20230334773-00</t>
  </si>
  <si>
    <t>20230329339-00</t>
  </si>
  <si>
    <t>20230314619-00</t>
  </si>
  <si>
    <t>20230329968-00</t>
  </si>
  <si>
    <t>20230231229-00</t>
  </si>
  <si>
    <t>20230100246-00</t>
  </si>
  <si>
    <t>20230100406-00</t>
  </si>
  <si>
    <t>20230102454-01</t>
  </si>
  <si>
    <t>20230108559-00</t>
  </si>
  <si>
    <t>20230240079-00</t>
  </si>
  <si>
    <t>20230317457-00</t>
  </si>
  <si>
    <t>20230212444-00</t>
  </si>
  <si>
    <t>20230329302-00</t>
  </si>
  <si>
    <t>20230226031-00</t>
  </si>
  <si>
    <t>20230207243-00</t>
  </si>
  <si>
    <t>20230241895-00</t>
  </si>
  <si>
    <t>20230212013-00</t>
  </si>
  <si>
    <t>20230236578-00</t>
  </si>
  <si>
    <t>20230217454-00</t>
  </si>
  <si>
    <t>20230132402-00</t>
  </si>
  <si>
    <t>20230531861-00</t>
  </si>
  <si>
    <t>20230546395-00</t>
  </si>
  <si>
    <t>20230410000-00</t>
  </si>
  <si>
    <t>20230346676-00</t>
  </si>
  <si>
    <t>20230440319-00</t>
  </si>
  <si>
    <t>20230603161-00</t>
  </si>
  <si>
    <t>20230525610-00</t>
  </si>
  <si>
    <t>20230442842-00</t>
  </si>
  <si>
    <t>20230534354-00</t>
  </si>
  <si>
    <t>20230600541-00</t>
  </si>
  <si>
    <t>20230431441-00</t>
  </si>
  <si>
    <t>20230523363-00</t>
  </si>
  <si>
    <t>20230621158-00</t>
  </si>
  <si>
    <t>20230427589-02</t>
  </si>
  <si>
    <t>20230431536-00</t>
  </si>
  <si>
    <t>20230514931-00</t>
  </si>
  <si>
    <t>20230605314-00</t>
  </si>
  <si>
    <t>20230410279-01</t>
  </si>
  <si>
    <t>20230602272-00</t>
  </si>
  <si>
    <t>20230507929-00</t>
  </si>
  <si>
    <t>20230411884-00</t>
  </si>
  <si>
    <t>20230440382-00</t>
  </si>
  <si>
    <t>20230524276-00</t>
  </si>
  <si>
    <t>20230400381-00</t>
  </si>
  <si>
    <t>20230627337-00</t>
  </si>
  <si>
    <t>20230427520-00</t>
  </si>
  <si>
    <t>20230617841-00</t>
  </si>
  <si>
    <t>20230426418-00</t>
  </si>
  <si>
    <t>20230410560-01</t>
  </si>
  <si>
    <t>20230615042-00</t>
  </si>
  <si>
    <t>20230356802-01</t>
  </si>
  <si>
    <t>20230423252-00</t>
  </si>
  <si>
    <t>20230613143-00</t>
  </si>
  <si>
    <t>20230341041-00</t>
  </si>
  <si>
    <t>20230621094-00</t>
  </si>
  <si>
    <t>20230500384-00</t>
  </si>
  <si>
    <t>20230631827-00</t>
  </si>
  <si>
    <t>20230625371-00</t>
  </si>
  <si>
    <t>20230523909-00</t>
  </si>
  <si>
    <t>20230601433-00</t>
  </si>
  <si>
    <t>20230426964-00</t>
  </si>
  <si>
    <t>20230622554-00</t>
  </si>
  <si>
    <t>20230442791-00</t>
  </si>
  <si>
    <t>20230618773-00</t>
  </si>
  <si>
    <t>20230623826-00</t>
  </si>
  <si>
    <t>20230407201-00</t>
  </si>
  <si>
    <t>20230619968-01</t>
  </si>
  <si>
    <t>20230608820-00</t>
  </si>
  <si>
    <t>20230608438-00</t>
  </si>
  <si>
    <t>20230410896-00</t>
  </si>
  <si>
    <t>20230531333-00</t>
  </si>
  <si>
    <t>20230536003-00</t>
  </si>
  <si>
    <t>20230715720-00</t>
  </si>
  <si>
    <t>20230717006-00</t>
  </si>
  <si>
    <t>20231016710-00</t>
  </si>
  <si>
    <t>20230639099-00</t>
  </si>
  <si>
    <t>20230707937-00</t>
  </si>
  <si>
    <t>20230720437-00</t>
  </si>
  <si>
    <t>20230901156-00</t>
  </si>
  <si>
    <t>20230822753-00</t>
  </si>
  <si>
    <t>20230640031-00</t>
  </si>
  <si>
    <t>20230706115-00</t>
  </si>
  <si>
    <t>20230931138-00</t>
  </si>
  <si>
    <t>20230715277-00</t>
  </si>
  <si>
    <t>20230722364-00</t>
  </si>
  <si>
    <t>20230738498-00</t>
  </si>
  <si>
    <t>20231022088-00</t>
  </si>
  <si>
    <t>20230632462-00</t>
  </si>
  <si>
    <t>20230630450-00</t>
  </si>
  <si>
    <t>20230630939-03</t>
  </si>
  <si>
    <t>20230735348-00</t>
  </si>
  <si>
    <t>20230629281-00</t>
  </si>
  <si>
    <t>20230929809-00</t>
  </si>
  <si>
    <t>20230704531-00</t>
  </si>
  <si>
    <t>20230639681-00</t>
  </si>
  <si>
    <t>20230703227-00</t>
  </si>
  <si>
    <t>20230644782-00</t>
  </si>
  <si>
    <t>20230644843-00</t>
  </si>
  <si>
    <t>20230720483-00</t>
  </si>
  <si>
    <t>20230645602-00</t>
  </si>
  <si>
    <t>20230646906-00</t>
  </si>
  <si>
    <t>20230646322-00</t>
  </si>
  <si>
    <t>20230645898-00</t>
  </si>
  <si>
    <t>20230632383-01</t>
  </si>
  <si>
    <t>20230706938-00</t>
  </si>
  <si>
    <t>20230710517-00</t>
  </si>
  <si>
    <t>20230710714-01</t>
  </si>
  <si>
    <t>20230724678-00</t>
  </si>
  <si>
    <t>20230810502-00</t>
  </si>
  <si>
    <t>20230811062-00</t>
  </si>
  <si>
    <t>20230923620-00</t>
  </si>
  <si>
    <t>20230641537-00</t>
  </si>
  <si>
    <t>20230703420-00</t>
  </si>
  <si>
    <t>20230644808-00</t>
  </si>
  <si>
    <t>20230709534-00</t>
  </si>
  <si>
    <t>20230918538-02</t>
  </si>
  <si>
    <t>20230716880-01</t>
  </si>
  <si>
    <t>20230715033-00</t>
  </si>
  <si>
    <t>20230925230-00</t>
  </si>
  <si>
    <t>20230637112-01</t>
  </si>
  <si>
    <t>20230827279-00</t>
  </si>
  <si>
    <t>20230724324-00</t>
  </si>
  <si>
    <t>20230707009-00</t>
  </si>
  <si>
    <t>20230706944-00</t>
  </si>
  <si>
    <t>20230735138-00</t>
  </si>
  <si>
    <t>20230704491-00</t>
  </si>
  <si>
    <t>20230904382-00</t>
  </si>
  <si>
    <t>20230708409-00</t>
  </si>
  <si>
    <t>20231001562-02</t>
  </si>
  <si>
    <t>20230645921-00</t>
  </si>
  <si>
    <t>20230645886-00</t>
  </si>
  <si>
    <t>20230908676-00</t>
  </si>
  <si>
    <t>20230638392-01</t>
  </si>
  <si>
    <t>20230734729-02</t>
  </si>
  <si>
    <t>20230706420-00</t>
  </si>
  <si>
    <t>20230640952-00</t>
  </si>
  <si>
    <t>20230735332-00</t>
  </si>
  <si>
    <t>20230822396-00</t>
  </si>
  <si>
    <t>20230923336-00</t>
  </si>
  <si>
    <t>20230640772-00</t>
  </si>
  <si>
    <t>20230706786-00</t>
  </si>
  <si>
    <t>20230639703-00</t>
  </si>
  <si>
    <t>20230641571-00</t>
  </si>
  <si>
    <t>20230703934-00</t>
  </si>
  <si>
    <t>20230903959-00</t>
  </si>
  <si>
    <t>20231008039-00</t>
  </si>
  <si>
    <t>20230712838-00</t>
  </si>
  <si>
    <t>20230718057-03</t>
  </si>
  <si>
    <t>20230710299-00</t>
  </si>
  <si>
    <t>20230720102-00</t>
  </si>
  <si>
    <t>20230726504-00</t>
  </si>
  <si>
    <t>20230900740-00</t>
  </si>
  <si>
    <t>20231008798-00</t>
  </si>
  <si>
    <t>20230903368-00</t>
  </si>
  <si>
    <t>20231008432-00</t>
  </si>
  <si>
    <t>20230703599-00</t>
  </si>
  <si>
    <t>20230703995-00</t>
  </si>
  <si>
    <t>20230708332-00</t>
  </si>
  <si>
    <t>20230928392-00</t>
  </si>
  <si>
    <t>20230931093-00</t>
  </si>
  <si>
    <t>20230910181-00</t>
  </si>
  <si>
    <t>20230913205-02</t>
  </si>
  <si>
    <t>20230836267-00</t>
  </si>
  <si>
    <t>20230648148-00</t>
  </si>
  <si>
    <t>20230822674-00</t>
  </si>
  <si>
    <t>20230822716-00</t>
  </si>
  <si>
    <t>20230635436-00</t>
  </si>
  <si>
    <t>20230729290-00</t>
  </si>
  <si>
    <t>20230732004-00</t>
  </si>
  <si>
    <t>20230811246-00</t>
  </si>
  <si>
    <t>20230739337-00</t>
  </si>
  <si>
    <t>20230807787-00</t>
  </si>
  <si>
    <t>20230922080-00</t>
  </si>
  <si>
    <t>20230638709-00</t>
  </si>
  <si>
    <t>20230824573-00</t>
  </si>
  <si>
    <t>20230931557-00</t>
  </si>
  <si>
    <t>20231005440-00</t>
  </si>
  <si>
    <t>20230826057-00</t>
  </si>
  <si>
    <t>20230909550-00</t>
  </si>
  <si>
    <t>20230926733-00</t>
  </si>
  <si>
    <t>20230706177-00</t>
  </si>
  <si>
    <t>20230708407-00</t>
  </si>
  <si>
    <t>20230822129-00</t>
  </si>
  <si>
    <t>20230726539-00</t>
  </si>
  <si>
    <t>20230810637-00</t>
  </si>
  <si>
    <t>20230900689-00</t>
  </si>
  <si>
    <t>20230710638-00</t>
  </si>
  <si>
    <t>20230710182-00</t>
  </si>
  <si>
    <t>20230925008-00</t>
  </si>
  <si>
    <t>20230806659-02</t>
  </si>
  <si>
    <t>20230813372-00</t>
  </si>
  <si>
    <t>20230716260-00</t>
  </si>
  <si>
    <t>20230718154-00</t>
  </si>
  <si>
    <t>20230712914-00</t>
  </si>
  <si>
    <t>20230634079-00</t>
  </si>
  <si>
    <t>20230710317-00</t>
  </si>
  <si>
    <t>20230633938-00</t>
  </si>
  <si>
    <t>20230816553-00</t>
  </si>
  <si>
    <t>20230908885-00</t>
  </si>
  <si>
    <t>20230803613-00</t>
  </si>
  <si>
    <t>20230820199-00</t>
  </si>
  <si>
    <t>20230726521-00</t>
  </si>
  <si>
    <t>20230641953-00</t>
  </si>
  <si>
    <t>20230731447-00</t>
  </si>
  <si>
    <t>20230642758-00</t>
  </si>
  <si>
    <t>20230643161-00</t>
  </si>
  <si>
    <t>20230630469-02</t>
  </si>
  <si>
    <t>20230644043-00</t>
  </si>
  <si>
    <t>20231028030-00</t>
  </si>
  <si>
    <t>20231106279-00</t>
  </si>
  <si>
    <t>20231037216-00</t>
  </si>
  <si>
    <t>20231106161-00</t>
  </si>
  <si>
    <t>20231112981-00</t>
  </si>
  <si>
    <t>20231034837-00</t>
  </si>
  <si>
    <t>20231035918-00</t>
  </si>
  <si>
    <t>20231033193-01</t>
  </si>
  <si>
    <t>20231022298-02</t>
  </si>
  <si>
    <t>20231104829-00</t>
  </si>
  <si>
    <t>20231030080-00</t>
  </si>
  <si>
    <t>20231038430-00</t>
  </si>
  <si>
    <t>20231114324-00</t>
  </si>
  <si>
    <t>20231113053-00</t>
  </si>
  <si>
    <t>20231106803-00</t>
  </si>
  <si>
    <t>20231033818-00</t>
  </si>
  <si>
    <t>20231114064-00</t>
  </si>
  <si>
    <t>20231023869-00</t>
  </si>
  <si>
    <t>20231102996-00</t>
  </si>
  <si>
    <t>20231029418-00</t>
  </si>
  <si>
    <t>20231030753-00</t>
  </si>
  <si>
    <t>20231110249-00</t>
  </si>
  <si>
    <t>20231036435-00</t>
  </si>
  <si>
    <t>20231024516-00</t>
  </si>
  <si>
    <t>20231032408-00</t>
  </si>
  <si>
    <t>20231034153-00</t>
  </si>
  <si>
    <t>20231111802-00</t>
  </si>
  <si>
    <t>20231113657-00</t>
  </si>
  <si>
    <t>20231028142-00</t>
  </si>
  <si>
    <t>20231109582-00</t>
  </si>
  <si>
    <t>(비어 있음)</t>
  </si>
  <si>
    <t>교육청</t>
  </si>
  <si>
    <t>서울시</t>
    <phoneticPr fontId="2" type="noConversion"/>
  </si>
  <si>
    <t>서울교통공사</t>
    <phoneticPr fontId="2" type="noConversion"/>
  </si>
  <si>
    <t>공항공사</t>
    <phoneticPr fontId="2" type="noConversion"/>
  </si>
  <si>
    <t>주택도시공사</t>
    <phoneticPr fontId="2" type="noConversion"/>
  </si>
  <si>
    <t>산림청</t>
    <phoneticPr fontId="2" type="noConversion"/>
  </si>
  <si>
    <t>시설공단</t>
    <phoneticPr fontId="2" type="noConversion"/>
  </si>
  <si>
    <t>과기부</t>
    <phoneticPr fontId="2" type="noConversion"/>
  </si>
  <si>
    <t>교통안전공단</t>
    <phoneticPr fontId="2" type="noConversion"/>
  </si>
  <si>
    <t>경제진흥원</t>
    <phoneticPr fontId="2" type="noConversion"/>
  </si>
  <si>
    <t>국립공원공단</t>
    <phoneticPr fontId="2" type="noConversion"/>
  </si>
  <si>
    <t>적십자사</t>
    <phoneticPr fontId="2" type="noConversion"/>
  </si>
  <si>
    <t>문화재재단</t>
    <phoneticPr fontId="2" type="noConversion"/>
  </si>
  <si>
    <t>서리풀근린공원 조성사업(건축·기계)</t>
  </si>
  <si>
    <t>[긴급][장기계속]안산초 외 1교(공덕초) 화장실개선 및 기타공사</t>
  </si>
  <si>
    <t>[긴급] 서울양진초 급식실 개선공사</t>
  </si>
  <si>
    <t>신창중 본관 및 별관 화장실보수 및 내부도장공사(장기계속)</t>
  </si>
  <si>
    <t>[긴급] 이수중 도우리관 다가치학교 공사 입찰 공고</t>
  </si>
  <si>
    <t>20231209142-00</t>
  </si>
  <si>
    <t>[긴급]세명컴퓨터고-2023년도 본관/내진보강공사 입찰 공고</t>
  </si>
  <si>
    <t>서울특별시교육청 세명컴퓨터고등학교</t>
  </si>
  <si>
    <t>20231208929-00</t>
  </si>
  <si>
    <t>등명중 통합형 시설개선 공사</t>
  </si>
  <si>
    <t>20231208892-00</t>
  </si>
  <si>
    <t>송화초 후관 외벽개선공사</t>
  </si>
  <si>
    <t>20231207170-00</t>
  </si>
  <si>
    <t>마포평생학습관 외부창호 개선공사</t>
  </si>
  <si>
    <t>20231207487-00</t>
  </si>
  <si>
    <t>[긴급]서울성내초 교사동 화장실개선 공사(장기계속)</t>
  </si>
  <si>
    <t>20231207356-00</t>
  </si>
  <si>
    <t>[긴급]방산고 교사동 바닥 및 교실출입문 개선공사</t>
  </si>
  <si>
    <t>20231207276-00</t>
  </si>
  <si>
    <t>[긴급]서울명일초 본관 내진보강공사(장기계속)</t>
  </si>
  <si>
    <t>20231204837-02</t>
  </si>
  <si>
    <t>구 군자동청사 리모델링 공사(건축, 기계)</t>
  </si>
  <si>
    <t>20231205150-00</t>
  </si>
  <si>
    <t>마장중 교사동 화장실보수공사</t>
  </si>
  <si>
    <t>20231202010-00</t>
  </si>
  <si>
    <t>경기여고 텍스설치공사 입찰 공고</t>
  </si>
  <si>
    <t>20231202770-00</t>
  </si>
  <si>
    <t>방학중 서관동 외벽개선 및 내진보강공사</t>
  </si>
  <si>
    <t>20231202650-00</t>
  </si>
  <si>
    <t>구립영등포본동경로당 리모델링 건축, 기계설비 공사</t>
  </si>
  <si>
    <t>20231210609-00</t>
    <phoneticPr fontId="2" type="noConversion"/>
  </si>
  <si>
    <t>20231210502-00</t>
    <phoneticPr fontId="2" type="noConversion"/>
  </si>
  <si>
    <t>20231210304-00</t>
    <phoneticPr fontId="2" type="noConversion"/>
  </si>
  <si>
    <t>20231210267-00</t>
    <phoneticPr fontId="2" type="noConversion"/>
  </si>
  <si>
    <t>20231207384-00</t>
    <phoneticPr fontId="2" type="noConversion"/>
  </si>
  <si>
    <t>20231213173-00</t>
  </si>
  <si>
    <t>[긴급]은평고 외 1교(구현초) 드라이비트 해소공사</t>
  </si>
  <si>
    <t>20231213120-00</t>
  </si>
  <si>
    <t>월계중 본관동 내진보강공사</t>
  </si>
  <si>
    <t>20231212420-00</t>
  </si>
  <si>
    <t>[긴급]성북초 급식실 및 학생식당 증축공사</t>
  </si>
  <si>
    <t>20231213098-00</t>
  </si>
  <si>
    <t>중원중 체육관환경개선 및 기타 공사</t>
  </si>
  <si>
    <t>20231213046-00</t>
  </si>
  <si>
    <t>(장기계속)서울대신초 드라이비트해소 및 기타공사</t>
  </si>
  <si>
    <t>20231212995-00</t>
  </si>
  <si>
    <t>[긴급]증산초 급식실 및 학생식당 전면개선공사</t>
  </si>
  <si>
    <t>20231212531-00</t>
  </si>
  <si>
    <t>서울공고 내·외부 도장공사</t>
  </si>
  <si>
    <t>20231212354-00</t>
  </si>
  <si>
    <t>[긴급] 광남중 교사동 외부창호 및 방화문 개선공사</t>
  </si>
  <si>
    <t>20231210340-00</t>
  </si>
  <si>
    <t>[긴급] 반원초 바닥개선 및 기타공사 입찰 공고</t>
  </si>
  <si>
    <t>20231210084-00</t>
  </si>
  <si>
    <t>[긴급] 신구중 장애인편의시설 설치 및 기타공사 입찰 공고</t>
  </si>
  <si>
    <t>20231209673-01</t>
  </si>
  <si>
    <t>염광여자메디텍고등학교 본관동 화장실 전면 개선공사(재공고)</t>
  </si>
  <si>
    <t>서울특별시교육청 염광여자메디텍고등학교</t>
  </si>
  <si>
    <t>20231210122-00</t>
  </si>
  <si>
    <t>[긴급]문정중 교사동 및 정보화센터 내진보강공사(장기계속)</t>
  </si>
  <si>
    <t>20231209880-00</t>
  </si>
  <si>
    <t>[긴급]서울체고 월계관 내진보강 및 기타 환경개선 공사(장기계속)</t>
  </si>
  <si>
    <t>20231207659-00</t>
  </si>
  <si>
    <t>대영중학교 교사동 텍스설치 및 교실출입문 중연창 개선공사</t>
  </si>
  <si>
    <t>20231204870-00</t>
  </si>
  <si>
    <t>봉은초 텍스설치 및 기타공사 입찰 공고</t>
  </si>
  <si>
    <t>20231204733-00</t>
  </si>
  <si>
    <t>양재고 교사동 창호개선공사 입찰 공고 [금속구조물창호온실]</t>
  </si>
  <si>
    <t>업무</t>
  </si>
  <si>
    <t>공고번호-차수</t>
  </si>
  <si>
    <t>분류</t>
  </si>
  <si>
    <t>공고명</t>
  </si>
  <si>
    <t>공고기관</t>
  </si>
  <si>
    <t>수요기관</t>
  </si>
  <si>
    <t>계약방법</t>
  </si>
  <si>
    <t>입력일시 (입찰마감일시)</t>
  </si>
  <si>
    <t>공동 수급</t>
  </si>
  <si>
    <t>투찰</t>
  </si>
  <si>
    <t>내용링크</t>
  </si>
  <si>
    <t>예비가격 기초금액</t>
  </si>
  <si>
    <t>A 금액</t>
  </si>
  <si>
    <t>사업자 등록번호</t>
  </si>
  <si>
    <t>업체명</t>
  </si>
  <si>
    <t>대표자명</t>
  </si>
  <si>
    <t>입찰금액(원)</t>
  </si>
  <si>
    <t>투찰률(%)</t>
  </si>
  <si>
    <t>(입찰가격-A)(예정가격-A) *100</t>
  </si>
  <si>
    <t>예정가격</t>
  </si>
  <si>
    <t>예정가격 중 순공사원가</t>
  </si>
  <si>
    <t>공사</t>
  </si>
  <si>
    <t>20231222248-00</t>
  </si>
  <si>
    <t>일반</t>
  </si>
  <si>
    <t>천장산 숲길 목공예체험장 건립공사(건축/기계)</t>
  </si>
  <si>
    <t>지역제한</t>
  </si>
  <si>
    <t>2023/12/12 19:50 (2023/12/28 10:00)</t>
  </si>
  <si>
    <t>지문투찰</t>
  </si>
  <si>
    <t xml:space="preserve">https://www.g2b.go.kr:8081/ep/invitation/publish/bidInfoDtl.do?bidno=20231222248&amp;bidseq=00&amp;releaseYn=Y&amp;taskClCd=3 </t>
  </si>
  <si>
    <t>20231222112-00</t>
  </si>
  <si>
    <t>서울영림초등학교 본관동 외벽개선 및 기타공사</t>
  </si>
  <si>
    <t>제한경쟁</t>
  </si>
  <si>
    <t>2023/12/12 19:18 (2023/12/18 10:00)</t>
  </si>
  <si>
    <t xml:space="preserve">https://www.g2b.go.kr:8081/ep/invitation/publish/bidInfoDtl.do?bidno=20231222112&amp;bidseq=00&amp;releaseYn=Y&amp;taskClCd=3 </t>
  </si>
  <si>
    <t>20231222124-00</t>
  </si>
  <si>
    <t>서울문성초등학교 외벽개선 및 기타공사(장기계속)</t>
  </si>
  <si>
    <t>2023/12/12 19:15 (2023/12/18 10:00)</t>
  </si>
  <si>
    <t xml:space="preserve">https://www.g2b.go.kr:8081/ep/invitation/publish/bidInfoDtl.do?bidno=20231222124&amp;bidseq=00&amp;releaseYn=Y&amp;taskClCd=3 </t>
  </si>
  <si>
    <t>20231221932-00</t>
  </si>
  <si>
    <t>긴급</t>
  </si>
  <si>
    <t>중앙중학교 본관동 화장실 개선공사(건축,기계)</t>
  </si>
  <si>
    <t>서울특별시중부교육청 중앙중학교</t>
  </si>
  <si>
    <t>2023/12/12 18:08 (2023/12/19 10:00)</t>
  </si>
  <si>
    <t xml:space="preserve">https://www.g2b.go.kr:8081/ep/invitation/publish/bidInfoDtl.do?bidno=20231221932&amp;bidseq=00&amp;releaseYn=Y&amp;taskClCd=3 </t>
  </si>
  <si>
    <t>20231118778-01</t>
  </si>
  <si>
    <t>변경</t>
  </si>
  <si>
    <t>대림3동 공공복합청사 건립공사(건축+토목+기계+조경)</t>
  </si>
  <si>
    <t>2023/12/12 17:29 (2023/12/20 14:00)</t>
  </si>
  <si>
    <t>협정</t>
  </si>
  <si>
    <t xml:space="preserve">https://www.g2b.go.kr:8081/ep/invitation/publish/bidInfoDtl.do?bidno=20231118778&amp;bidseq=01&amp;releaseYn=Y&amp;taskClCd=3 </t>
  </si>
  <si>
    <t>20231221648-00</t>
  </si>
  <si>
    <t>강남 힐링 숲 조성(1단계) 공사(건축,기계) 시행(긴급)</t>
  </si>
  <si>
    <t>2023/12/12 17:01 (2023/12/18 10:00)</t>
  </si>
  <si>
    <t xml:space="preserve">https://www.g2b.go.kr:8081/ep/invitation/publish/bidInfoDtl.do?bidno=20231221648&amp;bidseq=00&amp;releaseYn=Y&amp;taskClCd=3 </t>
  </si>
  <si>
    <t>20231216650-00</t>
  </si>
  <si>
    <t>[긴급] 신동중 복합문화관 개선공사 입찰 공고</t>
  </si>
  <si>
    <t>2023/12/12 14:16 (2023/12/18 10:00)</t>
  </si>
  <si>
    <t xml:space="preserve">https://www.g2b.go.kr:8081/ep/invitation/publish/bidInfoDtl.do?bidno=20231216650&amp;bidseq=00&amp;releaseYn=Y&amp;taskClCd=3 </t>
  </si>
  <si>
    <t>20231216589-00</t>
  </si>
  <si>
    <t>[긴급] 매헌초 체육관 개선공사 입찰 공고</t>
  </si>
  <si>
    <t>2023/12/12 14:15 (2023/12/18 10:00)</t>
  </si>
  <si>
    <t xml:space="preserve">https://www.g2b.go.kr:8081/ep/invitation/publish/bidInfoDtl.do?bidno=20231216589&amp;bidseq=00&amp;releaseYn=Y&amp;taskClCd=3 </t>
  </si>
  <si>
    <t>20231216538-00</t>
  </si>
  <si>
    <t>[긴급] 언남고 외부창호개선 및 내진보강공사 입찰 공고</t>
  </si>
  <si>
    <t>2023/12/12 14:14 (2023/12/18 10:00)</t>
  </si>
  <si>
    <t xml:space="preserve">https://www.g2b.go.kr:8081/ep/invitation/publish/bidInfoDtl.do?bidno=20231216538&amp;bidseq=00&amp;releaseYn=Y&amp;taskClCd=3 </t>
  </si>
  <si>
    <t>20231216519-00</t>
  </si>
  <si>
    <t>[긴급] 경원중 본관 및 별관 내진보강공사 입찰 공고</t>
  </si>
  <si>
    <t>2023/12/12 14:13 (2023/12/18 10:00)</t>
  </si>
  <si>
    <t xml:space="preserve">https://www.g2b.go.kr:8081/ep/invitation/publish/bidInfoDtl.do?bidno=20231216519&amp;bidseq=00&amp;releaseYn=Y&amp;taskClCd=3 </t>
  </si>
  <si>
    <t>20231216319-00</t>
  </si>
  <si>
    <t>[긴급] 서울고 강당 및 체육관 환경개선공사 입찰 공고</t>
  </si>
  <si>
    <t>2023/12/12 14:11 (2023/12/18 10:00)</t>
  </si>
  <si>
    <t xml:space="preserve">https://www.g2b.go.kr:8081/ep/invitation/publish/bidInfoDtl.do?bidno=20231216319&amp;bidseq=00&amp;releaseYn=Y&amp;taskClCd=3 </t>
  </si>
  <si>
    <t>20231220567-00</t>
  </si>
  <si>
    <t>세종과학고 고교학점제 학교공간 조성공사</t>
  </si>
  <si>
    <t>서울특별시교육청 세종과학고등학교</t>
  </si>
  <si>
    <t>2023/12/12 12:37 (2023/12/18 10:00)</t>
  </si>
  <si>
    <t xml:space="preserve">https://www.g2b.go.kr:8081/ep/invitation/publish/bidInfoDtl.do?bidno=20231220567&amp;bidseq=00&amp;releaseYn=Y&amp;taskClCd=3 </t>
  </si>
  <si>
    <t>20231220197-00</t>
  </si>
  <si>
    <t>성심여자고등학교 본관동 및 도서관동 바닥개선 공사 입찰 공고(긴급)</t>
  </si>
  <si>
    <t>서울특별시교육청 성심여자고등학교</t>
  </si>
  <si>
    <t>2023/12/12 12:20 (2023/12/19 10:00)</t>
  </si>
  <si>
    <t xml:space="preserve">https://www.g2b.go.kr:8081/ep/invitation/publish/bidInfoDtl.do?bidno=20231220197&amp;bidseq=00&amp;releaseYn=Y&amp;taskClCd=3 </t>
  </si>
  <si>
    <t>20231220097-00</t>
  </si>
  <si>
    <t>성내2동 도시재생거점시설 및 경로당 신축공사(긴급)</t>
  </si>
  <si>
    <t>2023/12/12 09:57 (2023/12/18 10:00)</t>
  </si>
  <si>
    <t xml:space="preserve">https://www.g2b.go.kr:8081/ep/invitation/publish/bidInfoDtl.do?bidno=20231220097&amp;bidseq=00&amp;releaseYn=Y&amp;taskClCd=3 </t>
  </si>
  <si>
    <t>20231218469-00</t>
  </si>
  <si>
    <t>(긴급)한성과학고 고교학점제 학교공간 조성 공사</t>
  </si>
  <si>
    <t>서울특별시교육청 한성과학고등학교</t>
  </si>
  <si>
    <t>2023/12/12 08:55 (2023/12/18 10:00)</t>
  </si>
  <si>
    <t xml:space="preserve">https://www.g2b.go.kr:8081/ep/invitation/publish/bidInfoDtl.do?bidno=20231218469&amp;bidseq=00&amp;releaseYn=Y&amp;taskClCd=3 </t>
  </si>
  <si>
    <t>20231216465-00</t>
  </si>
  <si>
    <t>[긴급]용강초 외 1원[용강초병유] 드라이비트 해소 및 기타공사</t>
  </si>
  <si>
    <t>2023/12/11 20:38 (2023/12/18 10:00)</t>
  </si>
  <si>
    <t xml:space="preserve">https://www.g2b.go.kr:8081/ep/invitation/publish/bidInfoDtl.do?bidno=20231216465&amp;bidseq=00&amp;releaseYn=Y&amp;taskClCd=3 </t>
  </si>
  <si>
    <t>20231219223-00</t>
  </si>
  <si>
    <t>[긴급]증산중 내부도장 및 기타공사</t>
  </si>
  <si>
    <t>2023/12/11 19:28 (2023/12/18 10:00)</t>
  </si>
  <si>
    <t xml:space="preserve">https://www.g2b.go.kr:8081/ep/invitation/publish/bidInfoDtl.do?bidno=20231219223&amp;bidseq=00&amp;releaseYn=Y&amp;taskClCd=3 </t>
  </si>
  <si>
    <t>20231218407-00</t>
  </si>
  <si>
    <t>가산중학교 본관, 별관동 내진보강 및 드라이비트 해소공사</t>
  </si>
  <si>
    <t>2023/12/11 16:39 (2023/12/18 10:00)</t>
  </si>
  <si>
    <t xml:space="preserve">https://www.g2b.go.kr:8081/ep/invitation/publish/bidInfoDtl.do?bidno=20231218407&amp;bidseq=00&amp;releaseYn=Y&amp;taskClCd=3 </t>
  </si>
  <si>
    <t>20231218390-00</t>
  </si>
  <si>
    <t>가산중학교 본관, 별관동 본관, 별관동, 체육관 내부도장 및 바닥개선공사</t>
  </si>
  <si>
    <t>2023/12/11 16:37 (2023/12/18 10:00)</t>
  </si>
  <si>
    <t xml:space="preserve">https://www.g2b.go.kr:8081/ep/invitation/publish/bidInfoDtl.do?bidno=20231218390&amp;bidseq=00&amp;releaseYn=Y&amp;taskClCd=3 </t>
  </si>
  <si>
    <t>20231218474-00</t>
  </si>
  <si>
    <t>봉화산 옹기가마체험장 조성사업(건축)</t>
  </si>
  <si>
    <t>2023/12/11 16:34 (2023/12/18 10:00)</t>
  </si>
  <si>
    <t xml:space="preserve">https://www.g2b.go.kr:8081/ep/invitation/publish/bidInfoDtl.do?bidno=20231218474&amp;bidseq=00&amp;releaseYn=Y&amp;taskClCd=3 </t>
  </si>
  <si>
    <t>20231218194-00</t>
  </si>
  <si>
    <t>[긴급] 경기기계공고 외부창호 개선 및 기타공사(장기계속)</t>
  </si>
  <si>
    <t>2023/12/11 15:52 (2023/12/18 10:00)</t>
  </si>
  <si>
    <t xml:space="preserve">https://www.g2b.go.kr:8081/ep/invitation/publish/bidInfoDtl.do?bidno=20231218194&amp;bidseq=00&amp;releaseYn=Y&amp;taskClCd=3 </t>
  </si>
  <si>
    <t>20231218061-00</t>
  </si>
  <si>
    <t>[긴급]공릉중 본관동 내진보강 및 외벽개선공사(장기계속)</t>
  </si>
  <si>
    <t>2023/12/11 15:21 (2023/12/18 10:00)</t>
  </si>
  <si>
    <t>20231217924-00</t>
  </si>
  <si>
    <t>강서양천교육지원청사 리모델링 공사</t>
  </si>
  <si>
    <t>2023/12/11 14:55 (2023/12/18 10:00)</t>
  </si>
  <si>
    <t xml:space="preserve">https://www.g2b.go.kr:8081/ep/invitation/publish/bidInfoDtl.do?bidno=20231217924&amp;bidseq=00&amp;releaseYn=Y&amp;taskClCd=3 </t>
  </si>
  <si>
    <t>20231217299-00</t>
  </si>
  <si>
    <t>광영고등학교 복도벽체,바닥,고교학점제 공간조성 건축기계공사</t>
  </si>
  <si>
    <t>2023/12/11 12:24 (2023/12/27 10:00)</t>
  </si>
  <si>
    <t xml:space="preserve">https://www.g2b.go.kr:8081/ep/invitation/publish/bidInfoDtl.do?bidno=20231217299&amp;bidseq=00&amp;releaseYn=Y&amp;taskClCd=3 </t>
  </si>
  <si>
    <t>20231216052-00</t>
  </si>
  <si>
    <t>서초연꽃어린이집 그린리모델링 건축공사</t>
  </si>
  <si>
    <t>2023/12/09 13:26 (2023/12/15 10:00)</t>
  </si>
  <si>
    <t xml:space="preserve">https://www.g2b.go.kr:8081/ep/invitation/publish/bidInfoDtl.do?bidno=20231216052&amp;bidseq=00&amp;releaseYn=Y&amp;taskClCd=3 </t>
  </si>
  <si>
    <t>20231215729-00</t>
  </si>
  <si>
    <t>성동글로벌경영고 동관동 내진보강 및 외벽개선 공사</t>
  </si>
  <si>
    <t>2023/12/08 19:27 (2023/12/14 10:00)</t>
  </si>
  <si>
    <t xml:space="preserve">https://www.g2b.go.kr:8081/ep/invitation/publish/bidInfoDtl.do?bidno=20231215729&amp;bidseq=00&amp;releaseYn=Y&amp;taskClCd=3 </t>
  </si>
  <si>
    <t>20231215693-00</t>
  </si>
  <si>
    <t>서울교동초 외 1교(서울국제고) 외부창호 개선공사</t>
  </si>
  <si>
    <t>2023/12/08 19:12 (2023/12/14 10:00)</t>
  </si>
  <si>
    <t xml:space="preserve">https://www.g2b.go.kr:8081/ep/invitation/publish/bidInfoDtl.do?bidno=20231215693&amp;bidseq=00&amp;releaseYn=Y&amp;taskClCd=3 </t>
  </si>
  <si>
    <t>20231215663-00</t>
  </si>
  <si>
    <t>덕수중 통합환경개선공사</t>
  </si>
  <si>
    <t>2023/12/08 18:46 (2023/12/14 10:00)</t>
  </si>
  <si>
    <t xml:space="preserve">https://www.g2b.go.kr:8081/ep/invitation/publish/bidInfoDtl.do?bidno=20231215663&amp;bidseq=00&amp;releaseYn=Y&amp;taskClCd=3 </t>
  </si>
  <si>
    <t>20231205457-00</t>
  </si>
  <si>
    <t>영등포중 본관 및 체육관 드라이비트 해소공사(장기계속)</t>
  </si>
  <si>
    <t>2023/12/08 18:08 (2023/12/14 10:00)</t>
  </si>
  <si>
    <t xml:space="preserve">https://www.g2b.go.kr:8081/ep/invitation/publish/bidInfoDtl.do?bidno=20231205457&amp;bidseq=00&amp;releaseYn=Y&amp;taskClCd=3 </t>
  </si>
  <si>
    <t>20231214997-00</t>
  </si>
  <si>
    <t>미성중 교사동 외벽개선공사</t>
  </si>
  <si>
    <t>2023/12/08 18:07 (2023/12/14 10:00)</t>
  </si>
  <si>
    <t xml:space="preserve">https://www.g2b.go.kr:8081/ep/invitation/publish/bidInfoDtl.do?bidno=20231214997&amp;bidseq=00&amp;releaseYn=Y&amp;taskClCd=3 </t>
  </si>
  <si>
    <t>20231215499-00</t>
  </si>
  <si>
    <t>종로경찰서 사직파출소 신축공사</t>
  </si>
  <si>
    <t>2023/12/08 17:56 (2023/12/15 10:00)</t>
  </si>
  <si>
    <t xml:space="preserve">https://www.g2b.go.kr:8081/ep/invitation/publish/bidInfoDtl.do?bidno=20231215499&amp;bidseq=00&amp;releaseYn=Y&amp;taskClCd=3 </t>
  </si>
  <si>
    <t>20231215402-00</t>
  </si>
  <si>
    <t>(긴급)개웅중학교 내부도장, 바닥개선 및 기타공사</t>
  </si>
  <si>
    <t>2023/12/08 17:49 (2023/12/14 10:00)</t>
  </si>
  <si>
    <t xml:space="preserve">https://www.g2b.go.kr:8081/ep/invitation/publish/bidInfoDtl.do?bidno=20231215402&amp;bidseq=00&amp;releaseYn=Y&amp;taskClCd=3 </t>
  </si>
  <si>
    <t>20231215449-00</t>
  </si>
  <si>
    <t>[긴급]가원중 외벽개선 공사</t>
  </si>
  <si>
    <t>2023/12/08 17:41 (2023/12/14 10:00)</t>
  </si>
  <si>
    <t xml:space="preserve">https://www.g2b.go.kr:8081/ep/invitation/publish/bidInfoDtl.do?bidno=20231215449&amp;bidseq=00&amp;releaseYn=Y&amp;taskClCd=3 </t>
  </si>
  <si>
    <t>20231215346-00</t>
  </si>
  <si>
    <t>[긴급] 광진중 교사환경개선 및 후관동 내진보강공사</t>
  </si>
  <si>
    <t>2023/12/08 17:24 (2023/12/14 10:00)</t>
  </si>
  <si>
    <t xml:space="preserve">https://www.g2b.go.kr:8081/ep/invitation/publish/bidInfoDtl.do?bidno=20231215346&amp;bidseq=00&amp;releaseYn=Y&amp;taskClCd=3 </t>
  </si>
  <si>
    <t>20231210644-00</t>
  </si>
  <si>
    <t>좌원 임시이주상가(가설건축물)조성 신축공사(건축,기계)</t>
  </si>
  <si>
    <t>2023/12/08 17:06 (2023/12/14 14:00)</t>
  </si>
  <si>
    <t xml:space="preserve">https://www.g2b.go.kr:8081/ep/invitation/publish/bidInfoDtl.do?bidno=20231210644&amp;bidseq=00&amp;releaseYn=Y&amp;taskClCd=3 </t>
  </si>
  <si>
    <t>20231213357-00</t>
  </si>
  <si>
    <t>서원초 교사1동 바닥개선공사 입찰 공고</t>
  </si>
  <si>
    <t>2023/12/08 13:59 (2023/12/18 10:00)</t>
  </si>
  <si>
    <t xml:space="preserve">https://www.g2b.go.kr:8081/ep/invitation/publish/bidInfoDtl.do?bidno=20231213357&amp;bidseq=00&amp;releaseYn=Y&amp;taskClCd=3 </t>
  </si>
  <si>
    <t>20231214291-00</t>
  </si>
  <si>
    <t>[긴급]서울성수초 급식시설 및 바닥개선공사</t>
  </si>
  <si>
    <t>2023/12/08 13:37 (2023/12/14 10:00)</t>
  </si>
  <si>
    <t xml:space="preserve">https://www.g2b.go.kr:8081/ep/invitation/publish/bidInfoDtl.do?bidno=20231214291&amp;bidseq=00&amp;releaseYn=Y&amp;taskClCd=3 </t>
  </si>
  <si>
    <t>20231211928-00</t>
  </si>
  <si>
    <t>인창고등학교 창회 및 외벽개선 건축공사</t>
  </si>
  <si>
    <t>서울특별시교육청 인창고등학교</t>
  </si>
  <si>
    <t>2023/12/08 09:34 (2023/12/18 10:00)</t>
  </si>
  <si>
    <t xml:space="preserve">https://www.g2b.go.kr:8081/ep/invitation/publish/bidInfoDtl.do?bidno=20231211928&amp;bidseq=00&amp;releaseYn=Y&amp;taskClCd=3 </t>
  </si>
  <si>
    <t>20231213539-00</t>
  </si>
  <si>
    <t>2023학년 영락중학교 1학년 꿈을담은교실 및 2학년 교실환경개선 건축공사 입찰공고</t>
  </si>
  <si>
    <t>서울특별시서부교육청 영락중학교</t>
  </si>
  <si>
    <t>2023/12/08 09:25 (2023/12/15 10:00)</t>
  </si>
  <si>
    <t xml:space="preserve">https://www.g2b.go.kr:8081/ep/invitation/publish/bidInfoDtl.do?bidno=20231213539&amp;bidseq=00&amp;releaseYn=Y&amp;taskClCd=3 </t>
  </si>
  <si>
    <t>20231211375-00</t>
  </si>
  <si>
    <t>00검색센터 신축공사(건축, 토목)</t>
  </si>
  <si>
    <t>대통령경호처</t>
  </si>
  <si>
    <t>2023/12/07 16:58 (2023/12/14 10:00)</t>
  </si>
  <si>
    <t xml:space="preserve">https://www.g2b.go.kr:8081/ep/invitation/publish/bidInfoDtl.do?bidno=20231211375&amp;bidseq=00&amp;releaseYn=Y&amp;taskClCd=3 </t>
  </si>
  <si>
    <t>20231211487-00</t>
  </si>
  <si>
    <t>언주초 외1교(대치중) 급식용승강기 설치 및 기타공사 입찰 공고</t>
  </si>
  <si>
    <t>2023/12/07 13:25 (2023/12/15 10:00)</t>
  </si>
  <si>
    <t xml:space="preserve">https://www.g2b.go.kr:8081/ep/invitation/publish/bidInfoDtl.do?bidno=20231211487&amp;bidseq=00&amp;releaseYn=Y&amp;taskClCd=3 </t>
  </si>
  <si>
    <t>20231210864-00</t>
  </si>
  <si>
    <t>미래산업과학고등학교 급식실 및 학생식당 증축공사(건축+토목+기계)</t>
  </si>
  <si>
    <t>2023/12/07 09:34 (2023/12/14 14:00)</t>
  </si>
  <si>
    <t xml:space="preserve">https://www.g2b.go.kr:8081/ep/invitation/publish/bidInfoDtl.do?bidno=20231210864&amp;bidseq=00&amp;releaseYn=Y&amp;taskClCd=3 </t>
  </si>
  <si>
    <t>20231210354-00</t>
  </si>
  <si>
    <t>여의도중학교 다목적복합시설 화장실개선공사</t>
  </si>
  <si>
    <t>2023/12/06 19:44 (2023/12/14 10:00)</t>
  </si>
  <si>
    <t xml:space="preserve">https://www.g2b.go.kr:8081/ep/invitation/publish/bidInfoDtl.do?bidno=20231210354&amp;bidseq=00&amp;releaseYn=Y&amp;taskClCd=3 </t>
  </si>
  <si>
    <t>20231207489-00</t>
  </si>
  <si>
    <t>반포고 강당 보수공사 입찰 공고</t>
  </si>
  <si>
    <t>2023/12/06 15:40 (2023/12/14 10:00)</t>
  </si>
  <si>
    <t xml:space="preserve">https://www.g2b.go.kr:8081/ep/invitation/publish/bidInfoDtl.do?bidno=20231207489&amp;bidseq=00&amp;releaseYn=Y&amp;taskClCd=3 </t>
  </si>
  <si>
    <t>20231203803-00</t>
  </si>
  <si>
    <t>캠코 양재타워 화장실 리모델링 공사(건축, 기계)</t>
  </si>
  <si>
    <t>한국자산관리공사</t>
  </si>
  <si>
    <t>2023/12/04 14:51 (2023/12/20 12:00)</t>
  </si>
  <si>
    <t xml:space="preserve">https://www.g2b.go.kr:8081/ep/invitation/publish/bidInfoDtl.do?bidno=20231203803&amp;bidseq=00&amp;releaseYn=Y&amp;taskClCd=3 </t>
  </si>
  <si>
    <t>20231130893-00</t>
  </si>
  <si>
    <t>강서도서관 가양분관 건립 리모델링공사</t>
  </si>
  <si>
    <t>조달청 서울지방조달청</t>
  </si>
  <si>
    <t>2023/11/22 15:07 (2023/12/15 10:00)</t>
  </si>
  <si>
    <t xml:space="preserve">https://www.g2b.go.kr:8081/ep/invitation/publish/bidInfoDtl.do?bidno=20231130893&amp;bidseq=00&amp;releaseYn=Y&amp;taskClCd=3 </t>
  </si>
  <si>
    <t>20231222707-00</t>
  </si>
  <si>
    <t>오금고등학교 고교학점제 학교 공간 조성 건축공사</t>
  </si>
  <si>
    <t>서울특별시교육청 오금고등학교</t>
  </si>
  <si>
    <t>2023/12/14 09:21 (2023/12/22 10:00)</t>
  </si>
  <si>
    <t xml:space="preserve">https://www.g2b.go.kr:8081/ep/invitation/publish/bidInfoDtl.do?bidno=20231222707&amp;bidseq=00&amp;releaseYn=Y&amp;taskClCd=3 </t>
  </si>
  <si>
    <t>20231224934-00</t>
  </si>
  <si>
    <t>영원중학교 방화문 설치 및 학생식당 개선공사</t>
  </si>
  <si>
    <t>2023/12/13 19:49 (2023/12/19 10:00)</t>
  </si>
  <si>
    <t xml:space="preserve">https://www.g2b.go.kr:8081/ep/invitation/publish/bidInfoDtl.do?bidno=20231224934&amp;bidseq=00&amp;releaseYn=Y&amp;taskClCd=3 </t>
  </si>
  <si>
    <t>예술의전당 음악당 음악영재아카데미 환경개선공사(건축,기계)</t>
  </si>
  <si>
    <t>예술의전당</t>
  </si>
  <si>
    <t xml:space="preserve">https://www.g2b.go.kr:8081/ep/invitation/publish/bidInfoDtl.do?bidno=20231218061&amp;bidseq=00&amp;releaseYn=Y&amp;taskClCd=3 </t>
  </si>
  <si>
    <t>마감</t>
  </si>
  <si>
    <t>입찰일</t>
    <phoneticPr fontId="2" type="noConversion"/>
  </si>
  <si>
    <t>더윈건설 주식회사</t>
  </si>
  <si>
    <t>공고번호</t>
  </si>
  <si>
    <t>발주처 [실수요기관]</t>
  </si>
  <si>
    <t>개찰일시</t>
  </si>
  <si>
    <t>투찰가</t>
  </si>
  <si>
    <t>투찰율</t>
  </si>
  <si>
    <t>순위</t>
  </si>
  <si>
    <t>참여업체수</t>
  </si>
  <si>
    <t>1순위업체</t>
  </si>
  <si>
    <t>낙찰가</t>
  </si>
  <si>
    <t>낙찰지점</t>
  </si>
  <si>
    <t>서울특별시교육청 서울특별시강남서초교육지원청 [서울특별시교육청 서울특별시강남서초교육지원청]</t>
  </si>
  <si>
    <t>(유)대성서울건설</t>
  </si>
  <si>
    <t>서울특별시교육청 염광여자메디텍고등학교 [서울특별시교육청 염광여자메디텍고등학교]</t>
  </si>
  <si>
    <t>코어건설 주식회사</t>
  </si>
  <si>
    <t>서울특별시교육청 서울특별시강동송파교육지원청 [서울특별시교육청 서울특별시강동송파교육지원청]</t>
  </si>
  <si>
    <t>주식회사 이유디자인</t>
  </si>
  <si>
    <t>주식회사 영인종합건설</t>
  </si>
  <si>
    <t>서울특별시교육청 서울특별시성동광진교육지원청 [서울특별시교육청 서울특별시성동광진교육지원청]</t>
  </si>
  <si>
    <t>륜덕종합건설 주식회사</t>
  </si>
  <si>
    <t>서울특별시교육청 서울특별시성북강북교육지원청 [서울특별시교육청 서울특별시성북강북교육지원청]</t>
  </si>
  <si>
    <t>(주)미래공간씨앤디</t>
  </si>
  <si>
    <t>서울특별시교육청 서울특별시동작관악교육지원청 [서울특별시교육청 서울특별시동작관악교육지원청]</t>
  </si>
  <si>
    <t>주식회사 원웅</t>
  </si>
  <si>
    <t>서울특별시교육청 서울특별시서부교육지원청 [서울특별시교육청 서울특별시서부교육지원청]</t>
  </si>
  <si>
    <t>(주)건우구조엔지니어링</t>
  </si>
  <si>
    <t>주식회사 정건이앤씨</t>
  </si>
  <si>
    <t>서울특별시교육청 서울특별시북부교육지원청 [서울특별시교육청 서울특별시북부교육지원청]</t>
  </si>
  <si>
    <t>(주)원진건설산업</t>
  </si>
  <si>
    <t>홍용종합건설(주)</t>
  </si>
  <si>
    <t>주식회사 지에이치건설산업</t>
  </si>
  <si>
    <t>개경건설주식회사</t>
  </si>
  <si>
    <t>20231207384-00</t>
  </si>
  <si>
    <t>주식회사 백림종합건설</t>
  </si>
  <si>
    <t>서울특별시교육청 서울특별시강서양천교육지원청 [서울특별시교육청 서울특별시강서양천교육지원청]</t>
  </si>
  <si>
    <t>대라수건설 주식회사</t>
  </si>
  <si>
    <t>서울특별시교육청 세명컴퓨터고등학교 [서울특별시교육청 세명컴퓨터고등학교]</t>
  </si>
  <si>
    <t>(주)신영아이에스티</t>
  </si>
  <si>
    <t>20231210267-00</t>
  </si>
  <si>
    <t>하송종합건설(주)</t>
  </si>
  <si>
    <t>20231210304-00</t>
  </si>
  <si>
    <t>거산공영개발 주식회사</t>
  </si>
  <si>
    <t>20231204930-00</t>
  </si>
  <si>
    <t>[긴급]도과기고 교사동 통합개선공사</t>
  </si>
  <si>
    <t>영무종합건설 주식회사</t>
  </si>
  <si>
    <t>20231200422-00</t>
  </si>
  <si>
    <t>태랑중 드라이비트 해소공사</t>
  </si>
  <si>
    <t>투데이건설 주식회사</t>
  </si>
  <si>
    <t>20231201192-00</t>
  </si>
  <si>
    <t>상명대부속여고 교사동 바닥개선공사</t>
  </si>
  <si>
    <t>서울특별시교육청 상명대학교사범대학부속여자고등학교 [서울특별시교육청 상명대학교사범대학부속여자고등학교]</t>
  </si>
  <si>
    <t>(주)드림플레이</t>
  </si>
  <si>
    <t>20231202015-00</t>
  </si>
  <si>
    <t>성일중 바닥개선 및 기타공사</t>
  </si>
  <si>
    <t>서울특별시교육청 서울특별시동부교육지원청 [서울특별시교육청 서울특별시동부교육지원청]</t>
  </si>
  <si>
    <t>하송이엔씨(주)</t>
  </si>
  <si>
    <t>20231204388-00</t>
  </si>
  <si>
    <t>[긴급]석관고 교사동1 및 관리동 내진보강공사</t>
  </si>
  <si>
    <t>베로니스 주식회사</t>
  </si>
  <si>
    <t>20231205111-00</t>
  </si>
  <si>
    <t>양서중 본관 통합형 시설개선공사</t>
  </si>
  <si>
    <t>(주)남산건설</t>
  </si>
  <si>
    <t>20231205187-01</t>
  </si>
  <si>
    <t>[긴급]신도중 교사동 화장실 전면개선공사</t>
  </si>
  <si>
    <t>정원종합건설 주식회사</t>
  </si>
  <si>
    <t>20231205217-00</t>
  </si>
  <si>
    <t>[긴급]서울홍제초 바닥개선 및 기타공사</t>
  </si>
  <si>
    <t>광명종합건설(주)</t>
  </si>
  <si>
    <t>20231205235-00</t>
  </si>
  <si>
    <t>(긴급)중목초 교사동 화장실 개선공사(장기계속)</t>
  </si>
  <si>
    <t>20231205254-00</t>
  </si>
  <si>
    <t>[긴급]서울여중 통합형 시설개선공사</t>
  </si>
  <si>
    <t>(주)이순종합건설</t>
  </si>
  <si>
    <t>20231205263-00</t>
  </si>
  <si>
    <t>(긴급) 청량고 체육관 환경개선공사</t>
  </si>
  <si>
    <t>(주)브엘세바</t>
  </si>
  <si>
    <t>20231205304-00</t>
  </si>
  <si>
    <t>창덕여중 체육관 전면보수공사</t>
  </si>
  <si>
    <t>서울특별시교육청 서울특별시중부교육지원청 [서울특별시교육청 서울특별시중부교육지원청]</t>
  </si>
  <si>
    <t>큰빛종합건설 주식회사</t>
  </si>
  <si>
    <t>20231205323-00</t>
  </si>
  <si>
    <t>[긴급] 봉화초 텍스신설 및 기타공사(장기계속)</t>
  </si>
  <si>
    <t>(주)한두건설엔지니어링</t>
  </si>
  <si>
    <t>20231149207-00</t>
  </si>
  <si>
    <t>대림중학교 본관동 화장실 개선공사</t>
  </si>
  <si>
    <t>서울특별시교육청 서울특별시남부교육지원청 [서울특별시교육청 서울특별시남부교육지원청]</t>
  </si>
  <si>
    <t>(주)명성인토피아</t>
  </si>
  <si>
    <t>20231200621-00</t>
  </si>
  <si>
    <t>[긴급]번동초 학교시설 통합개선공사</t>
  </si>
  <si>
    <t>주식회사 성진건영</t>
  </si>
  <si>
    <t>20231200638-00</t>
  </si>
  <si>
    <t>[긴급]수유중 학교시설 통합개선공사</t>
  </si>
  <si>
    <t>목인건설 주식회사</t>
  </si>
  <si>
    <t>20231146243-00</t>
  </si>
  <si>
    <t>수락초 교사동 화장실 개선공사</t>
  </si>
  <si>
    <t>부운종합건설(주)</t>
  </si>
  <si>
    <t>20231147743-00</t>
  </si>
  <si>
    <t>묵현초 외벽 마감 신설공사(장기계속)</t>
  </si>
  <si>
    <t>원하건설 주식회사</t>
  </si>
  <si>
    <t>20231149267-00</t>
  </si>
  <si>
    <t>한국스포츠정책과학원 신청사 리모델링 공사(건축)</t>
  </si>
  <si>
    <t>서울올림픽기념국민체육진흥공단 [서울올림픽기념국민체육진흥공단]</t>
  </si>
  <si>
    <t>(주)퍼스트종합건설</t>
  </si>
  <si>
    <t>20231146009-01</t>
  </si>
  <si>
    <t>경복여고 급식실(조리실)전면보수공사(건축+기계) [긴급]</t>
  </si>
  <si>
    <t>서울특별시교육청 경복여자고등학교 [서울특별시교육청 경복여자고등학교]</t>
  </si>
  <si>
    <t>주식회사 펠리스종합건설</t>
  </si>
  <si>
    <t>20231148598-00</t>
  </si>
  <si>
    <t>체육과학관 및 필승관 외벽 개선공사</t>
  </si>
  <si>
    <t>한국체육대학교 [한국체육대학교]</t>
  </si>
  <si>
    <t>20231148936-00</t>
  </si>
  <si>
    <t>[긴급]성내중 외1교(서울오륜초)드라이비트 해소 및 지붕보수 공사</t>
  </si>
  <si>
    <t>율산종합건설 주식회사</t>
  </si>
  <si>
    <t>20231149175-00</t>
  </si>
  <si>
    <t>(긴급) 중구 구립경로당 외장재 교체공사(공원장충경로당, 장충경로당)</t>
  </si>
  <si>
    <t>서울특별시 중구 [서울특별시 중구]</t>
  </si>
  <si>
    <t>20231149850-01</t>
  </si>
  <si>
    <t>(긴급)서울과학고 기숙사 환경개선 공사</t>
  </si>
  <si>
    <t>서울특별시교육청 서울과학고등학교 [서울특별시교육청 서울과학고등학교]</t>
  </si>
  <si>
    <t>주식회사 신태양종합건설</t>
  </si>
  <si>
    <t>20231145461-00</t>
  </si>
  <si>
    <t>[긴급]오현초 본관동 화장실 개선공사</t>
  </si>
  <si>
    <t>쓰리씨건설산업 주식회사</t>
  </si>
  <si>
    <t>20231147397-00</t>
  </si>
  <si>
    <t>홍은중 교사동(C동) 및 체육관 전면 개선공사</t>
  </si>
  <si>
    <t>(주)다우에이엔씨</t>
  </si>
  <si>
    <t>20231143883-00</t>
  </si>
  <si>
    <t>[긴급]잠실고 교사동 장애인편의시설 설치 및 드라이비트 해소(3단계)공사</t>
  </si>
  <si>
    <t>주식회사 케이디씨건설</t>
  </si>
  <si>
    <t>20231141630-00</t>
  </si>
  <si>
    <t>[긴급]신암중 본관동 및 별관동 내진보강공사</t>
  </si>
  <si>
    <t>주식회사 환영이앤씨</t>
  </si>
  <si>
    <t>20231138594-00</t>
  </si>
  <si>
    <t>양화중학교 본관동 바닥개선 공사</t>
  </si>
  <si>
    <t>주식회사 대명이십일</t>
  </si>
  <si>
    <t>20231140258-00</t>
  </si>
  <si>
    <t>[긴급]서울여고 창호개선 및 기타공사</t>
  </si>
  <si>
    <t>20231140879-00</t>
  </si>
  <si>
    <t>솔샘고등학교 고교학점제 공간(본관) 조성공사 입찰 공고</t>
  </si>
  <si>
    <t>서울특별시교육청 솔샘고등학교 [서울특별시교육청 솔샘고등학교]</t>
  </si>
  <si>
    <t>썬종합건설(주)</t>
  </si>
  <si>
    <t>20231141500-00</t>
  </si>
  <si>
    <t>방화초 정보동 외벽 및 외부창호 개선공사</t>
  </si>
  <si>
    <t>(주)신주건설</t>
  </si>
  <si>
    <t>20231141968-00</t>
  </si>
  <si>
    <t>난곡중학교 본관, 후관동 드라이비트 해소 및 정보화센터동 외벽개선공사</t>
  </si>
  <si>
    <t>주식회사 에스와이건설</t>
  </si>
  <si>
    <t>20231142106-00</t>
  </si>
  <si>
    <t>등현초 교사동 텍스교체 및 화장실개선공사</t>
  </si>
  <si>
    <t>주식회사 참솔조경개발</t>
  </si>
  <si>
    <t>20231142209-00</t>
  </si>
  <si>
    <t>공항중 교사동 화장실 개선공사</t>
  </si>
  <si>
    <t>주식회사 조영종합건설</t>
  </si>
  <si>
    <t>20231145138-00</t>
  </si>
  <si>
    <t>[긴급]전동중 내진보강 및 기타공사(장기계속)</t>
  </si>
  <si>
    <t>다솜종합건설 주식회사</t>
  </si>
  <si>
    <t>20231137985-00</t>
  </si>
  <si>
    <t>수도여고 수영장 시설개선 및 기타공사</t>
  </si>
  <si>
    <t>태용종합건설 주식회사</t>
  </si>
  <si>
    <t>20231138054-00</t>
  </si>
  <si>
    <t>난향초 교사동 내진보강 및 기타공사</t>
  </si>
  <si>
    <t>(주) 더씨앤알</t>
  </si>
  <si>
    <t>20231139708-00</t>
  </si>
  <si>
    <t>[긴급](장기계속)한성과학고 통합형 시설개선공사</t>
  </si>
  <si>
    <t>더디자인 주식회사</t>
  </si>
  <si>
    <t>20231139762-00</t>
  </si>
  <si>
    <t>(긴급) 서울신용산초등학교 교사동(본관,서관) 텍스신설 및 외부창호개선공사(장기계속)</t>
  </si>
  <si>
    <t>주식회사 평화종합건설</t>
  </si>
  <si>
    <t>20231135975-02</t>
  </si>
  <si>
    <t>배화여중 본관동 석면해체에 따른 건축공사 및 지붕교체공사</t>
  </si>
  <si>
    <t>서울특별시중부교육청 배화여자중학교 [서울특별시중부교육청 배화여자중학교]</t>
  </si>
  <si>
    <t>신동종합건설(주)</t>
  </si>
  <si>
    <t>20231032605-00</t>
  </si>
  <si>
    <t>부산세관 청사 리모델링 사업(시설공사)</t>
  </si>
  <si>
    <t>조달청 부산지방조달청 [관세청 부산세관]</t>
  </si>
  <si>
    <t>삼마종합건설 주식회사</t>
  </si>
  <si>
    <t>20231116736-00</t>
  </si>
  <si>
    <t>숭문고등학교 문화관 급식실 및 학생식당 개선공사</t>
  </si>
  <si>
    <t>서울특별시교육청 숭문고등학교 [서울특별시교육청 숭문고등학교]</t>
  </si>
  <si>
    <t>(주)성수프론티어</t>
  </si>
  <si>
    <t>20231132322-00</t>
  </si>
  <si>
    <t>서울경인초 급식실 및 학생식당, 기타시설 증축공사</t>
  </si>
  <si>
    <t>태원건설(주)</t>
  </si>
  <si>
    <t>20231132499-00</t>
  </si>
  <si>
    <t>수락고 교사동 창호개선 및 내부도장공사</t>
  </si>
  <si>
    <t>(주)해든종합건설</t>
  </si>
  <si>
    <t>20231137767-00</t>
  </si>
  <si>
    <t>(긴급)용산중 통합환경개선공사(장기계속)</t>
  </si>
  <si>
    <t>(주)아녜스디자인</t>
  </si>
  <si>
    <t>20231129212-00</t>
  </si>
  <si>
    <t>쌍문1동구립경로당 신축공사</t>
  </si>
  <si>
    <t>서울특별시 도봉구 [서울특별시 도봉구]</t>
  </si>
  <si>
    <t>주식회사 자안산업개발</t>
  </si>
  <si>
    <t>20231129836-00</t>
  </si>
  <si>
    <t>용동초 교사동 외부창호 개선공사</t>
  </si>
  <si>
    <t>이에스엘종합건설 주식회사</t>
  </si>
  <si>
    <t>20231133376-00</t>
  </si>
  <si>
    <t>송정중 교사동 통합형시설개선공사</t>
  </si>
  <si>
    <t>주식회사 한원건설그룹</t>
  </si>
  <si>
    <t>20231134058-00</t>
  </si>
  <si>
    <t>[긴급]석관중 본관동 내진보강 및 외부도장 공사</t>
  </si>
  <si>
    <t>진성티에스 주식회사</t>
  </si>
  <si>
    <t>20231135411-00</t>
  </si>
  <si>
    <t>[긴급]소의초 급식실 개선 및 기타공사</t>
  </si>
  <si>
    <t>(주)서광이엔씨</t>
  </si>
  <si>
    <t>20231012319-00</t>
  </si>
  <si>
    <t>복자여자고등학교 교사개축 및 기타공사(학교공간혁신사업) 건축공사</t>
  </si>
  <si>
    <t>조달청 대전지방조달청 [충청남도교육청 복자여자고등학교]</t>
  </si>
  <si>
    <t>동우토건(주)</t>
  </si>
  <si>
    <t>20231122821-00</t>
  </si>
  <si>
    <t>온곡초 교사동 창호개선 및 텍스설치공사</t>
  </si>
  <si>
    <t>혜성종합건설 (주)</t>
  </si>
  <si>
    <t>20231122972-00</t>
  </si>
  <si>
    <t>서울답십리초 교사동 신설텍스 및 방화셔터 교체공사(장기계속)</t>
  </si>
  <si>
    <t>20231123037-00</t>
  </si>
  <si>
    <t>동대문중 본관동 출입문 및 내부벽체 개선공사</t>
  </si>
  <si>
    <t>주식회사 시인건설</t>
  </si>
  <si>
    <t>20231127914-00</t>
  </si>
  <si>
    <t>(긴급)후암초 텍스 설치공사(장기계속)</t>
  </si>
  <si>
    <t>주식회사 신미화건설</t>
  </si>
  <si>
    <t>20231118701-00</t>
  </si>
  <si>
    <t>종로경찰서 삼청파출소 신축공사</t>
  </si>
  <si>
    <t>경찰청 서울특별시경찰청 [경찰청 서울특별시경찰청]</t>
  </si>
  <si>
    <t>성결산업개발 주식회사</t>
  </si>
  <si>
    <t>20231118882-00</t>
  </si>
  <si>
    <t>동대문중 교사동 화장실(B,C동) 및 급식실 개선공사</t>
  </si>
  <si>
    <t>20231115634-00</t>
  </si>
  <si>
    <t>태랑초 교사동 텍스설치공사(장기계속)</t>
  </si>
  <si>
    <t>(주)이지오종합건설</t>
  </si>
  <si>
    <t>20231118809-00</t>
  </si>
  <si>
    <t>[긴급]아현초 교사동 화장실개선공사(2,4동)</t>
  </si>
  <si>
    <t>정진건설산업 주식회사</t>
  </si>
  <si>
    <t>20231119323-00</t>
  </si>
  <si>
    <t>서울대학교 첨단융합학부(관악 18동) 공간조성 건축공사</t>
  </si>
  <si>
    <t>서울대학교 [서울대학교]</t>
  </si>
  <si>
    <t>20231119360-00</t>
  </si>
  <si>
    <t>탑산초 본관동, 별관동 외부창호 개선 및 천장텍스 설치공사</t>
  </si>
  <si>
    <t>기찬종합건설((주)</t>
  </si>
  <si>
    <t>20231114207-00</t>
  </si>
  <si>
    <t>진관초 드라이비트 해소 및 기타공사</t>
  </si>
  <si>
    <t>주식회사 신행건설</t>
  </si>
  <si>
    <t>서울특별시 노원구 [서울특별시 노원구]</t>
  </si>
  <si>
    <t>(주)강건종합건설</t>
  </si>
  <si>
    <t>낙찰예정자 다수</t>
  </si>
  <si>
    <t>(주)구인엔지니어링</t>
  </si>
  <si>
    <t>20231109842-00</t>
  </si>
  <si>
    <t>서울바이오허브 글로벌센터 인테리어 공사(건축,기계)</t>
  </si>
  <si>
    <t>서울특별시 [서울특별시]</t>
  </si>
  <si>
    <t>주식회사 상상이상</t>
  </si>
  <si>
    <t>주식회사 신광건설</t>
  </si>
  <si>
    <t>20231110720-00</t>
  </si>
  <si>
    <t>등촌고 체육관동 학생식당 전면개선공사</t>
  </si>
  <si>
    <t>주식회사 대온엔지니어링</t>
  </si>
  <si>
    <t>과학기술정보통신부 우정사업본부 서울지방우정청 [과학기술정보통신부 우정사업본부 서울지방우정청]</t>
  </si>
  <si>
    <t>서울특별시교육청 동일여자고등학교 [서울특별시교육청 동일여자고등학교]</t>
  </si>
  <si>
    <t>을해종합건설(주)</t>
  </si>
  <si>
    <t>서울특별시 마포구 [서울특별시 마포구]</t>
  </si>
  <si>
    <t>디에이치건설산업주식회사</t>
  </si>
  <si>
    <t>푸름산업개발주식회사</t>
  </si>
  <si>
    <t>20231018369-00</t>
  </si>
  <si>
    <t>수리마을 생활기반 복합시설 신축 공사</t>
  </si>
  <si>
    <t>서울특별시 은평구 [서울특별시 은평구]</t>
  </si>
  <si>
    <t>주식회사 시안공영</t>
  </si>
  <si>
    <t>서울특별시 강남구 [서울특별시 강남구]</t>
  </si>
  <si>
    <t>서울특별시교육청 경희여자고등학교 [서울특별시교육청 경희여자고등학교]</t>
  </si>
  <si>
    <t>(주)소망건설</t>
  </si>
  <si>
    <t>대호디엔씨 주식회사</t>
  </si>
  <si>
    <t>서울특별시 종로구 [서울특별시 종로구]</t>
  </si>
  <si>
    <t>예공종합건설 주식회사</t>
  </si>
  <si>
    <t>한국교통안전공단 [한국교통안전공단]</t>
  </si>
  <si>
    <t>주식회사 베스트 종합건설</t>
  </si>
  <si>
    <t>아차산 힐링여가 커뮤니티센터 조성공사</t>
  </si>
  <si>
    <t>서울특별시 광진구 [서울특별시 광진구]</t>
  </si>
  <si>
    <t>선석건설(주)</t>
  </si>
  <si>
    <t>주식회사 다승</t>
  </si>
  <si>
    <t>20230907135-00</t>
  </si>
  <si>
    <t>전자고 체육관 및 급식실 증축공사</t>
  </si>
  <si>
    <t>조달청 서울지방조달청 [서울특별시교육청 서울특별시강남서초교육지원청]</t>
  </si>
  <si>
    <t>(주)코렘시스</t>
  </si>
  <si>
    <t>20230833803-00</t>
  </si>
  <si>
    <t>한국기독교역사문화관 건축공사</t>
  </si>
  <si>
    <t>조달청 서울지방조달청 [재단법인 한국기독교역사문화재단]</t>
  </si>
  <si>
    <t>위드제이산업(주)</t>
  </si>
  <si>
    <t>서울특별시중부교육청 예원학교 [서울특별시중부교육청 예원학교]</t>
  </si>
  <si>
    <t>주식회사 미래씨엔알</t>
  </si>
  <si>
    <t>20230827682-00</t>
  </si>
  <si>
    <t>이노베이션아카데미 교육연구시설 증축사업 건축공사(건축,토목,조경,기계)</t>
  </si>
  <si>
    <t>조달청 서울지방조달청 [한국연구재단 정보통신기획평가원]</t>
  </si>
  <si>
    <t>태궁종합건설 주식회사</t>
  </si>
  <si>
    <t>20230916142-00</t>
  </si>
  <si>
    <t>경부선 서울역 2층 서부화장실 개량 기타공사</t>
  </si>
  <si>
    <t>한국철도공사 회계통합센터 [한국철도공사 회계통합센터]</t>
  </si>
  <si>
    <t>20230911203-00</t>
  </si>
  <si>
    <t>구로차량 Y4선 중간작업대 신설공사</t>
  </si>
  <si>
    <t>주식회사 동훈종합건설</t>
  </si>
  <si>
    <t>20230733345-00</t>
  </si>
  <si>
    <t>육지 후비 전력관제센터 건립 건축공사</t>
  </si>
  <si>
    <t>조달청 충북지방조달청 [한국전력거래소]</t>
  </si>
  <si>
    <t>한국방송통신대학교 [한국방송통신대학교]</t>
  </si>
  <si>
    <t>(주)위브건설</t>
  </si>
  <si>
    <t>20230731433-00</t>
  </si>
  <si>
    <t>전기차 사용후 배터리 자원순환 클러스터 조성사업 건축공사</t>
  </si>
  <si>
    <t>조달청 대구지방조달청 [환경부]</t>
  </si>
  <si>
    <t>에이에스종합건설(주)</t>
  </si>
  <si>
    <t>20230739624-00</t>
  </si>
  <si>
    <t>연구성과 사업화시설 리모델링 공사(건축)</t>
  </si>
  <si>
    <t>조달청 서울지방조달청 [한국과학기술연구원]</t>
  </si>
  <si>
    <t>주식회사 모아씨앤에스</t>
  </si>
  <si>
    <t>더제니스종합건설 주식회사</t>
  </si>
  <si>
    <t>서울특별시교육청 서울특별시과학전시관 [서울특별시교육청 서울특별시과학전시관]</t>
  </si>
  <si>
    <t>서울특별시 동대문구 [서울특별시 동대문구]</t>
  </si>
  <si>
    <t>휴림건설 주식회사</t>
  </si>
  <si>
    <t>서울특별시농수산식품공사 [서울특별시농수산식품공사]</t>
  </si>
  <si>
    <t>서울특별시 [서울특별시 체육시설관리사업소]</t>
  </si>
  <si>
    <t>하이스트종합건설(주)</t>
  </si>
  <si>
    <t>서울특별시교육청 광신고등학교 [서울특별시교육청 광신고등학교]</t>
  </si>
  <si>
    <t>서울특별시교육청 미림여자정보과학고등학교 [서울특별시교육청 미림여자정보과학고등학교]</t>
  </si>
  <si>
    <t>(주)동양종합건설</t>
  </si>
  <si>
    <t>서울특별시 영등포구 [서울특별시 영등포구]</t>
  </si>
  <si>
    <t>삼진비에스(주)</t>
  </si>
  <si>
    <t>국립공원공단 북한산국립공원 도봉사무소 [국립공원공단 북한산국립공원 도봉사무소]</t>
  </si>
  <si>
    <t>주식회사 호가종합건설</t>
  </si>
  <si>
    <t>20230733389-00</t>
  </si>
  <si>
    <t>경부선 영등포역 국철승강장 스팬드럴 반자 개량 기타공사</t>
  </si>
  <si>
    <t>주식회사 이안베스트</t>
  </si>
  <si>
    <t>서울특별시교육청 미래산업과학고등학교 [서울특별시교육청 미래산업과학고등학교]</t>
  </si>
  <si>
    <t>20230715512-00</t>
  </si>
  <si>
    <t>서울맹학교 종로캠퍼스 초등교육관 내진보강공사(건축 구조보강)</t>
  </si>
  <si>
    <t>조달청 서울지방조달청 [교육부 국립각급학교 서울맹학교]</t>
  </si>
  <si>
    <t>서울특별시교육청 청원여자고등학교 [서울특별시교육청 청원여자고등학교]</t>
  </si>
  <si>
    <t>UMM0896[2023-15126]-1</t>
  </si>
  <si>
    <t>23-A-00부대 시설공사(1145)</t>
  </si>
  <si>
    <t>국군재정관리단 []</t>
  </si>
  <si>
    <t>주식회사 우담씨앤씨</t>
  </si>
  <si>
    <t>주식회사 그린플러스종합건설</t>
  </si>
  <si>
    <t>한국지엠건설(주)</t>
  </si>
  <si>
    <t>(주)조명건설</t>
  </si>
  <si>
    <t>주식회사 태영씨엔씨</t>
  </si>
  <si>
    <t>제이건설 주식회사</t>
  </si>
  <si>
    <t>융희건설(주)</t>
  </si>
  <si>
    <t>케이엘지건설 주식회사</t>
  </si>
  <si>
    <t>주식회사 이스트씨에이</t>
  </si>
  <si>
    <t>서울특별시교육청 서울특별시성동교육청 동국대학교사범대학부속여자중학교 [서울특별시교육청 서울특별시성동교육청 동국대학교사범대학부속여자중학교]</t>
  </si>
  <si>
    <t>에스테크건설 주식회사</t>
  </si>
  <si>
    <t>한국문화재재단 [한국문화재재단]</t>
  </si>
  <si>
    <t>(주)다임에스디</t>
  </si>
  <si>
    <t>지아이건설 주식회사</t>
  </si>
  <si>
    <t>주식회사 다울종합건설</t>
  </si>
  <si>
    <t>오슬로종합건설 주식회사</t>
  </si>
  <si>
    <t>유텍종합건설 주식회사</t>
  </si>
  <si>
    <t>(주)시노종합건설</t>
  </si>
  <si>
    <t>서울특별시교육청 광영고등학교 [서울특별시교육청 광영고등학교]</t>
  </si>
  <si>
    <t>원전종합건설 주식회사</t>
  </si>
  <si>
    <t>서울특별시교육청 한광고등학교 [서울특별시교육청 한광고등학교]</t>
  </si>
  <si>
    <t>UMM0711[2023-10387]-1</t>
  </si>
  <si>
    <t>23-D-주차장 신축 시설공사(2010)</t>
  </si>
  <si>
    <t>[국군재정관리단]</t>
  </si>
  <si>
    <t>(주)림스종합건설</t>
  </si>
  <si>
    <t>서울특별시 관악구 [서울특별시 관악구]</t>
  </si>
  <si>
    <t>성창씨엔씨(주)</t>
  </si>
  <si>
    <t>20230608720-00</t>
  </si>
  <si>
    <t>중앙선 청량리역 승강장 홈지붕 설치기타공사</t>
  </si>
  <si>
    <t>주식회사 중정공영</t>
  </si>
  <si>
    <t>주식회사빌텍종합건설</t>
  </si>
  <si>
    <t>20230430429-01</t>
  </si>
  <si>
    <t>국립영천호국원 제3봉안당 건립공사 건축공사</t>
  </si>
  <si>
    <t>조달청 대구지방조달청 [국가보훈처 국립영천호국원]</t>
  </si>
  <si>
    <t>주식회사 씨아이건설</t>
  </si>
  <si>
    <t>서울특별시교육청 서울특별시교육청교육시설관리본부 [서울특별시교육청 서울특별시교육청교육시설관리본부]</t>
  </si>
  <si>
    <t>대은건설 주식회사</t>
  </si>
  <si>
    <t>20230432874-00</t>
  </si>
  <si>
    <t>한국산업기술시험원 바이오의료종합지원센터 신축 공사(건축,토목,조경,기계)</t>
  </si>
  <si>
    <t>조달청 대전지방조달청 [한국산업기술시험원]</t>
  </si>
  <si>
    <t>서울특별시 성북구 [서울특별시 성북구]</t>
  </si>
  <si>
    <t>두성도시건설주식회사</t>
  </si>
  <si>
    <t>서울특별시교육청 한영고등학교 [서울특별시교육청 한영고등학교]</t>
  </si>
  <si>
    <t>20230408254-00</t>
  </si>
  <si>
    <t>서울남부구치소 대체복무 생활관 증축공사</t>
  </si>
  <si>
    <t>조달청 서울지방조달청 [법무부 서울지방교정청 서울남부구치소]</t>
  </si>
  <si>
    <t>그레이스종합건설 주식회사</t>
  </si>
  <si>
    <t>20230409027-00</t>
  </si>
  <si>
    <t>국립강원 전문과학관 건립사업 건축공사</t>
  </si>
  <si>
    <t>조달청 강원지방조달청 [과학기술정보통신부]</t>
  </si>
  <si>
    <t>서울특별시교육청 성보고등학교 [서울특별시교육청 성보고등학교]</t>
  </si>
  <si>
    <t>서울특별시중부교육청 동산초등학교 [서울특별시중부교육청 동산초등학교]</t>
  </si>
  <si>
    <t>주식회사 더에이알티</t>
  </si>
  <si>
    <t>20230424364-02</t>
  </si>
  <si>
    <t>서울캠퍼스 내빈관 보수공사(건축)</t>
  </si>
  <si>
    <t>한국과학기술원 [한국과학기술원]</t>
  </si>
  <si>
    <t>서울특별시 서초구 [서울특별시 서초구]</t>
  </si>
  <si>
    <t>(주)시엘에스이엔지</t>
  </si>
  <si>
    <t>20230429795-00</t>
  </si>
  <si>
    <t>청년취업사관학교 서대문캠퍼스 조성공사(실내건축)</t>
  </si>
  <si>
    <t>(재)서울경제진흥원 [(재)서울경제진흥원]</t>
  </si>
  <si>
    <t>(주)성암건설산업</t>
  </si>
  <si>
    <t>서울특별시 금천구 [서울특별시 금천구]</t>
  </si>
  <si>
    <t>(주)양지산업</t>
  </si>
  <si>
    <t>(주)명성임프레스</t>
  </si>
  <si>
    <t>20230350705-01</t>
  </si>
  <si>
    <t>(변경공고)경부선 구로역 신호기능실 신축공사</t>
  </si>
  <si>
    <t>한국철도공사 [한국철도공사]</t>
  </si>
  <si>
    <t>한맥종합건설 주식회사</t>
  </si>
  <si>
    <t>서울시설공단 [서울시설공단]</t>
  </si>
  <si>
    <t>서울특별시남부교육청 우신중학교 [서울특별시남부교육청 우신중학교]</t>
  </si>
  <si>
    <t>20230344821-04</t>
  </si>
  <si>
    <t>한국삼육고등학교 본관동 및 강당동 내진보강공사(건축+기계)</t>
  </si>
  <si>
    <t>서울특별시교육청 한국삼육고등학교 [서울특별시교육청 한국삼육고등학교]</t>
  </si>
  <si>
    <t>UMM0135[2023-03880]-1</t>
  </si>
  <si>
    <t>23-N-00시설사업 시설공사(3002)</t>
  </si>
  <si>
    <t>오룡종합건설 주식회사</t>
  </si>
  <si>
    <t>주식회사 훼미리하우스산업개발</t>
  </si>
  <si>
    <t>서울주택도시공사 [서울주택도시공사]</t>
  </si>
  <si>
    <t>아이엠유건설(주)</t>
  </si>
  <si>
    <t>서울특별시 강동구 [서울특별시 강동구]</t>
  </si>
  <si>
    <t>(주)성림이엔씨</t>
  </si>
  <si>
    <t>주식회사 고성디자인엔지니어링</t>
  </si>
  <si>
    <t>한국공항공사 서울지역본부 [한국공항공사 서울지역본부]</t>
  </si>
  <si>
    <t>주식회사 디자인팩토리</t>
  </si>
  <si>
    <t>서울특별시 [서울특별시 서부공원여가센터]</t>
  </si>
  <si>
    <t>주식회사 티시스</t>
  </si>
  <si>
    <t>서울특별시 서대문구 [서울특별시 서대문구]</t>
  </si>
  <si>
    <t>주식회사 평광건설</t>
  </si>
  <si>
    <t>서울특별시교육청 밀알학교 [서울특별시교육청 밀알학교]</t>
  </si>
  <si>
    <t>재단법인서울문화재단 [재단법인서울문화재단]</t>
  </si>
  <si>
    <t>서울특별시교육청 오류고등학교 [서울특별시교육청 오류고등학교]</t>
  </si>
  <si>
    <t>20230108477-00</t>
  </si>
  <si>
    <t>영사이언티스트 빌딩 건설공사(건축)</t>
  </si>
  <si>
    <t>조달청 광주지방조달청 [광주과학기술원]</t>
  </si>
  <si>
    <t>서울특별시 동작구 [서울특별시 동작구]</t>
  </si>
  <si>
    <t>옥포건설(주)</t>
  </si>
  <si>
    <t>이유종합건설(주)</t>
  </si>
  <si>
    <t>20230100157-00</t>
  </si>
  <si>
    <t>천연동 도시재생복합센터 건립사업 신축공사</t>
  </si>
  <si>
    <t>조달청 서울지방조달청 [서울특별시 서대문구]</t>
  </si>
  <si>
    <t>(주)주성종합건설</t>
  </si>
  <si>
    <t>202296327-00</t>
  </si>
  <si>
    <t>용인-구리간 강동(진입)영업소 등 2개소 신축공사</t>
  </si>
  <si>
    <t>한국도로공사 [한국도로공사 수도권본부]</t>
  </si>
  <si>
    <t>주식회사 미진이엔씨</t>
  </si>
  <si>
    <t>서울특별시 강북구 [서울특별시 강북구]</t>
  </si>
  <si>
    <t>한국기계연구원 [한국기계연구원]</t>
  </si>
  <si>
    <t>건흥종합건설(주)</t>
  </si>
  <si>
    <t>20221246169-00</t>
  </si>
  <si>
    <t>2022년 제4차 교내시설물 건축 성능개선공사(연간단가)</t>
  </si>
  <si>
    <t>서울과학기술대학교 [서울과학기술대학교]</t>
  </si>
  <si>
    <t>케이디종합건설 주식회사</t>
  </si>
  <si>
    <t>서울특별시북부교육청 재현중학교 [서울특별시북부교육청 재현중학교]</t>
  </si>
  <si>
    <t>20221246694-00</t>
  </si>
  <si>
    <t>남강고등학교 도서관(남강기념관)동 내진보강 및 기타(급식실, 바닥,외벽)개선 공사</t>
  </si>
  <si>
    <t>서울특별시교육청 남강고등학교 [서울특별시교육청 남강고등학교]</t>
  </si>
  <si>
    <t>20221246981-00</t>
  </si>
  <si>
    <t>삼선동 아동청소년 전용도서관 신축공사</t>
  </si>
  <si>
    <t>20221246796-00</t>
  </si>
  <si>
    <t>서울예고 본관 화장실 개선공사(긴급)</t>
  </si>
  <si>
    <t>서울특별시교육청 서울예술고등학교 [서울특별시교육청 서울예술고등학교]</t>
  </si>
  <si>
    <t>20221243226-00</t>
  </si>
  <si>
    <t>본관동 내진보강 공사</t>
  </si>
  <si>
    <t>20221240919-03</t>
  </si>
  <si>
    <t>B동 드라이비트해소(안전관리))공사</t>
  </si>
  <si>
    <t>서울특별시교육청 창문여자고등학교 [서울특별시교육청 창문여자고등학교]</t>
  </si>
  <si>
    <t>20221242066-01</t>
  </si>
  <si>
    <t>숭실고등학교 본관동 내진보강 및 외벽개선 공사(긴급)</t>
  </si>
  <si>
    <t>서울특별시교육청 숭실고등학교 [서울특별시교육청 숭실고등학교]</t>
  </si>
  <si>
    <t>다빈종합건설 주식회사</t>
  </si>
  <si>
    <t>20221229726-01</t>
  </si>
  <si>
    <t>명지고등학교 교사 드라이비트 해소공사 전자입찰 공고[긴급]</t>
  </si>
  <si>
    <t>서울특별시교육청 명지고등학교 [서울특별시교육청 명지고등학교]</t>
  </si>
  <si>
    <t>20221226437-02</t>
  </si>
  <si>
    <t>동구마케팅고등학교 내진보강공사 및 외벽개선, 학생식당 증축 공사(장기계속공사)</t>
  </si>
  <si>
    <t>서울특별시교육청 동구마케팅고등학교 [서울특별시교육청 동구마케팅고등학교]</t>
  </si>
  <si>
    <t>20221232406-02</t>
  </si>
  <si>
    <t>가락몰 3층 식당가 이전공사</t>
  </si>
  <si>
    <t>20221234582-00</t>
  </si>
  <si>
    <t>서울전곡초등학교 수영장 및 샤워실 환경개선공사 전자 입찰 공고</t>
  </si>
  <si>
    <t>서울특별시동부교육청 서울전곡초등학교 [서울특별시동부교육청 서울전곡초등학교]</t>
  </si>
  <si>
    <t>20221235599-00</t>
  </si>
  <si>
    <t>개발제한구역 42초소 건립공사(건축)</t>
  </si>
  <si>
    <t>신안건설 주식회사</t>
  </si>
  <si>
    <t>20221141702-00</t>
  </si>
  <si>
    <t>서울둔촌초 그린스마트미래학교 개축 및 리모델링 공사(장기계속)</t>
  </si>
  <si>
    <t>조달청 서울지방조달청 [서울특별시교육청 서울특별시강동송파교육지원청]</t>
  </si>
  <si>
    <t>주식회사 위산종합건설</t>
  </si>
  <si>
    <t>20221145592-00</t>
  </si>
  <si>
    <t>서울대학교 관악 943동 리모델링 공사</t>
  </si>
  <si>
    <t>조달청 서울지방조달청 [서울대학교]</t>
  </si>
  <si>
    <t>20221228855-00</t>
  </si>
  <si>
    <t>경문고등학교 운화관 대수선공사 건축 및 기계공사 전자입찰 공고</t>
  </si>
  <si>
    <t>서울특별시교육청 경문고등학교 [서울특별시교육청 경문고등학교]</t>
  </si>
  <si>
    <t>20221230589-00</t>
  </si>
  <si>
    <t>(구)노량진취수장 재생사업 리모델링 공사</t>
  </si>
  <si>
    <t>태흥이엔씨 주식회사</t>
  </si>
  <si>
    <t>20221218682-02</t>
  </si>
  <si>
    <t>[긴급]숙명여중 드라이비트해소 및 내진보강공사(수정)</t>
  </si>
  <si>
    <t>서울특별시강남교육청 숙명여자중학교 [서울특별시강남교육청 숙명여자중학교]</t>
  </si>
  <si>
    <t>(주)하평종합건설</t>
  </si>
  <si>
    <t>20221147536-00</t>
  </si>
  <si>
    <t>(구)남영동 대공분실 정비사업 건설공사</t>
  </si>
  <si>
    <t>조달청 서울지방조달청 [행정안전부 정부청사관리본부]</t>
  </si>
  <si>
    <t>포시스건설주식회사</t>
  </si>
  <si>
    <t>20221208220-00</t>
  </si>
  <si>
    <t>서울성수초등학교 적정규모학교사업 교사동 리모델링 공사 입찰 공고</t>
  </si>
  <si>
    <t>서울특별시성동교육청 서울성수초등학교 [서울특별시성동교육청 서울성수초등학교]</t>
  </si>
  <si>
    <t>20221217595-00</t>
  </si>
  <si>
    <t>영신고등학교 교사동 내진보강공사</t>
  </si>
  <si>
    <t>대한팰리스종합건설 주식회사</t>
  </si>
  <si>
    <t>20221217720-00</t>
  </si>
  <si>
    <t>경인고등학교 드라이비트 해소 및 체육관 내진보강공사</t>
  </si>
  <si>
    <t>현성건영(주)</t>
  </si>
  <si>
    <t>20221217785-00</t>
  </si>
  <si>
    <t>구로중학교 외 1교(영신고등학교) 드라이비트 해소공사</t>
  </si>
  <si>
    <t>(주)에스앤씨건설</t>
  </si>
  <si>
    <t>20221217824-00</t>
  </si>
  <si>
    <t>서울개봉초등학교 드라이비트 해소 및 기타공사</t>
  </si>
  <si>
    <t>영조건설 주식회사</t>
  </si>
  <si>
    <t>20221217938-00</t>
  </si>
  <si>
    <t>신도림중학교 교사동 외벽 개선공사(장기-총차)</t>
  </si>
  <si>
    <t>에스와이세영건설(주)</t>
  </si>
  <si>
    <t>20221217952-00</t>
  </si>
  <si>
    <t>서울영중초등학교 서관동 외벽개선 및 내진보강공사(장기-총차)</t>
  </si>
  <si>
    <t>20221218039-00</t>
  </si>
  <si>
    <t>(긴급)서울묘곡초 후관동 화장실개선공사</t>
  </si>
  <si>
    <t>20221220217-00</t>
  </si>
  <si>
    <t>양원초 교사동 통합형 시설개선공사</t>
  </si>
  <si>
    <t>20221220679-00</t>
  </si>
  <si>
    <t>서울산업정보학교 내진보강공사(장기계속공사)</t>
  </si>
  <si>
    <t>광혁건설(주)</t>
  </si>
  <si>
    <t>20221222828-00</t>
  </si>
  <si>
    <t>경원선 옥수역 등 47개역 고무안전발판 설치공사</t>
  </si>
  <si>
    <t>20221222863-00</t>
  </si>
  <si>
    <t>내발산초 본관 및 별관동 통합형 시설개선공사</t>
  </si>
  <si>
    <t>20221223603-00</t>
  </si>
  <si>
    <t>[긴급] 신구중 내진보강공사 입찰 공고</t>
  </si>
  <si>
    <t>청강종합건설 주식회사</t>
  </si>
  <si>
    <t>20221223905-00</t>
  </si>
  <si>
    <t>북가좌2동노인복지센터 그린 리모델링 공사(건축,기계)</t>
  </si>
  <si>
    <t>20221135076-00</t>
  </si>
  <si>
    <t>오남중학교 체육관 및 급식시설 증축공사</t>
  </si>
  <si>
    <t>조달청 서울지방조달청 [서울특별시교육청 서울특별시남부교육지원청]</t>
  </si>
  <si>
    <t>20221206686-00</t>
  </si>
  <si>
    <t>대륙관 내진보강 및 리모델링 건축공사</t>
  </si>
  <si>
    <t>조달청 서울지방조달청 [서울과학기술대학교]</t>
  </si>
  <si>
    <t>주식회사케이엔티건설</t>
  </si>
  <si>
    <t>20221216209-00</t>
  </si>
  <si>
    <t>(긴급)서울장충초등학교 급식실 전면개선 공사(장기계속)</t>
  </si>
  <si>
    <t>엠에스씨엔이 주식회사</t>
  </si>
  <si>
    <t>20221141464-00</t>
  </si>
  <si>
    <t>북가좌2동 복합청사 신축공사(건축)</t>
  </si>
  <si>
    <t>20221215044-00</t>
  </si>
  <si>
    <t>(긴급)성동공고 창조관 드라이비트 해소공사(장기계속)</t>
  </si>
  <si>
    <t>주식회사 영흥종합건설</t>
  </si>
  <si>
    <t>20221215120-00</t>
  </si>
  <si>
    <t>금천초등학교 화장실개선 및 기타공사</t>
  </si>
  <si>
    <t>20221216996-00</t>
  </si>
  <si>
    <t>(집행대행)오금고 본관동 화장실개선공사</t>
  </si>
  <si>
    <t>20221138886-00</t>
  </si>
  <si>
    <t>경찰청 정문안내실 증축공사</t>
  </si>
  <si>
    <t>조달청 서울지방조달청 [경찰청]</t>
  </si>
  <si>
    <t>(주)예인아테크</t>
  </si>
  <si>
    <t>20221210055-00</t>
  </si>
  <si>
    <t>중평중 교사동 외부창호 개선공사</t>
  </si>
  <si>
    <t>20221213013-01</t>
  </si>
  <si>
    <t>상문고 드라이비트해소, 내진보강, 장애인편의시설설치, 기타공사(건축) 전자입찰공고[긴급]</t>
  </si>
  <si>
    <t>서울특별시교육청 상문고등학교 [서울특별시교육청 상문고등학교]</t>
  </si>
  <si>
    <t>20221206540-00</t>
  </si>
  <si>
    <t>광남고 체육관 개선공사</t>
  </si>
  <si>
    <t>20221206868-00</t>
  </si>
  <si>
    <t>[긴급]서울광진초 화장실개선 및 기타공사(장기계속,총차)</t>
  </si>
  <si>
    <t>20221212542-00</t>
  </si>
  <si>
    <t>양강중학교 특별교실 증축공사</t>
  </si>
  <si>
    <t>20221212666-00</t>
  </si>
  <si>
    <t>태랑초 교사동 외벽개선공사</t>
  </si>
  <si>
    <t>주식회사 리엘에스앤디</t>
  </si>
  <si>
    <t>20221208231-00</t>
  </si>
  <si>
    <t>(긴급)중화고 통합형 환경개선공사</t>
  </si>
  <si>
    <t>주식회사 현대홈씨티</t>
  </si>
  <si>
    <t>20221208274-00</t>
  </si>
  <si>
    <t>(긴급)전일중 급식실 및 연결통로 증축공사</t>
  </si>
  <si>
    <t>20221210026-00</t>
  </si>
  <si>
    <t>공릉초 교사동 외부창호 개선공사</t>
  </si>
  <si>
    <t>(주)견준씨에스</t>
  </si>
  <si>
    <t>20221211440-00</t>
  </si>
  <si>
    <t>교사동(가동) 드라이비트 해소 및 외벽개선공사</t>
  </si>
  <si>
    <t>서울특별시교육청 서울관광고등학교 [서울특별시교육청 서울관광고등학교]</t>
  </si>
  <si>
    <t>20221201622-00</t>
  </si>
  <si>
    <t>목동초 교사동 화장실개선 및 기타공사</t>
  </si>
  <si>
    <t>20221202664-00</t>
  </si>
  <si>
    <t>(긴급)종로산업정보학교 교사동(창의동,A실습동) 내진보강공사</t>
  </si>
  <si>
    <t>20221203401-00</t>
  </si>
  <si>
    <t>영화초외 2교(본동초, 영등포고) 내진보강 및 기타공사(장기계속공사)</t>
  </si>
  <si>
    <t>주식회사 성준종합건설</t>
  </si>
  <si>
    <t>20221203760-00</t>
  </si>
  <si>
    <t>돈암1동 주민센터 신축공사(장기계속)</t>
  </si>
  <si>
    <t>20221147266-00</t>
  </si>
  <si>
    <t>수서종합사회복지관 열린공간 조성 리모델링 공사 시행(건축, 기계)</t>
  </si>
  <si>
    <t>20221201532-00</t>
  </si>
  <si>
    <t>(긴급)전일중 통합형 환경개선공사</t>
  </si>
  <si>
    <t>수미산건설주식회사</t>
  </si>
  <si>
    <t>20221200326-00</t>
  </si>
  <si>
    <t>[긴급]서연중 드라이비트 해소 및 바닥개선공사(장기계속)</t>
  </si>
  <si>
    <t>주식회사유진아이엠씨</t>
  </si>
  <si>
    <t>20221201048-00</t>
  </si>
  <si>
    <t>천왕산 목공소 신축공사</t>
  </si>
  <si>
    <t>서울특별시 구로구 [서울특별시 구로구]</t>
  </si>
  <si>
    <t>주식회사 하나건설이앤씨</t>
  </si>
  <si>
    <t>20221201396-00</t>
  </si>
  <si>
    <t>(긴급)면목고 교사동 천장텍스 설치공사</t>
  </si>
  <si>
    <t>이일씨엔씨건설(주)</t>
  </si>
  <si>
    <t>20221201565-00</t>
  </si>
  <si>
    <t>신성초 내진보강 및 드라이비트 해소공사(장기계속공사)</t>
  </si>
  <si>
    <t>20221202125-00</t>
  </si>
  <si>
    <t>(긴급)동대문중 텍스 신설공사</t>
  </si>
  <si>
    <t>20221136233-00</t>
  </si>
  <si>
    <t>양서중 특별교실 증축공사 및 기타공사</t>
  </si>
  <si>
    <t>20221146353-00</t>
  </si>
  <si>
    <t>강남중(본관, 급식실, 신관) 드라이비트 해소 공사</t>
  </si>
  <si>
    <t>20221140405-00</t>
  </si>
  <si>
    <t>대림중학교 외 1교(서울영남초등학교) 드라이비트 해소공사</t>
  </si>
  <si>
    <t>토립건설(주)</t>
  </si>
  <si>
    <t>20221142707-00</t>
  </si>
  <si>
    <t>노원고 학점제형 교육공간 재구조화 및 기타공사</t>
  </si>
  <si>
    <t>나린종합개발 주식회사</t>
  </si>
  <si>
    <t>20221136755-01</t>
  </si>
  <si>
    <t>한국체육대학교 본관 내진보강 및 기타공사</t>
  </si>
  <si>
    <t>백상건설 주식회사</t>
  </si>
  <si>
    <t>20221138082-00</t>
  </si>
  <si>
    <t>(장기계속)창천초 수영장 시설개선 공사</t>
  </si>
  <si>
    <t>20221138556-00</t>
  </si>
  <si>
    <t>대림중앙시장 고객쉼터 신축공사(건축+토목+기계)</t>
  </si>
  <si>
    <t>(주)삼우아이티</t>
  </si>
  <si>
    <t>20221135348-00</t>
  </si>
  <si>
    <t>자운고 교사동 바닥개선공사</t>
  </si>
  <si>
    <t>혁성공영 주식회사</t>
  </si>
  <si>
    <t>20221136571-00</t>
  </si>
  <si>
    <t>행촌제2경로당 그린리모델링 공사(건축,기계)</t>
  </si>
  <si>
    <t>20221138229-00</t>
  </si>
  <si>
    <t>[긴급] 경기고 출입문 개선 및 기타공사 입찰 공고</t>
  </si>
  <si>
    <t>UMM1693[2022-24953]-1</t>
  </si>
  <si>
    <t>22-육-00부대 시설공사(1218)</t>
  </si>
  <si>
    <t>풍성건설(주)</t>
  </si>
  <si>
    <t>20221133562-00</t>
  </si>
  <si>
    <t>동물복지지원센터 동대문 조성 개보수공사(건축, 기계)</t>
  </si>
  <si>
    <t>UMM1643[2022-24480]-1</t>
  </si>
  <si>
    <t>22-육-00부대 시설공사(1225)</t>
  </si>
  <si>
    <t>위니드건설 주식회사</t>
  </si>
  <si>
    <t>20221129160-00</t>
  </si>
  <si>
    <t>[긴급]연천초 통합형 교육환경개선공사(장기계속)</t>
  </si>
  <si>
    <t>20221131536-01</t>
  </si>
  <si>
    <t>신림고 교사동 내진보강 및 기타공사</t>
  </si>
  <si>
    <t>20221104568-00</t>
  </si>
  <si>
    <t>KIST 글로벌 기숙사 리모델링공사(건축)</t>
  </si>
  <si>
    <t>한국과학기술연구원 [한국과학기술연구원]</t>
  </si>
  <si>
    <t>해울종합건설(주)</t>
  </si>
  <si>
    <t>20221028487-00</t>
  </si>
  <si>
    <t>경부선 가산디지털단지역 신축공사</t>
  </si>
  <si>
    <t>조달청 서울지방조달청 [한국철도공사]</t>
  </si>
  <si>
    <t>20221037435-00</t>
  </si>
  <si>
    <t>경부선 구로역 신축공사(총체 및 1차)</t>
  </si>
  <si>
    <t>20221031623-00</t>
  </si>
  <si>
    <t>의정부지방법원 고양지원 별관 증축 건축공사(1차)</t>
  </si>
  <si>
    <t>조달청 서울지방조달청 [대법원 의정부지방법원 고양지원]</t>
  </si>
  <si>
    <t>20221122215-00</t>
  </si>
  <si>
    <t>방산고 관리실 환경개선(리모델링) 공사 입찰 공고</t>
  </si>
  <si>
    <t>서울특별시교육청 방산고등학교 [서울특별시교육청 방산고등학교]</t>
  </si>
  <si>
    <t>20221122248-00</t>
  </si>
  <si>
    <t>[긴급] 광양중학교 시설개선공사</t>
  </si>
  <si>
    <t>희상건설주식회사</t>
  </si>
  <si>
    <t>20221116230-00</t>
  </si>
  <si>
    <t>광진중학교 외벽개선공사</t>
  </si>
  <si>
    <t>20221106137-00</t>
  </si>
  <si>
    <t>연광초 드라이비트 해소공사</t>
  </si>
  <si>
    <t>20221102290-01</t>
  </si>
  <si>
    <t>노원 전통문화체험관 조성공사(건축, 기계)</t>
  </si>
  <si>
    <t>20221037626-00</t>
  </si>
  <si>
    <t>성산초 느티관 드라이비트 해소공사</t>
  </si>
  <si>
    <t>더존건설 주식회사</t>
  </si>
  <si>
    <t>20221104715-00</t>
  </si>
  <si>
    <t>서울항동초등학교 교실증축 및 재배치공사</t>
  </si>
  <si>
    <t>보훈종합건설 주식회사</t>
  </si>
  <si>
    <t>20221035458-00</t>
  </si>
  <si>
    <t>가주초 본관 외부창호 교체공사</t>
  </si>
  <si>
    <t>20221012882-00</t>
  </si>
  <si>
    <t>(가칭)경기도북부유아체험교육원 신축공사</t>
  </si>
  <si>
    <t>조달청 서울지방조달청 [경기도교육청]</t>
  </si>
  <si>
    <t>20221025445-00</t>
  </si>
  <si>
    <t>자운고 교사동(체육관) 외벽개선공사</t>
  </si>
  <si>
    <t>20221023524-00</t>
  </si>
  <si>
    <t>창동어르신복지관 신축공사</t>
  </si>
  <si>
    <t>20221015711-00</t>
  </si>
  <si>
    <t>용산용문시장 시설현대화사업(아케이드) 공사</t>
  </si>
  <si>
    <t>서울특별시 용산구 [서울특별시 용산구]</t>
  </si>
  <si>
    <t>20220930265-00</t>
  </si>
  <si>
    <t>병원동 2층 외과 리노베이션 공사(건축,기계설비)</t>
  </si>
  <si>
    <t>조달청 서울지방조달청 [한국원자력의학원]</t>
  </si>
  <si>
    <t>20221014818-00</t>
  </si>
  <si>
    <t>금하마을 에코에너지센터 건립공사</t>
  </si>
  <si>
    <t>20221007862-00</t>
  </si>
  <si>
    <t>고령친화 유니버셜 희망아지트(삼선동1가280-7) 리모델링 공사</t>
  </si>
  <si>
    <t>20221009720-00</t>
  </si>
  <si>
    <t>(긴급)전농초 교실증축 및 리모델링 공사</t>
  </si>
  <si>
    <t>주식회사 제이텍건설안전</t>
  </si>
  <si>
    <t>20220915419-00</t>
  </si>
  <si>
    <t>교육동 증축 공사(건축,기계설비)</t>
  </si>
  <si>
    <t>20220926121-00</t>
  </si>
  <si>
    <t>오목공원 리노베이션 회랑 건립사업(건축/기계)</t>
  </si>
  <si>
    <t>서울특별시 양천구 [서울특별시 양천구]</t>
  </si>
  <si>
    <t>20220927352-00</t>
  </si>
  <si>
    <t>정신여자중고등학교 체육관 증개축 공사(건축,기계,토목)(긴급/장기계속공사)</t>
  </si>
  <si>
    <t>서울특별시교육청 정신여자고등학교 [서울특별시교육청 정신여자고등학교]</t>
  </si>
  <si>
    <t>20220928706-00</t>
  </si>
  <si>
    <t>서울 패션창작스튜디오 리모델링 건축공사</t>
  </si>
  <si>
    <t>(주)삼인종합건설</t>
  </si>
  <si>
    <t>20220911167-00</t>
  </si>
  <si>
    <t>빈집활용사업(초행지붕-화곡) 건설공사</t>
  </si>
  <si>
    <t>20220920082-01</t>
  </si>
  <si>
    <t>정독도서관 3동사 화장실개선 및 기타공사</t>
  </si>
  <si>
    <t>20220827520-00</t>
  </si>
  <si>
    <t>서울대학교 부설초등학교 본관 리모델링 공사</t>
  </si>
  <si>
    <t>20220831890-00</t>
  </si>
  <si>
    <t>서울대학교 농업생명과학대학 농장 농기계 창고 신축 등 시설개선 공사(건축)</t>
  </si>
  <si>
    <t>서울대학교 농업생명과학대학 [서울대학교 농업생명과학대학]</t>
  </si>
  <si>
    <t>20220811033-00</t>
  </si>
  <si>
    <t>서울남산초병설유치원 신설공사</t>
  </si>
  <si>
    <t>조달청 서울지방조달청 [서울특별시교육청 서울특별시중부교육지원청]</t>
  </si>
  <si>
    <t>UMM1055[2022-17230]-1</t>
  </si>
  <si>
    <t>22-해-생활관 증축 시설공사(3121)</t>
  </si>
  <si>
    <t>국군재정관리단 [국군재정관리단]</t>
  </si>
  <si>
    <t>동신토건(주)</t>
  </si>
  <si>
    <t>20220827973-00</t>
  </si>
  <si>
    <t>일원동 741-3 도서관 건축 공사</t>
  </si>
  <si>
    <t>20220823937-00</t>
  </si>
  <si>
    <t>성북구 리앤업사이클플라자 신축공사</t>
  </si>
  <si>
    <t>삼아종합건설(주)</t>
  </si>
  <si>
    <t>20220815281-01</t>
  </si>
  <si>
    <t>22년 서울강동경찰서 수사부서 환경개선 공사(건축, 기계) 변경공고</t>
  </si>
  <si>
    <t>경찰청 서울특별시지방경찰청 서울강동경찰서 [경찰청 서울특별시지방경찰청 서울강동경찰서]</t>
  </si>
  <si>
    <t>正誤綜合建設 株式會社</t>
  </si>
  <si>
    <t>20220807750-00</t>
  </si>
  <si>
    <t>(긴급)서울둔촌초등학교 기존교사동 해체공사</t>
  </si>
  <si>
    <t>20220726281-00</t>
  </si>
  <si>
    <t>서울물연구원 별관 외벽 리모델링 공사</t>
  </si>
  <si>
    <t>서울특별시 [서울특별시 상수도사업본부 서울물연구원]</t>
  </si>
  <si>
    <t>20220733449-00</t>
  </si>
  <si>
    <t>2022년 김포공항 기계시설 보수공사</t>
  </si>
  <si>
    <t>20220729255-00</t>
  </si>
  <si>
    <t>서울대학교 기초교육원(61동) 2,3층 리모델링 건축공사</t>
  </si>
  <si>
    <t>20220725861-00</t>
  </si>
  <si>
    <t>율현 책 쉼터 조성 건축공사</t>
  </si>
  <si>
    <t>서울특별시 [서울특별시 동부공원녹지사업소]</t>
  </si>
  <si>
    <t>20220724210-00</t>
  </si>
  <si>
    <t>동북초 외부마감재 치장벽돌 보강공사 업체선정 입찰 공고</t>
  </si>
  <si>
    <t>서울특별시북부교육청 동북초등학교 [서울특별시북부교육청 동북초등학교]</t>
  </si>
  <si>
    <t>동현종합건설(주)</t>
  </si>
  <si>
    <t>20220717674-00</t>
  </si>
  <si>
    <t>은평문화예술회관 루프탑 공간개선 공사</t>
  </si>
  <si>
    <t>20220700896-00</t>
  </si>
  <si>
    <t>성베드로학교 다목적체육관 증축공사(건축,토목,기계)</t>
  </si>
  <si>
    <t>서울특별시교육청 성베드로학교 [서울특별시교육청 성베드로학교]</t>
  </si>
  <si>
    <t>20220715858-00</t>
  </si>
  <si>
    <t>경부선 용산역 등 16개역 승강장안전문 고정문 개량공사(총체 및 1차)</t>
  </si>
  <si>
    <t>효상건설 주식회사</t>
  </si>
  <si>
    <t>20220712805-00</t>
  </si>
  <si>
    <t>관악구 노후주택 개량지원 공사(2차)</t>
  </si>
  <si>
    <t>20220712608-00</t>
  </si>
  <si>
    <t>[긴급] 구룡중 출입문, 중연창 교체 및 기타공사 입찰 공고</t>
  </si>
  <si>
    <t>아우디건설(주)</t>
  </si>
  <si>
    <t>20220709853-00</t>
  </si>
  <si>
    <t>(긴급)장원중 본,신,별관동 천장텍스 설치공사(장기계속)</t>
  </si>
  <si>
    <t>20220709165-00</t>
  </si>
  <si>
    <t>신원초 통합형 시설개선공사</t>
  </si>
  <si>
    <t>20220709401-00</t>
  </si>
  <si>
    <t>(긴급)전곡초 화장실개선 및 기타공사</t>
  </si>
  <si>
    <t>정의종합건설 주식회사</t>
  </si>
  <si>
    <t>20220709984-00</t>
  </si>
  <si>
    <t>하계중 교사동 외벽개선공사</t>
  </si>
  <si>
    <t>보광종합건설 주식회사</t>
  </si>
  <si>
    <t>20220710618-00</t>
  </si>
  <si>
    <t>[긴급] 경기고 장애인편의시설 설치 및 기타공사 입찰 공고</t>
  </si>
  <si>
    <t>예간종합건설(주)</t>
  </si>
  <si>
    <t>UMM0846[2022-13458]-1</t>
  </si>
  <si>
    <t>22-국-국방부 개선 시설공사(2047)</t>
  </si>
  <si>
    <t>주식회사 성광산업개발</t>
  </si>
  <si>
    <t>20220629547-00</t>
  </si>
  <si>
    <t>서울농학교 그린스마트 전환공사</t>
  </si>
  <si>
    <t>조달청 서울지방조달청 [교육부 국립각급학교 서울농학교]</t>
  </si>
  <si>
    <t>20220702014-00</t>
  </si>
  <si>
    <t>재현중학교 본관 및 정보센터동 외부창호 교체공사 입찰공고</t>
  </si>
  <si>
    <t>20220705146-00</t>
  </si>
  <si>
    <t>[긴급] 서초초 교사동 드라이비트 해소공사 입찰 공고</t>
  </si>
  <si>
    <t>자암건설 주식회사</t>
  </si>
  <si>
    <t>20220641310-00</t>
  </si>
  <si>
    <t>서울구남초 외부창호 개선공사</t>
  </si>
  <si>
    <t>태장건설산업(주)</t>
  </si>
  <si>
    <t>20220641712-00</t>
  </si>
  <si>
    <t>[긴급] 대도초 외부창호 및 바닥개선공사 입찰 공고 [주력: 금속구조물창호온실공사]</t>
  </si>
  <si>
    <t>20220641841-00</t>
  </si>
  <si>
    <t>신남중 통합형 시설개선공사</t>
  </si>
  <si>
    <t>20220630833-00</t>
  </si>
  <si>
    <t>신연중 외벽개선 및 기타공사</t>
  </si>
  <si>
    <t>20220638895-00</t>
  </si>
  <si>
    <t>[긴급] 언남중 외부창호 개선공사 입찰 공고 [주력: 금속구조물창호온실공사]</t>
  </si>
  <si>
    <t>20220618398-00</t>
  </si>
  <si>
    <t>동작구 가족센터 신축공사</t>
  </si>
  <si>
    <t>20220634578-00</t>
  </si>
  <si>
    <t>월촌초 교사동 내진보강공사</t>
  </si>
  <si>
    <t>20220633005-00</t>
  </si>
  <si>
    <t>금옥중 장애인편의시설 설치 및 기타공사</t>
  </si>
  <si>
    <t>(주)안다건설</t>
  </si>
  <si>
    <t>20220622225-00</t>
  </si>
  <si>
    <t>군자동 행정복지센터 그린리모델링 실증</t>
  </si>
  <si>
    <t>한국건설기술연구원 [한국건설기술연구원]</t>
  </si>
  <si>
    <t>20220623135-00</t>
  </si>
  <si>
    <t>서울고산초등학교 화장실 전면개선공사</t>
  </si>
  <si>
    <t>MCN0037[2022-11622]-1</t>
  </si>
  <si>
    <t>00지역 개선공사</t>
  </si>
  <si>
    <t>[국방부근무지원단]</t>
  </si>
  <si>
    <t>(주)한미외장</t>
  </si>
  <si>
    <t>20220605411-00</t>
  </si>
  <si>
    <t>공진초 교실 및 기타시설 증축공사</t>
  </si>
  <si>
    <t>조달청 서울지방조달청 [서울특별시교육청 서울특별시강서양천교육지원청]</t>
  </si>
  <si>
    <t>(주)제효</t>
  </si>
  <si>
    <t>20220618759-00</t>
  </si>
  <si>
    <t>정목초 교사동 통합형 시설개선 공사</t>
  </si>
  <si>
    <t>20220610058-00</t>
  </si>
  <si>
    <t>서울어린이대공원 숲속의 무대 노후 시설물 개선공사</t>
  </si>
  <si>
    <t>(주)이턴산업개발</t>
  </si>
  <si>
    <t>20220607026-00</t>
  </si>
  <si>
    <t>금옥여고 체육관동 승강기 설치 및 외부환경 개선공사</t>
  </si>
  <si>
    <t>20220530565-01</t>
  </si>
  <si>
    <t>2022년 기능보강 치매전담실 전환사업 공사(건축, 기계) 입찰공고</t>
  </si>
  <si>
    <t>서울특별시립 남부노인전문요양원 [서울특별시립 남부노인전문요양원]</t>
  </si>
  <si>
    <t>20220604224-00</t>
  </si>
  <si>
    <t>고척1동 마을공동주차장 증축 공사</t>
  </si>
  <si>
    <t>20220602033-01</t>
  </si>
  <si>
    <t>전쟁기념관 메가스테이션 구축에 따른 지하주차장 시설개선 공사</t>
  </si>
  <si>
    <t>국방부 전쟁기념사업회 [국방부 전쟁기념사업회]</t>
  </si>
  <si>
    <t>20220602372-00</t>
  </si>
  <si>
    <t>서울정진학교 천정텍스 교체 공사</t>
  </si>
  <si>
    <t>엘앤케이경원건설(주)</t>
  </si>
  <si>
    <t>20220521219-00</t>
  </si>
  <si>
    <t>종합진료지원동 연결통로 증축공사(건축,토목)</t>
  </si>
  <si>
    <t>서울대학교병원 [서울대학교병원]</t>
  </si>
  <si>
    <t>20220543663-00</t>
  </si>
  <si>
    <t>신기초 본관동 드라이비트 해소공사</t>
  </si>
  <si>
    <t>20220535187-00</t>
  </si>
  <si>
    <t>(장기계속공사)잠원빗물펌프장 성능개선 공사-건축,토목,기계</t>
  </si>
  <si>
    <t>20220527750-00</t>
  </si>
  <si>
    <t>2022년 최초 침전지 유지보수 공사</t>
  </si>
  <si>
    <t>서울특별시 [서울특별시 물재생센터 난지물재생센터]</t>
  </si>
  <si>
    <t>주현건설 주식회사</t>
  </si>
  <si>
    <t>20220522242-00</t>
  </si>
  <si>
    <t>송정중 교사동 바닥개선공사</t>
  </si>
  <si>
    <t>대흥토건 주식회사</t>
  </si>
  <si>
    <t>20220525123-00</t>
  </si>
  <si>
    <t>은천마루 조성공사(건축, 토목, 기계)</t>
  </si>
  <si>
    <t>20220521309-00</t>
  </si>
  <si>
    <t>청량리전기사업소 망우전기주재 신축공사</t>
  </si>
  <si>
    <t>20220512660-00</t>
  </si>
  <si>
    <t>남산공원 팔각안내센터 리모델링 공사</t>
  </si>
  <si>
    <t>서울특별시 [서울특별시 중부공원녹지사업소]</t>
  </si>
  <si>
    <t>20220515109-00</t>
  </si>
  <si>
    <t>남산도서관 (가칭)디지털 라운지 조성 공사</t>
  </si>
  <si>
    <t>주식회사 하이드어웨이건설</t>
  </si>
  <si>
    <t>20220508789-00</t>
  </si>
  <si>
    <t>레포츠센터 수영장 시설 개선 공사</t>
  </si>
  <si>
    <t>서울시 성북구도시관리공단 [서울시 성북구도시관리공단]</t>
  </si>
  <si>
    <t>20220501674-00</t>
  </si>
  <si>
    <t>캠코양재타워 지하주차장 보수공사</t>
  </si>
  <si>
    <t>한국자산관리공사 [한국자산관리공사]</t>
  </si>
  <si>
    <t>경한건설(주)</t>
  </si>
  <si>
    <t>20220448933-00</t>
  </si>
  <si>
    <t>세종로자치회관 리모델링 공사(건축,기계설비)(긴급)</t>
  </si>
  <si>
    <t>키움건설 주식회사</t>
  </si>
  <si>
    <t>20220444183-00</t>
  </si>
  <si>
    <t>농업생명과학대학(200동)외 2개동 방수공사</t>
  </si>
  <si>
    <t>20220350616-00</t>
  </si>
  <si>
    <t>면목7동 복합청사 신축공사(건축)</t>
  </si>
  <si>
    <t>조달청 서울지방조달청 [서울특별시 중랑구]</t>
  </si>
  <si>
    <t>20220424813-00</t>
  </si>
  <si>
    <t>[긴급] 뉴콘텐츠센터 구축 공사(건축,기계)</t>
  </si>
  <si>
    <t>조달청 서울지방조달청 [한국콘텐츠진흥원]</t>
  </si>
  <si>
    <t>20220409023-00</t>
  </si>
  <si>
    <t>사회복지법인 용산상희원 양재동 건축공사</t>
  </si>
  <si>
    <t>조달청 서울지방조달청 [사회복지법인 용산상희원]</t>
  </si>
  <si>
    <t>주식회사 덕인컨스텍</t>
  </si>
  <si>
    <t>20220424176-00</t>
  </si>
  <si>
    <t>산업단지 다목적체육관 건립공사(긴급)</t>
  </si>
  <si>
    <t>20220409368-00</t>
  </si>
  <si>
    <t>마포구 여성센터 설치를 위한 (舊)치매안심센터 리모델링 공사(건축,기계)</t>
  </si>
  <si>
    <t>20220419910-01</t>
  </si>
  <si>
    <t>한국국방연구원 관영당 강당 리모델링공사(건축)</t>
  </si>
  <si>
    <t>국방부 한국국방연구원 [국방부 한국국방연구원]</t>
  </si>
  <si>
    <t>20220424601-00</t>
  </si>
  <si>
    <t>서울교대 학생회관 환경개선공사</t>
  </si>
  <si>
    <t>서울교육대학교 [서울교육대학교]</t>
  </si>
  <si>
    <t>SDL0010[2022-05062]-1</t>
  </si>
  <si>
    <t>22-00대대 외벽개선공사</t>
  </si>
  <si>
    <t>재경근무지원대대 [재경근무지원대대]</t>
  </si>
  <si>
    <t>20220418828-00</t>
  </si>
  <si>
    <t>슬러지 저장시설 설치공사</t>
  </si>
  <si>
    <t>서울특별시 [서울특별시 물재생센터 중랑물재생센터]</t>
  </si>
  <si>
    <t>20220348438-00</t>
  </si>
  <si>
    <t>연남동 공영주차장 건립공사(건축,기계,토목,조경)</t>
  </si>
  <si>
    <t>조달청 서울지방조달청 [서울특별시 마포구]</t>
  </si>
  <si>
    <t>(주)거흥산업</t>
  </si>
  <si>
    <t>20220402353-00</t>
  </si>
  <si>
    <t>서울대학교 산학협력단 낙성대 창업센터 신축공사</t>
  </si>
  <si>
    <t>서울대학교산학협력단 [서울대학교산학협력단]</t>
  </si>
  <si>
    <t>20220328937-00</t>
  </si>
  <si>
    <t>김포공항 국제선청사 내부 리모델링 공사</t>
  </si>
  <si>
    <t>20220338116-00</t>
  </si>
  <si>
    <t>연의생태학습관 리모델링 사업(건축)</t>
  </si>
  <si>
    <t>20220329271-01</t>
  </si>
  <si>
    <t>서울대학교 화학공정신기술연구소(311동) 증축 공사</t>
  </si>
  <si>
    <t>서울대학교 화학공정신기술연구소 [서울대학교 화학공정신기술연구소]</t>
  </si>
  <si>
    <t>20220327539-00</t>
  </si>
  <si>
    <t>백화점 옥상 키즈놀이시설 증축공사(건축·기계)</t>
  </si>
  <si>
    <t>(주)중소기업유통센터 [(주)중소기업유통센터]</t>
  </si>
  <si>
    <t>20220327443-00</t>
  </si>
  <si>
    <t>舊신림5동청사(당곡지구대) 리모델링 공사(건축,기계)</t>
  </si>
  <si>
    <t>20220324153-00</t>
  </si>
  <si>
    <t>[긴급]상암중 학생식당 증축 및 급식시설 재배치 공사</t>
  </si>
  <si>
    <t>20220306324-00</t>
  </si>
  <si>
    <t>삼성1동 삼성경로당 신축공사(건축, 토목, 기계)</t>
  </si>
  <si>
    <t>주식회사 다산종합건설</t>
  </si>
  <si>
    <t>20220311627-00</t>
  </si>
  <si>
    <t>강원도민회관 시설개선(개보수) 공사(건축)</t>
  </si>
  <si>
    <t>강원도 [강원도]</t>
  </si>
  <si>
    <t>20220233389-00</t>
  </si>
  <si>
    <t>마포구민체육센터 볼링장 및 관련시설 증축 공사(건축,기계)</t>
  </si>
  <si>
    <t>20220303284-00</t>
  </si>
  <si>
    <t>김포공항 부대시설 개선공사</t>
  </si>
  <si>
    <t>20220300608-00</t>
  </si>
  <si>
    <t>사당3동 주민센터 신축공사</t>
  </si>
  <si>
    <t>20220304392-00</t>
  </si>
  <si>
    <t>은평구보건소 증축공사</t>
  </si>
  <si>
    <t>하나아이앤디 주식회사</t>
  </si>
  <si>
    <t>B3202200589-01</t>
  </si>
  <si>
    <t>(긴급)2022년 일산정수장 건축물 외벽 개선공사</t>
  </si>
  <si>
    <t>한국수자원공사 [한국수자원공사 경기서북권지사]</t>
  </si>
  <si>
    <t>에스디종합건설주식회사</t>
  </si>
  <si>
    <t>20220232250-00</t>
  </si>
  <si>
    <t>강남 취창업허브센터 리모델링 건축 공사</t>
  </si>
  <si>
    <t>20220227106-00</t>
  </si>
  <si>
    <t>신삼마을 문화발전소 조성 공사(건축, 해체)</t>
  </si>
  <si>
    <t>20220217090-00</t>
  </si>
  <si>
    <t>김포공항 신화물청사 및 기타건물 방수공사</t>
  </si>
  <si>
    <t>20220216899-00</t>
  </si>
  <si>
    <t>서민금융진흥원 본점 인테리어 공사</t>
  </si>
  <si>
    <t>서민금융진흥원 [서민금융진흥원]</t>
  </si>
  <si>
    <t>20220216385-00</t>
  </si>
  <si>
    <t>평생교육1관 장애인용승강기 설치 및 기타공사</t>
  </si>
  <si>
    <t>20220124556-00</t>
  </si>
  <si>
    <t>방학동 313-7,38번지 공공리모델링 공사</t>
  </si>
  <si>
    <t>(주)에스앤비건설</t>
  </si>
  <si>
    <t>20220201739-00</t>
  </si>
  <si>
    <t>서울대학교 음악대학(53동, 49동) 리모델링 공사</t>
  </si>
  <si>
    <t>(주)민정토건</t>
  </si>
  <si>
    <t>LCN0011[2022-00707]-1</t>
  </si>
  <si>
    <t>육사교 어린이집 신축공사(시설공사)_수정</t>
  </si>
  <si>
    <t>[육군사관학교]</t>
  </si>
  <si>
    <t>20220130785-00</t>
  </si>
  <si>
    <t>창림초 교사1동 화장실 개선공사</t>
  </si>
  <si>
    <t>LCN0004[2022-00577]-1</t>
  </si>
  <si>
    <t>육사교 통합막사 내진보강(시설공사)</t>
  </si>
  <si>
    <t>주식회사 정일건설</t>
  </si>
  <si>
    <t>20220115361-00</t>
  </si>
  <si>
    <t>5~8호선 건축시설물 예방보수공사(2022년~2023년) 단가계약</t>
  </si>
  <si>
    <t>서울교통공사 [서울교통공사]</t>
  </si>
  <si>
    <t>20220119896-02</t>
  </si>
  <si>
    <t>광문고 고교학점 관련 교과교실 및 특별실 조성 건축 공사</t>
  </si>
  <si>
    <t>서울특별시교육청 광문고등학교 [서울특별시교육청 광문고등학교]</t>
  </si>
  <si>
    <t>20220128034-01</t>
  </si>
  <si>
    <t>서울대학교 관악 76동(제4식당) 리모델링 공사</t>
  </si>
  <si>
    <t>20220116671-03</t>
  </si>
  <si>
    <t>2022년 잠실야구장 환경개선공사</t>
  </si>
  <si>
    <t>20220118923-00</t>
  </si>
  <si>
    <t>본동 종합사회복지관 신축공사</t>
  </si>
  <si>
    <t>20220108143-00</t>
  </si>
  <si>
    <t>(긴급)청원여자고등학교 고교학점제 공간조성 공사</t>
  </si>
  <si>
    <t>20211244956-00</t>
  </si>
  <si>
    <t>서울전자고등학교 실습실 등 환경개선 공사</t>
  </si>
  <si>
    <t>서울특별시교육청 서울전자고등학교 [서울특별시교육청 서울전자고등학교]</t>
  </si>
  <si>
    <t>20211245373-00</t>
  </si>
  <si>
    <t>관악아트홀 공연장 리모델링 공사</t>
  </si>
  <si>
    <t>20211245672-00</t>
  </si>
  <si>
    <t>용답동 구립 노인복지시설 건축공사</t>
  </si>
  <si>
    <t>서울특별시 성동구 [서울특별시 성동구]</t>
  </si>
  <si>
    <t>주식회사 조이이앤씨</t>
  </si>
  <si>
    <t>20211236173-00</t>
  </si>
  <si>
    <t>영등포여자고등학교 교육환경개선 및 근무환경개선공사</t>
  </si>
  <si>
    <t>서울특별시교육청 영등포여자고등학교 [서울특별시교육청 영등포여자고등학교]</t>
  </si>
  <si>
    <t>20211237697-00</t>
  </si>
  <si>
    <t>마장축산물시장 아케이드 교체공사</t>
  </si>
  <si>
    <t>20211237960-02</t>
  </si>
  <si>
    <t>서라벌고등학교 외벽 드라이비트 교체 공사</t>
  </si>
  <si>
    <t>서울특별시교육청 서라벌고등학교 [서울특별시교육청 서라벌고등학교]</t>
  </si>
  <si>
    <t>20211140807-00</t>
  </si>
  <si>
    <t>명일중학교 교실 및 급식실 학생식당 증축공사</t>
  </si>
  <si>
    <t>20211229471-00</t>
  </si>
  <si>
    <t>사당4동 융합형 우리동네키움센터 리모델링 건축 및 기계공사</t>
  </si>
  <si>
    <t>20211230095-00</t>
  </si>
  <si>
    <t>금천평생학습관 건립공사</t>
  </si>
  <si>
    <t>20211230406-00</t>
  </si>
  <si>
    <t>용양봉저정공원 전망카페 신축공사</t>
  </si>
  <si>
    <t>20211226303-01</t>
  </si>
  <si>
    <t>(긴급)청원여고 인산지해관 외벽개선 및 인산지해관 화장실개선공사 전자입찰 공고</t>
  </si>
  <si>
    <t>UMM2167[2021-27332]-1</t>
  </si>
  <si>
    <t>21-육-00부대 시설공사(1685)</t>
  </si>
  <si>
    <t>20211210306-00</t>
  </si>
  <si>
    <t>정부대전청사 민원동 건설공사</t>
  </si>
  <si>
    <t>조달청 대전지방조달청 [행정안전부 정부청사관리본부]</t>
  </si>
  <si>
    <t>20211224558-00</t>
  </si>
  <si>
    <t>강남구민회관 증축 및 내진보강 공사 (건축, 기계)</t>
  </si>
  <si>
    <t>20211225767-00</t>
  </si>
  <si>
    <t>현충근린공원 실내배드민턴장 공사</t>
  </si>
  <si>
    <t>UMM1997[2021-26418]-1</t>
  </si>
  <si>
    <t>21-육-00부대 시설공사(1534)</t>
  </si>
  <si>
    <t>UMM2089[2021-26776]-1</t>
  </si>
  <si>
    <t>21-해-00부대 법당 신축 시설공사(3261)</t>
  </si>
  <si>
    <t>20211136015-00</t>
  </si>
  <si>
    <t>한국예탁결제원 서울사옥 지하층 기반시설 구축공사(건축,기계)</t>
  </si>
  <si>
    <t>조달청 서울지방조달청 [한국예탁결제원]</t>
  </si>
  <si>
    <t>20211218254-00</t>
  </si>
  <si>
    <t>대진디다인고 교사동 내진보강 건축공사 입찰공고</t>
  </si>
  <si>
    <t>서울특별시교육청 대진디자인고등학교 [서울특별시교육청 대진디자인고등학교]</t>
  </si>
  <si>
    <t>20211217713-00</t>
  </si>
  <si>
    <t>국립수련원 드라이비트 화재안전 성능보강 공사</t>
  </si>
  <si>
    <t>국립중앙청소년수련원 [국립중앙청소년수련원]</t>
  </si>
  <si>
    <t>국제건설 주식회사</t>
  </si>
  <si>
    <t>20211218262-00</t>
  </si>
  <si>
    <t>(집행대행)(긴급)서울성일초등학교 수영장 보수공사(장기계속 총차)</t>
  </si>
  <si>
    <t>20211218438-00</t>
  </si>
  <si>
    <t>[긴급] 언북중 급식실 및 학생식당 리모델링 및 기타공사 입찰 공고</t>
  </si>
  <si>
    <t>20211218448-01</t>
  </si>
  <si>
    <t>증흥초 내진보강 및 드라이비트해소 공사(장기계속 공사)</t>
  </si>
  <si>
    <t>주식회사 이나키건설</t>
  </si>
  <si>
    <t>20211218494-00</t>
  </si>
  <si>
    <t>[긴급] 압구정고 외벽개선공사 입찰 공고</t>
  </si>
  <si>
    <t>20211218640-00</t>
  </si>
  <si>
    <t>묵2동 장미마을 청년문화발전소 신축공사(건축,기계)</t>
  </si>
  <si>
    <t>서울특별시 중랑구 [서울특별시 중랑구]</t>
  </si>
  <si>
    <t>20211210577-00</t>
  </si>
  <si>
    <t>노일유 드라이비트해소 및 내진보강공사</t>
  </si>
  <si>
    <t>삼부건설 주식회사</t>
  </si>
  <si>
    <t>20211216075-00</t>
  </si>
  <si>
    <t>중랑구 도시농업 복합공간 신축공사(건축,토목,기계)</t>
  </si>
  <si>
    <t>20211143563-00</t>
  </si>
  <si>
    <t>(구)남영동 대공분실 구조.내진 보강공사(대수선)</t>
  </si>
  <si>
    <t>송명개발 주식회사</t>
  </si>
  <si>
    <t>20211211186-00</t>
  </si>
  <si>
    <t>신당동 어르신헬스케어센터 조성공사</t>
  </si>
  <si>
    <t>20211212155-00</t>
  </si>
  <si>
    <t>서울항공비즈니스고등학교 강당 겸 체육관 증축(건축,토목,기계)공사 입찰공고</t>
  </si>
  <si>
    <t>서울특별시교육청 서울항공비즈니스고등학교 [서울특별시교육청 서울항공비즈니스고등학교]</t>
  </si>
  <si>
    <t>20211207211-00</t>
  </si>
  <si>
    <t>[긴급]서울창신초 본관동,북관동 드라이비트 해소 공사(장기계속,총차)</t>
  </si>
  <si>
    <t>20211207136-00</t>
  </si>
  <si>
    <t>[긴급]성동글로벌고 본관동 바닥개선공사(장기계속,총차)</t>
  </si>
  <si>
    <t>20211208061-00</t>
  </si>
  <si>
    <t>신목중 본관동 외부창호 교체공사</t>
  </si>
  <si>
    <t>20211210102-00</t>
  </si>
  <si>
    <t>세종로자치회관 리모델링(구조해체 및 보강공사)</t>
  </si>
  <si>
    <t>20211210531-00</t>
  </si>
  <si>
    <t>염창근린공원 다목적체육관 건축공사(긴급)</t>
  </si>
  <si>
    <t>서울특별시 강서구 [서울특별시 강서구]</t>
  </si>
  <si>
    <t>20211211503-00</t>
  </si>
  <si>
    <t>[긴급] 언주중 급식실 및 학생식당 리모델링공사 입찰 공고</t>
  </si>
  <si>
    <t>20211204118-00</t>
  </si>
  <si>
    <t>수락고 화장실 개선공사(장기계속) 전자입찰 공고</t>
  </si>
  <si>
    <t>20211131054-00</t>
  </si>
  <si>
    <t>수서경찰서 별관동 증축(건축, 기계)</t>
  </si>
  <si>
    <t>조달청 서울지방조달청 [경찰청 서울특별시경찰청]</t>
  </si>
  <si>
    <t>20211204426-00</t>
  </si>
  <si>
    <t>(긴급)탑동유치원 급식실 신설 및 교실재배치 공사</t>
  </si>
  <si>
    <t>주식회사 휴먼하우징텍</t>
  </si>
  <si>
    <t>20211204666-00</t>
  </si>
  <si>
    <t>사가정 마을공동체형 마을활력소 신축공사(건축,기계)</t>
  </si>
  <si>
    <t>20211205013-00</t>
  </si>
  <si>
    <t>(긴급)동작관악교육지원청 화장실개선 및 기타공사</t>
  </si>
  <si>
    <t>20211203701-00</t>
  </si>
  <si>
    <t>[긴급] 압구정고 급식실 개선공사 입찰 공고</t>
  </si>
  <si>
    <t>20211201169-00</t>
  </si>
  <si>
    <t>전일중 장애인편의시설 및 기타공사</t>
  </si>
  <si>
    <t>20211141958-01</t>
  </si>
  <si>
    <t>세종문화회관 저층부 활성화사업 건축공사 입찰공고(긴급)</t>
  </si>
  <si>
    <t>재단법인세종문화회관 [재단법인세종문화회관]</t>
  </si>
  <si>
    <t>서류미제출</t>
  </si>
  <si>
    <t>20211144163-00</t>
  </si>
  <si>
    <t>강남 취창업허브센터 리모델링 철거 공사</t>
  </si>
  <si>
    <t>20211143426-00</t>
  </si>
  <si>
    <t>전곡초병설유 신설 및 기타공사</t>
  </si>
  <si>
    <t>20211143562-00</t>
  </si>
  <si>
    <t>숭인중 천장텍스 설치공사</t>
  </si>
  <si>
    <t>20211139750-00</t>
  </si>
  <si>
    <t>원묵초 교사동 화장실 증축공사</t>
  </si>
  <si>
    <t>20211140739-00</t>
  </si>
  <si>
    <t>[긴급] 경기여고 내진보강공사 입찰 공고</t>
  </si>
  <si>
    <t>20211141298-00</t>
  </si>
  <si>
    <t>등촌2-1공영주차장 증축 및 시설개보수 공사(건축분야)</t>
  </si>
  <si>
    <t>20211141835-00</t>
  </si>
  <si>
    <t>경찰대학 경찰악대 신축공사</t>
  </si>
  <si>
    <t>경찰청 경찰대학 [경찰청 경찰대학]</t>
  </si>
  <si>
    <t>20211143552-00</t>
  </si>
  <si>
    <t>(긴급)난곡중학교 급식실 및 학생식당 증축공사(장기-총차)</t>
  </si>
  <si>
    <t>20211143584-00</t>
  </si>
  <si>
    <t>(긴급)서울대동초등학교 급식실 및 학생식당 증축공사(장기-총차)</t>
  </si>
  <si>
    <t>20211138489-00</t>
  </si>
  <si>
    <t>경동시장 비·햇빛가리개 설치공사(건축)</t>
  </si>
  <si>
    <t>20211114819-00</t>
  </si>
  <si>
    <t>연구강의동 공간혁신사업 건축공사</t>
  </si>
  <si>
    <t>조달청 서울지방조달청 [서울교육대학교]</t>
  </si>
  <si>
    <t>20211121700-00</t>
  </si>
  <si>
    <t>경복고 1,2호관 내진보강 및 외벽개선공사</t>
  </si>
  <si>
    <t>20211134197-01</t>
  </si>
  <si>
    <t>강서서 화곡3파출소 신축공사(건축, 기계)</t>
  </si>
  <si>
    <t>新安建設産業 株式會社</t>
  </si>
  <si>
    <t>20211135937-00</t>
  </si>
  <si>
    <t>(긴급)대방중학교 가동 및 나동 외벽개선공사(장기계속)</t>
  </si>
  <si>
    <t>20211136440-00</t>
  </si>
  <si>
    <t>[긴급]서울정문학교 본관동 내진보강공사(특허공법)</t>
  </si>
  <si>
    <t>20211137397-00</t>
  </si>
  <si>
    <t>창1동 공영주차장 다목적커뮤니티공간 증축공사</t>
  </si>
  <si>
    <t>20211137770-00</t>
  </si>
  <si>
    <t>(긴급)서울영문초등학교 교사동 드라이비트 해소공사(장기-총차)</t>
  </si>
  <si>
    <t>20211137917-00</t>
  </si>
  <si>
    <t>묵2동 장미마을 장미연구소 리모델링공사(건축,기계)</t>
  </si>
  <si>
    <t>남방건설산업 주식회사</t>
  </si>
  <si>
    <t>20211112547-00</t>
  </si>
  <si>
    <t>서울고척초등학교 교사동 증축공사</t>
  </si>
  <si>
    <t>20211130801-00</t>
  </si>
  <si>
    <t>노일초 급식시설 이전 및 개선공사(장기계속) 전자입찰공고</t>
  </si>
  <si>
    <t>20211134469-00</t>
  </si>
  <si>
    <t>[긴급](일부대행)서울독립문초 교사동 바닥 및 창호 개선(장기계속)</t>
  </si>
  <si>
    <t>재성건설주식회사</t>
  </si>
  <si>
    <t>20211127404-00</t>
  </si>
  <si>
    <t>은평구립도서관 4차 산업혁명 체험센터 리모델링 공사</t>
  </si>
  <si>
    <t>20211109751-00</t>
  </si>
  <si>
    <t>서울광남초등학교 본관동 외벽개선공사</t>
  </si>
  <si>
    <t>주식회사 오주건설</t>
  </si>
  <si>
    <t>20211117474-00</t>
  </si>
  <si>
    <t>서울상암초등학교 가동 화장실 개선공사</t>
  </si>
  <si>
    <t>20211123358-00</t>
  </si>
  <si>
    <t>세곡동 은곡경로당 신축공사(건축,토목,기계)</t>
  </si>
  <si>
    <t>20211123896-00</t>
  </si>
  <si>
    <t>(긴급)당산서중학교 정보화동 내진보강공사</t>
  </si>
  <si>
    <t>20211128465-00</t>
  </si>
  <si>
    <t>서대문보건소 천연분소 증축공사(건축,기계)</t>
  </si>
  <si>
    <t>20211112208-00</t>
  </si>
  <si>
    <t>충암초등학교 교실 및 강당 보수보강공사(건축)</t>
  </si>
  <si>
    <t>서울특별시서부교육청 충암초등학교 [서울특별시서부교육청 충암초등학교]</t>
  </si>
  <si>
    <t>20211116134-00</t>
  </si>
  <si>
    <t>상문고 행정관 장애인 편의시설 설치공사</t>
  </si>
  <si>
    <t>20211116604-02</t>
  </si>
  <si>
    <t>금천청년꿈터 신축공사(건축+기계)</t>
  </si>
  <si>
    <t>20211115699-00</t>
  </si>
  <si>
    <t>방화근린공원 천문우주과학관 건축공사(긴급)</t>
  </si>
  <si>
    <t>20211110616-00</t>
  </si>
  <si>
    <t>서울시립대학교 미래관 지하강의실 환경개선공사</t>
  </si>
  <si>
    <t>서울특별시 [서울특별시 서울시립대학교]</t>
  </si>
  <si>
    <t>백일개발 주식회사</t>
  </si>
  <si>
    <t>20211027966-00</t>
  </si>
  <si>
    <t>체조경기장 관람시설 개선 공사(건축/기계)</t>
  </si>
  <si>
    <t>조달청 서울지방조달청 [서울올림픽기념국민체육진흥공단]</t>
  </si>
  <si>
    <t>20211109320-00</t>
  </si>
  <si>
    <t>동부여성문화센터 리모델링 공사(건축,기계설비)</t>
  </si>
  <si>
    <t>20211026106-00</t>
  </si>
  <si>
    <t>신림선 경전철 지하연결공간 증축공사(건축,토목,기계)</t>
  </si>
  <si>
    <t>서울시 시립보라매병원 [서울시 시립보라매병원]</t>
  </si>
  <si>
    <t>20210822186-00</t>
  </si>
  <si>
    <t>서대문 공공산후조리원 신축공사(건축, 기계)(긴급)</t>
  </si>
  <si>
    <t>20211010982-00</t>
  </si>
  <si>
    <t>월계초 체육관, 급식실 및 병설유치원 증축공사(장기계속)</t>
  </si>
  <si>
    <t>조달청 서울지방조달청 [서울특별시교육청 서울특별시북부교육지원청]</t>
  </si>
  <si>
    <t>20211035438-00</t>
  </si>
  <si>
    <t>중증소아 단기돌봄센터 건립공사(건축,토목,조경,기계설비)</t>
  </si>
  <si>
    <t>20211033915-00</t>
  </si>
  <si>
    <t>주몽학교 화장실개선 및 경사로 보수 보강</t>
  </si>
  <si>
    <t>서울특별시교육청 주몽학교 [서울특별시교육청 주몽학교]</t>
  </si>
  <si>
    <t>20211027011-00</t>
  </si>
  <si>
    <t>서울대동초등학교 교사동 텍스설치 및 기타공사</t>
  </si>
  <si>
    <t>20211033342-00</t>
  </si>
  <si>
    <t>봉제산 책쉼터(숲속도서관) 신축 건축공사</t>
  </si>
  <si>
    <t>20211029307-00</t>
  </si>
  <si>
    <t>(긴급)창덕여자고등학교 본과동 천정텍스 설치공사(장기계속 총차)</t>
  </si>
  <si>
    <t>20211027723-01</t>
  </si>
  <si>
    <t>가인초 병설유치원 신설공사 전자입찰공고</t>
  </si>
  <si>
    <t>20211020993-00</t>
  </si>
  <si>
    <t>상암중학교 체육관 옥상 다목적구장 조성공사</t>
  </si>
  <si>
    <t>20211020558-00</t>
  </si>
  <si>
    <t>신월초 병설유치원 신설공사</t>
  </si>
  <si>
    <t>20211023212-00</t>
  </si>
  <si>
    <t>(긴급)서울선유초등학교 병설유치원 신설공사</t>
  </si>
  <si>
    <t>우탑건설 주식회사</t>
  </si>
  <si>
    <t>20211019837-00</t>
  </si>
  <si>
    <t>상원초 병설유치원 신설공사 전자입찰 공고</t>
  </si>
  <si>
    <t>무원건설(주)</t>
  </si>
  <si>
    <t>20211011139-00</t>
  </si>
  <si>
    <t>성수공고 교사동 내진보강공사</t>
  </si>
  <si>
    <t>20211009013-00</t>
  </si>
  <si>
    <t>서울광진초 본관동 바닥개선공사(장기계속, 총차)</t>
  </si>
  <si>
    <t>주식회사 신양건설산업</t>
  </si>
  <si>
    <t>20211010154-00</t>
  </si>
  <si>
    <t>제설전진기지 환경정비공사(건축,기계,토목)</t>
  </si>
  <si>
    <t>주식회사 제이아키브디앤씨</t>
  </si>
  <si>
    <t>20211013674-00</t>
  </si>
  <si>
    <t>상경중 급식실 및 학생식당 증축공사</t>
  </si>
  <si>
    <t>20211004967-00</t>
  </si>
  <si>
    <t>용동초 병설유치원 신설공사 전자입찰 공고</t>
  </si>
  <si>
    <t>20211001794-00</t>
  </si>
  <si>
    <t>한국예탁결제원 서울사옥 전산센터 기반시설 구축공사(건축,기계)</t>
  </si>
  <si>
    <t>20211005242-00</t>
  </si>
  <si>
    <t>천호 액티브시니어 일자리나눔터 신축공사(긴급)</t>
  </si>
  <si>
    <t>20210925827-00</t>
  </si>
  <si>
    <t>영등포청소년문화의집(가동) 화재안전성능보강 및 방수공사(건축)</t>
  </si>
  <si>
    <t>20210926260-00</t>
  </si>
  <si>
    <t>방배4동-3 국공립어린이집 신축공사(건축,기계,토목)</t>
  </si>
  <si>
    <t>20210919196-00</t>
  </si>
  <si>
    <t>석촌호수 아트갤러리 건립공사(건축,기계,조경,토목)</t>
  </si>
  <si>
    <t>서울특별시 송파구 [서울특별시 송파구]</t>
  </si>
  <si>
    <t>20210927875-00</t>
  </si>
  <si>
    <t>언택트형 디지털교육 시설구축 공사(건축,기계)</t>
  </si>
  <si>
    <t>한국발명진흥회 [한국발명진흥회]</t>
  </si>
  <si>
    <t>(주)연향건설</t>
  </si>
  <si>
    <t>20210909642-00</t>
  </si>
  <si>
    <t>서울금산초등학교 체육관, 급식실 및 학생식당 증축공사</t>
  </si>
  <si>
    <t>20210912980-00</t>
  </si>
  <si>
    <t>구청사 환경개선사업 건축 공사</t>
  </si>
  <si>
    <t>20210909990-00</t>
  </si>
  <si>
    <t>고척근린시장 아케이드 개보수 공사</t>
  </si>
  <si>
    <t>20210813529-00</t>
  </si>
  <si>
    <t>어의관 리모델링 건축공사(대수선)</t>
  </si>
  <si>
    <t>20210905618-00</t>
  </si>
  <si>
    <t>6호선 월드컵경기장역 캐노피 신설공사</t>
  </si>
  <si>
    <t>20210906838-01</t>
  </si>
  <si>
    <t>[긴급] 수서초 체육관 및 급식실 증축 및 기타공사 입찰 공고</t>
  </si>
  <si>
    <t>차원종합건설(주)</t>
  </si>
  <si>
    <t>20210810282-00</t>
  </si>
  <si>
    <t>서울서부지방검찰청 별관 증축공사</t>
  </si>
  <si>
    <t>조달청 서울지방조달청 [법무부]</t>
  </si>
  <si>
    <t>20210826855-00</t>
  </si>
  <si>
    <t>연의생태학습관 확충 건립사업(건축)</t>
  </si>
  <si>
    <t>20210826667-00</t>
  </si>
  <si>
    <t>후암동 주민공동이용시설 조성 공사(건축,기계)</t>
  </si>
  <si>
    <t>20210822715-00</t>
  </si>
  <si>
    <t>리앤업사이클플라자 신축공사(공사)-장기계속</t>
  </si>
  <si>
    <t>20210823369-00</t>
  </si>
  <si>
    <t>구립 청솔어린이집 재건축 공사</t>
  </si>
  <si>
    <t>20210732898-00</t>
  </si>
  <si>
    <t>헌정기념관 전시공간 리뉴얼(개편) 사업 편의공간 조성 건축 공사(건축,기계)(대수선)</t>
  </si>
  <si>
    <t>조달청 서울지방조달청 [국회 국회사무처]</t>
  </si>
  <si>
    <t>20210806486-00</t>
  </si>
  <si>
    <t>역삼초 체육관 및 급식실 증축공사</t>
  </si>
  <si>
    <t>20210815851-00</t>
  </si>
  <si>
    <t>구립 파랑새어린이집 재건축 공사</t>
  </si>
  <si>
    <t>20210726160-00</t>
  </si>
  <si>
    <t>서울은로유치원 신설공사</t>
  </si>
  <si>
    <t>조달청 서울지방조달청 [서울특별시교육청 서울특별시동작관악교육지원청]</t>
  </si>
  <si>
    <t>20210812871-00</t>
  </si>
  <si>
    <t>초안산근린공원 가드닝센터 건립공사(장기계속공사)</t>
  </si>
  <si>
    <t>20210813185-00</t>
  </si>
  <si>
    <t>창2동 어르신 여가복지시설 신축공사</t>
  </si>
  <si>
    <t>20210806335-01</t>
  </si>
  <si>
    <t>전쟁기념관 2층 대형장비실 노후 편의시설(건축, 기계분) 개선공사</t>
  </si>
  <si>
    <t>20210730241-00</t>
  </si>
  <si>
    <t>2021학년도 화장실 및 샤워장 증축 외 기타공사(건축)</t>
  </si>
  <si>
    <t>서울특별시교육청 고려대학교사범대학부속고등학교 [서울특별시교육청 고려대학교사범대학부속고등학교]</t>
  </si>
  <si>
    <t>20210725668-00</t>
  </si>
  <si>
    <t>2021학년도 서울삼성학교 본관동 외벽개선(드라이비트 해소) 공사</t>
  </si>
  <si>
    <t>서울특별시교육청 서울삼성학교 [서울특별시교육청 서울삼성학교]</t>
  </si>
  <si>
    <t>20210722774-00</t>
  </si>
  <si>
    <t>필로티 구조물 내진보강 대수선공사</t>
  </si>
  <si>
    <t>20210723196-00</t>
  </si>
  <si>
    <t>천왕산 책쉼터 신축공사(긴급)</t>
  </si>
  <si>
    <t>20210723323-00</t>
  </si>
  <si>
    <t>봉화초 본관동 화장실 전면개선공사</t>
  </si>
  <si>
    <t>주식회사 엔코개발</t>
  </si>
  <si>
    <t>20210714602-00</t>
  </si>
  <si>
    <t>파리공원 맞춤형 리모델링 사업(건축)</t>
  </si>
  <si>
    <t>20210706805-02</t>
  </si>
  <si>
    <t>2021년 신내10단지 임대아파트 옥상방수공사</t>
  </si>
  <si>
    <t>20210706829-01</t>
  </si>
  <si>
    <t>2021년 수서6 및 상도건영단지 임대아파트 옥상방수공사</t>
  </si>
  <si>
    <t>20210715880-01</t>
  </si>
  <si>
    <t>(긴급)용산철도고등학교 고교학점제 학교 공간조성(교과교실제) 구축공사</t>
  </si>
  <si>
    <t>서울특별시교육청 용산철도고등학교 [서울특별시교육청 용산철도고등학교]</t>
  </si>
  <si>
    <t>20210634426-00</t>
  </si>
  <si>
    <t>서울윤중초등학교 체육관 및 급식시설 증축공사</t>
  </si>
  <si>
    <t>20210703870-00</t>
  </si>
  <si>
    <t>등촌초 외벽개선공사</t>
  </si>
  <si>
    <t>20210642429-00</t>
  </si>
  <si>
    <t>[긴급] 온라인 실감공연 스튜디오 조성 개보수공사(건축)</t>
  </si>
  <si>
    <t>한국콘텐츠진흥원 [한국콘텐츠진흥원]</t>
  </si>
  <si>
    <t>일곡종합건설(주)</t>
  </si>
  <si>
    <t>20210705421-00</t>
  </si>
  <si>
    <t>[긴급] 영희초 교사동 내진보강공사 입찰 공고</t>
  </si>
  <si>
    <t>20210639868-00</t>
  </si>
  <si>
    <t>(긴급)서울영원초등학교 화장실 전면개선공사</t>
  </si>
  <si>
    <t>20210636059-00</t>
  </si>
  <si>
    <t>서울가동초등학교 교사동 외부창호개선 공사</t>
  </si>
  <si>
    <t>20210639045-00</t>
  </si>
  <si>
    <t>[긴급]성서중학교 교사동 외벽개선공사</t>
  </si>
  <si>
    <t>20210641346-00</t>
  </si>
  <si>
    <t>[긴급] 압구정고 교사 및 강당 외부창호 개선공사 입찰 공고</t>
  </si>
  <si>
    <t>20210635913-00</t>
  </si>
  <si>
    <t>신곡초 병설유치원 신설 증축공사</t>
  </si>
  <si>
    <t>20210617352-00</t>
  </si>
  <si>
    <t>정부서울청사 외부창호 교체 및 노후시설 보수 공사</t>
  </si>
  <si>
    <t>조달청 [행정안전부 정부청사관리본부 서울청사관리소]</t>
  </si>
  <si>
    <t>20210633152-00</t>
  </si>
  <si>
    <t>가양초 본관동 외부창호 개선공사</t>
  </si>
  <si>
    <t>20210633511-00</t>
  </si>
  <si>
    <t>원당초 본관 및 별관동 외부창호교체 및 기타공사(장기계속)</t>
  </si>
  <si>
    <t>20210616241-00</t>
  </si>
  <si>
    <t>본관 옥상 헬기장 확충 및 엘리베이터 증축공사(건축)</t>
  </si>
  <si>
    <t>20210600491-00</t>
  </si>
  <si>
    <t>구의2동 복합청사 건립공사(건축,토목,조경,기계공사)</t>
  </si>
  <si>
    <t>조달청 서울지방조달청 [서울특별시 광진구]</t>
  </si>
  <si>
    <t>(주)일경건설</t>
  </si>
  <si>
    <t>20210627025-00</t>
  </si>
  <si>
    <t>성북구 재활용선별장 리모델링공사</t>
  </si>
  <si>
    <t>UHD0058[2021-12555]-1</t>
  </si>
  <si>
    <t>(21-대보수-14)주거시설공사(건축,기계)</t>
  </si>
  <si>
    <t>공군 작사예하 방포사예하 제3여단 [공군 작사예하 방포사예하 제3여단]</t>
  </si>
  <si>
    <t>LNG0228[2021-11931]-3</t>
  </si>
  <si>
    <t>주거대보수-002 00부대 아파트 보수 본공사</t>
  </si>
  <si>
    <t>육군 제1군단 [육군 제1군단]</t>
  </si>
  <si>
    <t>20210611728-00</t>
  </si>
  <si>
    <t>구로 창의문화예술센터 신축공사</t>
  </si>
  <si>
    <t>20210611078-01</t>
  </si>
  <si>
    <t>영등포동 공공복합시설 건립공사(건축+토목+조경)</t>
  </si>
  <si>
    <t>20210603247-00</t>
  </si>
  <si>
    <t>신월7동 복합청사 건립공사</t>
  </si>
  <si>
    <t>20210534930-00</t>
  </si>
  <si>
    <t>황학정 앞 지하주차장 및 도로 하부공간 건축공사</t>
  </si>
  <si>
    <t>20210533499-00</t>
  </si>
  <si>
    <t>향림꿈트리센터 신축공사</t>
  </si>
  <si>
    <t>20210514059-00</t>
  </si>
  <si>
    <t>난곡 재생활력소 조성 공사(건축, 토목, 기계)</t>
  </si>
  <si>
    <t>20210531345-00</t>
  </si>
  <si>
    <t>7호선 도봉산역 승강장 지붕 개량공사</t>
  </si>
  <si>
    <t>20210530133-01</t>
  </si>
  <si>
    <t>으뜸공원 휴게소 신축공사(건축,토목,기계)</t>
  </si>
  <si>
    <t>20210528082-00</t>
  </si>
  <si>
    <t>로봇플러스사업 공간구축 공사(건축,토목,조경,기계설비)</t>
  </si>
  <si>
    <t>2021-01-000118-00</t>
  </si>
  <si>
    <t>경의중앙선 서빙고역 승강설비외 1개소 신축기타공사</t>
  </si>
  <si>
    <t>국가철도공단 [국가철도공단]</t>
  </si>
  <si>
    <t>2021-01-000128-00</t>
  </si>
  <si>
    <t>경원선 광운대역 승강설비 설치공사</t>
  </si>
  <si>
    <t>20210425757-00</t>
  </si>
  <si>
    <t>한국구화학교 강당겸체육관(다목적관) 증축공사(건축)</t>
  </si>
  <si>
    <t>조달청 서울지방조달청 [서울특별시교육청 한국구화학교]</t>
  </si>
  <si>
    <t>20210502086-00</t>
  </si>
  <si>
    <t>강남구 웰에이징센터 리모델링 공사(건축,기계)</t>
  </si>
  <si>
    <t>서울특별시 강남구 보건소 [서울특별시 강남구 보건소]</t>
  </si>
  <si>
    <t>20210407965-00</t>
  </si>
  <si>
    <t>관악서 옥외주차장 증축공사(건축)</t>
  </si>
  <si>
    <t>UMM0429[2021-06669]-1</t>
  </si>
  <si>
    <t>21-국-00부대 시설공사(2006)</t>
  </si>
  <si>
    <t>20210423605-00</t>
  </si>
  <si>
    <t>종로구립 우리들 놀이터 건립공사(건축,기계)</t>
  </si>
  <si>
    <t>20210415123-02</t>
  </si>
  <si>
    <t>AI지원센터 건립공사(장기)</t>
  </si>
  <si>
    <t>서울특별시 [서울특별시 도시기반시설본부]</t>
  </si>
  <si>
    <t>적격점수미달</t>
  </si>
  <si>
    <t>20210413429-00</t>
  </si>
  <si>
    <t>로봇과학관 건립공사(장기)</t>
  </si>
  <si>
    <t>20210407917-00</t>
  </si>
  <si>
    <t>구립 성가정어린이집 신축공사</t>
  </si>
  <si>
    <t>20210403521-00</t>
  </si>
  <si>
    <t>한국관광공사 서울사옥 (K-Style Hub) 증축 및 리모델링 공사(건축, 기계)</t>
  </si>
  <si>
    <t>한국관광공사 [한국관광공사]</t>
  </si>
  <si>
    <t>순공사원가98%미만</t>
  </si>
  <si>
    <t>20210347399-00</t>
  </si>
  <si>
    <t>[긴급] 원촌중 교실증축공사 입찰 공고</t>
  </si>
  <si>
    <t>20210343003-00</t>
  </si>
  <si>
    <t>사당지구대 신축공사</t>
  </si>
  <si>
    <t>20210227584-00</t>
  </si>
  <si>
    <t>방학3동 구립 한옥도서관 신축공사(장기계속공사)</t>
  </si>
  <si>
    <t>20210128745-00</t>
  </si>
  <si>
    <t>동명근린공원 지하주차장 건립공사</t>
  </si>
  <si>
    <t>20210123770-00</t>
  </si>
  <si>
    <t>서울대학교 43동 및 43-2동(공대 대형강의동+데이터사이언스대학원) 증개축 공사</t>
  </si>
  <si>
    <t>20201233074-00</t>
  </si>
  <si>
    <t>관광경찰대 신축공사(건축)</t>
  </si>
  <si>
    <t>조달청 서울지방조달청 [경찰청 서울특별시지방경찰청]</t>
  </si>
  <si>
    <t>20201208138-00</t>
  </si>
  <si>
    <t>서초유스센터 리모델링공사(건축, 기계)</t>
  </si>
  <si>
    <t>20201221307-00</t>
  </si>
  <si>
    <t>빨래골문화청소년활동지원센터 신축공사(건축,토목,기계)</t>
  </si>
  <si>
    <t>20201216177-00</t>
  </si>
  <si>
    <t>빨래골 거주자우선주차장 환경개선사업 신축공사(건축 및 기계)</t>
  </si>
  <si>
    <t>20201201370-00</t>
  </si>
  <si>
    <t>구립금주어린이집 별관 신축공사</t>
  </si>
  <si>
    <t>20201218861-00</t>
  </si>
  <si>
    <t>평생학습관 이전 건축공사</t>
  </si>
  <si>
    <t>20201215842-02</t>
  </si>
  <si>
    <t>50+ 동부캠퍼스 복합시설 건립공사</t>
  </si>
  <si>
    <t>20201215340-00</t>
  </si>
  <si>
    <t>당곡중 교사동 외벽개선 및 내진보강공사(장기계속)</t>
  </si>
  <si>
    <t>20201213641-00</t>
  </si>
  <si>
    <t>창신2동 경로당 리모델링 공사(건축,토목,기계)</t>
  </si>
  <si>
    <t>20201214341-00</t>
  </si>
  <si>
    <t>[긴급]서울불광초등학교병설유치원 신설 공사</t>
  </si>
  <si>
    <t>20201124463-00</t>
  </si>
  <si>
    <t>노일중 체육관 및 급식실 증축공사(장기계속)</t>
  </si>
  <si>
    <t>20201206041-00</t>
  </si>
  <si>
    <t>청파유치원 증축 및 리모델링 공사</t>
  </si>
  <si>
    <t>20201212800-01</t>
  </si>
  <si>
    <t>등촌중학교 급식시설 및 도서실 증축공사</t>
  </si>
  <si>
    <t>서울특별시강서교육청 등촌중학교 [서울특별시강서교육청 등촌중학교]</t>
  </si>
  <si>
    <t>승윤종합건설(주)</t>
  </si>
  <si>
    <t>20201215660-00</t>
  </si>
  <si>
    <t>강신초병설유치원 증축공사</t>
  </si>
  <si>
    <t>20201210834-00</t>
  </si>
  <si>
    <t>상계5동 청사 신축공사</t>
  </si>
  <si>
    <t>20201210922-00</t>
  </si>
  <si>
    <t>구청로비 문화·휴게공간 조성공사 시행(긴급)</t>
  </si>
  <si>
    <t>20201210721-00</t>
  </si>
  <si>
    <t>(긴급)여의도여자고등학교 내진보강 및 기타공사(장기-총차)</t>
  </si>
  <si>
    <t>20201211655-00</t>
  </si>
  <si>
    <t>서울청림유치원 공립전환 시설개선공사</t>
  </si>
  <si>
    <t>20201130572-00</t>
  </si>
  <si>
    <t>양목초 텍스설치 및 기타공사</t>
  </si>
  <si>
    <t>20201117690-00</t>
  </si>
  <si>
    <t>중계초 체육관 및 급식실 증축공사(장기계속)</t>
  </si>
  <si>
    <t>20201124862-00</t>
  </si>
  <si>
    <t>대림초 다목적강당(급식실) 및 교실증축공사(장기계속-총차)</t>
  </si>
  <si>
    <t>20201206101-00</t>
  </si>
  <si>
    <t>청담초병설유 신설 및 기타공사 입찰 공고</t>
  </si>
  <si>
    <t>20201137975-00</t>
  </si>
  <si>
    <t>(긴급)중경고 외 1교(용강중) 연결통로 증축 및 기타공사</t>
  </si>
  <si>
    <t>20201136020-00</t>
  </si>
  <si>
    <t>서울 공공한옥 한옥체험시설 리모델링 공사</t>
  </si>
  <si>
    <t>20201113276-00</t>
  </si>
  <si>
    <t>잠신중학교 급식실 및 학생식당, 특별교실 증축 공사</t>
  </si>
  <si>
    <t>20201137221-01</t>
  </si>
  <si>
    <t>관악 청년청 건립공사(건축, 토목, 기계)</t>
  </si>
  <si>
    <t>20201110797-00</t>
  </si>
  <si>
    <t>서울동의초등학교 체육관 및 급식시설 증축공사</t>
  </si>
  <si>
    <t>조달청 서울지방조달청 [서울특별시교육청 서울특별시성동광진교육지원청]</t>
  </si>
  <si>
    <t>20201112420-00</t>
  </si>
  <si>
    <t>서울금나래초등학교 교실 증축공사</t>
  </si>
  <si>
    <t>20201135959-00</t>
  </si>
  <si>
    <t>을지로5가 공무관 휴게실 건립공사</t>
  </si>
  <si>
    <t>20201134153-00</t>
  </si>
  <si>
    <t>교육연구정보원 외 1기관 강당 리모델링 및 기타공사</t>
  </si>
  <si>
    <t>주식회사 에스앤아이코퍼레이션</t>
  </si>
  <si>
    <t>라인플랜 주식회사</t>
  </si>
  <si>
    <t>근호종합건설(주)</t>
  </si>
  <si>
    <t>주식회사 산상</t>
  </si>
  <si>
    <t>주식회사 오운아파트먼트</t>
  </si>
  <si>
    <t>주식회사 제이에스컨스</t>
  </si>
  <si>
    <t>주식회사아이콘이앤씨</t>
  </si>
  <si>
    <t>(주)디자인소키</t>
  </si>
  <si>
    <t>대원엠이씨 주식회사</t>
  </si>
  <si>
    <t>주식회사 선진기술공사</t>
  </si>
  <si>
    <t>미가건설 주식회사</t>
  </si>
  <si>
    <t>주식회사 오지아이건설</t>
  </si>
  <si>
    <t>20231210502-00</t>
  </si>
  <si>
    <t>실리기업 주식회사</t>
  </si>
  <si>
    <t>20231210609-00</t>
  </si>
  <si>
    <t>주식회사 한별디비에이치</t>
  </si>
  <si>
    <t>20231200358-00</t>
  </si>
  <si>
    <t>서대문문지역자활센터 환경개선 공사(건축, 기계, 조경)</t>
  </si>
  <si>
    <t>한성씨에이치종합건설 주식회사</t>
  </si>
  <si>
    <t>20231150096-00</t>
  </si>
  <si>
    <t>역삼중 텍스설치공사 입찰 공고</t>
  </si>
  <si>
    <t>주식회사 신영건축</t>
  </si>
  <si>
    <t>20231206233-00</t>
  </si>
  <si>
    <t>창일초 드라이비트 해소 공사</t>
  </si>
  <si>
    <t>제이앤이건설(주)</t>
  </si>
  <si>
    <t>20231206538-00</t>
  </si>
  <si>
    <t>수명중 급식실 증축 및 학생식당 리모델링공사</t>
  </si>
  <si>
    <t>(주)이엔건설</t>
  </si>
  <si>
    <t>20231206600-00</t>
  </si>
  <si>
    <t>염창중 통합형 시설개선 공사</t>
  </si>
  <si>
    <t>(주)뉴램건설</t>
  </si>
  <si>
    <t>20231206670-00</t>
  </si>
  <si>
    <t>양목초 교사동 바닥 개선공사</t>
  </si>
  <si>
    <t>주식회사 두영이엔지원</t>
  </si>
  <si>
    <t>20231207654-00</t>
  </si>
  <si>
    <t>[긴급]중계중 교사동 외부창호 개선공사</t>
  </si>
  <si>
    <t>(주)명가엔지니어링</t>
  </si>
  <si>
    <t>20231207823-00</t>
  </si>
  <si>
    <t>서울과학고 예지관 치장벽돌 보수 및 급식실 환기설비 개선공사</t>
  </si>
  <si>
    <t>주식회사 한국방재안전기술</t>
  </si>
  <si>
    <t>20231124192-00</t>
  </si>
  <si>
    <t>신남초 교사 개축공사</t>
  </si>
  <si>
    <t>덕수종합건설(주)</t>
  </si>
  <si>
    <t>20231146161-00</t>
  </si>
  <si>
    <t>[긴급]서울명원초 급식실 및 학생식당 증축공사</t>
  </si>
  <si>
    <t>주식회사 시안디자인</t>
  </si>
  <si>
    <t>20231149983-00</t>
  </si>
  <si>
    <t>응봉근린공원 숲속 책 쉼터 건립공사 (건축/기계/조경)</t>
  </si>
  <si>
    <t>아주산업건설 주식회사</t>
  </si>
  <si>
    <t>20231145678-01</t>
  </si>
  <si>
    <t>진선여중 급식실 및 학생식당 신증축공사(건축,기계,토목)</t>
  </si>
  <si>
    <t>서울특별시강남교육청 진선여자중학교 [서울특별시강남교육청 진선여자중학교]</t>
  </si>
  <si>
    <t>주식회사 우경건설산업</t>
  </si>
  <si>
    <t>20231200610-00</t>
  </si>
  <si>
    <t>[긴급]길음중 교사동 외벽개선공사</t>
  </si>
  <si>
    <t>청재종합건설(주)</t>
  </si>
  <si>
    <t>20231200853-00</t>
  </si>
  <si>
    <t>[긴급]서울체고 외1교(서울체중)내진보강 및 장애인편의시설 설치 및 기타공사(장기계속)</t>
  </si>
  <si>
    <t>(주)제이에스건설안전</t>
  </si>
  <si>
    <t>20231146301-00</t>
  </si>
  <si>
    <t>월계고 교사동 화장실 개선공사</t>
  </si>
  <si>
    <t>서현이엔디 주식회사</t>
  </si>
  <si>
    <t>20231147309-00</t>
  </si>
  <si>
    <t>난곡중학교 교사동, 후관동 화장실개선 및 기타공사</t>
  </si>
  <si>
    <t>구일산업건설주식회사</t>
  </si>
  <si>
    <t>20231147653-00</t>
  </si>
  <si>
    <t>강신중 텍스설치 및 중연창, 출입문 개선공사</t>
  </si>
  <si>
    <t>주식회사 융창</t>
  </si>
  <si>
    <t>20231147752-00</t>
  </si>
  <si>
    <t>태릉고 내진보강 및 기타공사</t>
  </si>
  <si>
    <t>(주)한일구조이엔씨</t>
  </si>
  <si>
    <t>20231147761-00</t>
  </si>
  <si>
    <t>면일초 수영장 환기시설 및 천장 개선공사(집행대행)</t>
  </si>
  <si>
    <t>시주건설 주식회사</t>
  </si>
  <si>
    <t>20231200362-00</t>
  </si>
  <si>
    <t>[긴급] 온곡초 교사동 화장실 개선공사</t>
  </si>
  <si>
    <t>주식회사극동에버텍</t>
  </si>
  <si>
    <t>20231200605-00</t>
  </si>
  <si>
    <t>[긴급]좋은소리유 외 1교(인수중) 드라이비트 해소 및 기타공사</t>
  </si>
  <si>
    <t>(주)팔팔건설</t>
  </si>
  <si>
    <t>20231200752-00</t>
  </si>
  <si>
    <t>[긴급](집행대행포함)서울체고 외1교(오주중)외부창호 및 화장실개선 및 기타공사</t>
  </si>
  <si>
    <t>월계종합건설주식회사</t>
  </si>
  <si>
    <t>20231201043-00</t>
  </si>
  <si>
    <t>구암고 가동 드라이비트 해소공사</t>
  </si>
  <si>
    <t>(주)승신건설</t>
  </si>
  <si>
    <t>20231201205-00</t>
  </si>
  <si>
    <t>백석중 본관 및 후관 통합형시설개선공사</t>
  </si>
  <si>
    <t>주식회사온누리건설</t>
  </si>
  <si>
    <t>20231202038-00</t>
  </si>
  <si>
    <t>[긴급]서부교육지원청 청사 리모델링 및 기타공사</t>
  </si>
  <si>
    <t>창공건설산업 주식회사</t>
  </si>
  <si>
    <t>20231202056-00</t>
  </si>
  <si>
    <t>[긴급] 신현중 신설 텍스설치공사 (장기계속)</t>
  </si>
  <si>
    <t>주식회사 후지디엠씨</t>
  </si>
  <si>
    <t>20231202059-01</t>
  </si>
  <si>
    <t>[긴급](장기계속)중암중 교사동 외벽개선 및 텍스설치공사</t>
  </si>
  <si>
    <t>주식회사 서우디자인</t>
  </si>
  <si>
    <t>20231202072-00</t>
  </si>
  <si>
    <t>[긴급]진관중 통합형 시설개선공사</t>
  </si>
  <si>
    <t>루카스종합건설 주식회사</t>
  </si>
  <si>
    <t>20231147574-00</t>
  </si>
  <si>
    <t>홍대부고 신관(미래관) 바닥개선 공사</t>
  </si>
  <si>
    <t>서울특별시교육청 홍익대학교사범대학부속고등학교 [서울특별시교육청 홍익대학교사범대학부속고등학교]</t>
  </si>
  <si>
    <t>(주)우성포인트</t>
  </si>
  <si>
    <t>20231108696-00</t>
  </si>
  <si>
    <t>교육1,2,3호관 개축공사</t>
  </si>
  <si>
    <t>조달청 강원지방조달청 [강원대학교]</t>
  </si>
  <si>
    <t>유엠건설 주식회사</t>
  </si>
  <si>
    <t>20231144496-00</t>
  </si>
  <si>
    <t>[긴급] 대모초 본관신관 외부창호 개선공사 입찰 공고 [금속구조물창호온실]</t>
  </si>
  <si>
    <t>우진기업사</t>
  </si>
  <si>
    <t>20231148003-00</t>
  </si>
  <si>
    <t>고척도서관 Creative Ground 조성 공사</t>
  </si>
  <si>
    <t>서울특별시교육청 고척도서관 [서울특별시교육청 고척도서관]</t>
  </si>
  <si>
    <t>주식회사 디자인사쩜이</t>
  </si>
  <si>
    <t>20231149172-00</t>
  </si>
  <si>
    <t>서울우신초등학교 중관동 내진보강 및 기타공사(장기계속)</t>
  </si>
  <si>
    <t>능도개발(주)</t>
  </si>
  <si>
    <t>20231149224-00</t>
  </si>
  <si>
    <t>(긴급)중구 구립경로당 외장재 교체공사(을지, 신당5동 경로당)</t>
  </si>
  <si>
    <t>성일건설주식회사</t>
  </si>
  <si>
    <t>20231149269-00</t>
  </si>
  <si>
    <t>서울시립대학교 조형관 노후화장실 환경개선공사</t>
  </si>
  <si>
    <t>선인건설(주)</t>
  </si>
  <si>
    <t>20231149387-00</t>
  </si>
  <si>
    <t>양강중 본관 통합형 시설개선공사</t>
  </si>
  <si>
    <t>환경이엔지(주)</t>
  </si>
  <si>
    <t>20231150245-00</t>
  </si>
  <si>
    <t>서울청년센터 성북 신축공사</t>
  </si>
  <si>
    <t>주식회사 휘경건설</t>
  </si>
  <si>
    <t>20231201489-01</t>
  </si>
  <si>
    <t>한성여자고등학교 본관 바닥개선 및 기타공사</t>
  </si>
  <si>
    <t>서울특별시교육청 한성여자고등학교 [서울특별시교육청 한성여자고등학교]</t>
  </si>
  <si>
    <t>주식회사 황용건설</t>
  </si>
  <si>
    <t>20231145805-00</t>
  </si>
  <si>
    <t>공릉어린이집 그린리모델링 공사(건축,기계)</t>
  </si>
  <si>
    <t>한신건설산업 주식회사</t>
  </si>
  <si>
    <t>20231133742-00</t>
  </si>
  <si>
    <t>인헌고등학교 고교학점제 학교 공간조성 리모델링 공사</t>
  </si>
  <si>
    <t>서울특별시교육청 인헌고등학교 [서울특별시교육청 인헌고등학교]</t>
  </si>
  <si>
    <t>주식회사 현강종합건설</t>
  </si>
  <si>
    <t>20231142281-00</t>
  </si>
  <si>
    <t>제기동 고대앞마을 마을공동작업소 신축공사(건축)</t>
  </si>
  <si>
    <t>주식회사 도도종합건설</t>
  </si>
  <si>
    <t>20231146213-00</t>
  </si>
  <si>
    <t>[긴급]서울강일초 교사동 바닥개선공사</t>
  </si>
  <si>
    <t>주식회사 정담산업</t>
  </si>
  <si>
    <t>20231137604-02</t>
  </si>
  <si>
    <t>염광여자메디텍고등학교 본관동 화장실 전면 개선공사</t>
  </si>
  <si>
    <t>명성플러스건설(주)</t>
  </si>
  <si>
    <t>20231144860-00</t>
  </si>
  <si>
    <t>[긴급] 자양중 본관 및 별관 무석면텍스 설치공사(장기계속,총차)</t>
  </si>
  <si>
    <t>도구건설(주)</t>
  </si>
  <si>
    <t>20231143937-00</t>
  </si>
  <si>
    <t>[긴급]서울명일초 본관동 화장실개선공사</t>
  </si>
  <si>
    <t>대성물류건설(주)</t>
  </si>
  <si>
    <t>20231135157-01</t>
  </si>
  <si>
    <t>(긴급)석촌중 급식실 및 학생식당 증축공사(장기계속)</t>
  </si>
  <si>
    <t>전흥종합건설 주식회사</t>
  </si>
  <si>
    <t>20231139455-00</t>
  </si>
  <si>
    <t>봉화중 체육관 환경개선 및 정보관 방수공사</t>
  </si>
  <si>
    <t>더하나건설 주식회사</t>
  </si>
  <si>
    <t>20231140259-00</t>
  </si>
  <si>
    <t>[긴급]녹번초 통합형 시설개선공사</t>
  </si>
  <si>
    <t>우리씨앤에스 주식회사</t>
  </si>
  <si>
    <t>20231141394-00</t>
  </si>
  <si>
    <t>삼정중 교사동 통합형 시설개선공사</t>
  </si>
  <si>
    <t>주식회사 신우진종합씨엠디</t>
  </si>
  <si>
    <t>20231141471-00</t>
  </si>
  <si>
    <t>[긴급]서울풍성초 교사동 내진보강 및 외부창호개선공사</t>
  </si>
  <si>
    <t>주식회사 산마루종합건설</t>
  </si>
  <si>
    <t>20231142347-00</t>
  </si>
  <si>
    <t>[긴급]서강초 통합형 시설개선공사</t>
  </si>
  <si>
    <t>(주)세림티앤씨건설</t>
  </si>
  <si>
    <t>20231142466-00</t>
  </si>
  <si>
    <t>[긴급](장기계속)서울연희초 드라이비트해소 및 기타공사</t>
  </si>
  <si>
    <t>종합건설미래 주식회사</t>
  </si>
  <si>
    <t>20231142822-00</t>
  </si>
  <si>
    <t>서울양강초등학교 통합형 시설 개선공사</t>
  </si>
  <si>
    <t>(주)이레건설산업</t>
  </si>
  <si>
    <t>20231143964-00</t>
  </si>
  <si>
    <t>강남중 급식실 및 휴게실 개선공사</t>
  </si>
  <si>
    <t>(주)칠성건업</t>
  </si>
  <si>
    <t>20231144106-00</t>
  </si>
  <si>
    <t>(긴급) 서울형 키즈카페 중림동 공공실내놀이터 조성공사(건축 기계)</t>
  </si>
  <si>
    <t>주식회사 범우건설</t>
  </si>
  <si>
    <t>20231144259-00</t>
  </si>
  <si>
    <t>서울공고 외부창호개선 및 기타공사</t>
  </si>
  <si>
    <t>정안건설 주식회사</t>
  </si>
  <si>
    <t>20231137695-00</t>
  </si>
  <si>
    <t>광진학교 창호교체공사</t>
  </si>
  <si>
    <t>(주)썬건설</t>
  </si>
  <si>
    <t>20231134727-00</t>
  </si>
  <si>
    <t>창덕여고 교사동 화장실 보수공사(1단계)</t>
  </si>
  <si>
    <t>유호건설(주)</t>
  </si>
  <si>
    <t>20231138083-00</t>
  </si>
  <si>
    <t>동작고 교사동 내진보강 및 외벽 개선공사</t>
  </si>
  <si>
    <t>엠에이치건설 (주)</t>
  </si>
  <si>
    <t>20231138588-00</t>
  </si>
  <si>
    <t>개웅중학교 외벽개선 공사</t>
  </si>
  <si>
    <t>(주)세전예건</t>
  </si>
  <si>
    <t>20231132053-00</t>
  </si>
  <si>
    <t>보라매공원 복합문화공간 대수선공사</t>
  </si>
  <si>
    <t>우주종합건설(주)</t>
  </si>
  <si>
    <t>20231110909-01</t>
  </si>
  <si>
    <t>서울대학교 경영대학 58동(SK경영관) 노후화장실 환경개선공사(건축·기계)</t>
  </si>
  <si>
    <t>서울대학교 경영대학 [서울대학교 경영대학]</t>
  </si>
  <si>
    <t>주식회사 혜성에스앤씨</t>
  </si>
  <si>
    <t>20231129125-01</t>
  </si>
  <si>
    <t>은광여자고등학교 체육관전면보수 건축공사</t>
  </si>
  <si>
    <t>서울특별시교육청 은광여자고등학교 [서울특별시교육청 은광여자고등학교]</t>
  </si>
  <si>
    <t>주식회사 아이원씨앤씨</t>
  </si>
  <si>
    <t>20231131444-01</t>
  </si>
  <si>
    <t>마포중고등학교 내진 및 계단보수공사</t>
  </si>
  <si>
    <t>서울특별시교육청 마포고등학교 [서울특별시교육청 마포고등학교]</t>
  </si>
  <si>
    <t>주식회사 디엘씨앤씨</t>
  </si>
  <si>
    <t>20231135478-00</t>
  </si>
  <si>
    <t>[긴급] 신사중 텍스설치공사 입찰 공고</t>
  </si>
  <si>
    <t>주식회사 디자인청운</t>
  </si>
  <si>
    <t>20231137727-00</t>
  </si>
  <si>
    <t>고척고등학교 교사동 내진보강 및 외벽개선 공사(장기계속)</t>
  </si>
  <si>
    <t>주식회사 이도건설산업</t>
  </si>
  <si>
    <t>20231137803-00</t>
  </si>
  <si>
    <t>[긴급](장기계속)아현중 신관 연결통로 설치 및 본관 내진보강공사</t>
  </si>
  <si>
    <t>주식회사 명진건설이엔지</t>
  </si>
  <si>
    <t>20231137827-00</t>
  </si>
  <si>
    <t>(긴급)중경고 도서관 리모델링 및 텍스 설치공사</t>
  </si>
  <si>
    <t>우일종합토건(주)</t>
  </si>
  <si>
    <t>20231032783-00</t>
  </si>
  <si>
    <t>국립소방박물관 건립사업 건축공사</t>
  </si>
  <si>
    <t>조달청 인천지방조달청 [소방청]</t>
  </si>
  <si>
    <t>(주)유림</t>
  </si>
  <si>
    <t>20231133419-00</t>
  </si>
  <si>
    <t>신정초 외 1교(백석초) 바닥개선공사</t>
  </si>
  <si>
    <t>리치디앤아이 유한회사</t>
  </si>
  <si>
    <t>20231133991-00</t>
  </si>
  <si>
    <t>[긴급](장기계속)장위중 교사동 내진보강공사</t>
  </si>
  <si>
    <t>아전이엔씨(주)</t>
  </si>
  <si>
    <t>20231129594-00</t>
  </si>
  <si>
    <t>수도여고 본관동 지붕 및 기타공사</t>
  </si>
  <si>
    <t>예백건설 주식회사</t>
  </si>
  <si>
    <t>20231129783-00</t>
  </si>
  <si>
    <t>신관중 교사동 외벽개선공사</t>
  </si>
  <si>
    <t>주식회사 명문코리아</t>
  </si>
  <si>
    <t>20231032901-00</t>
  </si>
  <si>
    <t>치유농업확산센터 건립공사</t>
  </si>
  <si>
    <t>조달청 경남지방조달청 [농촌진흥청]</t>
  </si>
  <si>
    <t>성진토건 주식회사</t>
  </si>
  <si>
    <t>20231125233-00</t>
  </si>
  <si>
    <t>서울개웅초등학교 본관동 천정텍스 설치 공사</t>
  </si>
  <si>
    <t>(주)진신건설</t>
  </si>
  <si>
    <t>20231125631-00</t>
  </si>
  <si>
    <t>서울양강초 화장실 개선공사</t>
  </si>
  <si>
    <t>아원종합개발 주식회사</t>
  </si>
  <si>
    <t>20231127929-00</t>
  </si>
  <si>
    <t>(긴급)서울장충초등학교 체육관 전면보수공사</t>
  </si>
  <si>
    <t>주식회사어반종합건설</t>
  </si>
  <si>
    <t>20231109898-00</t>
  </si>
  <si>
    <t>연북중 드라이비트해소 공사</t>
  </si>
  <si>
    <t>주식회사 가우디홀딩스</t>
  </si>
  <si>
    <t>20231127886-00</t>
  </si>
  <si>
    <t>(긴급)용강중 텍스설치 및 기타공사(장기계속)</t>
  </si>
  <si>
    <t>주식회사 봄디자인</t>
  </si>
  <si>
    <t>20231127895-00</t>
  </si>
  <si>
    <t>(긴급)덕수중 교사동 텍스 설치공사(장기계속)</t>
  </si>
  <si>
    <t>(주)대양공간건축</t>
  </si>
  <si>
    <t>20231119823-00</t>
  </si>
  <si>
    <t>서신초 교사동 드라이비트해소공사</t>
  </si>
  <si>
    <t>주식회사삼원건설산업</t>
  </si>
  <si>
    <t>20231125503-00</t>
  </si>
  <si>
    <t>창전동 효도숙식경로당 조성 리모델링 공사(건축,기계)</t>
  </si>
  <si>
    <t>공존종합건설 주식회사</t>
  </si>
  <si>
    <t>20231030256-00</t>
  </si>
  <si>
    <t>국토안전관리원 인재교육원 건립공사(건축)</t>
  </si>
  <si>
    <t>조달청 대구지방조달청 [국토안전관리원]</t>
  </si>
  <si>
    <t>아이디에이치(IdH)종합건설(주)</t>
  </si>
  <si>
    <t>20231111876-03</t>
  </si>
  <si>
    <t>동명여고 정보관 및 신관 교육환경 개선공사</t>
  </si>
  <si>
    <t>서울특별시교육청 동명여자고등학교 [서울특별시교육청 동명여자고등학교]</t>
  </si>
  <si>
    <t>입찰보증금 미수납</t>
  </si>
  <si>
    <t>장위종합건설 주식회사</t>
  </si>
  <si>
    <t>20231115348-00</t>
  </si>
  <si>
    <t>둔촌고등학교 교사동 바닥개선 공사</t>
  </si>
  <si>
    <t>리빙아트(주)</t>
  </si>
  <si>
    <t>20231119157-00</t>
  </si>
  <si>
    <t>[긴급]성서초 신관 화장실개선 및 기타공사</t>
  </si>
  <si>
    <t>주식회사 에이치앤씨건축</t>
  </si>
  <si>
    <t>20231010364-00</t>
  </si>
  <si>
    <t>울산자유무역지역 표준공장 증축공사(건축공사)</t>
  </si>
  <si>
    <t>조달청 부산지방조달청 [산업통상자원부 울산자유무역지역관리원]</t>
  </si>
  <si>
    <t>주식회사조일종합건설</t>
  </si>
  <si>
    <t>20231115342-00</t>
  </si>
  <si>
    <t>(긴급)풍납중 교사동 천장텍스 설치공사(장기계속)</t>
  </si>
  <si>
    <t>주식회사 유다인건설</t>
  </si>
  <si>
    <t>조이엘건설(주)</t>
  </si>
  <si>
    <t>주식회사 현창산업</t>
  </si>
  <si>
    <t>세다건설(주)</t>
  </si>
  <si>
    <t>20231100698-00</t>
  </si>
  <si>
    <t>제1학생회관 복합편의시설 설치공사</t>
  </si>
  <si>
    <t>주식회사더원종합건설</t>
  </si>
  <si>
    <t>남선건설(주)</t>
  </si>
  <si>
    <t>주식회사 윈스플랜</t>
  </si>
  <si>
    <t>20231106297-00</t>
  </si>
  <si>
    <t>서남센터 22.9kV 전력수전설비 건축물 설치공사</t>
  </si>
  <si>
    <t>서울물재생시설공단 [서울물재생시설공단]</t>
  </si>
  <si>
    <t>씨엘탑종합건설(주)</t>
  </si>
  <si>
    <t>(주)파란산업개발</t>
  </si>
  <si>
    <t>주식회사 혜암</t>
  </si>
  <si>
    <t>서울특별시교육청 동국대학교사범대학부속여자고등학교 [서울특별시교육청 동국대학교사범대학부속여자고등학교]</t>
  </si>
  <si>
    <t>(주)에이에스산업</t>
  </si>
  <si>
    <t>20231021760-00</t>
  </si>
  <si>
    <t>인천검단우체국 건립공사</t>
  </si>
  <si>
    <t>조달청 인천지방조달청 [과학기술정보통신부 우정사업본부 우정사업조달센터]</t>
  </si>
  <si>
    <t>주식회사 청산종합건설</t>
  </si>
  <si>
    <t>은하수산업(주)</t>
  </si>
  <si>
    <t>서울특별시교육청 선화예술고등학교 [서울특별시교육청 선화예술고등학교]</t>
  </si>
  <si>
    <t>(주)재철건설</t>
  </si>
  <si>
    <t>한다움종합건설 주식회사</t>
  </si>
  <si>
    <t>주식회사 세한종합건설</t>
  </si>
  <si>
    <t>주식회사 지성종합건축</t>
  </si>
  <si>
    <t>주식회사 엘티스토탈</t>
  </si>
  <si>
    <t>(주)중앙종합건설</t>
  </si>
  <si>
    <t>주식회사 동심건설</t>
  </si>
  <si>
    <t>서울특별시교육청 서울특별시성북교육지원청 동구여자중학교 [서울특별시교육청 서울특별시성북교육지원청 동구여자중학교]</t>
  </si>
  <si>
    <t>(주)지견종합건설</t>
  </si>
  <si>
    <t>과학기술정보통신부 우정사업본부 우정사업조달센터 [과학기술정보통신부 우정사업본부 우정사업조달센터]</t>
  </si>
  <si>
    <t>경창산업개발주식회사</t>
  </si>
  <si>
    <t>주식회사한얼알앤디</t>
  </si>
  <si>
    <t>(주)원당이앤씨</t>
  </si>
  <si>
    <t>20230916156-00</t>
  </si>
  <si>
    <t>군산 비축창고 신축사업(건축,토목,기계공사)</t>
  </si>
  <si>
    <t>조달청 전북지방조달청 [조달청 전북지방조달청]</t>
  </si>
  <si>
    <t>주식회사 대호종합건설</t>
  </si>
  <si>
    <t>거현산업(주)</t>
  </si>
  <si>
    <t>20230913320-00</t>
  </si>
  <si>
    <t>선거기록관 신축공사(건축)</t>
  </si>
  <si>
    <t>조달청 인천지방조달청 [중앙선거관리위원회]</t>
  </si>
  <si>
    <t>기란건설 주식회사</t>
  </si>
  <si>
    <t>엠에스건설산업(주)</t>
  </si>
  <si>
    <t>주식회사 새얼종합건설</t>
  </si>
  <si>
    <t>서울특별시교육청 강동고등학교 [서울특별시교육청 강동고등학교]</t>
  </si>
  <si>
    <t>일촌나눔하우징주식회사</t>
  </si>
  <si>
    <t>20230815131-00</t>
  </si>
  <si>
    <t>한밭대학교 디지털 도서관 신축공사(건축,토목,조경,기계)</t>
  </si>
  <si>
    <t>조달청 대전지방조달청 [한밭대학교]</t>
  </si>
  <si>
    <t>주식회사 에스제이써미트</t>
  </si>
  <si>
    <t>명진건영 주식회사</t>
  </si>
  <si>
    <t>재단법인중구문화재단 [재단법인중구문화재단]</t>
  </si>
  <si>
    <t>주식회사 그로우건설</t>
  </si>
  <si>
    <t>서울특별시교육청 서울특별시교육연수원 [서울특별시교육청 서울특별시교육연수원]</t>
  </si>
  <si>
    <t>주식회사 올딤</t>
  </si>
  <si>
    <t>대한적십자사 서울적십자병원 [대한적십자사 서울적십자병원]</t>
  </si>
  <si>
    <t>원성건설(주)</t>
  </si>
  <si>
    <t>제이엠건설 주식회사</t>
  </si>
  <si>
    <t>20230813386-00</t>
  </si>
  <si>
    <t>[긴급]인계초 그린스마트 개축 및 리모델링공사(장기계속 1차)</t>
  </si>
  <si>
    <t>조달청 인천지방조달청 [경기도교육청 경기도수원교육지원청]</t>
  </si>
  <si>
    <t>(주)정건</t>
  </si>
  <si>
    <t>주식회사 이강디앤씨</t>
  </si>
  <si>
    <t>(주)금용21</t>
  </si>
  <si>
    <t>주식회사 제이케이올스</t>
  </si>
  <si>
    <t>희성종합건설(주)</t>
  </si>
  <si>
    <t>20230711312-00</t>
  </si>
  <si>
    <t>스포츠콤플렉스 건립공사(건축)</t>
  </si>
  <si>
    <t>조달청 대전지방조달청 [충남대학교]</t>
  </si>
  <si>
    <t>경동종합건설(주)</t>
  </si>
  <si>
    <t>20230720867-00</t>
  </si>
  <si>
    <t>마산우체국 건립공사</t>
  </si>
  <si>
    <t>조달청 경남지방조달청 [과학기술정보통신부 우정사업본부 우정사업조달센터]</t>
  </si>
  <si>
    <t>주식회사 에스투건설</t>
  </si>
  <si>
    <t>주식회사 이음건설</t>
  </si>
  <si>
    <t>20230706586-00</t>
  </si>
  <si>
    <t>전북문화재연구센터 건립 공사(건축)</t>
  </si>
  <si>
    <t>조달청 전북지방조달청 [문화재청 국립문화재연구원 국립완주문화재연구소]</t>
  </si>
  <si>
    <t>대복종합건설(주)</t>
  </si>
  <si>
    <t>주식회사 화산엔지니어링</t>
  </si>
  <si>
    <t>(주)시스코리아</t>
  </si>
  <si>
    <t>주식회사 아이원디자인그룹</t>
  </si>
  <si>
    <t>유호산업개발 주식회사</t>
  </si>
  <si>
    <t>UMM0905[2023-15211]-1</t>
  </si>
  <si>
    <t>23-F-생활관 재건축 시설공사(4127)</t>
  </si>
  <si>
    <t>(주)내외씨앤디건설</t>
  </si>
  <si>
    <t>효원이엔씨 주식회사</t>
  </si>
  <si>
    <t>주식회사 고흥종합건설</t>
  </si>
  <si>
    <t>(주)아민공간건축</t>
  </si>
  <si>
    <t>효행종합건설(주)</t>
  </si>
  <si>
    <t>20230626916-00</t>
  </si>
  <si>
    <t>법학전문대학원 1호관 개축공사(건축, 토목, 조경)</t>
  </si>
  <si>
    <t>조달청 광주지방조달청 [전남대학교]</t>
  </si>
  <si>
    <t>주식회사 한성종합건설</t>
  </si>
  <si>
    <t>주식회사 로하스홈플랜</t>
  </si>
  <si>
    <t>(주) 정마티씨</t>
  </si>
  <si>
    <t>(주)형우인터내셔널</t>
  </si>
  <si>
    <t>스마트중앙건설 주식회사</t>
  </si>
  <si>
    <t>주식회사 와이에스종합건설</t>
  </si>
  <si>
    <t>우미개발 주식회사</t>
  </si>
  <si>
    <t>마로건설주식회사</t>
  </si>
  <si>
    <t>고양종합건설 주식회사</t>
  </si>
  <si>
    <t>주식회사 성창에스씨</t>
  </si>
  <si>
    <t>(주)대연이엔씨</t>
  </si>
  <si>
    <t>(주)도시의미</t>
  </si>
  <si>
    <t>서울특별시교육청 진명여자고등학교 [서울특별시교육청 진명여자고등학교]</t>
  </si>
  <si>
    <t>(주)피앤피건설</t>
  </si>
  <si>
    <t>신대화종합건설 주식회사</t>
  </si>
  <si>
    <t>(주)안목건축디자인</t>
  </si>
  <si>
    <t>주식회사 동아종합건설</t>
  </si>
  <si>
    <t>주식회사현앤디자인</t>
  </si>
  <si>
    <t>주식회사 금천건설</t>
  </si>
  <si>
    <t>대호건설 주식회사</t>
  </si>
  <si>
    <t>주식회사 지니이앤씨</t>
  </si>
  <si>
    <t>주식회사 주안이앤씨</t>
  </si>
  <si>
    <t>금성강건(주)</t>
  </si>
  <si>
    <t>20230643443-00</t>
  </si>
  <si>
    <t>대림대학교 에스컬레이터 및 무빙워크 하행선 증축 건축공사</t>
  </si>
  <si>
    <t>대림대학교 [대림대학교]</t>
  </si>
  <si>
    <t>주식회사 삼영이엔지</t>
  </si>
  <si>
    <t>휴림종합건설주식회사</t>
  </si>
  <si>
    <t>주식회사 심우건설</t>
  </si>
  <si>
    <t>주식회사 코어디앤씨</t>
  </si>
  <si>
    <t>20230537877-00</t>
  </si>
  <si>
    <t>청주여상 행복감성 미래교실 증개축공사</t>
  </si>
  <si>
    <t>조달청 충북지방조달청 [충청북도교육청 청주여자상업고등학교]</t>
  </si>
  <si>
    <t>오석건설주식회사</t>
  </si>
  <si>
    <t>서울특별시교육청 수도전기공업고등학교 [서울특별시교육청 수도전기공업고등학교]</t>
  </si>
  <si>
    <t>상록종합건설(주)</t>
  </si>
  <si>
    <t>티씨엠종합건설(주)</t>
  </si>
  <si>
    <t>(주)동아특수건설</t>
  </si>
  <si>
    <t>20230646539-00</t>
  </si>
  <si>
    <t>[긴급] 경기여고 외부창호 개선공사 입찰 공고 [주력: 금속구조물창호온실]</t>
  </si>
  <si>
    <t>(주)유한화건</t>
  </si>
  <si>
    <t>주식회사 평강산업개발</t>
  </si>
  <si>
    <t>옥조산업 주식회사</t>
  </si>
  <si>
    <t>와이제이건설산업 주식회사</t>
  </si>
  <si>
    <t>인광건업(주)</t>
  </si>
  <si>
    <t>(주)정웅기업</t>
  </si>
  <si>
    <t>주식회사 일경건설산업</t>
  </si>
  <si>
    <t>서울특별시교육청 석관고등학교 [서울특별시교육청 석관고등학교]</t>
  </si>
  <si>
    <t>주식회사 에이앤아이코러스</t>
  </si>
  <si>
    <t>주식회사 영진종합건설</t>
  </si>
  <si>
    <t>주식회사 바우건설</t>
  </si>
  <si>
    <t>주식회사 한림이앤지</t>
  </si>
  <si>
    <t>20230631768-00</t>
  </si>
  <si>
    <t>목동초 교사동 바닥 및 도장공사</t>
  </si>
  <si>
    <t>주식회사 공간건설산업</t>
  </si>
  <si>
    <t>서울특별시교육청 장충고등학교 [서울특별시교육청 장충고등학교]</t>
  </si>
  <si>
    <t>(주)노은건설</t>
  </si>
  <si>
    <t>서울특별시교육청 환일고등학교 [서울특별시교육청 환일고등학교]</t>
  </si>
  <si>
    <t>주식회사 신영종합건설</t>
  </si>
  <si>
    <t>파인개발 주식회사</t>
  </si>
  <si>
    <t>(주)서림에이엔씨</t>
  </si>
  <si>
    <t>서울특별시교육청 중앙대학교사범대학부속고등학교 [서울특별시교육청 중앙대학교사범대학부속고등학교]</t>
  </si>
  <si>
    <t>(주)아이디포커스</t>
  </si>
  <si>
    <t>주식회사 삼진비티</t>
  </si>
  <si>
    <t>주식회사 동부엘시드</t>
  </si>
  <si>
    <t>20230607937-00</t>
  </si>
  <si>
    <t>정부서울청사 본관 이중창호 설치 및 노후시설 보수공사</t>
  </si>
  <si>
    <t>조달청 서울지방조달청 [행정안전부 정부청사관리본부 서울청사관리소]</t>
  </si>
  <si>
    <t>케이씨티건설 주식회사</t>
  </si>
  <si>
    <t>서울특별시광진구시설관리공단 [서울특별시광진구시설관리공단]</t>
  </si>
  <si>
    <t>(주)웅산건설산업</t>
  </si>
  <si>
    <t>새강종합건설(주)</t>
  </si>
  <si>
    <t>20230438726-00</t>
  </si>
  <si>
    <t>충북대 첨단강의동 신축공사</t>
  </si>
  <si>
    <t>조달청 충북지방조달청 [충북대학교]</t>
  </si>
  <si>
    <t>(주)서현종합건설</t>
  </si>
  <si>
    <t>서울특별시교육청 은평메디텍고등학교 [서울특별시교육청 은평메디텍고등학교]</t>
  </si>
  <si>
    <t>인명건설 주식회사</t>
  </si>
  <si>
    <t>20230506887-00</t>
  </si>
  <si>
    <t>창원세무서 청사 신축공사(건축)</t>
  </si>
  <si>
    <t>조달청 경남지방조달청 [국세청 부산지방국세청 창원세무서]</t>
  </si>
  <si>
    <t>주식회사 벽동건설</t>
  </si>
  <si>
    <t>서울특별시교육청 대원고등학교 [서울특별시교육청 대원고등학교]</t>
  </si>
  <si>
    <t>(주)두인이엔지</t>
  </si>
  <si>
    <t>주식회사 시온종합건설산업개발</t>
  </si>
  <si>
    <t>티에이치건설주식회사</t>
  </si>
  <si>
    <t>20230515633-00</t>
  </si>
  <si>
    <t>관악신사시장 아케이드 보수공사</t>
  </si>
  <si>
    <t>두림건영(주)</t>
  </si>
  <si>
    <t>서이종합건설 주식회사</t>
  </si>
  <si>
    <t>(주)덕과종합건설</t>
  </si>
  <si>
    <t>20230438463-00</t>
  </si>
  <si>
    <t>베어링 제조기술센터 건립 (하이테크 베어링 시험평가센터) 증축 공사</t>
  </si>
  <si>
    <t>한국생산기술연구원 [한국생산기술연구원]</t>
  </si>
  <si>
    <t>주식회사 태이건설</t>
  </si>
  <si>
    <t>서울특별시 [서울특별시 서울대공원]</t>
  </si>
  <si>
    <t>주식회사 다움종합건설</t>
  </si>
  <si>
    <t>학선이엔지 주식회사</t>
  </si>
  <si>
    <t>한국공항공사 김포공항 [한국공항공사 김포공항]</t>
  </si>
  <si>
    <t>(주)동우자동도어</t>
  </si>
  <si>
    <t>주식회사베텔종합건설</t>
  </si>
  <si>
    <t>20230432211-00</t>
  </si>
  <si>
    <t>KBS송신소부지 복합문화타운 건립공사(건축,토목,조경)[긴급]</t>
  </si>
  <si>
    <t>금화건설 주식회사</t>
  </si>
  <si>
    <t>주식회사 에스유건설</t>
  </si>
  <si>
    <t>UMM0207[2023-04667]-1</t>
  </si>
  <si>
    <t>23-M-헬기장 시설공사(3003)</t>
  </si>
  <si>
    <t>인텔폴리스종합건설(주)</t>
  </si>
  <si>
    <t>더빌딩종합건설 주식회사</t>
  </si>
  <si>
    <t>주식회사 더 네임</t>
  </si>
  <si>
    <t>(주)케이엔지니어링</t>
  </si>
  <si>
    <t>경동산업(주)</t>
  </si>
  <si>
    <t>20230208341-00</t>
  </si>
  <si>
    <t>문화유산 과학센터 건립 공사</t>
  </si>
  <si>
    <t>조달청 서울지방조달청 [문화체육관광부 국립중앙박물관]</t>
  </si>
  <si>
    <t>대양종합건설(주)</t>
  </si>
  <si>
    <t>서광종합개발 주식회사</t>
  </si>
  <si>
    <t>서울특별시교육청 세화고등학교 [서울특별시교육청 세화고등학교]</t>
  </si>
  <si>
    <t>주식회사 태림건설</t>
  </si>
  <si>
    <t>건우건업(주)</t>
  </si>
  <si>
    <t>20221225183-00</t>
  </si>
  <si>
    <t>국립광주박물관 도자문화관 건립 건축공사</t>
  </si>
  <si>
    <t>조달청 광주지방조달청 [문화체육관광부 국립중앙박물관 광주박물관]</t>
  </si>
  <si>
    <t>주식회사 대정건설</t>
  </si>
  <si>
    <t>20221218565-00</t>
  </si>
  <si>
    <t>산학융합 PLAZA 신축공사(건축)</t>
  </si>
  <si>
    <t>조달청 전북지방조달청 [전북대학교]</t>
  </si>
  <si>
    <t>주식회사 세왕종합건설</t>
  </si>
  <si>
    <t>20221247096-01</t>
  </si>
  <si>
    <t>문일고 이중창 개선 및 교실출입문 교체공사 전자입찰공고[장기계속공사]</t>
  </si>
  <si>
    <t>서울특별시교육청 문일고등학교 [서울특별시교육청 문일고등학교]</t>
  </si>
  <si>
    <t>주식회사 에스아이디</t>
  </si>
  <si>
    <t>20221247284-00</t>
  </si>
  <si>
    <t>국공립 안암어린이집 신축공사</t>
  </si>
  <si>
    <t>(주)에이스디자인</t>
  </si>
  <si>
    <t>20221236486-00</t>
  </si>
  <si>
    <t>경기기계공고 고교학점제 학교공간조성(교과교실제) 시설공사</t>
  </si>
  <si>
    <t>서울특별시교육청 경기기계공업고등학교 [서울특별시교육청 경기기계공업고등학교]</t>
  </si>
  <si>
    <t>상평개발 주식회사</t>
  </si>
  <si>
    <t>20221238763-03</t>
  </si>
  <si>
    <t>숭실고등학교 바닥개선(본관동,정보센터동,행정동) 및 관리실환경개선공사(긴급)</t>
  </si>
  <si>
    <t>주식회사 인타문화</t>
  </si>
  <si>
    <t>20221240870-00</t>
  </si>
  <si>
    <t>한성여자고등학교 본관동 및 별관동 내진보강 및 기타공사</t>
  </si>
  <si>
    <t>주식회사 인테크건설</t>
  </si>
  <si>
    <t>20221234306-00</t>
  </si>
  <si>
    <t>GKL 서울밀레니엄힐튼점 철거, 메트로타워 철거 및 원복공사(실내건축)[긴급]</t>
  </si>
  <si>
    <t>그랜드코리아레저(주) [그랜드코리아레저(주)]</t>
  </si>
  <si>
    <t>한창건설산업 주식회사</t>
  </si>
  <si>
    <t>20221232569-00</t>
  </si>
  <si>
    <t>성신여자고등학교 관리실 환경개선 및 정보센터 외부창호 개선공사 입찰 공고</t>
  </si>
  <si>
    <t>서울특별시교육청 성신여자고등학교 [서울특별시교육청 성신여자고등학교]</t>
  </si>
  <si>
    <t>우리피앤씨건설주식회사</t>
  </si>
  <si>
    <t>LCK0226[2022-29990]-1</t>
  </si>
  <si>
    <t>OO부대 취사식당 신축 시설공사(22-218)</t>
  </si>
  <si>
    <t>[수도방위사령부]</t>
  </si>
  <si>
    <t>삼중종합건설(주)</t>
  </si>
  <si>
    <t>LCK0235[2022-30011]-1</t>
  </si>
  <si>
    <t>OO부대 취사식당 신축 시설공사(22-220)</t>
  </si>
  <si>
    <t>(주)동일종합건설</t>
  </si>
  <si>
    <t>UMM2411[2022-29034]-1</t>
  </si>
  <si>
    <t>22-육-00부대 시설공사(1639)</t>
  </si>
  <si>
    <t>(주)그리마건설</t>
  </si>
  <si>
    <t>UMM2427[2022-29109]-1</t>
  </si>
  <si>
    <t>22-육-00부대 시설공사(1688)</t>
  </si>
  <si>
    <t>주식회사 건인씨엔알</t>
  </si>
  <si>
    <t>UMM2445[2022-29147]-1</t>
  </si>
  <si>
    <t>22-육-00부대 시설공사(1398)</t>
  </si>
  <si>
    <t>주식회사 태화건설</t>
  </si>
  <si>
    <t>20221225236-00</t>
  </si>
  <si>
    <t>온곡중 교사동 교실출입문, 중연창, 외부창호 개선공사</t>
  </si>
  <si>
    <t>연우종합건설 주식회사</t>
  </si>
  <si>
    <t>UMM2283[2022-28208]-1</t>
  </si>
  <si>
    <t>22-육-00부대 시설공사(1703)</t>
  </si>
  <si>
    <t>(주)흥산건설산업</t>
  </si>
  <si>
    <t>20221217636-00</t>
  </si>
  <si>
    <t>서울안천초등학교 내진보강 및 외벽보수공사</t>
  </si>
  <si>
    <t>케이지산업 주식회사</t>
  </si>
  <si>
    <t>20221217774-00</t>
  </si>
  <si>
    <t>대영고등학교 화장실개선 및 기타공사</t>
  </si>
  <si>
    <t>주식회사 신위종합건설</t>
  </si>
  <si>
    <t>20221217920-00</t>
  </si>
  <si>
    <t>(긴급)서울체육중 교사동 및 기숙사동 화장실개선공사(장기계속)</t>
  </si>
  <si>
    <t>주식회사 미지건설</t>
  </si>
  <si>
    <t>20221217959-00</t>
  </si>
  <si>
    <t>서울안천초등학교 급식실 및 학생식당 증축공사(장기-총차)</t>
  </si>
  <si>
    <t>주식회사 휴부</t>
  </si>
  <si>
    <t>20221222269-00</t>
  </si>
  <si>
    <t>한영고등학교 본관,수산문화관 장애인편의시설 및 연결통로 설치 건축공사(장기계속계약)</t>
  </si>
  <si>
    <t>라움종합건설 주식회사</t>
  </si>
  <si>
    <t>20221140755-00</t>
  </si>
  <si>
    <t>(가칭)개원2초 신축공사</t>
  </si>
  <si>
    <t>주식회사 시티</t>
  </si>
  <si>
    <t>20221217218-00</t>
  </si>
  <si>
    <t>[긴급]자양고 교육정보종합센터, 체육관 외벽개선 및 기타공사</t>
  </si>
  <si>
    <t>길광종합건설(주)</t>
  </si>
  <si>
    <t>20221217316-00</t>
  </si>
  <si>
    <t>[긴급]서울성자초 급식실개선 및 기타공사(장기계속,총차)</t>
  </si>
  <si>
    <t>주식회사디에스엠엔지니어링</t>
  </si>
  <si>
    <t>20221138647-00</t>
  </si>
  <si>
    <t>서울당서초등학교 체육관 및 특별교실, 급식실 증축공사</t>
  </si>
  <si>
    <t>(주)동호티에스</t>
  </si>
  <si>
    <t>20221213470-00</t>
  </si>
  <si>
    <t>(긴급)(장기계속)서울길원초 환경개선 통합공사 입찰공고</t>
  </si>
  <si>
    <t>태흥개발(주)</t>
  </si>
  <si>
    <t>20221215352-00</t>
  </si>
  <si>
    <t>서울세곡초등학교 외벽개선 및 내진보강공사(장기-총차)</t>
  </si>
  <si>
    <t>주식회사 한아디엔씨</t>
  </si>
  <si>
    <t>20221136516-00</t>
  </si>
  <si>
    <t>(긴급)옥정중 체육관 및 급식실 증축공사(장기계속)</t>
  </si>
  <si>
    <t>장방종합건설(주)</t>
  </si>
  <si>
    <t>20221213922-00</t>
  </si>
  <si>
    <t>양명초 교실 리모델링 및 기타공사</t>
  </si>
  <si>
    <t>주식회사 디자인그룹 아모</t>
  </si>
  <si>
    <t>20221214299-00</t>
  </si>
  <si>
    <t>강월초 통합형 시설개선공사</t>
  </si>
  <si>
    <t>흥륭종합건설 주식회사</t>
  </si>
  <si>
    <t>20221207441-00</t>
  </si>
  <si>
    <t>노일중 교사동 외부창호 개선공사</t>
  </si>
  <si>
    <t>상림건업(주)</t>
  </si>
  <si>
    <t>UMM2043[2022-27141]-1</t>
  </si>
  <si>
    <t>22-공-강의실 보수 등 시설공사(4232)</t>
  </si>
  <si>
    <t>(주)장수이앤씨</t>
  </si>
  <si>
    <t>20221208023-00</t>
  </si>
  <si>
    <t>삼전근린공원 공영주차장 건설공사(건축,토목,기계)</t>
  </si>
  <si>
    <t>중원아이엔씨(주)</t>
  </si>
  <si>
    <t>20221210339-00</t>
  </si>
  <si>
    <t>(긴급)면목고 외벽개선 공사</t>
  </si>
  <si>
    <t>(주)효원종합건설</t>
  </si>
  <si>
    <t>20221208443-00</t>
  </si>
  <si>
    <t>(장기계속)화계초 교사4동 수영장 시설환경개선 입찰공고</t>
  </si>
  <si>
    <t>(주)두루빌엔지니어링</t>
  </si>
  <si>
    <t>20221204309-00</t>
  </si>
  <si>
    <t>오봉초 외 1교(당현초) 장애인편의시설 설치공사</t>
  </si>
  <si>
    <t>주식회사 소노이엔씨종합건설</t>
  </si>
  <si>
    <t>20221205427-00</t>
  </si>
  <si>
    <t>수송중학교 천장텍스 교체공사 입찰공고</t>
  </si>
  <si>
    <t>주식회사 윈도우종합건설</t>
  </si>
  <si>
    <t>20221205823-00</t>
  </si>
  <si>
    <t>서울금산초등학교 본관동 내진보강 및 기타공사</t>
  </si>
  <si>
    <t>비티엠써비스(주)</t>
  </si>
  <si>
    <t>20221207321-00</t>
  </si>
  <si>
    <t>경부선 대방역 등 64개역 고무안전발판 설치공사</t>
  </si>
  <si>
    <t>주식회사 희승</t>
  </si>
  <si>
    <t>20221208309-00</t>
  </si>
  <si>
    <t>(긴급)동원초 교사동 외벽 및 현관바닥 개선공사</t>
  </si>
  <si>
    <t>케이에이치건설 주식회사</t>
  </si>
  <si>
    <t>UMM1857[2022-26050]-1</t>
  </si>
  <si>
    <t>22-국-스프링클러 설치 시설공사(2104)</t>
  </si>
  <si>
    <t>주식회사가화건설</t>
  </si>
  <si>
    <t>20221201459-00</t>
  </si>
  <si>
    <t>(긴급)원묵중 텍스신설공사</t>
  </si>
  <si>
    <t>주식회사 다우림디자인그룹</t>
  </si>
  <si>
    <t>20221135737-00</t>
  </si>
  <si>
    <t>무수골 녹색복지센터 신축공사</t>
  </si>
  <si>
    <t>(주)다원건설</t>
  </si>
  <si>
    <t>20221147439-00</t>
  </si>
  <si>
    <t>[긴급]녹번초 꿈담교실 및 기존급식실 리모델링 공사(장기계속)</t>
  </si>
  <si>
    <t>(주)미우디자인</t>
  </si>
  <si>
    <t>20221200236-00</t>
  </si>
  <si>
    <t>[긴급]서강초 텍스설치 및 기타공사</t>
  </si>
  <si>
    <t>주식회사 명진건철</t>
  </si>
  <si>
    <t>20221201297-00</t>
  </si>
  <si>
    <t>(긴급)휘경초 텍스 신설공사</t>
  </si>
  <si>
    <t>(주)비케이석면환경</t>
  </si>
  <si>
    <t>20221141225-00</t>
  </si>
  <si>
    <t>[긴급]상신초 내진보강 및 관리실 환경개선공사</t>
  </si>
  <si>
    <t>고현건설(주)</t>
  </si>
  <si>
    <t>20221138139-00</t>
  </si>
  <si>
    <t>(장기계속)홍제초 교사동 및 유치원동 화장실 개선공사</t>
  </si>
  <si>
    <t>하은건설(주)</t>
  </si>
  <si>
    <t>20221119157-00</t>
  </si>
  <si>
    <t>북부원예출장소 신축사업 건축공사</t>
  </si>
  <si>
    <t>조달청 강원지방조달청 [농촌진흥청 국립원예특작과학원]</t>
  </si>
  <si>
    <t>보성테크 주식회사</t>
  </si>
  <si>
    <t>20221132772-00</t>
  </si>
  <si>
    <t>중증장애인 평생지원센터 리모델링 공사(건축, 기계)</t>
  </si>
  <si>
    <t>주식회사 상지카일룸</t>
  </si>
  <si>
    <t>20221133475-02</t>
  </si>
  <si>
    <t>강서경찰서 곰달래지구대 신축 건축(기계)공사</t>
  </si>
  <si>
    <t>주식회사 두드림종합건설</t>
  </si>
  <si>
    <t>20221137530-00</t>
  </si>
  <si>
    <t>(긴급)서울세검정초 통합환경개선공사</t>
  </si>
  <si>
    <t>주식회사 파로마</t>
  </si>
  <si>
    <t>20221019473-00</t>
  </si>
  <si>
    <t>수원지방법원 안산지원 별관 증축 및 본관 재배치 공사(건축/토목/조경/기계)</t>
  </si>
  <si>
    <t>조달청 인천지방조달청 [대법원 수원지방법원 안산지원]</t>
  </si>
  <si>
    <t>디더블유씨앤디주식회사</t>
  </si>
  <si>
    <t>20221029835-00</t>
  </si>
  <si>
    <t>춘천소년원 재건축 공사</t>
  </si>
  <si>
    <t>조달청 강원지방조달청 [법무부]</t>
  </si>
  <si>
    <t>주식회사 태원종합건설</t>
  </si>
  <si>
    <t>20221118020-00</t>
  </si>
  <si>
    <t>정부서울청사 창성동별관 신축 건설공사</t>
  </si>
  <si>
    <t>주식회사 아름종합건설</t>
  </si>
  <si>
    <t>20221135841-00</t>
  </si>
  <si>
    <t>삼정초 교사동 내진보강공사</t>
  </si>
  <si>
    <t>주식회사 플러시드</t>
  </si>
  <si>
    <t>20221026160-00</t>
  </si>
  <si>
    <t>양평경찰서 신축 공사(건축)</t>
  </si>
  <si>
    <t>조달청 서울지방조달청 [경찰청 경기도남부경찰청]</t>
  </si>
  <si>
    <t>성우건설주식회사</t>
  </si>
  <si>
    <t>20221028971-00</t>
  </si>
  <si>
    <t>국립과학수사연구원 법공학 연구·실험동 신축공사(건축,토목,조경,기계)</t>
  </si>
  <si>
    <t>조달청 강원지방조달청 [행정안전부 국립과학수사연구원]</t>
  </si>
  <si>
    <t>(주)세림종합건설</t>
  </si>
  <si>
    <t>20221127875-00</t>
  </si>
  <si>
    <t>응봉동 청사 리모델링 공사(건축, 기계)</t>
  </si>
  <si>
    <t>(주)동일인테리어</t>
  </si>
  <si>
    <t>20221128841-00</t>
  </si>
  <si>
    <t>당곡중 천장텍스설치 및 마감공사</t>
  </si>
  <si>
    <t>주식회사 다온이앤지</t>
  </si>
  <si>
    <t>20221128864-00</t>
  </si>
  <si>
    <t>성북 근현대문학기념관 신축공사</t>
  </si>
  <si>
    <t>이레비앤디 주식회사</t>
  </si>
  <si>
    <t>20221026059-00</t>
  </si>
  <si>
    <t>북광주세무서 청사 신축공사(건축)</t>
  </si>
  <si>
    <t>조달청 광주지방조달청 [국세청 광주지방국세청 북광주세무서]</t>
  </si>
  <si>
    <t>주식회사 서 연</t>
  </si>
  <si>
    <t>20221126301-00</t>
  </si>
  <si>
    <t>목동중 교사동 텍스 설치공사</t>
  </si>
  <si>
    <t>(주)미화</t>
  </si>
  <si>
    <t>20221007303-00</t>
  </si>
  <si>
    <t>부산수영경찰서 신축사업 건축공사(기계, 토목, 조경공사 포함)</t>
  </si>
  <si>
    <t>조달청 부산지방조달청 [경찰청 부산광역시경찰청]</t>
  </si>
  <si>
    <t>동진종합건설 주식회사</t>
  </si>
  <si>
    <t>20221107678-00</t>
  </si>
  <si>
    <t>서울농학교 청각언어훈련센터 외벽개선공사(총차, 1차)</t>
  </si>
  <si>
    <t>우리인종합건설 주식회사</t>
  </si>
  <si>
    <t>20221115246-00</t>
  </si>
  <si>
    <t>2022학년도 서문여고 드라이비트 해소공사</t>
  </si>
  <si>
    <t>서울특별시교육청 서문여자고등학교 [서울특별시교육청 서문여자고등학교]</t>
  </si>
  <si>
    <t>주식회사 드호</t>
  </si>
  <si>
    <t>20221124435-00</t>
  </si>
  <si>
    <t>덕수고등학교(일반고) 도서관 및 자율학습실, 학생 휴게공간 등 구축 시설공사 입찰공고</t>
  </si>
  <si>
    <t>서울특별시교육청 덕수고등학교 [서울특별시교육청 덕수고등학교]</t>
  </si>
  <si>
    <t>성지종합공사 주식회사</t>
  </si>
  <si>
    <t>20221122998-00</t>
  </si>
  <si>
    <t>예일여중 본관 및 별관동 예일여고 본관 및 강당 석면해체제거 공사중 건축공사 입찰 공고</t>
  </si>
  <si>
    <t>서울특별시교육청 예일여자고등학교 [서울특별시교육청 예일여자고등학교]</t>
  </si>
  <si>
    <t>(주)한일인터내셔널</t>
  </si>
  <si>
    <t>20221121828-00</t>
  </si>
  <si>
    <t>구암초 통합형 환경개선공사(장기계속)</t>
  </si>
  <si>
    <t>주식회사 창조하우징</t>
  </si>
  <si>
    <t>20221015656-00</t>
  </si>
  <si>
    <t>가평경찰서 신축사업 건축공사</t>
  </si>
  <si>
    <t>조달청 서울지방조달청 [경찰청 경기도북부경찰청]</t>
  </si>
  <si>
    <t>(주)일원종합건설</t>
  </si>
  <si>
    <t>20221002114-00</t>
  </si>
  <si>
    <t>대구달성경찰서 신축 건축공사</t>
  </si>
  <si>
    <t>조달청 대구지방조달청 [경찰청 대구광역시경찰청]</t>
  </si>
  <si>
    <t>주식회사코리아세찬종합건설</t>
  </si>
  <si>
    <t>20221108093-00</t>
  </si>
  <si>
    <t>[긴급]성원초 통합형 시설개선공사(장기계속)</t>
  </si>
  <si>
    <t>형인산업개발(주)</t>
  </si>
  <si>
    <t>20221102624-00</t>
  </si>
  <si>
    <t>오륜중 교사동 외부창호 및 중연창개선공사</t>
  </si>
  <si>
    <t>주식회사 미래씨앤씨</t>
  </si>
  <si>
    <t>20221105291-00</t>
  </si>
  <si>
    <t>(긴급)서울체육고등학교 천장텍스교체공사</t>
  </si>
  <si>
    <t>(주)경안건설산업</t>
  </si>
  <si>
    <t>20221103068-00</t>
  </si>
  <si>
    <t>(긴급)오주중학교 천장텍스 설치공사</t>
  </si>
  <si>
    <t>주식회사 장식가</t>
  </si>
  <si>
    <t>20221020024-00</t>
  </si>
  <si>
    <t>동교초 통합형 시설개선공사(장기계속)</t>
  </si>
  <si>
    <t>위성종합건설 주식회사</t>
  </si>
  <si>
    <t>20221024142-00</t>
  </si>
  <si>
    <t>서울광희초 통합환경개선공사</t>
  </si>
  <si>
    <t>강표건설 주식회사</t>
  </si>
  <si>
    <t>20221025037-02</t>
  </si>
  <si>
    <t>본.신관 노후 화장실 개수공사</t>
  </si>
  <si>
    <t>한국방송공사 [한국방송공사]</t>
  </si>
  <si>
    <t>에이스톤엔지니어링(주)</t>
  </si>
  <si>
    <t>UMM1337[2022-21055]-1</t>
  </si>
  <si>
    <t>22-공-00비 창정비시설 시설공사(4147)</t>
  </si>
  <si>
    <t>나노산업개발(주)</t>
  </si>
  <si>
    <t>20221020528-00</t>
  </si>
  <si>
    <t>송정동 행복가득 플랫폼 건립 건축,토목,기계공사</t>
  </si>
  <si>
    <t>(주)특수건설</t>
  </si>
  <si>
    <t>20221018788-00</t>
  </si>
  <si>
    <t>오봉초 병설유치원 신설공사</t>
  </si>
  <si>
    <t>주식회사엠플러스 건설</t>
  </si>
  <si>
    <t>20221007142-00</t>
  </si>
  <si>
    <t>관악구 노인회관·50플러스센터 건립공사(건축, 토목, 기계, 조경)</t>
  </si>
  <si>
    <t>씨엘건설(주)</t>
  </si>
  <si>
    <t>20221011682-00</t>
  </si>
  <si>
    <t>종암동 거점형 마을활력소 신축공사</t>
  </si>
  <si>
    <t>주식회사 도화엔지니어링</t>
  </si>
  <si>
    <t>20221003663-00</t>
  </si>
  <si>
    <t>서울어린이대공원 팔각당 리모델링 건축공사</t>
  </si>
  <si>
    <t>서울특별시 [서울특별시 동부공원여가센터]</t>
  </si>
  <si>
    <t>주식회사 육선개발</t>
  </si>
  <si>
    <t>MCN0055[2022-19292]-2</t>
  </si>
  <si>
    <t>00지역 생활관 리모델링 공사</t>
  </si>
  <si>
    <t>국방부근무지원단 [국방부근무지원단]</t>
  </si>
  <si>
    <t>주식회사 신진아이앤씨</t>
  </si>
  <si>
    <t>20220927924-00</t>
  </si>
  <si>
    <t>강남구 보훈회관 리모델링 공사(건축, 기계)</t>
  </si>
  <si>
    <t>일진피앤에스 주식회사</t>
  </si>
  <si>
    <t>20220922612-00</t>
  </si>
  <si>
    <t>서울신림초 본관 드라이비트 해소 공사</t>
  </si>
  <si>
    <t>주식회사 모두엔지니어링건축사사무소</t>
  </si>
  <si>
    <t>20220824006-00</t>
  </si>
  <si>
    <t>인천남동경찰서 신축 건축공사</t>
  </si>
  <si>
    <t>조달청 인천지방조달청 [경찰청 인천광역시경찰청]</t>
  </si>
  <si>
    <t>홍기종합건설 주식회사</t>
  </si>
  <si>
    <t>20220830026-00</t>
  </si>
  <si>
    <t>일원초 일반교실 및 기타시설, 병설유치원 증축공사</t>
  </si>
  <si>
    <t>주식회사 재원엔건설</t>
  </si>
  <si>
    <t>20220824023-00</t>
  </si>
  <si>
    <t>인천해양경찰서 신축공사(건축)</t>
  </si>
  <si>
    <t>조달청 인천지방조달청 [해양경찰청 중부지방해양경찰청 인천해양경찰서]</t>
  </si>
  <si>
    <t>경성건설(주)</t>
  </si>
  <si>
    <t>20220911108-00</t>
  </si>
  <si>
    <t>주식회사 서우건영</t>
  </si>
  <si>
    <t>20220907634-03</t>
  </si>
  <si>
    <t>장애인건강검진센터 연결통로 증축 공사</t>
  </si>
  <si>
    <t>보건복지부 국립재활원 [보건복지부 국립재활원]</t>
  </si>
  <si>
    <t>신성씨앤디 주식회사</t>
  </si>
  <si>
    <t>20220912841-00</t>
  </si>
  <si>
    <t>삼성2문화센터 리모델링 공사(건축,기계)</t>
  </si>
  <si>
    <t>벽성종합건설 주식회사</t>
  </si>
  <si>
    <t>20220907090-00</t>
  </si>
  <si>
    <t>공릉동 구민체육센터 신축공사(긴급)</t>
  </si>
  <si>
    <t>(주)현우건설기술단</t>
  </si>
  <si>
    <t>20220908283-00</t>
  </si>
  <si>
    <t>선재어린이집 외 2개소 내진보강공사</t>
  </si>
  <si>
    <t>호용종합건설(주)</t>
  </si>
  <si>
    <t>20220830501-00</t>
  </si>
  <si>
    <t>여의도고등학교 화재피해 복구공사(장기-총차)</t>
  </si>
  <si>
    <t>(주)주디종합건설</t>
  </si>
  <si>
    <t>20220826203-00</t>
  </si>
  <si>
    <t>국민건강보험공단 강남북부지사 환경개선공사(건축·기계)</t>
  </si>
  <si>
    <t>국민건강보험공단 서울강원지역본부 [국민건강보험공단 서울강원지역본부]</t>
  </si>
  <si>
    <t>메트로티엔씨주식회사</t>
  </si>
  <si>
    <t>20220803833-00</t>
  </si>
  <si>
    <t>안산마음건강센터 신축공사(건축)</t>
  </si>
  <si>
    <t>조달청 인천지방조달청 [보건복지부]</t>
  </si>
  <si>
    <t>일동건설(주)</t>
  </si>
  <si>
    <t>20220815963-00</t>
  </si>
  <si>
    <t>도봉2동 도시재생 뉴딜사업 희망플랫폼 신축공사</t>
  </si>
  <si>
    <t>에이스디엔시(주)</t>
  </si>
  <si>
    <t>20220822072-00</t>
  </si>
  <si>
    <t>서울대공원 노후 건축시설물 방수공사(식물원 대온실 외 11개동)</t>
  </si>
  <si>
    <t>삼종건설(주)</t>
  </si>
  <si>
    <t>20220822695-00</t>
  </si>
  <si>
    <t>뷰티복합문화공간 조성공사(실내건축)</t>
  </si>
  <si>
    <t>(주)세진씨엔씨</t>
  </si>
  <si>
    <t>20220824868-00</t>
  </si>
  <si>
    <t>영남중학교 체조관 환경개선공사</t>
  </si>
  <si>
    <t>(주)제일디자인하이테크</t>
  </si>
  <si>
    <t>MCN0044[2022-16411]-1</t>
  </si>
  <si>
    <t>신길동 아파트 리모델링 공사</t>
  </si>
  <si>
    <t>(주)디자인잉어</t>
  </si>
  <si>
    <t>20220818367-03</t>
  </si>
  <si>
    <t>세종문화회관 세종라운지 조성사업 건축공사 입찰공고(긴급)</t>
  </si>
  <si>
    <t>주식회사 정민씨앤씨</t>
  </si>
  <si>
    <t>20220820615-00</t>
  </si>
  <si>
    <t>도시고속도로 연결램프(화랑로 진출입) 건축공사</t>
  </si>
  <si>
    <t>(주)태건이앤씨</t>
  </si>
  <si>
    <t>20220819727-00</t>
  </si>
  <si>
    <t>[긴급] 송곡여자고등학교 본관동 화장실 개선사업 건축공사 전자입찰공고</t>
  </si>
  <si>
    <t>서울특별시교육청 송곡여자고등학교 [서울특별시교육청 송곡여자고등학교]</t>
  </si>
  <si>
    <t>제성건설 주식회사</t>
  </si>
  <si>
    <t>E062200387-00</t>
  </si>
  <si>
    <t>2022년 시화노후사택 전면개보수 및 외부창호 교체공사</t>
  </si>
  <si>
    <t>한국남동발전(주) [총무노무부]</t>
  </si>
  <si>
    <t>주식회사 동인에프씨</t>
  </si>
  <si>
    <t>20220807735-00</t>
  </si>
  <si>
    <t>(긴급)서울위례초등학교 기존교사동 해체공사</t>
  </si>
  <si>
    <t>(주)옥당산업</t>
  </si>
  <si>
    <t>20220811331-00</t>
  </si>
  <si>
    <t>「청년취업사관학교 강동캠퍼스」조성공사(실내건축)</t>
  </si>
  <si>
    <t>(재)서울산업진흥원 [(재)서울산업진흥원]</t>
  </si>
  <si>
    <t>주식회사 하우징케어</t>
  </si>
  <si>
    <t>20220800752-00</t>
  </si>
  <si>
    <t>경신고등학교 관리실환경개선 및 기타공사 건축공사 입찰 공고</t>
  </si>
  <si>
    <t>서울특별시교육청 경신고등학교 [서울특별시교육청 경신고등학교]</t>
  </si>
  <si>
    <t>(주)마운틴디스플레이테크</t>
  </si>
  <si>
    <t>UMM0873[2022-14454]-1</t>
  </si>
  <si>
    <t>22-국-A지역 보수 시설공사(2051)</t>
  </si>
  <si>
    <t>주식회사 윈피앤에스</t>
  </si>
  <si>
    <t>20220717333-00</t>
  </si>
  <si>
    <t>성베드로학교 교사동 창호개선공사</t>
  </si>
  <si>
    <t>기천건설 주식회사</t>
  </si>
  <si>
    <t>20220714972-00</t>
  </si>
  <si>
    <t>(긴급)서울특별시남부여성발전센터 내진구조보강공사</t>
  </si>
  <si>
    <t>조달청 서울지방조달청 [서울특별시 남부여성발전센터]</t>
  </si>
  <si>
    <t>주식회사 주은이앤씨</t>
  </si>
  <si>
    <t>20220718923-00</t>
  </si>
  <si>
    <t>서울매봉초등학교 본관동 외부창호개선 및 기타공사</t>
  </si>
  <si>
    <t>주식회사 거성토건</t>
  </si>
  <si>
    <t>20220712884-00</t>
  </si>
  <si>
    <t>[긴급]은평문화예술정보학교 외 1교(은평초) 장애인편의시설 설치공사</t>
  </si>
  <si>
    <t>주식회사 그린랩스</t>
  </si>
  <si>
    <t>20220716124-00</t>
  </si>
  <si>
    <t>서울미래초등학교 화장실 개선공사</t>
  </si>
  <si>
    <t>적성건설주식회사</t>
  </si>
  <si>
    <t>20220716143-00</t>
  </si>
  <si>
    <t>문래중학교 내진보강 및 드라이비트 해소공사</t>
  </si>
  <si>
    <t>일토건설(주)</t>
  </si>
  <si>
    <t>20220713142-00</t>
  </si>
  <si>
    <t>(긴급)삼정초 외 1교(신월중) 통합형 시설개선 및 기타공사</t>
  </si>
  <si>
    <t>천원샘씨앤알 주식회사</t>
  </si>
  <si>
    <t>20220709975-00</t>
  </si>
  <si>
    <t>「청년취업사관학교 용산캠퍼스」조성공사(실내건축)</t>
  </si>
  <si>
    <t>주식회사 지에이치플러스</t>
  </si>
  <si>
    <t>20220703170-01</t>
  </si>
  <si>
    <t>서울공업고등학교 미래기술교육센터 환경개선공사 입찰공고</t>
  </si>
  <si>
    <t>서울특별시교육청 서울공업고등학교 [서울특별시교육청 서울공업고등학교]</t>
  </si>
  <si>
    <t>원일이앤씨(주)</t>
  </si>
  <si>
    <t>20220707460-00</t>
  </si>
  <si>
    <t>공연초 병설유 신설공사</t>
  </si>
  <si>
    <t>주식회사 금화히람</t>
  </si>
  <si>
    <t>20220706286-00</t>
  </si>
  <si>
    <t>(긴급)서울과학고 교사동,기숙사동 환경개선 통합공사(장기계속)</t>
  </si>
  <si>
    <t>신아주종합건설(주)</t>
  </si>
  <si>
    <t>20220705260-00</t>
  </si>
  <si>
    <t>월촌초 통합형 시설개선공사</t>
  </si>
  <si>
    <t>주식회사 서미산업개발</t>
  </si>
  <si>
    <t>20220705270-00</t>
  </si>
  <si>
    <t>신서초 급식실 전면개선 및 기타공사</t>
  </si>
  <si>
    <t>주식회사 스산티에스건설</t>
  </si>
  <si>
    <t>20220705998-00</t>
  </si>
  <si>
    <t>목운초 급식실 증축 및 개선공사</t>
  </si>
  <si>
    <t>주식회사 대윤기술공영</t>
  </si>
  <si>
    <t>20220701124-00</t>
  </si>
  <si>
    <t>보라매초 본관 치장벽돌 개선 공사</t>
  </si>
  <si>
    <t>주식회사 하이코이엔씨</t>
  </si>
  <si>
    <t>20220704907-00</t>
  </si>
  <si>
    <t>(긴급)태릉고 교사동 바닥개선 및 기타공사</t>
  </si>
  <si>
    <t>나래종합건설 주식회사</t>
  </si>
  <si>
    <t>20220705114-00</t>
  </si>
  <si>
    <t>(긴급)전일중 내진보강공사</t>
  </si>
  <si>
    <t>유니버스건설주식회사</t>
  </si>
  <si>
    <t>20220641727-00</t>
  </si>
  <si>
    <t>[긴급] 원촌중 바닥개선 및 기타공사 입찰 공고</t>
  </si>
  <si>
    <t>(주)다전디자인그룹</t>
  </si>
  <si>
    <t>20220636030-00</t>
  </si>
  <si>
    <t>서울가산초등학교 교사동 외부창호 교체공사</t>
  </si>
  <si>
    <t>주식회사 디에이치이</t>
  </si>
  <si>
    <t>UMM0821[2022-12853]-1</t>
  </si>
  <si>
    <t>22-공-00비 내진보강공사(4101)</t>
  </si>
  <si>
    <t>선우건설 주식회사</t>
  </si>
  <si>
    <t>20220618828-01</t>
  </si>
  <si>
    <t>광진구민체육센터 수영장 및 부대시설 리모델링 공사</t>
  </si>
  <si>
    <t>주식회사 세민종합건설</t>
  </si>
  <si>
    <t>20220635380-00</t>
  </si>
  <si>
    <t>학생교육원(대성리) 창조관 및 미래관 내진보강 및 기타공사</t>
  </si>
  <si>
    <t>태성종합건설(주)</t>
  </si>
  <si>
    <t>20220638875-00</t>
  </si>
  <si>
    <t>[긴급] 대진초 창호개선 및 기타공사 입찰 공고</t>
  </si>
  <si>
    <t>에스아이건설 주식회사</t>
  </si>
  <si>
    <t>20220638995-03</t>
  </si>
  <si>
    <t>화곡고 관리실 및 본관 바닥 및 교실복도 벽면 개선공사</t>
  </si>
  <si>
    <t>서울특별시교육청 화곡고등학교 [서울특별시교육청 화곡고등학교]</t>
  </si>
  <si>
    <t>주식회사 아비즈</t>
  </si>
  <si>
    <t>20220626844-00</t>
  </si>
  <si>
    <t>2022년 마포성산 임대아파트 옥상방수공사</t>
  </si>
  <si>
    <t>에스유디자인(주)</t>
  </si>
  <si>
    <t>20220615468-00</t>
  </si>
  <si>
    <t>2022년 수도권광역본부 산업안전시설 설치공사(총체 및 1차)</t>
  </si>
  <si>
    <t>이준종합건설 주식회사</t>
  </si>
  <si>
    <t>20220629750-00</t>
  </si>
  <si>
    <t>4호(구로) 거점형 키움센터 조성공사(건축, 기계)</t>
  </si>
  <si>
    <t>주식회사 에이아이건설</t>
  </si>
  <si>
    <t>20220632016-00</t>
  </si>
  <si>
    <t>공릉초 꿈을 담은 교실 리모델링 및 텍스설치공사</t>
  </si>
  <si>
    <t>(주)열린디자인</t>
  </si>
  <si>
    <t>LPK0096[2022-10928]-1</t>
  </si>
  <si>
    <t>인사대보수 8차 한우리아파트 보수공사</t>
  </si>
  <si>
    <t>제8기동사단 [제8기동사단]</t>
  </si>
  <si>
    <t>주식회사 하성산업개발</t>
  </si>
  <si>
    <t>20220616787-00</t>
  </si>
  <si>
    <t>양동중 교사동 바닥 및 음수대 개선공사</t>
  </si>
  <si>
    <t>주식회사 비봉건설산업</t>
  </si>
  <si>
    <t>20220613252-00</t>
  </si>
  <si>
    <t>개화초 통합형 시설개선공사</t>
  </si>
  <si>
    <t>나노에이알씨 주식회사</t>
  </si>
  <si>
    <t>20220543310-00</t>
  </si>
  <si>
    <t>청소시설물(차폐작업장) 건립 공사(건축,토목,기계)</t>
  </si>
  <si>
    <t>(주)가윤</t>
  </si>
  <si>
    <t>20220604144-00</t>
  </si>
  <si>
    <t>양천문화회관 별관 리모델링 공사</t>
  </si>
  <si>
    <t>현암종합건설주식회사</t>
  </si>
  <si>
    <t>20220543280-01</t>
  </si>
  <si>
    <t>영양군 경영실습임대농장조성사업 건축기계 공사</t>
  </si>
  <si>
    <t>한국농어촌공사 경북지역본부 청송.영양지사 [한국농어촌공사 경북지역본부 청송.영양지사]</t>
  </si>
  <si>
    <t>미경산업 주식회사</t>
  </si>
  <si>
    <t>20220527419-00</t>
  </si>
  <si>
    <t>국립중앙박물관 어린이박물관 전면 야외 공간 개선 공사(건축)</t>
  </si>
  <si>
    <t>강산산업건설주식회사</t>
  </si>
  <si>
    <t>20220536644-00</t>
  </si>
  <si>
    <t>청운관(북관) 화장실 개선 및 기타공사</t>
  </si>
  <si>
    <t>예담산업개발 주식회사</t>
  </si>
  <si>
    <t>UMM0530[2022-08444]-1</t>
  </si>
  <si>
    <t>22-공-00비 주거시설 보수공사(4043)</t>
  </si>
  <si>
    <t>(주)현성건설</t>
  </si>
  <si>
    <t>20220508119-00</t>
  </si>
  <si>
    <t>관악 복합평생학습공간 조성 개보수공사(건축)</t>
  </si>
  <si>
    <t>신부건설 주식회사</t>
  </si>
  <si>
    <t>20220444781-00</t>
  </si>
  <si>
    <t>서울시청 남산별관 내진보강공사</t>
  </si>
  <si>
    <t>창공테크주식회사</t>
  </si>
  <si>
    <t>UMM0399[2022-06715]-1</t>
  </si>
  <si>
    <t>22-육-00부대 내진보강공사(1034)</t>
  </si>
  <si>
    <t>주식회사 정원커머스</t>
  </si>
  <si>
    <t>UMM2337[2022-06719]-1</t>
  </si>
  <si>
    <t>22-육-00부대 시설공사(1030)</t>
  </si>
  <si>
    <t>남진건설 주식회사</t>
  </si>
  <si>
    <t>20220443075-00</t>
  </si>
  <si>
    <t>묵2동 장미마을 가족도서관 리모델링 공사(건축,기계)</t>
  </si>
  <si>
    <t>주식회사 아토건설</t>
  </si>
  <si>
    <t>UMM0358[2022-05787]-1</t>
  </si>
  <si>
    <t>22-공-간부숙소 용도전환 시설공사(4008)</t>
  </si>
  <si>
    <t>범한종합건설주식회사</t>
  </si>
  <si>
    <t>UMM0347[2022-05433]-1</t>
  </si>
  <si>
    <t>22-육-00부대 시설공사(1009)</t>
  </si>
  <si>
    <t>(자)동해이엔지</t>
  </si>
  <si>
    <t>2022032912001-00</t>
  </si>
  <si>
    <t>평택기지본부 건축물 2차 내진보강공사</t>
  </si>
  <si>
    <t>한국가스공사 [한국가스공사]</t>
  </si>
  <si>
    <t>주식회사 에이드건설</t>
  </si>
  <si>
    <t>20220411445-00</t>
  </si>
  <si>
    <t>구로구민체육센터 리모델링 공사(긴급)</t>
  </si>
  <si>
    <t>주식회사 계산엔지니어링</t>
  </si>
  <si>
    <t>20220412494-00</t>
  </si>
  <si>
    <t>구로구 지역자활센터 및 뇌병변장애인 비전센터 리모델링 공사(긴급)</t>
  </si>
  <si>
    <t>유진건설산업 주식회사</t>
  </si>
  <si>
    <t>20220412670-00</t>
  </si>
  <si>
    <t>장위전통시장 아케이드 신축공사</t>
  </si>
  <si>
    <t>주식회사건축중심</t>
  </si>
  <si>
    <t>20220403898-00</t>
  </si>
  <si>
    <t>공사청사 옥상 방수 및 휴게시설 조성공사</t>
  </si>
  <si>
    <t>주식회사 태양종합건설</t>
  </si>
  <si>
    <t>20220408335-00</t>
  </si>
  <si>
    <t>광진구 평생학습센터 건립 건축공사</t>
  </si>
  <si>
    <t>고황건설 주식회사</t>
  </si>
  <si>
    <t>20220342257-00</t>
  </si>
  <si>
    <t>서울시교육청 관내 옥외방수 유지관리공사(단가계약)</t>
  </si>
  <si>
    <t>주식회사 크린텍개발</t>
  </si>
  <si>
    <t>20220332202-00</t>
  </si>
  <si>
    <t>김포공항 여객청사 및 기타건물 보수보강공사</t>
  </si>
  <si>
    <t>주식회사 에스티모빅</t>
  </si>
  <si>
    <t>20220302663-00</t>
  </si>
  <si>
    <t>평창 동계훈련센터 리모델링사업 건축공사</t>
  </si>
  <si>
    <t>조달청 강원지방조달청 [대한체육회]</t>
  </si>
  <si>
    <t>주식회사 미우건설</t>
  </si>
  <si>
    <t>20220313005-00</t>
  </si>
  <si>
    <t>경원선 녹천남부역 승강기 설치공사</t>
  </si>
  <si>
    <t>(주)엘제이종합건설</t>
  </si>
  <si>
    <t>20220313443-00</t>
  </si>
  <si>
    <t>남해부표관리소 도장실 증축공사(건축·기계)</t>
  </si>
  <si>
    <t>해양수산부 여수지방해양수산청 [해양수산부 여수지방해양수산청]</t>
  </si>
  <si>
    <t>(주)건융종합건설</t>
  </si>
  <si>
    <t>20220313732-00</t>
  </si>
  <si>
    <t>(가칭)관악구장애인센터 건립 공사(건축,토목,기계)</t>
  </si>
  <si>
    <t>한들종합건설주식회사</t>
  </si>
  <si>
    <t>UMM0141[2022-02415]-1</t>
  </si>
  <si>
    <t>22-육-00부대 보강공사(1001)</t>
  </si>
  <si>
    <t>주식회사 서홍건설</t>
  </si>
  <si>
    <t>20220306021-00</t>
  </si>
  <si>
    <t>서울시립대학교 학생회관 지상층 환경개선 공사</t>
  </si>
  <si>
    <t>주식회사 미조건설</t>
  </si>
  <si>
    <t>UMM0137[2022-02366]-1</t>
  </si>
  <si>
    <t>22-국-생활관및구막사 보수시설공사(2001)</t>
  </si>
  <si>
    <t>(주)재훈종합건설</t>
  </si>
  <si>
    <t>20220305731-00</t>
  </si>
  <si>
    <t>방배1동-3 국공립어린이집 신축공사(건축,기계)</t>
  </si>
  <si>
    <t>대흥에프엔씨(주)</t>
  </si>
  <si>
    <t>20220231475-00</t>
  </si>
  <si>
    <t>강동구 제2구민체육센터 건립공사(긴급)</t>
  </si>
  <si>
    <t>크로스건설 주식회사</t>
  </si>
  <si>
    <t>20220300697-00</t>
  </si>
  <si>
    <t>관악아트홀 내부시설 개선공사(건축,기계)</t>
  </si>
  <si>
    <t>호성이엔지 주식회사</t>
  </si>
  <si>
    <t>20220231456-00</t>
  </si>
  <si>
    <t>구립 장애인종합복지관 건립공사(긴급)</t>
  </si>
  <si>
    <t>주식회사 일신이앤씨</t>
  </si>
  <si>
    <t>20220234755-00</t>
  </si>
  <si>
    <t>아차산숲속도서관 인테리어 건축공사</t>
  </si>
  <si>
    <t>주식회사 플래너스디자인그룹</t>
  </si>
  <si>
    <t>20220224330-00</t>
  </si>
  <si>
    <t>서울시립영보자애원 시설 환경개선 공사</t>
  </si>
  <si>
    <t>재단법인 천주교성모영보수녀회 서울시립영보자애원 [재단법인 천주교성모영보수녀회 서울시립영보자애원]</t>
  </si>
  <si>
    <t>정웅종합건설주식회사</t>
  </si>
  <si>
    <t>20220123086-00</t>
  </si>
  <si>
    <t>국세청 우편물자동화센터 청사 신축공사</t>
  </si>
  <si>
    <t>조달청 서울지방조달청 [국세청]</t>
  </si>
  <si>
    <t>부강애스테이건설주식회사</t>
  </si>
  <si>
    <t>20220218173-00</t>
  </si>
  <si>
    <t>아차산숲속도서관 인테리어 건축 공사</t>
  </si>
  <si>
    <t>예그린종합건설 주식회사</t>
  </si>
  <si>
    <t>20220117598-00</t>
  </si>
  <si>
    <t>수원지방법원 광역등기국 신축공사(건축, 토목, 조경, 기계)</t>
  </si>
  <si>
    <t>조달청 인천지방조달청 [대법원 수원지방법원]</t>
  </si>
  <si>
    <t>(주)동강종합건설</t>
  </si>
  <si>
    <t>E022200043-00</t>
  </si>
  <si>
    <t>태안발전본부 다목적건물 신축공사</t>
  </si>
  <si>
    <t>한국서부발전주식회사 [계약자재부]</t>
  </si>
  <si>
    <t>세대개발 주식회사</t>
  </si>
  <si>
    <t>20220202620-00</t>
  </si>
  <si>
    <t>사회적경제지원센터 제4관 신축공사(긴급)</t>
  </si>
  <si>
    <t>화엄토건(주)</t>
  </si>
  <si>
    <t>20220130591-01</t>
  </si>
  <si>
    <t>2022년 서울대공원 건축시설물유지보수공사(연간단가)</t>
  </si>
  <si>
    <t>뉴타임건설(주)</t>
  </si>
  <si>
    <t>2200038-00</t>
  </si>
  <si>
    <t>행정중심복합도시 공동구 기계설비 통합시스템 개선공사</t>
  </si>
  <si>
    <t>한국토지주택공사 [한국토지주택공사]</t>
  </si>
  <si>
    <t>포시즌공조설비 주식회사</t>
  </si>
  <si>
    <t>20220118879-00</t>
  </si>
  <si>
    <t>도화청소년문화의집 증축 및 리모델링 공사(건축,기계)</t>
  </si>
  <si>
    <t>주식회사 엔씨종합건설</t>
  </si>
  <si>
    <t>20220128896-00</t>
  </si>
  <si>
    <t>서울대학교 약학대학 21동 리모델링 공사</t>
  </si>
  <si>
    <t>명남종합건설 주식회사</t>
  </si>
  <si>
    <t>20220116311-01</t>
  </si>
  <si>
    <t>남부골목시장 아케이드 보강공사(긴급)</t>
  </si>
  <si>
    <t>케이에이치이엔티 주식회사</t>
  </si>
  <si>
    <t>20211239486-02</t>
  </si>
  <si>
    <t>서울대학교 기초교육원 61동 1층 리모델링 건축공사</t>
  </si>
  <si>
    <t>서울대학교 기초교육원 [서울대학교 기초교육원]</t>
  </si>
  <si>
    <t>유한회사 일호네트웍스</t>
  </si>
  <si>
    <t>20211213671-00</t>
  </si>
  <si>
    <t>강서(서남권) 안전교육센터 신축공사 1차</t>
  </si>
  <si>
    <t>조달청 서울지방조달청 [서울특별시 강서구]</t>
  </si>
  <si>
    <t>주식회사 이조건설</t>
  </si>
  <si>
    <t>20220100115-02</t>
  </si>
  <si>
    <t>해성여자고등학교 도서실 재구조화 사업 시설공사(긴급)</t>
  </si>
  <si>
    <t>서울특별시교육청해성여자고등학교 [서울특별시교육청해성여자고등학교]</t>
  </si>
  <si>
    <t>(주)디자인 마루</t>
  </si>
  <si>
    <t>20211225272-00</t>
  </si>
  <si>
    <t>용남고 공간혁신 개축사업 건축공사</t>
  </si>
  <si>
    <t>경상남도교육청 용남고등학교 [경상남도교육청 용남고등학교]</t>
  </si>
  <si>
    <t>주식회사 담소종합건설</t>
  </si>
  <si>
    <t>20211245252-00</t>
  </si>
  <si>
    <t>선토리건설 주식회사</t>
  </si>
  <si>
    <t>20211244819-00</t>
  </si>
  <si>
    <t>제기동 감초마을 주민사랑방 신축공사(건축,기계)</t>
  </si>
  <si>
    <t>미래골드건설주식회사</t>
  </si>
  <si>
    <t>20211242150-02</t>
  </si>
  <si>
    <t>상계고등학교 관리실 및 고교학점제 등 환경개선공사</t>
  </si>
  <si>
    <t>서울특별시교육청 상계고등학교 [서울특별시교육청 상계고등학교]</t>
  </si>
  <si>
    <t>주식회사 국민건축</t>
  </si>
  <si>
    <t>20211238818-00</t>
  </si>
  <si>
    <t>숭실고등학교 화장실(전면)개선공사 입찰 공고(긴급)</t>
  </si>
  <si>
    <t>대의건설 주식회사</t>
  </si>
  <si>
    <t>20211233344-01</t>
  </si>
  <si>
    <t>서울대학교 정밀기계설계공동연구소 실험동 증축 사업</t>
  </si>
  <si>
    <t>서울대학교 정밀기계설계공동연구소 [서울대학교 정밀기계설계공동연구소]</t>
  </si>
  <si>
    <t>장학건설(주)</t>
  </si>
  <si>
    <t>UMM2235[2021-27663]-1</t>
  </si>
  <si>
    <t>21-육-00부대 시설공사(1466)</t>
  </si>
  <si>
    <t>용성종합건설 주식회사</t>
  </si>
  <si>
    <t>UMM2193[2021-27398]-1</t>
  </si>
  <si>
    <t>21-육-00부대 시설공사(1413)</t>
  </si>
  <si>
    <t>(주)지에이건설</t>
  </si>
  <si>
    <t>UMM2223[2021-27639]-1</t>
  </si>
  <si>
    <t>21-육-00부대 시설공사(1454)</t>
  </si>
  <si>
    <t>주식회사 현영종합건설</t>
  </si>
  <si>
    <t>UMM2229[2021-27651]-1</t>
  </si>
  <si>
    <t>21-육-00부대 시설공사(1460)</t>
  </si>
  <si>
    <t>지오종합건설 주식회사</t>
  </si>
  <si>
    <t>LCH0263[2021-27154]-1</t>
  </si>
  <si>
    <t>00부대시설 개선공사(교-보-7-1)</t>
  </si>
  <si>
    <t>[특수전사령부 ]</t>
  </si>
  <si>
    <t>씨지건설(주)</t>
  </si>
  <si>
    <t>UMM2154[2021-27263]-1</t>
  </si>
  <si>
    <t>21-육-00부대 시설공사(1386)</t>
  </si>
  <si>
    <t>소리종합건설주식회사</t>
  </si>
  <si>
    <t>20211226136-00</t>
  </si>
  <si>
    <t>오금공원 체육부속시설 환경개선공사(건축기계)</t>
  </si>
  <si>
    <t>신우건설산업(주)</t>
  </si>
  <si>
    <t>20211224893-00</t>
  </si>
  <si>
    <t>(긴급)천왕중학교 화재 복구공사</t>
  </si>
  <si>
    <t>호유건설주식회사</t>
  </si>
  <si>
    <t>UMM2007[2021-26439]-1</t>
  </si>
  <si>
    <t>21-육-00부대 시설공사(1582)</t>
  </si>
  <si>
    <t>주식회사 에스하임월드</t>
  </si>
  <si>
    <t>UMM2063[2021-26669]-1</t>
  </si>
  <si>
    <t>21-국-00부대 시설공사(1751)</t>
  </si>
  <si>
    <t>주식회사 한빛기술건설</t>
  </si>
  <si>
    <t>UMM2111[2021-26943]-1</t>
  </si>
  <si>
    <t>21-육-00부대 시설공사(1486)</t>
  </si>
  <si>
    <t>주식회사 태우</t>
  </si>
  <si>
    <t>UMM2128[2021-27077]-1</t>
  </si>
  <si>
    <t>21-육-00부대 시설공사(1566)</t>
  </si>
  <si>
    <t>성원건설(주)</t>
  </si>
  <si>
    <t>LCH0255[2021-26851]-1</t>
  </si>
  <si>
    <t>00부대 어린이집 신축공사(신-13-1)</t>
  </si>
  <si>
    <t>뉴프린스종합건설(주)</t>
  </si>
  <si>
    <t>20211206616-00</t>
  </si>
  <si>
    <t>서울서부교육지원청사 리모델링 및 계단실 도장공사</t>
  </si>
  <si>
    <t>(주)현광이앤디</t>
  </si>
  <si>
    <t>20211217171-01</t>
  </si>
  <si>
    <t>화곡3파출소 신축 공사(건축, 기계)</t>
  </si>
  <si>
    <t>동남공영(주)</t>
  </si>
  <si>
    <t>20211216890-00</t>
  </si>
  <si>
    <t>강남힐링센터(신사) 신축공사(건축, 토목)</t>
  </si>
  <si>
    <t>三光建設 株式會社</t>
  </si>
  <si>
    <t>20211217453-00</t>
  </si>
  <si>
    <t>(긴급)서울체육고등학교 체조장 내진보강 및 외벽개선공사(장기계속 총차)</t>
  </si>
  <si>
    <t>주식회사 명하건설</t>
  </si>
  <si>
    <t>20211218440-00</t>
  </si>
  <si>
    <t>(긴급)솔방울유치원 리모델링 공사(장기계속 총차)</t>
  </si>
  <si>
    <t>주식회사세중에스티</t>
  </si>
  <si>
    <t>20211213962-00</t>
  </si>
  <si>
    <t>[긴급]양진중학교 화장실개선공사(장기계속, 총차)</t>
  </si>
  <si>
    <t>주식회사 경우그린</t>
  </si>
  <si>
    <t>20211215163-02</t>
  </si>
  <si>
    <t>지석초 교사동 드라이비트 개선공사</t>
  </si>
  <si>
    <t>경기도교육청 경기도용인교육지원청 [경기도교육청 경기도용인교육지원청]</t>
  </si>
  <si>
    <t>주식회사 스페이스인코</t>
  </si>
  <si>
    <t>20211216355-00</t>
  </si>
  <si>
    <t>면중초 외벽개선공사(장기계속공사)</t>
  </si>
  <si>
    <t>주식회사 공감종합건설</t>
  </si>
  <si>
    <t>20211034537-00</t>
  </si>
  <si>
    <t>서울가락본동우체국 건립공사</t>
  </si>
  <si>
    <t>조달청 서울지방조달청 [과학기술정보통신부 우정사업본부 우정사업조달센터]</t>
  </si>
  <si>
    <t>시경산업 주식회사</t>
  </si>
  <si>
    <t>20211205051-01</t>
  </si>
  <si>
    <t>서울도시과학기술고 학교공간 재구조화 공사 전자입찰 공고</t>
  </si>
  <si>
    <t>서울특별시교육청 서울도시과학기술고등학교 [서울특별시교육청 서울도시과학기술고등학교]</t>
  </si>
  <si>
    <t>제일전기</t>
  </si>
  <si>
    <t>20211206640-00</t>
  </si>
  <si>
    <t>월정초 텍스설치공사(총차)</t>
  </si>
  <si>
    <t>디제이파트너스이앤씨 주식회사</t>
  </si>
  <si>
    <t>20211211128-00</t>
  </si>
  <si>
    <t>장수초병설유 학급증설 리모델링 및 기타공사</t>
  </si>
  <si>
    <t>(주)푸르미건설</t>
  </si>
  <si>
    <t>20211214334-00</t>
  </si>
  <si>
    <t>빗물펌프장(망원1, 마포) 내진보강공사</t>
  </si>
  <si>
    <t>주식회사 국방건업</t>
  </si>
  <si>
    <t>UMM1878[2021-25723]-1</t>
  </si>
  <si>
    <t>21-육-00부대 시설공사(1479)</t>
  </si>
  <si>
    <t>한일건설 주식회사</t>
  </si>
  <si>
    <t>20211207165-00</t>
  </si>
  <si>
    <t>[긴급]서울혜화초 본관동 외벽개선공사(장기계속,총차)</t>
  </si>
  <si>
    <t>주식회사 청우그룹</t>
  </si>
  <si>
    <t>20211205401-00</t>
  </si>
  <si>
    <t>누원초 드라이비트해소 및 내진보강공사 전자입찰 공고</t>
  </si>
  <si>
    <t>주식회사 우공</t>
  </si>
  <si>
    <t>20211206855-00</t>
  </si>
  <si>
    <t>(긴급)오류중학교 마을결합형 학교공간 구축 및 내진보강공사</t>
  </si>
  <si>
    <t>(주)에이치디토건</t>
  </si>
  <si>
    <t>20211209185-00</t>
  </si>
  <si>
    <t>구립데이케어센터 확충 리모델링 공사(건축,기계)-장기계속</t>
  </si>
  <si>
    <t>(주)아지건설</t>
  </si>
  <si>
    <t>20211143610-00</t>
  </si>
  <si>
    <t>광명스피돔 선수숙소동 시설환경개선공사(건축·기계설비)</t>
  </si>
  <si>
    <t>서울올림픽기념국민체육진흥공단 경주사업총괄본부 [서울올림픽기념국민체육진흥공단 경주사업총괄본부]</t>
  </si>
  <si>
    <t>(주)지니종합건설</t>
  </si>
  <si>
    <t>20211204240-00</t>
  </si>
  <si>
    <t>서울송파우체국 이륜차주차장 증축 공사</t>
  </si>
  <si>
    <t>주식회사 건융</t>
  </si>
  <si>
    <t>20211123384-00</t>
  </si>
  <si>
    <t>유한공고 특별교실(유한양행관) 증축공사 전자입찰 공고</t>
  </si>
  <si>
    <t>서울특별시교육청 유한공업고등학교 [서울특별시교육청 유한공업고등학교]</t>
  </si>
  <si>
    <t>현동건설(주)</t>
  </si>
  <si>
    <t>20211122440-00</t>
  </si>
  <si>
    <t>장승중 급식실 증축 및 기타시설 확충공사(장기계속)</t>
  </si>
  <si>
    <t>주식회사 시우종합건설</t>
  </si>
  <si>
    <t>2104473-00</t>
  </si>
  <si>
    <t>서울서부권 노후매입임대주택 그린리모델링공사(건축)</t>
  </si>
  <si>
    <t>주식회사 굿쏨건설</t>
  </si>
  <si>
    <t>20211202813-00</t>
  </si>
  <si>
    <t>목4동 10분 동네 생활SOC 건립 공사</t>
  </si>
  <si>
    <t>반석종합건설(주)</t>
  </si>
  <si>
    <t>20211203639-00</t>
  </si>
  <si>
    <t>[긴급] 원명초 외 1교(압구정초) 급식실개선 및 기타공사 입찰 공고</t>
  </si>
  <si>
    <t>(주)세길건설</t>
  </si>
  <si>
    <t>20211143789-00</t>
  </si>
  <si>
    <t>한광고등학교 내진보강공사 전자 입찰 공고</t>
  </si>
  <si>
    <t>서하종합건설(주)</t>
  </si>
  <si>
    <t>20211200689-00</t>
  </si>
  <si>
    <t>[긴급] 대명중 외 1교(로봇고) 드라이비트 해소 및 기타공사 입찰 공고</t>
  </si>
  <si>
    <t>(주)평강산업개발</t>
  </si>
  <si>
    <t>20211142267-00</t>
  </si>
  <si>
    <t>[긴급] 나래학교 편익시설 조성공사 입찰 공고</t>
  </si>
  <si>
    <t>선라이즈종합건설(주)</t>
  </si>
  <si>
    <t>20211143845-00</t>
  </si>
  <si>
    <t>경부선 대방역 등 11개역 승강장안전문 비상도어 개량공사(총체 및 1차)</t>
  </si>
  <si>
    <t>(주)한주휀스</t>
  </si>
  <si>
    <t>20211109780-00</t>
  </si>
  <si>
    <t>충북대 옥외 체육시설 및 주차장 확충공사</t>
  </si>
  <si>
    <t>운남건설 주식회사</t>
  </si>
  <si>
    <t>20211137621-00</t>
  </si>
  <si>
    <t>[긴급]서울성원초등학교 교사동 화장실 개선공사</t>
  </si>
  <si>
    <t>제이엠종합건설(주)</t>
  </si>
  <si>
    <t>20211131336-00</t>
  </si>
  <si>
    <t>빈집활용사업(초행지붕-상도) 행복주택 건설공사</t>
  </si>
  <si>
    <t>이하우징코리아(주)</t>
  </si>
  <si>
    <t>20211130355-00</t>
  </si>
  <si>
    <t>신림고 정보관동 외벽개선 및 외부창호개선공사</t>
  </si>
  <si>
    <t>주식회사 남평엔지니어링</t>
  </si>
  <si>
    <t>20211137969-00</t>
  </si>
  <si>
    <t>용산 청소년센터 개,보수 공사(건축,기계)</t>
  </si>
  <si>
    <t>승민종합건설(주)</t>
  </si>
  <si>
    <t>20211132350-00</t>
  </si>
  <si>
    <t>용산구 보훈회관 건립 공사(건축,기계)</t>
  </si>
  <si>
    <t>시에스건설 주식회사</t>
  </si>
  <si>
    <t>20211132992-00</t>
  </si>
  <si>
    <t>금옥중학교 급식실 이전 설치공사</t>
  </si>
  <si>
    <t>(주)에이치씨티이건설</t>
  </si>
  <si>
    <t>20211125602-00</t>
  </si>
  <si>
    <t>서울양진초등학교 본관동 바닥개선공사(장기계속, 총차)</t>
  </si>
  <si>
    <t>주식회사 씨앤종합건설</t>
  </si>
  <si>
    <t>20211126950-00</t>
  </si>
  <si>
    <t>영림중학교 드라이비트 해소공사(장기-총차)</t>
  </si>
  <si>
    <t>(주)광림이엔지</t>
  </si>
  <si>
    <t>20211121488-00</t>
  </si>
  <si>
    <t>둔촌역전통시장 공영주차장 고객지원센터 신축공사(긴급)</t>
  </si>
  <si>
    <t>티플러스건설 주식회사</t>
  </si>
  <si>
    <t>20211125356-00</t>
  </si>
  <si>
    <t>서울아트책보고(제2책보고) 조성 리모델링 공사(건축,기계)</t>
  </si>
  <si>
    <t>서울특별시 [서울특별시 서울도서관]</t>
  </si>
  <si>
    <t>하우텍씨엔알건설(주)</t>
  </si>
  <si>
    <t>20211109747-00</t>
  </si>
  <si>
    <t>경인중학교 교사동 증축공사</t>
  </si>
  <si>
    <t>세정토건 주식회사</t>
  </si>
  <si>
    <t>20211120107-00</t>
  </si>
  <si>
    <t>공릉중 문화생활관 증축공사(장기계속) 전자입찰 공고</t>
  </si>
  <si>
    <t>주식회사 희홍건영</t>
  </si>
  <si>
    <t>20211121239-00</t>
  </si>
  <si>
    <t>방산고등학교 고교학점제 학교 공간조성(교과교실제 등)개선 공사</t>
  </si>
  <si>
    <t>(주)프라임엔시스템</t>
  </si>
  <si>
    <t>20211124327-00</t>
  </si>
  <si>
    <t>쌍문2동 주민센터 신축공사(장기계속)</t>
  </si>
  <si>
    <t>주식회사 영우종합건설</t>
  </si>
  <si>
    <t>20211127653-00</t>
  </si>
  <si>
    <t>장위 지역밀착형 문화예술교육센터 신축공사</t>
  </si>
  <si>
    <t>청정종합건영 주식회사</t>
  </si>
  <si>
    <t>20211128787-00</t>
  </si>
  <si>
    <t>신묵초병설유 학급신설공사</t>
  </si>
  <si>
    <t>지우토건 주식회사</t>
  </si>
  <si>
    <t>UMM1684[2021-23732]-1</t>
  </si>
  <si>
    <t>21-육-00부대 시설공사(1408)</t>
  </si>
  <si>
    <t>株式會社 興一建設</t>
  </si>
  <si>
    <t>20211115405-00</t>
  </si>
  <si>
    <t>서울성수초등학교 본관 외벽개선공사(장기계속, 총차)</t>
  </si>
  <si>
    <t>씨티알건설(주)</t>
  </si>
  <si>
    <t>UMM1638[2021-22779]-1</t>
  </si>
  <si>
    <t>21-육-00부대 시설공사(1372)</t>
  </si>
  <si>
    <t>(주)신라종합건설</t>
  </si>
  <si>
    <t>20211111516-00</t>
  </si>
  <si>
    <t>리앤업사이클 플라자 신축공사(긴급)</t>
  </si>
  <si>
    <t>(주)와이앤엠건설</t>
  </si>
  <si>
    <t>20211109267-00</t>
  </si>
  <si>
    <t>마포평생학습관 (가칭)하늘마당 리모델링공사</t>
  </si>
  <si>
    <t>미래주건설주식회사</t>
  </si>
  <si>
    <t>20211000276-00</t>
  </si>
  <si>
    <t>지질자원 연구데이터센터 건설사업(건축, 기계)</t>
  </si>
  <si>
    <t>조달청 대전지방조달청 [한국지질자원연구원]</t>
  </si>
  <si>
    <t>동성종합건설(주)</t>
  </si>
  <si>
    <t>20211107208-00</t>
  </si>
  <si>
    <t>영등포역 광장 시설물 개선공사</t>
  </si>
  <si>
    <t>주식회사 다운종합건설</t>
  </si>
  <si>
    <t>20211100517-00</t>
  </si>
  <si>
    <t>우이초 텍스설치 및 기타공사</t>
  </si>
  <si>
    <t>(주)유로디앤씨</t>
  </si>
  <si>
    <t>20211019010-00</t>
  </si>
  <si>
    <t>무학중학교 외벽개선공사(장기계속, 총차) 일반경쟁공고</t>
  </si>
  <si>
    <t>(주)서국건설</t>
  </si>
  <si>
    <t>20211020660-00</t>
  </si>
  <si>
    <t>청량종합도매시장 캐노피 설치공사(건축)</t>
  </si>
  <si>
    <t>(주)예진종합건설</t>
  </si>
  <si>
    <t>20211031333-00</t>
  </si>
  <si>
    <t>경일고등학교 A, B, C, 본관동 바닥개선공사(장기계속, 총차)</t>
  </si>
  <si>
    <t>주식회사 디자인빈</t>
  </si>
  <si>
    <t>20211033759-00</t>
  </si>
  <si>
    <t>신림중외 1교(봉원중) 화장실개선공사</t>
  </si>
  <si>
    <t>(주)가담종합건설</t>
  </si>
  <si>
    <t>20211034084-00</t>
  </si>
  <si>
    <t>인헌고 교사동 외벽개선공사(장기계속)</t>
  </si>
  <si>
    <t>다움종합건설신 주식회사</t>
  </si>
  <si>
    <t>20211025502-00</t>
  </si>
  <si>
    <t>서울방송고 본관동 내진보강공사</t>
  </si>
  <si>
    <t>신성종합건설주식회사</t>
  </si>
  <si>
    <t>20211027769-00</t>
  </si>
  <si>
    <t>월천초 병설유치원 신설공사 전자입찰공고</t>
  </si>
  <si>
    <t>(주)미동이엔씨</t>
  </si>
  <si>
    <t>20211029464-00</t>
  </si>
  <si>
    <t>강남초 외벽개선 및 기타공사(대수선,장기계속)</t>
  </si>
  <si>
    <t>(주)진강건설</t>
  </si>
  <si>
    <t>2021-01-000232-00</t>
  </si>
  <si>
    <t>공항철도 검암역외 1개소 시설개선 공사</t>
  </si>
  <si>
    <t>주식회사 영상건설</t>
  </si>
  <si>
    <t>20211004801-00</t>
  </si>
  <si>
    <t>인천대학교 바이오,해양클러스터관 건립공사[건축]</t>
  </si>
  <si>
    <t>조달청 인천지방조달청 [인천대학교]</t>
  </si>
  <si>
    <t>고속건설(주)</t>
  </si>
  <si>
    <t>20211018237-00</t>
  </si>
  <si>
    <t>상월초 급식실 및 학생식당 증축공사(장기계속) 전자입찰 공고</t>
  </si>
  <si>
    <t>더지드건설 주식회사</t>
  </si>
  <si>
    <t>20211021038-00</t>
  </si>
  <si>
    <t>[긴급] 경기여고 체육관 및 강당 지붕재 개선 및 기타공사 입찰 공고</t>
  </si>
  <si>
    <t>성일토건 주식회사</t>
  </si>
  <si>
    <t>20211021121-00</t>
  </si>
  <si>
    <t>(긴급)서울고산초등학교 병설유치원 신설공사</t>
  </si>
  <si>
    <t>(주)윤슬건설</t>
  </si>
  <si>
    <t>20211014855-00</t>
  </si>
  <si>
    <t>동서시장 비·햇빛가리개 설치공사(건축)</t>
  </si>
  <si>
    <t>(주)반야종합건설</t>
  </si>
  <si>
    <t>20211003159-00</t>
  </si>
  <si>
    <t>청원고등학교 교사동 홈베이스 및 다목적실 증축 건축공사</t>
  </si>
  <si>
    <t>서울특별시교육청 청원고등학교 [서울특별시교육청 청원고등학교]</t>
  </si>
  <si>
    <t>도경종합건설(주)</t>
  </si>
  <si>
    <t>20211000375-00</t>
  </si>
  <si>
    <t>도봉2동 도시재생 뉴딜사업 집수리공사 1차</t>
  </si>
  <si>
    <t>주식회사 에이더스종합건설</t>
  </si>
  <si>
    <t>E012108252-00</t>
  </si>
  <si>
    <t>전력연구원 내진보강공사</t>
  </si>
  <si>
    <t>한국전력공사 [경영지원부]</t>
  </si>
  <si>
    <t>주식회사 유앤아이건설</t>
  </si>
  <si>
    <t>20210926915-01</t>
  </si>
  <si>
    <t>창3동 주민공동이용시설 신축공사</t>
  </si>
  <si>
    <t>주식회사 예목종합건설</t>
  </si>
  <si>
    <t>20210918579-00</t>
  </si>
  <si>
    <t>인수동 주민복합문화시설 신축공사(건축,기계,토목)</t>
  </si>
  <si>
    <t>(주)경동하우징</t>
  </si>
  <si>
    <t>20210925919-00</t>
  </si>
  <si>
    <t>서북병원 스프링클러 설치공사-건축(장기계속)</t>
  </si>
  <si>
    <t>서울특별시 [서울특별시 서북병원]</t>
  </si>
  <si>
    <t>해승건설주식회사</t>
  </si>
  <si>
    <t>20210921604-00</t>
  </si>
  <si>
    <t>옥인동 군인아파트 폐건물 증축 및 리모델링 공사</t>
  </si>
  <si>
    <t>(주)트러스트에이엔씨</t>
  </si>
  <si>
    <t>20210917479-00</t>
  </si>
  <si>
    <t>서울차량사업소 EMU-150 정비시설 개량공사</t>
  </si>
  <si>
    <t>주식회사 비에이치지종합건설</t>
  </si>
  <si>
    <t>20210914455-02</t>
  </si>
  <si>
    <t>수사부서 등 사무환경 개선공사(건축.기계)</t>
  </si>
  <si>
    <t>경찰청 서울특별시지방경찰청 서울강북경찰서 [경찰청 서울특별시지방경찰청 서울강북경찰서]</t>
  </si>
  <si>
    <t>주식회사 제일티디</t>
  </si>
  <si>
    <t>20210901002-00</t>
  </si>
  <si>
    <t>한국방송통신대학교 국제회의장 설치공사</t>
  </si>
  <si>
    <t>조달청 [한국방송통신대학교]</t>
  </si>
  <si>
    <t>행운엔지니어링 주식회사</t>
  </si>
  <si>
    <t>20210909912-00</t>
  </si>
  <si>
    <t>(긴급)서울명덕초등학교 교실 및 화장실 증축공사</t>
  </si>
  <si>
    <t>(주)미리온종합건설</t>
  </si>
  <si>
    <t>UMM1337[2021-18073]-1</t>
  </si>
  <si>
    <t>21-육-00부대 시설공사(1216)</t>
  </si>
  <si>
    <t>아민건설 주식회사</t>
  </si>
  <si>
    <t>20210830311-00</t>
  </si>
  <si>
    <t>쌍문동 다목적체육센터 신축공사(장기계속공사)</t>
  </si>
  <si>
    <t>삼정건설산업 주식회사</t>
  </si>
  <si>
    <t>20210826832-00</t>
  </si>
  <si>
    <t>송파쌤 헤드센터 조성 공사(건축,기계)</t>
  </si>
  <si>
    <t>주식회사 우호종합건설</t>
  </si>
  <si>
    <t>20210822508-00</t>
  </si>
  <si>
    <t>대림대학교 에스컬레이터 설치 및 증축 건축공사</t>
  </si>
  <si>
    <t>호중산업개발주식회사</t>
  </si>
  <si>
    <t>20210819379-00</t>
  </si>
  <si>
    <t>제2노인복지관 신축공사</t>
  </si>
  <si>
    <t>주식회사 나라컨트롤</t>
  </si>
  <si>
    <t>20210819499-00</t>
  </si>
  <si>
    <t>삼익패션타운 메인입상관 교체공사</t>
  </si>
  <si>
    <t>슈프림종합건설 주식회사</t>
  </si>
  <si>
    <t>20210724030-00</t>
  </si>
  <si>
    <t>경북대학교 간호대학 신축공사</t>
  </si>
  <si>
    <t>조달청 대구지방조달청 [경북대학교]</t>
  </si>
  <si>
    <t>금화산업주식회사</t>
  </si>
  <si>
    <t>2102979-00</t>
  </si>
  <si>
    <t>동두천송내3 등 8개단지 옥상난간 설치공사</t>
  </si>
  <si>
    <t>명보산공(주)</t>
  </si>
  <si>
    <t>20210732786-00</t>
  </si>
  <si>
    <t>예술의전당 공연영상화 스튜디오 조성공사 (건축,기계)</t>
  </si>
  <si>
    <t>예술의전당 [예술의전당]</t>
  </si>
  <si>
    <t>주식회사 혁진건설</t>
  </si>
  <si>
    <t>UMM1119[2021-16032]-1</t>
  </si>
  <si>
    <t>21-국-00부대 시설공사(2028)</t>
  </si>
  <si>
    <t>흥한주택종합건설 주식회사</t>
  </si>
  <si>
    <t>20210718814-00</t>
  </si>
  <si>
    <t>정보의생명공학대학 신축 건축공사</t>
  </si>
  <si>
    <t>조달청 경남지방조달청 [부산대학교]</t>
  </si>
  <si>
    <t>동보건설 주식회사</t>
  </si>
  <si>
    <t>20210731462-00</t>
  </si>
  <si>
    <t>도봉실내수영장 리모델링공사</t>
  </si>
  <si>
    <t>주식회사 효림이엔지</t>
  </si>
  <si>
    <t>20210729853-00</t>
  </si>
  <si>
    <t>이수 공영주차장 환경개선 공사(건축,기계)</t>
  </si>
  <si>
    <t>주식회사 햇살종합건설</t>
  </si>
  <si>
    <t>20210728297-00</t>
  </si>
  <si>
    <t>전곡초 화장실 개선 및 기타공사</t>
  </si>
  <si>
    <t>매일엔지니어링(주)</t>
  </si>
  <si>
    <t>20210702687-00</t>
  </si>
  <si>
    <t>대한적십자사 서울병원 정문 앞 부지 증축공사 [건축/토목/기계]</t>
  </si>
  <si>
    <t>씨에이치종합건설 주식회사</t>
  </si>
  <si>
    <t>20210722487-01</t>
  </si>
  <si>
    <t>서울신정고등학교 본관 드라이비트 해소공사</t>
  </si>
  <si>
    <t>서울특별시교육청 서울신정고등학교 [서울특별시교육청 서울신정고등학교]</t>
  </si>
  <si>
    <t>주식회사 크리에이티브디자인스튜디오</t>
  </si>
  <si>
    <t>E062100362-00</t>
  </si>
  <si>
    <t>시화사택 노후창호 교체공사</t>
  </si>
  <si>
    <t>한국산업안전</t>
  </si>
  <si>
    <t>20210723297-00</t>
  </si>
  <si>
    <t>신현초 화장실 개선공사</t>
  </si>
  <si>
    <t>유미르디앤씨주식회사</t>
  </si>
  <si>
    <t>20210719126-00</t>
  </si>
  <si>
    <t>[긴급] 정목초 외벽개선공사</t>
  </si>
  <si>
    <t>아이앤아이건설(주)</t>
  </si>
  <si>
    <t>20210640491-00</t>
  </si>
  <si>
    <t>강서양천통합교육지원센터 증축공사</t>
  </si>
  <si>
    <t>창일산업(주)</t>
  </si>
  <si>
    <t>20210717996-00</t>
  </si>
  <si>
    <t>영일고 본관 별관 바닥 개선 공사</t>
  </si>
  <si>
    <t>서울특별시교육청 영일고등학교 [서울특별시교육청 영일고등학교]</t>
  </si>
  <si>
    <t>(주)엠앤엠디자인</t>
  </si>
  <si>
    <t>20210714155-03</t>
  </si>
  <si>
    <t>한식복합문화공간 조성 리모델링 공사 공고(건축, 기계)</t>
  </si>
  <si>
    <t>한식진흥원 [한식진흥원]</t>
  </si>
  <si>
    <t>유한회사 대현아이앤이</t>
  </si>
  <si>
    <t>20210706443-00</t>
  </si>
  <si>
    <t>육사체육관 리모델링 공사</t>
  </si>
  <si>
    <t>위일종합건설주식회사</t>
  </si>
  <si>
    <t>20210709431-00</t>
  </si>
  <si>
    <t>[긴급]서울신북초등학교 드라이비트해소 및 기타공사</t>
  </si>
  <si>
    <t>은하건설(주)</t>
  </si>
  <si>
    <t>20210706740-00</t>
  </si>
  <si>
    <t>사당초 외벽개선 및 균열보강공사</t>
  </si>
  <si>
    <t>주식회사 애드웰종합건설</t>
  </si>
  <si>
    <t>20210707710-01</t>
  </si>
  <si>
    <t>[긴급]양천중 교사동 장애인편의시설 설치공사</t>
  </si>
  <si>
    <t>선길종합건설주식회사</t>
  </si>
  <si>
    <t>20210632304-00</t>
  </si>
  <si>
    <t>서울농학교 외벽개선 및 기타공사(대수선)</t>
  </si>
  <si>
    <t>(주)에이치오엔건설</t>
  </si>
  <si>
    <t>20210706356-00</t>
  </si>
  <si>
    <t>(긴급)서울삼광초 환경개선 통합공사(장기계속)</t>
  </si>
  <si>
    <t>(주)닷컴종합건설</t>
  </si>
  <si>
    <t>20210706198-00</t>
  </si>
  <si>
    <t>원묵초 화장실 전면 보수공사</t>
  </si>
  <si>
    <t>주식회사 빌드원건설</t>
  </si>
  <si>
    <t>20210706209-00</t>
  </si>
  <si>
    <t>안평초 본관동 및 후관동 화장실개선 공사</t>
  </si>
  <si>
    <t>주식회사 가람제이엔에스</t>
  </si>
  <si>
    <t>E012105775-00</t>
  </si>
  <si>
    <t>한전 청운재 환경개선공사</t>
  </si>
  <si>
    <t>세세건설 주식회사</t>
  </si>
  <si>
    <t>20210700701-00</t>
  </si>
  <si>
    <t>경복초등학교 화장실 환경개선공사(건축,기계)</t>
  </si>
  <si>
    <t>서울특별시성동교육청 경복초등학교 [서울특별시성동교육청 경복초등학교]</t>
  </si>
  <si>
    <t>티티웍스 주식회사</t>
  </si>
  <si>
    <t>20210639028-00</t>
  </si>
  <si>
    <t>(긴급)서울문성초등학교 후관동 화장실 개선공사</t>
  </si>
  <si>
    <t>東都建設 株式會社</t>
  </si>
  <si>
    <t>20210639871-00</t>
  </si>
  <si>
    <t>(긴급)문성중학교 외부창호 개선 및 기타공사</t>
  </si>
  <si>
    <t>주식회사 서홍</t>
  </si>
  <si>
    <t>20210639893-00</t>
  </si>
  <si>
    <t>(긴급)서울대동초등학교 외벽 및 외부창호 개선공사(단년도 차수계약)</t>
  </si>
  <si>
    <t>고금종합건설(주)</t>
  </si>
  <si>
    <t>20210636455-00</t>
  </si>
  <si>
    <t>영보정신요양원 리모델링(건축및기계설비) 공사</t>
  </si>
  <si>
    <t>서울시립영보정신요양원 [서울시립영보정신요양원]</t>
  </si>
  <si>
    <t>(주)유일종합건설</t>
  </si>
  <si>
    <t>20210637333-00</t>
  </si>
  <si>
    <t>포이초 외부창호 개선 및 기타공사 입찰 공고</t>
  </si>
  <si>
    <t>덕진금속(주)</t>
  </si>
  <si>
    <t>20210639888-00</t>
  </si>
  <si>
    <t>신기초 교사동 화장실 개선공사</t>
  </si>
  <si>
    <t>가복종합건설 (주)</t>
  </si>
  <si>
    <t>20210629195-00</t>
  </si>
  <si>
    <t>난우중 교사동 외벽개선공사</t>
  </si>
  <si>
    <t>주식회사희훈산업</t>
  </si>
  <si>
    <t>20210631106-00</t>
  </si>
  <si>
    <t>(긴급) 길원초 교사동 화장실 개선 및 기타 공사</t>
  </si>
  <si>
    <t>늘찬건설주식회사</t>
  </si>
  <si>
    <t>20210624805-01</t>
  </si>
  <si>
    <t>2021년도 광영고등학교 화장실 개선사업 건축 및 기계공사 업체 선정 공고</t>
  </si>
  <si>
    <t>주식회사 부경산업</t>
  </si>
  <si>
    <t>20210618127-00</t>
  </si>
  <si>
    <t>본관~어린이병원 연결통로 증축공사</t>
  </si>
  <si>
    <t>(주)더윈우종합건설</t>
  </si>
  <si>
    <t>SDL0029[2021-12457]-1</t>
  </si>
  <si>
    <t>21-00대대 대보수공사 건축공사</t>
  </si>
  <si>
    <t>오성드림건설(주)</t>
  </si>
  <si>
    <t>20210617513-01</t>
  </si>
  <si>
    <t>대경상업고등학교 체육관동 누수보수 및 방수공사</t>
  </si>
  <si>
    <t>서울특별시교육청 대경상업고등학교 [서울특별시교육청 대경상업고등학교]</t>
  </si>
  <si>
    <t>용희건설(주)</t>
  </si>
  <si>
    <t>20210613865-00</t>
  </si>
  <si>
    <t>상경중 교사동 내진보강 및 외벽개선공사 입찰공고</t>
  </si>
  <si>
    <t>주식회사 수진종합건설</t>
  </si>
  <si>
    <t>20210614940-00</t>
  </si>
  <si>
    <t>분당선 수서역 등 4개역 천장재 개량공사</t>
  </si>
  <si>
    <t>레오건설 주식회사</t>
  </si>
  <si>
    <t>20210616544-00</t>
  </si>
  <si>
    <t>서울공고 외 1교(정문학교) 텍스설치 및 균열보수공사(장기계속)</t>
  </si>
  <si>
    <t>주식회사 후니드</t>
  </si>
  <si>
    <t>2021-01-000147-00</t>
  </si>
  <si>
    <t>한강철교 초소 시설 개선공사[대업종화 시범사업]</t>
  </si>
  <si>
    <t>신부종합건설 주식회사</t>
  </si>
  <si>
    <t>20210608740-00</t>
  </si>
  <si>
    <t>신도림중학교 교사동 바닥보수공사</t>
  </si>
  <si>
    <t>주식회사 다함아이엔티</t>
  </si>
  <si>
    <t>UMM0873[2021-10937]-1</t>
  </si>
  <si>
    <t>21-해-재경지역 간부숙소 시설공사(3148)</t>
  </si>
  <si>
    <t>휴먼서흥종합건설 주식회사</t>
  </si>
  <si>
    <t>E012104961-00</t>
  </si>
  <si>
    <t>문래변전소 등 5개소 옥상방수 공사(토건운영부)</t>
  </si>
  <si>
    <t>한국전력공사 [계약파트]</t>
  </si>
  <si>
    <t>삼정건설이엔지 주식회사</t>
  </si>
  <si>
    <t>E012104999-00</t>
  </si>
  <si>
    <t>남서울본부 변전기술종합교육센터 리모델링공사(토건운영부)</t>
  </si>
  <si>
    <t>주식회사 케이엔종합건설</t>
  </si>
  <si>
    <t>UMM0734[2021-09787]-1</t>
  </si>
  <si>
    <t>21-육-00부대 시설공사(1106)</t>
  </si>
  <si>
    <t>주식회사도원이엔씨</t>
  </si>
  <si>
    <t>20210516979-00</t>
  </si>
  <si>
    <t>신월초 급식실 및 학생식당 증축공사</t>
  </si>
  <si>
    <t>주식회사 교원건설산업</t>
  </si>
  <si>
    <t>20210512639-00</t>
  </si>
  <si>
    <t>신정2-1 재정비촉진구역 공영주차장 건설공사</t>
  </si>
  <si>
    <t>주식회사 형주종합건설</t>
  </si>
  <si>
    <t>20210515161-00</t>
  </si>
  <si>
    <t>한광고등학교 본관 및 별관 장애인편의시설 설치공사 전자 입찰 공고(긴급)</t>
  </si>
  <si>
    <t>개명건설주식회사</t>
  </si>
  <si>
    <t>20210504302-00</t>
  </si>
  <si>
    <t>(긴급)공공형 실내놀이터 설치공사(건축,기계)</t>
  </si>
  <si>
    <t>(주)서림이엔지</t>
  </si>
  <si>
    <t>20210447679-00</t>
  </si>
  <si>
    <t>교육연수원 주차장외 3동 방수 및 기타공사</t>
  </si>
  <si>
    <t>승효건설 주식회사</t>
  </si>
  <si>
    <t>20210426493-01</t>
  </si>
  <si>
    <t>풍납2동 복합청사 신축공사(건축,기계,조경,토목)</t>
  </si>
  <si>
    <t>주식회사 해동이앤씨</t>
  </si>
  <si>
    <t>20210427064-00</t>
  </si>
  <si>
    <t>송정중 급식실 및 학생식당 증축공사</t>
  </si>
  <si>
    <t>이본건설(주)</t>
  </si>
  <si>
    <t>20210411661-00</t>
  </si>
  <si>
    <t>상도신동아 임대아파트 개별난방 전환공사</t>
  </si>
  <si>
    <t>메인테크플랜트(주)</t>
  </si>
  <si>
    <t>20210414980-00</t>
  </si>
  <si>
    <t>방배권역 여성·가족시설 인테리어 공사</t>
  </si>
  <si>
    <t>송일건설(주)</t>
  </si>
  <si>
    <t>20210404592-00</t>
  </si>
  <si>
    <t>1정수장 여과지(1계열) 환경개선공사</t>
  </si>
  <si>
    <t>서울특별시 [서울특별시 상수도사업본부 암사아리수정수센터]</t>
  </si>
  <si>
    <t>주식회사 성덕이엔씨</t>
  </si>
  <si>
    <t>20210403817-01</t>
  </si>
  <si>
    <t>시립서대문 농아인복지관 별관 건립공사(장기)</t>
  </si>
  <si>
    <t>(주)네패스이앤씨</t>
  </si>
  <si>
    <t>20210355438-00</t>
  </si>
  <si>
    <t>소월아트홀 리모델링 공사</t>
  </si>
  <si>
    <t>주식회사 윤보종합건설</t>
  </si>
  <si>
    <t>20210316169-00</t>
  </si>
  <si>
    <t>동양고 체육관 증축 건축공사</t>
  </si>
  <si>
    <t>서울특별시교육청 동양고등학교 [서울특별시교육청 동양고등학교]</t>
  </si>
  <si>
    <t>태목종합건설(주)</t>
  </si>
  <si>
    <t>20201241337-00</t>
  </si>
  <si>
    <t>서인천세무서 청사신축(건축)</t>
  </si>
  <si>
    <t>조달청 인천지방조달청 [국세청 중부지방국세청 서인천세무서]</t>
  </si>
  <si>
    <t>주식회사 정경종합건설</t>
  </si>
  <si>
    <t>20210128581-01</t>
  </si>
  <si>
    <t>서울대학교병원 본관 저층부 내진보강공사(건축)</t>
  </si>
  <si>
    <t>원택건설(주)</t>
  </si>
  <si>
    <t>20201241318-00</t>
  </si>
  <si>
    <t>HRD교육훈련센터 건립공사(건축)</t>
  </si>
  <si>
    <t>조달청 강원지방조달청 [한국산업인력공단]</t>
  </si>
  <si>
    <t>자산건설 주식회사</t>
  </si>
  <si>
    <t>20210112141-00</t>
  </si>
  <si>
    <t>[긴급-장기계속]서울성서초등학교 급식시설 및 체육관, 병설유치원 신설 공사</t>
  </si>
  <si>
    <t>주식회사 삼일기업공사</t>
  </si>
  <si>
    <t>20210106447-00</t>
  </si>
  <si>
    <t>서소문 청사 1동 사무환경 개선공사</t>
  </si>
  <si>
    <t>(주)우영디앤지</t>
  </si>
  <si>
    <t>20201216719-00</t>
  </si>
  <si>
    <t>저작권 교육체험관 건축공사</t>
  </si>
  <si>
    <t>조달청 경남지방조달청 [한국저작권위원회]</t>
  </si>
  <si>
    <t>(주)일성종합건설</t>
  </si>
  <si>
    <t>20201236707-00</t>
  </si>
  <si>
    <t>구로구 청사 안전,내진보강 및 외부리모델링 공사</t>
  </si>
  <si>
    <t>(주)유일엔지니어링</t>
  </si>
  <si>
    <t>20201128688-00</t>
  </si>
  <si>
    <t>목포해양대학교 국제교류센터 및 박물관 신축공사(건축,토목,조경,기계)</t>
  </si>
  <si>
    <t>조달청 광주지방조달청 [목포해양대학교]</t>
  </si>
  <si>
    <t>주식회사 신양종합건설</t>
  </si>
  <si>
    <t>20201229394-00</t>
  </si>
  <si>
    <t>우이동 인공암벽장 조성공사(건축분야)</t>
  </si>
  <si>
    <t>학선종합건설 주식회사</t>
  </si>
  <si>
    <t>20201221345-01</t>
  </si>
  <si>
    <t>영락고등학교 급식소 및 체육관 건립공사(건축,기계,토목, 장기계속)</t>
  </si>
  <si>
    <t>서울특별시교육청 영락고등학교 [서울특별시교육청 영락고등학교]</t>
  </si>
  <si>
    <t>인서건설 주식회사</t>
  </si>
  <si>
    <t>20201218482-00</t>
  </si>
  <si>
    <t>강북장애인종합복지관 확충공사(건축,토목,기계)-장기계속</t>
  </si>
  <si>
    <t>하웅종합건설(주)</t>
  </si>
  <si>
    <t>20201203304-00</t>
  </si>
  <si>
    <t>중랑구 환경교육센터 신축공사(건축,기계)</t>
  </si>
  <si>
    <t>주식회사 라움에이드</t>
  </si>
  <si>
    <t>20201220059-00</t>
  </si>
  <si>
    <t>마장축산물시장 공영주차장 건립 공사(건축, 토목, 조경, 기계)</t>
  </si>
  <si>
    <t>양우건설 주식회사</t>
  </si>
  <si>
    <t>20201213575-00</t>
  </si>
  <si>
    <t>가원중학교 교사동 및 급식실 내진보강 공사 입찰 공고</t>
  </si>
  <si>
    <t>희우건설 주식회사</t>
  </si>
  <si>
    <t>20201213538-00</t>
  </si>
  <si>
    <t>명륜3가 경로당 신축공사(건축,토목,기계,조경) 긴급</t>
  </si>
  <si>
    <t>에이스종합관리(주)</t>
  </si>
  <si>
    <t>20201208612-00</t>
  </si>
  <si>
    <t>강북구 보건지소 신축공사(건축,토목,기계)-장기계속</t>
  </si>
  <si>
    <t>주식회사 화인그린하우징</t>
  </si>
  <si>
    <t>20201213025-01</t>
  </si>
  <si>
    <t>서울연극센터 리모델링 공사</t>
  </si>
  <si>
    <t>건영종합개발 주식회사</t>
  </si>
  <si>
    <t>20201213148-00</t>
  </si>
  <si>
    <t>(긴급)대영중학교 강당 겸 체육관 증축공사(장기-총차)</t>
  </si>
  <si>
    <t>주식회사 아키웍스</t>
  </si>
  <si>
    <t>20201210887-00</t>
  </si>
  <si>
    <t>마들보건지소 신축공사-긴급</t>
  </si>
  <si>
    <t>(주)거마종합건설</t>
  </si>
  <si>
    <t>20201208566-00</t>
  </si>
  <si>
    <t>신림중 교사동 외벽개선공사(장기계속)</t>
  </si>
  <si>
    <t>채원종합건설 주식회사</t>
  </si>
  <si>
    <t>20201210786-00</t>
  </si>
  <si>
    <t>(긴급)서울우신초등학교 급식실 및 학생식당 증축공사</t>
  </si>
  <si>
    <t>(주)마노종합건설</t>
  </si>
  <si>
    <t>20201121549-00</t>
  </si>
  <si>
    <t>묵2동 문화체육복합센터 신축공사(건축,기계)</t>
  </si>
  <si>
    <t>주식회사 건영</t>
  </si>
  <si>
    <t>20201125102-00</t>
  </si>
  <si>
    <t>백운초 급식실 및 특별교실 증축공사(장기계속)</t>
  </si>
  <si>
    <t>부양건설주식회사</t>
  </si>
  <si>
    <t>20201203946-00</t>
  </si>
  <si>
    <t>백운중 급식실 및 학생식당 증축공사</t>
  </si>
  <si>
    <t>호산건설(주)</t>
  </si>
  <si>
    <t>20201204864-00</t>
  </si>
  <si>
    <t>[긴급-장기계속]서울홍연초등학교 급식실 및 학생식당 증축 공사</t>
  </si>
  <si>
    <t>임원개발주식회사</t>
  </si>
  <si>
    <t>20201207987-00</t>
  </si>
  <si>
    <t>신길6동 공공문화복합센터 신축 공사(건축+흙막이)</t>
  </si>
  <si>
    <t>씨엠글로벌건설 주식회사</t>
  </si>
  <si>
    <t>20201208073-00</t>
  </si>
  <si>
    <t>영희초병설유 증축공사 입찰 공고</t>
  </si>
  <si>
    <t>두방종합건설 주식회사</t>
  </si>
  <si>
    <t>20201140089-00</t>
  </si>
  <si>
    <t>일원초 내진보강 및 외벽개선공사 입찰 공고</t>
  </si>
  <si>
    <t>시온종합건설산업주식회사</t>
  </si>
  <si>
    <t>20201114537-00</t>
  </si>
  <si>
    <t>오송임상시험센터 건립공사(건축,토목,조경)</t>
  </si>
  <si>
    <t>조달청 충북지방조달청 [충북대학교병원]</t>
  </si>
  <si>
    <t>대영건설 주식회사</t>
  </si>
  <si>
    <t>20201110142-00</t>
  </si>
  <si>
    <t>공주대학교 천안캠퍼스 기초융합실습관 신축공사</t>
  </si>
  <si>
    <t>조달청 대전지방조달청 [공주대학교]</t>
  </si>
  <si>
    <t>제이비건설 주식회사</t>
  </si>
  <si>
    <t>20201138354-00</t>
  </si>
  <si>
    <t>(긴급)서울구로남초등학교 급식실 증축 및 기타공사(장기-총차)</t>
  </si>
  <si>
    <t>주식회사 이목건축</t>
  </si>
  <si>
    <t>20201107342-00</t>
  </si>
  <si>
    <t>경북대학교병원 첨단임상시험센터 건립공사(건축)</t>
  </si>
  <si>
    <t>조달청 대구지방조달청 [경북대학교병원]</t>
  </si>
  <si>
    <t>대건종합건설(주)</t>
  </si>
  <si>
    <t>업체명</t>
    <phoneticPr fontId="2" type="noConversion"/>
  </si>
  <si>
    <t>순위/참여업체수</t>
  </si>
  <si>
    <t>20231223039-01</t>
  </si>
  <si>
    <t>2023/12/14 10:31 (2024/01/02 10:00)</t>
  </si>
  <si>
    <t xml:space="preserve">https://www.g2b.go.kr:8081/ep/invitation/publish/bidInfoDtl.do?bidno=20231223039&amp;bidseq=01&amp;releaseYn=Y&amp;taskClCd=3 </t>
  </si>
  <si>
    <t>2023/12/14</t>
  </si>
  <si>
    <t>2023/12/13</t>
  </si>
  <si>
    <t>2023/12/12</t>
  </si>
  <si>
    <t>2023/12/18</t>
  </si>
  <si>
    <t>20231221594-01</t>
  </si>
  <si>
    <t>취소</t>
  </si>
  <si>
    <t>2023/12/12 16:57 (2023/12/19 10:00)</t>
  </si>
  <si>
    <t xml:space="preserve">https://www.g2b.go.kr:8081/ep/invitation/publish/bidInfoDtl.do?bidno=20231221594&amp;bidseq=01&amp;releaseYn=Y&amp;taskClCd=3 </t>
  </si>
  <si>
    <t>20231210943-01</t>
  </si>
  <si>
    <t>혜원여자고등학교 본관동 바닥개선공사 입찰 공고</t>
  </si>
  <si>
    <t>서울특별시교육청 혜원여자고등학교</t>
  </si>
  <si>
    <t>2023/12/12 16:08 (2023/12/14 15:00)</t>
  </si>
  <si>
    <t xml:space="preserve">https://www.g2b.go.kr:8081/ep/invitation/publish/bidInfoDtl.do?bidno=20231210943&amp;bidseq=01&amp;releaseYn=Y&amp;taskClCd=3 </t>
  </si>
  <si>
    <t>20231219676-01</t>
  </si>
  <si>
    <t>성내2동 도시재생거점시설 및 경로당 신축 공사(긴급)</t>
  </si>
  <si>
    <t>2023/12/12 09:37 (2023/12/18 10:00)</t>
  </si>
  <si>
    <t xml:space="preserve">https://www.g2b.go.kr:8081/ep/invitation/publish/bidInfoDtl.do?bidno=20231219676&amp;bidseq=01&amp;releaseYn=Y&amp;taskClCd=3 </t>
  </si>
  <si>
    <t>20231219652-01</t>
  </si>
  <si>
    <t>성내2동 도시재생거점시설 및 경로당 신축 전기공사(긴급)</t>
  </si>
  <si>
    <t>2023/12/11 21:29 (2023/12/18 10:00)</t>
  </si>
  <si>
    <t xml:space="preserve">https://www.g2b.go.kr:8081/ep/invitation/publish/bidInfoDtl.do?bidno=20231219652&amp;bidseq=01&amp;releaseYn=Y&amp;taskClCd=3 </t>
  </si>
  <si>
    <t>2023/12/11</t>
  </si>
  <si>
    <t>20231215621-01</t>
  </si>
  <si>
    <t>2023/12/11 09:15 (2023/12/13 10:00)</t>
  </si>
  <si>
    <t xml:space="preserve">https://www.g2b.go.kr:8081/ep/invitation/publish/bidInfoDtl.do?bidno=20231215621&amp;bidseq=01&amp;releaseYn=Y&amp;taskClCd=3 </t>
  </si>
  <si>
    <t>2023/12/09</t>
  </si>
  <si>
    <t>2023/12/08</t>
  </si>
  <si>
    <t>(주)미래창조건설</t>
  </si>
  <si>
    <t>(주)두진에이앤씨</t>
  </si>
  <si>
    <t>천마산건설(주)</t>
  </si>
  <si>
    <t>2023/12/07 19:51 (2023/12/13 10:00)</t>
  </si>
  <si>
    <t xml:space="preserve">https://www.g2b.go.kr:8081/ep/invitation/publish/bidInfoDtl.do?bidno=20231213173&amp;bidseq=00&amp;releaseYn=Y&amp;taskClCd=3 </t>
  </si>
  <si>
    <t>2023/12/07</t>
  </si>
  <si>
    <t>이철선</t>
  </si>
  <si>
    <t>2023/12/07 19:29 (2023/12/13 10:00)</t>
  </si>
  <si>
    <t xml:space="preserve">https://www.g2b.go.kr:8081/ep/invitation/publish/bidInfoDtl.do?bidno=20231213120&amp;bidseq=00&amp;releaseYn=Y&amp;taskClCd=3 </t>
  </si>
  <si>
    <t>2023/12/07 19:24 (2023/12/13 10:00)</t>
  </si>
  <si>
    <t xml:space="preserve">https://www.g2b.go.kr:8081/ep/invitation/publish/bidInfoDtl.do?bidno=20231212420&amp;bidseq=00&amp;releaseYn=Y&amp;taskClCd=3 </t>
  </si>
  <si>
    <t>2023/12/07 19:22 (2023/12/13 10:00)</t>
  </si>
  <si>
    <t xml:space="preserve">https://www.g2b.go.kr:8081/ep/invitation/publish/bidInfoDtl.do?bidno=20231213098&amp;bidseq=00&amp;releaseYn=Y&amp;taskClCd=3 </t>
  </si>
  <si>
    <t>2023/12/07 19:06 (2023/12/13 10:00)</t>
  </si>
  <si>
    <t xml:space="preserve">https://www.g2b.go.kr:8081/ep/invitation/publish/bidInfoDtl.do?bidno=20231213046&amp;bidseq=00&amp;releaseYn=Y&amp;taskClCd=3 </t>
  </si>
  <si>
    <t>2023/12/07 18:46 (2023/12/13 10:00)</t>
  </si>
  <si>
    <t xml:space="preserve">https://www.g2b.go.kr:8081/ep/invitation/publish/bidInfoDtl.do?bidno=20231212995&amp;bidseq=00&amp;releaseYn=Y&amp;taskClCd=3 </t>
  </si>
  <si>
    <t>2023/12/07 17:41 (2023/12/13 10:00)</t>
  </si>
  <si>
    <t xml:space="preserve">https://www.g2b.go.kr:8081/ep/invitation/publish/bidInfoDtl.do?bidno=20231212531&amp;bidseq=00&amp;releaseYn=Y&amp;taskClCd=3 </t>
  </si>
  <si>
    <t>2023/12/07 16:20 (2023/12/13 10:00)</t>
  </si>
  <si>
    <t xml:space="preserve">https://www.g2b.go.kr:8081/ep/invitation/publish/bidInfoDtl.do?bidno=20231212354&amp;bidseq=00&amp;releaseYn=Y&amp;taskClCd=3 </t>
  </si>
  <si>
    <t>2023/12/07 13:28 (2023/12/13 10:00)</t>
  </si>
  <si>
    <t xml:space="preserve">https://www.g2b.go.kr:8081/ep/invitation/publish/bidInfoDtl.do?bidno=20231210340&amp;bidseq=00&amp;releaseYn=Y&amp;taskClCd=3 </t>
  </si>
  <si>
    <t>2023/12/07 13:27 (2023/12/13 10:00)</t>
  </si>
  <si>
    <t xml:space="preserve">https://www.g2b.go.kr:8081/ep/invitation/publish/bidInfoDtl.do?bidno=20231210084&amp;bidseq=00&amp;releaseYn=Y&amp;taskClCd=3 </t>
  </si>
  <si>
    <t>2023/12/07 08:41 (2023/12/13 10:00)</t>
  </si>
  <si>
    <t xml:space="preserve">https://www.g2b.go.kr:8081/ep/invitation/publish/bidInfoDtl.do?bidno=20231209673&amp;bidseq=01&amp;releaseYn=Y&amp;taskClCd=3 </t>
  </si>
  <si>
    <t>2023/12/06 21:13 (2023/12/12 13:30)</t>
  </si>
  <si>
    <t xml:space="preserve">https://www.g2b.go.kr:8081/ep/invitation/publish/bidInfoDtl.do?bidno=20231210609&amp;bidseq=00&amp;releaseYn=Y&amp;taskClCd=3 </t>
  </si>
  <si>
    <t>2023/12/06</t>
  </si>
  <si>
    <t>2023/12/06 20:32 (2023/12/12 13:30)</t>
  </si>
  <si>
    <t xml:space="preserve">https://www.g2b.go.kr:8081/ep/invitation/publish/bidInfoDtl.do?bidno=20231210502&amp;bidseq=00&amp;releaseYn=Y&amp;taskClCd=3 </t>
  </si>
  <si>
    <t>2023/12/06 19:18 (2023/12/12 13:30)</t>
  </si>
  <si>
    <t xml:space="preserve">https://www.g2b.go.kr:8081/ep/invitation/publish/bidInfoDtl.do?bidno=20231210304&amp;bidseq=00&amp;releaseYn=Y&amp;taskClCd=3 </t>
  </si>
  <si>
    <t>2023/12/06 18:49 (2023/12/12 13:30)</t>
  </si>
  <si>
    <t xml:space="preserve">https://www.g2b.go.kr:8081/ep/invitation/publish/bidInfoDtl.do?bidno=20231210267&amp;bidseq=00&amp;releaseYn=Y&amp;taskClCd=3 </t>
  </si>
  <si>
    <t>2023/12/06 17:59 (2023/12/13 10:00)</t>
  </si>
  <si>
    <t xml:space="preserve">https://www.g2b.go.kr:8081/ep/invitation/publish/bidInfoDtl.do?bidno=20231210122&amp;bidseq=00&amp;releaseYn=Y&amp;taskClCd=3 </t>
  </si>
  <si>
    <t>2023/12/06 17:10 (2023/12/13 10:00)</t>
  </si>
  <si>
    <t xml:space="preserve">https://www.g2b.go.kr:8081/ep/invitation/publish/bidInfoDtl.do?bidno=20231209880&amp;bidseq=00&amp;releaseYn=Y&amp;taskClCd=3 </t>
  </si>
  <si>
    <t>20231206707-01</t>
  </si>
  <si>
    <t>2023/12/06 16:49 (2023/12/13 15:00)</t>
  </si>
  <si>
    <t xml:space="preserve">https://www.g2b.go.kr:8081/ep/invitation/publish/bidInfoDtl.do?bidno=20231206707&amp;bidseq=01&amp;releaseYn=Y&amp;taskClCd=3 </t>
  </si>
  <si>
    <t>2023/12/06 15:42 (2023/12/12 13:30)</t>
  </si>
  <si>
    <t xml:space="preserve">https://www.g2b.go.kr:8081/ep/invitation/publish/bidInfoDtl.do?bidno=20231207384&amp;bidseq=00&amp;releaseYn=Y&amp;taskClCd=3 </t>
  </si>
  <si>
    <t>주식회사 스테이하이</t>
  </si>
  <si>
    <t>2023/12/06 14:41 (2023/12/12 13:30)</t>
  </si>
  <si>
    <t xml:space="preserve">https://www.g2b.go.kr:8081/ep/invitation/publish/bidInfoDtl.do?bidno=20231209142&amp;bidseq=00&amp;releaseYn=Y&amp;taskClCd=3 </t>
  </si>
  <si>
    <t>2023/12/06 13:44 (2023/12/12 13:30)</t>
  </si>
  <si>
    <t xml:space="preserve">https://www.g2b.go.kr:8081/ep/invitation/publish/bidInfoDtl.do?bidno=20231208929&amp;bidseq=00&amp;releaseYn=Y&amp;taskClCd=3 </t>
  </si>
  <si>
    <t>2023/12/06 13:32 (2023/12/12 13:30)</t>
  </si>
  <si>
    <t xml:space="preserve">https://www.g2b.go.kr:8081/ep/invitation/publish/bidInfoDtl.do?bidno=20231208892&amp;bidseq=00&amp;releaseYn=Y&amp;taskClCd=3 </t>
  </si>
  <si>
    <t>선종현</t>
  </si>
  <si>
    <t>2023/12/06 10:53 (2023/12/12 13:30)</t>
  </si>
  <si>
    <t xml:space="preserve">https://www.g2b.go.kr:8081/ep/invitation/publish/bidInfoDtl.do?bidno=20231207170&amp;bidseq=00&amp;releaseYn=Y&amp;taskClCd=3 </t>
  </si>
  <si>
    <t>2023/12/05 20:01 (2023/12/11 10:00)</t>
  </si>
  <si>
    <t xml:space="preserve">https://www.g2b.go.kr:8081/ep/invitation/publish/bidInfoDtl.do?bidno=20231207823&amp;bidseq=00&amp;releaseYn=Y&amp;taskClCd=3 </t>
  </si>
  <si>
    <t>2023/12/05</t>
  </si>
  <si>
    <t>2023/12/05 19:22 (2023/12/13 10:00)</t>
  </si>
  <si>
    <t xml:space="preserve">https://www.g2b.go.kr:8081/ep/invitation/publish/bidInfoDtl.do?bidno=20231207659&amp;bidseq=00&amp;releaseYn=Y&amp;taskClCd=3 </t>
  </si>
  <si>
    <t>2023/12/05 18:29 (2023/12/11 10:00)</t>
  </si>
  <si>
    <t xml:space="preserve">https://www.g2b.go.kr:8081/ep/invitation/publish/bidInfoDtl.do?bidno=20231207654&amp;bidseq=00&amp;releaseYn=Y&amp;taskClCd=3 </t>
  </si>
  <si>
    <t>2023/12/05 17:43 (2023/12/12 13:30)</t>
  </si>
  <si>
    <t xml:space="preserve">https://www.g2b.go.kr:8081/ep/invitation/publish/bidInfoDtl.do?bidno=20231207487&amp;bidseq=00&amp;releaseYn=Y&amp;taskClCd=3 </t>
  </si>
  <si>
    <t>2023/12/05 17:14 (2023/12/12 13:30)</t>
  </si>
  <si>
    <t xml:space="preserve">https://www.g2b.go.kr:8081/ep/invitation/publish/bidInfoDtl.do?bidno=20231207356&amp;bidseq=00&amp;releaseYn=Y&amp;taskClCd=3 </t>
  </si>
  <si>
    <t>2023/12/05 17:12 (2023/12/11 10:00)</t>
  </si>
  <si>
    <t xml:space="preserve">https://www.g2b.go.kr:8081/ep/invitation/publish/bidInfoDtl.do?bidno=20231206670&amp;bidseq=00&amp;releaseYn=Y&amp;taskClCd=3 </t>
  </si>
  <si>
    <t>2023/12/05 17:00 (2023/12/12 13:30)</t>
  </si>
  <si>
    <t xml:space="preserve">https://www.g2b.go.kr:8081/ep/invitation/publish/bidInfoDtl.do?bidno=20231207276&amp;bidseq=00&amp;releaseYn=Y&amp;taskClCd=3 </t>
  </si>
  <si>
    <t>2023/12/05 16:10 (2023/12/13 10:00)</t>
  </si>
  <si>
    <t xml:space="preserve">https://www.g2b.go.kr:8081/ep/invitation/publish/bidInfoDtl.do?bidno=20231204870&amp;bidseq=00&amp;releaseYn=Y&amp;taskClCd=3 </t>
  </si>
  <si>
    <t>2023/12/05 16:07 (2023/12/13 10:00)</t>
  </si>
  <si>
    <t xml:space="preserve">https://www.g2b.go.kr:8081/ep/invitation/publish/bidInfoDtl.do?bidno=20231204733&amp;bidseq=00&amp;releaseYn=Y&amp;taskClCd=3 </t>
  </si>
  <si>
    <t>2023/12/05 15:37 (2023/12/12 14:00)</t>
  </si>
  <si>
    <t xml:space="preserve">https://www.g2b.go.kr:8081/ep/invitation/publish/bidInfoDtl.do?bidno=20231204837&amp;bidseq=02&amp;releaseYn=Y&amp;taskClCd=3 </t>
  </si>
  <si>
    <t>2023/12/05 14:44 (2023/12/11 10:00)</t>
  </si>
  <si>
    <t xml:space="preserve">https://www.g2b.go.kr:8081/ep/invitation/publish/bidInfoDtl.do?bidno=20231206600&amp;bidseq=00&amp;releaseYn=Y&amp;taskClCd=3 </t>
  </si>
  <si>
    <t>2023/12/05 14:32 (2023/12/11 10:00)</t>
  </si>
  <si>
    <t xml:space="preserve">https://www.g2b.go.kr:8081/ep/invitation/publish/bidInfoDtl.do?bidno=20231206538&amp;bidseq=00&amp;releaseYn=Y&amp;taskClCd=3 </t>
  </si>
  <si>
    <t>2023/12/05 13:34 (2023/12/11 10:00)</t>
  </si>
  <si>
    <t xml:space="preserve">https://www.g2b.go.kr:8081/ep/invitation/publish/bidInfoDtl.do?bidno=20231205111&amp;bidseq=00&amp;releaseYn=Y&amp;taskClCd=3 </t>
  </si>
  <si>
    <t>2023/12/05 13:26 (2023/12/11 10:00)</t>
  </si>
  <si>
    <t xml:space="preserve">https://www.g2b.go.kr:8081/ep/invitation/publish/bidInfoDtl.do?bidno=20231206233&amp;bidseq=00&amp;releaseYn=Y&amp;taskClCd=3 </t>
  </si>
  <si>
    <t>2023/12/05 12:27 (2023/12/11 10:00)</t>
  </si>
  <si>
    <t xml:space="preserve">https://www.g2b.go.kr:8081/ep/invitation/publish/bidInfoDtl.do?bidno=20231204930&amp;bidseq=00&amp;releaseYn=Y&amp;taskClCd=3 </t>
  </si>
  <si>
    <t>2023/12/05 12:16 (2023/12/11 10:00)</t>
  </si>
  <si>
    <t xml:space="preserve">https://www.g2b.go.kr:8081/ep/invitation/publish/bidInfoDtl.do?bidno=20231204388&amp;bidseq=00&amp;releaseYn=Y&amp;taskClCd=3 </t>
  </si>
  <si>
    <t>2023/12/04 21:00 (2023/12/11 10:00)</t>
  </si>
  <si>
    <t xml:space="preserve">https://www.g2b.go.kr:8081/ep/invitation/publish/bidInfoDtl.do?bidno=20231205323&amp;bidseq=00&amp;releaseYn=Y&amp;taskClCd=3 </t>
  </si>
  <si>
    <t>2023/12/04</t>
  </si>
  <si>
    <t>2023/12/04 20:53 (2023/12/11 10:00)</t>
  </si>
  <si>
    <t xml:space="preserve">https://www.g2b.go.kr:8081/ep/invitation/publish/bidInfoDtl.do?bidno=20231205304&amp;bidseq=00&amp;releaseYn=Y&amp;taskClCd=3 </t>
  </si>
  <si>
    <t>2023/12/04 20:34 (2023/12/11 10:00)</t>
  </si>
  <si>
    <t xml:space="preserve">https://www.g2b.go.kr:8081/ep/invitation/publish/bidInfoDtl.do?bidno=20231205263&amp;bidseq=00&amp;releaseYn=Y&amp;taskClCd=3 </t>
  </si>
  <si>
    <t>2023/12/04 20:29 (2023/12/11 10:00)</t>
  </si>
  <si>
    <t xml:space="preserve">https://www.g2b.go.kr:8081/ep/invitation/publish/bidInfoDtl.do?bidno=20231205254&amp;bidseq=00&amp;releaseYn=Y&amp;taskClCd=3 </t>
  </si>
  <si>
    <t>2023/12/04 20:21 (2023/12/11 14:00)</t>
  </si>
  <si>
    <t xml:space="preserve">https://www.g2b.go.kr:8081/ep/invitation/publish/bidInfoDtl.do?bidno=20231200358&amp;bidseq=00&amp;releaseYn=Y&amp;taskClCd=3 </t>
  </si>
  <si>
    <t>2023/12/04 20:20 (2023/12/11 10:00)</t>
  </si>
  <si>
    <t xml:space="preserve">https://www.g2b.go.kr:8081/ep/invitation/publish/bidInfoDtl.do?bidno=20231205235&amp;bidseq=00&amp;releaseYn=Y&amp;taskClCd=3 </t>
  </si>
  <si>
    <t>2023/12/04 20:16 (2023/12/11 10:00)</t>
  </si>
  <si>
    <t xml:space="preserve">https://www.g2b.go.kr:8081/ep/invitation/publish/bidInfoDtl.do?bidno=20231205187&amp;bidseq=01&amp;releaseYn=Y&amp;taskClCd=3 </t>
  </si>
  <si>
    <t>2023/12/04 20:10 (2023/12/11 10:00)</t>
  </si>
  <si>
    <t xml:space="preserve">https://www.g2b.go.kr:8081/ep/invitation/publish/bidInfoDtl.do?bidno=20231205217&amp;bidseq=00&amp;releaseYn=Y&amp;taskClCd=3 </t>
  </si>
  <si>
    <t>2023/12/04 19:55 (2023/12/12 13:30)</t>
  </si>
  <si>
    <t xml:space="preserve">https://www.g2b.go.kr:8081/ep/invitation/publish/bidInfoDtl.do?bidno=20231205150&amp;bidseq=00&amp;releaseYn=Y&amp;taskClCd=3 </t>
  </si>
  <si>
    <t>2023/12/04 16:25 (2023/12/12 13:30)</t>
  </si>
  <si>
    <t xml:space="preserve">https://www.g2b.go.kr:8081/ep/invitation/publish/bidInfoDtl.do?bidno=20231202010&amp;bidseq=00&amp;releaseYn=Y&amp;taskClCd=3 </t>
  </si>
  <si>
    <t>2023/12/04 10:08 (2023/12/12 13:30)</t>
  </si>
  <si>
    <t xml:space="preserve">https://www.g2b.go.kr:8081/ep/invitation/publish/bidInfoDtl.do?bidno=20231202770&amp;bidseq=00&amp;releaseYn=Y&amp;taskClCd=3 </t>
  </si>
  <si>
    <t>2023/12/04 09:37 (2023/12/12 14:00)</t>
  </si>
  <si>
    <t xml:space="preserve">https://www.g2b.go.kr:8081/ep/invitation/publish/bidInfoDtl.do?bidno=20231202650&amp;bidseq=00&amp;releaseYn=Y&amp;taskClCd=3 </t>
  </si>
  <si>
    <t>20231138531-01</t>
  </si>
  <si>
    <t>2023/12/04 09:22 (2023/12/04 14:30)</t>
  </si>
  <si>
    <t xml:space="preserve">https://www.g2b.go.kr:8081/ep/invitation/publish/bidInfoDtl.do?bidno=20231138531&amp;bidseq=01&amp;releaseYn=Y&amp;taskClCd=3 </t>
  </si>
  <si>
    <t>2023/12/01 21:14 (2023/12/07 10:00)</t>
  </si>
  <si>
    <t xml:space="preserve">https://www.g2b.go.kr:8081/ep/invitation/publish/bidInfoDtl.do?bidno=20231202059&amp;bidseq=01&amp;releaseYn=Y&amp;taskClCd=3 </t>
  </si>
  <si>
    <t>2023/12/01</t>
  </si>
  <si>
    <t>2023/12/01 21:09 (2023/12/07 10:00)</t>
  </si>
  <si>
    <t xml:space="preserve">https://www.g2b.go.kr:8081/ep/invitation/publish/bidInfoDtl.do?bidno=20231202072&amp;bidseq=00&amp;releaseYn=Y&amp;taskClCd=3 </t>
  </si>
  <si>
    <t>2023/12/01 20:53 (2023/12/07 10:00)</t>
  </si>
  <si>
    <t xml:space="preserve">https://www.g2b.go.kr:8081/ep/invitation/publish/bidInfoDtl.do?bidno=20231202056&amp;bidseq=00&amp;releaseYn=Y&amp;taskClCd=3 </t>
  </si>
  <si>
    <t>20231201969-01</t>
  </si>
  <si>
    <t>은천동 공영주차장 및 생활SOC복합시설 건립 공사 (건축, 토목, 기계)</t>
  </si>
  <si>
    <t>2023/12/01 20:42 (2023/12/07 10:00)</t>
  </si>
  <si>
    <t xml:space="preserve">https://www.g2b.go.kr:8081/ep/invitation/publish/bidInfoDtl.do?bidno=20231201969&amp;bidseq=01&amp;releaseYn=Y&amp;taskClCd=3 </t>
  </si>
  <si>
    <t>2023/12/01 20:34 (2023/12/07 10:00)</t>
  </si>
  <si>
    <t xml:space="preserve">https://www.g2b.go.kr:8081/ep/invitation/publish/bidInfoDtl.do?bidno=20231202038&amp;bidseq=00&amp;releaseYn=Y&amp;taskClCd=3 </t>
  </si>
  <si>
    <t>2023/12/01 20:21 (2023/12/11 10:00)</t>
  </si>
  <si>
    <t xml:space="preserve">https://www.g2b.go.kr:8081/ep/invitation/publish/bidInfoDtl.do?bidno=20231202015&amp;bidseq=00&amp;releaseYn=Y&amp;taskClCd=3 </t>
  </si>
  <si>
    <t>20231201882-00</t>
  </si>
  <si>
    <t>[장기계속공사]「말죽거리근린공원 조성사업(토목·건축·기계)」</t>
  </si>
  <si>
    <t>2023/12/01 18:46 (2023/12/07 10:00)</t>
  </si>
  <si>
    <t xml:space="preserve">https://www.g2b.go.kr:8081/ep/invitation/publish/bidInfoDtl.do?bidno=20231201882&amp;bidseq=00&amp;releaseYn=Y&amp;taskClCd=3 </t>
  </si>
  <si>
    <t>2023/12/01 18:18 (2023/12/07 10:00)</t>
  </si>
  <si>
    <t xml:space="preserve">https://www.g2b.go.kr:8081/ep/invitation/publish/bidInfoDtl.do?bidno=20231201043&amp;bidseq=00&amp;releaseYn=Y&amp;taskClCd=3 </t>
  </si>
  <si>
    <t>서울특별시교육청 한성여자고등학교</t>
  </si>
  <si>
    <t>2023/12/01 18:12 (2023/12/06 10:00)</t>
  </si>
  <si>
    <t xml:space="preserve">https://www.g2b.go.kr:8081/ep/invitation/publish/bidInfoDtl.do?bidno=20231201489&amp;bidseq=01&amp;releaseYn=Y&amp;taskClCd=3 </t>
  </si>
  <si>
    <t>서울특별시교육청 상명대학교사범대학부속여자고등학교</t>
  </si>
  <si>
    <t>2023/12/01 16:00 (2023/12/11 10:00)</t>
  </si>
  <si>
    <t xml:space="preserve">https://www.g2b.go.kr:8081/ep/invitation/publish/bidInfoDtl.do?bidno=20231201192&amp;bidseq=00&amp;releaseYn=Y&amp;taskClCd=3 </t>
  </si>
  <si>
    <t>2023/12/01 15:30 (2023/12/07 10:00)</t>
  </si>
  <si>
    <t xml:space="preserve">https://www.g2b.go.kr:8081/ep/invitation/publish/bidInfoDtl.do?bidno=20231201205&amp;bidseq=00&amp;releaseYn=Y&amp;taskClCd=3 </t>
  </si>
  <si>
    <t>2023/12/01 15:29 (2023/12/07 10:00)</t>
  </si>
  <si>
    <t xml:space="preserve">https://www.g2b.go.kr:8081/ep/invitation/publish/bidInfoDtl.do?bidno=20231200638&amp;bidseq=00&amp;releaseYn=Y&amp;taskClCd=3 </t>
  </si>
  <si>
    <t>2023/12/01 15:28 (2023/12/07 10:00)</t>
  </si>
  <si>
    <t xml:space="preserve">https://www.g2b.go.kr:8081/ep/invitation/publish/bidInfoDtl.do?bidno=20231200621&amp;bidseq=00&amp;releaseYn=Y&amp;taskClCd=3 </t>
  </si>
  <si>
    <t>2023/12/01 15:27 (2023/12/07 10:00)</t>
  </si>
  <si>
    <t xml:space="preserve">https://www.g2b.go.kr:8081/ep/invitation/publish/bidInfoDtl.do?bidno=20231200610&amp;bidseq=00&amp;releaseYn=Y&amp;taskClCd=3 </t>
  </si>
  <si>
    <t>2023/12/01 15:24 (2023/12/07 10:00)</t>
  </si>
  <si>
    <t xml:space="preserve">https://www.g2b.go.kr:8081/ep/invitation/publish/bidInfoDtl.do?bidno=20231200605&amp;bidseq=00&amp;releaseYn=Y&amp;taskClCd=3 </t>
  </si>
  <si>
    <t>2023/12/01 14:04 (2023/12/07 10:00)</t>
  </si>
  <si>
    <t xml:space="preserve">https://www.g2b.go.kr:8081/ep/invitation/publish/bidInfoDtl.do?bidno=20231200853&amp;bidseq=00&amp;releaseYn=Y&amp;taskClCd=3 </t>
  </si>
  <si>
    <t>2023/12/01 13:54 (2023/12/07 10:00)</t>
  </si>
  <si>
    <t xml:space="preserve">https://www.g2b.go.kr:8081/ep/invitation/publish/bidInfoDtl.do?bidno=20231147653&amp;bidseq=00&amp;releaseYn=Y&amp;taskClCd=3 </t>
  </si>
  <si>
    <t>2023/12/01 13:34 (2023/12/07 10:00)</t>
  </si>
  <si>
    <t xml:space="preserve">https://www.g2b.go.kr:8081/ep/invitation/publish/bidInfoDtl.do?bidno=20231200752&amp;bidseq=00&amp;releaseYn=Y&amp;taskClCd=3 </t>
  </si>
  <si>
    <t>2023/12/01 13:33 (2023/12/11 10:00)</t>
  </si>
  <si>
    <t xml:space="preserve">https://www.g2b.go.kr:8081/ep/invitation/publish/bidInfoDtl.do?bidno=20231150096&amp;bidseq=00&amp;releaseYn=Y&amp;taskClCd=3 </t>
  </si>
  <si>
    <t>2023/12/01 11:00 (2023/12/07 14:00)</t>
  </si>
  <si>
    <t xml:space="preserve">https://www.g2b.go.kr:8081/ep/invitation/publish/bidInfoDtl.do?bidno=20231149983&amp;bidseq=00&amp;releaseYn=Y&amp;taskClCd=3 </t>
  </si>
  <si>
    <t>2023/12/01 10:58 (2023/12/11 10:00)</t>
  </si>
  <si>
    <t xml:space="preserve">https://www.g2b.go.kr:8081/ep/invitation/publish/bidInfoDtl.do?bidno=20231200422&amp;bidseq=00&amp;releaseYn=Y&amp;taskClCd=3 </t>
  </si>
  <si>
    <t>2023/12/01 10:39 (2023/12/07 10:00)</t>
  </si>
  <si>
    <t xml:space="preserve">https://www.g2b.go.kr:8081/ep/invitation/publish/bidInfoDtl.do?bidno=20231200362&amp;bidseq=00&amp;releaseYn=Y&amp;taskClCd=3 </t>
  </si>
  <si>
    <t>20231145233-01</t>
  </si>
  <si>
    <t>2023/12/01 10:37 (2023/12/06 14:00)</t>
  </si>
  <si>
    <t xml:space="preserve">https://www.g2b.go.kr:8081/ep/invitation/publish/bidInfoDtl.do?bidno=20231145233&amp;bidseq=01&amp;releaseYn=Y&amp;taskClCd=3 </t>
  </si>
  <si>
    <t>2023/11/30 22:30 (2023/12/06 10:00)</t>
  </si>
  <si>
    <t xml:space="preserve">https://www.g2b.go.kr:8081/ep/invitation/publish/bidInfoDtl.do?bidno=20231150245&amp;bidseq=00&amp;releaseYn=Y&amp;taskClCd=3 </t>
  </si>
  <si>
    <t>2023/11/30</t>
  </si>
  <si>
    <t>2023/11/30 16:45 (2023/12/06 10:00)</t>
  </si>
  <si>
    <t xml:space="preserve">https://www.g2b.go.kr:8081/ep/invitation/publish/bidInfoDtl.do?bidno=20231149387&amp;bidseq=00&amp;releaseYn=Y&amp;taskClCd=3 </t>
  </si>
  <si>
    <t>20231149206-01</t>
  </si>
  <si>
    <t>2023/11/30 16:34 (2023/12/06 10:00)</t>
  </si>
  <si>
    <t xml:space="preserve">https://www.g2b.go.kr:8081/ep/invitation/publish/bidInfoDtl.do?bidno=20231149206&amp;bidseq=01&amp;releaseYn=Y&amp;taskClCd=3 </t>
  </si>
  <si>
    <t>2023/11/30 16:32 (2023/12/06 10:00)</t>
  </si>
  <si>
    <t xml:space="preserve">https://www.g2b.go.kr:8081/ep/invitation/publish/bidInfoDtl.do?bidno=20231149172&amp;bidseq=00&amp;releaseYn=Y&amp;taskClCd=3 </t>
  </si>
  <si>
    <t>2023/11/30 16:25 (2023/12/08 10:00)</t>
  </si>
  <si>
    <t xml:space="preserve">https://www.g2b.go.kr:8081/ep/invitation/publish/bidInfoDtl.do?bidno=20231149207&amp;bidseq=00&amp;releaseYn=Y&amp;taskClCd=3 </t>
  </si>
  <si>
    <t>서울올림픽기념국민체육진흥공단</t>
  </si>
  <si>
    <t>2023/11/30 16:21 (2023/12/06 14:00)</t>
  </si>
  <si>
    <t xml:space="preserve">https://www.g2b.go.kr:8081/ep/invitation/publish/bidInfoDtl.do?bidno=20231149267&amp;bidseq=00&amp;releaseYn=Y&amp;taskClCd=3 </t>
  </si>
  <si>
    <t>2023/11/30 16:17 (2023/12/06 10:00)</t>
  </si>
  <si>
    <t xml:space="preserve">https://www.g2b.go.kr:8081/ep/invitation/publish/bidInfoDtl.do?bidno=20231149224&amp;bidseq=00&amp;releaseYn=Y&amp;taskClCd=3 </t>
  </si>
  <si>
    <t>2023/11/30 16:05 (2023/12/06 10:00)</t>
  </si>
  <si>
    <t xml:space="preserve">https://www.g2b.go.kr:8081/ep/invitation/publish/bidInfoDtl.do?bidno=20231149175&amp;bidseq=00&amp;releaseYn=Y&amp;taskClCd=3 </t>
  </si>
  <si>
    <t>20231147726-01</t>
  </si>
  <si>
    <t>2023/11/30 15:47 (2023/12/06 10:00)</t>
  </si>
  <si>
    <t xml:space="preserve">https://www.g2b.go.kr:8081/ep/invitation/publish/bidInfoDtl.do?bidno=20231147726&amp;bidseq=01&amp;releaseYn=Y&amp;taskClCd=3 </t>
  </si>
  <si>
    <t>20231147329-01</t>
  </si>
  <si>
    <t>2023/11/30 15:35 (2023/12/05 10:00)</t>
  </si>
  <si>
    <t xml:space="preserve">https://www.g2b.go.kr:8081/ep/invitation/publish/bidInfoDtl.do?bidno=20231147329&amp;bidseq=01&amp;releaseYn=Y&amp;taskClCd=3 </t>
  </si>
  <si>
    <t>2023/11/30 13:50 (2023/12/06 10:00)</t>
  </si>
  <si>
    <t xml:space="preserve">https://www.g2b.go.kr:8081/ep/invitation/publish/bidInfoDtl.do?bidno=20231148598&amp;bidseq=00&amp;releaseYn=Y&amp;taskClCd=3 </t>
  </si>
  <si>
    <t>2023/11/29 22:19 (2023/12/07 10:00)</t>
  </si>
  <si>
    <t xml:space="preserve">https://www.g2b.go.kr:8081/ep/invitation/publish/bidInfoDtl.do?bidno=20231147752&amp;bidseq=00&amp;releaseYn=Y&amp;taskClCd=3 </t>
  </si>
  <si>
    <t>2023/11/29</t>
  </si>
  <si>
    <t>2023/11/29 22:05 (2023/12/07 10:00)</t>
  </si>
  <si>
    <t xml:space="preserve">https://www.g2b.go.kr:8081/ep/invitation/publish/bidInfoDtl.do?bidno=20231147743&amp;bidseq=00&amp;releaseYn=Y&amp;taskClCd=3 </t>
  </si>
  <si>
    <t>2023/11/29 18:38 (2023/12/05 10:00)</t>
  </si>
  <si>
    <t xml:space="preserve">https://www.g2b.go.kr:8081/ep/invitation/publish/bidInfoDtl.do?bidno=20231147397&amp;bidseq=00&amp;releaseYn=Y&amp;taskClCd=3 </t>
  </si>
  <si>
    <t>2023/11/29 18:16 (2023/12/07 10:00)</t>
  </si>
  <si>
    <t xml:space="preserve">https://www.g2b.go.kr:8081/ep/invitation/publish/bidInfoDtl.do?bidno=20231147309&amp;bidseq=00&amp;releaseYn=Y&amp;taskClCd=3 </t>
  </si>
  <si>
    <t>서울특별시강남교육청 진선여자중학교</t>
  </si>
  <si>
    <t>2023/11/29 16:18 (2023/12/07 12:00)</t>
  </si>
  <si>
    <t xml:space="preserve">https://www.g2b.go.kr:8081/ep/invitation/publish/bidInfoDtl.do?bidno=20231145678&amp;bidseq=01&amp;releaseYn=Y&amp;taskClCd=3 </t>
  </si>
  <si>
    <t>서울특별시교육청 경복여자고등학교</t>
  </si>
  <si>
    <t>2023/11/29 14:35 (2023/12/06 10:00)</t>
  </si>
  <si>
    <t xml:space="preserve">https://www.g2b.go.kr:8081/ep/invitation/publish/bidInfoDtl.do?bidno=20231146009&amp;bidseq=01&amp;releaseYn=Y&amp;taskClCd=3 </t>
  </si>
  <si>
    <t>2023/11/29 14:27 (2023/12/07 10:00)</t>
  </si>
  <si>
    <t xml:space="preserve">https://www.g2b.go.kr:8081/ep/invitation/publish/bidInfoDtl.do?bidno=20231146301&amp;bidseq=00&amp;releaseYn=Y&amp;taskClCd=3 </t>
  </si>
  <si>
    <t>2023/11/29 14:14 (2023/12/07 10:00)</t>
  </si>
  <si>
    <t xml:space="preserve">https://www.g2b.go.kr:8081/ep/invitation/publish/bidInfoDtl.do?bidno=20231146243&amp;bidseq=00&amp;releaseYn=Y&amp;taskClCd=3 </t>
  </si>
  <si>
    <t>2023/11/29 14:05 (2023/12/05 10:00)</t>
  </si>
  <si>
    <t xml:space="preserve">https://www.g2b.go.kr:8081/ep/invitation/publish/bidInfoDtl.do?bidno=20231146213&amp;bidseq=00&amp;releaseYn=Y&amp;taskClCd=3 </t>
  </si>
  <si>
    <t>2023/11/29 13:52 (2023/12/08 10:00)</t>
  </si>
  <si>
    <t xml:space="preserve">https://www.g2b.go.kr:8081/ep/invitation/publish/bidInfoDtl.do?bidno=20231146161&amp;bidseq=00&amp;releaseYn=Y&amp;taskClCd=3 </t>
  </si>
  <si>
    <t>2023/11/29 11:07 (2023/12/05 14:00)</t>
  </si>
  <si>
    <t xml:space="preserve">https://www.g2b.go.kr:8081/ep/invitation/publish/bidInfoDtl.do?bidno=20231145805&amp;bidseq=00&amp;releaseYn=Y&amp;taskClCd=3 </t>
  </si>
  <si>
    <t>20231145729-01</t>
  </si>
  <si>
    <t>2023/11/29 10:58 (2023/12/05 14:00)</t>
  </si>
  <si>
    <t xml:space="preserve">https://www.g2b.go.kr:8081/ep/invitation/publish/bidInfoDtl.do?bidno=20231145729&amp;bidseq=01&amp;releaseYn=Y&amp;taskClCd=3 </t>
  </si>
  <si>
    <t>2023/11/29 10:51 (2023/12/06 10:00)</t>
  </si>
  <si>
    <t xml:space="preserve">https://www.g2b.go.kr:8081/ep/invitation/publish/bidInfoDtl.do?bidno=20231144496&amp;bidseq=00&amp;releaseYn=Y&amp;taskClCd=3 </t>
  </si>
  <si>
    <t>2023/11/28 20:19 (2023/12/04 10:00)</t>
  </si>
  <si>
    <t xml:space="preserve">https://www.g2b.go.kr:8081/ep/invitation/publish/bidInfoDtl.do?bidno=20231145138&amp;bidseq=00&amp;releaseYn=Y&amp;taskClCd=3 </t>
  </si>
  <si>
    <t>2023/11/28</t>
  </si>
  <si>
    <t>2023/11/28 18:15 (2023/12/04 14:00)</t>
  </si>
  <si>
    <t xml:space="preserve">https://www.g2b.go.kr:8081/ep/invitation/publish/bidInfoDtl.do?bidno=20231144860&amp;bidseq=00&amp;releaseYn=Y&amp;taskClCd=3 </t>
  </si>
  <si>
    <t>20231144040-00</t>
  </si>
  <si>
    <t>재입찰</t>
  </si>
  <si>
    <t>인천 치유의 숲 산림치유센터 신축공사(건축,토목,기계)</t>
  </si>
  <si>
    <t>인천광역시</t>
  </si>
  <si>
    <t>2023/11/28 16:37 (2023/12/05 14:00)</t>
  </si>
  <si>
    <t xml:space="preserve">https://www.g2b.go.kr:8081/ep/invitation/publish/bidInfoDtl.do?bidno=20231144040&amp;bidseq=00&amp;releaseYn=Y&amp;taskClCd=3 </t>
  </si>
  <si>
    <t>2023/11/28 16:30 (2023/12/04 10:00)</t>
  </si>
  <si>
    <t xml:space="preserve">https://www.g2b.go.kr:8081/ep/invitation/publish/bidInfoDtl.do?bidno=20231143964&amp;bidseq=00&amp;releaseYn=Y&amp;taskClCd=3 </t>
  </si>
  <si>
    <t>2023/11/28 15:02 (2023/12/04 10:00)</t>
  </si>
  <si>
    <t xml:space="preserve">https://www.g2b.go.kr:8081/ep/invitation/publish/bidInfoDtl.do?bidno=20231144106&amp;bidseq=00&amp;releaseYn=Y&amp;taskClCd=3 </t>
  </si>
  <si>
    <t>2023/11/28 14:16 (2023/12/04 10:00)</t>
  </si>
  <si>
    <t xml:space="preserve">https://www.g2b.go.kr:8081/ep/invitation/publish/bidInfoDtl.do?bidno=20231143883&amp;bidseq=00&amp;releaseYn=Y&amp;taskClCd=3 </t>
  </si>
  <si>
    <t>20231143781-00</t>
  </si>
  <si>
    <t>새장골 공영주차장 복합시설 신축공사</t>
  </si>
  <si>
    <t>2023/11/28 13:55 (2023/12/04 10:00)</t>
  </si>
  <si>
    <t xml:space="preserve">https://www.g2b.go.kr:8081/ep/invitation/publish/bidInfoDtl.do?bidno=20231143781&amp;bidseq=00&amp;releaseYn=Y&amp;taskClCd=3 </t>
  </si>
  <si>
    <t>엘림종합건설 주식회사</t>
  </si>
  <si>
    <t>2023/11/28 09:48 (2023/12/04 10:00)</t>
  </si>
  <si>
    <t xml:space="preserve">https://www.g2b.go.kr:8081/ep/invitation/publish/bidInfoDtl.do?bidno=20231142822&amp;bidseq=00&amp;releaseYn=Y&amp;taskClCd=3 </t>
  </si>
  <si>
    <t>2023/11/27 18:42 (2023/12/04 10:00)</t>
  </si>
  <si>
    <t xml:space="preserve">https://www.g2b.go.kr:8081/ep/invitation/publish/bidInfoDtl.do?bidno=20231142466&amp;bidseq=00&amp;releaseYn=Y&amp;taskClCd=3 </t>
  </si>
  <si>
    <t>2023/11/27</t>
  </si>
  <si>
    <t>2023/11/27 18:32 (2023/12/04 10:00)</t>
  </si>
  <si>
    <t xml:space="preserve">https://www.g2b.go.kr:8081/ep/invitation/publish/bidInfoDtl.do?bidno=20231140258&amp;bidseq=00&amp;releaseYn=Y&amp;taskClCd=3 </t>
  </si>
  <si>
    <t>2023/11/27 18:28 (2023/12/04 10:00)</t>
  </si>
  <si>
    <t xml:space="preserve">https://www.g2b.go.kr:8081/ep/invitation/publish/bidInfoDtl.do?bidno=20231140259&amp;bidseq=00&amp;releaseYn=Y&amp;taskClCd=3 </t>
  </si>
  <si>
    <t>2023/11/27 18:01 (2023/12/04 10:00)</t>
  </si>
  <si>
    <t xml:space="preserve">https://www.g2b.go.kr:8081/ep/invitation/publish/bidInfoDtl.do?bidno=20231142347&amp;bidseq=00&amp;releaseYn=Y&amp;taskClCd=3 </t>
  </si>
  <si>
    <t>2023/11/27 17:24 (2023/12/04 10:00)</t>
  </si>
  <si>
    <t xml:space="preserve">https://www.g2b.go.kr:8081/ep/invitation/publish/bidInfoDtl.do?bidno=20231142209&amp;bidseq=00&amp;releaseYn=Y&amp;taskClCd=3 </t>
  </si>
  <si>
    <t>2023/11/27 17:03 (2023/12/04 10:00)</t>
  </si>
  <si>
    <t xml:space="preserve">https://www.g2b.go.kr:8081/ep/invitation/publish/bidInfoDtl.do?bidno=20231142106&amp;bidseq=00&amp;releaseYn=Y&amp;taskClCd=3 </t>
  </si>
  <si>
    <t>서울특별시교육청 인헌고등학교</t>
  </si>
  <si>
    <t>2023/11/27 16:36 (2023/12/05 10:00)</t>
  </si>
  <si>
    <t xml:space="preserve">https://www.g2b.go.kr:8081/ep/invitation/publish/bidInfoDtl.do?bidno=20231133742&amp;bidseq=00&amp;releaseYn=Y&amp;taskClCd=3 </t>
  </si>
  <si>
    <t>2023/11/27 16:35 (2023/12/04 10:00)</t>
  </si>
  <si>
    <t xml:space="preserve">https://www.g2b.go.kr:8081/ep/invitation/publish/bidInfoDtl.do?bidno=20231141968&amp;bidseq=00&amp;releaseYn=Y&amp;taskClCd=3 </t>
  </si>
  <si>
    <t>2023/11/27 15:21 (2023/12/04 10:00)</t>
  </si>
  <si>
    <t xml:space="preserve">https://www.g2b.go.kr:8081/ep/invitation/publish/bidInfoDtl.do?bidno=20231141630&amp;bidseq=00&amp;releaseYn=Y&amp;taskClCd=3 </t>
  </si>
  <si>
    <t>서울특별시교육청 솔샘고등학교</t>
  </si>
  <si>
    <t>2023/11/27 15:10 (2023/12/04 10:00)</t>
  </si>
  <si>
    <t xml:space="preserve">https://www.g2b.go.kr:8081/ep/invitation/publish/bidInfoDtl.do?bidno=20231140879&amp;bidseq=00&amp;releaseYn=Y&amp;taskClCd=3 </t>
  </si>
  <si>
    <t>2023/11/27 14:56 (2023/12/04 10:00)</t>
  </si>
  <si>
    <t xml:space="preserve">https://www.g2b.go.kr:8081/ep/invitation/publish/bidInfoDtl.do?bidno=20231141500&amp;bidseq=00&amp;releaseYn=Y&amp;taskClCd=3 </t>
  </si>
  <si>
    <t>2023/11/27 14:55 (2023/12/04 10:00)</t>
  </si>
  <si>
    <t xml:space="preserve">https://www.g2b.go.kr:8081/ep/invitation/publish/bidInfoDtl.do?bidno=20231141471&amp;bidseq=00&amp;releaseYn=Y&amp;taskClCd=3 </t>
  </si>
  <si>
    <t>2023/11/27 14:40 (2023/12/04 10:00)</t>
  </si>
  <si>
    <t xml:space="preserve">https://www.g2b.go.kr:8081/ep/invitation/publish/bidInfoDtl.do?bidno=20231141394&amp;bidseq=00&amp;releaseYn=Y&amp;taskClCd=3 </t>
  </si>
  <si>
    <t>2023/11/27 09:31 (2023/12/04 14:00)</t>
  </si>
  <si>
    <t xml:space="preserve">https://www.g2b.go.kr:8081/ep/invitation/publish/bidInfoDtl.do?bidno=20231137604&amp;bidseq=02&amp;releaseYn=Y&amp;taskClCd=3 </t>
  </si>
  <si>
    <t>2023/11/24 18:45 (2023/11/30 10:00)</t>
  </si>
  <si>
    <t xml:space="preserve">https://www.g2b.go.kr:8081/ep/invitation/publish/bidInfoDtl.do?bidno=20231139762&amp;bidseq=00&amp;releaseYn=Y&amp;taskClCd=3 </t>
  </si>
  <si>
    <t>2023/11/24</t>
  </si>
  <si>
    <t>2023/11/24 18:10 (2023/11/30 10:00)</t>
  </si>
  <si>
    <t xml:space="preserve">https://www.g2b.go.kr:8081/ep/invitation/publish/bidInfoDtl.do?bidno=20231139708&amp;bidseq=00&amp;releaseYn=Y&amp;taskClCd=3 </t>
  </si>
  <si>
    <t>2023/11/24 17:02 (2023/12/04 10:00)</t>
  </si>
  <si>
    <t xml:space="preserve">https://www.g2b.go.kr:8081/ep/invitation/publish/bidInfoDtl.do?bidno=20231139455&amp;bidseq=00&amp;releaseYn=Y&amp;taskClCd=3 </t>
  </si>
  <si>
    <t>2023/11/24 14:53 (2023/11/30 10:00)</t>
  </si>
  <si>
    <t xml:space="preserve">https://www.g2b.go.kr:8081/ep/invitation/publish/bidInfoDtl.do?bidno=20231138054&amp;bidseq=00&amp;releaseYn=Y&amp;taskClCd=3 </t>
  </si>
  <si>
    <t>2023/11/24 14:47 (2023/11/30 10:00)</t>
  </si>
  <si>
    <t xml:space="preserve">https://www.g2b.go.kr:8081/ep/invitation/publish/bidInfoDtl.do?bidno=20231138083&amp;bidseq=00&amp;releaseYn=Y&amp;taskClCd=3 </t>
  </si>
  <si>
    <t>2023/11/24 14:46 (2023/11/30 10:00)</t>
  </si>
  <si>
    <t xml:space="preserve">https://www.g2b.go.kr:8081/ep/invitation/publish/bidInfoDtl.do?bidno=20231137985&amp;bidseq=00&amp;releaseYn=Y&amp;taskClCd=3 </t>
  </si>
  <si>
    <t>2023/11/24 12:56 (2023/11/30 10:00)</t>
  </si>
  <si>
    <t xml:space="preserve">https://www.g2b.go.kr:8081/ep/invitation/publish/bidInfoDtl.do?bidno=20231138588&amp;bidseq=00&amp;releaseYn=Y&amp;taskClCd=3 </t>
  </si>
  <si>
    <t>20231136628-01</t>
  </si>
  <si>
    <t>2023/11/24 11:31 (2023/12/01 14:00)</t>
  </si>
  <si>
    <t xml:space="preserve">https://www.g2b.go.kr:8081/ep/invitation/publish/bidInfoDtl.do?bidno=20231136628&amp;bidseq=01&amp;releaseYn=Y&amp;taskClCd=3 </t>
  </si>
  <si>
    <t>20231137302-00</t>
  </si>
  <si>
    <t>국립전통예술고등학교 제1예술관 강당 리모델링 건축공사</t>
  </si>
  <si>
    <t>문화체육관광부 전통예술고등학교</t>
  </si>
  <si>
    <t>2023/11/24 09:01 (2023/12/12 13:30)</t>
  </si>
  <si>
    <t xml:space="preserve">https://www.g2b.go.kr:8081/ep/invitation/publish/bidInfoDtl.do?bidno=20231137302&amp;bidseq=00&amp;releaseYn=Y&amp;taskClCd=3 </t>
  </si>
  <si>
    <t>2023/11/23 20:09 (2023/11/29 10:00)</t>
  </si>
  <si>
    <t xml:space="preserve">https://www.g2b.go.kr:8081/ep/invitation/publish/bidInfoDtl.do?bidno=20231137827&amp;bidseq=00&amp;releaseYn=Y&amp;taskClCd=3 </t>
  </si>
  <si>
    <t>2023/11/23</t>
  </si>
  <si>
    <t>2023/11/23 19:48 (2023/11/29 10:00)</t>
  </si>
  <si>
    <t xml:space="preserve">https://www.g2b.go.kr:8081/ep/invitation/publish/bidInfoDtl.do?bidno=20231137803&amp;bidseq=00&amp;releaseYn=Y&amp;taskClCd=3 </t>
  </si>
  <si>
    <t>2023/11/23 19:37 (2023/11/29 10:00)</t>
  </si>
  <si>
    <t xml:space="preserve">https://www.g2b.go.kr:8081/ep/invitation/publish/bidInfoDtl.do?bidno=20231137767&amp;bidseq=00&amp;releaseYn=Y&amp;taskClCd=3 </t>
  </si>
  <si>
    <t>2023/11/23 19:31 (2023/12/01 10:00)</t>
  </si>
  <si>
    <t xml:space="preserve">https://www.g2b.go.kr:8081/ep/invitation/publish/bidInfoDtl.do?bidno=20231137695&amp;bidseq=00&amp;releaseYn=Y&amp;taskClCd=3 </t>
  </si>
  <si>
    <t>2023/11/23 19:24 (2023/11/29 10:00)</t>
  </si>
  <si>
    <t xml:space="preserve">https://www.g2b.go.kr:8081/ep/invitation/publish/bidInfoDtl.do?bidno=20231137727&amp;bidseq=00&amp;releaseYn=Y&amp;taskClCd=3 </t>
  </si>
  <si>
    <t>2023/11/23 13:16 (2023/12/04 10:00)</t>
  </si>
  <si>
    <t xml:space="preserve">https://www.g2b.go.kr:8081/ep/invitation/publish/bidInfoDtl.do?bidno=20231135157&amp;bidseq=01&amp;releaseYn=Y&amp;taskClCd=3 </t>
  </si>
  <si>
    <t>서울특별시중부교육청 배화여자중학교</t>
  </si>
  <si>
    <t>2023/11/23 11:45 (2023/11/29 11:00)</t>
  </si>
  <si>
    <t xml:space="preserve">https://www.g2b.go.kr:8081/ep/invitation/publish/bidInfoDtl.do?bidno=20231135975&amp;bidseq=02&amp;releaseYn=Y&amp;taskClCd=3 </t>
  </si>
  <si>
    <t>2023/11/23 10:27 (2023/11/29 10:00)</t>
  </si>
  <si>
    <t xml:space="preserve">https://www.g2b.go.kr:8081/ep/invitation/publish/bidInfoDtl.do?bidno=20231135478&amp;bidseq=00&amp;releaseYn=Y&amp;taskClCd=3 </t>
  </si>
  <si>
    <t>2023/11/22 23:01 (2023/11/28 10:00)</t>
  </si>
  <si>
    <t xml:space="preserve">https://www.g2b.go.kr:8081/ep/invitation/publish/bidInfoDtl.do?bidno=20231135411&amp;bidseq=00&amp;releaseYn=Y&amp;taskClCd=3 </t>
  </si>
  <si>
    <t>2023/11/22</t>
  </si>
  <si>
    <t>2023/11/22 16:28 (2023/11/28 10:00)</t>
  </si>
  <si>
    <t xml:space="preserve">https://www.g2b.go.kr:8081/ep/invitation/publish/bidInfoDtl.do?bidno=20231133991&amp;bidseq=00&amp;releaseYn=Y&amp;taskClCd=3 </t>
  </si>
  <si>
    <t>2023/11/22 16:16 (2023/11/28 10:00)</t>
  </si>
  <si>
    <t xml:space="preserve">https://www.g2b.go.kr:8081/ep/invitation/publish/bidInfoDtl.do?bidno=20231134058&amp;bidseq=00&amp;releaseYn=Y&amp;taskClCd=3 </t>
  </si>
  <si>
    <t>2023/11/22 15:51 (2023/11/30 10:00)</t>
  </si>
  <si>
    <t xml:space="preserve">https://www.g2b.go.kr:8081/ep/invitation/publish/bidInfoDtl.do?bidno=20231134727&amp;bidseq=00&amp;releaseYn=Y&amp;taskClCd=3 </t>
  </si>
  <si>
    <t>20231128682-00</t>
  </si>
  <si>
    <t>과학전시관 시청각실 개선 공사(건축, 기계)</t>
  </si>
  <si>
    <t>서울특별시교육청 서울특별시과학전시관</t>
  </si>
  <si>
    <t>2023/11/22 14:23 (2023/12/05 10:00)</t>
  </si>
  <si>
    <t xml:space="preserve">https://www.g2b.go.kr:8081/ep/invitation/publish/bidInfoDtl.do?bidno=20231128682&amp;bidseq=00&amp;releaseYn=Y&amp;taskClCd=3 </t>
  </si>
  <si>
    <t>창신건설</t>
  </si>
  <si>
    <t>서울대학교 경영대학</t>
  </si>
  <si>
    <t>2023/11/22 10:53 (2023/11/29 10:00)</t>
  </si>
  <si>
    <t xml:space="preserve">https://www.g2b.go.kr:8081/ep/invitation/publish/bidInfoDtl.do?bidno=20231110909&amp;bidseq=01&amp;releaseYn=Y&amp;taskClCd=3 </t>
  </si>
  <si>
    <t>20231133533-00</t>
  </si>
  <si>
    <t>필로티구조물 내진보강 대수선공사 2권역</t>
  </si>
  <si>
    <t>2023/11/22 09:42 (2023/12/08 12:00)</t>
  </si>
  <si>
    <t xml:space="preserve">https://www.g2b.go.kr:8081/ep/invitation/publish/bidInfoDtl.do?bidno=20231133533&amp;bidseq=00&amp;releaseYn=Y&amp;taskClCd=3 </t>
  </si>
  <si>
    <t>주식회사 유인종합건설</t>
  </si>
  <si>
    <t>20231132071-00</t>
  </si>
  <si>
    <t>필로티구조물 내진보강 대수선공사 1권역</t>
  </si>
  <si>
    <t>2023/11/22 09:25 (2023/12/08 12:00)</t>
  </si>
  <si>
    <t xml:space="preserve">https://www.g2b.go.kr:8081/ep/invitation/publish/bidInfoDtl.do?bidno=20231132071&amp;bidseq=00&amp;releaseYn=Y&amp;taskClCd=3 </t>
  </si>
  <si>
    <t>2023/11/22 09:04 (2023/11/29 10:00)</t>
  </si>
  <si>
    <t xml:space="preserve">https://www.g2b.go.kr:8081/ep/invitation/publish/bidInfoDtl.do?bidno=20231132322&amp;bidseq=00&amp;releaseYn=Y&amp;taskClCd=3 </t>
  </si>
  <si>
    <t>2023/11/22 09:03 (2023/11/28 10:00)</t>
  </si>
  <si>
    <t xml:space="preserve">https://www.g2b.go.kr:8081/ep/invitation/publish/bidInfoDtl.do?bidno=20231133419&amp;bidseq=00&amp;releaseYn=Y&amp;taskClCd=3 </t>
  </si>
  <si>
    <t>2023/11/22 08:51 (2023/11/28 10:00)</t>
  </si>
  <si>
    <t xml:space="preserve">https://www.g2b.go.kr:8081/ep/invitation/publish/bidInfoDtl.do?bidno=20231133376&amp;bidseq=00&amp;releaseYn=Y&amp;taskClCd=3 </t>
  </si>
  <si>
    <t>2023/11/21 16:51 (2023/11/29 10:00)</t>
  </si>
  <si>
    <t xml:space="preserve">https://www.g2b.go.kr:8081/ep/invitation/publish/bidInfoDtl.do?bidno=20231132499&amp;bidseq=00&amp;releaseYn=Y&amp;taskClCd=3 </t>
  </si>
  <si>
    <t>2023/11/21</t>
  </si>
  <si>
    <t>서울특별시 서부공원여가센터</t>
  </si>
  <si>
    <t>2023/11/21 14:47 (2023/11/29 15:00)</t>
  </si>
  <si>
    <t xml:space="preserve">https://www.g2b.go.kr:8081/ep/invitation/publish/bidInfoDtl.do?bidno=20231132053&amp;bidseq=00&amp;releaseYn=Y&amp;taskClCd=3 </t>
  </si>
  <si>
    <t>서울특별시교육청 마포고등학교</t>
  </si>
  <si>
    <t>2023/11/21 13:29 (2023/11/29 10:00)</t>
  </si>
  <si>
    <t xml:space="preserve">https://www.g2b.go.kr:8081/ep/invitation/publish/bidInfoDtl.do?bidno=20231131444&amp;bidseq=01&amp;releaseYn=Y&amp;taskClCd=3 </t>
  </si>
  <si>
    <t>서울특별시교육청 은광여자고등학교</t>
  </si>
  <si>
    <t>2023/11/21 09:15 (2023/11/29 10:00)</t>
  </si>
  <si>
    <t xml:space="preserve">https://www.g2b.go.kr:8081/ep/invitation/publish/bidInfoDtl.do?bidno=20231129125&amp;bidseq=01&amp;releaseYn=Y&amp;taskClCd=3 </t>
  </si>
  <si>
    <t>2023/11/20 18:21 (2023/11/28 10:00)</t>
  </si>
  <si>
    <t xml:space="preserve">https://www.g2b.go.kr:8081/ep/invitation/publish/bidInfoDtl.do?bidno=20231129836&amp;bidseq=00&amp;releaseYn=Y&amp;taskClCd=3 </t>
  </si>
  <si>
    <t>2023/11/20</t>
  </si>
  <si>
    <t>2023/11/20 17:57 (2023/11/27 10:00)</t>
  </si>
  <si>
    <t xml:space="preserve">https://www.g2b.go.kr:8081/ep/invitation/publish/bidInfoDtl.do?bidno=20231129783&amp;bidseq=00&amp;releaseYn=Y&amp;taskClCd=3 </t>
  </si>
  <si>
    <t>2023/11/20 17:55 (2023/11/27 10:00)</t>
  </si>
  <si>
    <t xml:space="preserve">https://www.g2b.go.kr:8081/ep/invitation/publish/bidInfoDtl.do?bidno=20231129594&amp;bidseq=00&amp;releaseYn=Y&amp;taskClCd=3 </t>
  </si>
  <si>
    <t>서울특별시 도봉구</t>
  </si>
  <si>
    <t>2023/11/20 13:46 (2023/11/28 10:00)</t>
  </si>
  <si>
    <t xml:space="preserve">https://www.g2b.go.kr:8081/ep/invitation/publish/bidInfoDtl.do?bidno=20231129212&amp;bidseq=00&amp;releaseYn=Y&amp;taskClCd=3 </t>
  </si>
  <si>
    <t>2023/11/18 16:52 (2023/11/24 10:00)</t>
  </si>
  <si>
    <t xml:space="preserve">https://www.g2b.go.kr:8081/ep/invitation/publish/bidInfoDtl.do?bidno=20231127929&amp;bidseq=00&amp;releaseYn=Y&amp;taskClCd=3 </t>
  </si>
  <si>
    <t>2023/11/18</t>
  </si>
  <si>
    <t>2023/11/17 19:25 (2023/11/23 13:21)</t>
  </si>
  <si>
    <t xml:space="preserve">https://www.g2b.go.kr:8081/ep/invitation/publish/bidInfoDtl.do?bidno=20231127914&amp;bidseq=00&amp;releaseYn=Y&amp;taskClCd=3 </t>
  </si>
  <si>
    <t>2023/11/17</t>
  </si>
  <si>
    <t>2023/11/17 19:00 (2023/11/23 13:21)</t>
  </si>
  <si>
    <t xml:space="preserve">https://www.g2b.go.kr:8081/ep/invitation/publish/bidInfoDtl.do?bidno=20231127895&amp;bidseq=00&amp;releaseYn=Y&amp;taskClCd=3 </t>
  </si>
  <si>
    <t>2023/11/17 18:51 (2023/11/23 13:21)</t>
  </si>
  <si>
    <t xml:space="preserve">https://www.g2b.go.kr:8081/ep/invitation/publish/bidInfoDtl.do?bidno=20231127886&amp;bidseq=00&amp;releaseYn=Y&amp;taskClCd=3 </t>
  </si>
  <si>
    <t>2023/11/17 13:05 (2023/11/24 10:00)</t>
  </si>
  <si>
    <t xml:space="preserve">https://www.g2b.go.kr:8081/ep/invitation/publish/bidInfoDtl.do?bidno=20231125631&amp;bidseq=00&amp;releaseYn=Y&amp;taskClCd=3 </t>
  </si>
  <si>
    <t>20231126395-00</t>
  </si>
  <si>
    <t>교육시설 연구소(무대제작소-16호관) 증축공사(건축)</t>
  </si>
  <si>
    <t>동서울대학</t>
  </si>
  <si>
    <t>2023/11/17 10:42 (-)</t>
  </si>
  <si>
    <t xml:space="preserve">https://www.g2b.go.kr:8081/ep/invitation/publish/bidInfoDtl.do?bidno=20231126395&amp;bidseq=00&amp;releaseYn=Y&amp;taskClCd=3 </t>
  </si>
  <si>
    <t>20231116310-00</t>
  </si>
  <si>
    <t>남가좌새롬어린이도서관 리모델링 공사(건축,기계)</t>
  </si>
  <si>
    <t>2023/11/16 17:57 (2023/11/24 14:00)</t>
  </si>
  <si>
    <t xml:space="preserve">https://www.g2b.go.kr:8081/ep/invitation/publish/bidInfoDtl.do?bidno=20231116310&amp;bidseq=00&amp;releaseYn=Y&amp;taskClCd=3 </t>
  </si>
  <si>
    <t>2023/11/16</t>
  </si>
  <si>
    <t>2023/11/16 17:15 (2023/11/22 10:00)</t>
  </si>
  <si>
    <t xml:space="preserve">https://www.g2b.go.kr:8081/ep/invitation/publish/bidInfoDtl.do?bidno=20231125503&amp;bidseq=00&amp;releaseYn=Y&amp;taskClCd=3 </t>
  </si>
  <si>
    <t>2023/11/16 16:24 (2023/11/24 10:00)</t>
  </si>
  <si>
    <t xml:space="preserve">https://www.g2b.go.kr:8081/ep/invitation/publish/bidInfoDtl.do?bidno=20231125233&amp;bidseq=00&amp;releaseYn=Y&amp;taskClCd=3 </t>
  </si>
  <si>
    <t>20231122285-00</t>
  </si>
  <si>
    <t>(장기계속) 종암중 공간혁신 전면 리모델링 및 증축공사</t>
  </si>
  <si>
    <t>2023/11/15 17:20 (2023/12/06 10:00)</t>
  </si>
  <si>
    <t xml:space="preserve">https://www.g2b.go.kr:8081/ep/invitation/publish/bidInfoDtl.do?bidno=20231122285&amp;bidseq=00&amp;releaseYn=Y&amp;taskClCd=3 </t>
  </si>
  <si>
    <t>2023/11/15 16:11 (2023/11/23 13:21)</t>
  </si>
  <si>
    <t xml:space="preserve">https://www.g2b.go.kr:8081/ep/invitation/publish/bidInfoDtl.do?bidno=20231123037&amp;bidseq=00&amp;releaseYn=Y&amp;taskClCd=3 </t>
  </si>
  <si>
    <t>2023/11/15 15:59 (2023/11/23 13:21)</t>
  </si>
  <si>
    <t xml:space="preserve">https://www.g2b.go.kr:8081/ep/invitation/publish/bidInfoDtl.do?bidno=20231122972&amp;bidseq=00&amp;releaseYn=Y&amp;taskClCd=3 </t>
  </si>
  <si>
    <t>2023/11/15 15:30 (2023/11/23 13:21)</t>
  </si>
  <si>
    <t xml:space="preserve">https://www.g2b.go.kr:8081/ep/invitation/publish/bidInfoDtl.do?bidno=20231122821&amp;bidseq=00&amp;releaseYn=Y&amp;taskClCd=3 </t>
  </si>
  <si>
    <t>20231122244-00</t>
  </si>
  <si>
    <t>공항동 53-2 마을관리사무소 신축 공사(건축, 기계)</t>
  </si>
  <si>
    <t>2023/11/15 13:31 (2023/11/23 13:21)</t>
  </si>
  <si>
    <t xml:space="preserve">https://www.g2b.go.kr:8081/ep/invitation/publish/bidInfoDtl.do?bidno=20231122244&amp;bidseq=00&amp;releaseYn=Y&amp;taskClCd=3 </t>
  </si>
  <si>
    <t>2023/11/14 13:31 (2023/11/20 10:00)</t>
  </si>
  <si>
    <t xml:space="preserve">https://www.g2b.go.kr:8081/ep/invitation/publish/bidInfoDtl.do?bidno=20231119323&amp;bidseq=00&amp;releaseYn=Y&amp;taskClCd=3 </t>
  </si>
  <si>
    <t>2023/11/14 12:45 (2023/11/22 10:00)</t>
  </si>
  <si>
    <t xml:space="preserve">https://www.g2b.go.kr:8081/ep/invitation/publish/bidInfoDtl.do?bidno=20231119823&amp;bidseq=00&amp;releaseYn=Y&amp;taskClCd=3 </t>
  </si>
  <si>
    <t>2023/11/14 12:32 (2023/11/20 10:00)</t>
  </si>
  <si>
    <t xml:space="preserve">https://www.g2b.go.kr:8081/ep/invitation/publish/bidInfoDtl.do?bidno=20231119157&amp;bidseq=00&amp;releaseYn=Y&amp;taskClCd=3 </t>
  </si>
  <si>
    <t>2023/11/14 10:07 (2023/11/20 10:00)</t>
  </si>
  <si>
    <t xml:space="preserve">https://www.g2b.go.kr:8081/ep/invitation/publish/bidInfoDtl.do?bidno=20231119360&amp;bidseq=00&amp;releaseYn=Y&amp;taskClCd=3 </t>
  </si>
  <si>
    <r>
      <t>투찰가능금액
(①*</t>
    </r>
    <r>
      <rPr>
        <b/>
        <sz val="8"/>
        <color theme="0"/>
        <rFont val="맑은 고딕"/>
        <family val="3"/>
        <charset val="129"/>
      </rPr>
      <t>②-③</t>
    </r>
    <r>
      <rPr>
        <b/>
        <sz val="8"/>
        <color theme="0"/>
        <rFont val="맑은 고딕"/>
        <family val="3"/>
        <charset val="129"/>
        <scheme val="minor"/>
      </rPr>
      <t>)④+③</t>
    </r>
    <phoneticPr fontId="2" type="noConversion"/>
  </si>
  <si>
    <t>주택도시공사</t>
  </si>
  <si>
    <t>공항공사</t>
  </si>
  <si>
    <t>서울시</t>
  </si>
  <si>
    <t>산림청</t>
  </si>
  <si>
    <t>시설공단</t>
  </si>
  <si>
    <t>과기부</t>
  </si>
  <si>
    <t>교통안전공단</t>
  </si>
  <si>
    <t>경제진흥원</t>
  </si>
  <si>
    <t>국립공원공단</t>
  </si>
  <si>
    <t>적십자사</t>
  </si>
  <si>
    <t>문화재재단</t>
  </si>
  <si>
    <t>2023/11/13 19:40 (2023/11/21 10:00)</t>
  </si>
  <si>
    <t xml:space="preserve">https://www.g2b.go.kr:8081/ep/invitation/publish/bidInfoDtl.do?bidno=20231118882&amp;bidseq=00&amp;releaseYn=Y&amp;taskClCd=3 </t>
  </si>
  <si>
    <t>2023/11/13 18:54 (2023/11/20 10:00)</t>
  </si>
  <si>
    <t xml:space="preserve">https://www.g2b.go.kr:8081/ep/invitation/publish/bidInfoDtl.do?bidno=20231118809&amp;bidseq=00&amp;releaseYn=Y&amp;taskClCd=3 </t>
  </si>
  <si>
    <t>2023/11/13 18:08 (2023/11/21 10:00)</t>
  </si>
  <si>
    <t xml:space="preserve">https://www.g2b.go.kr:8081/ep/invitation/publish/bidInfoDtl.do?bidno=20231118701&amp;bidseq=00&amp;releaseYn=Y&amp;taskClCd=3 </t>
  </si>
  <si>
    <t>20231117910-00</t>
  </si>
  <si>
    <t>동부공원 여가센터 청사 증축공사</t>
  </si>
  <si>
    <t>서울특별시 동부공원여가센터</t>
  </si>
  <si>
    <t>2023/11/13 15:14 (2023/11/21 14:00)</t>
  </si>
  <si>
    <t xml:space="preserve">https://www.g2b.go.kr:8081/ep/invitation/publish/bidInfoDtl.do?bidno=20231117910&amp;bidseq=00&amp;releaseYn=Y&amp;taskClCd=3 </t>
  </si>
  <si>
    <t>서울특별시교육청 숭문고등학교</t>
  </si>
  <si>
    <t>2023/11/13 09:12 (2023/11/29 10:00)</t>
  </si>
  <si>
    <t xml:space="preserve">https://www.g2b.go.kr:8081/ep/invitation/publish/bidInfoDtl.do?bidno=20231116736&amp;bidseq=00&amp;releaseYn=Y&amp;taskClCd=3 </t>
  </si>
  <si>
    <t>2023/11/10 14:31 (2023/11/20 10:00)</t>
  </si>
  <si>
    <t xml:space="preserve">https://www.g2b.go.kr:8081/ep/invitation/publish/bidInfoDtl.do?bidno=20231115634&amp;bidseq=00&amp;releaseYn=Y&amp;taskClCd=3 </t>
  </si>
  <si>
    <t>서울특별시교육청 동명여자고등학교</t>
  </si>
  <si>
    <t>2023/11/10 13:32 (2023/11/20 10:00)</t>
  </si>
  <si>
    <t xml:space="preserve">https://www.g2b.go.kr:8081/ep/invitation/publish/bidInfoDtl.do?bidno=20231111876&amp;bidseq=03&amp;releaseYn=Y&amp;taskClCd=3 </t>
  </si>
  <si>
    <t>2023/11/10 12:35 (2023/11/20 10:00)</t>
  </si>
  <si>
    <t xml:space="preserve">https://www.g2b.go.kr:8081/ep/invitation/publish/bidInfoDtl.do?bidno=20231115348&amp;bidseq=00&amp;releaseYn=Y&amp;taskClCd=3 </t>
  </si>
  <si>
    <t>2023/11/10 12:22 (2023/11/17 10:00)</t>
  </si>
  <si>
    <t xml:space="preserve">https://www.g2b.go.kr:8081/ep/invitation/publish/bidInfoDtl.do?bidno=20231115342&amp;bidseq=00&amp;releaseYn=Y&amp;taskClCd=3 </t>
  </si>
  <si>
    <t>2023/11/09 18:11 (2023/11/15 10:00)</t>
  </si>
  <si>
    <t xml:space="preserve">https://www.g2b.go.kr:8081/ep/invitation/publish/bidInfoDtl.do?bidno=20231113657&amp;bidseq=00&amp;releaseYn=Y&amp;taskClCd=3 </t>
  </si>
  <si>
    <t>2023/11/09 17:46 (2023/11/15 10:00)</t>
  </si>
  <si>
    <t xml:space="preserve">https://www.g2b.go.kr:8081/ep/invitation/publish/bidInfoDtl.do?bidno=20231114324&amp;bidseq=00&amp;releaseYn=Y&amp;taskClCd=3 </t>
  </si>
  <si>
    <t>2023/11/09 17:31 (2023/11/15 10:00)</t>
  </si>
  <si>
    <t xml:space="preserve">https://www.g2b.go.kr:8081/ep/invitation/publish/bidInfoDtl.do?bidno=20231113053&amp;bidseq=00&amp;releaseYn=Y&amp;taskClCd=3 </t>
  </si>
  <si>
    <t>2023/11/09 17:13 (2023/11/17 10:00)</t>
  </si>
  <si>
    <t xml:space="preserve">https://www.g2b.go.kr:8081/ep/invitation/publish/bidInfoDtl.do?bidno=20231114207&amp;bidseq=00&amp;releaseYn=Y&amp;taskClCd=3 </t>
  </si>
  <si>
    <t>2023/11/09 16:40 (2023/11/15 14:00)</t>
  </si>
  <si>
    <t xml:space="preserve">https://www.g2b.go.kr:8081/ep/invitation/publish/bidInfoDtl.do?bidno=20231114064&amp;bidseq=00&amp;releaseYn=Y&amp;taskClCd=3 </t>
  </si>
  <si>
    <t>20231113472-01</t>
  </si>
  <si>
    <t>2023/11/09 16:27 (2023/11/15 14:00)</t>
  </si>
  <si>
    <t xml:space="preserve">https://www.g2b.go.kr:8081/ep/invitation/publish/bidInfoDtl.do?bidno=20231113472&amp;bidseq=01&amp;releaseYn=Y&amp;taskClCd=3 </t>
  </si>
  <si>
    <t>20231112639-01</t>
  </si>
  <si>
    <t>2023년 한강공원 신설 화장실 기반시설 공사</t>
  </si>
  <si>
    <t>서울특별시 미래한강본부</t>
  </si>
  <si>
    <t>2023/11/09 14:45 (2023/11/17 12:00)</t>
  </si>
  <si>
    <t xml:space="preserve">https://www.g2b.go.kr:8081/ep/invitation/publish/bidInfoDtl.do?bidno=20231112639&amp;bidseq=01&amp;releaseYn=Y&amp;taskClCd=3 </t>
  </si>
  <si>
    <t>20231112901-01</t>
  </si>
  <si>
    <t>2023/11/09 14:07 (2023/11/15 14:00)</t>
  </si>
  <si>
    <t xml:space="preserve">https://www.g2b.go.kr:8081/ep/invitation/publish/bidInfoDtl.do?bidno=20231112901&amp;bidseq=01&amp;releaseYn=Y&amp;taskClCd=3 </t>
  </si>
  <si>
    <t>2023/11/09 13:57 (2023/11/15 14:00)</t>
  </si>
  <si>
    <t xml:space="preserve">https://www.g2b.go.kr:8081/ep/invitation/publish/bidInfoDtl.do?bidno=20231112981&amp;bidseq=00&amp;releaseYn=Y&amp;taskClCd=3 </t>
  </si>
  <si>
    <t>2023/11/08 16:29 (2023/11/16 10:00)</t>
  </si>
  <si>
    <t xml:space="preserve">https://www.g2b.go.kr:8081/ep/invitation/publish/bidInfoDtl.do?bidno=20231111802&amp;bidseq=00&amp;releaseYn=Y&amp;taskClCd=3 </t>
  </si>
  <si>
    <t>2023/11/08 16:14 (2023/11/14 10:00)</t>
  </si>
  <si>
    <t xml:space="preserve">https://www.g2b.go.kr:8081/ep/invitation/publish/bidInfoDtl.do?bidno=20231109582&amp;bidseq=00&amp;releaseYn=Y&amp;taskClCd=3 </t>
  </si>
  <si>
    <t>2023/11/08 10:32 (2023/11/14 10:00)</t>
  </si>
  <si>
    <t xml:space="preserve">https://www.g2b.go.kr:8081/ep/invitation/publish/bidInfoDtl.do?bidno=20231110720&amp;bidseq=00&amp;releaseYn=Y&amp;taskClCd=3 </t>
  </si>
  <si>
    <t>2023/11/07 20:44 (2023/11/13 14:00)</t>
  </si>
  <si>
    <t xml:space="preserve">https://www.g2b.go.kr:8081/ep/invitation/publish/bidInfoDtl.do?bidno=20231110249&amp;bidseq=00&amp;releaseYn=Y&amp;taskClCd=3 </t>
  </si>
  <si>
    <t>20231109865-02</t>
  </si>
  <si>
    <t>2023/11/07 17:54 (2023/11/13 10:00)</t>
  </si>
  <si>
    <t xml:space="preserve">https://www.g2b.go.kr:8081/ep/invitation/publish/bidInfoDtl.do?bidno=20231109865&amp;bidseq=02&amp;releaseYn=Y&amp;taskClCd=3 </t>
  </si>
  <si>
    <t>2023/11/07 17:25 (2023/11/23 13:21)</t>
  </si>
  <si>
    <t xml:space="preserve">https://www.g2b.go.kr:8081/ep/invitation/publish/bidInfoDtl.do?bidno=20231109898&amp;bidseq=00&amp;releaseYn=Y&amp;taskClCd=3 </t>
  </si>
  <si>
    <t>2023/11/07 17:11 (2023/11/14 15:30)</t>
  </si>
  <si>
    <t xml:space="preserve">https://www.g2b.go.kr:8081/ep/invitation/publish/bidInfoDtl.do?bidno=20231109842&amp;bidseq=00&amp;releaseYn=Y&amp;taskClCd=3 </t>
  </si>
  <si>
    <t>20231108590-00</t>
  </si>
  <si>
    <t>서울어린이대공원 공연장 리모델링 건축공사(장기계속)</t>
  </si>
  <si>
    <t>2023/11/07 10:30 (2023/11/23 14:00)</t>
  </si>
  <si>
    <t xml:space="preserve">https://www.g2b.go.kr:8081/ep/invitation/publish/bidInfoDtl.do?bidno=20231108590&amp;bidseq=00&amp;releaseYn=Y&amp;taskClCd=3 </t>
  </si>
  <si>
    <t>2023/11/07 10:05 (2023/11/14 10:00)</t>
  </si>
  <si>
    <t xml:space="preserve">https://www.g2b.go.kr:8081/ep/invitation/publish/bidInfoDtl.do?bidno=20231106803&amp;bidseq=00&amp;releaseYn=Y&amp;taskClCd=3 </t>
  </si>
  <si>
    <t>20231107109-01</t>
  </si>
  <si>
    <t>2023/11/07 09:43 (2023/11/22 14:00)</t>
  </si>
  <si>
    <t xml:space="preserve">https://www.g2b.go.kr:8081/ep/invitation/publish/bidInfoDtl.do?bidno=20231107109&amp;bidseq=01&amp;releaseYn=Y&amp;taskClCd=3 </t>
  </si>
  <si>
    <t>20231036163-01</t>
  </si>
  <si>
    <t>2023/11/06 14:35 (2023/11/15 14:00)</t>
  </si>
  <si>
    <t xml:space="preserve">https://www.g2b.go.kr:8081/ep/invitation/publish/bidInfoDtl.do?bidno=20231036163&amp;bidseq=01&amp;releaseYn=Y&amp;taskClCd=3 </t>
  </si>
  <si>
    <t>서울물재생시설공단</t>
  </si>
  <si>
    <t>2023/11/06 10:38 (2023/11/14 10:00)</t>
  </si>
  <si>
    <t xml:space="preserve">https://www.g2b.go.kr:8081/ep/invitation/publish/bidInfoDtl.do?bidno=20231106297&amp;bidseq=00&amp;releaseYn=Y&amp;taskClCd=3 </t>
  </si>
  <si>
    <t>2023/11/06 10:37 (2023/11/14 10:00)</t>
  </si>
  <si>
    <t xml:space="preserve">https://www.g2b.go.kr:8081/ep/invitation/publish/bidInfoDtl.do?bidno=20231106279&amp;bidseq=00&amp;releaseYn=Y&amp;taskClCd=3 </t>
  </si>
  <si>
    <t>2023/11/06 10:05 (2023/11/14 10:00)</t>
  </si>
  <si>
    <t xml:space="preserve">https://www.g2b.go.kr:8081/ep/invitation/publish/bidInfoDtl.do?bidno=20231106161&amp;bidseq=00&amp;releaseYn=Y&amp;taskClCd=3 </t>
  </si>
  <si>
    <t>2023/11/03 14:34 (2023/11/13 10:00)</t>
  </si>
  <si>
    <t xml:space="preserve">https://www.g2b.go.kr:8081/ep/invitation/publish/bidInfoDtl.do?bidno=20231104829&amp;bidseq=00&amp;releaseYn=Y&amp;taskClCd=3 </t>
  </si>
  <si>
    <t>20231104358-00</t>
  </si>
  <si>
    <t>잠원스포츠파크 철거공사</t>
  </si>
  <si>
    <t>2023/11/03 10:59 (2023/11/13 14:00)</t>
  </si>
  <si>
    <t xml:space="preserve">https://www.g2b.go.kr:8081/ep/invitation/publish/bidInfoDtl.do?bidno=20231104358&amp;bidseq=00&amp;releaseYn=Y&amp;taskClCd=3 </t>
  </si>
  <si>
    <t>2023/11/03 10:40 (2023/11/09 10:00)</t>
  </si>
  <si>
    <t xml:space="preserve">https://www.g2b.go.kr:8081/ep/invitation/publish/bidInfoDtl.do?bidno=20231102996&amp;bidseq=00&amp;releaseYn=Y&amp;taskClCd=3 </t>
  </si>
  <si>
    <t>서울과학기술대학교</t>
  </si>
  <si>
    <t>2023/11/02 16:36 (2023/11/14 10:00)</t>
  </si>
  <si>
    <t xml:space="preserve">https://www.g2b.go.kr:8081/ep/invitation/publish/bidInfoDtl.do?bidno=20231100698&amp;bidseq=00&amp;releaseYn=Y&amp;taskClCd=3 </t>
  </si>
  <si>
    <t>2023/11/01 08:32 (2023/11/09 10:00)</t>
  </si>
  <si>
    <t xml:space="preserve">https://www.g2b.go.kr:8081/ep/invitation/publish/bidInfoDtl.do?bidno=20231038430&amp;bidseq=00&amp;releaseYn=Y&amp;taskClCd=3 </t>
  </si>
  <si>
    <t>2023/10/31 15:49 (2023/11/06 10:00)</t>
  </si>
  <si>
    <t xml:space="preserve">https://www.g2b.go.kr:8081/ep/invitation/publish/bidInfoDtl.do?bidno=20231036435&amp;bidseq=00&amp;releaseYn=Y&amp;taskClCd=3 </t>
  </si>
  <si>
    <t>2023/10/31 13:37 (2023/11/16 10:00)</t>
  </si>
  <si>
    <t xml:space="preserve">https://www.g2b.go.kr:8081/ep/invitation/publish/bidInfoDtl.do?bidno=20231037216&amp;bidseq=00&amp;releaseYn=Y&amp;taskClCd=3 </t>
  </si>
  <si>
    <t>공고일</t>
    <phoneticPr fontId="2" type="noConversion"/>
  </si>
  <si>
    <t>장위토건</t>
  </si>
  <si>
    <t>케이종합건설 주식회사</t>
  </si>
  <si>
    <t>주식회사 한맥건설</t>
  </si>
  <si>
    <t>예비가격 기초금액 중 순공사원가</t>
    <phoneticPr fontId="2" type="noConversion"/>
  </si>
  <si>
    <t>대통령경호처 [대통령경호처]</t>
  </si>
  <si>
    <t>20231227628-00</t>
  </si>
  <si>
    <t>성내2동 구립 경로당 신축공사 시행(긴급)</t>
  </si>
  <si>
    <t>2023/12/14 20:05 (2023/12/20 10:00)</t>
  </si>
  <si>
    <t xml:space="preserve">https://www.g2b.go.kr:8081/ep/invitation/publish/bidInfoDtl.do?bidno=20231227628&amp;bidseq=00&amp;releaseYn=Y&amp;taskClCd=3 </t>
  </si>
  <si>
    <t>20231227265-00</t>
  </si>
  <si>
    <t>여의도고등학교 축구부 급식소 리모델링 및 기타공사</t>
  </si>
  <si>
    <t>2023/12/14 18:00 (2023/12/20 10:00)</t>
  </si>
  <si>
    <t xml:space="preserve">https://www.g2b.go.kr:8081/ep/invitation/publish/bidInfoDtl.do?bidno=20231227265&amp;bidseq=00&amp;releaseYn=Y&amp;taskClCd=3 </t>
  </si>
  <si>
    <t>20231229650-03</t>
  </si>
  <si>
    <t>잠실여자고등학교 바닥개선 및 내부도장 공사 입찰공고</t>
  </si>
  <si>
    <t>서울특별시교육청 잠실여자고등학교</t>
  </si>
  <si>
    <t>2023/12/18 14:38 (2023/12/21 10:00)</t>
  </si>
  <si>
    <t xml:space="preserve">https://www.g2b.go.kr:8081/ep/invitation/publish/bidInfoDtl.do?bidno=20231229650&amp;bidseq=03&amp;releaseYn=Y&amp;taskClCd=3 </t>
  </si>
  <si>
    <t>20231231328-00</t>
  </si>
  <si>
    <t>중산고등학교 체육관 조리실 부분보수 건축공사</t>
  </si>
  <si>
    <t>서울특별시교육청 중산고등학교</t>
  </si>
  <si>
    <t>2023/12/18 11:25 (2023/12/21 10:00)</t>
  </si>
  <si>
    <t xml:space="preserve">https://www.g2b.go.kr:8081/ep/invitation/publish/bidInfoDtl.do?bidno=20231231328&amp;bidseq=00&amp;releaseYn=Y&amp;taskClCd=3 </t>
  </si>
  <si>
    <t>20231231136-00</t>
  </si>
  <si>
    <t>중산고등학교 교사동 화장실 개선 건축공사</t>
  </si>
  <si>
    <t>2023/12/18 10:43 (2023/12/21 10:00)</t>
  </si>
  <si>
    <t xml:space="preserve">https://www.g2b.go.kr:8081/ep/invitation/publish/bidInfoDtl.do?bidno=20231231136&amp;bidseq=00&amp;releaseYn=Y&amp;taskClCd=3 </t>
  </si>
  <si>
    <t>20231225814-00</t>
  </si>
  <si>
    <t>창동 업무시설 11층~16층 공간구획공사</t>
  </si>
  <si>
    <t>2023/12/15 09:20 (2023/12/21 12:00)</t>
  </si>
  <si>
    <t xml:space="preserve">https://www.g2b.go.kr:8081/ep/invitation/publish/bidInfoDtl.do?bidno=20231225814&amp;bidseq=00&amp;releaseYn=Y&amp;taskClCd=3 </t>
  </si>
  <si>
    <t>20231231915-00</t>
  </si>
  <si>
    <t>선일여자중학교 체육관 리모델링 공사</t>
  </si>
  <si>
    <t>서울특별시서부교육청 선일여자중학교</t>
  </si>
  <si>
    <t>2023/12/18 14:50 (2023/12/26 11:00)</t>
  </si>
  <si>
    <t xml:space="preserve">https://www.g2b.go.kr:8081/ep/invitation/publish/bidInfoDtl.do?bidno=20231231915&amp;bidseq=00&amp;releaseYn=Y&amp;taskClCd=3 </t>
  </si>
  <si>
    <t>20231229362-00</t>
  </si>
  <si>
    <t>대신고등학교 체육관 환경개선공사 입찰 공고</t>
  </si>
  <si>
    <t>서울특별시교육청 대신고등학교</t>
  </si>
  <si>
    <t>2023/12/18 12:52 (2023/12/26 14:00)</t>
  </si>
  <si>
    <t xml:space="preserve">https://www.g2b.go.kr:8081/ep/invitation/publish/bidInfoDtl.do?bidno=20231229362&amp;bidseq=00&amp;releaseYn=Y&amp;taskClCd=3 </t>
  </si>
  <si>
    <t>서울특별시교육청 인창고등학교 [서울특별시교육청 인창고등학교]</t>
  </si>
  <si>
    <t>(주)하다디자인건축</t>
  </si>
  <si>
    <t>에메랄드종합건설(주)</t>
  </si>
  <si>
    <t>주식회사 선공</t>
  </si>
  <si>
    <t>(주)아이지엠이앤씨</t>
  </si>
  <si>
    <t>서울특별시교육청 한성과학고등학교 [서울특별시교육청 한성과학고등학교]</t>
  </si>
  <si>
    <t>서울특별시교육청 세종과학고등학교 [서울특별시교육청 세종과학고등학교]</t>
  </si>
  <si>
    <t>주식회사 김스애드</t>
  </si>
  <si>
    <t>전자입찰취소신청</t>
  </si>
  <si>
    <t>만국건설 주식회사</t>
  </si>
  <si>
    <t>주식회사 백석종합건설</t>
  </si>
  <si>
    <t>20231137364-00</t>
  </si>
  <si>
    <t>영천시 지역특화 임대형 스마트팜 조성사업 온실설치공사</t>
  </si>
  <si>
    <t>조달청 대구지방조달청 [한국농어촌공사 경북지역본부 영천지사]</t>
  </si>
  <si>
    <t>에이스이앤씨 주식회사</t>
  </si>
  <si>
    <t>서울특별시서부교육청 영락중학교 [서울특별시서부교육청 영락중학교]</t>
  </si>
  <si>
    <t>주식회사제이니디자인</t>
  </si>
  <si>
    <t>우륭건설(주)</t>
  </si>
  <si>
    <t>20231224934-00</t>
    <phoneticPr fontId="2" type="noConversion"/>
  </si>
  <si>
    <t>467/912</t>
    <phoneticPr fontId="2" type="noConversion"/>
  </si>
  <si>
    <t>236/1008</t>
    <phoneticPr fontId="2" type="noConversion"/>
  </si>
  <si>
    <t>669/869</t>
    <phoneticPr fontId="2" type="noConversion"/>
  </si>
  <si>
    <t>-82/845</t>
    <phoneticPr fontId="2" type="noConversion"/>
  </si>
  <si>
    <t>487/869</t>
    <phoneticPr fontId="2" type="noConversion"/>
  </si>
  <si>
    <t>561/1000</t>
    <phoneticPr fontId="2" type="noConversion"/>
  </si>
  <si>
    <t>632/996</t>
    <phoneticPr fontId="2" type="noConversion"/>
  </si>
  <si>
    <t>20231237962-02</t>
  </si>
  <si>
    <t>[긴급]양천고등학교 다목적강당 및 급식실 증축공사</t>
  </si>
  <si>
    <t>서울특별시교육청 양천고등학교</t>
  </si>
  <si>
    <t>2023/12/21 15:58 (2023/12/26 14:00)</t>
  </si>
  <si>
    <t xml:space="preserve">https://www.g2b.go.kr:8081/ep/invitation/publish/bidInfoDtl.do?bidno=20231237962&amp;bidseq=02&amp;releaseYn=Y&amp;taskClCd=3 </t>
  </si>
  <si>
    <t>20231237410-00</t>
  </si>
  <si>
    <t>서울고등학교 고교학점제 공간(후관 등) 조성공사 전자입찰 공고</t>
  </si>
  <si>
    <t>서울특별시교육청 서울고등학교</t>
  </si>
  <si>
    <t>2023/12/20 19:16 (2023/12/26 10:00)</t>
  </si>
  <si>
    <t xml:space="preserve">https://www.g2b.go.kr:8081/ep/invitation/publish/bidInfoDtl.do?bidno=20231237410&amp;bidseq=00&amp;releaseYn=Y&amp;taskClCd=3 </t>
  </si>
  <si>
    <t>20231237027-00</t>
  </si>
  <si>
    <t>응암정보도서관(생활문화센터) 신축공사</t>
  </si>
  <si>
    <t>2023/12/20 16:52 (2024/01/05 10:00)</t>
  </si>
  <si>
    <t xml:space="preserve">https://www.g2b.go.kr:8081/ep/invitation/publish/bidInfoDtl.do?bidno=20231237027&amp;bidseq=00&amp;releaseYn=Y&amp;taskClCd=3 </t>
  </si>
  <si>
    <t>20231236773-00</t>
  </si>
  <si>
    <t>경복비즈니스고등학교 교사동 내진보강공사</t>
  </si>
  <si>
    <t>서울특별시교육청 경복비즈니스고등학교</t>
  </si>
  <si>
    <t>2023/12/20 15:43 (2023/12/26 10:00)</t>
  </si>
  <si>
    <t xml:space="preserve">https://www.g2b.go.kr:8081/ep/invitation/publish/bidInfoDtl.do?bidno=20231236773&amp;bidseq=00&amp;releaseYn=Y&amp;taskClCd=3 </t>
  </si>
  <si>
    <t>20231236764-00</t>
  </si>
  <si>
    <t>대신고등학교 고교학점제 공간조성공사 입찰 공고</t>
  </si>
  <si>
    <t>2023/12/20 15:25 (2023/12/28 14:00)</t>
  </si>
  <si>
    <t xml:space="preserve">https://www.g2b.go.kr:8081/ep/invitation/publish/bidInfoDtl.do?bidno=20231236764&amp;bidseq=00&amp;releaseYn=Y&amp;taskClCd=3 </t>
  </si>
  <si>
    <t>20231236603-00</t>
  </si>
  <si>
    <t>숭실고등학교 강당동 지붕교체 및 바닥개선 공사(긴급)</t>
  </si>
  <si>
    <t>서울특별시교육청 숭실고등학교</t>
  </si>
  <si>
    <t>2023/12/20 14:55 (2023/12/26 11:00)</t>
  </si>
  <si>
    <t xml:space="preserve">https://www.g2b.go.kr:8081/ep/invitation/publish/bidInfoDtl.do?bidno=20231236603&amp;bidseq=00&amp;releaseYn=Y&amp;taskClCd=3 </t>
  </si>
  <si>
    <t>20231229362-01</t>
  </si>
  <si>
    <t>2023/12/20 13:56 (2023/12/26 14:00)</t>
  </si>
  <si>
    <t xml:space="preserve">https://www.g2b.go.kr:8081/ep/invitation/publish/bidInfoDtl.do?bidno=20231229362&amp;bidseq=01&amp;releaseYn=Y&amp;taskClCd=3 </t>
  </si>
  <si>
    <t>20231235948-00</t>
  </si>
  <si>
    <t>사회복지법인 프리웰 테마형 매입임대주택 사업</t>
  </si>
  <si>
    <t>사회복지법인 프리웰</t>
  </si>
  <si>
    <t>2023/12/20 10:28 (2024/01/12 11:00)</t>
  </si>
  <si>
    <t xml:space="preserve">https://www.g2b.go.kr:8081/ep/invitation/publish/bidInfoDtl.do?bidno=20231235948&amp;bidseq=00&amp;releaseYn=Y&amp;taskClCd=3 </t>
  </si>
  <si>
    <t>61/1208</t>
    <phoneticPr fontId="2" type="noConversion"/>
  </si>
  <si>
    <t>20231240762-00</t>
  </si>
  <si>
    <t>잠실여자고등학교 본관 바닥개선 및 내부도장 공사 전자입찰 공고[긴급]</t>
  </si>
  <si>
    <t>2023/12/22 19:07 (2023/12/28 10:00)</t>
  </si>
  <si>
    <t xml:space="preserve">https://www.g2b.go.kr:8081/ep/invitation/publish/bidInfoDtl.do?bidno=20231240762&amp;bidseq=00&amp;releaseYn=Y&amp;taskClCd=3 </t>
  </si>
  <si>
    <t>20231240360-00</t>
  </si>
  <si>
    <t>[긴급](장기계속) 등촌중학교 내진보강 및 기타공사</t>
  </si>
  <si>
    <t>서울특별시강서교육청 등촌중학교</t>
  </si>
  <si>
    <t>2023/12/22 15:55 (2023/12/27 17:00)</t>
  </si>
  <si>
    <t xml:space="preserve">https://www.g2b.go.kr:8081/ep/invitation/publish/bidInfoDtl.do?bidno=20231240360&amp;bidseq=00&amp;releaseYn=Y&amp;taskClCd=3 </t>
  </si>
  <si>
    <t>20231240213-01</t>
  </si>
  <si>
    <t>2023학년도 신광여자고등학교 강당 전면 리모델링 공사 입찰 공고</t>
  </si>
  <si>
    <t>서울특별시교육청 신광여자고등학교</t>
  </si>
  <si>
    <t>2023/12/22 14:59 (2023/12/28 10:00)</t>
  </si>
  <si>
    <t xml:space="preserve">https://www.g2b.go.kr:8081/ep/invitation/publish/bidInfoDtl.do?bidno=20231240213&amp;bidseq=01&amp;releaseYn=Y&amp;taskClCd=3 </t>
  </si>
  <si>
    <t>20231240176-00</t>
  </si>
  <si>
    <t>재현고등학교 본관 및 별관 바닥 개선공사(긴급)</t>
  </si>
  <si>
    <t>서울특별시교육청 재현고등학교</t>
  </si>
  <si>
    <t>2023/12/22 14:56 (2023/12/28 10:00)</t>
  </si>
  <si>
    <t xml:space="preserve">https://www.g2b.go.kr:8081/ep/invitation/publish/bidInfoDtl.do?bidno=20231240176&amp;bidseq=00&amp;releaseYn=Y&amp;taskClCd=3 </t>
  </si>
  <si>
    <t>20231239659-02</t>
  </si>
  <si>
    <t>2023년 진선여자고등학교 화장실 환경개선 건축공사</t>
  </si>
  <si>
    <t>서울특별시교육청 진선여자고등학교</t>
  </si>
  <si>
    <t>2023/12/22 14:04 (2023/12/27 10:00)</t>
  </si>
  <si>
    <t xml:space="preserve">https://www.g2b.go.kr:8081/ep/invitation/publish/bidInfoDtl.do?bidno=20231239659&amp;bidseq=02&amp;releaseYn=Y&amp;taskClCd=3 </t>
  </si>
  <si>
    <t>한국인터넷진흥원 나주청사 증축공사 (건축)</t>
    <phoneticPr fontId="2" type="noConversion"/>
  </si>
  <si>
    <t xml:space="preserve">	20231121635-00</t>
    <phoneticPr fontId="2" type="noConversion"/>
  </si>
  <si>
    <t>조달청 광주지방조달청</t>
    <phoneticPr fontId="2" type="noConversion"/>
  </si>
  <si>
    <t>20231237156-03</t>
  </si>
  <si>
    <t>20231237156-03</t>
    <phoneticPr fontId="2" type="noConversion"/>
  </si>
  <si>
    <t>에너지 국가종합실증연구단지 조성사업 건립공사(건축, 토목, 조경, 기계)</t>
  </si>
  <si>
    <t>에너지 국가종합실증연구단지 조성사업 건립공사(건축, 토목, 조경, 기계)</t>
    <phoneticPr fontId="2" type="noConversion"/>
  </si>
  <si>
    <t>한양대학교 에리카산학협력단</t>
    <phoneticPr fontId="2" type="noConversion"/>
  </si>
  <si>
    <t>20231121635-00</t>
  </si>
  <si>
    <t>한국인터넷진흥원 나주청사 증축공사 (건축)</t>
  </si>
  <si>
    <t>조달청 광주지방조달청 [한국인터넷진흥원]</t>
  </si>
  <si>
    <t>(주)모건종합건설</t>
  </si>
  <si>
    <t>한양대학교 에리카산학협력단 [한양대학교 에리카산학협력단]</t>
  </si>
  <si>
    <t>더본종합건설주식회사</t>
  </si>
  <si>
    <t>서울특별시교육청 진선여자고등학교 [서울특별시교육청 진선여자고등학교]</t>
  </si>
  <si>
    <t>서울특별시교육청 대신고등학교 [서울특별시교육청 대신고등학교]</t>
  </si>
  <si>
    <t>서울특별시교육청 양천고등학교 [서울특별시교육청 양천고등학교]</t>
  </si>
  <si>
    <t>주식회사 바탕색이엔지</t>
  </si>
  <si>
    <t>서울특별시서부교육청 선일여자중학교 [서울특별시서부교육청 선일여자중학교]</t>
  </si>
  <si>
    <t>서울특별시교육청 경복비즈니스고등학교 [서울특별시교육청 경복비즈니스고등학교]</t>
  </si>
  <si>
    <t>다미건설 주식회사</t>
  </si>
  <si>
    <t>서울특별시교육청 서울고등학교 [서울특별시교육청 서울고등학교]</t>
  </si>
  <si>
    <t>주식회사 서계</t>
  </si>
  <si>
    <t>서울특별시교육청 오금고등학교 [서울특별시교육청 오금고등학교]</t>
  </si>
  <si>
    <t>주식회사 예담건축</t>
  </si>
  <si>
    <t>서울특별시교육청 중산고등학교 [서울특별시교육청 중산고등학교]</t>
  </si>
  <si>
    <t>우리경안건설(주)</t>
  </si>
  <si>
    <t>서울특별시교육청 성심여자고등학교 [서울특별시교육청 성심여자고등학교]</t>
  </si>
  <si>
    <t>(주)가람디자인건축</t>
  </si>
  <si>
    <t>서울특별시중부교육청 중앙중학교 [서울특별시중부교육청 중앙중학교]</t>
  </si>
  <si>
    <t>주식회사 다온시앤디</t>
  </si>
  <si>
    <t>(주)리드에이앤아이</t>
  </si>
  <si>
    <t>20231240762-00</t>
    <phoneticPr fontId="2" type="noConversion"/>
  </si>
  <si>
    <t>20231240176-00</t>
    <phoneticPr fontId="2" type="noConversion"/>
  </si>
  <si>
    <t>20231236764-00</t>
    <phoneticPr fontId="2" type="noConversion"/>
  </si>
  <si>
    <t>20231245491-00</t>
  </si>
  <si>
    <t>(긴급)덕성여자중학교 교사동 내진보강공사 전자입찰 공고(장기계속)</t>
  </si>
  <si>
    <t>서울특별시중부교육청 덕성여자중학교</t>
  </si>
  <si>
    <t>2023/12/29 11:01 (2024/01/05 10:00)</t>
  </si>
  <si>
    <t xml:space="preserve">https://www.g2b.go.kr:8081/ep/invitation/publish/bidInfoDtl.do?bidno=20231245491&amp;bidseq=00&amp;releaseYn=Y&amp;taskClCd=3 </t>
  </si>
  <si>
    <t>4호선 노원역 등 2역 승강편의시설 설치공사(63공구)</t>
  </si>
  <si>
    <t>2023/12/28 17:01 (2024/01/16 10:00)</t>
  </si>
  <si>
    <t xml:space="preserve">https://www.g2b.go.kr:8081/ep/invitation/publish/bidInfoDtl.do?bidno=20231244991&amp;bidseq=00&amp;releaseYn=Y&amp;taskClCd=3 </t>
  </si>
  <si>
    <t>20231244757-00</t>
  </si>
  <si>
    <t>서울대학교 음악대학(54,55동) 리모델링 및 보건대학원(221동) 증축 공사</t>
  </si>
  <si>
    <t>2023/12/28 16:02 (2024/01/04 10:00)</t>
  </si>
  <si>
    <t xml:space="preserve">https://www.g2b.go.kr:8081/ep/invitation/publish/bidInfoDtl.do?bidno=20231244757&amp;bidseq=00&amp;releaseYn=Y&amp;taskClCd=3 </t>
  </si>
  <si>
    <t>20231244668-00</t>
  </si>
  <si>
    <t>목동고 본관동 도서관동 내진보강공사(긴급)</t>
  </si>
  <si>
    <t>서울특별시교육청 목동고등학교</t>
  </si>
  <si>
    <t>2023/12/28 14:38 (2024/01/04 10:00)</t>
  </si>
  <si>
    <t xml:space="preserve">https://www.g2b.go.kr:8081/ep/invitation/publish/bidInfoDtl.do?bidno=20231244668&amp;bidseq=00&amp;releaseYn=Y&amp;taskClCd=3 </t>
  </si>
  <si>
    <t>20231244662-00</t>
  </si>
  <si>
    <t>서울대학교 부설여중 예체능관 원상복구 및 부설초 시설개선공사</t>
  </si>
  <si>
    <t>2023/12/28 14:34 (2024/01/03 10:00)</t>
  </si>
  <si>
    <t xml:space="preserve">https://www.g2b.go.kr:8081/ep/invitation/publish/bidInfoDtl.do?bidno=20231244662&amp;bidseq=00&amp;releaseYn=Y&amp;taskClCd=3 </t>
  </si>
  <si>
    <t>20231241524-00</t>
  </si>
  <si>
    <t>율곡고 그린스마트 미래학교 리모델링 건축공사(건축, 기계, 조경)</t>
  </si>
  <si>
    <t>경기도교육청 율곡고등학교</t>
  </si>
  <si>
    <t>2023/12/28 14:19 (2024/01/03 10:00)</t>
  </si>
  <si>
    <t xml:space="preserve">https://www.g2b.go.kr:8081/ep/invitation/publish/bidInfoDtl.do?bidno=20231241524&amp;bidseq=00&amp;releaseYn=Y&amp;taskClCd=3 </t>
  </si>
  <si>
    <t>20231244435-00</t>
  </si>
  <si>
    <t>성남고 구관내진보강, 구관외부창호개선, 구관교실중창교체및체육관바닥개선 공사</t>
  </si>
  <si>
    <t>서울특별시교육청 성남고등학교</t>
  </si>
  <si>
    <t>2023/12/28 13:55 (2024/01/03 14:00)</t>
  </si>
  <si>
    <t xml:space="preserve">https://www.g2b.go.kr:8081/ep/invitation/publish/bidInfoDtl.do?bidno=20231244435&amp;bidseq=00&amp;releaseYn=Y&amp;taskClCd=3 </t>
  </si>
  <si>
    <t>20231244144-00</t>
  </si>
  <si>
    <t>안암 어울림센터 신축공사</t>
  </si>
  <si>
    <t>2023/12/28 09:38 (2024/01/05 12:00)</t>
  </si>
  <si>
    <t xml:space="preserve">https://www.g2b.go.kr:8081/ep/invitation/publish/bidInfoDtl.do?bidno=20231244144&amp;bidseq=00&amp;releaseYn=Y&amp;taskClCd=3 </t>
  </si>
  <si>
    <t>20231244083-01</t>
  </si>
  <si>
    <t>광신고 고교학점제 홈베이스 구축 공사</t>
  </si>
  <si>
    <t>2023/12/28 09:33 (2024/01/03 14:00)</t>
  </si>
  <si>
    <t xml:space="preserve">https://www.g2b.go.kr:8081/ep/invitation/publish/bidInfoDtl.do?bidno=20231244083&amp;bidseq=01&amp;releaseYn=Y&amp;taskClCd=3 </t>
  </si>
  <si>
    <t>20231243805-00</t>
  </si>
  <si>
    <t>DDP 쇼룸 조성공사(DDP 디자인랩 1층)_실내건축</t>
  </si>
  <si>
    <t>2023/12/27 18:17 (2024/01/04 10:00)</t>
  </si>
  <si>
    <t xml:space="preserve">https://www.g2b.go.kr:8081/ep/invitation/publish/bidInfoDtl.do?bidno=20231243805&amp;bidseq=00&amp;releaseYn=Y&amp;taskClCd=3 </t>
  </si>
  <si>
    <t>20231241586-01</t>
  </si>
  <si>
    <t>서일문화예술고등학교 외벽개선 및 내진보강공사</t>
  </si>
  <si>
    <t>서울특별시교육청 서일문화예술고등학교</t>
  </si>
  <si>
    <t>2023/12/27 16:51 (2024/01/03 10:00)</t>
  </si>
  <si>
    <t xml:space="preserve">https://www.g2b.go.kr:8081/ep/invitation/publish/bidInfoDtl.do?bidno=20231241586&amp;bidseq=01&amp;releaseYn=Y&amp;taskClCd=3 </t>
  </si>
  <si>
    <t>20231243631-00</t>
  </si>
  <si>
    <t>[긴급]2023년 신광여고 강당 전면 리모델링 공사 변경 공고</t>
  </si>
  <si>
    <t>2023/12/27 16:49 (2024/01/02 10:00)</t>
  </si>
  <si>
    <t xml:space="preserve">https://www.g2b.go.kr:8081/ep/invitation/publish/bidInfoDtl.do?bidno=20231243631&amp;bidseq=00&amp;releaseYn=Y&amp;taskClCd=3 </t>
  </si>
  <si>
    <t>20231243386-02</t>
  </si>
  <si>
    <t>신관동 외벽 개선 및 기타공사</t>
  </si>
  <si>
    <t>서울특별시교육청 보성여자고등학교</t>
  </si>
  <si>
    <t>2023/12/27 16:45 (2024/01/03 16:00)</t>
  </si>
  <si>
    <t xml:space="preserve">https://www.g2b.go.kr:8081/ep/invitation/publish/bidInfoDtl.do?bidno=20231243386&amp;bidseq=02&amp;releaseYn=Y&amp;taskClCd=3 </t>
  </si>
  <si>
    <t>20231242990-02</t>
  </si>
  <si>
    <t>염광고등학교 체육관 전면보수 건축공사 전자입찰 공고</t>
  </si>
  <si>
    <t>서울특별시교육청 염광고등학교</t>
  </si>
  <si>
    <t>2023/12/27 13:47 (2024/01/03 10:00)</t>
  </si>
  <si>
    <t xml:space="preserve">https://www.g2b.go.kr:8081/ep/invitation/publish/bidInfoDtl.do?bidno=20231242990&amp;bidseq=02&amp;releaseYn=Y&amp;taskClCd=3 </t>
  </si>
  <si>
    <t>20231242721-00</t>
  </si>
  <si>
    <t>[긴급]충암중학교 교육환경 개선공사(건축)</t>
  </si>
  <si>
    <t>서울특별시서부교육청 충암중학교</t>
  </si>
  <si>
    <t>2023/12/27 09:09 (2024/01/02 11:00)</t>
  </si>
  <si>
    <t xml:space="preserve">https://www.g2b.go.kr:8081/ep/invitation/publish/bidInfoDtl.do?bidno=20231242721&amp;bidseq=00&amp;releaseYn=Y&amp;taskClCd=3 </t>
  </si>
  <si>
    <t>20231241289-02</t>
  </si>
  <si>
    <t>[긴급](장기계속)충암중학교 본관동 및 별관동 내진보강공사(특수공법)</t>
  </si>
  <si>
    <t>2023/12/26 11:15 (2024/01/02 10:00)</t>
  </si>
  <si>
    <t xml:space="preserve">https://www.g2b.go.kr:8081/ep/invitation/publish/bidInfoDtl.do?bidno=20231241289&amp;bidseq=02&amp;releaseYn=Y&amp;taskClCd=3 </t>
  </si>
  <si>
    <t>20240103133-00</t>
  </si>
  <si>
    <t>한성중학교 후관동 내진보강 및 외벽개선공사</t>
  </si>
  <si>
    <t>서울특별시서부교육청 한성중학교</t>
  </si>
  <si>
    <t>2024/01/04 15:30 (2024/01/10 14:00)</t>
  </si>
  <si>
    <t xml:space="preserve">https://www.g2b.go.kr:8081/ep/invitation/publish/bidInfoDtl.do?bidno=20240103133&amp;bidseq=00&amp;releaseYn=Y&amp;taskClCd=3 </t>
  </si>
  <si>
    <t>20240102236-00</t>
  </si>
  <si>
    <t>본관 2층 사무공간 및 휴게공간 개선공사</t>
  </si>
  <si>
    <t>2024/01/03 18:36 (2024/01/10 10:00)</t>
  </si>
  <si>
    <t xml:space="preserve">https://www.g2b.go.kr:8081/ep/invitation/publish/bidInfoDtl.do?bidno=20240102236&amp;bidseq=00&amp;releaseYn=Y&amp;taskClCd=3 </t>
  </si>
  <si>
    <t>20240101886-00</t>
  </si>
  <si>
    <t>교과교실제 구축을 위한 연구실 및 교육활동지원실(12실) 리모델링 건축공사</t>
  </si>
  <si>
    <t>서울특별시교육청 서울공업고등학교</t>
  </si>
  <si>
    <t>2024/01/03 17:01 (2024/01/09 10:00)</t>
  </si>
  <si>
    <t xml:space="preserve">https://www.g2b.go.kr:8081/ep/invitation/publish/bidInfoDtl.do?bidno=20240101886&amp;bidseq=00&amp;releaseYn=Y&amp;taskClCd=3 </t>
  </si>
  <si>
    <t>20240100642-01</t>
  </si>
  <si>
    <t>[긴급]영훈고등학교 급식실 이전증축 및 기타공사(건축+기계)</t>
  </si>
  <si>
    <t>서울특별시교육청 영훈고등학교</t>
  </si>
  <si>
    <t>2024/01/03 16:48 (2024/01/10 10:00)</t>
  </si>
  <si>
    <t xml:space="preserve">https://www.g2b.go.kr:8081/ep/invitation/publish/bidInfoDtl.do?bidno=20240100642&amp;bidseq=01&amp;releaseYn=Y&amp;taskClCd=3 </t>
  </si>
  <si>
    <t>20231246240-02</t>
  </si>
  <si>
    <t>창문여자고등학교 고교학점제 내부 건축공사</t>
  </si>
  <si>
    <t>서울특별시교육청 창문여자고등학교</t>
  </si>
  <si>
    <t>2024/01/03 15:47 (2024/01/08 10:00)</t>
  </si>
  <si>
    <t xml:space="preserve">https://www.g2b.go.kr:8081/ep/invitation/publish/bidInfoDtl.do?bidno=20231246240&amp;bidseq=02&amp;releaseYn=Y&amp;taskClCd=3 </t>
  </si>
  <si>
    <t>20231246102-01</t>
  </si>
  <si>
    <t>(긴급) 송곡여고 고교학점제(교과교실제) 구축 건축공사 전자입찰 공고</t>
  </si>
  <si>
    <t>서울특별시교육청 송곡여자고등학교</t>
  </si>
  <si>
    <t>2024/01/02 14:45 (2024/01/05 10:00)</t>
  </si>
  <si>
    <t xml:space="preserve">https://www.g2b.go.kr:8081/ep/invitation/publish/bidInfoDtl.do?bidno=20231246102&amp;bidseq=01&amp;releaseYn=Y&amp;taskClCd=3 </t>
  </si>
  <si>
    <t>20231245844-02</t>
  </si>
  <si>
    <t>용문중학교 별관동 내진보강 및 외벽개선공사</t>
  </si>
  <si>
    <t>서울특별시성북교육청 용문중학교</t>
  </si>
  <si>
    <t>2024/01/02 10:40 (2024/01/08 10:00)</t>
  </si>
  <si>
    <t xml:space="preserve">https://www.g2b.go.kr:8081/ep/invitation/publish/bidInfoDtl.do?bidno=20231245844&amp;bidseq=02&amp;releaseYn=Y&amp;taskClCd=3 </t>
  </si>
  <si>
    <t>20231245865-02</t>
  </si>
  <si>
    <t>[긴급]용문고등학교 급식실 개선공사(건축)</t>
  </si>
  <si>
    <t>서울특별시교육청 용문고등학교</t>
  </si>
  <si>
    <t>2024/01/02 09:07 (2024/01/08 10:00)</t>
  </si>
  <si>
    <t xml:space="preserve">https://www.g2b.go.kr:8081/ep/invitation/publish/bidInfoDtl.do?bidno=20231245865&amp;bidseq=02&amp;releaseYn=Y&amp;taskClCd=3 </t>
  </si>
  <si>
    <t>20231246430-00</t>
  </si>
  <si>
    <t>풍생고등학교 그린스마트 스쿨 리모델링 및 증축 건축, 통신, 소방공사</t>
  </si>
  <si>
    <t>경기도교육청 풍생고등학교</t>
  </si>
  <si>
    <t>2023/12/29 20:37 (2024/01/25 16:00)</t>
  </si>
  <si>
    <t xml:space="preserve">https://www.g2b.go.kr:8081/ep/invitation/publish/bidInfoDtl.do?bidno=20231246430&amp;bidseq=00&amp;releaseYn=Y&amp;taskClCd=3 </t>
  </si>
  <si>
    <t>20231246069-02</t>
  </si>
  <si>
    <t>혜원여고 체육관(콘서트홀) 전면보수공사 입찰 공고</t>
  </si>
  <si>
    <t>2023/12/29 17:13 (2024/01/12 10:00)</t>
  </si>
  <si>
    <t xml:space="preserve">https://www.g2b.go.kr:8081/ep/invitation/publish/bidInfoDtl.do?bidno=20231246069&amp;bidseq=02&amp;releaseYn=Y&amp;taskClCd=3 </t>
  </si>
  <si>
    <t>20231246047-00</t>
  </si>
  <si>
    <t>음압격리병실 구축 공사(건축, 기계)</t>
  </si>
  <si>
    <t>보건복지부 국립재활원</t>
  </si>
  <si>
    <t>2023/12/29 15:15 (2024/01/17 12:00)</t>
  </si>
  <si>
    <t xml:space="preserve">https://www.g2b.go.kr:8081/ep/invitation/publish/bidInfoDtl.do?bidno=20231246047&amp;bidseq=00&amp;releaseYn=Y&amp;taskClCd=3 </t>
  </si>
  <si>
    <t>20231244991-00</t>
    <phoneticPr fontId="2" type="noConversion"/>
  </si>
  <si>
    <t>20240114055-00</t>
  </si>
  <si>
    <t>가양4단지 외 5개단지 46세대 입주대비 시설물 보수공사</t>
  </si>
  <si>
    <t>2024/01/15 17:27 (2024/01/26 10:00)</t>
  </si>
  <si>
    <t xml:space="preserve">https://www.g2b.go.kr:8081/ep/invitation/publish/bidInfoDtl.do?bidno=20240114055&amp;bidseq=00&amp;releaseYn=Y&amp;taskClCd=3 </t>
  </si>
  <si>
    <t>20231246047-01</t>
  </si>
  <si>
    <t>2024/01/12 09:58 (2024/01/31 12:00)</t>
  </si>
  <si>
    <t xml:space="preserve">https://www.g2b.go.kr:8081/ep/invitation/publish/bidInfoDtl.do?bidno=20231246047&amp;bidseq=01&amp;releaseYn=Y&amp;taskClCd=3 </t>
  </si>
  <si>
    <t>20240108745-01</t>
  </si>
  <si>
    <t>숭실고등학교 자율학습관동 외벽개선,내진보강 및 외부창호 교체공사(긴급)</t>
  </si>
  <si>
    <t>2024/01/10 16:05 (2024/01/16 11:00)</t>
  </si>
  <si>
    <t xml:space="preserve">https://www.g2b.go.kr:8081/ep/invitation/publish/bidInfoDtl.do?bidno=20240108745&amp;bidseq=01&amp;releaseYn=Y&amp;taskClCd=3 </t>
  </si>
  <si>
    <t>20231235948-01</t>
  </si>
  <si>
    <t>2024/01/08 13:03 (2024/01/19 11:00)</t>
  </si>
  <si>
    <t xml:space="preserve">https://www.g2b.go.kr:8081/ep/invitation/publish/bidInfoDtl.do?bidno=20231235948&amp;bidseq=01&amp;releaseYn=Y&amp;taskClCd=3 </t>
  </si>
  <si>
    <t>풍생고등학교 그린스마트 스쿨 리모델링 건축공사</t>
  </si>
  <si>
    <t>2024/01/05 23:56 (2024/01/25 16:00)</t>
  </si>
  <si>
    <t xml:space="preserve">https://www.g2b.go.kr:8081/ep/invitation/publish/bidInfoDtl.do?bidno=20231246430&amp;bidseq=01&amp;releaseYn=Y&amp;taskClCd=3 </t>
  </si>
  <si>
    <t>20240126663-00</t>
  </si>
  <si>
    <t>강남구 1인가구커뮤니티센터 확장 이전 리모델링 공사(건축,기계)</t>
  </si>
  <si>
    <t>2024/01/24 17:33 (2024/01/30 10:00)</t>
  </si>
  <si>
    <t xml:space="preserve">https://www.g2b.go.kr:8081/ep/invitation/publish/bidInfoDtl.do?bidno=20240126663&amp;bidseq=00&amp;releaseYn=Y&amp;taskClCd=3 </t>
  </si>
  <si>
    <t>[긴급] 대진여고 교사동 내진보강공사</t>
  </si>
  <si>
    <t>서울특별시교육청 대진여자고등학교</t>
  </si>
  <si>
    <t>2024/01/23 09:37 (2024/01/29 16:00)</t>
  </si>
  <si>
    <t xml:space="preserve">https://www.g2b.go.kr:8081/ep/invitation/publish/bidInfoDtl.do?bidno=20240123501&amp;bidseq=00&amp;releaseYn=Y&amp;taskClCd=3 </t>
  </si>
  <si>
    <t>20231235948-03</t>
  </si>
  <si>
    <t>2024/01/19 19:28 (2024/01/26 11:00)</t>
  </si>
  <si>
    <t xml:space="preserve">https://www.g2b.go.kr:8081/ep/invitation/publish/bidInfoDtl.do?bidno=20231235948&amp;bidseq=03&amp;releaseYn=Y&amp;taskClCd=3 </t>
  </si>
  <si>
    <t>20240115881-00</t>
  </si>
  <si>
    <t>생명과학관(서관) 엘리베이터 설치공사</t>
  </si>
  <si>
    <t>고려대학교</t>
  </si>
  <si>
    <t>2024/01/16 18:04 (2024/01/30 12:00)</t>
  </si>
  <si>
    <t xml:space="preserve">https://www.g2b.go.kr:8081/ep/invitation/publish/bidInfoDtl.do?bidno=20240115881&amp;bidseq=00&amp;releaseYn=Y&amp;taskClCd=3 </t>
  </si>
  <si>
    <t>20231246430-01</t>
    <phoneticPr fontId="2" type="noConversion"/>
  </si>
  <si>
    <t>20240123501-00</t>
    <phoneticPr fontId="2" type="noConversion"/>
  </si>
  <si>
    <t>20240126663-00</t>
    <phoneticPr fontId="2" type="noConversion"/>
  </si>
  <si>
    <t>20240134469-00</t>
  </si>
  <si>
    <t>2023 동일여고 수덕관4층 고교학점제 학교공간조성 건축공사</t>
  </si>
  <si>
    <t>2024/01/30 18:13 (2024/02/05 10:00)</t>
  </si>
  <si>
    <t xml:space="preserve">https://www.g2b.go.kr:8081/ep/invitation/publish/bidInfoDtl.do?bidno=20240134469&amp;bidseq=00&amp;releaseYn=Y&amp;taskClCd=3 </t>
  </si>
  <si>
    <t>20240128230-01</t>
  </si>
  <si>
    <t>상명중고등학교 본관동 외부창호 개선 공사</t>
  </si>
  <si>
    <t>서울특별시교육청 상명고등학교</t>
  </si>
  <si>
    <t>2024/01/29 14:41 (2024/02/06 15:00)</t>
  </si>
  <si>
    <t xml:space="preserve">https://www.g2b.go.kr:8081/ep/invitation/publish/bidInfoDtl.do?bidno=20240128230&amp;bidseq=01&amp;releaseYn=Y&amp;taskClCd=3 </t>
  </si>
  <si>
    <t>20240129087-00</t>
  </si>
  <si>
    <t>상명중고등학교 내진보강 공사</t>
  </si>
  <si>
    <t>2024/01/29 09:03 (2024/02/06 10:00)</t>
  </si>
  <si>
    <t xml:space="preserve">https://www.g2b.go.kr:8081/ep/invitation/publish/bidInfoDtl.do?bidno=20240129087&amp;bidseq=00&amp;releaseYn=Y&amp;taskClCd=3 </t>
  </si>
  <si>
    <t>20240129642-02</t>
  </si>
  <si>
    <t>(긴급)보성고등학교 고교학점제 공간조성 공사</t>
  </si>
  <si>
    <t>서울특별시교육청 보성고등학교</t>
  </si>
  <si>
    <t>2024/01/26 18:50 (2024/02/01 10:00)</t>
  </si>
  <si>
    <t xml:space="preserve">https://www.g2b.go.kr:8081/ep/invitation/publish/bidInfoDtl.do?bidno=20240129642&amp;bidseq=02&amp;releaseYn=Y&amp;taskClCd=3 </t>
  </si>
  <si>
    <t>20240129427-01</t>
  </si>
  <si>
    <t>(긴급)보성고등학교 고교학점제 공간조성 바닥 개선공사</t>
  </si>
  <si>
    <t>2024/01/26 18:40 (2024/02/01 10:00)</t>
  </si>
  <si>
    <t xml:space="preserve">https://www.g2b.go.kr:8081/ep/invitation/publish/bidInfoDtl.do?bidno=20240129427&amp;bidseq=01&amp;releaseYn=Y&amp;taskClCd=3 </t>
  </si>
  <si>
    <t>20240128062-00</t>
  </si>
  <si>
    <t>관리,신구대학교 식물원 에코센터 증축 및 조경원예실습장 환경개선공사(건축)</t>
  </si>
  <si>
    <t>신구대학 산학협력단</t>
  </si>
  <si>
    <t>2024/01/25 16:55 (-)</t>
  </si>
  <si>
    <t xml:space="preserve">https://www.g2b.go.kr:8081/ep/invitation/publish/bidInfoDtl.do?bidno=20240128062&amp;bidseq=00&amp;releaseYn=Y&amp;taskClCd=3 </t>
  </si>
  <si>
    <t>가락몰 판매동 3층 기반시설공사(건축)</t>
  </si>
  <si>
    <t>2024/02/05 16:37 (2024/02/13 10:00)</t>
  </si>
  <si>
    <t xml:space="preserve">https://www.g2b.go.kr:8081/ep/invitation/publish/bidInfoDtl.do?bidno=20240205429&amp;bidseq=00&amp;releaseYn=Y&amp;taskClCd=3 </t>
  </si>
  <si>
    <t>20240135914-00</t>
  </si>
  <si>
    <t>2024/02/01 15:47 (2024/02/07 10:00)</t>
  </si>
  <si>
    <t xml:space="preserve">https://www.g2b.go.kr:8081/ep/invitation/publish/bidInfoDtl.do?bidno=20240135914&amp;bidseq=00&amp;releaseYn=Y&amp;taskClCd=3 </t>
  </si>
  <si>
    <t>20240135914-00</t>
    <phoneticPr fontId="2" type="noConversion"/>
  </si>
  <si>
    <t>20240205429-00</t>
    <phoneticPr fontId="2" type="noConversion"/>
  </si>
  <si>
    <t>20240213319-00</t>
  </si>
  <si>
    <t>병원동 동관 8층 리노베이션 공사(건축,기계설비)</t>
  </si>
  <si>
    <t>한국원자력의학원</t>
  </si>
  <si>
    <t>2024/02/14 07:38 (2024/03/06 14:00)</t>
  </si>
  <si>
    <t xml:space="preserve">https://www.g2b.go.kr:8081/ep/invitation/publish/bidInfoDtl.do?bidno=20240213319&amp;bidseq=00&amp;releaseYn=Y&amp;taskClCd=3 </t>
  </si>
  <si>
    <t>제설발진기지 및 제설장비·자재창고 설치공사</t>
  </si>
  <si>
    <t>2024/02/13 18:19 (2024/02/19 14:00)</t>
  </si>
  <si>
    <t xml:space="preserve">https://www.g2b.go.kr:8081/ep/invitation/publish/bidInfoDtl.do?bidno=20240214915&amp;bidseq=00&amp;releaseYn=Y&amp;taskClCd=3 </t>
  </si>
  <si>
    <t>20240210147-00</t>
  </si>
  <si>
    <t>세화여자중학교 급식실 및 학생식당, 강당겸 체육관 증축공사 입찰공고(건축,토목,조경,기계)</t>
  </si>
  <si>
    <t>서울특별시강남교육청 세화여자중학교</t>
  </si>
  <si>
    <t>2024/02/13 17:42 (2024/02/29 10:00)</t>
  </si>
  <si>
    <t xml:space="preserve">https://www.g2b.go.kr:8081/ep/invitation/publish/bidInfoDtl.do?bidno=20240210147&amp;bidseq=00&amp;releaseYn=Y&amp;taskClCd=3 </t>
  </si>
  <si>
    <t>20240214915-00</t>
    <phoneticPr fontId="2" type="noConversion"/>
  </si>
  <si>
    <t>20240233242-00</t>
  </si>
  <si>
    <t>금빛공원 열린광장 조성 공사</t>
  </si>
  <si>
    <t>2024/02/23 18:13 (2024/02/29 10:00)</t>
  </si>
  <si>
    <t xml:space="preserve">https://www.g2b.go.kr:8081/ep/invitation/publish/bidInfoDtl.do?bidno=20240233242&amp;bidseq=00&amp;releaseYn=Y&amp;taskClCd=3 </t>
  </si>
  <si>
    <t>20240232482-00</t>
  </si>
  <si>
    <t>고양 대자동 특수수소충전소 구축공사(토건부분)</t>
  </si>
  <si>
    <t>주식회사 E1</t>
  </si>
  <si>
    <t>실적제한</t>
  </si>
  <si>
    <t>2024/02/23 14:29 (2024/03/04 14:00)</t>
  </si>
  <si>
    <t xml:space="preserve">https://www.g2b.go.kr:8081/ep/invitation/publish/bidInfoDtl.do?bidno=20240232482&amp;bidseq=00&amp;releaseYn=Y&amp;taskClCd=3 </t>
  </si>
  <si>
    <t>20240222936-00</t>
  </si>
  <si>
    <t>시립은평실버케어센터 인테리어공사</t>
  </si>
  <si>
    <t>2024/02/19 09:06 (2024/02/27 10:00)</t>
  </si>
  <si>
    <t xml:space="preserve">https://www.g2b.go.kr:8081/ep/invitation/publish/bidInfoDtl.do?bidno=20240222936&amp;bidseq=00&amp;releaseYn=Y&amp;taskClCd=3 </t>
  </si>
  <si>
    <t>20240210147-00</t>
    <phoneticPr fontId="2" type="noConversion"/>
  </si>
  <si>
    <t>20240236692-00</t>
    <phoneticPr fontId="2" type="noConversion"/>
  </si>
  <si>
    <t>20240236689-00</t>
    <phoneticPr fontId="2" type="noConversion"/>
  </si>
  <si>
    <t>20240236687-00</t>
    <phoneticPr fontId="2" type="noConversion"/>
  </si>
  <si>
    <t>20240303805-00</t>
  </si>
  <si>
    <t>20240317768-00</t>
  </si>
  <si>
    <t xml:space="preserve">	
20240318366-00</t>
    <phoneticPr fontId="2" type="noConversion"/>
  </si>
  <si>
    <t>20240318448-00</t>
  </si>
  <si>
    <t>(긴급)신진과학기술고등학교 본관동 내진보강공사</t>
    <phoneticPr fontId="2" type="noConversion"/>
  </si>
  <si>
    <t>20240314525-00</t>
    <phoneticPr fontId="2" type="noConversion"/>
  </si>
  <si>
    <t>서울특별시교육청 신진과학기술고등학교</t>
    <phoneticPr fontId="2" type="noConversion"/>
  </si>
  <si>
    <t>20240312989-00</t>
  </si>
  <si>
    <t>구립영등포본동경로당 리모델링 건축, 기계설비 대수선 공사</t>
  </si>
  <si>
    <t>20240327153-00</t>
  </si>
  <si>
    <t>20240327153-00</t>
    <phoneticPr fontId="2" type="noConversion"/>
  </si>
  <si>
    <t>공사규모(추정가격 기준)</t>
    <phoneticPr fontId="2" type="noConversion"/>
  </si>
  <si>
    <t>50억이상~100억미만</t>
    <phoneticPr fontId="2" type="noConversion"/>
  </si>
  <si>
    <t>10억이상~50억미만</t>
    <phoneticPr fontId="2" type="noConversion"/>
  </si>
  <si>
    <t>3억이상~10억미만</t>
    <phoneticPr fontId="2" type="noConversion"/>
  </si>
  <si>
    <t>100억이상~300억미만</t>
    <phoneticPr fontId="2" type="noConversion"/>
  </si>
  <si>
    <t>추정가격</t>
  </si>
  <si>
    <t>추정가격</t>
    <phoneticPr fontId="2" type="noConversion"/>
  </si>
  <si>
    <t>범죄피해자 원스톱 솔루션 센터 리모델링 공사</t>
  </si>
  <si>
    <t>20240207473-00</t>
  </si>
  <si>
    <t>카지노 영업장 리모델링 건축 공사</t>
  </si>
  <si>
    <t>조달청 강원지방조달청 [(주)강원랜드]</t>
  </si>
  <si>
    <t>동명종합건설(주)</t>
  </si>
  <si>
    <t>20240210623-00</t>
  </si>
  <si>
    <t>자연1호관 개축 공사</t>
  </si>
  <si>
    <t>조달청 강원지방조달청 [강릉원주대학교]</t>
  </si>
  <si>
    <t>주식회사레츠종합건설</t>
  </si>
  <si>
    <t>20240314525-00</t>
  </si>
  <si>
    <t>국회의원회관 의원사무실 도배공사</t>
  </si>
  <si>
    <t>주식회사 경인인더스트리</t>
  </si>
  <si>
    <t>서대문 뇌병변장애인비전센터 건립 대수선 및 리모델링 건축공사-장기계속</t>
  </si>
  <si>
    <t>주식회사 엔에이치이앤에프</t>
  </si>
  <si>
    <t>2024년 건축시설물 유지보수공사(연간단가)</t>
  </si>
  <si>
    <t>20240318366-00</t>
  </si>
  <si>
    <t>(긴급)신진과학기술고등학교 본관동 내진보강공사</t>
  </si>
  <si>
    <t>서울특별시교육청 신진과학기술고등학교 [서울특별시교육청 신진과학기술고등학교]</t>
  </si>
  <si>
    <t>(주)오아시스종합건설</t>
  </si>
  <si>
    <t>20240313633-00</t>
  </si>
  <si>
    <t>수서동 복합문화센터 신축공사(건축,토목,기계,조경)</t>
  </si>
  <si>
    <t>김포공항 도심항공화물터미널 및 기타건물 방수공사</t>
  </si>
  <si>
    <t>20240126447-00</t>
  </si>
  <si>
    <t>해양경찰청 특수기록관 신축 건립 공사(건축) 계약</t>
  </si>
  <si>
    <t>조달청 인천지방조달청 [해양경찰청]</t>
  </si>
  <si>
    <t>동우엔지니어링 주식회사</t>
  </si>
  <si>
    <t>20240236687-00</t>
  </si>
  <si>
    <t>2024년 방화2-1단지 외 1개 단지 임대아파트 옥상방수공사</t>
  </si>
  <si>
    <t>20240236689-00</t>
  </si>
  <si>
    <t>2024년 가양8단지 임대아파트 옥상방수공사</t>
  </si>
  <si>
    <t>주식회사 원스텝건설</t>
  </si>
  <si>
    <t>20240236692-00</t>
  </si>
  <si>
    <t>2024년 SK북한산시티 외 1개 단지 임대아파트 옥상방수공사</t>
  </si>
  <si>
    <t>풍현건설(주)</t>
  </si>
  <si>
    <t>서울특별시강남교육청 세화여자중학교 [서울특별시강남교육청 세화여자중학교]</t>
  </si>
  <si>
    <t>주식회사 아데코</t>
  </si>
  <si>
    <t>20240214915-00</t>
  </si>
  <si>
    <t>주식회사 에이엘엘종합건설</t>
  </si>
  <si>
    <t>20240204500-00</t>
  </si>
  <si>
    <t>일원1동 복합문화센터 신축공사(건축,토목,기계,조경)</t>
  </si>
  <si>
    <t>20240205041-00</t>
  </si>
  <si>
    <t>개포3동 복합문화센터 신축공사(건축,토목,기계,조경)</t>
  </si>
  <si>
    <t>(주)윤익건설</t>
  </si>
  <si>
    <t>20240205429-00</t>
  </si>
  <si>
    <t>서울특별시교육청 상명고등학교 [서울특별시교육청 상명고등학교]</t>
  </si>
  <si>
    <t>(주)케이로드건설</t>
  </si>
  <si>
    <t>20231242888-00</t>
  </si>
  <si>
    <t>분당서울대학교병원 교수동 증축공사(건축,토목,기계,조경)</t>
  </si>
  <si>
    <t>조달청 서울지방조달청 [분당서울대학교병원]</t>
  </si>
  <si>
    <t>주식회사 레츠건설산업</t>
  </si>
  <si>
    <t>(주)토형산업</t>
  </si>
  <si>
    <t>서울특별시교육청 보성고등학교 [서울특별시교육청 보성고등학교]</t>
  </si>
  <si>
    <t>20240128155-00</t>
  </si>
  <si>
    <t>2024년 시설물유지보수공사(연간단가)</t>
  </si>
  <si>
    <t>주식회사 티씨에스건설</t>
  </si>
  <si>
    <t>20231237792-00</t>
  </si>
  <si>
    <t>옥천경찰서 청사이전 신축사업(건축공사)</t>
  </si>
  <si>
    <t>조달청 충북지방조달청 [경찰청 충청북도경찰청]</t>
  </si>
  <si>
    <t>(주)정무종합건설</t>
  </si>
  <si>
    <t>20240123501-00</t>
  </si>
  <si>
    <t>서울특별시교육청 대진여자고등학교 [서울특별시교육청 대진여자고등학교]</t>
  </si>
  <si>
    <t>주식회사 타이거이엔씨</t>
  </si>
  <si>
    <t>사회복지법인 프리웰 [사회복지법인 프리웰]</t>
  </si>
  <si>
    <t>20231226633-00</t>
  </si>
  <si>
    <t>충주경찰서 청사이전 신축사업(건축공사)</t>
  </si>
  <si>
    <t>럭키산업개발주식회사</t>
  </si>
  <si>
    <t>주식회사 동천건설</t>
  </si>
  <si>
    <t>서울특별시서부교육청 한성중학교 [서울특별시서부교육청 한성중학교]</t>
  </si>
  <si>
    <t>20231228134-00</t>
  </si>
  <si>
    <t>경북대학교 상주캠퍼스 창의융합교육관 신축 공사</t>
  </si>
  <si>
    <t>대산종합건설주식회사</t>
  </si>
  <si>
    <t>서울특별시교육청 영훈고등학교 [서울특별시교육청 영훈고등학교]</t>
  </si>
  <si>
    <t>이화산업건설 주식회사</t>
  </si>
  <si>
    <t>제이엠지건설 주식회사</t>
  </si>
  <si>
    <t>두리건축(주)</t>
  </si>
  <si>
    <t>서울특별시성북교육청 용문중학교 [서울특별시성북교육청 용문중학교]</t>
  </si>
  <si>
    <t>태종합건설(주)</t>
  </si>
  <si>
    <t>서울특별시교육청 용문고등학교 [서울특별시교육청 용문고등학교]</t>
  </si>
  <si>
    <t>서울특별시중부교육청 덕성여자중학교 [서울특별시중부교육청 덕성여자중학교]</t>
  </si>
  <si>
    <t>주식회사 경성건축</t>
  </si>
  <si>
    <t>(주)가화개발</t>
  </si>
  <si>
    <t>서울특별시교육청 목동고등학교 [서울특별시교육청 목동고등학교]</t>
  </si>
  <si>
    <t>서울특별시교육청 보성여자고등학교 [서울특별시교육청 보성여자고등학교]</t>
  </si>
  <si>
    <t>서울특별시교육청 성남고등학교 [서울특별시교육청 성남고등학교]</t>
  </si>
  <si>
    <t>신원이엔티건설주식회사</t>
  </si>
  <si>
    <t>서울특별시교육청 서일문화예술고등학교 [서울특별시교육청 서일문화예술고등학교]</t>
  </si>
  <si>
    <t>서울특별시교육청 염광고등학교 [서울특별시교육청 염광고등학교]</t>
  </si>
  <si>
    <t>주식회사 서래종합건설</t>
  </si>
  <si>
    <t>서울특별시서부교육청 충암중학교 [서울특별시서부교육청 충암중학교]</t>
  </si>
  <si>
    <t>아론씨앤씨(주)</t>
  </si>
  <si>
    <t>(주)부강산업개발</t>
  </si>
  <si>
    <t>서울특별시교육청 신광여자고등학교 [서울특별시교육청 신광여자고등학교]</t>
  </si>
  <si>
    <t>에스티시안건설 주식회사</t>
  </si>
  <si>
    <t>(주)보광티앤씨</t>
  </si>
  <si>
    <t>서울특별시교육청 재현고등학교 [서울특별시교육청 재현고등학교]</t>
  </si>
  <si>
    <t>대흥씨앤씨 주식회사</t>
  </si>
  <si>
    <t>서울특별시교육청 잠실여자고등학교 [서울특별시교육청 잠실여자고등학교]</t>
  </si>
  <si>
    <t>주식회사더플러스파트너스</t>
  </si>
  <si>
    <t>20240339143-00</t>
  </si>
  <si>
    <t>신트리공원 통합 실내놀이터 건립공사(건축/기계)</t>
  </si>
  <si>
    <t>2024/03/22 18:36 (2024/03/28 10:00)</t>
  </si>
  <si>
    <t xml:space="preserve">https://www.g2b.go.kr:8081/ep/invitation/publish/bidInfoDtl.do?bidno=20240339143&amp;bidseq=00&amp;releaseYn=Y&amp;taskClCd=3 </t>
  </si>
  <si>
    <t>20240336476-00</t>
  </si>
  <si>
    <t>김포 항공유저장소 워크웨이 및 배수로 등 개선공사</t>
  </si>
  <si>
    <t>2024/03/22 13:27 (2024/04/01 10:00)</t>
  </si>
  <si>
    <t xml:space="preserve">https://www.g2b.go.kr:8081/ep/invitation/publish/bidInfoDtl.do?bidno=20240336476&amp;bidseq=00&amp;releaseYn=Y&amp;taskClCd=3 </t>
  </si>
  <si>
    <t>20240328575-00</t>
  </si>
  <si>
    <t>한국재정정보원 신청사 이전 실내건축 공사</t>
  </si>
  <si>
    <t>한국재정정보원</t>
  </si>
  <si>
    <t>2024/03/19 14:23 (2024/03/28 14:00)</t>
  </si>
  <si>
    <t xml:space="preserve">https://www.g2b.go.kr:8081/ep/invitation/publish/bidInfoDtl.do?bidno=20240328575&amp;bidseq=00&amp;releaseYn=Y&amp;taskClCd=3 </t>
  </si>
  <si>
    <t>20240329772-00</t>
  </si>
  <si>
    <t>선정국제관광고등학교 지하 주차장 증축공사 전자입찰 공고</t>
  </si>
  <si>
    <t>서울특별시교육청 선정국제관광고등학교</t>
  </si>
  <si>
    <t>2024/03/19 10:14 (2024/04/04 10:00)</t>
  </si>
  <si>
    <t xml:space="preserve">https://www.g2b.go.kr:8081/ep/invitation/publish/bidInfoDtl.do?bidno=20240329772&amp;bidseq=00&amp;releaseYn=Y&amp;taskClCd=3 </t>
  </si>
  <si>
    <t>2024/03/18 11:27 (2024/03/26 14:00)</t>
  </si>
  <si>
    <t xml:space="preserve">https://www.g2b.go.kr:8081/ep/invitation/publish/bidInfoDtl.do?bidno=20240327153&amp;bidseq=00&amp;releaseYn=Y&amp;taskClCd=3 </t>
  </si>
  <si>
    <t>한국철도공사 회계통합센터</t>
  </si>
  <si>
    <t>서울특별시교육청 풍문고등학교</t>
  </si>
  <si>
    <t>서울대학교 대학 수의과대학</t>
  </si>
  <si>
    <t>서울특별시교육청 한성고등학교</t>
  </si>
  <si>
    <t>서울특별시교육청 한서고등학교</t>
  </si>
  <si>
    <t>법무부</t>
  </si>
  <si>
    <t>국회 국회사무처</t>
  </si>
  <si>
    <t>서울특별시 물재생센터 난지물재생센터</t>
  </si>
  <si>
    <t>서울특별시교육청 신진과학기술고등학교</t>
  </si>
  <si>
    <t>성동안심상가 마장청계점 확충(증축)공사(건축,기계)</t>
  </si>
  <si>
    <t>푸르메재단 넥슨어린이재활병원</t>
  </si>
  <si>
    <t>20231142209-00</t>
    <phoneticPr fontId="2" type="noConversion"/>
  </si>
  <si>
    <t>20240318366-00</t>
    <phoneticPr fontId="2" type="noConversion"/>
  </si>
  <si>
    <t>20231137827-00</t>
    <phoneticPr fontId="2" type="noConversion"/>
  </si>
  <si>
    <t>서울특별시교육청 홍익대학교사범대학부속고등학교</t>
  </si>
  <si>
    <t>서울특별시교육청 고척도서관</t>
  </si>
  <si>
    <t>서울특별시교육청 서울과학고등학교</t>
  </si>
  <si>
    <t>서울특별시동작교육청 서울신림초등학교</t>
  </si>
  <si>
    <t>서울특별시교육청 서울특별시남부교육지원청 지구촌학교</t>
  </si>
  <si>
    <t>성균관대학교</t>
  </si>
  <si>
    <t>서울특별시동작교육청 남성중학교</t>
  </si>
  <si>
    <t>서울특별시구로구시설관리공단</t>
  </si>
  <si>
    <t>연세대학교</t>
  </si>
  <si>
    <t>서울특별시교육청 선일여자고등학교</t>
  </si>
  <si>
    <t>서울특별시교육청 영신고등학교</t>
  </si>
  <si>
    <t>서울특별시교육청 남강고등학교</t>
  </si>
  <si>
    <t>2024/02/27 13:04 (2024/03/11 10:00)</t>
  </si>
  <si>
    <t xml:space="preserve">https://www.g2b.go.kr:8081/ep/invitation/publish/bidInfoDtl.do?bidno=20240236692&amp;bidseq=00&amp;releaseYn=Y&amp;taskClCd=3 </t>
  </si>
  <si>
    <t>김성현</t>
  </si>
  <si>
    <t>2024/02/27 13:01 (2024/03/11 10:00)</t>
  </si>
  <si>
    <t xml:space="preserve">https://www.g2b.go.kr:8081/ep/invitation/publish/bidInfoDtl.do?bidno=20240236689&amp;bidseq=00&amp;releaseYn=Y&amp;taskClCd=3 </t>
  </si>
  <si>
    <t>강정식</t>
  </si>
  <si>
    <t>2024/02/27 12:58 (2024/03/11 10:00)</t>
  </si>
  <si>
    <t xml:space="preserve">https://www.g2b.go.kr:8081/ep/invitation/publish/bidInfoDtl.do?bidno=20240236687&amp;bidseq=00&amp;releaseYn=Y&amp;taskClCd=3 </t>
  </si>
  <si>
    <t>이정자</t>
  </si>
  <si>
    <t>20240325798-00</t>
  </si>
  <si>
    <t>2024/03/15 18:34 (2024/03/21 17:00)</t>
  </si>
  <si>
    <t xml:space="preserve">https://www.g2b.go.kr:8081/ep/invitation/publish/bidInfoDtl.do?bidno=20240325798&amp;bidseq=00&amp;releaseYn=Y&amp;taskClCd=3 </t>
  </si>
  <si>
    <t>20240325522-01</t>
  </si>
  <si>
    <t>2024/03/15 18:11 (2024/03/21 17:00)</t>
  </si>
  <si>
    <t xml:space="preserve">https://www.g2b.go.kr:8081/ep/invitation/publish/bidInfoDtl.do?bidno=20240325522&amp;bidseq=01&amp;releaseYn=Y&amp;taskClCd=3 </t>
  </si>
  <si>
    <t>2024/03/13 17:14 (2024/03/19 14:00)</t>
  </si>
  <si>
    <t xml:space="preserve">https://www.g2b.go.kr:8081/ep/invitation/publish/bidInfoDtl.do?bidno=20240317768&amp;bidseq=00&amp;releaseYn=Y&amp;taskClCd=3 </t>
  </si>
  <si>
    <t>장미자</t>
  </si>
  <si>
    <t>2024/03/13 11:02 (2024/03/19 10:00)</t>
  </si>
  <si>
    <t xml:space="preserve">https://www.g2b.go.kr:8081/ep/invitation/publish/bidInfoDtl.do?bidno=20240318366&amp;bidseq=00&amp;releaseYn=Y&amp;taskClCd=3 </t>
  </si>
  <si>
    <t>이종진</t>
  </si>
  <si>
    <t>2024/03/13 10:14 (2024/03/19 14:00)</t>
  </si>
  <si>
    <t xml:space="preserve">https://www.g2b.go.kr:8081/ep/invitation/publish/bidInfoDtl.do?bidno=20240318448&amp;bidseq=00&amp;releaseYn=Y&amp;taskClCd=3 </t>
  </si>
  <si>
    <t>2024/03/12 09:27 (2024/03/20 14:00)</t>
  </si>
  <si>
    <t xml:space="preserve">https://www.g2b.go.kr:8081/ep/invitation/publish/bidInfoDtl.do?bidno=20240314525&amp;bidseq=00&amp;releaseYn=Y&amp;taskClCd=3 </t>
  </si>
  <si>
    <t>김종일</t>
  </si>
  <si>
    <t>2024/03/11 13:08 (2024/03/22 14:00)</t>
  </si>
  <si>
    <t xml:space="preserve">https://www.g2b.go.kr:8081/ep/invitation/publish/bidInfoDtl.do?bidno=20240312989&amp;bidseq=00&amp;releaseYn=Y&amp;taskClCd=3 </t>
  </si>
  <si>
    <t>전관헌</t>
  </si>
  <si>
    <t>2024/03/05 16:21 (2024/03/13 10:00)</t>
  </si>
  <si>
    <t xml:space="preserve">https://www.g2b.go.kr:8081/ep/invitation/publish/bidInfoDtl.do?bidno=20240303805&amp;bidseq=00&amp;releaseYn=Y&amp;taskClCd=3 </t>
  </si>
  <si>
    <t>박상태</t>
  </si>
  <si>
    <t>20240232482-01</t>
  </si>
  <si>
    <t>2024/03/04 12:36 (2024/03/06 17:00)</t>
  </si>
  <si>
    <t xml:space="preserve">https://www.g2b.go.kr:8081/ep/invitation/publish/bidInfoDtl.do?bidno=20240232482&amp;bidseq=01&amp;releaseYn=Y&amp;taskClCd=3 </t>
  </si>
  <si>
    <t>주식회사 강산건영</t>
  </si>
  <si>
    <t>권용봉</t>
  </si>
  <si>
    <t>20240205150-02</t>
  </si>
  <si>
    <t>2024/02/05 16:29 (2024/02/13 10:00)</t>
  </si>
  <si>
    <t xml:space="preserve">https://www.g2b.go.kr:8081/ep/invitation/publish/bidInfoDtl.do?bidno=20240205150&amp;bidseq=02&amp;releaseYn=Y&amp;taskClCd=3 </t>
  </si>
  <si>
    <t>20240301438-01</t>
  </si>
  <si>
    <t>20240325615-04</t>
  </si>
  <si>
    <t>주식회사 엔케이코퍼레이션</t>
  </si>
  <si>
    <t>기초금액</t>
  </si>
  <si>
    <t>(주)엘엠종합건설</t>
  </si>
  <si>
    <t>주식회사 로베종합건설</t>
  </si>
  <si>
    <t>주식회사 우정바이오</t>
  </si>
  <si>
    <t>영천종합건설(주)</t>
  </si>
  <si>
    <t>한국내진시스템(주)</t>
  </si>
  <si>
    <t>(주)지앤지종합건설</t>
  </si>
  <si>
    <t>(주)디에이치대호건설</t>
  </si>
  <si>
    <t>주식회사  윈도우종합건설</t>
  </si>
  <si>
    <t>경석종합건설(주)</t>
  </si>
  <si>
    <t>栗林建設 株式會社</t>
  </si>
  <si>
    <t>송림종합건설 주식회사</t>
  </si>
  <si>
    <t>한글종합건설(주)</t>
  </si>
  <si>
    <t>주식회사 두두종합건설</t>
  </si>
  <si>
    <t>(주)옥산종합건축사사무소</t>
  </si>
  <si>
    <t>태광 엔지니어링(주)</t>
  </si>
  <si>
    <t>(주)엘비티이엔지</t>
  </si>
  <si>
    <t>주식회사 에스아이엔지니어링</t>
  </si>
  <si>
    <t>백산건설 주식회사</t>
  </si>
  <si>
    <t>포코종합건설주식회사</t>
  </si>
  <si>
    <t>한국재난안전기술 주식회사</t>
  </si>
  <si>
    <t>주식회사 드림이앤에프</t>
  </si>
  <si>
    <t>덕원산업건설(주)</t>
  </si>
  <si>
    <t>주식회사 경모종합건설</t>
  </si>
  <si>
    <t>그랜드종합건설(주)</t>
  </si>
  <si>
    <t>(주)신길신성건설</t>
  </si>
  <si>
    <t>20231244991-00</t>
  </si>
  <si>
    <t>20231246069-03</t>
  </si>
  <si>
    <t>20240100748-01</t>
  </si>
  <si>
    <t>주식회사 주안기술단</t>
  </si>
  <si>
    <t>20231243726-01</t>
  </si>
  <si>
    <t>20231241518-02</t>
  </si>
  <si>
    <t>20231240213-02</t>
  </si>
  <si>
    <t>20231216323-01</t>
  </si>
  <si>
    <t>20231229650-04</t>
  </si>
  <si>
    <t>20231226493-01</t>
  </si>
  <si>
    <t>20231246047-02</t>
  </si>
  <si>
    <t>20231029562-00</t>
  </si>
  <si>
    <t>20231028812-00</t>
  </si>
  <si>
    <t>20231036042-01</t>
  </si>
  <si>
    <t>백경건설주식회사</t>
  </si>
  <si>
    <t>20231031685-01</t>
  </si>
  <si>
    <t>20231006432-01</t>
  </si>
  <si>
    <t>20230930936-00</t>
  </si>
  <si>
    <t>20230926923-01</t>
  </si>
  <si>
    <t>20231016110-01</t>
  </si>
  <si>
    <t>20230930588-00</t>
  </si>
  <si>
    <t>20230904880-00</t>
  </si>
  <si>
    <t>해주건설 주식회사</t>
  </si>
  <si>
    <t>20230829717-03</t>
  </si>
  <si>
    <t>20230717405-00</t>
  </si>
  <si>
    <t>20230807876-01</t>
  </si>
  <si>
    <t>20230800478-01</t>
  </si>
  <si>
    <t>20230733353-01</t>
  </si>
  <si>
    <t>20230728901-01</t>
  </si>
  <si>
    <t>20230731746-01</t>
  </si>
  <si>
    <t>20230712015-00</t>
  </si>
  <si>
    <t>입찰-A/예정-A</t>
    <phoneticPr fontId="2" type="noConversion"/>
  </si>
  <si>
    <r>
      <t xml:space="preserve">투찰률(%)
</t>
    </r>
    <r>
      <rPr>
        <b/>
        <sz val="7"/>
        <color theme="0"/>
        <rFont val="맑은 고딕"/>
        <family val="3"/>
        <charset val="129"/>
        <scheme val="minor"/>
      </rPr>
      <t>입찰금액
/예정가격
*100</t>
    </r>
    <phoneticPr fontId="2" type="noConversion"/>
  </si>
  <si>
    <t>20231231547-00</t>
  </si>
  <si>
    <t>20231240828-00</t>
  </si>
  <si>
    <t>20231211792-00</t>
  </si>
  <si>
    <t>20231236931-00</t>
  </si>
  <si>
    <t>20231234158-00</t>
  </si>
  <si>
    <t>20231232386-00</t>
  </si>
  <si>
    <t>20231235077-00</t>
  </si>
  <si>
    <t>20231225876-00</t>
  </si>
  <si>
    <t>20231222236-00</t>
  </si>
  <si>
    <t>20231211996-00</t>
  </si>
  <si>
    <t>20231216463-01</t>
  </si>
  <si>
    <t>20231215779-00</t>
  </si>
  <si>
    <t>20231216313-00</t>
  </si>
  <si>
    <t>20231222693-02</t>
  </si>
  <si>
    <t>20231216057-00</t>
  </si>
  <si>
    <t>20231139407-03</t>
  </si>
  <si>
    <t>20231213312-00</t>
  </si>
  <si>
    <t>(주)오경컴텍</t>
  </si>
  <si>
    <t>20231202728-00</t>
  </si>
  <si>
    <t>20231210194-00</t>
  </si>
  <si>
    <t>20231202936-00</t>
  </si>
  <si>
    <t>20231207386-00</t>
  </si>
  <si>
    <t>20231210458-00</t>
  </si>
  <si>
    <t>20231204961-00</t>
  </si>
  <si>
    <t>주식회사 쌍합특수양회공사</t>
  </si>
  <si>
    <t>20231201283-00</t>
  </si>
  <si>
    <t>에스에프씨건설 주식회사</t>
  </si>
  <si>
    <t>20231205364-00</t>
  </si>
  <si>
    <t>20231204487-00</t>
  </si>
  <si>
    <t>제이디씨종합건설 주식회사</t>
  </si>
  <si>
    <t>20231139144-00</t>
  </si>
  <si>
    <t>20231136313-00</t>
  </si>
  <si>
    <t>두원산업개발 주식회사</t>
  </si>
  <si>
    <t>20231130784-00</t>
  </si>
  <si>
    <t>20231133549-00</t>
  </si>
  <si>
    <t>주식회사 인톤</t>
  </si>
  <si>
    <t>20231130631-00</t>
  </si>
  <si>
    <t>주식회사 디자인헤윰</t>
  </si>
  <si>
    <t>20231131966-00</t>
  </si>
  <si>
    <t>주식회사 두이건설</t>
  </si>
  <si>
    <t>20231134191-00</t>
  </si>
  <si>
    <t>(주)선두건설</t>
  </si>
  <si>
    <t>20231126673-00</t>
  </si>
  <si>
    <t>사삼건설주식회사</t>
  </si>
  <si>
    <t>20231127834-00</t>
  </si>
  <si>
    <t>(주)이노스코프</t>
  </si>
  <si>
    <t>20231125958-00</t>
  </si>
  <si>
    <t>주식회사 신성건축디자인</t>
  </si>
  <si>
    <t>20231119859-00</t>
  </si>
  <si>
    <t>20231118857-00</t>
  </si>
  <si>
    <t>선영건설(주)</t>
  </si>
  <si>
    <t>20231115354-00</t>
  </si>
  <si>
    <t>(주)한일원씨스템</t>
  </si>
  <si>
    <t>20231118381-00</t>
  </si>
  <si>
    <t>한디자인그룹주식회사</t>
  </si>
  <si>
    <t>20231118989-00</t>
  </si>
  <si>
    <t>(주)유니온 아트</t>
  </si>
  <si>
    <t>20231114277-00</t>
  </si>
  <si>
    <t>20231037501-00</t>
  </si>
  <si>
    <t>서울특별시교육청 잠일고등학교</t>
  </si>
  <si>
    <t>20231028174-00</t>
  </si>
  <si>
    <t>이담종합건설주식회사</t>
  </si>
  <si>
    <t>20231033934-00</t>
  </si>
  <si>
    <t>20231029452-00</t>
  </si>
  <si>
    <t>20231027327-00</t>
  </si>
  <si>
    <t>20240115414-01</t>
  </si>
  <si>
    <t>서울특별시강남교육청 서운중학교</t>
  </si>
  <si>
    <t>적정사정률</t>
    <phoneticPr fontId="2" type="noConversion"/>
  </si>
  <si>
    <t>번호</t>
  </si>
  <si>
    <t>공사명</t>
  </si>
  <si>
    <t>종목</t>
  </si>
  <si>
    <t>지역</t>
  </si>
  <si>
    <t>발주처</t>
  </si>
  <si>
    <t>예정가격사정률</t>
  </si>
  <si>
    <t>1순위금액</t>
  </si>
  <si>
    <t>1순위사정률</t>
  </si>
  <si>
    <t>개찰일</t>
  </si>
  <si>
    <t xml:space="preserve">[기][A값][순]신트리공원 통합 실내놀이터 건립공사(건축/기계)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</si>
  <si>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철콘/포장/토공/도장/습식.방수/금속구조물.창호.온실/석공/보링.그라우팅.파일/지붕판금.건축물조립</t>
    </r>
  </si>
  <si>
    <t>서울</t>
  </si>
  <si>
    <t>주식회사 미이광</t>
  </si>
  <si>
    <t>전국/서울</t>
  </si>
  <si>
    <t xml:space="preserve">[기][A값][순]구립영등포본동경로당 리모델링 건축, 기계설비 대수선 공사 </t>
  </si>
  <si>
    <t>건축/토건</t>
  </si>
  <si>
    <t>서울지방조달청</t>
  </si>
  <si>
    <t>서울특별시 용산구</t>
  </si>
  <si>
    <t xml:space="preserve">[기][A값][순]1여단 제일아파트 보수공사(주-4-본) </t>
  </si>
  <si>
    <t>2024-03720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</si>
  <si>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도장/습식.방수/금속구조물.창호.온실/석공/지붕판금.건축물조립</t>
    </r>
  </si>
  <si>
    <t>특수전사령부</t>
  </si>
  <si>
    <t>(주)오월산업개발</t>
  </si>
  <si>
    <t>주식회사 오성공영</t>
  </si>
  <si>
    <t>지엘건(주)</t>
  </si>
  <si>
    <t xml:space="preserve">[기][A값][순][협정]범죄피해자 원스톱 솔루션 센터 리모델링 공사 </t>
  </si>
  <si>
    <t xml:space="preserve">[기][A값][순]성동안심상가 마장청계점 확충(증축)공사(건축,기계)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</si>
  <si>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기계설비/도장/습식.방수/조경식재/조경시설물/금속구조물.창호.온실/석공/비계구조/철강구조물/지붕판금.건축물조립/가스1종</t>
    </r>
  </si>
  <si>
    <t>국방부근무지원단</t>
  </si>
  <si>
    <t xml:space="preserve">[기][A값][순][협정]국회의원회관 의원사무실 도배공사 </t>
  </si>
  <si>
    <r>
      <rPr>
        <sz val="9"/>
        <color rgb="FF000000"/>
        <rFont val="Gulim"/>
        <family val="3"/>
        <charset val="129"/>
      </rPr>
      <t>실내건축/</t>
    </r>
    <r>
      <rPr>
        <sz val="9"/>
        <color rgb="FF0000FF"/>
        <rFont val="Gulim"/>
        <family val="3"/>
        <charset val="129"/>
      </rPr>
      <t>건축/토건</t>
    </r>
  </si>
  <si>
    <t>1,248</t>
  </si>
  <si>
    <t>서울/인천/경기</t>
  </si>
  <si>
    <t xml:space="preserve">[기][A값][순]2024년 건축시설물 유지보수공사(연간단가) (긴급공고) </t>
  </si>
  <si>
    <r>
      <rPr>
        <sz val="9"/>
        <color rgb="FF000000"/>
        <rFont val="Gulim"/>
        <family val="3"/>
        <charset val="129"/>
      </rPr>
      <t>습식.방수/실내건축/</t>
    </r>
    <r>
      <rPr>
        <sz val="9"/>
        <color rgb="FF0000FF"/>
        <rFont val="Gulim"/>
        <family val="3"/>
        <charset val="129"/>
      </rPr>
      <t>건축/토건</t>
    </r>
  </si>
  <si>
    <t>서울/경기</t>
  </si>
  <si>
    <t xml:space="preserve">[기][A값][순]서대문 뇌병변장애인비전센터 건립 대수선 및 리모델링 건축공사-장기계속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</si>
  <si>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철콘/기계설비/포장/토공/도장/습식.방수/조경식재/조경시설물/금속구조물.창호.온실/석공/실내건축/비계구조/철강구조물/보링.그라우팅.파일/지붕판금.건축물조립/가스1종</t>
    </r>
  </si>
  <si>
    <t>한국전력공사 남서울본부</t>
  </si>
  <si>
    <t xml:space="preserve">[기][A값][순](긴급)신진과학기술고등학교 본관동 내진보강공사 (긴급공고) </t>
  </si>
  <si>
    <t>주식회사 정주</t>
  </si>
  <si>
    <t xml:space="preserve">[기][A값][순]2024년 관내 하천시설물 유지관리공사(연간단가) (긴급공고) </t>
  </si>
  <si>
    <t>20240317835-00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</si>
  <si>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포장/토공/조경식재/조경시설물/금속구조물.창호.온실/보링.그라우팅.파일/지붕판금.건축물조립</t>
    </r>
  </si>
  <si>
    <t>홍익산업개발(주)</t>
  </si>
  <si>
    <t xml:space="preserve">[기][A값][의무]수서동 복합문화센터 신축공사(건축,토목,기계,조경) (긴급공고) </t>
  </si>
  <si>
    <t xml:space="preserve">[기][A값][순]김포공항 도심항공화물터미널 및 기타건물 방수공사 </t>
  </si>
  <si>
    <r>
      <rPr>
        <sz val="9"/>
        <color rgb="FF000000"/>
        <rFont val="Gulim"/>
        <family val="3"/>
        <charset val="129"/>
      </rPr>
      <t>습식.방수/</t>
    </r>
    <r>
      <rPr>
        <sz val="9"/>
        <color rgb="FF0000FF"/>
        <rFont val="Gulim"/>
        <family val="3"/>
        <charset val="129"/>
      </rPr>
      <t>건축/토건</t>
    </r>
  </si>
  <si>
    <t>전국/서울/경기</t>
  </si>
  <si>
    <t xml:space="preserve">[기][A값][순][일반-24-23-1] 취사식당 증개축 시설공사 </t>
  </si>
  <si>
    <t>2024-02734</t>
  </si>
  <si>
    <t>수도방위사령부</t>
  </si>
  <si>
    <t>(주)나라구조엔지니어링</t>
  </si>
  <si>
    <t xml:space="preserve">[기][A값][순]2024년 관내 도로시설물 유지보수공사(연간단가) (긴급공고) </t>
  </si>
  <si>
    <t>20240307234-00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</si>
  <si>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포장/토공/도장/습식.방수/금속구조물.창호.온실/석공/보링.그라우팅.파일/지붕판금.건축물조립</t>
    </r>
  </si>
  <si>
    <t xml:space="preserve">[기][A값][순]2024년 관내 도로시설물 유지보수공사(연간단가) </t>
  </si>
  <si>
    <t>20240302584-00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</si>
  <si>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철콘/도장/습식.방수/금속구조물.창호.온실/석공/지붕판금.건축물조립</t>
    </r>
  </si>
  <si>
    <t>(주)평산포장건설</t>
  </si>
  <si>
    <t xml:space="preserve">[기][A값][순]2024년 SK북한산시티 외 1개 단지 임대아파트 옥상방수공사 </t>
  </si>
  <si>
    <t xml:space="preserve">[기][A값][순]2024년 가양8단지 임대아파트 옥상방수공사 </t>
  </si>
  <si>
    <t xml:space="preserve">[기][A값][순]2024년 방화2-1단지 외 1개 단지 임대아파트 옥상방수공사 </t>
  </si>
  <si>
    <t xml:space="preserve">[기][A값][순][의무]2024-시설관리부-재도장공사(답십리동아 외 4개단지) (긴급공고) </t>
  </si>
  <si>
    <t>20240241392-00</t>
  </si>
  <si>
    <r>
      <rPr>
        <sz val="9"/>
        <color rgb="FF000000"/>
        <rFont val="Gulim"/>
        <family val="3"/>
        <charset val="129"/>
      </rPr>
      <t>도장/</t>
    </r>
    <r>
      <rPr>
        <sz val="9"/>
        <color rgb="FF0000FF"/>
        <rFont val="Gulim"/>
        <family val="3"/>
        <charset val="129"/>
      </rPr>
      <t>건축/토건</t>
    </r>
  </si>
  <si>
    <t>에코랜드건설 주식회사</t>
  </si>
  <si>
    <t xml:space="preserve">[기][A값][순][의무]2024-시설관리부-재도장공사(공덕삼성 외 4개단지) (긴급공고) </t>
  </si>
  <si>
    <t>20240241380-00</t>
  </si>
  <si>
    <t>주식회사 다온아이앤씨</t>
  </si>
  <si>
    <t xml:space="preserve">[기][A값][순]2024년 도로시설물 보수공사(연간단가) </t>
  </si>
  <si>
    <t>20240240934-00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</si>
  <si>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철콘/포장/토공/금속구조물.창호.온실/보링.그라우팅.파일/지붕판금.건축물조립</t>
    </r>
  </si>
  <si>
    <t>(주)유아개발시스템</t>
  </si>
  <si>
    <t xml:space="preserve">[기][정][A값][순]고양 대자동 특수수소충전소 구축공사(토건부분) (긴급공고) (정정공고) </t>
  </si>
  <si>
    <t xml:space="preserve">[기][A값][순][협정]병원동 동관 8층 리노베이션 공사(건축,기계설비)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</si>
  <si>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기계설비/실내건축/가스1종</t>
    </r>
  </si>
  <si>
    <t xml:space="preserve">[기][A값][순]2024년 도로시설물 유지보수공사(연간단가) (긴급공고) </t>
  </si>
  <si>
    <t>임펙트디엔씨(주)</t>
  </si>
  <si>
    <t xml:space="preserve">[기][A값][순]2024년 관내 도로시설물 보수공사(연간단가) </t>
  </si>
  <si>
    <t>20240236448-00</t>
  </si>
  <si>
    <t>(주)정우씨앤이</t>
  </si>
  <si>
    <t>(주)전흥건설</t>
  </si>
  <si>
    <t>1,133</t>
  </si>
  <si>
    <t xml:space="preserve">[기][A값][순]2024년 도로시설물 유지보수공사(단가계약) (긴급공고) </t>
  </si>
  <si>
    <t>20240230748-00</t>
  </si>
  <si>
    <t xml:space="preserve">[기][A값][순]금빛공원 열린광장 조성 공사 (긴급공고) </t>
  </si>
  <si>
    <t>주식회사 개신건설</t>
  </si>
  <si>
    <t xml:space="preserve">[기][A값][순]세화여자중학교 급식실 및 학생식당, 강당겸 체육관 증축공사 입찰공고(건축,토목,조경,기계) </t>
  </si>
  <si>
    <t xml:space="preserve">[기][A값][순][의무]2024년 지하주택 등 침수방지시설 설치공사(연간단가) (긴급공고) </t>
  </si>
  <si>
    <t>20240231592-00</t>
  </si>
  <si>
    <r>
      <rPr>
        <sz val="9"/>
        <color rgb="FF000000"/>
        <rFont val="Gulim"/>
        <family val="3"/>
        <charset val="129"/>
      </rPr>
      <t>기계설비/금속구조물.창호.온실/지붕판금.건축물조립/가스1종/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</si>
  <si>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성민종합산업(주)</t>
  </si>
  <si>
    <t>라보산업 주식회사</t>
  </si>
  <si>
    <t xml:space="preserve">[기][A값][순]병영생활관 화장실 보수공사 </t>
  </si>
  <si>
    <t>2024-01821</t>
  </si>
  <si>
    <t xml:space="preserve">[기][A값][순]2024년 서울대공원 토목시설물 정비공사 (연간단가) (긴급공고) </t>
  </si>
  <si>
    <t>20240228201-00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</si>
  <si>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철콘/포장/토공/상.하수도/금속구조물.창호.온실/보링.그라우팅.파일/지붕판금.건축물조립</t>
    </r>
  </si>
  <si>
    <t>(주)월드이앤씨</t>
  </si>
  <si>
    <t xml:space="preserve">[기][A값][순]2024년 한강공원 진출입시설 유지보수공사(연간단가) </t>
  </si>
  <si>
    <t>20240223906-00</t>
  </si>
  <si>
    <r>
      <rPr>
        <sz val="9"/>
        <color rgb="FF000000"/>
        <rFont val="Gulim"/>
        <family val="3"/>
        <charset val="129"/>
      </rPr>
      <t>도장/습식.방수/금속구조물.창호.온실/석공/지붕판금.건축물조립/</t>
    </r>
    <r>
      <rPr>
        <sz val="9"/>
        <color rgb="FF0000FF"/>
        <rFont val="Gulim"/>
        <family val="3"/>
        <charset val="129"/>
      </rPr>
      <t>토목/토건</t>
    </r>
  </si>
  <si>
    <t xml:space="preserve">[기][A값][순]2024년 도로시설물 유지보수공사(연간단가)-긴급 (긴급공고) </t>
  </si>
  <si>
    <t>20240228842-00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</si>
  <si>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철콘/포장/토공/도장/습식.방수/금속구조물.창호.온실/석공/보링.그라우팅.파일/지붕판금.건축물조립</t>
    </r>
  </si>
  <si>
    <t xml:space="preserve">[기][A값][순]시립은평실버케어센터 인테리어공사 (긴급공고) </t>
  </si>
  <si>
    <t>1,009</t>
  </si>
  <si>
    <t xml:space="preserve">[기][정][A값][순]탄천센터 토목건축시설물 보수 및 정비공사 (연간단가) (긴급공고) (정정공고) </t>
  </si>
  <si>
    <t>20240225924-02</t>
  </si>
  <si>
    <r>
      <rPr>
        <sz val="9"/>
        <color rgb="FF000000"/>
        <rFont val="Gulim"/>
        <family val="3"/>
        <charset val="129"/>
      </rPr>
      <t>포장/토공/도장/습식.방수/석공/실내건축/보링.그라우팅.파일/</t>
    </r>
    <r>
      <rPr>
        <sz val="9"/>
        <color rgb="FF0000FF"/>
        <rFont val="Gulim"/>
        <family val="3"/>
        <charset val="129"/>
      </rPr>
      <t>토목/토건</t>
    </r>
  </si>
  <si>
    <t xml:space="preserve">[기][A값][순][의무]서울시 노동자복지관 복합화사업 석면해체 및 지장물 철거공사 (긴급공고) </t>
  </si>
  <si>
    <t>20240220738-00</t>
  </si>
  <si>
    <r>
      <rPr>
        <sz val="9"/>
        <color rgb="FF000000"/>
        <rFont val="Gulim"/>
        <family val="3"/>
        <charset val="129"/>
      </rPr>
      <t>토공/비계구조/석면해체/</t>
    </r>
    <r>
      <rPr>
        <sz val="9"/>
        <color rgb="FF0000FF"/>
        <rFont val="Gulim"/>
        <family val="3"/>
        <charset val="129"/>
      </rPr>
      <t>건축/토건</t>
    </r>
  </si>
  <si>
    <t>20240220469-00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</si>
  <si>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철콘/도장/습식.방수/금속구조물.창호.온실/석공/비계구조/지붕판금.건축물조립</t>
    </r>
  </si>
  <si>
    <t>산양공영 주식회사</t>
  </si>
  <si>
    <t xml:space="preserve">[A값][순]2024년 도로시설물 유지보수공사(연간단가) (긴급공고) </t>
  </si>
  <si>
    <t>20240217093-00</t>
  </si>
  <si>
    <t>현도종합건설 주식회사</t>
  </si>
  <si>
    <t xml:space="preserve">[기][A값][순]제설발진기지 및 제설장비·자재창고 설치공사 (긴급공고) </t>
  </si>
  <si>
    <t>1,145</t>
  </si>
  <si>
    <t>한국토지주택공사 서울지역본부</t>
  </si>
  <si>
    <t>예당종합건설(주)</t>
  </si>
  <si>
    <t>주식회사 미래엔티씨</t>
  </si>
  <si>
    <t>국가철도공단</t>
  </si>
  <si>
    <t xml:space="preserve">[기][A값][순]가락몰 판매동 3층 기반시설공사(건축) (긴급공고) </t>
  </si>
  <si>
    <t xml:space="preserve">[기][A값][순][의무]개포3동 복합문화센터 신축공사(건축,토목,기계,조경) (긴급공고) </t>
  </si>
  <si>
    <t xml:space="preserve">[기][A값][의무]일원1동 복합문화센터 신축공사(건축,토목,기계,조경)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</si>
  <si>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철콘/기계설비/포장/토공/도장/습식.방수/조경식재/조경시설물/금속구조물.창호.온실/석공/실내건축/비계구조/보링.그라우팅.파일/지붕판금.건축물조립/가스1종</t>
    </r>
  </si>
  <si>
    <t xml:space="preserve">[기][A값][순]서울대학교 첨단융합학부(관악 18동) 공간조성 건축공사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</si>
  <si>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</t>
    </r>
  </si>
  <si>
    <t xml:space="preserve">[기][정][A값][순][공지]상명중고등학교 본관동 외부창호 개선 공사 (정정공고) </t>
  </si>
  <si>
    <r>
      <rPr>
        <sz val="9"/>
        <color rgb="FF000000"/>
        <rFont val="Gulim"/>
        <family val="3"/>
        <charset val="129"/>
      </rPr>
      <t>금속구조물.창호.온실/</t>
    </r>
    <r>
      <rPr>
        <sz val="9"/>
        <color rgb="FF0000FF"/>
        <rFont val="Gulim"/>
        <family val="3"/>
        <charset val="129"/>
      </rPr>
      <t>건축/토건</t>
    </r>
  </si>
  <si>
    <t xml:space="preserve">[기][A값][순]서남센터 토목건축 시설물 보수 및 정비공사(연간단가) (긴급공고) </t>
  </si>
  <si>
    <t>20240134783-00</t>
  </si>
  <si>
    <r>
      <rPr>
        <sz val="9"/>
        <color rgb="FF000000"/>
        <rFont val="Gulim"/>
        <family val="3"/>
        <charset val="129"/>
      </rPr>
      <t>도장/습식.방수/금속구조물.창호.온실/석공/실내건축/지붕판금.건축물조립/</t>
    </r>
    <r>
      <rPr>
        <sz val="9"/>
        <color rgb="FF0000FF"/>
        <rFont val="Gulim"/>
        <family val="3"/>
        <charset val="129"/>
      </rPr>
      <t>토목/토건</t>
    </r>
  </si>
  <si>
    <t>(주)예찬도장기업</t>
  </si>
  <si>
    <t xml:space="preserve">[기][A값][순]상명중고등학교 내진보강 공사 </t>
  </si>
  <si>
    <t>국립서울현충원</t>
  </si>
  <si>
    <t>유찰</t>
  </si>
  <si>
    <t xml:space="preserve">[정][A값][공지]풍생고등학교 그린스마트 스쿨 리모델링 건축공사 (정정공고) </t>
  </si>
  <si>
    <t>20231246430-01</t>
  </si>
  <si>
    <t xml:space="preserve">[비][현필]관리,신구대학교 식물원 에코센터 증축 및 조경원예실습장 환경개선공사(건축) </t>
  </si>
  <si>
    <t xml:space="preserve">[기][A값][순]2023 동일여고 수덕관4층 고교학점제 학교공간조성 건축공사 (긴급공고) </t>
  </si>
  <si>
    <t xml:space="preserve">[기][정][A값][순](긴급)보성고등학교 고교학점제 공간조성 공사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</si>
  <si>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도장/습식.방수/금속구조물.창호.온실/석공/실내건축/지붕판금.건축물조립</t>
    </r>
  </si>
  <si>
    <t xml:space="preserve">[기][정][A값][순](긴급)보성고등학교 고교학점제 공간조성 바닥 개선공사 (긴급공고) (정정공고) </t>
  </si>
  <si>
    <t xml:space="preserve">[기][A값][순]2024년 시설물유지보수공사(연간단가)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</si>
  <si>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철콘/포장/토공/도장/습식.방수/금속구조물.창호.온실/석공/실내건축/비계구조/보링.그라우팅.파일/지붕판금.건축물조립</t>
    </r>
  </si>
  <si>
    <t xml:space="preserve">[기][정][A값][순][협정]서울양원 공공주택지구 공원관리사무소 건설공사 </t>
  </si>
  <si>
    <t>2400185</t>
  </si>
  <si>
    <t>건축/토목/토건/전문소방</t>
  </si>
  <si>
    <t xml:space="preserve">[현필][공지]생명과학관(서관) 엘리베이터 설치공사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</si>
  <si>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/>
    </r>
  </si>
  <si>
    <t>주식회사 티엘건설</t>
  </si>
  <si>
    <t xml:space="preserve">[A값][순]강남구 1인가구커뮤니티센터 확장 이전 리모델링 공사(건축,기계)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</si>
  <si>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기계설비/실내건축</t>
    </r>
  </si>
  <si>
    <t xml:space="preserve">[기][A값][순][긴급] 대진여고 교사동 내진보강공사 (긴급공고) </t>
  </si>
  <si>
    <t>한국도로공사 수도권본부</t>
  </si>
  <si>
    <t xml:space="preserve">[기][정][A값][순]사회복지법인 프리웰 테마형 매입임대주택 사업 (긴급공고) (정정공고) </t>
  </si>
  <si>
    <t xml:space="preserve">[기][A값][순]가양4단지 외 5개단지 46세대 입주대비 시설물 보수공사 </t>
  </si>
  <si>
    <t xml:space="preserve">[기][A값][순][의무]5~8호선 건축시설물 예방보수공사(2024년-2026년) 단가계약 </t>
  </si>
  <si>
    <t>20240109058-00</t>
  </si>
  <si>
    <r>
      <rPr>
        <sz val="9"/>
        <color rgb="FF000000"/>
        <rFont val="Gulim"/>
        <family val="3"/>
        <charset val="129"/>
      </rPr>
      <t>도장/습식.방수/금속구조물.창호.온실/석공/</t>
    </r>
    <r>
      <rPr>
        <sz val="9"/>
        <color rgb="FF0000FF"/>
        <rFont val="Gulim"/>
        <family val="3"/>
        <charset val="129"/>
      </rPr>
      <t>건축/토건</t>
    </r>
  </si>
  <si>
    <t xml:space="preserve">[기][A값][순][협정]종로구 보건소 실내 리모델링(건축,기계설비) </t>
  </si>
  <si>
    <t>20240112350-00</t>
  </si>
  <si>
    <t>기계설비/실내건축/가스1종</t>
  </si>
  <si>
    <t>서울특별시 종로구 보건소</t>
  </si>
  <si>
    <t>권중건설(주)</t>
  </si>
  <si>
    <t>1,007</t>
  </si>
  <si>
    <t xml:space="preserve">[기][A값][순][협정]경찰청 강당 보수공사(건축) </t>
  </si>
  <si>
    <t>20240103890-00</t>
  </si>
  <si>
    <t>실내건축</t>
  </si>
  <si>
    <t>1,071,054,375</t>
  </si>
  <si>
    <t>947,577,790</t>
  </si>
  <si>
    <t xml:space="preserve">[기][정][A값][순]숭실고등학교 자율학습관동 외벽개선,내진보강 및 외부창호 교체공사(긴급) (긴급공고) (정정공고) </t>
  </si>
  <si>
    <t>1,343,685,950</t>
  </si>
  <si>
    <t>1,171,452,300</t>
  </si>
  <si>
    <t xml:space="preserve">[기][정][A값][순]한서고등학교 체육관 전면보수 건축공사 (긴급공고) (정정공고) </t>
  </si>
  <si>
    <t>20240106559-02</t>
  </si>
  <si>
    <t>853,235,350</t>
  </si>
  <si>
    <t>754,265,821</t>
  </si>
  <si>
    <t>주식회사 씨엠아이디</t>
  </si>
  <si>
    <t xml:space="preserve">[기][A값][순][협정]4호선 노원역 등 2역 승강편의시설 설치공사(63공구)[주계약자 관리방식] </t>
  </si>
  <si>
    <t>건축/토목/토건/금속구조물.창호.온실</t>
  </si>
  <si>
    <t>1,863,784,075</t>
  </si>
  <si>
    <t>1,689,613,300</t>
  </si>
  <si>
    <t xml:space="preserve">[기][A값][순][의무][공지]2024년 자동차전용도로 시설물 4지역 일상유지보수공사(연간단가) </t>
  </si>
  <si>
    <t>20231246364-00</t>
  </si>
  <si>
    <r>
      <rPr>
        <sz val="9"/>
        <color rgb="FF000000"/>
        <rFont val="Gulim"/>
        <family val="3"/>
        <charset val="129"/>
      </rPr>
      <t>철콘/상.하수도/금속구조물.창호.온실/지붕판금.건축물조립/</t>
    </r>
    <r>
      <rPr>
        <sz val="9"/>
        <color rgb="FF0000FF"/>
        <rFont val="Gulim"/>
        <family val="3"/>
        <charset val="129"/>
      </rPr>
      <t>토목/토건</t>
    </r>
  </si>
  <si>
    <t>1,486,728,750</t>
  </si>
  <si>
    <t>1,318,155,000</t>
  </si>
  <si>
    <t xml:space="preserve">[기][A값][순]한성중학교 후관동 내진보강 및 외벽개선공사 </t>
  </si>
  <si>
    <t>1,885,283,450</t>
  </si>
  <si>
    <t>1,642,650,000</t>
  </si>
  <si>
    <t xml:space="preserve">[기][A값][순]본관 2층 사무공간 및 휴게공간 개선공사 (긴급공고) </t>
  </si>
  <si>
    <t>563,751,075</t>
  </si>
  <si>
    <t>498,119,237</t>
  </si>
  <si>
    <t xml:space="preserve">[기][정][A값][순][긴급]영훈고등학교 급식실 이전증축 및 기타공사(건축+기계) (긴급공고) (정정공고) </t>
  </si>
  <si>
    <t>970,646,325</t>
  </si>
  <si>
    <t>856,542,110</t>
  </si>
  <si>
    <t xml:space="preserve">[기][A값][순]교과교실제 구축을 위한 연구실 및 교육활동지원실(12실) 리모델링 건축공사 (긴급공고) </t>
  </si>
  <si>
    <r>
      <rPr>
        <sz val="9"/>
        <color rgb="FF000000"/>
        <rFont val="Gulim"/>
        <family val="3"/>
        <charset val="129"/>
      </rPr>
      <t>실내건축/</t>
    </r>
    <r>
      <rPr>
        <sz val="9"/>
        <color rgb="FF0000FF"/>
        <rFont val="Gulim"/>
        <family val="3"/>
        <charset val="129"/>
      </rPr>
      <t>건축/토건</t>
    </r>
  </si>
  <si>
    <t>568,195,525</t>
  </si>
  <si>
    <t>500,314,604</t>
  </si>
  <si>
    <t>1,250</t>
  </si>
  <si>
    <t xml:space="preserve">[기][A값][순]청원고등학교 청원관(체육관) 전면개선공사(건축,기계) (긴급공고) </t>
  </si>
  <si>
    <t>20231244411-00</t>
  </si>
  <si>
    <t>서울특별시교육청 청원고등학교</t>
  </si>
  <si>
    <t>760,322,550</t>
  </si>
  <si>
    <t>671,988,123</t>
  </si>
  <si>
    <t>샘코건설 주식회사</t>
  </si>
  <si>
    <t xml:space="preserve">[기][정][A값][순]창문여자고등학교 고교학점제 내부 건축공사 (정정공고) </t>
  </si>
  <si>
    <t>1,153,022,425</t>
  </si>
  <si>
    <t>1,007,051,300</t>
  </si>
  <si>
    <t xml:space="preserve">[기][정][A값][순][긴급]용문고등학교 급식실 개선공사(건축) (긴급공고) (정정공고) </t>
  </si>
  <si>
    <t>1,117,783,625</t>
  </si>
  <si>
    <t>975,935,400</t>
  </si>
  <si>
    <t xml:space="preserve">[기][정][A값][순]용문중학교 별관동 내진보강 및 외벽개선공사 (정정공고) </t>
  </si>
  <si>
    <t>1,038,393,825</t>
  </si>
  <si>
    <t>915,212,500</t>
  </si>
  <si>
    <t xml:space="preserve">[기][정][A값][순](긴급) 송곡여고 고교학점제(교과교실제) 구축 건축공사 전자입찰 공고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</si>
  <si>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기계설비/도장/습식.방수/금속구조물.창호.온실/실내건축</t>
    </r>
  </si>
  <si>
    <t>850,082,950</t>
  </si>
  <si>
    <t>750,246,050</t>
  </si>
  <si>
    <t xml:space="preserve">[기][A값][순][협정]안암 어울림센터 신축공사 (긴급공고)[주계약자 관리방식] </t>
  </si>
  <si>
    <t>건축/토건/기계설비/가스1종</t>
  </si>
  <si>
    <t>3,344,541,875</t>
  </si>
  <si>
    <t>2,928,355,900</t>
  </si>
  <si>
    <t xml:space="preserve">[기][A값][순](긴급)덕성여자중학교 교사동 내진보강공사 전자입찰 공고(장기계속) (긴급공고) </t>
  </si>
  <si>
    <t>1,456,762,000</t>
  </si>
  <si>
    <t>1,269,091,978</t>
  </si>
  <si>
    <t xml:space="preserve">[기][A값][순][협정]응암정보도서관(생활문화센터) 신축공사[주계약자 관리방식] </t>
  </si>
  <si>
    <t>건축/토건/토공</t>
  </si>
  <si>
    <t>4,657,252,325</t>
  </si>
  <si>
    <t>4,074,963,900</t>
  </si>
  <si>
    <t xml:space="preserve">[기][A값][순]2024년 차집관로 시설물 유지보수공사(연간단가) (긴급공고) </t>
  </si>
  <si>
    <t>20231245012-00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</si>
  <si>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철콘/상.하수도/금속구조물.창호.온실/지붕판금.건축물조립</t>
    </r>
  </si>
  <si>
    <t>1,105,400,700</t>
  </si>
  <si>
    <t>967,699,000</t>
  </si>
  <si>
    <t>씨엘엠건설 주식회사</t>
  </si>
  <si>
    <t xml:space="preserve">[기][A값][순][협정]서울대학교 음악대학(54,55동) 리모델링 및 보건대학원(221동) 증축 공사 (긴급공고) </t>
  </si>
  <si>
    <t>7,658,255,450</t>
  </si>
  <si>
    <t>6,735,454,000</t>
  </si>
  <si>
    <t xml:space="preserve">[기][A값][순]목동고 본관동 도서관동 내진보강공사(긴급) (긴급공고) </t>
  </si>
  <si>
    <t>1,497,265,725</t>
  </si>
  <si>
    <t>1,304,422,000</t>
  </si>
  <si>
    <t xml:space="preserve">[기][A값][순]DDP 쇼룸 조성공사(DDP 디자인랩 1층)_실내건축 </t>
  </si>
  <si>
    <t>1,059,532,250</t>
  </si>
  <si>
    <t>934,070,000</t>
  </si>
  <si>
    <t xml:space="preserve">[기][정][A값][순]신관동 외벽 개선 및 기타공사 (정정공고) </t>
  </si>
  <si>
    <t>1,188,094,150</t>
  </si>
  <si>
    <t>1,035,947,450</t>
  </si>
  <si>
    <t xml:space="preserve">[기][A값][순]성남고 구관내진보강, 구관외부창호개선, 구관교실중창교체및체육관바닥개선 공사 </t>
  </si>
  <si>
    <t>1,159,058,350</t>
  </si>
  <si>
    <t>1,011,618,690</t>
  </si>
  <si>
    <t xml:space="preserve">[기][정][A값][순]광신고 고교학점제 홈베이스 구축 공사 (긴급공고) (정정공고) </t>
  </si>
  <si>
    <t>561,858,300</t>
  </si>
  <si>
    <t>495,999,400</t>
  </si>
  <si>
    <t>1,301</t>
  </si>
  <si>
    <t xml:space="preserve">[기][A값][순]서울대학교 부설여중 예체능관 원상복구 및 부설초 시설개선공사 (긴급공고) </t>
  </si>
  <si>
    <t>668,949,675</t>
  </si>
  <si>
    <t>591,531,100</t>
  </si>
  <si>
    <t xml:space="preserve">[기][정][A값][순]염광고등학교 체육관 전면보수 건축공사 전자입찰 공고 (긴급공고) (정정공고) </t>
  </si>
  <si>
    <t>706,927,100</t>
  </si>
  <si>
    <t>625,131,043</t>
  </si>
  <si>
    <t xml:space="preserve">[기][정][A값][순]서일문화예술고등학교 외벽개선 및 내진보강공사 (정정공고) </t>
  </si>
  <si>
    <t>2,016,379,075</t>
  </si>
  <si>
    <t>1,759,004,400</t>
  </si>
  <si>
    <t xml:space="preserve">[기][A값][순][의무]2024년 자동차전용도로 시설물 3지역 일상유지보수공사(연간단가) </t>
  </si>
  <si>
    <t>20231231429-00</t>
  </si>
  <si>
    <t>1,449,562,800</t>
  </si>
  <si>
    <t>1,277,825,000</t>
  </si>
  <si>
    <t xml:space="preserve">[기][A값][순][의무]2024년 자동차전용도로 시설물 2지역 일상유지보수공사(연간단가) </t>
  </si>
  <si>
    <t>20231228906-00</t>
  </si>
  <si>
    <t>1,304,741,975</t>
  </si>
  <si>
    <t>1,149,342,664</t>
  </si>
  <si>
    <t>진우에이티에스 주식회사</t>
  </si>
  <si>
    <t xml:space="preserve">[기][A값][순][긴급]충암중학교 교육환경 개선공사(건축) </t>
  </si>
  <si>
    <t>1,027,299,400</t>
  </si>
  <si>
    <t>906,106,800</t>
  </si>
  <si>
    <t xml:space="preserve">[기][A값][순][긴급]2023년 신광여고 강당 전면 리모델링 공사 변경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</si>
  <si>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기계설비/금속구조물.창호.온실/실내건축/지붕판금.건축물조립/가스1종</t>
    </r>
  </si>
  <si>
    <t>864,993,975</t>
  </si>
  <si>
    <t>763,795,450</t>
  </si>
  <si>
    <t xml:space="preserve">[기][정][A값][순][특][긴급](장기계속)충암중학교 본관동 및 별관동 내진보강공사(특수공법) (긴급공고) (정정공고) </t>
  </si>
  <si>
    <t>1,693,821,950</t>
  </si>
  <si>
    <t>1,476,110,720</t>
  </si>
  <si>
    <t xml:space="preserve">[기][정][A값][순]예술의전당 음악당 음악영재아카데미 환경개선공사(건축,기계) (정정공고) </t>
  </si>
  <si>
    <t>1,127,005,275</t>
  </si>
  <si>
    <t>986,928,000</t>
  </si>
  <si>
    <t xml:space="preserve">[기][A값][순]대신고등학교 고교학점제 공간조성공사 입찰 공고 </t>
  </si>
  <si>
    <r>
      <rPr>
        <sz val="9"/>
        <color rgb="FF000000"/>
        <rFont val="Gulim"/>
        <family val="3"/>
        <charset val="129"/>
      </rPr>
      <t>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</si>
  <si>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736,357,700</t>
  </si>
  <si>
    <t>649,353,000</t>
  </si>
  <si>
    <t xml:space="preserve">[기][A값][순]잠실여자고등학교 본관 바닥개선 및 내부도장 공사 전자입찰 공고[긴급] (긴급공고) </t>
  </si>
  <si>
    <t>1,196,553,750</t>
  </si>
  <si>
    <t>1,043,994,771</t>
  </si>
  <si>
    <t xml:space="preserve">[기][A값][순]재현고등학교 본관 및 별관 바닥 개선공사(긴급) </t>
  </si>
  <si>
    <r>
      <rPr>
        <sz val="9"/>
        <color rgb="FF000000"/>
        <rFont val="Gulim"/>
        <family val="3"/>
        <charset val="129"/>
      </rPr>
      <t>습식.방수/</t>
    </r>
    <r>
      <rPr>
        <sz val="9"/>
        <color rgb="FF0000FF"/>
        <rFont val="Gulim"/>
        <family val="3"/>
        <charset val="129"/>
      </rPr>
      <t>건축/토건</t>
    </r>
  </si>
  <si>
    <t>677,842,550</t>
  </si>
  <si>
    <t>598,224,400</t>
  </si>
  <si>
    <t xml:space="preserve">[기][A값][순]선화예술고등학교 애천홀 리모델링공사 </t>
  </si>
  <si>
    <t>20231235009-00</t>
  </si>
  <si>
    <t>666,807,725</t>
  </si>
  <si>
    <t>588,934,390</t>
  </si>
  <si>
    <t>(주)아이플러스건축</t>
  </si>
  <si>
    <t xml:space="preserve">[기][A값][순]천장산 숲길 목공예체험장 건립공사(건축/기계) </t>
  </si>
  <si>
    <t>1,328,375,600</t>
  </si>
  <si>
    <t>1,159,812,000</t>
  </si>
  <si>
    <t xml:space="preserve">[기][A값][순][긴급](장기계속) 등촌중학교 내진보강 및 기타공사 </t>
  </si>
  <si>
    <t>3,271,756,175</t>
  </si>
  <si>
    <t>2,855,966,000</t>
  </si>
  <si>
    <t xml:space="preserve">[기][정][A값][순][공지]2023년 진선여자고등학교 화장실 환경개선 건축공사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</si>
  <si>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기계설비/습식.방수/금속구조물.창호.온실/실내건축</t>
    </r>
  </si>
  <si>
    <t>585,718,825</t>
  </si>
  <si>
    <t>517,426,600</t>
  </si>
  <si>
    <t xml:space="preserve">[기][A값][순]2024년 자동차전용도로 시설물 1지역 일상유지보수공사(연간단가) </t>
  </si>
  <si>
    <t>20231233798-00</t>
  </si>
  <si>
    <r>
      <rPr>
        <sz val="9"/>
        <color rgb="FF000000"/>
        <rFont val="Gulim"/>
        <family val="3"/>
        <charset val="129"/>
      </rPr>
      <t>철콘/포장/토공/상.하수도/금속구조물.창호.온실/보링.그라우팅.파일/지붕판금.건축물조립/</t>
    </r>
    <r>
      <rPr>
        <sz val="9"/>
        <color rgb="FF0000FF"/>
        <rFont val="Gulim"/>
        <family val="3"/>
        <charset val="129"/>
      </rPr>
      <t>토목/토건</t>
    </r>
  </si>
  <si>
    <t>985,726,050</t>
  </si>
  <si>
    <t>878,189,000</t>
  </si>
  <si>
    <t>현무종합건설(주)</t>
  </si>
  <si>
    <t xml:space="preserve">[기][A값][순]광영고등학교 복도벽체,바닥,고교학점제 공간조성 건축기계공사 </t>
  </si>
  <si>
    <t>1,225,837,925</t>
  </si>
  <si>
    <t>1,070,332,000</t>
  </si>
  <si>
    <t xml:space="preserve">[기][정][A값][순][긴급]양천고등학교 다목적강당 및 급식실 증축공사 (정정공고) </t>
  </si>
  <si>
    <t>4,782,083,950</t>
  </si>
  <si>
    <t>4,176,890,300</t>
  </si>
  <si>
    <t xml:space="preserve">[기][정][A값][순]대신고등학교 체육관 환경개선공사 입찰 공고 (긴급공고) (정정공고) </t>
  </si>
  <si>
    <t>998,712,375</t>
  </si>
  <si>
    <t>881,614,300</t>
  </si>
  <si>
    <t xml:space="preserve">[기][A값][순]숭실고등학교 강당동 지붕교체 및 바닥개선 공사(긴급) (긴급공고) </t>
  </si>
  <si>
    <t>1,273,424,625</t>
  </si>
  <si>
    <t>1,110,065,300</t>
  </si>
  <si>
    <t xml:space="preserve">[기][A값][순]선일여자중학교 체육관 리모델링 공사 (긴급공고) </t>
  </si>
  <si>
    <t>1,439,514,450</t>
  </si>
  <si>
    <t>1,255,176,900</t>
  </si>
  <si>
    <t xml:space="preserve">[기][A값][순]00부대 취사식당 신축 시설공사 </t>
  </si>
  <si>
    <t>2023-29535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</si>
  <si>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철콘/포장/토공/도장/습식.방수/상.하수도/금속구조물.창호.온실/석공/실내건축/비계구조/보링.그라우팅.파일/지붕판금.건축물조립</t>
    </r>
  </si>
  <si>
    <t>육군 52보병사단</t>
  </si>
  <si>
    <t>2,215,682,824</t>
  </si>
  <si>
    <t>1,938,469,900</t>
  </si>
  <si>
    <t xml:space="preserve">[기][A값][순]서울고등학교 고교학점제 공간(후관 등) 조성공사 전자입찰 공고 (긴급공고) </t>
  </si>
  <si>
    <t>669,381,900</t>
  </si>
  <si>
    <t>589,720,510</t>
  </si>
  <si>
    <t>1,198</t>
  </si>
  <si>
    <t xml:space="preserve">[기][A값][순]경복비즈니스고등학교 교사동 내진보강공사 (긴급공고) </t>
  </si>
  <si>
    <t>1,614,637,100</t>
  </si>
  <si>
    <t>1,406,449,100</t>
  </si>
  <si>
    <t xml:space="preserve">[기][A값][순]오금고등학교 고교학점제 학교 공간 조성 건축공사 </t>
  </si>
  <si>
    <t>서울특별시교육청오금고등학교</t>
  </si>
  <si>
    <t>800,988,625</t>
  </si>
  <si>
    <t>705,458,750</t>
  </si>
  <si>
    <t>1,208</t>
  </si>
  <si>
    <t xml:space="preserve">[기][A값][순][협정][특]창동 업무시설 11층~16층 공간구획공사 (긴급공고) [주계약자 관리방식] </t>
  </si>
  <si>
    <t>건축/토건/기계설비</t>
  </si>
  <si>
    <t>2,444,662,825</t>
  </si>
  <si>
    <t>2,138,010,000</t>
  </si>
  <si>
    <t xml:space="preserve">[기][A값][순]중산고등학교 체육관 조리실 부분보수 건축공사 (긴급공고) 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</si>
  <si>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</si>
  <si>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696,044,425</t>
  </si>
  <si>
    <t>614,529,540</t>
  </si>
  <si>
    <t>1,000</t>
  </si>
  <si>
    <t xml:space="preserve">[기][A값][순]중산고등학교 교사동 화장실 개선 건축공사 (긴급공고) </t>
  </si>
  <si>
    <t>951,819,875</t>
  </si>
  <si>
    <t>840,607,900</t>
  </si>
  <si>
    <t xml:space="preserve">[기][정][A값][순]국군000 종합성전 개보수 공사(시설) </t>
  </si>
  <si>
    <t>2023-28932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</si>
  <si>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철콘/도장/습식.방수/금속구조물.창호.온실/석공/지붕판금.건축물조립</t>
    </r>
  </si>
  <si>
    <t>국방부조사본부</t>
  </si>
  <si>
    <t>778,545,256</t>
  </si>
  <si>
    <t>690,014,700</t>
  </si>
  <si>
    <t>거보종합건설 주식회사</t>
  </si>
  <si>
    <t>1,705</t>
  </si>
  <si>
    <t xml:space="preserve">[기][정][A값][순][협정][특]대림3동 공공복합청사 건립공사(건축+토목+기계+조경) (정정공고) </t>
  </si>
  <si>
    <t>7,529,653,275</t>
  </si>
  <si>
    <t>6,547,255,550</t>
  </si>
  <si>
    <t xml:space="preserve">[기][정][A값][순]진선여중 체육관 전면보수공사(건축, 기계) (정정공고) </t>
  </si>
  <si>
    <t>20231210947-03</t>
  </si>
  <si>
    <t>1,028,296,875</t>
  </si>
  <si>
    <t>906,590,670</t>
  </si>
  <si>
    <t>연우에프앤디건설 (주)</t>
  </si>
  <si>
    <t xml:space="preserve">[기][A값][순][협정]캠코 양재타워 화장실 리모델링 공사(건축, 기계) </t>
  </si>
  <si>
    <t>2,257,719,850</t>
  </si>
  <si>
    <t>1,973,545,000</t>
  </si>
  <si>
    <t xml:space="preserve">[기][A값][순]성내2동 구립 경로당 신축공사 시행(긴급) </t>
  </si>
  <si>
    <t>1,061,638,250</t>
  </si>
  <si>
    <t>937,776,000</t>
  </si>
  <si>
    <t xml:space="preserve">[기][A값][순]여의도고등학교 축구부 급식소 리모델링 및 기타공사 </t>
  </si>
  <si>
    <t>696,064,150</t>
  </si>
  <si>
    <t>614,753,670</t>
  </si>
  <si>
    <t xml:space="preserve">[기][A값][순][협정]외빈차량 차고지 건축공사 (긴급공고) </t>
  </si>
  <si>
    <t>20231213716-00</t>
  </si>
  <si>
    <t>1,362,748,000</t>
  </si>
  <si>
    <t>1,191,439,420</t>
  </si>
  <si>
    <t>주식회사 정도</t>
  </si>
  <si>
    <t xml:space="preserve">[기][A값][순]영원중학교 방화문 설치 및 학생식당 개선공사 </t>
  </si>
  <si>
    <t>675,018,875</t>
  </si>
  <si>
    <t>595,702,280</t>
  </si>
  <si>
    <t xml:space="preserve">[기][A값][순]중앙중학교 본관동 화장실 개선공사(건축,기계) (긴급공고) </t>
  </si>
  <si>
    <r>
      <rPr>
        <sz val="9"/>
        <color rgb="FF000000"/>
        <rFont val="Gulim"/>
        <family val="3"/>
        <charset val="129"/>
      </rPr>
      <t>기계설비/시설물/습식.방수/금속구조물.창호.온실/실내건축/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</si>
  <si>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629,454,350</t>
  </si>
  <si>
    <t>556,021,492</t>
  </si>
  <si>
    <t>1,008</t>
  </si>
  <si>
    <t xml:space="preserve">[기][A값][순][공지]방배서 남태령지구대 신축 공사 </t>
  </si>
  <si>
    <t>20231220286-00</t>
  </si>
  <si>
    <t>773,296,850</t>
  </si>
  <si>
    <t>694,875,000</t>
  </si>
  <si>
    <t xml:space="preserve">[기][A값][순]성심여자고등학교 본관동 및 도서관동 바닥개선 공사 입찰 공고(긴급) (긴급공고) </t>
  </si>
  <si>
    <t>1,374,276,550</t>
  </si>
  <si>
    <t>1,198,578,713</t>
  </si>
  <si>
    <t xml:space="preserve">[기][A값][순]동대부고 고교학점제 환경조성 건축공사 (긴급공고) </t>
  </si>
  <si>
    <t>20231214285-00</t>
  </si>
  <si>
    <t>서울특별시교육청 동국대학교사범대학부속고등학교</t>
  </si>
  <si>
    <t>765,013,125</t>
  </si>
  <si>
    <t>675,416,900</t>
  </si>
  <si>
    <t>경희궁건설(주)</t>
  </si>
  <si>
    <t xml:space="preserve">[기][A값][순]정비고 및 무기고 신축 시설공사(23-276-1) </t>
  </si>
  <si>
    <t>2023-27676</t>
  </si>
  <si>
    <t>2,589,484,428</t>
  </si>
  <si>
    <t>2,263,033,455</t>
  </si>
  <si>
    <t xml:space="preserve">[기][A값][순]정비고 신축 및 노후배관 개선 시설공사(23-275-1) </t>
  </si>
  <si>
    <t>2023-27667</t>
  </si>
  <si>
    <t>2,824,822,834</t>
  </si>
  <si>
    <t>2,465,266,450</t>
  </si>
  <si>
    <t>에스디엠건설 주식회사</t>
  </si>
  <si>
    <t xml:space="preserve">[기][A값][순]혜원여자고등학교 본관동 바닥개선공사 입찰 공고 (긴급공고) </t>
  </si>
  <si>
    <t>20231221546-00</t>
  </si>
  <si>
    <t>922,997,525</t>
  </si>
  <si>
    <t>814,611,600</t>
  </si>
  <si>
    <t>주식회사 엘에스비건축</t>
  </si>
  <si>
    <t xml:space="preserve">[기][A값][순]서울문성초등학교 외벽개선 및 기타공사(장기계속) </t>
  </si>
  <si>
    <t>1,972,711,950</t>
  </si>
  <si>
    <t>1,721,344,000</t>
  </si>
  <si>
    <t xml:space="preserve">[기][A값][순]서울영림초등학교 본관동 외벽개선 및 기타공사 </t>
  </si>
  <si>
    <t>1,555,454,850</t>
  </si>
  <si>
    <t>1,362,035,100</t>
  </si>
  <si>
    <t xml:space="preserve">[기][A값][순]강남 힐링 숲 조성(1단계) 공사(건축,기계) 시행(긴급) (긴급공고) </t>
  </si>
  <si>
    <t>918,481,600</t>
  </si>
  <si>
    <t>811,532,630</t>
  </si>
  <si>
    <t xml:space="preserve">[기][A값][순]세종과학고 고교학점제 학교공간 조성공사 (긴급공고) </t>
  </si>
  <si>
    <t>563,065,425</t>
  </si>
  <si>
    <t>497,445,100</t>
  </si>
  <si>
    <t xml:space="preserve">[기][A값][순]성내2동 도시재생거점시설 및 경로당 신축공사(긴급) </t>
  </si>
  <si>
    <t>2,126,022,475</t>
  </si>
  <si>
    <t>1,859,480,000</t>
  </si>
  <si>
    <t xml:space="preserve">[기][A값][순][긴급]증산중 내부도장 및 기타공사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</si>
  <si>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도장/습식.방수/금속구조물.창호.온실/석공/실내건축/지붕판금.건축물조립</t>
    </r>
  </si>
  <si>
    <t>685,398,375</t>
  </si>
  <si>
    <t>605,962,260</t>
  </si>
  <si>
    <t xml:space="preserve">[기][A값][순][협정]봉화산 옹기가마체험장 조성사업(건축) (긴급공고)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</si>
  <si>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철콘/기계설비/포장/토공/도장/습식.방수/금속구조물.창호.온실/석공/실내건축/비계구조/보링.그라우팅.파일/지붕판금.건축물조립/가스1종</t>
    </r>
  </si>
  <si>
    <t>1,735,075,925</t>
  </si>
  <si>
    <t>1,514,955,250</t>
  </si>
  <si>
    <t xml:space="preserve">[기][A값][순](긴급)한성과학고 고교학점제 학교공간 조성 공사 (긴급공고) </t>
  </si>
  <si>
    <t>590,180,775</t>
  </si>
  <si>
    <t>519,901,775</t>
  </si>
  <si>
    <t>1,228</t>
  </si>
  <si>
    <t xml:space="preserve">[기][A값][순][특]가산중학교 본관, 별관동 내진보강 및 드라이비트 해소공사 </t>
  </si>
  <si>
    <t>1,946,860,325</t>
  </si>
  <si>
    <t>1,698,376,600</t>
  </si>
  <si>
    <t xml:space="preserve">[기][A값][순]가산중학교 본관, 별관동 본관, 별관동, 체육관 내부도장 및 바닥개선공사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</si>
  <si>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도장/습식.방수/석공/실내건축</t>
    </r>
  </si>
  <si>
    <t>1,237,372,150</t>
  </si>
  <si>
    <t>1,080,890,130</t>
  </si>
  <si>
    <t xml:space="preserve">[기][A값][순][긴급] 경기기계공고 외부창호 개선 및 기타공사(장기계속) (긴급공고) </t>
  </si>
  <si>
    <t>3,256,939,500</t>
  </si>
  <si>
    <t>2,844,926,836</t>
  </si>
  <si>
    <t xml:space="preserve">[기][A값][순][긴급]공릉중 본관동 내진보강 및 외벽개선공사(장기계속) (긴급공고) </t>
  </si>
  <si>
    <t>1,997,614,675</t>
  </si>
  <si>
    <t>1,746,271,200</t>
  </si>
  <si>
    <t xml:space="preserve">[기][A값][순]강서양천교육지원청사 리모델링 공사 (긴급공고) </t>
  </si>
  <si>
    <t>5,277,417,825</t>
  </si>
  <si>
    <t>4,610,517,100</t>
  </si>
  <si>
    <t xml:space="preserve">[기][A값][순][긴급] 신동중 복합문화관 개선공사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</si>
  <si>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기계설비/도장/습식.방수/금속구조물.창호.온실/석공/실내건축/지붕판금.건축물조립</t>
    </r>
  </si>
  <si>
    <t>서울특별시강남서초교육지원청</t>
  </si>
  <si>
    <t>1,475,828,075</t>
  </si>
  <si>
    <t>1,290,490,000</t>
  </si>
  <si>
    <t xml:space="preserve">[기][A값][순][긴급] 매헌초 체육관 개선공사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</si>
  <si>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기계설비/금속구조물.창호.온실/실내건축/지붕판금.건축물조립</t>
    </r>
  </si>
  <si>
    <t>725,534,275</t>
  </si>
  <si>
    <t>641,587,000</t>
  </si>
  <si>
    <t xml:space="preserve">[기][A값][순][긴급] 언남고 외부창호개선 및 내진보강공사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</si>
  <si>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금속구조물.창호.온실/철강구조물/지붕판금.건축물조립</t>
    </r>
  </si>
  <si>
    <t>1,065,533,925</t>
  </si>
  <si>
    <t>941,773,600</t>
  </si>
  <si>
    <t xml:space="preserve">[기][A값][순][특][긴급] 경원중 본관 및 별관 내진보강공사 입찰 공고 (긴급공고) </t>
  </si>
  <si>
    <t>1,273,667,925</t>
  </si>
  <si>
    <t>1,112,531,000</t>
  </si>
  <si>
    <t xml:space="preserve">[기][A값][순][긴급]용강초 외 1원[용강초병유] 드라이비트 해소 및 기타공사 (긴급공고) </t>
  </si>
  <si>
    <t>1,032,331,700</t>
  </si>
  <si>
    <t>913,016,900</t>
  </si>
  <si>
    <t xml:space="preserve">[기][A값][순][긴급] 서울고 강당 및 체육관 환경개선공사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</si>
  <si>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기계설비/금속구조물.창호.온실/실내건축/비계구조/지붕판금.건축물조립</t>
    </r>
  </si>
  <si>
    <t>1,154,786,450</t>
  </si>
  <si>
    <t>1,010,854,000</t>
  </si>
  <si>
    <t xml:space="preserve">[기][A값][순]서원초 교사1동 바닥개선공사 입찰 공고 </t>
  </si>
  <si>
    <t>641,674,075</t>
  </si>
  <si>
    <t>566,468,430</t>
  </si>
  <si>
    <t>1,257</t>
  </si>
  <si>
    <t xml:space="preserve">[기][A값][순]인창고등학교 창회 및 외벽개선 건축공사 (긴급공고) </t>
  </si>
  <si>
    <t>1,443,769,800</t>
  </si>
  <si>
    <t>1,259,758,500</t>
  </si>
  <si>
    <t xml:space="preserve">[기][A값][순]서초연꽃어린이집 그린리모델링 건축공사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</si>
  <si>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기계설비/도장/습식.방수/금속구조물.창호.온실/석공/실내건축/비계구조/지붕판금.건축물조립/가스1종</t>
    </r>
  </si>
  <si>
    <t>792,871,700</t>
  </si>
  <si>
    <t>699,999,643</t>
  </si>
  <si>
    <t xml:space="preserve">[기][A값][순]종로경찰서 사직파출소 신축공사 </t>
  </si>
  <si>
    <t>1,006,622,250</t>
  </si>
  <si>
    <t>888,299,400</t>
  </si>
  <si>
    <t xml:space="preserve">[기][A값][순]2023학년 영락중학교 1학년 꿈을담은교실 및 2학년 교실환경개선 건축공사 입찰공고 (긴급공고) </t>
  </si>
  <si>
    <t>736,644,275</t>
  </si>
  <si>
    <t>650,806,434</t>
  </si>
  <si>
    <t>1,253</t>
  </si>
  <si>
    <t xml:space="preserve">[기][A값][순]언주초 외1교(대치중) 급식용승강기 설치 및 기타공사 입찰 공고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</si>
  <si>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기계설비/도장/습식.방수/석공/실내건축/승강기</t>
    </r>
  </si>
  <si>
    <t>816,921,900</t>
  </si>
  <si>
    <t>722,483,200</t>
  </si>
  <si>
    <t xml:space="preserve">[기][A값][순]2024년 자동차전용도로 도로부속물 정비공사(연간단가) </t>
  </si>
  <si>
    <t>20231147491-00</t>
  </si>
  <si>
    <t>1,805,892,275</t>
  </si>
  <si>
    <t>1,598,861,470</t>
  </si>
  <si>
    <t xml:space="preserve">[기][A값][순][협정]강서도서관 가양분관 건립 리모델링공사 (긴급공고) </t>
  </si>
  <si>
    <t>7,606,336,350</t>
  </si>
  <si>
    <t>6,598,816,200</t>
  </si>
  <si>
    <t xml:space="preserve">[기][A값][순]미래산업과학고등학교 급식실 및 학생식당 증축공사(건축+토목+기계) </t>
  </si>
  <si>
    <t>1,567,957,875</t>
  </si>
  <si>
    <t>1,368,751,655</t>
  </si>
  <si>
    <t xml:space="preserve">[기][A값][순][협정]좌원 임시이주상가(가설건축물)조성 신축공사(건축,기계) (긴급공고)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</si>
  <si>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철콘/기계설비/포장/토공/도장/습식.방수/금속구조물.창호.온실/석공/실내건축/비계구조/철강구조물/보링.그라우팅.파일/지붕판금.건축물조립/가스1종</t>
    </r>
  </si>
  <si>
    <t>1,811,728,250</t>
  </si>
  <si>
    <t>1,582,563,400</t>
  </si>
  <si>
    <t xml:space="preserve">[기][A값][순]성동글로벌경영고 동관동 내진보강 및 외벽개선 공사 (긴급공고) </t>
  </si>
  <si>
    <t>743,901,350</t>
  </si>
  <si>
    <t>656,296,000</t>
  </si>
  <si>
    <t xml:space="preserve">[기][A값][순]서울교동초 외 1교(서울국제고) 외부창호 개선공사 (긴급공고) </t>
  </si>
  <si>
    <r>
      <rPr>
        <sz val="9"/>
        <color rgb="FF000000"/>
        <rFont val="Gulim"/>
        <family val="3"/>
        <charset val="129"/>
      </rPr>
      <t>금속구조물.창호.온실/</t>
    </r>
    <r>
      <rPr>
        <sz val="9"/>
        <color rgb="FF0000FF"/>
        <rFont val="Gulim"/>
        <family val="3"/>
        <charset val="129"/>
      </rPr>
      <t>건축/토건</t>
    </r>
  </si>
  <si>
    <t>587,688,875</t>
  </si>
  <si>
    <t>519,387,000</t>
  </si>
  <si>
    <t xml:space="preserve">[기][A값][순]덕수중 통합환경개선공사 (긴급공고) </t>
  </si>
  <si>
    <t>1,959,683,075</t>
  </si>
  <si>
    <t>1,710,970,940</t>
  </si>
  <si>
    <t xml:space="preserve">[기][A값][순][긴급]가원중 외벽개선 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</si>
  <si>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도장/습식.방수/금속구조물.창호.온실/석공/지붕판금.건축물조립</t>
    </r>
  </si>
  <si>
    <t>1,803,088,700</t>
  </si>
  <si>
    <t>1,572,321,041</t>
  </si>
  <si>
    <t xml:space="preserve">[기][A값][순][특](긴급)개웅중학교 내부도장, 바닥개선 및 기타공사 </t>
  </si>
  <si>
    <t>1,337,752,200</t>
  </si>
  <si>
    <t>1,167,893,000</t>
  </si>
  <si>
    <t xml:space="preserve">[기][A값][순][긴급] 광진중 교사환경개선 및 후관동 내진보강공사 (긴급공고) </t>
  </si>
  <si>
    <t>1,255,808,900</t>
  </si>
  <si>
    <t>1,098,017,100</t>
  </si>
  <si>
    <t xml:space="preserve">[기][A값][순]미성중 교사동 외벽개선공사 (긴급공고) </t>
  </si>
  <si>
    <t>665,011,700</t>
  </si>
  <si>
    <t>587,823,810</t>
  </si>
  <si>
    <t xml:space="preserve">[기][A값][순][긴급]서울성수초 급식시설 및 바닥개선공사 (긴급공고) </t>
  </si>
  <si>
    <t>992,782,450</t>
  </si>
  <si>
    <t>876,747,600</t>
  </si>
  <si>
    <t xml:space="preserve">[기][A값][순]00검색센터 신축공사(건축, 토목) (긴급공고) </t>
  </si>
  <si>
    <t>1,693,008,200</t>
  </si>
  <si>
    <t>1,479,477,900</t>
  </si>
  <si>
    <t xml:space="preserve">[기][A값][순]여의도중학교 다목적복합시설 화장실개선공사 </t>
  </si>
  <si>
    <t>713,167,450</t>
  </si>
  <si>
    <t>630,542,630</t>
  </si>
  <si>
    <t xml:space="preserve">[기][A값][순]반포고 강당 보수공사 입찰 공고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</si>
  <si>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금속구조물.창호.온실/실내건축/지붕판금.건축물조립</t>
    </r>
  </si>
  <si>
    <t>606,288,825</t>
  </si>
  <si>
    <t>535,934,480</t>
  </si>
  <si>
    <t xml:space="preserve">[기][A값][순][특]영등포중 본관 및 체육관 드라이비트 해소공사(장기계속) (긴급공고) </t>
  </si>
  <si>
    <t>1,513,190,375</t>
  </si>
  <si>
    <t>1,322,269,000</t>
  </si>
  <si>
    <t xml:space="preserve">[기][A값][순][긴급]문정중 교사동 및 정보화센터 내진보강공사(장기계속) (긴급공고) </t>
  </si>
  <si>
    <t>844,560,750</t>
  </si>
  <si>
    <t>746,497,991</t>
  </si>
  <si>
    <t xml:space="preserve">[기][A값][순][긴급]은평고 외 1교(구현초) 드라이비트 해소공사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</si>
  <si>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도장/습식.방수/금속구조물.창호.온실/석공/비계구조/지붕판금.건축물조립</t>
    </r>
  </si>
  <si>
    <t>1,460,330,325</t>
  </si>
  <si>
    <t>1,273,411,200</t>
  </si>
  <si>
    <t xml:space="preserve">[기][A값][순]월계중 본관동 내진보강공사 (긴급공고) </t>
  </si>
  <si>
    <t>999,624,025</t>
  </si>
  <si>
    <t>882,278,755</t>
  </si>
  <si>
    <t xml:space="preserve">[기][A값][순]중원중 체육관환경개선 및 기타 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</si>
  <si>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습식.방수/금속구조물.창호.온실/실내건축</t>
    </r>
  </si>
  <si>
    <t>1,233,223,200</t>
  </si>
  <si>
    <t>1,077,148,350</t>
  </si>
  <si>
    <t xml:space="preserve">[기][A값][순][특](장기계속)서울대신초 드라이비트해소 및 기타공사 (긴급공고) </t>
  </si>
  <si>
    <t>1,319,475,025</t>
  </si>
  <si>
    <t>1,152,259,863</t>
  </si>
  <si>
    <t xml:space="preserve">[기][A값][순][긴급]증산초 급식실 및 학생식당 전면개선공사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</si>
  <si>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기계설비/도장/습식.방수/금속구조물.창호.온실/석공/지붕판금.건축물조립</t>
    </r>
  </si>
  <si>
    <t>798,834,250</t>
  </si>
  <si>
    <t>706,441,900</t>
  </si>
  <si>
    <t xml:space="preserve">[기][A값][순]서울공고 내·외부 도장공사 (긴급공고) </t>
  </si>
  <si>
    <r>
      <rPr>
        <sz val="9"/>
        <color rgb="FF000000"/>
        <rFont val="Gulim"/>
        <family val="3"/>
        <charset val="129"/>
      </rPr>
      <t>도장/</t>
    </r>
    <r>
      <rPr>
        <sz val="9"/>
        <color rgb="FF0000FF"/>
        <rFont val="Gulim"/>
        <family val="3"/>
        <charset val="129"/>
      </rPr>
      <t>건축/토건</t>
    </r>
  </si>
  <si>
    <t>620,067,700</t>
  </si>
  <si>
    <t>549,260,531</t>
  </si>
  <si>
    <t xml:space="preserve">[기][A값][순][긴급]성북초 급식실 및 학생식당 증축공사 (긴급공고) </t>
  </si>
  <si>
    <t>1,061,107,675</t>
  </si>
  <si>
    <t>937,573,700</t>
  </si>
  <si>
    <t xml:space="preserve">[기][A값][순][긴급] 광남중 교사동 외부창호 및 방화문 개선공사 (긴급공고) </t>
  </si>
  <si>
    <t>727,682,225</t>
  </si>
  <si>
    <t>643,071,000</t>
  </si>
  <si>
    <t xml:space="preserve">[기][A값][순][긴급] 반원초 바닥개선 및 기타공사 입찰 공고 (긴급공고) </t>
  </si>
  <si>
    <t>708,179,725</t>
  </si>
  <si>
    <t>625,935,190</t>
  </si>
  <si>
    <t xml:space="preserve">[기][A값][순][긴급] 신구중 장애인편의시설 설치 및 기타공사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</si>
  <si>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도장/습식.방수/금속구조물.창호.온실/석공/실내건축/승강기/철강구조물/지붕판금.건축물조립</t>
    </r>
  </si>
  <si>
    <t>575,506,200</t>
  </si>
  <si>
    <t>508,076,000</t>
  </si>
  <si>
    <t xml:space="preserve">[기][A값][순][긴급]서울체고 월계관 내진보강 및 기타 환경개선 공사(장기계속) (긴급공고) </t>
  </si>
  <si>
    <t>1,247,042,150</t>
  </si>
  <si>
    <t>1,088,909,000</t>
  </si>
  <si>
    <t xml:space="preserve">[기][정][A값][순]염광여자메디텍고등학교 본관동 화장실 전면 개선공사(재공고) (긴급공고) (정정공고) </t>
  </si>
  <si>
    <t>570,670,800</t>
  </si>
  <si>
    <t>503,956,640</t>
  </si>
  <si>
    <t>1,005</t>
  </si>
  <si>
    <t xml:space="preserve">[기][정][A값][순][긴급]미림여자정보과학고등학교 석면 해체 제거 (건축)공사 (긴급공고) (정정공고) </t>
  </si>
  <si>
    <t>20231209171-05</t>
  </si>
  <si>
    <t>594,966,100</t>
  </si>
  <si>
    <t>525,345,000</t>
  </si>
  <si>
    <t>주식회사 래이가</t>
  </si>
  <si>
    <t xml:space="preserve">[기][A값][순]대영중학교 교사동 텍스설치 및 교실출입문 중연창 개선공사 </t>
  </si>
  <si>
    <t>612,516,875</t>
  </si>
  <si>
    <t>541,586,254</t>
  </si>
  <si>
    <t xml:space="preserve">[기][A값][순]봉은초 텍스설치 및 기타공사 입찰 공고 </t>
  </si>
  <si>
    <t>832,026,400</t>
  </si>
  <si>
    <t>735,398,310</t>
  </si>
  <si>
    <t>1,196</t>
  </si>
  <si>
    <t xml:space="preserve">[기][A값][순]양재고 교사동 창호개선공사 입찰 공고 [금속구조물창호온실] </t>
  </si>
  <si>
    <t>985,552,350</t>
  </si>
  <si>
    <t>870,750,360</t>
  </si>
  <si>
    <t xml:space="preserve">[기][정][A값][순]구 군자동청사 리모델링 공사(건축, 기계)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</si>
  <si>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철콘/기계설비/도장/습식.방수/금속구조물.창호.온실/석공/실내건축/비계구조/지붕판금.건축물조립/가스1종</t>
    </r>
  </si>
  <si>
    <t>581,219,175</t>
  </si>
  <si>
    <t>513,210,000</t>
  </si>
  <si>
    <t xml:space="preserve">[기][A값][순]구립영등포본동경로당 리모델링 건축, 기계설비 공사 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</si>
  <si>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</si>
  <si>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567,354,225</t>
  </si>
  <si>
    <t>501,427,600</t>
  </si>
  <si>
    <t>1,020</t>
  </si>
  <si>
    <t xml:space="preserve">[기][A값][순][연기][공지]서리풀근린공원 조성사업(건축·기계) (긴급공고) </t>
  </si>
  <si>
    <t>638,086,400</t>
  </si>
  <si>
    <t>564,494,550</t>
  </si>
  <si>
    <t xml:space="preserve">[기][A값][순][연기][공지][긴급][장기계속]안산초 외 1교(공덕초) 화장실개선 및 기타공사 (긴급공고) </t>
  </si>
  <si>
    <r>
      <rPr>
        <sz val="9"/>
        <color rgb="FF000000"/>
        <rFont val="Gulim"/>
        <family val="3"/>
        <charset val="129"/>
      </rPr>
      <t>기계설비/시설물/습식.방수/금속구조물.창호.온실/실내건축/지붕판금.건축물조립/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</si>
  <si>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873,493,400</t>
  </si>
  <si>
    <t>772,405,000</t>
  </si>
  <si>
    <t xml:space="preserve">[기][A값][순][연기][공지][긴급] 서울양진초 급식실 개선공사 (긴급공고) </t>
  </si>
  <si>
    <t>1,005,161,475</t>
  </si>
  <si>
    <t>889,083,529</t>
  </si>
  <si>
    <t xml:space="preserve">[기][A값][순][연기][공지]신창중 본관 및 별관 화장실보수 및 내부도장공사(장기계속)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</si>
  <si>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도장/금속구조물.창호.온실/실내건축</t>
    </r>
  </si>
  <si>
    <t>728,111,725</t>
  </si>
  <si>
    <t>644,129,200</t>
  </si>
  <si>
    <t xml:space="preserve">[기][A값][순][연기][공지][긴급]세명컴퓨터고-2023년도 본관/내진보강공사 입찰 공고 (긴급공고) </t>
  </si>
  <si>
    <t>1,470,869,150</t>
  </si>
  <si>
    <t>1,282,075,900</t>
  </si>
  <si>
    <t xml:space="preserve">[기][A값][순][연기][공지]등명중 통합형 시설개선 공사 (긴급공고) </t>
  </si>
  <si>
    <t>1,341,588,700</t>
  </si>
  <si>
    <t>1,172,316,900</t>
  </si>
  <si>
    <t xml:space="preserve">[기][A값][순][연기][공지]송화초 후관 외벽개선공사 (긴급공고) </t>
  </si>
  <si>
    <r>
      <rPr>
        <sz val="9"/>
        <color rgb="FF000000"/>
        <rFont val="Gulim"/>
        <family val="3"/>
        <charset val="129"/>
      </rPr>
      <t>도장/시설물/습식.방수/금속구조물.창호.온실/석공/지붕판금.건축물조립/</t>
    </r>
    <r>
      <rPr>
        <sz val="9"/>
        <color rgb="FF0000FF"/>
        <rFont val="Gulim"/>
        <family val="3"/>
        <charset val="129"/>
      </rPr>
      <t>건축/토건</t>
    </r>
  </si>
  <si>
    <t>1,023,849,875</t>
  </si>
  <si>
    <t>904,024,560</t>
  </si>
  <si>
    <t xml:space="preserve">[기][A값][순][연기][공지][긴급]서울성내초 교사동 화장실개선 공사(장기계속) (긴급공고) </t>
  </si>
  <si>
    <t>1,121,948,350</t>
  </si>
  <si>
    <t>982,574,000</t>
  </si>
  <si>
    <t xml:space="preserve">[기][A값][순][연기][공지][긴급] 이수중 도우리관 다가치학교 공사 입찰 공고 (긴급공고) </t>
  </si>
  <si>
    <t>1,356,832,350</t>
  </si>
  <si>
    <t>1,185,462,500</t>
  </si>
  <si>
    <t xml:space="preserve">[기][A값][순][연기][공지][긴급]방산고 교사동 바닥 및 교실출입문 개선공사 (긴급공고) </t>
  </si>
  <si>
    <r>
      <rPr>
        <sz val="9"/>
        <color rgb="FF000000"/>
        <rFont val="Gulim"/>
        <family val="3"/>
        <charset val="129"/>
      </rPr>
      <t>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</si>
  <si>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905,936,725</t>
  </si>
  <si>
    <t>800,239,000</t>
  </si>
  <si>
    <t xml:space="preserve">[기][A값][순][연기][공지][긴급]서울명일초 본관 내진보강공사(장기계속) (긴급공고) </t>
  </si>
  <si>
    <t>988,185,600</t>
  </si>
  <si>
    <t>873,349,230</t>
  </si>
  <si>
    <t xml:space="preserve">[기][A값][순][연기][의무][공지]금천구립가산도서관 리모델링공사(건축) (긴급공고) </t>
  </si>
  <si>
    <t>20231207237-00</t>
  </si>
  <si>
    <r>
      <rPr>
        <sz val="9"/>
        <color rgb="FF000000"/>
        <rFont val="Gulim"/>
        <family val="3"/>
        <charset val="129"/>
      </rPr>
      <t>도장/습식.방수/석공/실내건축/</t>
    </r>
    <r>
      <rPr>
        <sz val="9"/>
        <color rgb="FF0000FF"/>
        <rFont val="Gulim"/>
        <family val="3"/>
        <charset val="129"/>
      </rPr>
      <t>건축/토건</t>
    </r>
  </si>
  <si>
    <t>1,820,918,500</t>
  </si>
  <si>
    <t>1,588,643,000</t>
  </si>
  <si>
    <t>(주)청효건설</t>
  </si>
  <si>
    <t xml:space="preserve">[기][A값][순][연기][공지]마포평생학습관 외부창호 개선공사 (긴급공고) </t>
  </si>
  <si>
    <t>871,605,400</t>
  </si>
  <si>
    <t>769,928,000</t>
  </si>
  <si>
    <t xml:space="preserve">[기][A값][순][연기][공지]마장중 교사동 화장실보수공사 </t>
  </si>
  <si>
    <r>
      <rPr>
        <sz val="9"/>
        <color rgb="FF000000"/>
        <rFont val="Gulim"/>
        <family val="3"/>
        <charset val="129"/>
      </rPr>
      <t>기계설비/시설물/습식.방수/</t>
    </r>
    <r>
      <rPr>
        <sz val="9"/>
        <color rgb="FF0000FF"/>
        <rFont val="Gulim"/>
        <family val="3"/>
        <charset val="129"/>
      </rPr>
      <t>건축/토건</t>
    </r>
  </si>
  <si>
    <t>1,092,251,075</t>
  </si>
  <si>
    <t>965,882,000</t>
  </si>
  <si>
    <t xml:space="preserve">[기][A값][순][연기][공지]방학중 서관동 외벽개선 및 내진보강공사 </t>
  </si>
  <si>
    <t>983,051,450</t>
  </si>
  <si>
    <t>868,733,720</t>
  </si>
  <si>
    <t xml:space="preserve">[기][A값][순][연기][공지]경기여고 텍스설치공사 입찰 공고 </t>
  </si>
  <si>
    <t>1,026,854,475</t>
  </si>
  <si>
    <t>907,031,243</t>
  </si>
  <si>
    <t>1,155</t>
  </si>
  <si>
    <t xml:space="preserve">[기][A값][순][연기][협정][공지]국립전통예술고등학교 제1예술관 강당 리모델링 건축공사 </t>
  </si>
  <si>
    <t>1,794,847,675</t>
  </si>
  <si>
    <t>1,569,700,410</t>
  </si>
  <si>
    <t xml:space="preserve">[기][A값][순]서대문문지역자활센터 환경개선 공사(건축, 기계, 조경)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</si>
  <si>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기계설비/도장/습식.방수/조경식재/조경시설물/금속구조물.창호.온실/석공/실내건축/지붕판금.건축물조립</t>
    </r>
  </si>
  <si>
    <t>724,700,550</t>
  </si>
  <si>
    <t>640,558,000</t>
  </si>
  <si>
    <t xml:space="preserve">[기][A값][순][긴급]도과기고 교사동 통합개선공사 (긴급공고) </t>
  </si>
  <si>
    <t>2,181,797,675</t>
  </si>
  <si>
    <t>1,906,663,400</t>
  </si>
  <si>
    <t xml:space="preserve">[기][A값][순][특]서울과학고 예지관 치장벽돌 보수 및 급식실 환기설비 개선공사 (긴급공고) </t>
  </si>
  <si>
    <t>1,036,148,200</t>
  </si>
  <si>
    <t>916,652,800</t>
  </si>
  <si>
    <t xml:space="preserve">[기][A값][순][긴급]중계중 교사동 외부창호 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</si>
  <si>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</t>
    </r>
  </si>
  <si>
    <t>836,734,875</t>
  </si>
  <si>
    <t>739,203,500</t>
  </si>
  <si>
    <t xml:space="preserve">[기][A값][순]양목초 교사동 바닥 개선공사 (긴급공고) </t>
  </si>
  <si>
    <t>742,503,800</t>
  </si>
  <si>
    <t>656,111,200</t>
  </si>
  <si>
    <t>1,212</t>
  </si>
  <si>
    <t xml:space="preserve">[기][A값][순]염창중 통합형 시설개선 공사 (긴급공고) </t>
  </si>
  <si>
    <t>1,187,562,975</t>
  </si>
  <si>
    <t>1,037,680,972</t>
  </si>
  <si>
    <t xml:space="preserve">[기][A값][순]수명중 급식실 증축 및 학생식당 리모델링공사 (긴급공고) </t>
  </si>
  <si>
    <t>1,510,287,125</t>
  </si>
  <si>
    <t>1,320,756,000</t>
  </si>
  <si>
    <t xml:space="preserve">[기][A값][순]창일초 드라이비트 해소 공사 (긴급공고) </t>
  </si>
  <si>
    <t>1,269,640,325</t>
  </si>
  <si>
    <t>1,108,172,900</t>
  </si>
  <si>
    <t xml:space="preserve">[기][A값][순][긴급] 봉화초 텍스신설 및 기타공사(장기계속) (긴급공고) </t>
  </si>
  <si>
    <t>650,902,325</t>
  </si>
  <si>
    <t>576,006,000</t>
  </si>
  <si>
    <t xml:space="preserve">[기][A값][순][공지]창덕여중 체육관 전면보수공사 (긴급공고) </t>
  </si>
  <si>
    <t>558,265,275</t>
  </si>
  <si>
    <t>493,036,900</t>
  </si>
  <si>
    <t xml:space="preserve">[기][A값][순](긴급) 청량고 체육관 환경개선공사 (긴급공고) </t>
  </si>
  <si>
    <t>693,560,700</t>
  </si>
  <si>
    <t>613,116,060</t>
  </si>
  <si>
    <t>1,017</t>
  </si>
  <si>
    <t xml:space="preserve">[기][A값][순][긴급]서울여중 통합형 시설개선공사 (긴급공고) </t>
  </si>
  <si>
    <t>2,601,552,625</t>
  </si>
  <si>
    <t>2,269,543,000</t>
  </si>
  <si>
    <t xml:space="preserve">[기][A값][순](긴급)중목초 교사동 화장실 개선공사(장기계속) (긴급공고) 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</si>
  <si>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</si>
  <si>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981,295,975</t>
  </si>
  <si>
    <t>867,700,000</t>
  </si>
  <si>
    <t xml:space="preserve">[기][A값][순][긴급]서울홍제초 바닥개선 및 기타공사 (긴급공고) </t>
  </si>
  <si>
    <t>1,705,617,725</t>
  </si>
  <si>
    <t>1,490,233,070</t>
  </si>
  <si>
    <t xml:space="preserve">[기][정][A값][순][긴급]신도중 교사동 화장실 전면개선공사 (긴급공고) (정정공고) </t>
  </si>
  <si>
    <t>1,637,503,050</t>
  </si>
  <si>
    <t>1,431,554,000</t>
  </si>
  <si>
    <t xml:space="preserve">[기][A값][순]양서중 본관 통합형 시설개선공사 (긴급공고) </t>
  </si>
  <si>
    <t>762,960,000</t>
  </si>
  <si>
    <t>673,981,600</t>
  </si>
  <si>
    <t xml:space="preserve">[기][A값][순][특][긴급]석관고 교사동1 및 관리동 내진보강공사 (긴급공고) </t>
  </si>
  <si>
    <t>2,395,654,350</t>
  </si>
  <si>
    <t>2,093,999,260</t>
  </si>
  <si>
    <t xml:space="preserve">[기][A값][순]성일중 바닥개선 및 기타공사 </t>
  </si>
  <si>
    <t>781,816,275</t>
  </si>
  <si>
    <t>690,846,000</t>
  </si>
  <si>
    <t xml:space="preserve">[기][A값][순]상명대부속여고 교사동 바닥개선공사 </t>
  </si>
  <si>
    <t>659,217,050</t>
  </si>
  <si>
    <t>580,056,430</t>
  </si>
  <si>
    <t>1,292</t>
  </si>
  <si>
    <t xml:space="preserve">[기][A값][순]2024년 공동구 보수공사(연간단가) </t>
  </si>
  <si>
    <t>20231200819-00</t>
  </si>
  <si>
    <r>
      <rPr>
        <sz val="9"/>
        <color rgb="FF000000"/>
        <rFont val="Gulim"/>
        <family val="3"/>
        <charset val="129"/>
      </rPr>
      <t>철콘/도장/습식.방수/금속구조물.창호.온실/석공/지붕판금.건축물조립/</t>
    </r>
    <r>
      <rPr>
        <sz val="9"/>
        <color rgb="FF0000FF"/>
        <rFont val="Gulim"/>
        <family val="3"/>
        <charset val="129"/>
      </rPr>
      <t>토목/토건</t>
    </r>
  </si>
  <si>
    <t>583,998,525</t>
  </si>
  <si>
    <t>516,560,000</t>
  </si>
  <si>
    <t xml:space="preserve">[기][A값][순]태랑중 드라이비트 해소공사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</si>
  <si>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습식.방수/금속구조물.창호.온실/비계구조</t>
    </r>
  </si>
  <si>
    <t>994,765,275</t>
  </si>
  <si>
    <t>877,529,300</t>
  </si>
  <si>
    <t xml:space="preserve">[기][A값][순]역삼중 텍스설치공사 입찰 공고 </t>
  </si>
  <si>
    <t>685,469,875</t>
  </si>
  <si>
    <t>605,740,025</t>
  </si>
  <si>
    <t>1,227</t>
  </si>
  <si>
    <t xml:space="preserve">[기][A값][순]위병소 및 민원실 신축 시설공사(23-253-1) </t>
  </si>
  <si>
    <t>2023-25861</t>
  </si>
  <si>
    <t>912,675,040</t>
  </si>
  <si>
    <t>806,155,680</t>
  </si>
  <si>
    <t>강남건설산업 주식회사</t>
  </si>
  <si>
    <t xml:space="preserve">[기][A값][의무]이문2동 복합청사 및 공영주차장 건립공사(건축,토목,기계,조경-장기) (긴급공고) </t>
  </si>
  <si>
    <t>20231201579-00</t>
  </si>
  <si>
    <t>건축/토목/토건</t>
  </si>
  <si>
    <t>13,443,197,275</t>
  </si>
  <si>
    <t>11,102,717,700</t>
  </si>
  <si>
    <t xml:space="preserve">[기][A값][순][협정]필로티구조물 내진보강 대수선공사 2권역 </t>
  </si>
  <si>
    <t>1,897,248,600</t>
  </si>
  <si>
    <t>1,659,526,800</t>
  </si>
  <si>
    <t xml:space="preserve">[기][A값][순][협정]필로티구조물 내진보강 대수선공사 1권역 </t>
  </si>
  <si>
    <t>2,117,659,175</t>
  </si>
  <si>
    <t>1,851,870,000</t>
  </si>
  <si>
    <t xml:space="preserve">[기][A값][순]대림중학교 본관동 화장실 개선공사 </t>
  </si>
  <si>
    <t>888,142,525</t>
  </si>
  <si>
    <t>785,342,500</t>
  </si>
  <si>
    <t xml:space="preserve">[기][A값][순][긴급]서울명원초 급식실 및 학생식당 증축공사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</si>
  <si>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철콘/기계설비/도장/습식.방수/금속구조물.창호.온실/석공/철강구조물/지붕판금.건축물조립</t>
    </r>
  </si>
  <si>
    <t>1,459,428,650</t>
  </si>
  <si>
    <t>1,274,586,618</t>
  </si>
  <si>
    <t xml:space="preserve">[기][A값][순]응봉근린공원 숲속 책 쉼터 건립공사 (건축/기계/조경)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</si>
  <si>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철콘/기계설비/도장/습식.방수/조경식재/조경시설물/금속구조물.창호.온실/석공/실내건축/비계구조/지붕판금.건축물조립/가스1종</t>
    </r>
  </si>
  <si>
    <t>1,092,424,575</t>
  </si>
  <si>
    <t>955,731,032</t>
  </si>
  <si>
    <t xml:space="preserve">[기][A값][순][긴급]수유중 학교시설 통합개선공사 (긴급공고) </t>
  </si>
  <si>
    <t>1,578,465,475</t>
  </si>
  <si>
    <t>1,380,291,000</t>
  </si>
  <si>
    <t xml:space="preserve">[기][A값][순][긴급]번동초 학교시설 통합개선공사 (긴급공고) </t>
  </si>
  <si>
    <t>1,202,271,450</t>
  </si>
  <si>
    <t>1,052,675,000</t>
  </si>
  <si>
    <t xml:space="preserve">[기][A값][순][긴급]길음중 교사동 외벽개선공사 (긴급공고) </t>
  </si>
  <si>
    <t>1,428,609,275</t>
  </si>
  <si>
    <t>1,248,423,300</t>
  </si>
  <si>
    <t xml:space="preserve">[기][정][A값][순]진선여중 급식실 및 학생식당 신증축공사(건축,기계,토목) (정정공고) </t>
  </si>
  <si>
    <t>2,913,085,775</t>
  </si>
  <si>
    <t>2,541,390,700</t>
  </si>
  <si>
    <t xml:space="preserve">[기][A값][순][긴급]서울체고 외1교(서울체중)내진보강 및 장애인편의시설 설치 및 기타공사(장기계속) (긴급공고) </t>
  </si>
  <si>
    <t>917,174,625</t>
  </si>
  <si>
    <t>809,772,300</t>
  </si>
  <si>
    <t xml:space="preserve">[기][정][A값][순][협정]은천동 공영주차장 및 생활SOC복합시설 건립 공사 (건축, 토목, 기계) (긴급공고) (정정공고) </t>
  </si>
  <si>
    <t>2,123,721,125</t>
  </si>
  <si>
    <t>1,864,567,830</t>
  </si>
  <si>
    <t xml:space="preserve">[기][A값][순][긴급]진관중 통합형 시설개선공사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</si>
  <si>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기계설비/도장/습식.방수/금속구조물.창호.온실/석공/실내건축/비계구조/지붕판금.건축물조립</t>
    </r>
  </si>
  <si>
    <t>2,368,410,725</t>
  </si>
  <si>
    <t>2,070,261,726</t>
  </si>
  <si>
    <t xml:space="preserve">[기][정][A값][순][긴급](장기계속)중암중 교사동 외벽개선 및 텍스설치공사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</si>
  <si>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기계설비/도장/습식.방수/금속구조물.창호.온실/석공/비계구조/지붕판금.건축물조립</t>
    </r>
  </si>
  <si>
    <t>2,449,722,600</t>
  </si>
  <si>
    <t>2,138,362,900</t>
  </si>
  <si>
    <t xml:space="preserve">[기][A값][순][긴급] 신현중 신설 텍스설치공사 (장기계속) (긴급공고) </t>
  </si>
  <si>
    <t>597,863,300</t>
  </si>
  <si>
    <t>529,062,100</t>
  </si>
  <si>
    <t>1,254</t>
  </si>
  <si>
    <t xml:space="preserve">[기][A값][순][공지][긴급]서부교육지원청 청사 리모델링 및 기타공사 (긴급공고) </t>
  </si>
  <si>
    <t>2,559,725,025</t>
  </si>
  <si>
    <t>2,233,775,000</t>
  </si>
  <si>
    <t xml:space="preserve">[기][A값][순][협정][장기계속공사]「말죽거리근린공원 조성사업(토목·건축·기계)」 (긴급공고) </t>
  </si>
  <si>
    <t>3,200,661,000</t>
  </si>
  <si>
    <t>2,797,832,290</t>
  </si>
  <si>
    <t xml:space="preserve">[기][A값][순]백석중 본관 및 후관 통합형시설개선공사 (긴급공고) </t>
  </si>
  <si>
    <t>4,129,914,950</t>
  </si>
  <si>
    <t>3,605,624,759</t>
  </si>
  <si>
    <t xml:space="preserve">[기][A값][순]구암고 가동 드라이비트 해소공사 (긴급공고) </t>
  </si>
  <si>
    <r>
      <rPr>
        <sz val="9"/>
        <color rgb="FF000000"/>
        <rFont val="Gulim"/>
        <family val="3"/>
        <charset val="129"/>
      </rPr>
      <t>시설물/금속구조물.창호.온실/실내건축/비계구조/지붕판금.건축물조립/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</si>
  <si>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723,167,650</t>
  </si>
  <si>
    <t>638,593,700</t>
  </si>
  <si>
    <t xml:space="preserve">[기][A값][순][긴급](집행대행포함)서울체고 외1교(오주중)외부창호 및 화장실개선 및 기타공사 (긴급공고) </t>
  </si>
  <si>
    <t>677,005,425</t>
  </si>
  <si>
    <t>598,980,000</t>
  </si>
  <si>
    <t xml:space="preserve">[기][A값][순][긴급]좋은소리유 외 1교(인수중) 드라이비트 해소 및 기타공사 (긴급공고) </t>
  </si>
  <si>
    <t>752,519,650</t>
  </si>
  <si>
    <t>665,019,410</t>
  </si>
  <si>
    <t xml:space="preserve">[기][A값][순][긴급] 온곡초 교사동 화장실 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</si>
  <si>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기계설비/습식.방수/실내건축</t>
    </r>
  </si>
  <si>
    <t>1,029,227,200</t>
  </si>
  <si>
    <t>909,940,700</t>
  </si>
  <si>
    <t xml:space="preserve">[기][A값][순]태릉고 내진보강 및 기타공사 </t>
  </si>
  <si>
    <t>590,554,800</t>
  </si>
  <si>
    <t>521,534,300</t>
  </si>
  <si>
    <t xml:space="preserve">[기][A값][순]묵현초 외벽 마감 신설공사(장기계속) </t>
  </si>
  <si>
    <t>837,479,300</t>
  </si>
  <si>
    <t>738,667,400</t>
  </si>
  <si>
    <t xml:space="preserve">[기][A값][순]강신중 텍스설치 및 중연창, 출입문 개선공사 (긴급공고) </t>
  </si>
  <si>
    <r>
      <rPr>
        <sz val="9"/>
        <color rgb="FF000000"/>
        <rFont val="Gulim"/>
        <family val="3"/>
        <charset val="129"/>
      </rPr>
      <t>시설물/금속구조물.창호.온실/실내건축/지붕판금.건축물조립/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</si>
  <si>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590,869,675</t>
  </si>
  <si>
    <t>522,175,900</t>
  </si>
  <si>
    <t>1,093</t>
  </si>
  <si>
    <t xml:space="preserve">[기][A값][순]난곡중학교 교사동, 후관동 화장실개선 및 기타공사 </t>
  </si>
  <si>
    <t>1,037,816,625</t>
  </si>
  <si>
    <t>917,584,365</t>
  </si>
  <si>
    <t xml:space="preserve">[기][A값][순]월계고 교사동 화장실 개선공사 </t>
  </si>
  <si>
    <t>841,720,100</t>
  </si>
  <si>
    <t>744,272,830</t>
  </si>
  <si>
    <t xml:space="preserve">[기][A값][순]수락초 교사동 화장실 개선공사 </t>
  </si>
  <si>
    <t>1,127,229,500</t>
  </si>
  <si>
    <t>985,555,800</t>
  </si>
  <si>
    <t>국군재정관리단</t>
  </si>
  <si>
    <t xml:space="preserve">[기][A값][순]23-A-00부대 시설공사(1733) </t>
  </si>
  <si>
    <t>2023-25742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</si>
  <si>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도장/습식.방수/금속구조물.창호.온실/석공/실내건축/비계구조/지붕판금.건축물조립</t>
    </r>
  </si>
  <si>
    <t>1,642,598,564</t>
  </si>
  <si>
    <t>1,451,983,407</t>
  </si>
  <si>
    <t>주식회사 쿤스트종합건설</t>
  </si>
  <si>
    <t>1,471</t>
  </si>
  <si>
    <t xml:space="preserve">[기][A값][순]한국스포츠정책과학원 신청사 리모델링 공사(건축) (긴급공고) </t>
  </si>
  <si>
    <t>2,887,315,100</t>
  </si>
  <si>
    <t>2,584,136,020</t>
  </si>
  <si>
    <t xml:space="preserve">[기][정][A값][순]한성여자고등학교 본관 바닥개선 및 기타공사 (긴급공고) (정정공고) </t>
  </si>
  <si>
    <t>1,183,734,300</t>
  </si>
  <si>
    <t>1,032,718,900</t>
  </si>
  <si>
    <t xml:space="preserve">[기][A값][순][공지]서울청년센터 성북 신축공사 (긴급공고) </t>
  </si>
  <si>
    <t>1,336,190,600</t>
  </si>
  <si>
    <t>1,171,998,000</t>
  </si>
  <si>
    <t xml:space="preserve">[기][A값][순]양강중 본관 통합형 시설개선공사 (긴급공고) </t>
  </si>
  <si>
    <t>1,344,396,375</t>
  </si>
  <si>
    <t>1,174,918,000</t>
  </si>
  <si>
    <t xml:space="preserve">[기][A값][순](긴급)중구 구립경로당 외장재 교체공사(을지, 신당5동 경로당) (긴급공고) </t>
  </si>
  <si>
    <t>645,657,375</t>
  </si>
  <si>
    <t>569,755,320</t>
  </si>
  <si>
    <t xml:space="preserve">[기][A값][순](긴급) 중구 구립경로당 외장재 교체공사(공원장충경로당, 장충경로당) (긴급공고) </t>
  </si>
  <si>
    <t>994,058,400</t>
  </si>
  <si>
    <t>877,349,700</t>
  </si>
  <si>
    <t xml:space="preserve">[기][A값][순][특]서울우신초등학교 중관동 내진보강 및 기타공사(장기계속) </t>
  </si>
  <si>
    <t>1,575,267,150</t>
  </si>
  <si>
    <t>1,376,147,000</t>
  </si>
  <si>
    <t xml:space="preserve">[기][A값][순][특]체육과학관 및 필승관 외벽 개선공사 (긴급공고) </t>
  </si>
  <si>
    <t>1,323,603,675</t>
  </si>
  <si>
    <t>1,156,401,300</t>
  </si>
  <si>
    <t>한국철도공사</t>
  </si>
  <si>
    <t xml:space="preserve">[기][정][A값][순]경복여고 급식실(조리실)전면보수공사(건축+기계) [긴급] (긴급공고) (정정공고) </t>
  </si>
  <si>
    <t>639,377,675</t>
  </si>
  <si>
    <t>564,723,000</t>
  </si>
  <si>
    <t>1,031</t>
  </si>
  <si>
    <t xml:space="preserve">[기][A값][순][긴급] 대모초 본관신관 외부창호 개선공사 입찰 공고 [금속구조물창호온실] (긴급공고) </t>
  </si>
  <si>
    <t>556,606,000</t>
  </si>
  <si>
    <t>491,874,990</t>
  </si>
  <si>
    <t xml:space="preserve">[기][정][A값][순]023년 전문대학혁신지원사업 산업맞춤형 교육환경고도화 외 2건_인테리어공사 (정정공고) </t>
  </si>
  <si>
    <t>20231139397-02</t>
  </si>
  <si>
    <t>대림대학교</t>
  </si>
  <si>
    <t>902,902,050</t>
  </si>
  <si>
    <t>797,863,392</t>
  </si>
  <si>
    <t>공간푸르(주)</t>
  </si>
  <si>
    <t xml:space="preserve">[기][A값][순][협정][특](장기계속) 종암중 공간혁신 전면 리모델링 및 증축공사 (긴급공고) </t>
  </si>
  <si>
    <t>7,649,524,450</t>
  </si>
  <si>
    <t>6,636,582,500</t>
  </si>
  <si>
    <t xml:space="preserve">[기][A값][순]공릉어린이집 그린리모델링 공사(건축,기계) (긴급공고) </t>
  </si>
  <si>
    <t>704,117,175</t>
  </si>
  <si>
    <t>622,059,645</t>
  </si>
  <si>
    <t xml:space="preserve">[기][정][A값][순]인천 치유의 숲 산림치유센터 신축공사(건축,토목,기계) (긴급공고) (재입찰) </t>
  </si>
  <si>
    <t>건축/토건/산림사업(기타)/산림조합</t>
  </si>
  <si>
    <t>2,899,331,350</t>
  </si>
  <si>
    <t>2,650,572,000</t>
  </si>
  <si>
    <t xml:space="preserve">[기][A값][순]홍은중 교사동(C동) 및 체육관 전면 개선공사 (긴급공고) </t>
  </si>
  <si>
    <t>1,710,939,400</t>
  </si>
  <si>
    <t>1,494,904,004</t>
  </si>
  <si>
    <t xml:space="preserve">[기][A값][순][긴급]서울강일초 교사동 바닥개선공사 (긴급공고) </t>
  </si>
  <si>
    <t>713,860,700</t>
  </si>
  <si>
    <t>630,126,168</t>
  </si>
  <si>
    <t>1,244</t>
  </si>
  <si>
    <t xml:space="preserve">[기][A값][순]인헌고등학교 고교학점제 학교 공간조성 리모델링 공사 </t>
  </si>
  <si>
    <t>758,636,250</t>
  </si>
  <si>
    <t>669,766,000</t>
  </si>
  <si>
    <t xml:space="preserve">[기][A값][순][협정]과학전시관 시청각실 개선 공사(건축, 기계) </t>
  </si>
  <si>
    <r>
      <rPr>
        <sz val="9"/>
        <color rgb="FF000000"/>
        <rFont val="Gulim"/>
        <family val="3"/>
        <charset val="129"/>
      </rPr>
      <t>기계설비/시설물/금속구조물.창호.온실/실내건축/비계구조/지붕판금.건축물조립/가스1종/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</si>
  <si>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745,826,850</t>
  </si>
  <si>
    <t>659,423,000</t>
  </si>
  <si>
    <t xml:space="preserve">[기][A값][순][긴급] 자양중 본관 및 별관 무석면텍스 설치공사(장기계속,총차) (긴급공고) </t>
  </si>
  <si>
    <t>597,714,500</t>
  </si>
  <si>
    <t>528,730,856</t>
  </si>
  <si>
    <t>1,260</t>
  </si>
  <si>
    <t xml:space="preserve">[기][정][A값][순]염광여자메디텍고등학교 본관동 화장실 전면 개선공사 (긴급공고) (정정공고) </t>
  </si>
  <si>
    <t>576,255,725</t>
  </si>
  <si>
    <t>508,866,000</t>
  </si>
  <si>
    <t>1,038</t>
  </si>
  <si>
    <t xml:space="preserve">[기][A값][순][긴급]잠실고 교사동 장애인편의시설 설치 및 드라이비트 해소(3단계)공사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</si>
  <si>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철콘/금속구조물.창호.온실/승강기/철강구조물/지붕판금.건축물조립</t>
    </r>
  </si>
  <si>
    <t>736,847,375</t>
  </si>
  <si>
    <t>650,053,900</t>
  </si>
  <si>
    <t xml:space="preserve">[기][A값][순][긴급]신암중 본관동 및 별관동 내진보강공사 (긴급공고) </t>
  </si>
  <si>
    <t>804,659,775</t>
  </si>
  <si>
    <t>710,839,000</t>
  </si>
  <si>
    <t xml:space="preserve">[기][A값][순][긴급]전동중 내진보강 및 기타공사(장기계속) (긴급공고) </t>
  </si>
  <si>
    <t>2,337,475,925</t>
  </si>
  <si>
    <t>2,039,479,000</t>
  </si>
  <si>
    <t xml:space="preserve">[기][A값][순](긴급) 서울형 키즈카페 중림동 공공실내놀이터 조성공사(건축 기계) (긴급공고) </t>
  </si>
  <si>
    <t>556,051,050</t>
  </si>
  <si>
    <t>490,764,141</t>
  </si>
  <si>
    <t xml:space="preserve">[기][A값][순]강남중 급식실 및 휴게실 개선공사 (긴급공고) </t>
  </si>
  <si>
    <t>765,652,375</t>
  </si>
  <si>
    <t>676,595,850</t>
  </si>
  <si>
    <t xml:space="preserve">[기][A값][순][협정]새장골 공영주차장 복합시설 신축공사 (긴급공고)[주계약자 관리방식] </t>
  </si>
  <si>
    <t>5,344,845,600</t>
  </si>
  <si>
    <t>4,678,985,000</t>
  </si>
  <si>
    <t xml:space="preserve">[기][A값][순]서울양강초등학교 통합형 시설 개선공사 (긴급공고) </t>
  </si>
  <si>
    <t>1,379,779,275</t>
  </si>
  <si>
    <t>1,205,786,900</t>
  </si>
  <si>
    <t xml:space="preserve">[기][A값][순][긴급](장기계속)서울연희초 드라이비트해소 및 기타공사 (긴급공고) </t>
  </si>
  <si>
    <t>2,647,352,150</t>
  </si>
  <si>
    <t>2,310,128,000</t>
  </si>
  <si>
    <t xml:space="preserve">[기][A값][순][긴급]서강초 통합형 시설개선공사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</si>
  <si>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철콘/도장/습식.방수/금속구조물.창호.온실/석공/실내건축/지붕판금.건축물조립</t>
    </r>
  </si>
  <si>
    <t>2,139,108,325</t>
  </si>
  <si>
    <t>1,868,650,200</t>
  </si>
  <si>
    <t xml:space="preserve">[기][A값][순]공항중 교사동 화장실 개선공사 (긴급공고) </t>
  </si>
  <si>
    <t>593,812,575</t>
  </si>
  <si>
    <t>525,253,770</t>
  </si>
  <si>
    <t xml:space="preserve">[기][A값][순]등현초 교사동 텍스교체 및 화장실개선공사 (긴급공고) </t>
  </si>
  <si>
    <r>
      <rPr>
        <sz val="9"/>
        <color rgb="FF000000"/>
        <rFont val="Gulim"/>
        <family val="3"/>
        <charset val="129"/>
      </rPr>
      <t>기계설비/시설물/실내건축/가스1종/</t>
    </r>
    <r>
      <rPr>
        <sz val="9"/>
        <color rgb="FF0000FF"/>
        <rFont val="Gulim"/>
        <family val="3"/>
        <charset val="129"/>
      </rPr>
      <t>건축/토건</t>
    </r>
  </si>
  <si>
    <t>731,357,275</t>
  </si>
  <si>
    <t>646,781,900</t>
  </si>
  <si>
    <t xml:space="preserve">[기][A값][순]난곡중학교 본관, 후관동 드라이비트 해소 및 정보화센터동 외벽개선공사 </t>
  </si>
  <si>
    <t>1,539,360,925</t>
  </si>
  <si>
    <t>1,343,092,909</t>
  </si>
  <si>
    <t xml:space="preserve">[기][A값][순]방화초 정보동 외벽 및 외부창호 개선공사 (긴급공고) </t>
  </si>
  <si>
    <t>623,367,550</t>
  </si>
  <si>
    <t>550,894,700</t>
  </si>
  <si>
    <t xml:space="preserve">[기][A값][순][특][긴급]서울풍성초 교사동 내진보강 및 외부창호개선공사 (긴급공고) </t>
  </si>
  <si>
    <t>950,750,150</t>
  </si>
  <si>
    <t>838,659,000</t>
  </si>
  <si>
    <t xml:space="preserve">[기][A값][순][특]삼정중 교사동 통합형 시설개선공사 (긴급공고) </t>
  </si>
  <si>
    <t>3,291,831,025</t>
  </si>
  <si>
    <t>2,874,160,544</t>
  </si>
  <si>
    <t xml:space="preserve">[기][A값][순]솔샘고등학교 고교학점제 공간(본관) 조성공사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</si>
  <si>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기계설비/실내건축</t>
    </r>
  </si>
  <si>
    <t>655,886,250</t>
  </si>
  <si>
    <t>577,607,966</t>
  </si>
  <si>
    <t xml:space="preserve">[기][A값][순][특][긴급]녹번초 통합형 시설개선공사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</si>
  <si>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기계설비/도장/습식.방수/금속구조물.창호.온실/석공/실내건축/비계구조/승강기/철강구조물/지붕판금.건축물조립/가스1종</t>
    </r>
  </si>
  <si>
    <t>3,111,546,575</t>
  </si>
  <si>
    <t>2,716,223,383</t>
  </si>
  <si>
    <t xml:space="preserve">[기][A값][순][긴급]서울여고 창호개선 및 기타공사 (긴급공고) </t>
  </si>
  <si>
    <r>
      <rPr>
        <sz val="9"/>
        <color rgb="FF000000"/>
        <rFont val="Gulim"/>
        <family val="3"/>
        <charset val="129"/>
      </rPr>
      <t>도장/시설물/금속구조물.창호.온실/실내건축/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</si>
  <si>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626,187,775</t>
  </si>
  <si>
    <t>553,439,410</t>
  </si>
  <si>
    <t xml:space="preserve">[기][A값][순]봉화중 체육관 환경개선 및 정보관 방수공사 </t>
  </si>
  <si>
    <t>934,190,850</t>
  </si>
  <si>
    <t>825,306,600</t>
  </si>
  <si>
    <t xml:space="preserve">[기][정][A값][순](긴급)석촌중 급식실 및 학생식당 증축공사(장기계속)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</si>
  <si>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철콘/기계설비/포장/토공/도장/습식.방수/조경식재/조경시설물/금속구조물.창호.온실/석공/보링.그라우팅.파일/지붕판금.건축물조립</t>
    </r>
  </si>
  <si>
    <t>2,322,773,425</t>
  </si>
  <si>
    <t>2,030,441,500</t>
  </si>
  <si>
    <t xml:space="preserve">[기][A값][순]광진학교 창호교체공사 </t>
  </si>
  <si>
    <t>767,577,725</t>
  </si>
  <si>
    <t>678,255,790</t>
  </si>
  <si>
    <t xml:space="preserve">[기][A값][순](긴급) 서울신용산초등학교 교사동(본관,서관) 텍스신설 및 외부창호개선공사(장기계속) (긴급공고) </t>
  </si>
  <si>
    <t>1,513,820,400</t>
  </si>
  <si>
    <t>1,322,899,000</t>
  </si>
  <si>
    <t xml:space="preserve">[기][A값][순][긴급](장기계속)한성과학고 통합형 시설개선공사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</si>
  <si>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포장/토공/도장/습식.방수/금속구조물.창호.온실/석공/승강기/보링.그라우팅.파일/지붕판금.건축물조립</t>
    </r>
  </si>
  <si>
    <t>698,723,400</t>
  </si>
  <si>
    <t>616,962,877</t>
  </si>
  <si>
    <t xml:space="preserve">[기][A값][순]개웅중학교 외벽개선 공사 </t>
  </si>
  <si>
    <t>1,458,576,425</t>
  </si>
  <si>
    <t>1,283,288,580</t>
  </si>
  <si>
    <t xml:space="preserve">[기][A값][순]동작고 교사동 내진보강 및 외벽 개선공사 (긴급공고) </t>
  </si>
  <si>
    <t>2,788,010,025</t>
  </si>
  <si>
    <t>2,437,490,515</t>
  </si>
  <si>
    <t xml:space="preserve">[기][A값][순]난향초 교사동 내진보강 및 기타공사 (긴급공고) </t>
  </si>
  <si>
    <t>2,759,347,400</t>
  </si>
  <si>
    <t>2,409,232,000</t>
  </si>
  <si>
    <t xml:space="preserve">[기][A값][순]수도여고 수영장 시설개선 및 기타공사 (긴급공고) </t>
  </si>
  <si>
    <t>1,237,627,175</t>
  </si>
  <si>
    <t>1,082,736,080</t>
  </si>
  <si>
    <t xml:space="preserve">[기][A값][순]창덕여고 교사동 화장실 보수공사(1단계) </t>
  </si>
  <si>
    <t>935,394,925</t>
  </si>
  <si>
    <t>827,162,500</t>
  </si>
  <si>
    <t xml:space="preserve">[기][A값][순]보라매공원 복합문화공간 대수선공사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</si>
  <si>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도장/습식.방수/금속구조물.창호.온실/석공/실내건축/비계구조/철강구조물/지붕판금.건축물조립</t>
    </r>
  </si>
  <si>
    <t>752,497,500</t>
  </si>
  <si>
    <t>666,127,900</t>
  </si>
  <si>
    <t xml:space="preserve">[기][정][A값][순]배화여중 본관동 석면해체에 따른 건축공사 및 지붕교체공사 (정정공고) </t>
  </si>
  <si>
    <t>564,763,425</t>
  </si>
  <si>
    <t>498,811,910</t>
  </si>
  <si>
    <t xml:space="preserve">[기][A값][순](긴급)중경고 도서관 리모델링 및 텍스 설치공사 (긴급공고) </t>
  </si>
  <si>
    <t>783,434,675</t>
  </si>
  <si>
    <t>692,099,480</t>
  </si>
  <si>
    <t xml:space="preserve">[기][A값][순][긴급](장기계속)아현중 신관 연결통로 설치 및 본관 내진보강공사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</si>
  <si>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철콘/포장/토공/도장/습식.방수/금속구조물.창호.온실/석공/보링.그라우팅.파일/지붕판금.건축물조립</t>
    </r>
  </si>
  <si>
    <t>900,765,275</t>
  </si>
  <si>
    <t>795,579,090</t>
  </si>
  <si>
    <t xml:space="preserve">[기][A값][순](긴급)용산중 통합환경개선공사(장기계속) (긴급공고) </t>
  </si>
  <si>
    <t>766,518,450</t>
  </si>
  <si>
    <t>677,747,962</t>
  </si>
  <si>
    <t xml:space="preserve">[기][A값][순]고척고등학교 교사동 내진보강 및 외벽개선 공사(장기계속) </t>
  </si>
  <si>
    <t>1,543,653,825</t>
  </si>
  <si>
    <t>1,349,897,190</t>
  </si>
  <si>
    <t xml:space="preserve">[A값][순]보도육교 디자인 경관개선공사 (긴급공고) </t>
  </si>
  <si>
    <t>20231137003-00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</si>
  <si>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도장/습식.방수/금속구조물.창호.온실/석공/지붕판금.건축물조립</t>
    </r>
  </si>
  <si>
    <t>1,352,594,300</t>
  </si>
  <si>
    <t>1,199,885,000</t>
  </si>
  <si>
    <t xml:space="preserve">[기][A값][순][긴급] 신사중 텍스설치공사 입찰 공고 (긴급공고) </t>
  </si>
  <si>
    <t>577,620,200</t>
  </si>
  <si>
    <t>510,264,900</t>
  </si>
  <si>
    <t xml:space="preserve">[기][A값][순]수락고 교사동 창호개선 및 내부도장공사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</si>
  <si>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도장/금속구조물.창호.온실</t>
    </r>
  </si>
  <si>
    <t>594,463,050</t>
  </si>
  <si>
    <t>525,769,440</t>
  </si>
  <si>
    <t xml:space="preserve">[기][A값][순]서울경인초 급식실 및 학생식당, 기타시설 증축공사 (긴급공고) </t>
  </si>
  <si>
    <t>5,457,013,525</t>
  </si>
  <si>
    <t>4,772,958,888</t>
  </si>
  <si>
    <t xml:space="preserve">[기][정][A값][순]마포중고등학교 내진 및 계단보수공사 (정정공고) </t>
  </si>
  <si>
    <t>984,611,600</t>
  </si>
  <si>
    <t>871,039,400</t>
  </si>
  <si>
    <t xml:space="preserve">[기][정][A값][순]은광여자고등학교 체육관전면보수 건축공사 (정정공고) </t>
  </si>
  <si>
    <t>755,162,000</t>
  </si>
  <si>
    <t>666,912,800</t>
  </si>
  <si>
    <t xml:space="preserve">[기][A값][순]숭문고등학교 문화관 급식실 및 학생식당 개선공사 </t>
  </si>
  <si>
    <t>1,166,850,025</t>
  </si>
  <si>
    <t>1,019,117,660</t>
  </si>
  <si>
    <t xml:space="preserve">[기][정][A값][순]서울대학교 경영대학 58동(SK경영관) 노후화장실 환경개선공사(건축·기계)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</si>
  <si>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기계설비/도장/습식.방수/석공/실내건축</t>
    </r>
  </si>
  <si>
    <t>924,784,825</t>
  </si>
  <si>
    <t>817,927,936</t>
  </si>
  <si>
    <t xml:space="preserve">[기][A값][순][긴급]소의초 급식실 개선 및 기타공사 (긴급공고) </t>
  </si>
  <si>
    <t>661,525,175</t>
  </si>
  <si>
    <t>585,088,100</t>
  </si>
  <si>
    <t xml:space="preserve">[기][A값][순][긴급]석관중 본관동 내진보강 및 외부도장 공사 (긴급공고) </t>
  </si>
  <si>
    <t>1,576,957,775</t>
  </si>
  <si>
    <t>1,377,988,300</t>
  </si>
  <si>
    <t xml:space="preserve">[기][A값][순][긴급](장기계속)장위중 교사동 내진보강공사 (긴급공고) </t>
  </si>
  <si>
    <t>580,737,700</t>
  </si>
  <si>
    <t>513,525,000</t>
  </si>
  <si>
    <t xml:space="preserve">[기][A값][순]신정초 외 1교(백석초) 바닥개선공사 (긴급공고) </t>
  </si>
  <si>
    <t>1,868,194,300</t>
  </si>
  <si>
    <t>1,631,274,462</t>
  </si>
  <si>
    <t xml:space="preserve">[기][A값][순][특]송정중 교사동 통합형시설개선공사 (긴급공고) </t>
  </si>
  <si>
    <t>2,702,567,400</t>
  </si>
  <si>
    <t>2,358,240,350</t>
  </si>
  <si>
    <t xml:space="preserve">[기][A값][순]용동초 교사동 외부창호 개선공사 </t>
  </si>
  <si>
    <t>624,911,825</t>
  </si>
  <si>
    <t>552,265,470</t>
  </si>
  <si>
    <t xml:space="preserve">[기][A값][순]쌍문1동구립경로당 신축공사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</si>
  <si>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철콘/기계설비/도장/습식.방수/금속구조물.창호.온실/석공/실내건축/지붕판금.건축물조립/가스1종</t>
    </r>
  </si>
  <si>
    <t>665,328,900</t>
  </si>
  <si>
    <t>588,148,000</t>
  </si>
  <si>
    <t xml:space="preserve">[기][A값][순]신관중 교사동 외벽개선공사 (긴급공고) </t>
  </si>
  <si>
    <t>951,306,275</t>
  </si>
  <si>
    <t>839,058,372</t>
  </si>
  <si>
    <t xml:space="preserve">[기][A값][순]수도여고 본관동 지붕 및 기타공사 (긴급공고) </t>
  </si>
  <si>
    <r>
      <rPr>
        <sz val="9"/>
        <color rgb="FF000000"/>
        <rFont val="Gulim"/>
        <family val="3"/>
        <charset val="129"/>
      </rPr>
      <t>도장/시설물/습식.방수/금속구조물.창호.온실/석공/비계구조/지붕판금.건축물조립/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</si>
  <si>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636,901,700</t>
  </si>
  <si>
    <t>563,130,600</t>
  </si>
  <si>
    <t xml:space="preserve">[기][A값][순][협정]남가좌새롬어린이도서관 리모델링 공사(건축,기계)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</si>
  <si>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철콘/기계설비/도장/습식.방수/금속구조물.창호.온실/석공/실내건축/비계구조/철강구조물/지붕판금.건축물조립</t>
    </r>
  </si>
  <si>
    <t>834,606,950</t>
  </si>
  <si>
    <t>738,005,000</t>
  </si>
  <si>
    <t xml:space="preserve">[기][A값][순](긴급)서울장충초등학교 체육관 전면보수공사 (긴급공고) </t>
  </si>
  <si>
    <t>678,055,800</t>
  </si>
  <si>
    <t>599,257,254</t>
  </si>
  <si>
    <t xml:space="preserve">[기][A값][순]서울양강초 화장실 개선공사 (긴급공고) </t>
  </si>
  <si>
    <t>891,804,125</t>
  </si>
  <si>
    <t>788,212,170</t>
  </si>
  <si>
    <t xml:space="preserve">[기][A값][순]서울개웅초등학교 본관동 천정텍스 설치 공사 </t>
  </si>
  <si>
    <t>625,282,750</t>
  </si>
  <si>
    <t>552,573,201</t>
  </si>
  <si>
    <t>1,249</t>
  </si>
  <si>
    <t xml:space="preserve">[기][A값][순][의무][공지]유네스코회관 외벽 및 창호 등 보수 공사 </t>
  </si>
  <si>
    <t>20231030074-00</t>
  </si>
  <si>
    <t>2,852,333,525</t>
  </si>
  <si>
    <t>2,497,739,000</t>
  </si>
  <si>
    <t xml:space="preserve">[기][A값][순][협정]서울어린이대공원 공연장 리모델링 건축공사(장기계속)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</si>
  <si>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철콘/도장/습식.방수/금속구조물.창호.온실/석공/실내건축/비계구조/철강구조물/지붕판금.건축물조립</t>
    </r>
  </si>
  <si>
    <t>3,184,863,325</t>
  </si>
  <si>
    <t>2,778,472,000</t>
  </si>
  <si>
    <t xml:space="preserve">[기][A값][순][연기][공지](긴급)후암초 텍스 설치공사(장기계속) (긴급공고) </t>
  </si>
  <si>
    <t>681,135,125</t>
  </si>
  <si>
    <t>602,516,170</t>
  </si>
  <si>
    <t>1,202</t>
  </si>
  <si>
    <t xml:space="preserve">[기][A값][순][연기][공지](긴급)덕수중 교사동 텍스 설치공사(장기계속) (긴급공고) </t>
  </si>
  <si>
    <t>604,440,525</t>
  </si>
  <si>
    <t>534,141,480</t>
  </si>
  <si>
    <t>1,215</t>
  </si>
  <si>
    <t xml:space="preserve">[기][A값][순][연기][공지](긴급)용강중 텍스설치 및 기타공사(장기계속) (긴급공고) </t>
  </si>
  <si>
    <t>754,604,650</t>
  </si>
  <si>
    <t>667,520,300</t>
  </si>
  <si>
    <t>1,191</t>
  </si>
  <si>
    <t xml:space="preserve">[기][A값][순][연기][공지]동대문중 본관동 출입문 및 내부벽체 개선공사 </t>
  </si>
  <si>
    <t>582,697,100</t>
  </si>
  <si>
    <t>515,306,000</t>
  </si>
  <si>
    <t xml:space="preserve">[기][A값][순][연기][공지]서울답십리초 교사동 신설텍스 및 방화셔터 교체공사(장기계속) </t>
  </si>
  <si>
    <t>670,600,150</t>
  </si>
  <si>
    <t>593,186,900</t>
  </si>
  <si>
    <t xml:space="preserve">[기][A값][순][연기][공지]온곡초 교사동 창호개선 및 텍스설치공사 </t>
  </si>
  <si>
    <t>749,650,025</t>
  </si>
  <si>
    <t>662,515,000</t>
  </si>
  <si>
    <t xml:space="preserve">[기][A값][순][연기][협정][공지]공항동 53-2 마을관리사무소 신축 공사(건축, 기계)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</si>
  <si>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기계설비/포장/토공/도장/습식.방수/금속구조물.창호.온실/석공/실내건축/비계구조/보링.그라우팅.파일/지붕판금.건축물조립</t>
    </r>
  </si>
  <si>
    <t>600,981,425</t>
  </si>
  <si>
    <t>531,414,461</t>
  </si>
  <si>
    <t xml:space="preserve">[기][A값][순][연기][공지]연북중 드라이비트해소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</si>
  <si>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금속구조물.창호.온실/비계구조/지붕판금.건축물조립</t>
    </r>
  </si>
  <si>
    <t>1,139,859,725</t>
  </si>
  <si>
    <t>997,850,000</t>
  </si>
  <si>
    <t>623,700,000</t>
  </si>
  <si>
    <t xml:space="preserve">[기][A값][순]창전동 효도숙식경로당 조성 리모델링 공사(건축,기계) (긴급공고) </t>
  </si>
  <si>
    <t>770,659,550</t>
  </si>
  <si>
    <t>680,371,000</t>
  </si>
  <si>
    <t xml:space="preserve">[기][A값][순]서신초 교사동 드라이비트해소공사 </t>
  </si>
  <si>
    <t>572,306,475</t>
  </si>
  <si>
    <t>506,076,000</t>
  </si>
  <si>
    <t xml:space="preserve">[기][A값][순][협정]동부공원 여가센터 청사 증축공사 (긴급공고) [주계약자 관리방식] </t>
  </si>
  <si>
    <t>건축/토건/보링.그라우팅.파일</t>
  </si>
  <si>
    <t>1,420,954,275</t>
  </si>
  <si>
    <t>1,242,818,000</t>
  </si>
  <si>
    <t>1,006</t>
  </si>
  <si>
    <t xml:space="preserve">[기][A값][순]동대문중 교사동 화장실(B,C동) 및 급식실 개선공사 </t>
  </si>
  <si>
    <t>1,002,600,825</t>
  </si>
  <si>
    <t>886,178,350</t>
  </si>
  <si>
    <t xml:space="preserve">[기][A값][순]종로경찰서 삼청파출소 신축공사 </t>
  </si>
  <si>
    <t>789,924,900</t>
  </si>
  <si>
    <t>697,182,000</t>
  </si>
  <si>
    <t xml:space="preserve">[기][A값][순][협정]장관공관 행사동 리모델링 공사 </t>
  </si>
  <si>
    <t>1,449,705,725</t>
  </si>
  <si>
    <t>1,266,386,780</t>
  </si>
  <si>
    <t xml:space="preserve">[기][A값][순]탑산초 본관동, 별관동 외부창호 개선 및 천장텍스 설치공사 (긴급공고) </t>
  </si>
  <si>
    <t>994,317,450</t>
  </si>
  <si>
    <t>877,910,835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</si>
  <si>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금속구조물.창호.온실/실내건축/비계구조</t>
    </r>
  </si>
  <si>
    <t>2,049,115,750</t>
  </si>
  <si>
    <t>1,852,815,260</t>
  </si>
  <si>
    <t xml:space="preserve">[기][A값][순][긴급]성서초 신관 화장실개선 및 기타공사 (긴급공고) </t>
  </si>
  <si>
    <t>769,930,375</t>
  </si>
  <si>
    <t>680,704,634</t>
  </si>
  <si>
    <t xml:space="preserve">[기][A값][순][긴급]아현초 교사동 화장실개선공사(2,4동) (긴급공고) </t>
  </si>
  <si>
    <t>829,454,900</t>
  </si>
  <si>
    <t>733,181,159</t>
  </si>
  <si>
    <t xml:space="preserve">[기][A값][순]태랑초 교사동 텍스설치공사(장기계속) </t>
  </si>
  <si>
    <t>863,594,300</t>
  </si>
  <si>
    <t>763,722,000</t>
  </si>
  <si>
    <t xml:space="preserve">[기][A값][순]둔촌고등학교 교사동 바닥개선 공사 </t>
  </si>
  <si>
    <t>572,922,450</t>
  </si>
  <si>
    <t>505,765,800</t>
  </si>
  <si>
    <t xml:space="preserve">[기][정][A값][순][특]동명여고 정보관 및 신관 교육환경 개선공사 (긴급공고) (정정공고) </t>
  </si>
  <si>
    <t>1,675,674,950</t>
  </si>
  <si>
    <t>1,463,698,000</t>
  </si>
  <si>
    <t xml:space="preserve">[기][A값][순](긴급)풍납중 교사동 천장텍스 설치공사(장기계속) (긴급공고) </t>
  </si>
  <si>
    <t>640,586,925</t>
  </si>
  <si>
    <t>566,926,690</t>
  </si>
  <si>
    <t xml:space="preserve">[기][A값][순]진관초 드라이비트 해소 및 기타공사 </t>
  </si>
  <si>
    <t>953,584,150</t>
  </si>
  <si>
    <t>841,646,000</t>
  </si>
  <si>
    <t xml:space="preserve">[기][A값][순][협정]서울맹학교 용산캠퍼스 학생체육관 증축 공사 </t>
  </si>
  <si>
    <t>1,981,311,775</t>
  </si>
  <si>
    <t>1,729,687,000</t>
  </si>
  <si>
    <t xml:space="preserve">[기][A값][순]서울잠전초 교사동 화장실 개선공사 </t>
  </si>
  <si>
    <t>863,650,200</t>
  </si>
  <si>
    <t>763,462,900</t>
  </si>
  <si>
    <t xml:space="preserve">[기][A값][순]한강미디어고등학교 교사동 외부창호 개선공사 </t>
  </si>
  <si>
    <t>1,163,390,675</t>
  </si>
  <si>
    <t>1,015,825,300</t>
  </si>
  <si>
    <t xml:space="preserve">[기][A값][순]공릉동 도깨비시장 고객지원센터 신축공사 </t>
  </si>
  <si>
    <t>2,116,689,800</t>
  </si>
  <si>
    <t>1,851,733,600</t>
  </si>
  <si>
    <t xml:space="preserve">[기][A값][순]노원문화예술회관 리모델링공사(건축) </t>
  </si>
  <si>
    <t>2,769,373,175</t>
  </si>
  <si>
    <t>2,418,962,690</t>
  </si>
  <si>
    <t xml:space="preserve">[A값][협정]서울대학교 수의과대학 ABSL2 구축 공사 (긴급공고) </t>
  </si>
  <si>
    <t>1,239,118,225</t>
  </si>
  <si>
    <t>1,099,800,000</t>
  </si>
  <si>
    <t xml:space="preserve">[기][A값][순]봉현초 교사동 텍스설치공사(장기계속) (긴급공고) </t>
  </si>
  <si>
    <t>800,252,675</t>
  </si>
  <si>
    <t>708,356,000</t>
  </si>
  <si>
    <t>1,183</t>
  </si>
  <si>
    <t xml:space="preserve">[기][A값][순]국사봉중 교사동 바닥개선 및 기타공사 (긴급공고) </t>
  </si>
  <si>
    <t>678,058,375</t>
  </si>
  <si>
    <t>599,379,000</t>
  </si>
  <si>
    <t xml:space="preserve">[기][A값][순]서울바이오허브 글로벌센터 인테리어 공사(건축,기계) (긴급공고) </t>
  </si>
  <si>
    <t>574,757,725</t>
  </si>
  <si>
    <t>507,612,100</t>
  </si>
  <si>
    <t>1,040</t>
  </si>
  <si>
    <t xml:space="preserve">[기][A값][순][공지]서울특별시청 1층 마음쉼터 조성 건축공사 (긴급공고) </t>
  </si>
  <si>
    <t>20231110522-00</t>
  </si>
  <si>
    <t>1,171,717,075</t>
  </si>
  <si>
    <t>1,022,762,750</t>
  </si>
  <si>
    <t xml:space="preserve">[기][A값][순]등촌고 체육관동 학생식당 전면개선공사 (긴급공고) </t>
  </si>
  <si>
    <t>601,021,075</t>
  </si>
  <si>
    <t>531,015,330</t>
  </si>
  <si>
    <t xml:space="preserve">[기][A값][순]난향초 체육관 수영장보수 및 기타공사 (긴급공고) 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</si>
  <si>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</t>
    </r>
    <r>
      <rPr>
        <sz val="9"/>
        <color rgb="FF0000FF"/>
        <rFont val="Gulim"/>
        <family val="3"/>
        <charset val="129"/>
      </rPr>
      <t>건축/토건</t>
    </r>
  </si>
  <si>
    <t>797,509,775</t>
  </si>
  <si>
    <t>704,861,915</t>
  </si>
  <si>
    <t xml:space="preserve">[기][A값][순]서울대학교 포스코스포츠센터 노후시설 개·보수공사 (긴급공고) </t>
  </si>
  <si>
    <t>2,246,590,575</t>
  </si>
  <si>
    <t>1,970,551,500</t>
  </si>
  <si>
    <t xml:space="preserve">[기][A값][순]서남센터 22.9kV 전력수전설비 건축물 설치공사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</si>
  <si>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철콘/포장/토공/금속구조물.창호.온실/철강구조물/보링.그라우팅.파일/지붕판금.건축물조립</t>
    </r>
  </si>
  <si>
    <t>1,530,312,275</t>
  </si>
  <si>
    <t>1,336,429,000</t>
  </si>
  <si>
    <t xml:space="preserve">[기][A값][순]서울중화초 교실바닥 전면보수공사 </t>
  </si>
  <si>
    <t>790,587,150</t>
  </si>
  <si>
    <t>698,156,800</t>
  </si>
  <si>
    <t xml:space="preserve">[기][A값][순]염경초 통합형 시설개선공사 </t>
  </si>
  <si>
    <t>726,093,625</t>
  </si>
  <si>
    <t>640,434,460</t>
  </si>
  <si>
    <t>1,064</t>
  </si>
  <si>
    <t xml:space="preserve">[기][A값][순][협정]제1학생회관 복합편의시설 설치공사 </t>
  </si>
  <si>
    <t>615,101,975</t>
  </si>
  <si>
    <t>543,957,100</t>
  </si>
  <si>
    <t>1,261</t>
  </si>
  <si>
    <t xml:space="preserve">[기][A값][순]서리풀아트스튜디오 조성공사(건축, 기계) (긴급공고) </t>
  </si>
  <si>
    <t>573,132,150</t>
  </si>
  <si>
    <t>506,766,774</t>
  </si>
  <si>
    <t xml:space="preserve">[기][A값][순][공지]잠원스포츠파크 철거공사 </t>
  </si>
  <si>
    <r>
      <rPr>
        <sz val="9"/>
        <color rgb="FF000000"/>
        <rFont val="Gulim"/>
        <family val="3"/>
        <charset val="129"/>
      </rPr>
      <t>비계구조/</t>
    </r>
    <r>
      <rPr>
        <sz val="9"/>
        <color rgb="FF0000FF"/>
        <rFont val="Gulim"/>
        <family val="3"/>
        <charset val="129"/>
      </rPr>
      <t>건축/토건</t>
    </r>
  </si>
  <si>
    <t>834,558,450</t>
  </si>
  <si>
    <t>739,362,086</t>
  </si>
  <si>
    <t xml:space="preserve">[기][A값][순][특]동대부여고 금강관(체육관)및 급식실 개선 건축공사 입찰 공고 </t>
  </si>
  <si>
    <t>1,480,217,950</t>
  </si>
  <si>
    <t>1,291,642,489</t>
  </si>
  <si>
    <t xml:space="preserve">[기][A값][순]서울안국동우체국 건립공사(건축) </t>
  </si>
  <si>
    <t>1,302,379,925</t>
  </si>
  <si>
    <t>1,138,718,180</t>
  </si>
  <si>
    <t xml:space="preserve">[기][A값][순]동작도서관 통합형 시설개선 및 내진보강 공사 (긴급공고) </t>
  </si>
  <si>
    <t>2,234,721,450</t>
  </si>
  <si>
    <t>1,952,710,000</t>
  </si>
  <si>
    <t xml:space="preserve">[기][A값][순]2023 동일여고 수덕관 외벽보수공사 </t>
  </si>
  <si>
    <t>1,241,670,000</t>
  </si>
  <si>
    <t>1,082,997,000</t>
  </si>
  <si>
    <t xml:space="preserve">[기][A값][순]선화예술고등학교 솔거1관 엘리베이터설치공사 </t>
  </si>
  <si>
    <t>699,539,975</t>
  </si>
  <si>
    <t>617,281,490</t>
  </si>
  <si>
    <t xml:space="preserve">[기][A값][순][협정]빈집활용사업(초행지붕-천호) 건설공사[주계약자 관리방식] </t>
  </si>
  <si>
    <t>916,176,450</t>
  </si>
  <si>
    <t>809,805,700</t>
  </si>
  <si>
    <t xml:space="preserve">[기][A값][순]2023 동일여고 신관동 드라이비트해소 및 내진보강공사 </t>
  </si>
  <si>
    <t>1,278,355,900</t>
  </si>
  <si>
    <t>1,117,271,160</t>
  </si>
  <si>
    <t xml:space="preserve">[기][정][A값][순]천일중 내외부 도장 및 바닥개선공사 (정정공고) </t>
  </si>
  <si>
    <r>
      <rPr>
        <sz val="9"/>
        <color rgb="FF000000"/>
        <rFont val="Gulim"/>
        <family val="3"/>
        <charset val="129"/>
      </rPr>
      <t>도장/실내건축/</t>
    </r>
    <r>
      <rPr>
        <sz val="9"/>
        <color rgb="FF0000FF"/>
        <rFont val="Gulim"/>
        <family val="3"/>
        <charset val="129"/>
      </rPr>
      <t>건축/토건</t>
    </r>
  </si>
  <si>
    <t>870,161,000</t>
  </si>
  <si>
    <t>769,810,010</t>
  </si>
  <si>
    <t xml:space="preserve">[기][정][A값][순]상암근린공원 책쉼터 건립사업(건축/기계) (정정공고) </t>
  </si>
  <si>
    <t>1,614,293,175</t>
  </si>
  <si>
    <t>1,409,405,000</t>
  </si>
  <si>
    <t xml:space="preserve">[기][A값][순]1여단 공중동작시설 본공사(23-신-12) </t>
  </si>
  <si>
    <t>2023-22469</t>
  </si>
  <si>
    <t>1,234,058,918</t>
  </si>
  <si>
    <t>1,078,459,000</t>
  </si>
  <si>
    <t>주식회사 탑스페이스건설</t>
  </si>
  <si>
    <t xml:space="preserve">[기][정][A값][순]체육관 전면보수 공사 (정정공고) </t>
  </si>
  <si>
    <t>20231031871-02</t>
  </si>
  <si>
    <t>서울특별시북부교육청 창문여자중학교</t>
  </si>
  <si>
    <t>904,218,325</t>
  </si>
  <si>
    <t>798,447,600</t>
  </si>
  <si>
    <t>(주)성건토건</t>
  </si>
  <si>
    <t xml:space="preserve">[기][A값][순]서울은로초 교실 및 학생식당 증축공사(장기계속) (긴급공고) </t>
  </si>
  <si>
    <t>2,012,372,700</t>
  </si>
  <si>
    <t>1,762,457,420</t>
  </si>
  <si>
    <t xml:space="preserve">[기][현필]공학원 복도 및 계단실 바닥재 교체공사 </t>
  </si>
  <si>
    <t>20231023674-00</t>
  </si>
  <si>
    <t>시설물/실내건축</t>
  </si>
  <si>
    <t>566,819,275</t>
  </si>
  <si>
    <t>395,590,000</t>
  </si>
  <si>
    <t>(주)성원디에스지</t>
  </si>
  <si>
    <t xml:space="preserve">[기][A값][순]신연중학교 체육관 전면보수공사 </t>
  </si>
  <si>
    <t>1,079,549,700</t>
  </si>
  <si>
    <t>953,810,310</t>
  </si>
  <si>
    <t xml:space="preserve">[기][A값][순]수리마을 생활기반 복합시설 신축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</si>
  <si>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철콘/도장/습식.방수/금속구조물.창호.온실/석공/실내건축/비계구조/지붕판금.건축물조립</t>
    </r>
  </si>
  <si>
    <t>1,287,466,525</t>
  </si>
  <si>
    <t>1,125,088,000</t>
  </si>
  <si>
    <t xml:space="preserve">[기][A값][순]금호동1가 636번지 공영주차장 건립공사 (긴급공고) </t>
  </si>
  <si>
    <t>759,197,800</t>
  </si>
  <si>
    <t>671,278,820</t>
  </si>
  <si>
    <t xml:space="preserve">[기][A값][순]제2중랑미디어센터 인테리어공사(건축, 기계) (긴급공고) </t>
  </si>
  <si>
    <t>678,649,500</t>
  </si>
  <si>
    <t>599,697,500</t>
  </si>
  <si>
    <t>1,165</t>
  </si>
  <si>
    <t>케이디건설산업주식회사</t>
  </si>
  <si>
    <t xml:space="preserve">[기][A값][순]수락초 교사동 텍스설치공사(장기계속) </t>
  </si>
  <si>
    <t>784,249,800</t>
  </si>
  <si>
    <t>693,842,550</t>
  </si>
  <si>
    <t>1,161</t>
  </si>
  <si>
    <t xml:space="preserve">[기][A값][순]서울정심초등학교 외부창호 및 바닥개선 공사 </t>
  </si>
  <si>
    <t>600,611,225</t>
  </si>
  <si>
    <t>531,179,000</t>
  </si>
  <si>
    <t>1,091</t>
  </si>
  <si>
    <t>1,152</t>
  </si>
  <si>
    <t xml:space="preserve">[기][A값][순]서울산업정보학교 급식실 및 학생식당 증축공사 (긴급공고) </t>
  </si>
  <si>
    <t>1,368,752,425</t>
  </si>
  <si>
    <t>1,195,793,000</t>
  </si>
  <si>
    <t xml:space="preserve">[기][A값][순][특]한강공원 매점(잠원3호) 부상형 전환 신축공사 (긴급공고) </t>
  </si>
  <si>
    <t>20231025405-00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</si>
  <si>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포장/토공/도장/습식.방수/금속구조물.창호.온실/석공/비계구조/보링.그라우팅.파일/지붕판금.건축물조립</t>
    </r>
  </si>
  <si>
    <t>1,298,750,575</t>
  </si>
  <si>
    <t>1,134,462,830</t>
  </si>
  <si>
    <t>주식회사 인더바인종합건설</t>
  </si>
  <si>
    <t xml:space="preserve">[기][A값][순][협정]경의선 서울~신촌 등 6개소 방음벽 설치공사 </t>
  </si>
  <si>
    <t>2023-01-000152-00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</si>
  <si>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철콘/포장/토공/금속구조물.창호.온실/보링.그라우팅.파일/지붕판금.건축물조립</t>
    </r>
  </si>
  <si>
    <t>7,933,817,773</t>
  </si>
  <si>
    <t>6,839,800,000</t>
  </si>
  <si>
    <t>태인종합건설주식회사</t>
  </si>
  <si>
    <t xml:space="preserve">[기][A값][순][협정]경인선 동인천~인천 등 5개소 방음벽 설치공사 </t>
  </si>
  <si>
    <t>2023-01-000151-00</t>
  </si>
  <si>
    <t>6,622,926,261</t>
  </si>
  <si>
    <t>5,713,167,000</t>
  </si>
  <si>
    <t>주식회사 해일이엔씨</t>
  </si>
  <si>
    <t xml:space="preserve">[기][A값][순][의무]경원선 회기~외대앞 등 7개소 방음벽 설치공사 </t>
  </si>
  <si>
    <t>2023-01-000147-00</t>
  </si>
  <si>
    <t>9,668,133,618</t>
  </si>
  <si>
    <t>8,333,866,270</t>
  </si>
  <si>
    <t>주식회사 대양산업건설</t>
  </si>
  <si>
    <t xml:space="preserve">[기][정][A값][순]무명용사 봉안시설 신축 건축공사 </t>
  </si>
  <si>
    <t>2023-21944</t>
  </si>
  <si>
    <t>914,221,486</t>
  </si>
  <si>
    <t>807,825,000</t>
  </si>
  <si>
    <t xml:space="preserve">[기][A값][순][긴급] 이수중 본관 및 후관 내진보강공사 입찰 공고 (긴급공고) </t>
  </si>
  <si>
    <t>836,580,325</t>
  </si>
  <si>
    <t>737,581,560</t>
  </si>
  <si>
    <t xml:space="preserve">[기][A값][순][긴급]동구여자중학교 화장실 개축 공사 입찰 공고 (긴급공고) </t>
  </si>
  <si>
    <t>868,105,450</t>
  </si>
  <si>
    <t>766,703,000</t>
  </si>
  <si>
    <t xml:space="preserve">[기][A값][순][협정]수락중 다목적강당 겸 체육관 증축공사 </t>
  </si>
  <si>
    <t>2,091,797,650</t>
  </si>
  <si>
    <t>1,833,931,746</t>
  </si>
  <si>
    <t xml:space="preserve">[기][A값][순][공지]불광천 수변공간 조성공사 </t>
  </si>
  <si>
    <t>20231022888-00</t>
  </si>
  <si>
    <t>1,469,216,675</t>
  </si>
  <si>
    <t>1,288,152,890</t>
  </si>
  <si>
    <t>명두건설 주식회사</t>
  </si>
  <si>
    <t xml:space="preserve">[기][A값][순]2023년 서울 공공리모델링 임대주택 건설공사(구산동 356-7외 1필지) </t>
  </si>
  <si>
    <t>2303068-00</t>
  </si>
  <si>
    <t>3,538,163,000</t>
  </si>
  <si>
    <t>3,095,404,682</t>
  </si>
  <si>
    <t>주식회사 멀티이앤씨</t>
  </si>
  <si>
    <t xml:space="preserve">[기][A값][순]수서동 임시청사 건립공사(건축,기계)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</si>
  <si>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철콘/포장/토공/도장/습식.방수/석공/실내건축/보링.그라우팅.파일</t>
    </r>
  </si>
  <si>
    <t>1,236,928,100</t>
  </si>
  <si>
    <t>1,074,162,000</t>
  </si>
  <si>
    <t xml:space="preserve">[기][A값][순]서울수유동우체국 건립공사 (긴급공고) </t>
  </si>
  <si>
    <t>1,381,694,575</t>
  </si>
  <si>
    <t>1,207,294,100</t>
  </si>
  <si>
    <t xml:space="preserve">[기][A값][순]한국예술인복지재단 예술인권리보장센터 조성 등 신규 사무공간 인테리어 공사 (긴급공고) </t>
  </si>
  <si>
    <t>20231017284-00</t>
  </si>
  <si>
    <t>한국예술인복지재단</t>
  </si>
  <si>
    <t>561,731,800</t>
  </si>
  <si>
    <t>495,958,190</t>
  </si>
  <si>
    <t>주식회사 바우디앤씨</t>
  </si>
  <si>
    <t xml:space="preserve">[정][A값][공지]서울대학교 수의과대학 85-1동 4층 동물실험실 리모델링 공사(건축.기계) (긴급공고) (정정공고) </t>
  </si>
  <si>
    <t>20231005623-01</t>
  </si>
  <si>
    <t xml:space="preserve">[기][A값][순]경희여자고등학교 본관동 드라이비트 해소 공사 (긴급공고) </t>
  </si>
  <si>
    <t>2,322,030,475</t>
  </si>
  <si>
    <t>2,024,221,400</t>
  </si>
  <si>
    <t xml:space="preserve">[기][A값][순]서초 청년센터 건축·인테리어 공사 (긴급공고) </t>
  </si>
  <si>
    <t>660,192,850</t>
  </si>
  <si>
    <t>582,561,000</t>
  </si>
  <si>
    <t xml:space="preserve">[기][A값][순]사당초 본관 급식실 개선 및 기타공사 (긴급공고) </t>
  </si>
  <si>
    <t>1,272,565,975</t>
  </si>
  <si>
    <t>1,112,713,000</t>
  </si>
  <si>
    <t xml:space="preserve">[기][A값][순]인왕산 근린공원 주민복합문화공간 조성 리모델링 공사(건축, 기계) (긴급공고) </t>
  </si>
  <si>
    <t>2,193,803,475</t>
  </si>
  <si>
    <t>1,915,482,910</t>
  </si>
  <si>
    <t xml:space="preserve">[기][A값][순]성산검사소 환경개선 건축공사 </t>
  </si>
  <si>
    <t>1,059,954,267</t>
  </si>
  <si>
    <t>935,299,502</t>
  </si>
  <si>
    <t xml:space="preserve">[기][A값][순][의무][특][신기술적용] 구로승무부속동 지반보강 및 구조물 복원공사 </t>
  </si>
  <si>
    <t>20230931362-00</t>
  </si>
  <si>
    <r>
      <rPr>
        <sz val="9"/>
        <color rgb="FF000000"/>
        <rFont val="Gulim"/>
        <family val="3"/>
        <charset val="129"/>
      </rPr>
      <t>보링.그라우팅.파일/</t>
    </r>
    <r>
      <rPr>
        <sz val="9"/>
        <color rgb="FF0000FF"/>
        <rFont val="Gulim"/>
        <family val="3"/>
        <charset val="129"/>
      </rPr>
      <t>건축/토건</t>
    </r>
  </si>
  <si>
    <t>1,165,610,975</t>
  </si>
  <si>
    <t>1,019,157,935</t>
  </si>
  <si>
    <t xml:space="preserve">[기][A값][순][협정]5호선 영등포구청역 등 3역 승강편의시설 설치공사(61공구)[주계약자 관리방식] </t>
  </si>
  <si>
    <t>건축/토목/토건/비계구조</t>
  </si>
  <si>
    <t>8,801,472,125</t>
  </si>
  <si>
    <t>7,732,336,110</t>
  </si>
  <si>
    <t xml:space="preserve">[기][A값][순][특][공지]한강공원 매점(이촌1호) 부상형 전환 신축공사 (긴급공고) </t>
  </si>
  <si>
    <t>20231002982-00</t>
  </si>
  <si>
    <t>1,311,683,225</t>
  </si>
  <si>
    <t>1,145,829,244</t>
  </si>
  <si>
    <t>주안건설 주식회사</t>
  </si>
  <si>
    <t xml:space="preserve">[기][정][A값][순](긴급)오금고 치장벽돌보수 및 기타환경개선 공사 (긴급공고) (정정공고) </t>
  </si>
  <si>
    <r>
      <rPr>
        <sz val="9"/>
        <color rgb="FF000000"/>
        <rFont val="Gulim"/>
        <family val="3"/>
        <charset val="129"/>
      </rPr>
      <t>석공/실내건축/</t>
    </r>
    <r>
      <rPr>
        <sz val="9"/>
        <color rgb="FF0000FF"/>
        <rFont val="Gulim"/>
        <family val="3"/>
        <charset val="129"/>
      </rPr>
      <t>건축/토건</t>
    </r>
  </si>
  <si>
    <t>551,338,200</t>
  </si>
  <si>
    <t>488,058,000</t>
  </si>
  <si>
    <t xml:space="preserve">[기][A값][순]풍문고등학교 중정 엘리베이터 설치공사(건축) </t>
  </si>
  <si>
    <t>567,820,350</t>
  </si>
  <si>
    <t>501,153,000</t>
  </si>
  <si>
    <t xml:space="preserve">[기][A값][순]구청사 환경개선 공사[건축·기계](긴급)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</si>
  <si>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기계설비/도장/습식.방수/금속구조물.창호.온실/석공/실내건축/지붕판금.건축물조립/가스1종</t>
    </r>
  </si>
  <si>
    <t>1,333,085,450</t>
  </si>
  <si>
    <t>1,165,489,940</t>
  </si>
  <si>
    <t xml:space="preserve">[기][A값][순]선유도서관 리모델링 건축+기계설비 공사 </t>
  </si>
  <si>
    <t>653,307,750</t>
  </si>
  <si>
    <t>576,498,320</t>
  </si>
  <si>
    <t>1,023</t>
  </si>
  <si>
    <t xml:space="preserve">[기][A값][순]서울대학교 물리천문학부 연구동(56-1동) 신축공사 (긴급공고) </t>
  </si>
  <si>
    <t>4,718,697,925</t>
  </si>
  <si>
    <t>4,131,107,000</t>
  </si>
  <si>
    <t xml:space="preserve">[기][A값][순]구립스터디카페 설치공사(건축,기계) </t>
  </si>
  <si>
    <t>928,908,150</t>
  </si>
  <si>
    <t>819,433,000</t>
  </si>
  <si>
    <t xml:space="preserve">[기][A값][순]가락본동 주민센터 증축 및 엘리베이터 설치공사(건축분야) (긴급공고) </t>
  </si>
  <si>
    <t>652,367,400</t>
  </si>
  <si>
    <t>594,069,000</t>
  </si>
  <si>
    <t xml:space="preserve">[기][A값][순]별빛어린이집 리모델링(증축) 건축, 기계공사 </t>
  </si>
  <si>
    <t>619,650,550</t>
  </si>
  <si>
    <t>548,402,150</t>
  </si>
  <si>
    <t xml:space="preserve">[기][정][A값][순][의무]북부교육지원청 청사 리모델링 환경개선공사 (긴급공고) (정정공고) </t>
  </si>
  <si>
    <t>20230922334-01</t>
  </si>
  <si>
    <r>
      <rPr>
        <sz val="9"/>
        <color rgb="FF000000"/>
        <rFont val="Gulim"/>
        <family val="3"/>
        <charset val="129"/>
      </rPr>
      <t>시설물/금속구조물.창호.온실/실내건축/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</si>
  <si>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2,090,854,500</t>
  </si>
  <si>
    <t>1,827,885,190</t>
  </si>
  <si>
    <t xml:space="preserve">[기][A값][순][공지]청년취업사관학교 도봉캠퍼스 조성공사(실내건축) (긴급공고) </t>
  </si>
  <si>
    <t>934,643,650</t>
  </si>
  <si>
    <t>825,103,940</t>
  </si>
  <si>
    <t>1,084</t>
  </si>
  <si>
    <t xml:space="preserve">[기][A값][순][공지]아차산 힐링여가 커뮤니티센터 조성공사 (긴급공고) </t>
  </si>
  <si>
    <t>678,489,850</t>
  </si>
  <si>
    <t>599,416,000</t>
  </si>
  <si>
    <t xml:space="preserve">[기][정][A값][순]구 자양1동청사 리모델링 공사(건축, 기계)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</si>
  <si>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철콘/기계설비/도장/습식.방수/조경식재/조경시설물/금속구조물.창호.온실/석공/실내건축/비계구조/지붕판금.건축물조립/난방1종</t>
    </r>
  </si>
  <si>
    <t>1,274,609,900</t>
  </si>
  <si>
    <t>1,113,596,100</t>
  </si>
  <si>
    <t xml:space="preserve">[기][A값][순][특]방원중 통합형 시설개선 및 급식실 증축공사 (긴급공고) </t>
  </si>
  <si>
    <t>1,658,877,900</t>
  </si>
  <si>
    <t>1,449,376,500</t>
  </si>
  <si>
    <t xml:space="preserve">[기][A값][순][협정]전자고 체육관 및 급식실 증축공사 </t>
  </si>
  <si>
    <t>3,722,078,450</t>
  </si>
  <si>
    <t>3,257,688,697</t>
  </si>
  <si>
    <t xml:space="preserve">[기][A값][순]정릉천 문화복합공간 조성공사(장기) (긴급공고) </t>
  </si>
  <si>
    <t>2,232,175,450</t>
  </si>
  <si>
    <t>1,950,040,000</t>
  </si>
  <si>
    <t xml:space="preserve">[기][A값][순]2023년 강동고 고교학점제 조성 및 다정다감(교직원휴계실) 조성 건축공사 </t>
  </si>
  <si>
    <t>630,523,700</t>
  </si>
  <si>
    <t>556,334,889</t>
  </si>
  <si>
    <t>1,240</t>
  </si>
  <si>
    <t xml:space="preserve">[기][A값][순]예원학교 신관 증축공사 </t>
  </si>
  <si>
    <t>807,444,150</t>
  </si>
  <si>
    <t>712,830,000</t>
  </si>
  <si>
    <t xml:space="preserve">[기][A값][순][협정]한국기독교역사문화관 건축공사 </t>
  </si>
  <si>
    <t>3,563,618,625</t>
  </si>
  <si>
    <t>3,120,996,000</t>
  </si>
  <si>
    <t xml:space="preserve">[기][A값][순][협정][공지]풍납취수장 환경개선공사 (장기계속)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</si>
  <si>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기계설비/금속구조물.창호.온실/석공/실내건축/비계구조</t>
    </r>
  </si>
  <si>
    <t>1,131,790,625</t>
  </si>
  <si>
    <t>989,781,842</t>
  </si>
  <si>
    <t>(주)광백개발</t>
  </si>
  <si>
    <t xml:space="preserve">[기][정][A값][순][협정]5기동단 본관2~5층, 석면제거 해체 및 복구 공사 (정정공고) </t>
  </si>
  <si>
    <t>건축/토건/석면해체</t>
  </si>
  <si>
    <t>966,541,475</t>
  </si>
  <si>
    <t>855,554,000</t>
  </si>
  <si>
    <t xml:space="preserve">[기][A값][순][협정]꿈돌이어린이공원 공영주차장 복합화공사 [주계약자 관리방식] </t>
  </si>
  <si>
    <t>건축/토건/조경식재</t>
  </si>
  <si>
    <t>3,055,797,850</t>
  </si>
  <si>
    <t>2,670,014,000</t>
  </si>
  <si>
    <t xml:space="preserve">[기][A값][순]경부선 서울역 2층 서부화장실 개량 기타공사 (긴급공고) </t>
  </si>
  <si>
    <t>719,355,875</t>
  </si>
  <si>
    <t>636,164,700</t>
  </si>
  <si>
    <t xml:space="preserve">[기][A값][순][협정]3호선 녹번역 등 2역 승강편의시설 설치공사(62공구) [주계약자 관리방식] </t>
  </si>
  <si>
    <t>건축/토목/토건/토공</t>
  </si>
  <si>
    <t>4,581,502,025</t>
  </si>
  <si>
    <t>4,098,349,000</t>
  </si>
  <si>
    <t xml:space="preserve">[기][의무][특][6등급]이노베이션아카데미 교육연구시설 증축사업 건축공사(건축,토목,조경,기계) (긴급공고)[간이형 종합심사낙찰제] </t>
  </si>
  <si>
    <t>12,666,666,650</t>
  </si>
  <si>
    <t>10,205,885,000</t>
  </si>
  <si>
    <t xml:space="preserve">[기][A값][순]구로차량 Y4선 중간작업대 신설공사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</si>
  <si>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철콘/기계설비/철강구조물</t>
    </r>
  </si>
  <si>
    <t>649,561,275</t>
  </si>
  <si>
    <t>574,189,500</t>
  </si>
  <si>
    <t xml:space="preserve">[기][A값][순][협정]구립 연꽃어린이집 대체신축공사 [주계약자 관리방식] </t>
  </si>
  <si>
    <t>2,875,732,150</t>
  </si>
  <si>
    <t>2,511,905,000</t>
  </si>
  <si>
    <t xml:space="preserve">[기][A값][순]동대문구민회관 해체공사(긴급) (긴급공고) </t>
  </si>
  <si>
    <t>643,123,725</t>
  </si>
  <si>
    <t>568,913,130</t>
  </si>
  <si>
    <t xml:space="preserve">[기][A값][순]서울교육연수원 교육동 로비공간 환경개선공사 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</si>
  <si>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</si>
  <si>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610,017,900</t>
  </si>
  <si>
    <t>538,963,218</t>
  </si>
  <si>
    <t xml:space="preserve">[기][A값][순]중구문화재단 전시공간 리노베이션 공사(건축,기계) </t>
  </si>
  <si>
    <r>
      <rPr>
        <sz val="9"/>
        <color rgb="FF000000"/>
        <rFont val="Gulim"/>
        <family val="3"/>
        <charset val="129"/>
      </rPr>
      <t>기계설비/시설물/실내건축/</t>
    </r>
    <r>
      <rPr>
        <sz val="9"/>
        <color rgb="FF0000FF"/>
        <rFont val="Gulim"/>
        <family val="3"/>
        <charset val="129"/>
      </rPr>
      <t>건축/토건</t>
    </r>
  </si>
  <si>
    <t>695,658,975</t>
  </si>
  <si>
    <t>614,774,200</t>
  </si>
  <si>
    <t xml:space="preserve">[기][A값][순][특][공지]한강공원 매점(잠원1호) 부상형 전환 신축공사 (긴급공고) </t>
  </si>
  <si>
    <t>20230906193-00</t>
  </si>
  <si>
    <t>1,322,892,225</t>
  </si>
  <si>
    <t>1,157,086,000</t>
  </si>
  <si>
    <t xml:space="preserve">[기][정][A값][순][의무]종로도서관 본관동 통합형 시설개선공사 (긴급공고) (정정공고) </t>
  </si>
  <si>
    <t>20230901128-02</t>
  </si>
  <si>
    <r>
      <rPr>
        <sz val="9"/>
        <color rgb="FF000000"/>
        <rFont val="Gulim"/>
        <family val="3"/>
        <charset val="129"/>
      </rPr>
      <t>금속구조물.창호.온실/지붕판금.건축물조립/</t>
    </r>
    <r>
      <rPr>
        <sz val="9"/>
        <color rgb="FF0000FF"/>
        <rFont val="Gulim"/>
        <family val="3"/>
        <charset val="129"/>
      </rPr>
      <t>건축/토건</t>
    </r>
  </si>
  <si>
    <t>1,758,285,575</t>
  </si>
  <si>
    <t>1,534,142,100</t>
  </si>
  <si>
    <t xml:space="preserve">[기][A값][순]서울적십자병원 장애인편의시설 설치공사[건축/기계] 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</si>
  <si>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</si>
  <si>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559,136,525</t>
  </si>
  <si>
    <t>494,129,300</t>
  </si>
  <si>
    <t xml:space="preserve">[기][A값][순][의무][특][공지]안양천교 자전거도로 구조개선 공사(장기계속) </t>
  </si>
  <si>
    <t>20230808007-00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</si>
  <si>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철콘/포장/토공/도장/습식.방수/조경식재/조경시설물/금속구조물.창호.온실/석공/비계구조/철강구조물/보링.그라우팅.파일/지붕판금.건축물조립</t>
    </r>
  </si>
  <si>
    <t>9,990,772,325</t>
  </si>
  <si>
    <t>8,718,475,000</t>
  </si>
  <si>
    <t>석영토건(주)</t>
  </si>
  <si>
    <t xml:space="preserve">[기][A값][순]대학본부 보차도 분리 및 녹지공간 조성공사 (긴급공고) </t>
  </si>
  <si>
    <t>861,602,825</t>
  </si>
  <si>
    <t>759,718,860</t>
  </si>
  <si>
    <t xml:space="preserve">[기][A값][순]잠실운동장 부속실 재배치 정비공사(건축)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</si>
  <si>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철콘/도장/습식.방수/금속구조물.창호.온실/석공/실내건축/철강구조물/지붕판금.건축물조립</t>
    </r>
  </si>
  <si>
    <t>763,595,750</t>
  </si>
  <si>
    <t>675,402,710</t>
  </si>
  <si>
    <t xml:space="preserve">[기][A값][순][의무]휘경공고 교사동 외부창호 개선공사 </t>
  </si>
  <si>
    <t>20230832735-00</t>
  </si>
  <si>
    <t>2,244,060,250</t>
  </si>
  <si>
    <t>1,968,977,000</t>
  </si>
  <si>
    <t xml:space="preserve">[기][A값][순][의무]2023-시설관리부-재도장공사(행당한진 외 2개단지) (긴급공고) </t>
  </si>
  <si>
    <t>20230832814-00</t>
  </si>
  <si>
    <t>1,774,944,550</t>
  </si>
  <si>
    <t>1,557,069,300</t>
  </si>
  <si>
    <t xml:space="preserve">[기][A값][순][의무]2023-시설관리부-재도장공사(대치1,수서6) (긴급공고) </t>
  </si>
  <si>
    <t>20230832789-00</t>
  </si>
  <si>
    <t>2,297,031,300</t>
  </si>
  <si>
    <t>2,014,262,000</t>
  </si>
  <si>
    <t>서진인테리어 주식회사</t>
  </si>
  <si>
    <t xml:space="preserve">[기][A값][순][의무]2023-시설관리부-재도장공사(수서1) (긴급공고) </t>
  </si>
  <si>
    <t>20230832765-00</t>
  </si>
  <si>
    <t>1,797,253,775</t>
  </si>
  <si>
    <t>1,576,527,020</t>
  </si>
  <si>
    <t xml:space="preserve">[기][A값][순][의무][공지]2023년 암사아리수정수센터 석면 해체제거공사 </t>
  </si>
  <si>
    <t>20230818354-00</t>
  </si>
  <si>
    <r>
      <rPr>
        <sz val="9"/>
        <color rgb="FF000000"/>
        <rFont val="Gulim"/>
        <family val="3"/>
        <charset val="129"/>
      </rPr>
      <t>비계구조/석면해체/</t>
    </r>
    <r>
      <rPr>
        <sz val="9"/>
        <color rgb="FF0000FF"/>
        <rFont val="Gulim"/>
        <family val="3"/>
        <charset val="129"/>
      </rPr>
      <t>건축/토건</t>
    </r>
  </si>
  <si>
    <t>1,309,686,400</t>
  </si>
  <si>
    <t>1,144,985,352</t>
  </si>
  <si>
    <t xml:space="preserve">[기][A값][순][의무]2023-시설관리부-재도장공사(돈암삼성 외 4개단지) (긴급공고) </t>
  </si>
  <si>
    <t>20230832827-00</t>
  </si>
  <si>
    <t>1,574,915,675</t>
  </si>
  <si>
    <t>1,381,481,990</t>
  </si>
  <si>
    <t>(주)동산씨엔씨</t>
  </si>
  <si>
    <t xml:space="preserve">[기][A값][순]23-D-00부대 시설공사(2501) </t>
  </si>
  <si>
    <t>2023-18469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</si>
  <si>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철콘/포장/토공/도장/습식.방수/금속구조물.창호.온실/석공/실내건축/비계구조/승강기/삭도/보링.그라우팅.파일/지붕판금.건축물조립</t>
    </r>
  </si>
  <si>
    <t>1,135,723,887</t>
  </si>
  <si>
    <t>1,000,442,900</t>
  </si>
  <si>
    <t>주식회사 유금종합건설</t>
  </si>
  <si>
    <t>국군화생방방호사령부</t>
  </si>
  <si>
    <t xml:space="preserve">[기][A값][순]23-D-유휴시설 철거 시설공사(2031) </t>
  </si>
  <si>
    <t>2023-18283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</si>
  <si>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철콘/포장/토공/비계구조/보링.그라우팅.파일</t>
    </r>
  </si>
  <si>
    <t>1,302,804,499</t>
  </si>
  <si>
    <t>1,246,687,840</t>
  </si>
  <si>
    <t xml:space="preserve">[기][A값][순][의무](긴급)논현공공복합문화청사 실내공사(건축,기계) (긴급공고) </t>
  </si>
  <si>
    <t>20230829373-00</t>
  </si>
  <si>
    <t>1,555,005,425</t>
  </si>
  <si>
    <t>1,359,305,200</t>
  </si>
  <si>
    <t xml:space="preserve">[기][A값][순][협정]연구성과 사업화시설 리모델링 공사(건축) (긴급공고) </t>
  </si>
  <si>
    <t>5,368,762,500</t>
  </si>
  <si>
    <t>4,659,256,950</t>
  </si>
  <si>
    <t xml:space="preserve">[기][A값][순]서울가산동우체국 건립공사(건축) (긴급공고) </t>
  </si>
  <si>
    <t>1,350,408,225</t>
  </si>
  <si>
    <t>1,197,268,900</t>
  </si>
  <si>
    <t xml:space="preserve">[기][A값][순]주변압기 냉각용 수냉각설비 증설 및 교체공사(변전운영부) </t>
  </si>
  <si>
    <t>E012307059</t>
  </si>
  <si>
    <r>
      <rPr>
        <sz val="9"/>
        <color rgb="FF000000"/>
        <rFont val="Gulim"/>
        <family val="3"/>
        <charset val="129"/>
      </rPr>
      <t>기계설비/</t>
    </r>
    <r>
      <rPr>
        <sz val="9"/>
        <color rgb="FF0000FF"/>
        <rFont val="Gulim"/>
        <family val="3"/>
        <charset val="129"/>
      </rPr>
      <t>건축/토건</t>
    </r>
  </si>
  <si>
    <t>620,902,865</t>
  </si>
  <si>
    <t>548,514,214</t>
  </si>
  <si>
    <t>선우건설산업주식회사</t>
  </si>
  <si>
    <t xml:space="preserve">[기][A값][순]용산도서관 바닥개선 및 기타공사 (긴급공고) </t>
  </si>
  <si>
    <t>620,808,875</t>
  </si>
  <si>
    <t>546,718,330</t>
  </si>
  <si>
    <t>1,178</t>
  </si>
  <si>
    <t xml:space="preserve">[기][A값][순]서울마곡지구내 우체국 건립공사(건축) (긴급공고) </t>
  </si>
  <si>
    <t>1,763,972,050</t>
  </si>
  <si>
    <t>1,541,427,000</t>
  </si>
  <si>
    <t xml:space="preserve">[기][A값][순]서울갈현동우체국 건립공사(건축) (긴급공고) </t>
  </si>
  <si>
    <t>1,168,519,975</t>
  </si>
  <si>
    <t>1,022,192,870</t>
  </si>
  <si>
    <t xml:space="preserve">[기][A값][순]서울성산동우체국 건립공사(건축) (긴급공고) </t>
  </si>
  <si>
    <t>1,382,381,225</t>
  </si>
  <si>
    <t>1,208,707,700</t>
  </si>
  <si>
    <t xml:space="preserve">[기][A값][순]과학전시관 천문대 개선공사(건축, 기계) (긴급공고) </t>
  </si>
  <si>
    <t>서울특별시교육청서울특별시과학전시관</t>
  </si>
  <si>
    <t>630,745,525</t>
  </si>
  <si>
    <t>556,047,000</t>
  </si>
  <si>
    <t xml:space="preserve">[기][A값][순]청년취업사관학교 동대문캠퍼스 조성공사(실내건축) </t>
  </si>
  <si>
    <t>607,900,400</t>
  </si>
  <si>
    <t>536,642,780</t>
  </si>
  <si>
    <t>1,204</t>
  </si>
  <si>
    <t xml:space="preserve">[기][A값][순]서울이문동우체국 건립공사 (긴급공고) </t>
  </si>
  <si>
    <t>1,324,556,750</t>
  </si>
  <si>
    <t>1,157,453,200</t>
  </si>
  <si>
    <t>1,021</t>
  </si>
  <si>
    <t xml:space="preserve">[기][A값][순]논현공공복합문화청사 도서관 실내공사(건축,기계) </t>
  </si>
  <si>
    <t>575,981,900</t>
  </si>
  <si>
    <t>509,081,160</t>
  </si>
  <si>
    <t xml:space="preserve">[기][A값][순]2023년도 서울발전본부 토건시설물 유지관리공사 </t>
  </si>
  <si>
    <t>E052300378</t>
  </si>
  <si>
    <t>한국중부발전(주) 사업소 서울발전본부</t>
  </si>
  <si>
    <t>675,370,879</t>
  </si>
  <si>
    <t>596,670,600</t>
  </si>
  <si>
    <t>주식회사함백</t>
  </si>
  <si>
    <t xml:space="preserve">[기][A값][순][협정]서울상도유치원 개축공사(장기계속) </t>
  </si>
  <si>
    <t>6,175,599,600</t>
  </si>
  <si>
    <t>5,365,446,940</t>
  </si>
  <si>
    <t xml:space="preserve">[기][A값][순]디지털동행플라자 은평 조성공사 (긴급공고) </t>
  </si>
  <si>
    <t>592,577,650</t>
  </si>
  <si>
    <t>523,649,000</t>
  </si>
  <si>
    <t xml:space="preserve">[기][A값][순][협정]디지털 동행플라자 영등포 조성공사 (긴급공고) [주계약자 관리방식] </t>
  </si>
  <si>
    <t>846,905,825</t>
  </si>
  <si>
    <t>748,796,600</t>
  </si>
  <si>
    <t xml:space="preserve">[기][A값][순]패션봉제 복합지원센터 조성 공사(건축·기계) </t>
  </si>
  <si>
    <r>
      <rPr>
        <sz val="9"/>
        <color rgb="FF000000"/>
        <rFont val="Gulim"/>
        <family val="3"/>
        <charset val="129"/>
      </rPr>
      <t>기계설비/도장/시설물/습식.방수/석공/실내건축/가스1종/</t>
    </r>
    <r>
      <rPr>
        <sz val="9"/>
        <color rgb="FF0000FF"/>
        <rFont val="Gulim"/>
        <family val="3"/>
        <charset val="129"/>
      </rPr>
      <t>건축/토건</t>
    </r>
  </si>
  <si>
    <t>631,212,175</t>
  </si>
  <si>
    <t>557,872,100</t>
  </si>
  <si>
    <t>1,014</t>
  </si>
  <si>
    <t xml:space="preserve">[기][A값][순]서울대학교 관악 940동 공용사무실 조성사업 건축공사 (긴급공고) </t>
  </si>
  <si>
    <t>765,494,450</t>
  </si>
  <si>
    <t>678,608,910</t>
  </si>
  <si>
    <t xml:space="preserve">[기][A값][순]잠실 제1수영장 노후 시설물 개선공사 (긴급공고) </t>
  </si>
  <si>
    <r>
      <rPr>
        <sz val="9"/>
        <color rgb="FF000000"/>
        <rFont val="Gulim"/>
        <family val="3"/>
        <charset val="129"/>
      </rPr>
      <t>도장/시설물/금속구조물.창호.온실/실내건축/비계구조/</t>
    </r>
    <r>
      <rPr>
        <sz val="9"/>
        <color rgb="FF0000FF"/>
        <rFont val="Gulim"/>
        <family val="3"/>
        <charset val="129"/>
      </rPr>
      <t>건축/토건</t>
    </r>
  </si>
  <si>
    <t>806,960,300</t>
  </si>
  <si>
    <t>712,973,000</t>
  </si>
  <si>
    <t xml:space="preserve">[기][A값][순][공지]가락시장 냉동창고 건립공사(건축) (긴급공고) </t>
  </si>
  <si>
    <t>3,174,095,675</t>
  </si>
  <si>
    <t>2,771,496,540</t>
  </si>
  <si>
    <t xml:space="preserve">[기][A값][순][특]강남구청 삼성로별관 내진보강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</si>
  <si>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금속구조물.창호.온실/실내건축/철강구조물/지붕판금.건축물조립</t>
    </r>
  </si>
  <si>
    <t>1,254,611,275</t>
  </si>
  <si>
    <t>1,094,189,000</t>
  </si>
  <si>
    <t xml:space="preserve">[기][정][A값][순](긴급)광신고 D동 지하층 환경개선 공사 (긴급공고) (정정공고) </t>
  </si>
  <si>
    <t>614,923,825</t>
  </si>
  <si>
    <t>542,055,660</t>
  </si>
  <si>
    <t>1,259</t>
  </si>
  <si>
    <t xml:space="preserve">[기][A값][순]노후 아파트 간부숙소 전환공사 </t>
  </si>
  <si>
    <t>2023-16722</t>
  </si>
  <si>
    <t>961,561,618</t>
  </si>
  <si>
    <t>851,011,000</t>
  </si>
  <si>
    <t xml:space="preserve">[기][A값][순]미림여자정보과학고등학교 정보교사동 외벽개선(드라이비트해소) 공사 (긴급공고) </t>
  </si>
  <si>
    <t>568,219,500</t>
  </si>
  <si>
    <t>500,891,800</t>
  </si>
  <si>
    <t xml:space="preserve">[기][A값][순]서울옥정초 수영장 개선공사 </t>
  </si>
  <si>
    <t>665,089,550</t>
  </si>
  <si>
    <t>588,715,800</t>
  </si>
  <si>
    <t xml:space="preserve">[기][A값][순]하정어린이집 환경개선공사(건축+내진) </t>
  </si>
  <si>
    <r>
      <rPr>
        <sz val="9"/>
        <color rgb="FF000000"/>
        <rFont val="Gulim"/>
        <family val="3"/>
        <charset val="129"/>
      </rPr>
      <t>철콘/도장/시설물/습식.방수/석공/실내건축/</t>
    </r>
    <r>
      <rPr>
        <sz val="9"/>
        <color rgb="FF0000FF"/>
        <rFont val="Gulim"/>
        <family val="3"/>
        <charset val="129"/>
      </rPr>
      <t>건축/토건</t>
    </r>
  </si>
  <si>
    <t>640,512,025</t>
  </si>
  <si>
    <t>566,335,500</t>
  </si>
  <si>
    <t xml:space="preserve">[기][A값][순]국립공원 청소년수련시설 증축공사(건축) (긴급공고) </t>
  </si>
  <si>
    <t>6,573,492,175</t>
  </si>
  <si>
    <t>5,704,448,800</t>
  </si>
  <si>
    <t xml:space="preserve">[기][A값][순][협정]자양동 10-34,46 주택건설사업 건설공사 (긴급공고)[주계약자 관리방식] </t>
  </si>
  <si>
    <t>4,190,989,575</t>
  </si>
  <si>
    <t>3,672,035,820</t>
  </si>
  <si>
    <t xml:space="preserve">[기][A값][순]경부선 영등포역 국철승강장 스팬드럴 반자 개량 기타공사 </t>
  </si>
  <si>
    <t>765,999,475</t>
  </si>
  <si>
    <t>687,950,900</t>
  </si>
  <si>
    <t xml:space="preserve">[기][정][A값][순][긴급]미래산업과학고등학교 화장실보수공사(건축,기계) (정정공고) </t>
  </si>
  <si>
    <t>577,381,400</t>
  </si>
  <si>
    <t>510,447,000</t>
  </si>
  <si>
    <t xml:space="preserve">[기][A값][순]서울창업센터 동작 리모델링 공사(실내건축) (긴급공고) </t>
  </si>
  <si>
    <t>660,910,125</t>
  </si>
  <si>
    <t>584,323,980</t>
  </si>
  <si>
    <t xml:space="preserve">[기][A값][순][의무]구 금천경찰서 석면해체 및 건축물 철거공사 </t>
  </si>
  <si>
    <t>20230720225-00</t>
  </si>
  <si>
    <t>1,532,560,100</t>
  </si>
  <si>
    <t>1,340,626,270</t>
  </si>
  <si>
    <t>(주)진성건설산업</t>
  </si>
  <si>
    <t xml:space="preserve">[기][A값][협정]가양초 체육관, 도서관 증축 및 급식실 확충(리모델링) 공사 </t>
  </si>
  <si>
    <t>2,810,464,250</t>
  </si>
  <si>
    <t>2,457,781,000</t>
  </si>
  <si>
    <t xml:space="preserve">[기][A값][순]정독도서관 통합형 시설개선공사 (긴급공고) </t>
  </si>
  <si>
    <t>2,168,513,225</t>
  </si>
  <si>
    <t>1,894,782,000</t>
  </si>
  <si>
    <t xml:space="preserve">[기][A값][순][공지]청년취업사관학교 성동캠퍼스 조성공사(실내건축) </t>
  </si>
  <si>
    <t>688,534,125</t>
  </si>
  <si>
    <t>606,199,669</t>
  </si>
  <si>
    <t xml:space="preserve">[기][A값][협정][가칭]서울강현유치원 신축공사 (긴급공고) </t>
  </si>
  <si>
    <t>20230703303-00</t>
  </si>
  <si>
    <t>6,636,841,025</t>
  </si>
  <si>
    <t>5,758,187,900</t>
  </si>
  <si>
    <t xml:space="preserve">[기][A값][순][협정]서울맹학교 종로캠퍼스 초등교육관 내진보강공사(건축 구조보강) </t>
  </si>
  <si>
    <t>890,741,125</t>
  </si>
  <si>
    <t>785,689,800</t>
  </si>
  <si>
    <t xml:space="preserve">[기][A값][순](긴급)청원여자고등학교 바닥(본관) 및 관리실환경개선공사 (긴급공고) </t>
  </si>
  <si>
    <t>801,203,475</t>
  </si>
  <si>
    <t>704,956,700</t>
  </si>
  <si>
    <t>1,211</t>
  </si>
  <si>
    <t xml:space="preserve">[기][A값][순](긴급) 서울장충초등학교 외벽개선공사 (긴급공고) </t>
  </si>
  <si>
    <t>703,384,925</t>
  </si>
  <si>
    <t>622,102,900</t>
  </si>
  <si>
    <t xml:space="preserve">[기][A값][순][긴급] 휘봉초 화장실 및 내부벽체 개선공사 (긴급공고) </t>
  </si>
  <si>
    <t>2,197,480,600</t>
  </si>
  <si>
    <t>1,921,587,500</t>
  </si>
  <si>
    <t xml:space="preserve">[기][A값][순]청량초 바닥 및 출입문 개선공사 </t>
  </si>
  <si>
    <t>1,029,614,800</t>
  </si>
  <si>
    <t>908,726,340</t>
  </si>
  <si>
    <t>1,016</t>
  </si>
  <si>
    <t xml:space="preserve">[기][A값][순]방배아트유스센터 조성 리모델링 건축공사 (긴급공고) </t>
  </si>
  <si>
    <t>750,558,175</t>
  </si>
  <si>
    <t>663,443,820</t>
  </si>
  <si>
    <t xml:space="preserve">[기][A값][순][긴급] 상봉중 통합형 환경개선공사 (긴급공고) </t>
  </si>
  <si>
    <t>1,688,927,625</t>
  </si>
  <si>
    <t>1,476,590,600</t>
  </si>
  <si>
    <t xml:space="preserve">[기][정][A값][순]숭문고등학교 본관동 및 문화관 화장실 개선공사 (긴급공고) (정정공고) </t>
  </si>
  <si>
    <t>20230722072-03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</si>
  <si>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기계설비/도장/시설물/습식.방수/금속구조물.창호.온실/석공/지붕판금.건축물조립/</t>
    </r>
    <r>
      <rPr>
        <sz val="9"/>
        <color rgb="FF0000FF"/>
        <rFont val="Gulim"/>
        <family val="3"/>
        <charset val="129"/>
      </rPr>
      <t>건축/토건</t>
    </r>
  </si>
  <si>
    <t>922,582,850</t>
  </si>
  <si>
    <t>814,837,900</t>
  </si>
  <si>
    <t>주식회사 만도엔지니어링</t>
  </si>
  <si>
    <t xml:space="preserve">[기][A값][순][연기][공지](긴급) 중목초 교사동 외부창호 개선공사 (긴급공고) </t>
  </si>
  <si>
    <t>816,492,500</t>
  </si>
  <si>
    <t>721,268,500</t>
  </si>
  <si>
    <t xml:space="preserve">[기][A값][순][연기][협정][공지]한국체육대학교 승리관 및 오륜관 장애인용 승강기 설치공사 </t>
  </si>
  <si>
    <t>776,730,750</t>
  </si>
  <si>
    <t>685,702,143</t>
  </si>
  <si>
    <t xml:space="preserve">[기][A값][순]잠실공원 실내놀이터 조성공사(건축분야) (긴급공고) </t>
  </si>
  <si>
    <t>1,814,467,250</t>
  </si>
  <si>
    <t>1,582,545,650</t>
  </si>
  <si>
    <t xml:space="preserve">[기][A값][순]서대문문화체육회관 소극장 리모델링 공사(건축, 기계) (긴급공고) </t>
  </si>
  <si>
    <t>636,515,000</t>
  </si>
  <si>
    <t>562,882,523</t>
  </si>
  <si>
    <t xml:space="preserve">[기][A값][순]00부대 취사식당 신축(23-신-5-건축) </t>
  </si>
  <si>
    <t>2023-15301</t>
  </si>
  <si>
    <t>3,416,893,666</t>
  </si>
  <si>
    <t>2,991,365,900</t>
  </si>
  <si>
    <t xml:space="preserve">[기][정][A값][순][긴급]미래산업과학고등학교 교사동 외부창호공사 전자입찰 안내 공고 (정정공고) </t>
  </si>
  <si>
    <t>811,669,225</t>
  </si>
  <si>
    <t>717,031,100</t>
  </si>
  <si>
    <t xml:space="preserve">[기][A값][순][공지][긴급] 영동중 교실증축 및 기타 공사 </t>
  </si>
  <si>
    <t>2,163,461,750</t>
  </si>
  <si>
    <t>1,891,681,000</t>
  </si>
  <si>
    <t xml:space="preserve">[기][A값][협정]구립 샛별어린이집 신축공사 [주계약자 관리방식] </t>
  </si>
  <si>
    <t>1,029,571,275</t>
  </si>
  <si>
    <t>910,517,280</t>
  </si>
  <si>
    <t xml:space="preserve">[기][A값][순]고척중학교 교사동 외벽개선 및 내진보강공사 </t>
  </si>
  <si>
    <t>2,325,598,250</t>
  </si>
  <si>
    <t>2,027,213,750</t>
  </si>
  <si>
    <t xml:space="preserve">[기][정][A값][순][긴급]불광초 신관동 화장실 개선공사 (긴급공고) (정정공고) 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</si>
  <si>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</si>
  <si>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867,013,650</t>
  </si>
  <si>
    <t>766,281,660</t>
  </si>
  <si>
    <t xml:space="preserve">[기][A값][순][긴급]상신중 외벽개선 및 기타공사 (긴급공고) </t>
  </si>
  <si>
    <t>1,028,592,750</t>
  </si>
  <si>
    <t>909,513,670</t>
  </si>
  <si>
    <t xml:space="preserve">[기][A값][순][긴급](장기)연천초 급식실 및 학생식당 증축공사 (긴급공고) </t>
  </si>
  <si>
    <t>2,330,657,175</t>
  </si>
  <si>
    <t>2,035,552,800</t>
  </si>
  <si>
    <t xml:space="preserve">[기][A값][순]서울가산초등학교 교사동 내진보강 공사 </t>
  </si>
  <si>
    <t>831,170,450</t>
  </si>
  <si>
    <t>734,414,000</t>
  </si>
  <si>
    <t xml:space="preserve">[기][A값]난곡중학교 교사동 및 정보센터 화장실 개선공사 </t>
  </si>
  <si>
    <t>577,550,750</t>
  </si>
  <si>
    <t>510,783,000</t>
  </si>
  <si>
    <t xml:space="preserve">[기][A값][순]신길동 아파트 13세대 리모델링 공사 </t>
  </si>
  <si>
    <t>2023-14898</t>
  </si>
  <si>
    <t>665,022,953</t>
  </si>
  <si>
    <t>587,896,280</t>
  </si>
  <si>
    <t>오름종합건설 주식회사</t>
  </si>
  <si>
    <t xml:space="preserve">[기][정][A값][긴급] 노일중 교사동 내진보강 및 장애인편의시설 설치공사 변경공고 (긴급공고) (정정공고) </t>
  </si>
  <si>
    <t>1,022,566,950</t>
  </si>
  <si>
    <t>902,809,000</t>
  </si>
  <si>
    <t xml:space="preserve">[기][A값]서울탑동초등학교 본관동 외벽개선 공사 </t>
  </si>
  <si>
    <t>714,134,600</t>
  </si>
  <si>
    <t>631,429,400</t>
  </si>
  <si>
    <t xml:space="preserve">[기][A값][긴급] 상천초 교사동 드라이비트 해소 및 내진보강공사 (긴급공고) </t>
  </si>
  <si>
    <t>1,661,245,300</t>
  </si>
  <si>
    <t>1,449,525,883</t>
  </si>
  <si>
    <t xml:space="preserve">[기][A값][특]광희중 교사동 지붕개선 및 생활관 옥상방수공사 </t>
  </si>
  <si>
    <r>
      <rPr>
        <sz val="9"/>
        <color rgb="FF000000"/>
        <rFont val="Gulim"/>
        <family val="3"/>
        <charset val="129"/>
      </rPr>
      <t>시설물/습식.방수/지붕판금.건축물조립/</t>
    </r>
    <r>
      <rPr>
        <sz val="9"/>
        <color rgb="FF0000FF"/>
        <rFont val="Gulim"/>
        <family val="3"/>
        <charset val="129"/>
      </rPr>
      <t>건축/토건</t>
    </r>
  </si>
  <si>
    <t>676,370,675</t>
  </si>
  <si>
    <t>597,552,970</t>
  </si>
  <si>
    <t xml:space="preserve">[기][A값][공지]서울영원초등학교 본관동 드라이비트 해소공사 </t>
  </si>
  <si>
    <t>826,209,600</t>
  </si>
  <si>
    <t>730,944,000</t>
  </si>
  <si>
    <t xml:space="preserve">[기][A값][협정]염동초 체육관 및 급식시설 증축공사 </t>
  </si>
  <si>
    <t>20230630845-00</t>
  </si>
  <si>
    <t>4,141,006,375</t>
  </si>
  <si>
    <t>3,621,443,047</t>
  </si>
  <si>
    <t xml:space="preserve">[기][A값][협정]벚꽃길 공영주차장 건립공사(건축, 토목) (긴급공고) [주계약자 관리방식] </t>
  </si>
  <si>
    <t>6,558,614,525</t>
  </si>
  <si>
    <t>5,686,944,200</t>
  </si>
  <si>
    <t>주식회사 스카이드림건설</t>
  </si>
  <si>
    <t xml:space="preserve">[기][A값][긴급]증산중 본관 및 별관 화장실개선공사 (긴급공고) </t>
  </si>
  <si>
    <t>1,189,554,825</t>
  </si>
  <si>
    <t>1,040,780,000</t>
  </si>
  <si>
    <t xml:space="preserve">[기][A값][긴급]구산중 외 1교(덕산중)급식시설 개선 및 도장공사 </t>
  </si>
  <si>
    <t>1,233,063,450</t>
  </si>
  <si>
    <t>1,078,989,460</t>
  </si>
  <si>
    <t xml:space="preserve">[기][A값][긴급] 가인초 교사동 화장실 개선공사 </t>
  </si>
  <si>
    <r>
      <rPr>
        <sz val="9"/>
        <color rgb="FF000000"/>
        <rFont val="Gulim"/>
        <family val="3"/>
        <charset val="129"/>
      </rPr>
      <t>기계설비/시설물/습식.방수/실내건축/</t>
    </r>
    <r>
      <rPr>
        <sz val="9"/>
        <color rgb="FF0000FF"/>
        <rFont val="Gulim"/>
        <family val="3"/>
        <charset val="129"/>
      </rPr>
      <t>건축/토건</t>
    </r>
  </si>
  <si>
    <t>1,323,707,525</t>
  </si>
  <si>
    <t>1,157,718,000</t>
  </si>
  <si>
    <t xml:space="preserve">[기][A값][긴급] 화계중 본관동 및 별관동 화장실 개선공사 (긴급공고) </t>
  </si>
  <si>
    <t>566,403,225</t>
  </si>
  <si>
    <t>500,818,300</t>
  </si>
  <si>
    <t>1,022</t>
  </si>
  <si>
    <t xml:space="preserve">[기][A값][순]진명여자고등학교 교사동 외부창호 개선 (긴급공고) </t>
  </si>
  <si>
    <t>832,311,475</t>
  </si>
  <si>
    <t>734,447,610</t>
  </si>
  <si>
    <t xml:space="preserve">[기][A값][순]미림여자정보과학고등학교 정보교사동,관리동,강당동[건축+설비] 내진보강 공사 입찰공고 (긴급공고) </t>
  </si>
  <si>
    <t>1,145,004,550</t>
  </si>
  <si>
    <t>997,792,000</t>
  </si>
  <si>
    <t xml:space="preserve">[기][A값][특][긴급]서울문현초등학교 바닥 개선 공사 (긴급공고) </t>
  </si>
  <si>
    <t>562,097,575</t>
  </si>
  <si>
    <t>495,121,000</t>
  </si>
  <si>
    <t>1,223</t>
  </si>
  <si>
    <t xml:space="preserve">[기][A값][긴급]잠실고 체육관 환경개선 공사 (긴급공고) </t>
  </si>
  <si>
    <r>
      <rPr>
        <sz val="9"/>
        <color rgb="FF000000"/>
        <rFont val="Gulim"/>
        <family val="3"/>
        <charset val="129"/>
      </rPr>
      <t>기계설비/실내건축/</t>
    </r>
    <r>
      <rPr>
        <sz val="9"/>
        <color rgb="FF0000FF"/>
        <rFont val="Gulim"/>
        <family val="3"/>
        <charset val="129"/>
      </rPr>
      <t>건축/토건</t>
    </r>
  </si>
  <si>
    <t>680,492,725</t>
  </si>
  <si>
    <t>601,661,952</t>
  </si>
  <si>
    <t xml:space="preserve">[기][A값][긴급]안산초 신관 내진보강 및 남관 화장실 개선공사 (긴급공고) </t>
  </si>
  <si>
    <t>903,910,375</t>
  </si>
  <si>
    <t>797,685,000</t>
  </si>
  <si>
    <t xml:space="preserve">[기][A값][특](긴급) 장원중 통합개선공사 (긴급공고) </t>
  </si>
  <si>
    <t>725,926,475</t>
  </si>
  <si>
    <t>641,488,490</t>
  </si>
  <si>
    <t xml:space="preserve">[기][A값][특][긴급]서울강동초 본관 및 별관 바닥개선 공사 (긴급공고) </t>
  </si>
  <si>
    <t>776,917,075</t>
  </si>
  <si>
    <t>687,211,990</t>
  </si>
  <si>
    <t>1,158</t>
  </si>
  <si>
    <t xml:space="preserve">[기][A값][긴급]월계고 교사동 바닥개선공사 </t>
  </si>
  <si>
    <t>822,428,725</t>
  </si>
  <si>
    <t>726,731,630</t>
  </si>
  <si>
    <t>1,148</t>
  </si>
  <si>
    <t xml:space="preserve">[기][A값]여의도고등학교 동관동 체육관 환경개선공사 (긴급공고) </t>
  </si>
  <si>
    <t>849,963,625</t>
  </si>
  <si>
    <t>751,329,700</t>
  </si>
  <si>
    <t xml:space="preserve">[기][A값][순]동국대학교사범대학부속여자중학교 바닥개선공사 (긴급공고) </t>
  </si>
  <si>
    <t>905,561,525</t>
  </si>
  <si>
    <t>797,293,280</t>
  </si>
  <si>
    <t>1,164</t>
  </si>
  <si>
    <t xml:space="preserve">[기]2023년 청태산자연휴양림 산림복합체험센터 신축공사(건축) (긴급공고) </t>
  </si>
  <si>
    <t>서울/인천/경기/강원</t>
  </si>
  <si>
    <t>1,780,945,300</t>
  </si>
  <si>
    <t>1,548,045,000</t>
  </si>
  <si>
    <t xml:space="preserve">[기][A값]과학전시관(동부분관) 화장실 개선공사 (긴급공고) </t>
  </si>
  <si>
    <t>996,028,275</t>
  </si>
  <si>
    <t>880,657,100</t>
  </si>
  <si>
    <t xml:space="preserve">[기][A값][긴급] 개운초 교사동 화장실 개선공사 (긴급공고) </t>
  </si>
  <si>
    <t>680,981,350</t>
  </si>
  <si>
    <t>602,119,000</t>
  </si>
  <si>
    <t>1,015</t>
  </si>
  <si>
    <t xml:space="preserve">[기][A값][순][협정]안보수사 연구교육센터 조성 공사 </t>
  </si>
  <si>
    <t>20230639181-00</t>
  </si>
  <si>
    <t>기계설비/시설물/실내건축/가스1종</t>
  </si>
  <si>
    <t>625,422,750</t>
  </si>
  <si>
    <t>552,815,200</t>
  </si>
  <si>
    <t xml:space="preserve">[기][A값][긴급] 무학중 체육관동 및 교사동 화장실개선공사 (긴급공고) </t>
  </si>
  <si>
    <t>882,151,500</t>
  </si>
  <si>
    <t>779,491,520</t>
  </si>
  <si>
    <t xml:space="preserve">[기][A값]舊경찰박물관 리모델링 공사(건축,기계) (긴급공고) </t>
  </si>
  <si>
    <t>1,420,092,675</t>
  </si>
  <si>
    <t>1,243,468,000</t>
  </si>
  <si>
    <t xml:space="preserve">[기][정][A값][순]서울문영여자고등학교 교사동 바닥개선 (긴급공고) (정정공고) </t>
  </si>
  <si>
    <t>20230647169-01</t>
  </si>
  <si>
    <t>서울특별시교육청 서울문영여자고등학교</t>
  </si>
  <si>
    <t>584,524,375</t>
  </si>
  <si>
    <t>514,562,059</t>
  </si>
  <si>
    <t>주식회사 솔앤인</t>
  </si>
  <si>
    <t>1,150</t>
  </si>
  <si>
    <t xml:space="preserve">[기][A값][긴급]서울문덕초등학교 교사동 외부창호개선 공사 (긴급공고) </t>
  </si>
  <si>
    <t>647,782,100</t>
  </si>
  <si>
    <t>570,515,460</t>
  </si>
  <si>
    <t xml:space="preserve">[기][A값][공지]신림초 화장실 보수 및 드라이비트해소공사 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</si>
  <si>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</t>
    </r>
    <r>
      <rPr>
        <sz val="9"/>
        <color rgb="FF0000FF"/>
        <rFont val="Gulim"/>
        <family val="3"/>
        <charset val="129"/>
      </rPr>
      <t>건축/토건</t>
    </r>
  </si>
  <si>
    <t>960,718,825</t>
  </si>
  <si>
    <t>849,459,400</t>
  </si>
  <si>
    <t xml:space="preserve">[기][A값][순]대림대학교 에스컬레이터 및 무빙워크 하행선 증축 건축공사 </t>
  </si>
  <si>
    <t>857,176,650</t>
  </si>
  <si>
    <t>774,296,525</t>
  </si>
  <si>
    <t>1,863</t>
  </si>
  <si>
    <t xml:space="preserve">[기][A값][순][협정]경춘선 가평역사 외 3개소 개량 및 증축공사 </t>
  </si>
  <si>
    <t>2023-01-000083-00</t>
  </si>
  <si>
    <t>7,962,136,217</t>
  </si>
  <si>
    <t>6,874,043,000</t>
  </si>
  <si>
    <t>색채산업개발(주)</t>
  </si>
  <si>
    <t xml:space="preserve">[기][A값][긴급]아현초 교사동 화장실개선공사 (긴급공고) </t>
  </si>
  <si>
    <t>720,983,500</t>
  </si>
  <si>
    <t>637,405,367</t>
  </si>
  <si>
    <t xml:space="preserve">[기][A값][긴급] 서초고 교사동 내부도장 및 기타공사 입찰 공고 (긴급공고) </t>
  </si>
  <si>
    <t>760,875,225</t>
  </si>
  <si>
    <t>673,253,000</t>
  </si>
  <si>
    <t xml:space="preserve">[기][A값][순]한국의집 파인다이닝 조성공사(건축, 기계) </t>
  </si>
  <si>
    <t>1,079,332,750</t>
  </si>
  <si>
    <t>951,528,720</t>
  </si>
  <si>
    <t xml:space="preserve">[기][A값][긴급]증산초 화장실 개선 및 기타공사 (긴급공고) </t>
  </si>
  <si>
    <t>2,512,042,050</t>
  </si>
  <si>
    <t>2,195,033,000</t>
  </si>
  <si>
    <t xml:space="preserve">[기][A값][긴급]진관중 어울동 및 체육관동 화장실 개선공사 (긴급공고) </t>
  </si>
  <si>
    <t>972,864,900</t>
  </si>
  <si>
    <t>860,077,770</t>
  </si>
  <si>
    <t xml:space="preserve">[기][A값][의무][긴급] 경기여고 외부창호 개선공사 입찰 공고 [주력: 금속구조물창호온실] (긴급공고) </t>
  </si>
  <si>
    <t>1,308,384,300</t>
  </si>
  <si>
    <t>1,143,483,420</t>
  </si>
  <si>
    <t xml:space="preserve">[기][A값][긴급] 대명중 교사동 외부창호 개선공사 입찰 공고 [금속구조물창호온실] (긴급공고) </t>
  </si>
  <si>
    <t>574,073,750</t>
  </si>
  <si>
    <t>506,711,461</t>
  </si>
  <si>
    <t xml:space="preserve">[기][A값][긴급] 언주중 본관 및 별관 외부창호 개선공사 입찰 공고 [주력: 금속구조물창호온실] (긴급공고) </t>
  </si>
  <si>
    <t>933,439,875</t>
  </si>
  <si>
    <t>824,714,400</t>
  </si>
  <si>
    <t xml:space="preserve">[기][A값](긴급) 덕수초 수영장 및 교사 통합개선 공사 (긴급공고) </t>
  </si>
  <si>
    <t>1,922,071,050</t>
  </si>
  <si>
    <t>1,679,186,000</t>
  </si>
  <si>
    <t xml:space="preserve">[기][A값][긴급]은평초 본관, 후관, 신관 바닥개선공사 (긴급공고) </t>
  </si>
  <si>
    <t>556,085,375</t>
  </si>
  <si>
    <t>492,453,050</t>
  </si>
  <si>
    <t>1,060</t>
  </si>
  <si>
    <t xml:space="preserve">[기][A값]장수초 교사동 바닥개선공사 (긴급공고) </t>
  </si>
  <si>
    <t>592,223,350</t>
  </si>
  <si>
    <t>523,002,534</t>
  </si>
  <si>
    <t>1,193</t>
  </si>
  <si>
    <t>힘찬종합건설 주식회사</t>
  </si>
  <si>
    <t xml:space="preserve">[기][A값]2023년 암사아리수정수센터 시설물 유지보수공사(장기계속) </t>
  </si>
  <si>
    <t>20230642043-00</t>
  </si>
  <si>
    <r>
      <rPr>
        <sz val="9"/>
        <color rgb="FF000000"/>
        <rFont val="Gulim"/>
        <family val="3"/>
        <charset val="129"/>
      </rPr>
      <t>철콘/토공/시설물/습식.방수/실내건축/</t>
    </r>
    <r>
      <rPr>
        <sz val="9"/>
        <color rgb="FF0000FF"/>
        <rFont val="Gulim"/>
        <family val="3"/>
        <charset val="129"/>
      </rPr>
      <t>토목/토건</t>
    </r>
  </si>
  <si>
    <t>661,651,775</t>
  </si>
  <si>
    <t>584,520,100</t>
  </si>
  <si>
    <t xml:space="preserve">[기][A값][순]수도전기공업고등학교 기숙사(수재학사) 교육환경개선 건축공사 </t>
  </si>
  <si>
    <t>577,195,650</t>
  </si>
  <si>
    <t>509,300,640</t>
  </si>
  <si>
    <t xml:space="preserve">[기][정][A값][순]서울대학교 LnL시범사업(906동) 리모델링 건축공사 (긴급공고) (정정공고) </t>
  </si>
  <si>
    <t>1,166,360,425</t>
  </si>
  <si>
    <t>1,033,940,900</t>
  </si>
  <si>
    <t xml:space="preserve">[기][A값](긴급)수색초 통합형 시설개선공사 (긴급공고) </t>
  </si>
  <si>
    <t>1,183,223,200</t>
  </si>
  <si>
    <t>1,033,640,278</t>
  </si>
  <si>
    <t xml:space="preserve">[기][A값]신목초 본관 서관 외부창호개선 및 내부도장공사 (긴급공고) </t>
  </si>
  <si>
    <t>601,789,950</t>
  </si>
  <si>
    <t>532,479,300</t>
  </si>
  <si>
    <t>1,057</t>
  </si>
  <si>
    <t xml:space="preserve">[기][A값]신서초 본관 외부창호개선 및 내부도장공사 (긴급공고) </t>
  </si>
  <si>
    <t>921,739,750</t>
  </si>
  <si>
    <t>814,884,300</t>
  </si>
  <si>
    <t>1,036</t>
  </si>
  <si>
    <t xml:space="preserve">[기][A값]금옥여고 본관동 바닥개선공사 (긴급공고) </t>
  </si>
  <si>
    <t>586,267,100</t>
  </si>
  <si>
    <t>517,606,660</t>
  </si>
  <si>
    <t>1,219</t>
  </si>
  <si>
    <t xml:space="preserve">[기][A값][긴급] 전자고 외부창호 개선 및 기타공사 입찰 공고 (긴급공고) </t>
  </si>
  <si>
    <t>891,642,575</t>
  </si>
  <si>
    <t>788,147,248</t>
  </si>
  <si>
    <t xml:space="preserve">[기][A값]화원중 교사동 외부창호 및 바닥개선공사 (긴급공고) </t>
  </si>
  <si>
    <t>806,759,125</t>
  </si>
  <si>
    <t>712,535,440</t>
  </si>
  <si>
    <t xml:space="preserve">[기][A값][협정]미성동 복합청사 신축공사 (건축,토목,조경,기계) (긴급공고)[주계약자 관리방식] </t>
  </si>
  <si>
    <t>건축/토건/기계설비/포장/토공/보링.그라우팅.파일/가스1종</t>
  </si>
  <si>
    <t>5,520,190,450</t>
  </si>
  <si>
    <t>4,790,942,000</t>
  </si>
  <si>
    <t xml:space="preserve">[기][A값]공릉초 교사동 드라이비트해소 및 기타공사 (긴급공고) </t>
  </si>
  <si>
    <t>2,115,519,700</t>
  </si>
  <si>
    <t>1,845,326,000</t>
  </si>
  <si>
    <t xml:space="preserve">[기][A값]강서공고 본관동 및 체육관 통합형 시설개선공사 (긴급공고) </t>
  </si>
  <si>
    <t>987,371,725</t>
  </si>
  <si>
    <t>873,216,000</t>
  </si>
  <si>
    <t xml:space="preserve">[기][A값]서울고원초등학교 화장실 전면개선 및 급식실 부분개선공사 (긴급공고) </t>
  </si>
  <si>
    <t>1,051,158,525</t>
  </si>
  <si>
    <t>929,242,340</t>
  </si>
  <si>
    <t xml:space="preserve">[기][정][A값][긴급] 수서중 외 2교(수서초, 언북중) 외부창호 교체 및 기타공사 [주력: 금속구조물창호온실] (긴급공고) (정정공고) </t>
  </si>
  <si>
    <t>690,006,050</t>
  </si>
  <si>
    <t>609,582,400</t>
  </si>
  <si>
    <t xml:space="preserve">[기][A값]강현중 학생식당 및 드라이비트 개선공사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</si>
  <si>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도장/습식.방수/석공/실내건축/비계구조</t>
    </r>
  </si>
  <si>
    <t>887,372,600</t>
  </si>
  <si>
    <t>783,805,600</t>
  </si>
  <si>
    <t xml:space="preserve">[기][A값][협정]역삼1동 선정경로당 신축공사(건축,토목,기계)[주계약자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</si>
  <si>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기계설비/포장/토공/금속구조물.창호.온실/실내건축/비계구조/보링.그라우팅.파일/지붕판금.건축물조립/가스1종</t>
    </r>
  </si>
  <si>
    <t>2,798,486,625</t>
  </si>
  <si>
    <t>2,446,224,100</t>
  </si>
  <si>
    <t xml:space="preserve">[기][정][A값]고교학점제 공간 및 틈새공간 조성 공사 (정정공고) </t>
  </si>
  <si>
    <t>567,128,025</t>
  </si>
  <si>
    <t>499,692,759</t>
  </si>
  <si>
    <t>1,218</t>
  </si>
  <si>
    <t xml:space="preserve">[기][A값][협정]도곡1경로당 신축공사(건축,토목,기계) [주계약자 관리방식] </t>
  </si>
  <si>
    <t>2,965,901,950</t>
  </si>
  <si>
    <t>2,592,511,420</t>
  </si>
  <si>
    <t xml:space="preserve">[A값]상계중앙시장 아케이드 증축공사(건축) </t>
  </si>
  <si>
    <t>634,805,550</t>
  </si>
  <si>
    <t>561,378,193</t>
  </si>
  <si>
    <t xml:space="preserve">[기][A값](장기계속)아현중 본관 및 신관 외부창호 교체 및 기타공사 </t>
  </si>
  <si>
    <r>
      <rPr>
        <sz val="9"/>
        <color rgb="FF000000"/>
        <rFont val="Gulim"/>
        <family val="3"/>
        <charset val="129"/>
      </rPr>
      <t>도장/시설물/습식.방수/금속구조물.창호.온실/석공/</t>
    </r>
    <r>
      <rPr>
        <sz val="9"/>
        <color rgb="FF0000FF"/>
        <rFont val="Gulim"/>
        <family val="3"/>
        <charset val="129"/>
      </rPr>
      <t>건축/토건</t>
    </r>
  </si>
  <si>
    <t>721,044,000</t>
  </si>
  <si>
    <t>634,953,500</t>
  </si>
  <si>
    <t xml:space="preserve">[기][정][A값][순][현필]숭실중학교 급식실 및 학생식당 신증축 건축공사(기계포함) 전자입찰 공고[긴급] (긴급공고) (정정공고) </t>
  </si>
  <si>
    <t>951,073,600</t>
  </si>
  <si>
    <t>840,518,270</t>
  </si>
  <si>
    <t xml:space="preserve">[기][A값]마장동 525-1, 안심상가 조성을 위한 2~5층 용도변경 리모델링공사(건축,기계)_긴급 (긴급공고) </t>
  </si>
  <si>
    <t>1,253,689,125</t>
  </si>
  <si>
    <t>1,095,194,900</t>
  </si>
  <si>
    <t xml:space="preserve">[기][A값]보광배수지 환경개선공사 </t>
  </si>
  <si>
    <t>20230627104-00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</si>
  <si>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포장/토공/금속구조물.창호.온실/보링.그라우팅.파일/지붕판금.건축물조립</t>
    </r>
  </si>
  <si>
    <t>706,799,550</t>
  </si>
  <si>
    <t>625,158,000</t>
  </si>
  <si>
    <t>지수건설 주식회사</t>
  </si>
  <si>
    <t xml:space="preserve">[기][정][A값][순]장충고등학교 화승관, 관리동 내진보강 및 창호교체공사 입찰 공고 (긴급공고) (정정공고) </t>
  </si>
  <si>
    <t>748,162,875</t>
  </si>
  <si>
    <t>659,623,300</t>
  </si>
  <si>
    <t xml:space="preserve">[기][A값][의무]목동초 교사동 바닥 및 도장공사 (긴급공고) </t>
  </si>
  <si>
    <r>
      <rPr>
        <sz val="9"/>
        <color rgb="FF000000"/>
        <rFont val="Gulim"/>
        <family val="3"/>
        <charset val="129"/>
      </rPr>
      <t>도장/시설물/습식.방수/석공/실내건축/</t>
    </r>
    <r>
      <rPr>
        <sz val="9"/>
        <color rgb="FF0000FF"/>
        <rFont val="Gulim"/>
        <family val="3"/>
        <charset val="129"/>
      </rPr>
      <t>건축/토건</t>
    </r>
  </si>
  <si>
    <t>1,538,890,250</t>
  </si>
  <si>
    <t>1,345,252,580</t>
  </si>
  <si>
    <t>1,033</t>
  </si>
  <si>
    <t xml:space="preserve">[기][A값]서울행현초 무석면텍스 설치공사 (긴급공고) </t>
  </si>
  <si>
    <t>646,145,225</t>
  </si>
  <si>
    <t>570,678,800</t>
  </si>
  <si>
    <t>1,153</t>
  </si>
  <si>
    <t xml:space="preserve">[기][A값][순]환일고등학교 외벽보수 및 방수공사 전자입찰 공고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</si>
  <si>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습식.방수/금속구조물.창호.온실/비계구조/지붕판금.건축물조립</t>
    </r>
  </si>
  <si>
    <t>682,983,250</t>
  </si>
  <si>
    <t>603,337,200</t>
  </si>
  <si>
    <t xml:space="preserve">2023년 방태산 산림문화휴양관 개축공사(건축) (긴급공고) </t>
  </si>
  <si>
    <t>1,254,641,875</t>
  </si>
  <si>
    <t>1,090,934,520</t>
  </si>
  <si>
    <t xml:space="preserve">[기][A값][순]2023년도 광영고등학교 드라이비트해소 및 내진보강공사 </t>
  </si>
  <si>
    <t>1,899,817,600</t>
  </si>
  <si>
    <t>1,677,087,740</t>
  </si>
  <si>
    <t xml:space="preserve">[기][A값]정릉 도시관리지원센터 구조보강공사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</si>
  <si>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철콘/도장/습식.방수/석공/실내건축</t>
    </r>
  </si>
  <si>
    <t>1,221,424,425</t>
  </si>
  <si>
    <t>1,068,086,900</t>
  </si>
  <si>
    <t>1,796</t>
  </si>
  <si>
    <t xml:space="preserve">[기][정][A값][순][공지]2023학년도 중앙대학교사범대학부속고등학교 외부창호개선 건축공사 (정정공고) </t>
  </si>
  <si>
    <t>905,287,625</t>
  </si>
  <si>
    <t>798,940,637</t>
  </si>
  <si>
    <t xml:space="preserve">[기][A값]온곡중 외 1교(숭미초) 장애인편의시설(승강기 등) 설치공사 </t>
  </si>
  <si>
    <t>586,869,275</t>
  </si>
  <si>
    <t>517,876,000</t>
  </si>
  <si>
    <t xml:space="preserve">[기][A값][특]2023년 상행3교 외 3개소 보수공사 </t>
  </si>
  <si>
    <t>20230620209-00</t>
  </si>
  <si>
    <r>
      <rPr>
        <sz val="9"/>
        <color rgb="FF000000"/>
        <rFont val="Gulim"/>
        <family val="3"/>
        <charset val="129"/>
      </rPr>
      <t>철콘/포장/토공/도장/시설물/습식.방수/금속구조물.창호.온실/석공/보링.그라우팅.파일/지붕판금.건축물조립/</t>
    </r>
    <r>
      <rPr>
        <sz val="9"/>
        <color rgb="FF0000FF"/>
        <rFont val="Gulim"/>
        <family val="3"/>
        <charset val="129"/>
      </rPr>
      <t>토목/토건</t>
    </r>
  </si>
  <si>
    <t>977,065,275</t>
  </si>
  <si>
    <t>871,763,000</t>
  </si>
  <si>
    <t>한미래산업주식회사</t>
  </si>
  <si>
    <t xml:space="preserve">[기][A값][협정]생활SOC 금천구 가족센터 복합화시설 신축공사 (긴급공고) [주계약자 관리방식] </t>
  </si>
  <si>
    <t>4,230,756,475</t>
  </si>
  <si>
    <t>3,702,974,000</t>
  </si>
  <si>
    <t xml:space="preserve">[기][A값]치현초 교사동 내진보강공사 (긴급공고) </t>
  </si>
  <si>
    <t>881,315,950</t>
  </si>
  <si>
    <t>777,224,000</t>
  </si>
  <si>
    <t xml:space="preserve">[기][A값][순]한광고등학교 별관 외벽 개선공사 전자 입찰 공고 </t>
  </si>
  <si>
    <t>640,607,125</t>
  </si>
  <si>
    <t>565,971,237</t>
  </si>
  <si>
    <t xml:space="preserve">[기][A값]창도초 본관, 동관 텍스교체 및 기타공사 (긴급공고) </t>
  </si>
  <si>
    <t>803,800,425</t>
  </si>
  <si>
    <t>711,014,000</t>
  </si>
  <si>
    <t>1,115</t>
  </si>
  <si>
    <t xml:space="preserve">[기][A값][협정]명일1동 주민센터 복합화사업 철거공사(석면해체 포함) (긴급공고) </t>
  </si>
  <si>
    <t>998,227,300</t>
  </si>
  <si>
    <t>884,544,820</t>
  </si>
  <si>
    <t>인영건설 주식회사</t>
  </si>
  <si>
    <t xml:space="preserve">[기][A값][순]23-D-주차장 신축 시설공사(2010) </t>
  </si>
  <si>
    <t>2023-10387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</si>
  <si>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철콘/포장/토공/도장/습식.방수/금속구조물.창호.온실/석공/실내건축/비계구조/철강구조물/보링.그라우팅.파일/지붕판금.건축물조립</t>
    </r>
  </si>
  <si>
    <t>6,807,208,277</t>
  </si>
  <si>
    <t>6,004,872,000</t>
  </si>
  <si>
    <t xml:space="preserve">[기][A값][협정](가칭)관악문화복지타운 건립공사(건축,토목,기계,조경) (긴급공고)[주계약자 관리방식] </t>
  </si>
  <si>
    <t>9,253,267,500</t>
  </si>
  <si>
    <t>8,026,716,000</t>
  </si>
  <si>
    <t xml:space="preserve">[기][A값][순][의무]정부서울청사 본관 이중창호 설치 및 노후시설 보수공사 (긴급공고) </t>
  </si>
  <si>
    <t>2,432,068,175</t>
  </si>
  <si>
    <t>2,127,582,880</t>
  </si>
  <si>
    <t xml:space="preserve">[기][A값][긴급] 중곡문화체육센터 수영장 등 리모델링 공사 (긴급공고) </t>
  </si>
  <si>
    <t>1,860,197,750</t>
  </si>
  <si>
    <t>1,622,234,322</t>
  </si>
  <si>
    <t xml:space="preserve">[기][A값][순]중앙선 청량리역 승강장 홈지붕 설치기타공사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</si>
  <si>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기계설비/금속구조물.창호.온실/승강기</t>
    </r>
  </si>
  <si>
    <t>638,939,700</t>
  </si>
  <si>
    <t>564,172,840</t>
  </si>
  <si>
    <t xml:space="preserve">[기][A값][협정]양천구 보육타운 건립 공사(건축, 토목) (긴급공고) [주계약자 관리방식] </t>
  </si>
  <si>
    <t>10,969,882,950</t>
  </si>
  <si>
    <t>9,522,625,000</t>
  </si>
  <si>
    <t xml:space="preserve">[A값]오목공원 실내놀이터 신축공사(건축/기계) (긴급공고) </t>
  </si>
  <si>
    <t>1,125,466,050</t>
  </si>
  <si>
    <t>982,503,000</t>
  </si>
  <si>
    <t xml:space="preserve">[기][A값][협정]2023년 구로금천권역 임대아파트 도배 및 장판 교체공사 (긴급공고) </t>
  </si>
  <si>
    <t>20230603646-00</t>
  </si>
  <si>
    <t>1,076,454,075</t>
  </si>
  <si>
    <t>954,533,950</t>
  </si>
  <si>
    <t>주식회사 대유건영</t>
  </si>
  <si>
    <t xml:space="preserve">[기][A값][협정]2023년 동대문광진중랑권역 임대아파트 도배 및 장판 교체공사 (긴급공고) </t>
  </si>
  <si>
    <t>20230603628-00</t>
  </si>
  <si>
    <t>957,619,625</t>
  </si>
  <si>
    <t>849,194,000</t>
  </si>
  <si>
    <t>(주)디자인건축이손</t>
  </si>
  <si>
    <t xml:space="preserve">[기][A값][협정]2023년 노원도봉권역 임대아파트 도배 및 장판 교체공사 (긴급공고) </t>
  </si>
  <si>
    <t>20230603614-00</t>
  </si>
  <si>
    <t>1,032,130,975</t>
  </si>
  <si>
    <t>915,061,100</t>
  </si>
  <si>
    <t xml:space="preserve">[기][A값][협정]2023년 관악동작권역 임대아파트 도배 및 장판 교체공사 (긴급공고) </t>
  </si>
  <si>
    <t>20230603594-00</t>
  </si>
  <si>
    <t>1,015,190,225</t>
  </si>
  <si>
    <t>900,176,327</t>
  </si>
  <si>
    <t>(주)아트인테크</t>
  </si>
  <si>
    <t xml:space="preserve">[기][A값][협정]2023년 강서권역 임대아파트 도배 및 장판 교체공사 (긴급공고) </t>
  </si>
  <si>
    <t>20230603567-00</t>
  </si>
  <si>
    <t>644,139,375</t>
  </si>
  <si>
    <t>571,931,292</t>
  </si>
  <si>
    <t>주식회사 대산스포텍</t>
  </si>
  <si>
    <t xml:space="preserve">[기][A값][협정]2023년 강동권역 임대아파트 도배 및 장판 교체공사 (긴급공고) </t>
  </si>
  <si>
    <t>20230603557-00</t>
  </si>
  <si>
    <t>714,680,825</t>
  </si>
  <si>
    <t>634,558,670</t>
  </si>
  <si>
    <t xml:space="preserve">[기][A값][협정]2023년 송파권역 임대아파트 도배 및 장판 교체공사 (긴급공고) </t>
  </si>
  <si>
    <t>20230603542-00</t>
  </si>
  <si>
    <t>610,261,225</t>
  </si>
  <si>
    <t>542,093,478</t>
  </si>
  <si>
    <t>(주)건배산업</t>
  </si>
  <si>
    <t xml:space="preserve">[기][A값][의무]2023년 성북강북권역 임대아파트 도배 및 장판 교체공사 (긴급공고) </t>
  </si>
  <si>
    <t>20230603506-00</t>
  </si>
  <si>
    <t>2,086,837,625</t>
  </si>
  <si>
    <t>1,827,891,650</t>
  </si>
  <si>
    <t>필스페이스(주)</t>
  </si>
  <si>
    <t xml:space="preserve">[기][A값][의무]2023년 은평서대문종로권역 임대아파트 도배 및 장판 교체공사 (긴급공고) </t>
  </si>
  <si>
    <t>20230603491-00</t>
  </si>
  <si>
    <t>1,430,111,900</t>
  </si>
  <si>
    <t>1,253,971,110</t>
  </si>
  <si>
    <t>(주)삼경비오티</t>
  </si>
  <si>
    <t xml:space="preserve">[기][A값][의무]2023년 마포용산권역 임대아파트 도배 및 장판 교체공사 (긴급공고) </t>
  </si>
  <si>
    <t>20230603481-00</t>
  </si>
  <si>
    <t>1,412,087,625</t>
  </si>
  <si>
    <t>1,238,105,698</t>
  </si>
  <si>
    <t>주식회사 올림커뮤니케이션</t>
  </si>
  <si>
    <t xml:space="preserve">[기][A값][의무]2023년 양천영등포권역 임대아파트 도배 및 장판 교체공사 (긴급공고) </t>
  </si>
  <si>
    <t>20230603467-00</t>
  </si>
  <si>
    <t>2,635,576,725</t>
  </si>
  <si>
    <t>2,308,851,220</t>
  </si>
  <si>
    <t>(주)한양아이디</t>
  </si>
  <si>
    <t xml:space="preserve">[기][A값][의무]2023년 강남서초권역 임대아파트 도배 및 장판 교체공사 (긴급공고) </t>
  </si>
  <si>
    <t>20230603449-00</t>
  </si>
  <si>
    <t>1,645,840,400</t>
  </si>
  <si>
    <t>1,442,612,171</t>
  </si>
  <si>
    <t>주식회사 그린주의</t>
  </si>
  <si>
    <t xml:space="preserve">[기][A값][의무]2023년 성동중구권역 임대아파트 도배 및 장판 교체공사 (긴급공고) </t>
  </si>
  <si>
    <t>20230603430-00</t>
  </si>
  <si>
    <t>1,966,511,925</t>
  </si>
  <si>
    <t>1,722,939,470</t>
  </si>
  <si>
    <t>(주)계화디자인</t>
  </si>
  <si>
    <t xml:space="preserve">[기][A값][협정]북부기술교육원 제로에너지건물(ZEB) 전환 리모델링 건축공사 (긴급공고)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</si>
  <si>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기계설비/금속구조물.창호.온실/실내건축/철강구조물/지붕판금.건축물조립/가스1종</t>
    </r>
  </si>
  <si>
    <t>2,040,268,525</t>
  </si>
  <si>
    <t>1,783,954,950</t>
  </si>
  <si>
    <t xml:space="preserve">[기][A값][순](긴급)은평메디텍고등학교 실습관 및 연곡당 내진보강공사 전자입찰 공고 (긴급공고) </t>
  </si>
  <si>
    <t>928,552,950</t>
  </si>
  <si>
    <t>819,036,700</t>
  </si>
  <si>
    <t xml:space="preserve">[기][A값][순][협정]국회 본관 지하1층 환경개선공사(건축) </t>
  </si>
  <si>
    <t>20230536339-00</t>
  </si>
  <si>
    <t>645,035,400</t>
  </si>
  <si>
    <t>569,921,480</t>
  </si>
  <si>
    <t>(주)인플랜인터내셔널디자인</t>
  </si>
  <si>
    <t xml:space="preserve">[기][A값]창동중 본관, 별관 텍스설치공사 (긴급공고) </t>
  </si>
  <si>
    <t>581,483,500</t>
  </si>
  <si>
    <t>514,448,500</t>
  </si>
  <si>
    <t>휴다인테크 주식회사</t>
  </si>
  <si>
    <t xml:space="preserve">[기][A값]빅데이터를 활용한 마이스터 로봇화연구시설(3차) 건축공사 (긴급공고) </t>
  </si>
  <si>
    <t>4,118,441,175</t>
  </si>
  <si>
    <t>3,596,611,370</t>
  </si>
  <si>
    <t xml:space="preserve">[기][A값][의무]2023년 북부간선고가교 보수공사 </t>
  </si>
  <si>
    <t>20230532496-00</t>
  </si>
  <si>
    <r>
      <rPr>
        <sz val="9"/>
        <color rgb="FF000000"/>
        <rFont val="Gulim"/>
        <family val="3"/>
        <charset val="129"/>
      </rPr>
      <t>철콘/도장/시설물/습식.방수/금속구조물.창호.온실/석공/지붕판금.건축물조립/</t>
    </r>
    <r>
      <rPr>
        <sz val="9"/>
        <color rgb="FF0000FF"/>
        <rFont val="Gulim"/>
        <family val="3"/>
        <charset val="129"/>
      </rPr>
      <t>토목/토건</t>
    </r>
  </si>
  <si>
    <t>1,305,887,425</t>
  </si>
  <si>
    <t>1,158,755,300</t>
  </si>
  <si>
    <t>(주)건승건설</t>
  </si>
  <si>
    <t xml:space="preserve">[기][A값]2023년 탄천2고가교 보수공사 </t>
  </si>
  <si>
    <t>20230539193-00</t>
  </si>
  <si>
    <r>
      <rPr>
        <sz val="9"/>
        <color rgb="FF000000"/>
        <rFont val="Gulim"/>
        <family val="3"/>
        <charset val="129"/>
      </rPr>
      <t>철콘/시설물/금속구조물.창호.온실/지붕판금.건축물조립/</t>
    </r>
    <r>
      <rPr>
        <sz val="9"/>
        <color rgb="FF0000FF"/>
        <rFont val="Gulim"/>
        <family val="3"/>
        <charset val="129"/>
      </rPr>
      <t>토목/토건</t>
    </r>
  </si>
  <si>
    <t>582,292,275</t>
  </si>
  <si>
    <t>521,973,000</t>
  </si>
  <si>
    <t>주식회사 송암홀딩스</t>
  </si>
  <si>
    <t xml:space="preserve">[기][A값]동대문도서관 화장실개선 및 기타공사 (긴급공고) </t>
  </si>
  <si>
    <r>
      <rPr>
        <sz val="9"/>
        <color rgb="FF000000"/>
        <rFont val="Gulim"/>
        <family val="3"/>
        <charset val="129"/>
      </rPr>
      <t>기계설비/도장/시설물/습식.방수/석공/실내건축/</t>
    </r>
    <r>
      <rPr>
        <sz val="9"/>
        <color rgb="FF0000FF"/>
        <rFont val="Gulim"/>
        <family val="3"/>
        <charset val="129"/>
      </rPr>
      <t>건축/토건</t>
    </r>
  </si>
  <si>
    <t>858,377,875</t>
  </si>
  <si>
    <t>758,418,200</t>
  </si>
  <si>
    <t xml:space="preserve">[기][A값][협정]5호선 상일동역 승강편의시설 설치공사(58공구)[주계약자 관리방식] </t>
  </si>
  <si>
    <t>건축/토목/토건/석공</t>
  </si>
  <si>
    <t>1,035,367,875</t>
  </si>
  <si>
    <t>917,772,460</t>
  </si>
  <si>
    <t xml:space="preserve">[기][A값]청량리농수산물시장 캐노피 설치공사(건축) </t>
  </si>
  <si>
    <t>717,254,625</t>
  </si>
  <si>
    <t>633,757,500</t>
  </si>
  <si>
    <t xml:space="preserve">[기][A값][순]태성대아파트 리모델링 공사(건축,설비) </t>
  </si>
  <si>
    <t>2023-09190</t>
  </si>
  <si>
    <t>공군항공안전단</t>
  </si>
  <si>
    <t>1,150,315,053</t>
  </si>
  <si>
    <t>1,018,309,793</t>
  </si>
  <si>
    <t xml:space="preserve">[기][A값]2023년 탄천1고가교 외 3개소 보수공사 </t>
  </si>
  <si>
    <t>20230532861-00</t>
  </si>
  <si>
    <t>792,717,750</t>
  </si>
  <si>
    <t>711,614,000</t>
  </si>
  <si>
    <t>주식회사 와이씨산업개발</t>
  </si>
  <si>
    <t xml:space="preserve">[기][A값][순]대원고등학교 본관 및 체육관 바닥교체공사 </t>
  </si>
  <si>
    <t>631,345,825</t>
  </si>
  <si>
    <t>554,886,900</t>
  </si>
  <si>
    <t>1,187</t>
  </si>
  <si>
    <t xml:space="preserve">[기][A값][순]은평경찰서 대조파출소 신축공사 </t>
  </si>
  <si>
    <t>787,021,075</t>
  </si>
  <si>
    <t>694,736,668</t>
  </si>
  <si>
    <t xml:space="preserve">[기][A값]장위적환장 시설 개선공사(건축) </t>
  </si>
  <si>
    <t>947,152,025</t>
  </si>
  <si>
    <t>836,054,000</t>
  </si>
  <si>
    <t xml:space="preserve">[기][A값][순][의무]강북경찰서 리모델링 공사(건축,기계) </t>
  </si>
  <si>
    <t>20230500684-00</t>
  </si>
  <si>
    <t>기계설비/도장/시설물/습식.방수/석공/실내건축</t>
  </si>
  <si>
    <t>2,057,271,800</t>
  </si>
  <si>
    <t>1,805,159,000</t>
  </si>
  <si>
    <t xml:space="preserve">[기][A값][순][협정]국가산림위성정보활용센터 신축공사(건축, 토목, 조경, 기계설비) </t>
  </si>
  <si>
    <t>20230502723-00</t>
  </si>
  <si>
    <t>4,181,680,650</t>
  </si>
  <si>
    <t>3,657,762,000</t>
  </si>
  <si>
    <t xml:space="preserve">[기][A값][순][공지]한영고등학교 본관 및 별관 내진보강 건축공사 (긴급공고) </t>
  </si>
  <si>
    <t>5,562,475,450</t>
  </si>
  <si>
    <t>4,837,736,100</t>
  </si>
  <si>
    <t xml:space="preserve">[기][A값]2023년 노량대교 외 1개소 보수공사 </t>
  </si>
  <si>
    <t>20230519812-00</t>
  </si>
  <si>
    <t>797,560,025</t>
  </si>
  <si>
    <t>712,151,000</t>
  </si>
  <si>
    <t>가사리이앤씨 주식회사</t>
  </si>
  <si>
    <t xml:space="preserve">[A값]불암산 나비정원 부속시설 정비 공사 (긴급공고) </t>
  </si>
  <si>
    <t>566,242,675</t>
  </si>
  <si>
    <t>500,698,960</t>
  </si>
  <si>
    <t xml:space="preserve">[기][A값]2023년 북부고가교 외 1개소 보수공사 </t>
  </si>
  <si>
    <t>20230515921-00</t>
  </si>
  <si>
    <r>
      <rPr>
        <sz val="9"/>
        <color rgb="FF000000"/>
        <rFont val="Gulim"/>
        <family val="3"/>
        <charset val="129"/>
      </rPr>
      <t>도장/시설물/습식.방수/금속구조물.창호.온실/석공/지붕판금.건축물조립/</t>
    </r>
    <r>
      <rPr>
        <sz val="9"/>
        <color rgb="FF0000FF"/>
        <rFont val="Gulim"/>
        <family val="3"/>
        <charset val="129"/>
      </rPr>
      <t>토목/토건</t>
    </r>
  </si>
  <si>
    <t>690,702,725</t>
  </si>
  <si>
    <t>622,849,000</t>
  </si>
  <si>
    <t xml:space="preserve">[기][A값]2023년 홍제천고가교 보수공사 </t>
  </si>
  <si>
    <t>20230515617-00</t>
  </si>
  <si>
    <t>1,049,646,700</t>
  </si>
  <si>
    <t>934,488,000</t>
  </si>
  <si>
    <t xml:space="preserve">[기][A값]월계도서관 리모델링 공사 (긴급공고) </t>
  </si>
  <si>
    <t>3,563,848,525</t>
  </si>
  <si>
    <t>3,115,388,700</t>
  </si>
  <si>
    <t xml:space="preserve">[기][A값][의무][특]관악신사시장 아케이드 보수공사 (긴급공고) </t>
  </si>
  <si>
    <r>
      <rPr>
        <sz val="9"/>
        <color rgb="FF000000"/>
        <rFont val="Gulim"/>
        <family val="3"/>
        <charset val="129"/>
      </rPr>
      <t>지붕판금.건축물조립/</t>
    </r>
    <r>
      <rPr>
        <sz val="9"/>
        <color rgb="FF0000FF"/>
        <rFont val="Gulim"/>
        <family val="3"/>
        <charset val="129"/>
      </rPr>
      <t>건축/토건</t>
    </r>
  </si>
  <si>
    <t>1,235,680,250</t>
  </si>
  <si>
    <t>1,079,653,000</t>
  </si>
  <si>
    <t xml:space="preserve">[기][A값]인조별서유기비 마을회관 신축공사 (긴급공고) </t>
  </si>
  <si>
    <t>635,908,450</t>
  </si>
  <si>
    <t>562,611,820</t>
  </si>
  <si>
    <t xml:space="preserve">[기][A값]화곡4-1 공영주차장 증축공사(건축) </t>
  </si>
  <si>
    <t>1,889,355,225</t>
  </si>
  <si>
    <t>1,653,600,000</t>
  </si>
  <si>
    <t xml:space="preserve">[기][A값][순][협정]서울남부구치소 대체복무 생활관 증축공사 (긴급공고) </t>
  </si>
  <si>
    <t>5,396,245,075</t>
  </si>
  <si>
    <t>4,720,046,700</t>
  </si>
  <si>
    <t xml:space="preserve">[기][A값][순]2023년 서울권역 수선유지급여사업 대보수 및 침수방지시설공사 </t>
  </si>
  <si>
    <t>2301305-00</t>
  </si>
  <si>
    <r>
      <rPr>
        <sz val="9"/>
        <color rgb="FF000000"/>
        <rFont val="Gulim"/>
        <family val="3"/>
        <charset val="129"/>
      </rPr>
      <t>기계설비/시설물/금속구조물.창호.온실/실내건축/지붕판금.건축물조립/난방1종/난방2종/</t>
    </r>
    <r>
      <rPr>
        <sz val="9"/>
        <color rgb="FF0000FF"/>
        <rFont val="Gulim"/>
        <family val="3"/>
        <charset val="129"/>
      </rPr>
      <t>건축/토건</t>
    </r>
  </si>
  <si>
    <t>616,615,000</t>
  </si>
  <si>
    <t>547,729,670</t>
  </si>
  <si>
    <t xml:space="preserve">[기][A값][공지]서울대공원 유인원관 관람환경 및 사무실 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</si>
  <si>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철콘/도장/습식.방수/금속구조물.창호.온실/석공/비계구조/지붕판금.건축물조립</t>
    </r>
  </si>
  <si>
    <t>1,354,855,675</t>
  </si>
  <si>
    <t>1,183,337,000</t>
  </si>
  <si>
    <t>1,247</t>
  </si>
  <si>
    <t>1,434</t>
  </si>
  <si>
    <t xml:space="preserve">[기][A값][협정]6호선 대흥역 승강편의시설 설치공사(60공구) [주계약자 관리방식] </t>
  </si>
  <si>
    <t>건축/토목/토건/보링.그라우팅.파일</t>
  </si>
  <si>
    <t>2,681,202,425</t>
  </si>
  <si>
    <t>2,401,216,350</t>
  </si>
  <si>
    <t xml:space="preserve">[기][A값][협정]2호선 신설동역 승강편의시설 설치공사(59공구)[주계약자 관리방식] </t>
  </si>
  <si>
    <t>3,209,045,450</t>
  </si>
  <si>
    <t>2,858,412,017</t>
  </si>
  <si>
    <t>1,086</t>
  </si>
  <si>
    <t>극동에이앤씨(주)</t>
  </si>
  <si>
    <t xml:space="preserve">[기][A값]대한노인회 강남구지회 내진보강 및 환경개선공사 </t>
  </si>
  <si>
    <t>977,612,700</t>
  </si>
  <si>
    <t>864,578,646</t>
  </si>
  <si>
    <t xml:space="preserve">[기][A값][순]2023년 김포공항 항공기 소음대책지역 주택방음시설 신규설치 및 유지보수 공사 (긴급공고) </t>
  </si>
  <si>
    <t>808,102,050</t>
  </si>
  <si>
    <t>714,769,600</t>
  </si>
  <si>
    <t xml:space="preserve">[기][A값][순]성보고등학교 호림관 외벽개선 및 장애인편의시설 설치공사 (긴급공고) </t>
  </si>
  <si>
    <t>594,131,625</t>
  </si>
  <si>
    <t>524,295,000</t>
  </si>
  <si>
    <t xml:space="preserve">[기][정][A값][순]2023년 동산초등학교 본관 스프링클러 및 드라이비트 개선공사(건축/기계설비) (정정공고) </t>
  </si>
  <si>
    <t>서울특별시중부교육청동산초등학교</t>
  </si>
  <si>
    <t>1,652,630,200</t>
  </si>
  <si>
    <t>1,442,491,870</t>
  </si>
  <si>
    <t xml:space="preserve">[기][A값][순][긴급]2023년 수도권본부 구조물 정밀안전진단결과 보강공사(4공구) </t>
  </si>
  <si>
    <t>202304044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</si>
  <si>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철콘/포장/토공/도장/습식.방수/금속구조물.창호.온실/석공/보링.그라우팅.파일/지붕판금.건축물조립</t>
    </r>
  </si>
  <si>
    <t>3,637,439,306</t>
  </si>
  <si>
    <t>3,208,396,249</t>
  </si>
  <si>
    <t>주식회사우림씨앤아이</t>
  </si>
  <si>
    <t xml:space="preserve">[기][A값][순][긴급]2023년 수도권본부 구조물 정밀안전진단결과 보강공사(3공구) </t>
  </si>
  <si>
    <t>202304043</t>
  </si>
  <si>
    <t>2,385,325,805</t>
  </si>
  <si>
    <t>2,107,068,857</t>
  </si>
  <si>
    <t>도건종합건설 주식회사</t>
  </si>
  <si>
    <t xml:space="preserve">[기][A값][의무][공지]KBS송신소부지 복합문화타운 건립공사(건축,토목,조경)[긴급] (긴급공고) </t>
  </si>
  <si>
    <t>14,774,895,050</t>
  </si>
  <si>
    <t>12,146,125,780</t>
  </si>
  <si>
    <t>1,011</t>
  </si>
  <si>
    <t>도아기업 주식회사</t>
  </si>
  <si>
    <t xml:space="preserve">[기][A값]OK민원센터 리모델링 공사 </t>
  </si>
  <si>
    <t>646,282,400</t>
  </si>
  <si>
    <t>569,481,470</t>
  </si>
  <si>
    <t xml:space="preserve">[기][A값]서울물연구원 본관 외벽 리모델링 공사 </t>
  </si>
  <si>
    <t>1,334,867,200</t>
  </si>
  <si>
    <t>1,167,156,427</t>
  </si>
  <si>
    <t xml:space="preserve">[기][정][A값]양천도서관 화장실 및 치장벽돌 개선공사 (긴급공고) (정정공고) </t>
  </si>
  <si>
    <t>899,099,350</t>
  </si>
  <si>
    <t>794,281,275</t>
  </si>
  <si>
    <t xml:space="preserve">[기][A값][특]신영동 공영주차장 및 주민편의시설 건설공사(건축,토목,기계) (긴급공고) </t>
  </si>
  <si>
    <t>1,450,862,350</t>
  </si>
  <si>
    <t>1,270,696,300</t>
  </si>
  <si>
    <t xml:space="preserve">[기][A값][협정][공지]구립별하어린이집 신축공사 (긴급공고) [주계약자 관리방식]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</si>
  <si>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철콘/기계설비/포장/토공/도장/습식.방수/조경식재/조경시설물/금속구조물.창호.온실/석공/실내건축/비계구조/보링.그라우팅.파일/지붕판금.건축물조립/가스1종</t>
    </r>
  </si>
  <si>
    <t>2,257,488,000</t>
  </si>
  <si>
    <t>1,973,095,530</t>
  </si>
  <si>
    <t xml:space="preserve">[A값]중평어린이공원 실내놀이터 건립 공사 (긴급공고) </t>
  </si>
  <si>
    <t>1,311,328,450</t>
  </si>
  <si>
    <t>1,144,025,700</t>
  </si>
  <si>
    <t xml:space="preserve">[기][A값][순][의무](긴급)수인분당선 18번 집수정 등 3개소 개량공사 (긴급공고) </t>
  </si>
  <si>
    <t>20230424462-00</t>
  </si>
  <si>
    <t>1,278,601,875</t>
  </si>
  <si>
    <t>1,114,663,000</t>
  </si>
  <si>
    <t>성마기업주식회사</t>
  </si>
  <si>
    <t>1,391</t>
  </si>
  <si>
    <t xml:space="preserve">[기][A값]암사1동 공영주차장 시설개선공사(건축) </t>
  </si>
  <si>
    <t>660,335,900</t>
  </si>
  <si>
    <t>584,317,000</t>
  </si>
  <si>
    <t xml:space="preserve">[기][정][A값][순][협정](변경공고)경부선 구로역 신호기능실 신축공사 (정정공고) </t>
  </si>
  <si>
    <t>1,862,997,850</t>
  </si>
  <si>
    <t>1,634,215,000</t>
  </si>
  <si>
    <t>진우산전(주)</t>
  </si>
  <si>
    <t xml:space="preserve">[기][A값][순][의무]아트코리아랩 리모델링 및 인테리어 공사(건축) </t>
  </si>
  <si>
    <t>20230347458-00</t>
  </si>
  <si>
    <t>3,490,581,975</t>
  </si>
  <si>
    <t>3,047,215,980</t>
  </si>
  <si>
    <t>(주)오디아이</t>
  </si>
  <si>
    <t xml:space="preserve">[기][정][A값][순]우신중학교 급식실 및 학생식당 증축공사 (정정공고) </t>
  </si>
  <si>
    <t>2,312,785,000</t>
  </si>
  <si>
    <t>2,018,437,420</t>
  </si>
  <si>
    <t xml:space="preserve">[기][A값]2023년 지하주택 등 침수방지시설 설치공사(연간단가) (긴급공고) </t>
  </si>
  <si>
    <r>
      <rPr>
        <sz val="9"/>
        <color rgb="FF000000"/>
        <rFont val="Gulim"/>
        <family val="3"/>
        <charset val="129"/>
      </rPr>
      <t>기계설비/금속구조물.창호.온실/지붕판금.건축물조립/가스1종/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</si>
  <si>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976,228,650</t>
  </si>
  <si>
    <t>861,527,000</t>
  </si>
  <si>
    <t xml:space="preserve">[기][A값]구립 수락노인종합복지관 인테리어 공사 (긴급공고) </t>
  </si>
  <si>
    <t>732,029,575</t>
  </si>
  <si>
    <t>645,441,100</t>
  </si>
  <si>
    <t xml:space="preserve">[기][A값]협업지능기반 로봇플러스사업(2차) 공간구축 건축공사(건축,토목,조경,기계) (긴급공고) </t>
  </si>
  <si>
    <t>1,672,508,425</t>
  </si>
  <si>
    <t>1,460,165,627</t>
  </si>
  <si>
    <t xml:space="preserve">[기][정][A값]은평문화예술회관 보강공사 (정정공고) </t>
  </si>
  <si>
    <t>1,062,567,850</t>
  </si>
  <si>
    <t>939,172,500</t>
  </si>
  <si>
    <t xml:space="preserve">[기][A값]서울의료원 외래 환경 및 편의시설 리모델링(1단계) 건축공사 </t>
  </si>
  <si>
    <t>20230353794-00</t>
  </si>
  <si>
    <t>서울특별시 서울의료원</t>
  </si>
  <si>
    <t>1,089,605,025</t>
  </si>
  <si>
    <t>962,737,408</t>
  </si>
  <si>
    <t>(주)인산씨앤씨</t>
  </si>
  <si>
    <t xml:space="preserve">[기][A값][협정]중화2동 복합청사 신축공사(건축) (긴급공고) </t>
  </si>
  <si>
    <t>20230320257-00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</si>
  <si>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철콘/기계설비/포장/토공/도장/습식.방수/조경식재/조경시설물/금속구조물.창호.온실/석공/실내건축/비계구조/철강구조물/보링.그라우팅.파일/지붕판금.건축물조립/가스1종</t>
    </r>
  </si>
  <si>
    <t>6,929,608,500</t>
  </si>
  <si>
    <t>6,017,373,190</t>
  </si>
  <si>
    <t xml:space="preserve">[기][정][A값]한국삼육고등학교 본관동 및 강당동 내진보강공사(건축+기계) (긴급공고) (정정공고) </t>
  </si>
  <si>
    <t>서울특별시교육청 한국삼육고등학교</t>
  </si>
  <si>
    <t>1,686,025,425</t>
  </si>
  <si>
    <t>1,469,851,000</t>
  </si>
  <si>
    <t xml:space="preserve">[기][A값][협정]6호선 월드컵경기장역 캐노피 신설공사(2차) (긴급공고) [주계약자 관리방식] </t>
  </si>
  <si>
    <t>건축/토건/비계구조</t>
  </si>
  <si>
    <t>926,383,525</t>
  </si>
  <si>
    <t>820,829,370</t>
  </si>
  <si>
    <t xml:space="preserve">[기][A값][순]강서경찰서 염창지구대 신축공사 </t>
  </si>
  <si>
    <t>1,122,873,875</t>
  </si>
  <si>
    <t>981,698,840</t>
  </si>
  <si>
    <t xml:space="preserve">[기][A값]2023년 신내12 외 1개단지 임대아파트 옥상방수공사 (긴급공고) </t>
  </si>
  <si>
    <t>723,318,725</t>
  </si>
  <si>
    <t>639,788,720</t>
  </si>
  <si>
    <t xml:space="preserve">[기][A값][협정]지하철 1호선 종각역 등 2개역 환기시스템 개량사업 건축공사 [주계약자 관리방식] </t>
  </si>
  <si>
    <t>건축/토건/금속구조물.창호.온실</t>
  </si>
  <si>
    <t>553,408,725</t>
  </si>
  <si>
    <t>490,809,470</t>
  </si>
  <si>
    <t xml:space="preserve">[기][A값][협정]상일2동 주민센터 신축공사(긴급) </t>
  </si>
  <si>
    <t>6,460,603,825</t>
  </si>
  <si>
    <t>5,570,369,000</t>
  </si>
  <si>
    <t xml:space="preserve">[기][A값]2023년 관내 도로시설물 유지보수공사(연간단가) </t>
  </si>
  <si>
    <t xml:space="preserve">[기][A값]시립 서울형 키즈카페 1호 조성 공사(건축) (긴급공고) </t>
  </si>
  <si>
    <t>835,848,925</t>
  </si>
  <si>
    <t>737,131,600</t>
  </si>
  <si>
    <t xml:space="preserve">[기][A값][협정]화랑마을 시니어센터 신축공사(건축,토목,기계) (긴급공고) [주계약자 관리방식] </t>
  </si>
  <si>
    <t>1,668,797,975</t>
  </si>
  <si>
    <t>1,459,118,700</t>
  </si>
  <si>
    <t xml:space="preserve">[기][A값]2023년 도로 및 교통부속물 유지보수공사(연간단가) (긴급공고) </t>
  </si>
  <si>
    <t>20230325538-00</t>
  </si>
  <si>
    <r>
      <rPr>
        <sz val="9"/>
        <color rgb="FF000000"/>
        <rFont val="Gulim"/>
        <family val="3"/>
        <charset val="129"/>
      </rPr>
      <t>포장/시설물/금속구조물.창호.온실/지붕판금.건축물조립/</t>
    </r>
    <r>
      <rPr>
        <sz val="9"/>
        <color rgb="FF0000FF"/>
        <rFont val="Gulim"/>
        <family val="3"/>
        <charset val="129"/>
      </rPr>
      <t>토목/토건</t>
    </r>
  </si>
  <si>
    <t>767,059,350</t>
  </si>
  <si>
    <t>684,062,700</t>
  </si>
  <si>
    <t xml:space="preserve">[기][A값][순]김포공항 건축물 오버헤드도어 및 노후셔터 교체공사 </t>
  </si>
  <si>
    <t>893,776,600</t>
  </si>
  <si>
    <t>788,839,287</t>
  </si>
  <si>
    <t xml:space="preserve">[기][A값][긴급]상암초 체육관 내외부 환경개선공사 (긴급공고) </t>
  </si>
  <si>
    <t>714,127,800</t>
  </si>
  <si>
    <t>630,715,000</t>
  </si>
  <si>
    <t xml:space="preserve">[기][현필]국제캠퍼스 자유관B동 필로티 증축 공사 중 건축공사 </t>
  </si>
  <si>
    <t>20230240307-00</t>
  </si>
  <si>
    <t>863,493,100</t>
  </si>
  <si>
    <t>주식회사 디자인 정우</t>
  </si>
  <si>
    <t xml:space="preserve">[기][A값][협정]평화의공원 현장근로자 대기실 증축(별동)공사 (건축+기계) [주계약자 관리방식] </t>
  </si>
  <si>
    <t>1,243,989,050</t>
  </si>
  <si>
    <t>1,087,299,398</t>
  </si>
  <si>
    <t xml:space="preserve">[기][A값]올림픽대교 북단외 1개소 승강기 설치공사 (긴급공고) </t>
  </si>
  <si>
    <t>20230307300-00</t>
  </si>
  <si>
    <t>1,767,556,400</t>
  </si>
  <si>
    <t>1,568,607,900</t>
  </si>
  <si>
    <t>정상개발주식회사</t>
  </si>
  <si>
    <t xml:space="preserve">[기][A값][순][긴급]2023년 인천지사 관내 구조물 개량공사 </t>
  </si>
  <si>
    <t>202302389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</si>
  <si>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철콘/금속구조물.창호.온실/지붕판금.건축물조립</t>
    </r>
  </si>
  <si>
    <t>1,316,059,956</t>
  </si>
  <si>
    <t>1,159,466,071</t>
  </si>
  <si>
    <t>신양아이엔지건설(주)</t>
  </si>
  <si>
    <t xml:space="preserve">[기][A값]마포종점나들목 공연 및 휴게공간 조성공사 (긴급공고) </t>
  </si>
  <si>
    <t>20230307882-00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</si>
  <si>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도장/습식.방수/금속구조물.창호.온실/석공/비계구조/지붕판금.건축물조립</t>
    </r>
  </si>
  <si>
    <t>1,471,411,225</t>
  </si>
  <si>
    <t>1,286,652,500</t>
  </si>
  <si>
    <t>주식회사 지승종합건설</t>
  </si>
  <si>
    <t>20230302325-00</t>
  </si>
  <si>
    <t>597,160,275</t>
  </si>
  <si>
    <t>528,221,936</t>
  </si>
  <si>
    <t xml:space="preserve">[기][A값][순][협정][특]농림축산검역본부 서울지역본부 본관동 내진보강공사 </t>
  </si>
  <si>
    <t>20230241034-00</t>
  </si>
  <si>
    <t>725,166,375</t>
  </si>
  <si>
    <t>639,466,000</t>
  </si>
  <si>
    <t xml:space="preserve">[기][A값][의무]1~4호선 건축시설물 유지보수공사(단가계약) </t>
  </si>
  <si>
    <t>20230233556-00</t>
  </si>
  <si>
    <t>3,168,433,350</t>
  </si>
  <si>
    <t>2,771,482,000</t>
  </si>
  <si>
    <t>주식회사 동우기술단</t>
  </si>
  <si>
    <t>1,314</t>
  </si>
  <si>
    <t xml:space="preserve">[기][A값][특]2023년 신정교 보수공사 (긴급공고) </t>
  </si>
  <si>
    <t>20230301695-00</t>
  </si>
  <si>
    <t>586,415,225</t>
  </si>
  <si>
    <t>526,181,000</t>
  </si>
  <si>
    <t>용능건설 주식회사</t>
  </si>
  <si>
    <t xml:space="preserve">[기][A값][협정]7호선 가산디지털단지역 승강편의시설 설치공사(56공구)[주계약자 관리방식] </t>
  </si>
  <si>
    <t>3,514,007,825</t>
  </si>
  <si>
    <t>3,126,593,770</t>
  </si>
  <si>
    <t xml:space="preserve">[기][A값]골목관리소 천연 신축공사(건축,토목,기계) </t>
  </si>
  <si>
    <t>904,630,925</t>
  </si>
  <si>
    <t>799,808,140</t>
  </si>
  <si>
    <t xml:space="preserve">[기][A값]서울시교육청(한강이북) 옥외방수 유지관리공사 단가계약 </t>
  </si>
  <si>
    <t>544,391,275</t>
  </si>
  <si>
    <t>481,962,698</t>
  </si>
  <si>
    <t>부경기건(주)</t>
  </si>
  <si>
    <t>주식회사대호영이엔씨</t>
  </si>
  <si>
    <t xml:space="preserve">[기][A값][의무]양천/영등포센터 소규모주택 시설물 유지보수공사 (긴급공고) </t>
  </si>
  <si>
    <t>20230235409-00</t>
  </si>
  <si>
    <r>
      <rPr>
        <sz val="9"/>
        <color rgb="FF000000"/>
        <rFont val="Gulim"/>
        <family val="3"/>
        <charset val="129"/>
      </rPr>
      <t>기계설비/도장/시설물/습식.방수/조경식재/조경시설물/석공/실내건축/가스1종/</t>
    </r>
    <r>
      <rPr>
        <sz val="9"/>
        <color rgb="FF0000FF"/>
        <rFont val="Gulim"/>
        <family val="3"/>
        <charset val="129"/>
      </rPr>
      <t>건축/토건</t>
    </r>
  </si>
  <si>
    <t>1,512,728,025</t>
  </si>
  <si>
    <t>1,324,347,000</t>
  </si>
  <si>
    <t xml:space="preserve">[기][A값][의무]송파센터 소규모주택 시설물 유지보수공사 (긴급공고) </t>
  </si>
  <si>
    <t>20230235389-00</t>
  </si>
  <si>
    <t>937,239,500</t>
  </si>
  <si>
    <t>830,058,000</t>
  </si>
  <si>
    <t>창주건설(주)</t>
  </si>
  <si>
    <t xml:space="preserve">[기][A값][의무]성북/강북/성동/중구센터-2 소규모주택 시설물 유지보수공사 (긴급공고) </t>
  </si>
  <si>
    <t>20230235376-00</t>
  </si>
  <si>
    <t>1,654,487,450</t>
  </si>
  <si>
    <t>1,448,484,540</t>
  </si>
  <si>
    <t>주식회사 중앙종합안전기술연구원</t>
  </si>
  <si>
    <t xml:space="preserve">[기][A값][의무]성북/강북/성동/중구센터-1 소규모주택 시설물 유지보수공사 (긴급공고) </t>
  </si>
  <si>
    <t>20230235354-00</t>
  </si>
  <si>
    <t>1,674,486,700</t>
  </si>
  <si>
    <t>1,465,809,000</t>
  </si>
  <si>
    <t>주왕제이앤피주식회사</t>
  </si>
  <si>
    <t xml:space="preserve">[기][A값][의무]마포/용산/은평/서대문센터-2 소규모주택 시설물 유지보수공사 (긴급공고) </t>
  </si>
  <si>
    <t>20230235323-00</t>
  </si>
  <si>
    <t>1,570,416,350</t>
  </si>
  <si>
    <t>1,374,889,236</t>
  </si>
  <si>
    <t>주식회사 천일건설</t>
  </si>
  <si>
    <t xml:space="preserve">[기][A값][의무]마포/용산/은평/서대문센터-1 소규모주택 시설물 유지보수공사 (긴급공고) </t>
  </si>
  <si>
    <t>20230235303-00</t>
  </si>
  <si>
    <t>1,619,634,975</t>
  </si>
  <si>
    <t>1,418,314,870</t>
  </si>
  <si>
    <t xml:space="preserve">[기][A값][의무]동대문/중랑/광진센터 소규모주택 시설물 유지보수공사 (긴급공고) </t>
  </si>
  <si>
    <t>20230235274-00</t>
  </si>
  <si>
    <t>916,809,475</t>
  </si>
  <si>
    <t>811,977,000</t>
  </si>
  <si>
    <t xml:space="preserve">[기][A값][의무]노원/도봉센터-2 소규모주택 시설물 유지보수공사 (긴급공고) </t>
  </si>
  <si>
    <t>20230235253-00</t>
  </si>
  <si>
    <t>1,752,408,775</t>
  </si>
  <si>
    <t>1,533,774,000</t>
  </si>
  <si>
    <t xml:space="preserve">[기][A값][의무]노원/도봉센터-1 소규모주택 시설물 유지보수공사 (긴급공고) </t>
  </si>
  <si>
    <t>20230235232-00</t>
  </si>
  <si>
    <t>1,733,806,750</t>
  </si>
  <si>
    <t>1,517,878,903</t>
  </si>
  <si>
    <t xml:space="preserve">[기][A값][의무]구로/금천센터 소규모주택 시설물 유지보수공사 (긴급공고) </t>
  </si>
  <si>
    <t>20230235204-00</t>
  </si>
  <si>
    <t>1,867,020,250</t>
  </si>
  <si>
    <t>1,634,316,900</t>
  </si>
  <si>
    <t xml:space="preserve">[기][A값][의무]강서센터 소규모주택 시설물 유지보수공사 (긴급공고) </t>
  </si>
  <si>
    <t>20230235165-00</t>
  </si>
  <si>
    <t>1,524,108,125</t>
  </si>
  <si>
    <t>1,334,318,917</t>
  </si>
  <si>
    <t xml:space="preserve">[기][정][A값][의무]강남/서초/관악/동작/강동센터 소규모주택 시설물 유지보수공사 (긴급공고) (정정공고) </t>
  </si>
  <si>
    <t>20230235132-01</t>
  </si>
  <si>
    <t>1,159,165,550</t>
  </si>
  <si>
    <t>1,015,141,000</t>
  </si>
  <si>
    <t xml:space="preserve">[기][A값][의무]은평서대문종로-2 임대아파트 시설물 유지보수공사 (긴급공고) </t>
  </si>
  <si>
    <t>20230233616-00</t>
  </si>
  <si>
    <t>5,041,424,100</t>
  </si>
  <si>
    <t>4,408,905,440</t>
  </si>
  <si>
    <t xml:space="preserve">[기][A값][의무]은평서대문종로-1 임대아파트 시설물 유지보수공사 (긴급공고) </t>
  </si>
  <si>
    <t>20230233599-00</t>
  </si>
  <si>
    <t>5,072,829,175</t>
  </si>
  <si>
    <t>4,435,539,903</t>
  </si>
  <si>
    <t>성하건설 주식회사</t>
  </si>
  <si>
    <t xml:space="preserve">[기][A값][의무]양천영등포-2 임대아파트 시설물 유지보수공사 (긴급공고) </t>
  </si>
  <si>
    <t>20230233577-00</t>
  </si>
  <si>
    <t>4,242,479,500</t>
  </si>
  <si>
    <t>3,711,516,000</t>
  </si>
  <si>
    <t xml:space="preserve">[기][A값][의무]양천영등포-1 임대아파트 시설물 유지보수공사 (긴급공고) </t>
  </si>
  <si>
    <t>20230233550-00</t>
  </si>
  <si>
    <t>4,184,426,375</t>
  </si>
  <si>
    <t>3,661,065,500</t>
  </si>
  <si>
    <t xml:space="preserve">[기][A값][의무]송파-2 임대아파트 시설물 유지보수공사 (긴급공고) </t>
  </si>
  <si>
    <t>20230233518-00</t>
  </si>
  <si>
    <t>3,221,131,850</t>
  </si>
  <si>
    <t>2,818,533,076</t>
  </si>
  <si>
    <t xml:space="preserve">[기][A값][의무]송파-1 임대아파트 시설물 유지보수공사 (긴급공고) </t>
  </si>
  <si>
    <t>20230233498-00</t>
  </si>
  <si>
    <t>3,176,512,025</t>
  </si>
  <si>
    <t>2,779,720,000</t>
  </si>
  <si>
    <t xml:space="preserve">[기][A값][의무]성북강북-2 임대아파트 시설물 유지보수공사 (긴급공고) </t>
  </si>
  <si>
    <t>20230233470-00</t>
  </si>
  <si>
    <t>3,294,578,675</t>
  </si>
  <si>
    <t>2,882,972,936</t>
  </si>
  <si>
    <t xml:space="preserve">[기][A값][의무]성북강북-1 임대아파트 시설물 유지보수공사 (긴급공고) </t>
  </si>
  <si>
    <t>20230233452-00</t>
  </si>
  <si>
    <t>3,366,170,925</t>
  </si>
  <si>
    <t>2,945,386,700</t>
  </si>
  <si>
    <t>(주)삼흥지앤지</t>
  </si>
  <si>
    <t xml:space="preserve">[기][A값][의무]성동중구 임대아파트 시설물 유지보수공사 (긴급공고) </t>
  </si>
  <si>
    <t>20230233431-00</t>
  </si>
  <si>
    <t>4,452,006,400</t>
  </si>
  <si>
    <t>3,894,711,300</t>
  </si>
  <si>
    <t>주식회사 비즈니스서비스그룹</t>
  </si>
  <si>
    <t xml:space="preserve">[기][A값][의무]마포용산-2 임대아파트 시설물 유지보수공사 (긴급공고) </t>
  </si>
  <si>
    <t>20230233407-00</t>
  </si>
  <si>
    <t>4,997,636,850</t>
  </si>
  <si>
    <t>4,369,885,970</t>
  </si>
  <si>
    <t xml:space="preserve">[기][A값][의무]마포용산-1 임대아파트 시설물 유지보수공사 (긴급공고) </t>
  </si>
  <si>
    <t>20230233381-00</t>
  </si>
  <si>
    <t>4,947,936,800</t>
  </si>
  <si>
    <t>4,326,754,400</t>
  </si>
  <si>
    <t xml:space="preserve">[기][A값][의무]동대문광진중랑-2 임대아파트 시설물 유지보수공사 (긴급공고) </t>
  </si>
  <si>
    <t>20230233268-00</t>
  </si>
  <si>
    <t>3,769,745,750</t>
  </si>
  <si>
    <t>3,296,896,330</t>
  </si>
  <si>
    <t>비소라건설(주)</t>
  </si>
  <si>
    <t xml:space="preserve">[기][A값][의무]동대문광진중랑-1 임대아파트 시설물 유지보수공사 (긴급공고) </t>
  </si>
  <si>
    <t>20230233218-00</t>
  </si>
  <si>
    <t>3,726,437,775</t>
  </si>
  <si>
    <t>3,259,400,510</t>
  </si>
  <si>
    <t xml:space="preserve">[기][정][A값][의무]노원도봉-3 임대아파트 시설물 유지보수공사 (긴급공고) (정정공고) </t>
  </si>
  <si>
    <t>20230233164-01</t>
  </si>
  <si>
    <t>4,191,947,925</t>
  </si>
  <si>
    <t>3,667,599,200</t>
  </si>
  <si>
    <t>빌드건설주식회사</t>
  </si>
  <si>
    <t xml:space="preserve">[기][A값][의무]노원도봉-2 임대아파트 시설물 유지보수공사 (긴급공고) </t>
  </si>
  <si>
    <t>20230233145-00</t>
  </si>
  <si>
    <t>4,139,951,050</t>
  </si>
  <si>
    <t>3,623,783,402</t>
  </si>
  <si>
    <t xml:space="preserve">[기][A값][의무]노원도봉-1 임대아파트 시설물 유지보수공사 (긴급공고) </t>
  </si>
  <si>
    <t>20230233108-00</t>
  </si>
  <si>
    <t>4,203,154,075</t>
  </si>
  <si>
    <t>3,676,969,800</t>
  </si>
  <si>
    <t xml:space="preserve">[기][A값][의무]구로금천-2 임대아파트 시설물 유지보수공사 (긴급공고) </t>
  </si>
  <si>
    <t>20230233088-00</t>
  </si>
  <si>
    <t>2,949,328,425</t>
  </si>
  <si>
    <t>2,580,751,250</t>
  </si>
  <si>
    <t>주식회사 하현테크</t>
  </si>
  <si>
    <t xml:space="preserve">[기][A값][의무]구로금천-1 임대아파트 시설물 유지보수공사 (긴급공고) </t>
  </si>
  <si>
    <t>20230233055-00</t>
  </si>
  <si>
    <t>2,989,668,925</t>
  </si>
  <si>
    <t>2,615,622,467</t>
  </si>
  <si>
    <t>주식회사 예선건설</t>
  </si>
  <si>
    <t xml:space="preserve">[기][A값][의무]관악동작 임대아파트 시설물 유지보수공사 (긴급공고) </t>
  </si>
  <si>
    <t>20230233020-00</t>
  </si>
  <si>
    <t>3,316,853,450</t>
  </si>
  <si>
    <t>2,902,001,040</t>
  </si>
  <si>
    <t xml:space="preserve">[기][A값][의무]강서-3 임대아파트 시설물 유지보수공사 (긴급공고) </t>
  </si>
  <si>
    <t>20230232999-00</t>
  </si>
  <si>
    <t>4,332,356,850</t>
  </si>
  <si>
    <t>3,800,533,522</t>
  </si>
  <si>
    <t>주식회사 정주건설</t>
  </si>
  <si>
    <t xml:space="preserve">[기][A값][의무]강서-2 임대아파트 시설물 유지보수공사 (긴급공고) </t>
  </si>
  <si>
    <t>20230232968-00</t>
  </si>
  <si>
    <t>4,420,830,650</t>
  </si>
  <si>
    <t>3,866,882,607</t>
  </si>
  <si>
    <t xml:space="preserve">[기][A값][의무]강서-1 임대아파트 시설물 유지보수공사 (긴급공고) </t>
  </si>
  <si>
    <t>20230232926-00</t>
  </si>
  <si>
    <t>4,429,234,575</t>
  </si>
  <si>
    <t>3,874,407,300</t>
  </si>
  <si>
    <t>엠투케이건설(주)</t>
  </si>
  <si>
    <t xml:space="preserve">[기][A값][의무]강동-2 임대아파트 시설물 유지보수공사 (긴급공고) </t>
  </si>
  <si>
    <t>20230232904-00</t>
  </si>
  <si>
    <t>2,993,184,725</t>
  </si>
  <si>
    <t>2,619,763,800</t>
  </si>
  <si>
    <t>(주)신기원종합건설</t>
  </si>
  <si>
    <t xml:space="preserve">[기][A값][의무]강동-1 임대아파트 시설물 유지보수공사 (긴급공고) </t>
  </si>
  <si>
    <t>20230232876-00</t>
  </si>
  <si>
    <t>2,996,314,775</t>
  </si>
  <si>
    <t>2,622,473,800</t>
  </si>
  <si>
    <t>주식회사 동경건설</t>
  </si>
  <si>
    <t xml:space="preserve">[기][A값][의무]강남서초-3 임대아파트 시설물 유지보수공사 (긴급공고) </t>
  </si>
  <si>
    <t>20230232850-00</t>
  </si>
  <si>
    <t>3,680,193,225</t>
  </si>
  <si>
    <t>3,220,119,270</t>
  </si>
  <si>
    <t>성보건설 주식회사</t>
  </si>
  <si>
    <t xml:space="preserve">[기][A값][의무]강남서초-2 임대아파트 시설물 유지보수공사 (긴급공고) </t>
  </si>
  <si>
    <t>20230232673-00</t>
  </si>
  <si>
    <t>3,586,810,650</t>
  </si>
  <si>
    <t>3,148,138,159</t>
  </si>
  <si>
    <t xml:space="preserve">[기][A값][의무]강남서초-1 임대아파트 시설물 유지보수공사 (긴급공고) </t>
  </si>
  <si>
    <t>20230232602-00</t>
  </si>
  <si>
    <t>3,686,243,075</t>
  </si>
  <si>
    <t>3,225,368,800</t>
  </si>
  <si>
    <t>에쓰와이이앤씨 주식회사 (SY ENC., Ltd)</t>
  </si>
  <si>
    <t xml:space="preserve">[기][A값][공지]2023년 서울대공원 토목시설물 정비공사(연간단가) </t>
  </si>
  <si>
    <t>20230227504-00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</si>
  <si>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철콘/포장/토공/상.하수도/금속구조물.창호.온실/보링.그라우팅.파일/지붕판금.건축물조립</t>
    </r>
  </si>
  <si>
    <t>648,144,575</t>
  </si>
  <si>
    <t>574,238,991</t>
  </si>
  <si>
    <t xml:space="preserve">[기][A값][순][긴급] 밀알학교 본관동 외벽개선공사 입찰 공고 (긴급공고) </t>
  </si>
  <si>
    <t>922,995,075</t>
  </si>
  <si>
    <t>813,893,610</t>
  </si>
  <si>
    <t xml:space="preserve">[기][A값]2023년 자동차전용도로 옹벽 및 비탈면 정비공사(연간단가) </t>
  </si>
  <si>
    <t>20230226545-00</t>
  </si>
  <si>
    <t>581,474,700</t>
  </si>
  <si>
    <t>518,533,350</t>
  </si>
  <si>
    <t>주식회사모던비앤씨</t>
  </si>
  <si>
    <t xml:space="preserve">[기][A값][협정]동대문구 구립 어르신종합복지관 신축공사(장기) (긴급공고) [주계약자 관리방식] </t>
  </si>
  <si>
    <t>6,257,098,350</t>
  </si>
  <si>
    <t>5,431,284,150</t>
  </si>
  <si>
    <t xml:space="preserve">[기][A값]2023년 차집관로 시설물 유지보수공사(연간단가) (긴급공고) </t>
  </si>
  <si>
    <t>20230225712-00</t>
  </si>
  <si>
    <t>1,157,217,525</t>
  </si>
  <si>
    <t>1,012,678,900</t>
  </si>
  <si>
    <t xml:space="preserve">[기][A값]서울문화재단 본관 노후시설 환경개선공사 (건축, 기계) (긴급공고) </t>
  </si>
  <si>
    <t>1,178,882,700</t>
  </si>
  <si>
    <t>1,030,242,200</t>
  </si>
  <si>
    <t xml:space="preserve">[기][A값][공지]서울랜드 삼천리대극장(야외대극장) 환경개선 및 내진보강공사 (긴급공고) </t>
  </si>
  <si>
    <r>
      <rPr>
        <sz val="9"/>
        <color rgb="FF000000"/>
        <rFont val="Gulim"/>
        <family val="3"/>
        <charset val="129"/>
      </rPr>
      <t>철콘/시설물/금속구조물.창호.온실/비계구조/지붕판금.건축물조립/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</si>
  <si>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585,590,400</t>
  </si>
  <si>
    <t>517,823,790</t>
  </si>
  <si>
    <t>주식회사 동강건설</t>
  </si>
  <si>
    <t>1,047</t>
  </si>
  <si>
    <t xml:space="preserve">[기][A값]탄천센터 토목건축시설물보수및정비공사(연간단가) (긴급공고) </t>
  </si>
  <si>
    <t>20230224060-00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</si>
  <si>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포장/토공/도장/습식.방수/석공/실내건축/보링.그라우팅.파일</t>
    </r>
  </si>
  <si>
    <t>778,816,025</t>
  </si>
  <si>
    <t>687,953,200</t>
  </si>
  <si>
    <t xml:space="preserve">[기][A값][순][특]오류고등학교 급식실 증축 및 내진보강공사 </t>
  </si>
  <si>
    <t>1,953,057,850</t>
  </si>
  <si>
    <t>1,703,580,100</t>
  </si>
  <si>
    <t xml:space="preserve">[기][A값][순]세화고등학교 및 세화여자고등학교 장애인편의시설(엘리베이터) 설치공사(건축) 전자입찰 공고 </t>
  </si>
  <si>
    <t>895,309,725</t>
  </si>
  <si>
    <t>788,788,480</t>
  </si>
  <si>
    <t xml:space="preserve">[기][A값][순][현필]한신대학교 서울캠퍼스 생활관(선교센터) 리모델링 공사(건축) (긴급공고) </t>
  </si>
  <si>
    <t>3,284,749,450</t>
  </si>
  <si>
    <t>2,870,973,000</t>
  </si>
  <si>
    <t xml:space="preserve">[기][A값][협정]구로5동 청소년복합시설 리모델링 공사[주계약자 관리방식] </t>
  </si>
  <si>
    <t>977,020,750</t>
  </si>
  <si>
    <t>862,619,000</t>
  </si>
  <si>
    <t xml:space="preserve">[A값]대림골목시장 아케이드 설치 건축공사 </t>
  </si>
  <si>
    <t>1,136,616,175</t>
  </si>
  <si>
    <t>992,806,000</t>
  </si>
  <si>
    <t xml:space="preserve">[기][A값][순][의무][공지]김포공항 구화물청사 및 기타건물 방수공사 </t>
  </si>
  <si>
    <t>20230204689-00</t>
  </si>
  <si>
    <t>1,469,941,850</t>
  </si>
  <si>
    <t>1,285,779,690</t>
  </si>
  <si>
    <t>(주)무송건설</t>
  </si>
  <si>
    <t xml:space="preserve">[기][A값]학생교육원(글로벌) 본관동 내진보강공사 (긴급공고) </t>
  </si>
  <si>
    <t>643,785,300</t>
  </si>
  <si>
    <t>568,440,440</t>
  </si>
  <si>
    <t>1,772</t>
  </si>
  <si>
    <t xml:space="preserve">[기][A값][순]송파경찰서 거여파출소 신축공사 </t>
  </si>
  <si>
    <t>860,101,850</t>
  </si>
  <si>
    <t>759,911,700</t>
  </si>
  <si>
    <t xml:space="preserve">[기][A값]서남센터 내 시설물 정비공사(연간단가) (긴급공고) </t>
  </si>
  <si>
    <t>20230123947-00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</si>
  <si>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도장/습식.방수/금속구조물.창호.온실/석공/실내건축/지붕판금.건축물조립</t>
    </r>
  </si>
  <si>
    <t>970,052,425</t>
  </si>
  <si>
    <t>857,515,450</t>
  </si>
  <si>
    <t xml:space="preserve">[기][A값]2023년 한강공원 진출입시설 유지보수공사(연간단가) </t>
  </si>
  <si>
    <t>20230119079-00</t>
  </si>
  <si>
    <t>746,516,725</t>
  </si>
  <si>
    <t>658,839,900</t>
  </si>
  <si>
    <t xml:space="preserve">[기][A값][순]한국주택금융공사 서울서부지사 사무환경 조성공사(인테리어) (긴급공고) </t>
  </si>
  <si>
    <t>20230119283-00</t>
  </si>
  <si>
    <t>한국주택금융공사</t>
  </si>
  <si>
    <t>577,515,225</t>
  </si>
  <si>
    <t>510,413,240</t>
  </si>
  <si>
    <t>(주)우성아이앤피</t>
  </si>
  <si>
    <t xml:space="preserve">[기][A값]백년시장 아케이드 설치공사(건축,토목) (긴급공고) </t>
  </si>
  <si>
    <t>1,611,869,075</t>
  </si>
  <si>
    <t>1,407,729,530</t>
  </si>
  <si>
    <t xml:space="preserve">[기][A값][협정]사당4동 재생사업 마을카페 신축공사 (긴급공고)[주계약자 관리방식] </t>
  </si>
  <si>
    <t>1,107,653,650</t>
  </si>
  <si>
    <t>967,143,900</t>
  </si>
  <si>
    <t xml:space="preserve">[기][정][A값]2022학년도 신목중학교 관리실 및 도서실 환경개선사업 건축공사 전자입찰 공고 (긴급공고) (정정공고) </t>
  </si>
  <si>
    <t>20230106104-01</t>
  </si>
  <si>
    <t>서울특별시강서교육청 신목중학교</t>
  </si>
  <si>
    <t>684,250,550</t>
  </si>
  <si>
    <t>602,428,384</t>
  </si>
  <si>
    <t>주식회사 소백건장</t>
  </si>
  <si>
    <t xml:space="preserve">[기][A값][긴급] 이수초 체육관 증축공사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</si>
  <si>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철콘/포장/토공/도장/습식.방수/금속구조물.창호.온실/석공/실내건축/비계구조/보링.그라우팅.파일/지붕판금.건축물조립</t>
    </r>
  </si>
  <si>
    <t>2,979,858,175</t>
  </si>
  <si>
    <t>2,606,644,000</t>
  </si>
  <si>
    <t xml:space="preserve">[현필][공지]혁신지원사업 (디지털, 미러형,스튜디오)시공업체 선정 (건축) </t>
  </si>
  <si>
    <t>20221244224-00</t>
  </si>
  <si>
    <t>수원여자대학교 산학협력단</t>
  </si>
  <si>
    <t>672,198,000</t>
  </si>
  <si>
    <t>435,970,000</t>
  </si>
  <si>
    <t>주식회사 토템제이앤씨</t>
  </si>
  <si>
    <t xml:space="preserve">[기][A값][의무]천연동 도시재생복합센터 건립사업 신축공사 (긴급공고) </t>
  </si>
  <si>
    <t>13,143,913,525</t>
  </si>
  <si>
    <t>10,829,148,390</t>
  </si>
  <si>
    <t xml:space="preserve">[기][A값][순]동덕여자중고등학교교사동 지붕기와 보수공사 전자입찰 공고 </t>
  </si>
  <si>
    <t>20230105583-00</t>
  </si>
  <si>
    <t>지붕판금.건축물조립</t>
  </si>
  <si>
    <t>서울특별시강남교육청 동덕여자중학교</t>
  </si>
  <si>
    <t>947,367,375</t>
  </si>
  <si>
    <t>836,623,000</t>
  </si>
  <si>
    <t xml:space="preserve">[기][A값][협정]강북문화예술회관 대공연장 리모델링공사(건축, 기계) (긴급공고) [주계약자 관리방식] </t>
  </si>
  <si>
    <t>1,861,106,825</t>
  </si>
  <si>
    <t>1,627,139,500</t>
  </si>
  <si>
    <t xml:space="preserve">[기][A값][순]용인-구리간 강동(진입)영업소 등 2개소 신축공사 </t>
  </si>
  <si>
    <t>202296327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</si>
  <si>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철콘/기계설비/금속구조물.창호.온실/철강구조물/지붕판금.건축물조립/가스1종</t>
    </r>
  </si>
  <si>
    <t>2,474,408,737</t>
  </si>
  <si>
    <t>2,160,509,923</t>
  </si>
  <si>
    <t xml:space="preserve">[기][A값][순][특]평화빌딩A동 옥상온실 설치 공사 </t>
  </si>
  <si>
    <t>611,535,950</t>
  </si>
  <si>
    <t>539,517,700</t>
  </si>
  <si>
    <t xml:space="preserve">[기][정][A값][순][특]경문고등학교 정보화도서관 도서실 환경개선공사 (긴급공고) (정정공고) </t>
  </si>
  <si>
    <t>603,769,300</t>
  </si>
  <si>
    <t>532,305,400</t>
  </si>
  <si>
    <t>(주)백산에이앤디</t>
  </si>
  <si>
    <t>1,105</t>
  </si>
  <si>
    <t xml:space="preserve">[기][A값][의무][특]북아현 과선교(도로교, 녹지교) 설치공사 (긴급공고) </t>
  </si>
  <si>
    <t>20230100606-00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</si>
  <si>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철콘/포장/토공/도장/습식.방수/금속구조물.창호.온실/석공/비계구조/철강구조물/보링.그라우팅.파일/지붕판금.건축물조립</t>
    </r>
  </si>
  <si>
    <t>14,381,853,450</t>
  </si>
  <si>
    <t>11,821,434,550</t>
  </si>
  <si>
    <t>주식회사 한반도건설</t>
  </si>
  <si>
    <t xml:space="preserve">[기][A값][순][특]재현중학교 본관 드라이비트 해소공사 입찰공고 (긴급공고) </t>
  </si>
  <si>
    <t>681,244,375</t>
  </si>
  <si>
    <t>601,259,600</t>
  </si>
  <si>
    <t xml:space="preserve">[기][A값][순]2023~2024년 수원 등 3개 지사 건축시설물 연간 유지보수공사 </t>
  </si>
  <si>
    <t>202296507</t>
  </si>
  <si>
    <t>985,406,400</t>
  </si>
  <si>
    <t>871,765,000</t>
  </si>
  <si>
    <t>(주)플러스종합건설</t>
  </si>
  <si>
    <t xml:space="preserve">[기][A값][순]2022년 제4차 교내시설물 건축 성능개선공사(연간단가) </t>
  </si>
  <si>
    <t>614,982,900</t>
  </si>
  <si>
    <t>543,300,000</t>
  </si>
  <si>
    <t xml:space="preserve">[기][정][A값]문일고 이중창 개선 및 교실출입문 교체공사 전자입찰공고[장기계속공사] (긴급공고) (정정공고) </t>
  </si>
  <si>
    <t>서울특별시교육청 문일고등학교</t>
  </si>
  <si>
    <t>575,685,700</t>
  </si>
  <si>
    <t>506,509,740</t>
  </si>
  <si>
    <t xml:space="preserve">[기][A값]국공립 안암어린이집 신축공사 (긴급공고) </t>
  </si>
  <si>
    <t>1,215,215,000</t>
  </si>
  <si>
    <t>1,063,660,540</t>
  </si>
  <si>
    <t xml:space="preserve">[기][A값]삼선동 아동청소년 전용도서관 신축공사 (긴급공고) </t>
  </si>
  <si>
    <t>2,617,441,375</t>
  </si>
  <si>
    <t>2,290,977,080</t>
  </si>
  <si>
    <t xml:space="preserve">[기][A값][순]남강고등학교 도서관(남강기념관)동 내진보강 및 기타(급식실, 바닥,외벽)개선 공사 (긴급공고) </t>
  </si>
  <si>
    <t>1,189,323,175</t>
  </si>
  <si>
    <t>1,038,262,800</t>
  </si>
  <si>
    <t xml:space="preserve">[기][A값]서울예고 본관 화장실 개선공사(긴급) (긴급공고) </t>
  </si>
  <si>
    <t>서울특별시교육청 서울예술고등학교</t>
  </si>
  <si>
    <t>709,125,000</t>
  </si>
  <si>
    <t>626,960,870</t>
  </si>
  <si>
    <t xml:space="preserve">[기][A값][순][특][긴급]2022 동일여고 본관동 드라이비트와 샌드위치판넬해소 및 화장실동 외벽개선공사(건축) (긴급공고) </t>
  </si>
  <si>
    <t>20221245424-00</t>
  </si>
  <si>
    <r>
      <rPr>
        <sz val="9"/>
        <color rgb="FF000000"/>
        <rFont val="Gulim"/>
        <family val="3"/>
        <charset val="129"/>
      </rPr>
      <t>시설물/석공/지붕판금.건축물조립/</t>
    </r>
    <r>
      <rPr>
        <sz val="9"/>
        <color rgb="FF0000FF"/>
        <rFont val="Gulim"/>
        <family val="3"/>
        <charset val="129"/>
      </rPr>
      <t>건축/토건</t>
    </r>
  </si>
  <si>
    <t>1,490,491,350</t>
  </si>
  <si>
    <t>1,299,356,999</t>
  </si>
  <si>
    <t>다우엔지니어링(주)</t>
  </si>
  <si>
    <t xml:space="preserve">[기][A값]공원 내 실내놀이터 신축공사(건축,토목,기계) (긴급공고) </t>
  </si>
  <si>
    <t>20221243950-00</t>
  </si>
  <si>
    <t>564,932,550</t>
  </si>
  <si>
    <t>498,767,415</t>
  </si>
  <si>
    <t xml:space="preserve">[현필]수원여자대학교 인제관 디지털 러닝커먼스 스퀘어(도서관) 구축공사 (건축) - 혁신지원사업 </t>
  </si>
  <si>
    <t>20221230131-00</t>
  </si>
  <si>
    <t>1,354,046,307</t>
  </si>
  <si>
    <t>759,780,000</t>
  </si>
  <si>
    <t>주식회사 엔에스플랜</t>
  </si>
  <si>
    <t xml:space="preserve">[기][정][A값][순]2022 동일여고 수덕관 도서관, 고교학점제공간, 관리실 환경개선 및 석면해체공간 건축공사 (긴급공고) (정정공고) </t>
  </si>
  <si>
    <t>20221244827-01</t>
  </si>
  <si>
    <r>
      <rPr>
        <sz val="9"/>
        <color rgb="FF000000"/>
        <rFont val="Gulim"/>
        <family val="3"/>
        <charset val="129"/>
      </rPr>
      <t>시설물/습식.방수/금속구조물.창호.온실/실내건축/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</si>
  <si>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802,109,025</t>
  </si>
  <si>
    <t>707,925,000</t>
  </si>
  <si>
    <t>1,039</t>
  </si>
  <si>
    <t xml:space="preserve">[기][A값][순]서울매그넷고 2022 고교학점제 학교 공간 구축공사(건축) (긴급공고) </t>
  </si>
  <si>
    <t>20221244709-00</t>
  </si>
  <si>
    <t>서울특별시교육청 서울매그넷고등학교</t>
  </si>
  <si>
    <t>653,092,100</t>
  </si>
  <si>
    <t>576,413,130</t>
  </si>
  <si>
    <t>1,055</t>
  </si>
  <si>
    <t xml:space="preserve">[기][A값][순]본관동 내진보강 공사 </t>
  </si>
  <si>
    <t>1,943,492,200</t>
  </si>
  <si>
    <t>1,693,638,000</t>
  </si>
  <si>
    <t xml:space="preserve">[기][A값][순]동덕여자 중,고등학교 교사동 지붕기와 보수 공사 전자입찰 공고 </t>
  </si>
  <si>
    <t>20221241660-00</t>
  </si>
  <si>
    <t>953,992,775</t>
  </si>
  <si>
    <t>936,617,900</t>
  </si>
  <si>
    <t>주식회사 비엘공간</t>
  </si>
  <si>
    <t xml:space="preserve">[기][정][A값][순]B동 드라이비트해소(안전관리))공사 (긴급공고) (정정공고) </t>
  </si>
  <si>
    <r>
      <rPr>
        <sz val="9"/>
        <color rgb="FF000000"/>
        <rFont val="Gulim"/>
        <family val="3"/>
        <charset val="129"/>
      </rPr>
      <t>시설물/금속구조물.창호.온실/지붕판금.건축물조립/</t>
    </r>
    <r>
      <rPr>
        <sz val="9"/>
        <color rgb="FF0000FF"/>
        <rFont val="Gulim"/>
        <family val="3"/>
        <charset val="129"/>
      </rPr>
      <t>건축/토건</t>
    </r>
  </si>
  <si>
    <t>831,499,600</t>
  </si>
  <si>
    <t>732,673,460</t>
  </si>
  <si>
    <t>1,280</t>
  </si>
  <si>
    <t xml:space="preserve">[기][정][A값][순]숭실고등학교 본관동 내진보강 및 외벽개선 공사(긴급) (긴급공고) (정정공고) </t>
  </si>
  <si>
    <t>2,760,363,200</t>
  </si>
  <si>
    <t>2,410,350,775</t>
  </si>
  <si>
    <t xml:space="preserve">[기][A값][순][긴급]수도전기공업고등학교 관리실 환경개선 건축(기계)공사 </t>
  </si>
  <si>
    <t>20221241985-00</t>
  </si>
  <si>
    <t>581,771,900</t>
  </si>
  <si>
    <t>513,057,000</t>
  </si>
  <si>
    <t>정석티엠에스 주식회사</t>
  </si>
  <si>
    <t>1,083</t>
  </si>
  <si>
    <t xml:space="preserve">[기][A값][순]도림천 외 1역 화장실 시설개량공사(건축) </t>
  </si>
  <si>
    <t>20240319844-00</t>
  </si>
  <si>
    <t>420,267,300</t>
  </si>
  <si>
    <t>372,351,380</t>
  </si>
  <si>
    <t xml:space="preserve">[기][A값][순]강남구청 외 1역 화장실 시설개량공사(건축) </t>
  </si>
  <si>
    <t>20240317123-00</t>
  </si>
  <si>
    <t>428,688,850</t>
  </si>
  <si>
    <t>379,837,300</t>
  </si>
  <si>
    <t>20240312059-00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</si>
  <si>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철콘/도장/습식.방수/금속구조물.창호.온실/석공/지붕판금.건축물조립</t>
    </r>
  </si>
  <si>
    <t>464,483,175</t>
  </si>
  <si>
    <t>410,850,000</t>
  </si>
  <si>
    <t>20240311591-00</t>
  </si>
  <si>
    <t>543,643,500</t>
  </si>
  <si>
    <t>483,255,000</t>
  </si>
  <si>
    <t xml:space="preserve">[A값][순]2024년 관내 도로시설물 보수공사(연간단가) (긴급공고) </t>
  </si>
  <si>
    <t>20240311047-00</t>
  </si>
  <si>
    <t>521,430,500</t>
  </si>
  <si>
    <t>462,198,000</t>
  </si>
  <si>
    <t xml:space="preserve">[기][A값][순]서울시립대학교 2024년 교내 건축시설물 유지보수공사(연간단가) (긴급공고) </t>
  </si>
  <si>
    <t>20240307387-00</t>
  </si>
  <si>
    <t>490,692,025</t>
  </si>
  <si>
    <t>434,281,700</t>
  </si>
  <si>
    <t xml:space="preserve">[기][A값][순]서초문화예술회관 1층 리모델링 공사(건축) (긴급공고) </t>
  </si>
  <si>
    <t>20240305188-00</t>
  </si>
  <si>
    <t>491,135,525</t>
  </si>
  <si>
    <t>433,425,500</t>
  </si>
  <si>
    <t xml:space="preserve">[기][A값][순]가락몰 5관2층 및 3관1층 공실 점포 기반시설 보완공사 (긴급공고) </t>
  </si>
  <si>
    <t>20240303175-00</t>
  </si>
  <si>
    <t>489,507,075</t>
  </si>
  <si>
    <t>432,536,500</t>
  </si>
  <si>
    <t>다산건설 주식회사</t>
  </si>
  <si>
    <t xml:space="preserve">[기][A값][순][공지]2024년 목동운동장 시설물 유지보수공사 (연간단가) </t>
  </si>
  <si>
    <t>20240217255-00</t>
  </si>
  <si>
    <t>484,561,025</t>
  </si>
  <si>
    <t>428,575,380</t>
  </si>
  <si>
    <t>20240220609-00</t>
  </si>
  <si>
    <r>
      <rPr>
        <sz val="9"/>
        <color rgb="FF000000"/>
        <rFont val="Gulim"/>
        <family val="3"/>
        <charset val="129"/>
      </rPr>
      <t>포장/토공/도장/습식.방수/금속구조물.창호.온실/석공/보링.그라우팅.파일/지붕판금.건축물조립/</t>
    </r>
    <r>
      <rPr>
        <sz val="9"/>
        <color rgb="FF0000FF"/>
        <rFont val="Gulim"/>
        <family val="3"/>
        <charset val="129"/>
      </rPr>
      <t>토목/토건</t>
    </r>
  </si>
  <si>
    <t>531,671,775</t>
  </si>
  <si>
    <t>475,853,400</t>
  </si>
  <si>
    <t xml:space="preserve">[기][A값][순]2024년 서울대공원 건축시설물 유지보수공사(연간단가) (긴급공고) </t>
  </si>
  <si>
    <t>20240211876-00</t>
  </si>
  <si>
    <t>493,610,050</t>
  </si>
  <si>
    <t>436,529,296</t>
  </si>
  <si>
    <t>하성종합개발(주)</t>
  </si>
  <si>
    <t>1,670</t>
  </si>
  <si>
    <t xml:space="preserve">[기][A값][순]2024년 서울대공원 건축물 유지보수공사(연간단가) (긴급공고) </t>
  </si>
  <si>
    <t>20240211806-00</t>
  </si>
  <si>
    <t>498,724,050</t>
  </si>
  <si>
    <t>440,981,400</t>
  </si>
  <si>
    <t>1,594</t>
  </si>
  <si>
    <t xml:space="preserve">[기][A값][순]덕수초 수영장 부속시설 개선공사 (긴급공고) </t>
  </si>
  <si>
    <t>20240212306-00</t>
  </si>
  <si>
    <t>467,916,600</t>
  </si>
  <si>
    <t>413,441,750</t>
  </si>
  <si>
    <t xml:space="preserve">[기][A값][순]보문사 내 숲속도서관 인테리어 공사 </t>
  </si>
  <si>
    <t>20240129801-00</t>
  </si>
  <si>
    <t>497,752,900</t>
  </si>
  <si>
    <t>439,236,900</t>
  </si>
  <si>
    <t>1,308</t>
  </si>
  <si>
    <t xml:space="preserve">[정]미래 교육환경 변경 대응을 위한 산업 수요 연계 하이브리드 교육환경 개선공사-문화관 (정정공고) (재입찰) </t>
  </si>
  <si>
    <t>20240117971-02</t>
  </si>
  <si>
    <r>
      <rPr>
        <sz val="9"/>
        <color rgb="FF000000"/>
        <rFont val="Gulim"/>
        <family val="3"/>
        <charset val="129"/>
      </rPr>
      <t>실내건축/</t>
    </r>
    <r>
      <rPr>
        <sz val="9"/>
        <color rgb="FF0000FF"/>
        <rFont val="Gulim"/>
        <family val="3"/>
        <charset val="129"/>
      </rPr>
      <t/>
    </r>
  </si>
  <si>
    <t>경복대학산학협력단</t>
  </si>
  <si>
    <t>495,000,000</t>
  </si>
  <si>
    <t>(주)이언아이디</t>
  </si>
  <si>
    <t xml:space="preserve">[기][A값][순]시립하이서울유스호스텔 3ㆍ4층 객실 환경 개선 공사 </t>
  </si>
  <si>
    <t>20240124539-00</t>
  </si>
  <si>
    <t>시립하이서울유스호스텔</t>
  </si>
  <si>
    <t>451,830,075</t>
  </si>
  <si>
    <t>399,030,396</t>
  </si>
  <si>
    <t>주식회사 펠로플라이</t>
  </si>
  <si>
    <t xml:space="preserve">[기][정][A값][순][긴급]서운중학교 환경개선공사 변경공고 (긴급공고) (정정공고) </t>
  </si>
  <si>
    <t>550,875,975</t>
  </si>
  <si>
    <t>486,617,400</t>
  </si>
  <si>
    <t xml:space="preserve">[기][A값][순]우정경로당 헬스케어 &amp; 그린리모델링 공사(건축,기계) (긴급공고) </t>
  </si>
  <si>
    <t>20240119487-00</t>
  </si>
  <si>
    <t>549,032,850</t>
  </si>
  <si>
    <t>484,847,520</t>
  </si>
  <si>
    <t>티와이이엔지 주식회사</t>
  </si>
  <si>
    <t xml:space="preserve">[기][A값][순]광운인공지능고등학교 체육관전면공사 입찰공고 (긴급공고) </t>
  </si>
  <si>
    <t>20240115442-00</t>
  </si>
  <si>
    <t>서울특별시교육청 광운인공지능고등학교</t>
  </si>
  <si>
    <t>445,481,500</t>
  </si>
  <si>
    <t>393,445,500</t>
  </si>
  <si>
    <t>주식회사 라니디자인</t>
  </si>
  <si>
    <t>1,335</t>
  </si>
  <si>
    <t xml:space="preserve">[기][A값][순][특]2024년 잠실야구장 환경개선공사 (긴급공고) </t>
  </si>
  <si>
    <t>20240112155-00</t>
  </si>
  <si>
    <t>486,285,600</t>
  </si>
  <si>
    <t>429,248,000</t>
  </si>
  <si>
    <t xml:space="preserve">[기][A값][순]서울형 키즈카페 화곡3동점 공간조성 건축공사 </t>
  </si>
  <si>
    <t>20240101633-00</t>
  </si>
  <si>
    <t>525,197,100</t>
  </si>
  <si>
    <t>464,229,042</t>
  </si>
  <si>
    <t xml:space="preserve">[기][정][A값][순]한성고등학교 문무관 체육관 환경개선 시설공사 (정정공고) </t>
  </si>
  <si>
    <t>20231239927-01</t>
  </si>
  <si>
    <t>449,605,250</t>
  </si>
  <si>
    <t>395,741,180</t>
  </si>
  <si>
    <t xml:space="preserve">[기][A값][순][공지]대진고 조리실 개선공사 (긴급공고) </t>
  </si>
  <si>
    <t>20231243292-00</t>
  </si>
  <si>
    <t>서울특별시교육청 대진고등학교</t>
  </si>
  <si>
    <t>454,704,900</t>
  </si>
  <si>
    <t>401,443,833</t>
  </si>
  <si>
    <t xml:space="preserve">[기][A값][순](긴급)청원여고 급식실(바닥),출입공간,차양시설 개선공사 (긴급공고) </t>
  </si>
  <si>
    <t>20231242130-00</t>
  </si>
  <si>
    <t>468,998,025</t>
  </si>
  <si>
    <t>413,851,500</t>
  </si>
  <si>
    <t>(주)조은 엔터프라이즈</t>
  </si>
  <si>
    <t xml:space="preserve">[기][A값][순]남강고 교실 출입문, 중연창 개선 및 복도 벽체개선 공사 (긴급공고) </t>
  </si>
  <si>
    <t>20231241856-00</t>
  </si>
  <si>
    <t>486,958,475</t>
  </si>
  <si>
    <t>428,531,800</t>
  </si>
  <si>
    <t xml:space="preserve">[기][A값][순]세그루패션디자인고 세그루 꿈담터 운동장 스탠드 환경개선 공사(긴급) (긴급공고) </t>
  </si>
  <si>
    <t>20231241626-00</t>
  </si>
  <si>
    <t>서울특별시교육청세그루패션디자인고등학교</t>
  </si>
  <si>
    <t>446,232,175</t>
  </si>
  <si>
    <t>393,771,390</t>
  </si>
  <si>
    <t xml:space="preserve">[현필]국제학사 및 SK국제학사 로비층 환경개선공사 중 건축공사 </t>
  </si>
  <si>
    <t>20231233946-00</t>
  </si>
  <si>
    <t>497,367,150</t>
  </si>
  <si>
    <t>374,000,000</t>
  </si>
  <si>
    <t>서진종합건설주식회사</t>
  </si>
  <si>
    <t xml:space="preserve">[기][A값][순]경기도학교안전공제회 사무실 이전 리모델링 공사 입찰 공고 </t>
  </si>
  <si>
    <t>20231240563-00</t>
  </si>
  <si>
    <t>경기도학교안전공제회</t>
  </si>
  <si>
    <t>482,398,300</t>
  </si>
  <si>
    <t>426,278,400</t>
  </si>
  <si>
    <t>주식회사 대륜씨에스</t>
  </si>
  <si>
    <t>1,541</t>
  </si>
  <si>
    <t xml:space="preserve">[기][A값][순]더 스마티움 건축물 해체공사 </t>
  </si>
  <si>
    <t>2303962-00</t>
  </si>
  <si>
    <t>478,955,000</t>
  </si>
  <si>
    <t>423,933,700</t>
  </si>
  <si>
    <t xml:space="preserve">[기][A값][순]구로구시설관리공단 청사 3층 리모델링 공사 입찰 공고(건축,기계) </t>
  </si>
  <si>
    <t>464,277,925</t>
  </si>
  <si>
    <t>410,160,286</t>
  </si>
  <si>
    <t xml:space="preserve">[기][A값][순]잠실여자고등학교 외벽개선 및 창호공사 입찰공고[긴급] (긴급공고) </t>
  </si>
  <si>
    <t>443,570,650</t>
  </si>
  <si>
    <t>391,542,318</t>
  </si>
  <si>
    <t xml:space="preserve">[기][A값][순](긴급)은평메디텍고등학교 교과교실제 공간재구조화조성 건축공사 입찰 공고 </t>
  </si>
  <si>
    <t>553,098,775</t>
  </si>
  <si>
    <t>487,878,760</t>
  </si>
  <si>
    <t xml:space="preserve">[현필][성균관대학교] 인사캠 노후 화장실 환경개선 공사(건축) </t>
  </si>
  <si>
    <t>480,000,000</t>
  </si>
  <si>
    <t>384,890,000</t>
  </si>
  <si>
    <t>주식회사 이도플랜</t>
  </si>
  <si>
    <t xml:space="preserve">[기][A값][순]2023 고교학점제 학교공간 조성 건축공사 입찰공고 </t>
  </si>
  <si>
    <t>530,825,450</t>
  </si>
  <si>
    <t>467,597,216</t>
  </si>
  <si>
    <t xml:space="preserve">[기][A값][순]선일여자고등학교 관리실 리모델링 공사(건축) (긴급공고) </t>
  </si>
  <si>
    <t>491,926,550</t>
  </si>
  <si>
    <t>432,821,710</t>
  </si>
  <si>
    <t xml:space="preserve">[기][A값][순]효도밥상 반찬공장 리모델링 및 증축공사(건축,기계) (긴급공고) </t>
  </si>
  <si>
    <t>449,930,900</t>
  </si>
  <si>
    <t>400,520,970</t>
  </si>
  <si>
    <t xml:space="preserve">[정][비][공지]배화여자대학교 복지관 및 도서관 휴게시설 환경개선공사 (정정공고) </t>
  </si>
  <si>
    <t>20231229334-01</t>
  </si>
  <si>
    <t>배화여자대학산학협력단</t>
  </si>
  <si>
    <t>541,000,000</t>
  </si>
  <si>
    <t>274,223,000</t>
  </si>
  <si>
    <t>(주)시연데코</t>
  </si>
  <si>
    <t xml:space="preserve">[기][협정]혁신지원사업 실습실 환경개선 건축·기계 공사 시행 건 (긴급공고) </t>
  </si>
  <si>
    <t>20231228458-00</t>
  </si>
  <si>
    <t>여주대학</t>
  </si>
  <si>
    <t>514,589,650</t>
  </si>
  <si>
    <t>390,000,000</t>
  </si>
  <si>
    <t>주식회사 신우이앤지</t>
  </si>
  <si>
    <t xml:space="preserve">[기][A값][순]수서역 6번 출구 만남의 광장 화장실 건축 공사 시행(긴급) (긴급공고) </t>
  </si>
  <si>
    <t>454,084,950</t>
  </si>
  <si>
    <t>401,305,192</t>
  </si>
  <si>
    <t xml:space="preserve">[기][A값][순]상일여자고등학교 본관 및 체육관 전체 석면해체 공사 중 건축공사 (긴급공고) </t>
  </si>
  <si>
    <t>20231218204-00</t>
  </si>
  <si>
    <t>서울특별시교육청 상일여자고등학교</t>
  </si>
  <si>
    <t>456,023,575</t>
  </si>
  <si>
    <t>402,596,034</t>
  </si>
  <si>
    <t>주식회사 위드인아이디</t>
  </si>
  <si>
    <t xml:space="preserve">[기][A값][순]한광고 고교학점제 학교 공간 조성 리모델링 공사 입찰 공고(긴급) (긴급공고) </t>
  </si>
  <si>
    <t>20231221741-00</t>
  </si>
  <si>
    <t>449,493,700</t>
  </si>
  <si>
    <t>396,974,290</t>
  </si>
  <si>
    <t>(주)에스플랜아이엔에이</t>
  </si>
  <si>
    <t xml:space="preserve">[기][A값][순]방신전통시장 스크린 교체 공사(긴급) (긴급공고) </t>
  </si>
  <si>
    <t>478,192,875</t>
  </si>
  <si>
    <t>421,967,369</t>
  </si>
  <si>
    <t xml:space="preserve">[기][정][A값][순][긴급]은평초 창고이전 및 기타공사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</si>
  <si>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철콘/기계설비/도장/습식.방수/금속구조물.창호.온실/석공/실내건축/지붕판금.건축물조립</t>
    </r>
  </si>
  <si>
    <t>442,519,200</t>
  </si>
  <si>
    <t>390,711,478</t>
  </si>
  <si>
    <t xml:space="preserve">[기][A값][순][특][긴급] 경기고 문화관 환경개선공사 입찰 공고 (긴급공고) </t>
  </si>
  <si>
    <t>484,712,050</t>
  </si>
  <si>
    <t>428,420,420</t>
  </si>
  <si>
    <t xml:space="preserve">[기][A값][순][긴급] 신동중 외벽개선 및 장애인편의시설 설치공사 입찰 공고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</si>
  <si>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철콘/도장/습식.방수/금속구조물.창호.온실/석공/비계구조/승강기/지붕판금.건축물조립</t>
    </r>
  </si>
  <si>
    <t>504,806,300</t>
  </si>
  <si>
    <t>446,824,422</t>
  </si>
  <si>
    <t xml:space="preserve">[기][A값][순]［긴급］남성중학교 꿈담교실 및 장애인 편의시설(승강기 )설치 등 공사 (긴급공고) </t>
  </si>
  <si>
    <t>523,747,025</t>
  </si>
  <si>
    <t>461,897,630</t>
  </si>
  <si>
    <t xml:space="preserve">[기][정][A값][순][긴급]2023학년도 양천고등학교 외벽개선공사 (긴급공고) (정정공고) </t>
  </si>
  <si>
    <t>528,188,975</t>
  </si>
  <si>
    <t>466,953,400</t>
  </si>
  <si>
    <t xml:space="preserve">[기][A값][순]서초어린이집 그린리모델링 건축 공사 (긴급공고) </t>
  </si>
  <si>
    <t>461,104,875</t>
  </si>
  <si>
    <t>407,079,000</t>
  </si>
  <si>
    <t xml:space="preserve">[기][정][A값][순]지구촌학교 드라이비트 해소공사 (정정공고) </t>
  </si>
  <si>
    <t>452,744,100</t>
  </si>
  <si>
    <t>399,249,900</t>
  </si>
  <si>
    <t xml:space="preserve">[기][A값][순]서대문 내품애(愛)센터 인테리어 공사(건축) (긴급공고) </t>
  </si>
  <si>
    <t>499,730,575</t>
  </si>
  <si>
    <t>441,306,697</t>
  </si>
  <si>
    <t>1,242</t>
  </si>
  <si>
    <t xml:space="preserve">[기][A값][순]구립창신경로당 리모델링 건축, 기계설비 공사 </t>
  </si>
  <si>
    <t>526,821,025</t>
  </si>
  <si>
    <t>465,291,900</t>
  </si>
  <si>
    <t xml:space="preserve">[기][A값][순][연기][공지][긴급][장기계속]상신중 급식실 및 조리실 전면보수공사 (긴급공고) </t>
  </si>
  <si>
    <r>
      <rPr>
        <sz val="9"/>
        <color rgb="FF000000"/>
        <rFont val="Gulim"/>
        <family val="3"/>
        <charset val="129"/>
      </rPr>
      <t>기계설비/시설물/금속구조물.창호.온실/석공/실내건축/지붕판금.건축물조립/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</si>
  <si>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505,899,075</t>
  </si>
  <si>
    <t>447,003,200</t>
  </si>
  <si>
    <t xml:space="preserve">[기][A값][순][연기][공지]태릉초 교사동(1동) 화장실개선공사 (긴급공고) </t>
  </si>
  <si>
    <t>501,929,800</t>
  </si>
  <si>
    <t>443,761,100</t>
  </si>
  <si>
    <t xml:space="preserve">[기][A값][순][연기][공지][긴급]송파중 본관 바닥개선 공사 (긴급공고) </t>
  </si>
  <si>
    <t>445,183,950</t>
  </si>
  <si>
    <t>392,041,670</t>
  </si>
  <si>
    <t>1,289</t>
  </si>
  <si>
    <t xml:space="preserve">[기][A값][순][연기][공지]가인초 교사동 드라이비트 해소 및 기타공사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</si>
  <si>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습식.방수/비계구조</t>
    </r>
  </si>
  <si>
    <t>466,854,425</t>
  </si>
  <si>
    <t>412,989,150</t>
  </si>
  <si>
    <t xml:space="preserve">[기][A값][순][긴급]석관고 교사동(1,2) 드라이비트해소공사 (긴급공고) </t>
  </si>
  <si>
    <r>
      <rPr>
        <sz val="9"/>
        <color rgb="FF000000"/>
        <rFont val="Gulim"/>
        <family val="3"/>
        <charset val="129"/>
      </rPr>
      <t>시설물/습식.방수/비계구조/지붕판금.건축물조립/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</si>
  <si>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526,380,700</t>
  </si>
  <si>
    <t>464,082,000</t>
  </si>
  <si>
    <t xml:space="preserve">[기][A값][순]종로산업정보학교 급식실 개선공사 (긴급공고) </t>
  </si>
  <si>
    <t>538,887,825</t>
  </si>
  <si>
    <t>476,154,300</t>
  </si>
  <si>
    <t xml:space="preserve">[기][A값][순]도서관 확장개선, 통합환경개선 공사(특수학급,복도,컴퓨터교실1,유치원 독서활동 공간) </t>
  </si>
  <si>
    <t>519,663,375</t>
  </si>
  <si>
    <t>458,961,070</t>
  </si>
  <si>
    <t>1,262</t>
  </si>
  <si>
    <t xml:space="preserve">[기][A값][순]행당중 정보관 화장실 보수공사 </t>
  </si>
  <si>
    <t>537,854,100</t>
  </si>
  <si>
    <t>475,443,176</t>
  </si>
  <si>
    <t xml:space="preserve">[기][정][A값][순]서울덕암초등학교 꿈담교실 건축 공사 (정정공고) </t>
  </si>
  <si>
    <t>20231148912-02</t>
  </si>
  <si>
    <t>서울특별시북부교육청 서울덕암초등학교</t>
  </si>
  <si>
    <t>527,254,925</t>
  </si>
  <si>
    <t>465,298,000</t>
  </si>
  <si>
    <t>주식회사 동신</t>
  </si>
  <si>
    <t>1,221</t>
  </si>
  <si>
    <t xml:space="preserve">[기][A값][순]면일초 수영장 환기시설 및 천장 개선공사(집행대행) </t>
  </si>
  <si>
    <t>460,770,025</t>
  </si>
  <si>
    <t>407,730,429</t>
  </si>
  <si>
    <t>1,013</t>
  </si>
  <si>
    <t xml:space="preserve">[기][A값][순]홍대부고 신관(미래관) 바닥개선 공사 (긴급공고) </t>
  </si>
  <si>
    <t>508,745,275</t>
  </si>
  <si>
    <t>447,868,317</t>
  </si>
  <si>
    <t>1,185</t>
  </si>
  <si>
    <t xml:space="preserve">[기][정][A값][순](긴급)서울과학고 기숙사 환경개선 공사 (긴급공고) (정정공고) </t>
  </si>
  <si>
    <t>444,935,475</t>
  </si>
  <si>
    <t>393,444,000</t>
  </si>
  <si>
    <t>1,267</t>
  </si>
  <si>
    <t xml:space="preserve">[기][A값][순]서울시립대학교 조형관 노후화장실 환경개선공사 (긴급공고) </t>
  </si>
  <si>
    <r>
      <rPr>
        <sz val="9"/>
        <color rgb="FF000000"/>
        <rFont val="Gulim"/>
        <family val="3"/>
        <charset val="129"/>
      </rPr>
      <t>시설물/습식.방수/금속구조물.창호.온실/</t>
    </r>
    <r>
      <rPr>
        <sz val="9"/>
        <color rgb="FF0000FF"/>
        <rFont val="Gulim"/>
        <family val="3"/>
        <charset val="129"/>
      </rPr>
      <t>건축/토건</t>
    </r>
  </si>
  <si>
    <t>453,267,800</t>
  </si>
  <si>
    <t>401,028,000</t>
  </si>
  <si>
    <t xml:space="preserve">[기][A값][순][긴급]성내중 외1교(서울오륜초)드라이비트 해소 및 지붕보수 공사 (긴급공고) </t>
  </si>
  <si>
    <r>
      <rPr>
        <sz val="9"/>
        <color rgb="FF000000"/>
        <rFont val="Gulim"/>
        <family val="3"/>
        <charset val="129"/>
      </rPr>
      <t>습식.방수/금속구조물.창호.온실/석공/</t>
    </r>
    <r>
      <rPr>
        <sz val="9"/>
        <color rgb="FF0000FF"/>
        <rFont val="Gulim"/>
        <family val="3"/>
        <charset val="129"/>
      </rPr>
      <t>건축/토건</t>
    </r>
  </si>
  <si>
    <t>453,238,950</t>
  </si>
  <si>
    <t>400,806,300</t>
  </si>
  <si>
    <t xml:space="preserve">[기][A값][순]고척도서관 Creative Ground 조성 공사 (긴급공고) </t>
  </si>
  <si>
    <t>511,875,400</t>
  </si>
  <si>
    <t>452,933,745</t>
  </si>
  <si>
    <t>1,264</t>
  </si>
  <si>
    <t xml:space="preserve">[기][A값][순]송화벽화시장 고객주차장 확장 공사(긴급) (긴급공고) </t>
  </si>
  <si>
    <t>20231146322-00</t>
  </si>
  <si>
    <t>485,413,175</t>
  </si>
  <si>
    <t>428,617,000</t>
  </si>
  <si>
    <t xml:space="preserve">[기][A값][순][긴급]오현초 본관동 화장실 개선공사 (긴급공고) </t>
  </si>
  <si>
    <t>483,796,450</t>
  </si>
  <si>
    <t>427,662,080</t>
  </si>
  <si>
    <t xml:space="preserve">[기][A값][순]제기동 고대앞마을 마을공동작업소 신축공사(건축) </t>
  </si>
  <si>
    <t>455,361,850</t>
  </si>
  <si>
    <t>402,232,180</t>
  </si>
  <si>
    <t xml:space="preserve">[기][A값][순][긴급]서울명일초 본관동 화장실개선공사 (긴급공고) </t>
  </si>
  <si>
    <t>461,562,550</t>
  </si>
  <si>
    <t>408,056,200</t>
  </si>
  <si>
    <t xml:space="preserve">[기][A값][순]서울공고 외부창호개선 및 기타공사 (긴급공고) </t>
  </si>
  <si>
    <t>493,834,600</t>
  </si>
  <si>
    <t>436,782,000</t>
  </si>
  <si>
    <t xml:space="preserve">[기][A값][순]양화중학교 본관동 바닥개선 공사 </t>
  </si>
  <si>
    <t>448,253,200</t>
  </si>
  <si>
    <t>397,558,000</t>
  </si>
  <si>
    <t>1,282</t>
  </si>
  <si>
    <t xml:space="preserve">[기][A값][순][공지]한강대교 직녀카페 숙박시설 전환 리모델링 공사(장기계속) (긴급공고) </t>
  </si>
  <si>
    <t>471,172,000</t>
  </si>
  <si>
    <t>415,493,050</t>
  </si>
  <si>
    <t xml:space="preserve">[기][A값][순][긴급](장기계속)서울도시과학기술고 천정텍스 교체공사 (긴급공고) </t>
  </si>
  <si>
    <t>524,444,850</t>
  </si>
  <si>
    <t>463,049,700</t>
  </si>
  <si>
    <t>1,245</t>
  </si>
  <si>
    <t xml:space="preserve">[기][A값][순]등양초 텍스설치 및 내부도장공사 (긴급공고) </t>
  </si>
  <si>
    <t>553,619,900</t>
  </si>
  <si>
    <t>489,631,100</t>
  </si>
  <si>
    <t>1,048</t>
  </si>
  <si>
    <t xml:space="preserve">[기][A값][순]정곡초 교사동 바닥개선공사 (긴급공고) </t>
  </si>
  <si>
    <t>487,898,975</t>
  </si>
  <si>
    <t>430,673,557</t>
  </si>
  <si>
    <t>1,276</t>
  </si>
  <si>
    <t xml:space="preserve">[기][A값][순]레드로드 발전소 리모델링 공사(건축/기계)[긴급] (긴급공고) </t>
  </si>
  <si>
    <t>539,738,175</t>
  </si>
  <si>
    <t>477,243,894</t>
  </si>
  <si>
    <t xml:space="preserve">[기][A값][순]푸른하늘어린이집 내진보강 및 그린리모델링 공사(건축·기계) </t>
  </si>
  <si>
    <t>449,795,725</t>
  </si>
  <si>
    <t>397,342,000</t>
  </si>
  <si>
    <t xml:space="preserve">[기][A값][순]원묵초 신설 텍스 설치공사(장기계속) </t>
  </si>
  <si>
    <t>530,384,675</t>
  </si>
  <si>
    <t>469,262,732</t>
  </si>
  <si>
    <t>1,271</t>
  </si>
  <si>
    <t xml:space="preserve">[기][A값][순][특]둔촌중학교 교사동 치장벽돌 개선공사 </t>
  </si>
  <si>
    <r>
      <rPr>
        <sz val="9"/>
        <color rgb="FF000000"/>
        <rFont val="Gulim"/>
        <family val="3"/>
        <charset val="129"/>
      </rPr>
      <t>습식.방수/석공/</t>
    </r>
    <r>
      <rPr>
        <sz val="9"/>
        <color rgb="FF0000FF"/>
        <rFont val="Gulim"/>
        <family val="3"/>
        <charset val="129"/>
      </rPr>
      <t>건축/토건</t>
    </r>
  </si>
  <si>
    <t>470,383,400</t>
  </si>
  <si>
    <t>416,107,000</t>
  </si>
  <si>
    <t xml:space="preserve">[기][A값][순][연기][공지]효제초 석면텍스 교체공사 (긴급공고) </t>
  </si>
  <si>
    <t>484,827,725</t>
  </si>
  <si>
    <t>428,456,600</t>
  </si>
  <si>
    <t>1,235</t>
  </si>
  <si>
    <t xml:space="preserve">[기][A값][순][연기][공지]동작고 교사동 창호 개선공사 (긴급공고) </t>
  </si>
  <si>
    <t>473,026,650</t>
  </si>
  <si>
    <t>416,459,350</t>
  </si>
  <si>
    <t xml:space="preserve">[기][A값][순](장기계속)수리초 외 1교(성원초) 균열보수 및 기타공사 </t>
  </si>
  <si>
    <r>
      <rPr>
        <sz val="9"/>
        <color rgb="FF000000"/>
        <rFont val="Gulim"/>
        <family val="3"/>
        <charset val="129"/>
      </rPr>
      <t>시설물/금속구조물.창호.온실/비계구조/</t>
    </r>
    <r>
      <rPr>
        <sz val="9"/>
        <color rgb="FF0000FF"/>
        <rFont val="Gulim"/>
        <family val="3"/>
        <charset val="129"/>
      </rPr>
      <t>건축/토건</t>
    </r>
  </si>
  <si>
    <t>534,073,975</t>
  </si>
  <si>
    <t>471,040,090</t>
  </si>
  <si>
    <t xml:space="preserve">[A값][순]면동초 교사동 외벽 누수 방수공사 </t>
  </si>
  <si>
    <t>464,762,375</t>
  </si>
  <si>
    <t>410,432,570</t>
  </si>
  <si>
    <t xml:space="preserve">[기][A값][순]잠실고등학교 본관동 바닥개선공사 </t>
  </si>
  <si>
    <t>451,896,325</t>
  </si>
  <si>
    <t>399,013,584</t>
  </si>
  <si>
    <t xml:space="preserve">[기][A값][순]강남중 본관, 급식실 텍스설치공사 (긴급공고) </t>
  </si>
  <si>
    <t>464,699,925</t>
  </si>
  <si>
    <t>411,001,879</t>
  </si>
  <si>
    <t>1,269</t>
  </si>
  <si>
    <t xml:space="preserve">[기][A값][순]서울난우초 텍스설치공사 (긴급공고) </t>
  </si>
  <si>
    <t>459,506,550</t>
  </si>
  <si>
    <t>405,903,930</t>
  </si>
  <si>
    <t>1,268</t>
  </si>
  <si>
    <t xml:space="preserve">[기][A값][순]열린관 후생복지시설 구축공사 (긴급공고) </t>
  </si>
  <si>
    <t>461,837,800</t>
  </si>
  <si>
    <t>407,759,768</t>
  </si>
  <si>
    <t xml:space="preserve">[기][현필]연세DX아카데미(연세·삼성학술정보관) 교육환경 개선공사 중 건축공사 </t>
  </si>
  <si>
    <t>20231100577-00</t>
  </si>
  <si>
    <t>491,253,875</t>
  </si>
  <si>
    <t>291,247,000</t>
  </si>
  <si>
    <t>주식회사 아이디일공일일</t>
  </si>
  <si>
    <t xml:space="preserve">[기][A값][순]잠일고등학교 특별교실 증축 및 기타공사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</si>
  <si>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철콘/금속구조물.창호.온실/실내건축/지붕판금.건축물조립</t>
    </r>
  </si>
  <si>
    <t>482,964,950</t>
  </si>
  <si>
    <t>427,007,851</t>
  </si>
  <si>
    <t xml:space="preserve">[기][A값][순]경원선 녹천역1번출구 에스컬레이터 설치 기타공사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</si>
  <si>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금속구조물.창호.온실/승강기/철강구조물/지붕판금.건축물조립</t>
    </r>
  </si>
  <si>
    <t>448,825,350</t>
  </si>
  <si>
    <t>396,230,310</t>
  </si>
  <si>
    <t xml:space="preserve">[기][A값][순]DDP 쇼룸 조성공사(DDP 디자인랩 2층) (실내건축) </t>
  </si>
  <si>
    <t>445,578,350</t>
  </si>
  <si>
    <t>392,789,000</t>
  </si>
  <si>
    <t xml:space="preserve">[기][A값][순]서울금천초등학교 교사동 외부창호 개선공사 </t>
  </si>
  <si>
    <t>463,242,800</t>
  </si>
  <si>
    <t>409,125,700</t>
  </si>
  <si>
    <t xml:space="preserve">[기][A값][순]시민생활공간 조성공사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</si>
  <si>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금속구조물.창호.온실/실내건축/비계구조/철강구조물/지붕판금.건축물조립</t>
    </r>
  </si>
  <si>
    <t>497,925,625</t>
  </si>
  <si>
    <t>439,731,140</t>
  </si>
  <si>
    <t xml:space="preserve">[기][A값][순]화생방정찰차 차양대 신축공사(시설) </t>
  </si>
  <si>
    <t>2023-21540</t>
  </si>
  <si>
    <t>455,468,327</t>
  </si>
  <si>
    <t>402,998,408</t>
  </si>
  <si>
    <t>주식회사 엘엠케이종합건설</t>
  </si>
  <si>
    <t xml:space="preserve">[기][A값][순][협정]청와대 관리동 1층 화장실 신설 공사 </t>
  </si>
  <si>
    <t>20231008528-00</t>
  </si>
  <si>
    <t>529,349,325</t>
  </si>
  <si>
    <t>468,169,000</t>
  </si>
  <si>
    <t xml:space="preserve">[A값][순]진황도로 경관사업 시설물 등 공사 (긴급공고) </t>
  </si>
  <si>
    <t>20231016044-00</t>
  </si>
  <si>
    <t>447,143,775</t>
  </si>
  <si>
    <t>395,046,900</t>
  </si>
  <si>
    <t xml:space="preserve">[기][A값][순]초당초 본관동 외부창호개선공사 </t>
  </si>
  <si>
    <t>20231012421-00</t>
  </si>
  <si>
    <t>526,767,250</t>
  </si>
  <si>
    <t>465,297,720</t>
  </si>
  <si>
    <t xml:space="preserve">[기][A값][순][협정]창동 업무시설 2,4,5층 공간구획공사[주계약자 관리방식] </t>
  </si>
  <si>
    <t>20231010595-00</t>
  </si>
  <si>
    <t>461,616,025</t>
  </si>
  <si>
    <t>408,562,000</t>
  </si>
  <si>
    <t xml:space="preserve">[기][A값][순]동작관악교육지원청 청사 환경개선공사 (긴급공고) </t>
  </si>
  <si>
    <t>20231011039-00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</si>
  <si>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</t>
    </r>
    <r>
      <rPr>
        <sz val="9"/>
        <color rgb="FF0000FF"/>
        <rFont val="Gulim"/>
        <family val="3"/>
        <charset val="129"/>
      </rPr>
      <t>건축/토건</t>
    </r>
  </si>
  <si>
    <t>495,276,050</t>
  </si>
  <si>
    <t>437,359,512</t>
  </si>
  <si>
    <t xml:space="preserve">[기][A값][순][협정]창동 업무시설 9층 공간구획공사 (긴급공고)[주계약자 관리방식] </t>
  </si>
  <si>
    <t>20231004785-00</t>
  </si>
  <si>
    <t>482,393,275</t>
  </si>
  <si>
    <t>426,816,954</t>
  </si>
  <si>
    <t>주식회사도원아이디</t>
  </si>
  <si>
    <t xml:space="preserve">[기][A값][순]공중화장실 현대화사업(분토골어린이공원 외 2곳) (긴급공고) </t>
  </si>
  <si>
    <t>20231006201-00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</si>
  <si>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기계설비/실내건축/가스1종</t>
    </r>
  </si>
  <si>
    <t>442,139,475</t>
  </si>
  <si>
    <t>390,473,780</t>
  </si>
  <si>
    <t xml:space="preserve">[기][정][A값][순](변경)수색초 학교공간재구조화(꿈을담은교실) 공사 (긴급공고) (정정공고) </t>
  </si>
  <si>
    <t>20231000303-01</t>
  </si>
  <si>
    <t>서울특별시서부교육청 서울수색초등학교</t>
  </si>
  <si>
    <t>490,743,050</t>
  </si>
  <si>
    <t>432,983,999</t>
  </si>
  <si>
    <t>1,138</t>
  </si>
  <si>
    <t xml:space="preserve">[기][A값][순][협정][특]창동 업무시설 6층 공간구획공사 [주계약자 관리방식] </t>
  </si>
  <si>
    <t>20230928934-00</t>
  </si>
  <si>
    <t>477,391,950</t>
  </si>
  <si>
    <t>422,359,810</t>
  </si>
  <si>
    <t xml:space="preserve">[기][A값][순]행정안내실 시설 개선공사 </t>
  </si>
  <si>
    <t>2023-20299</t>
  </si>
  <si>
    <t>509,172,775</t>
  </si>
  <si>
    <t>450,615,000</t>
  </si>
  <si>
    <t xml:space="preserve">[기][A값][순]도봉도서관 3층 공간 재구조화 공사 (긴급공고) </t>
  </si>
  <si>
    <t>20230926486-00</t>
  </si>
  <si>
    <t>서울특별시교육청 도봉도서관</t>
  </si>
  <si>
    <t>544,220,475</t>
  </si>
  <si>
    <t>480,550,750</t>
  </si>
  <si>
    <t>1/840</t>
  </si>
  <si>
    <t>2023/11/16 10:00</t>
  </si>
  <si>
    <t>2023/11/08</t>
  </si>
  <si>
    <t>562/826</t>
  </si>
  <si>
    <t>2023/10/31</t>
  </si>
  <si>
    <t>240/845</t>
  </si>
  <si>
    <t>2023/11/09</t>
  </si>
  <si>
    <t>645/834</t>
  </si>
  <si>
    <t>2023/11/10</t>
  </si>
  <si>
    <t>720/1208</t>
  </si>
  <si>
    <t>-444/1244</t>
  </si>
  <si>
    <t>2023/11/14</t>
  </si>
  <si>
    <t>-285/780</t>
  </si>
  <si>
    <t>-489/844</t>
  </si>
  <si>
    <t>-204/848</t>
  </si>
  <si>
    <t>2023/11/13</t>
  </si>
  <si>
    <t>-164/833</t>
  </si>
  <si>
    <t>-477/1145</t>
  </si>
  <si>
    <t>-605/869</t>
  </si>
  <si>
    <t>574/819</t>
  </si>
  <si>
    <t>751/861</t>
  </si>
  <si>
    <t>674/851</t>
  </si>
  <si>
    <t>2023/11/07</t>
  </si>
  <si>
    <t>-295/812</t>
  </si>
  <si>
    <t>2023/11/15</t>
  </si>
  <si>
    <t>-24/669</t>
  </si>
  <si>
    <t>787/882</t>
  </si>
  <si>
    <t>277/883</t>
  </si>
  <si>
    <t>1082/1191</t>
  </si>
  <si>
    <t>468/1215</t>
  </si>
  <si>
    <t>633/1202</t>
  </si>
  <si>
    <t>10/874</t>
  </si>
  <si>
    <t>126/879</t>
  </si>
  <si>
    <t>440/1249</t>
  </si>
  <si>
    <t>-435/866</t>
  </si>
  <si>
    <t>-1/917</t>
  </si>
  <si>
    <t>623/853</t>
  </si>
  <si>
    <t>259/848</t>
  </si>
  <si>
    <t>48/831</t>
  </si>
  <si>
    <t>-42/814</t>
  </si>
  <si>
    <t>-222/781</t>
  </si>
  <si>
    <t>31/711</t>
  </si>
  <si>
    <t>463/827</t>
  </si>
  <si>
    <t>163/848</t>
  </si>
  <si>
    <t>174/856</t>
  </si>
  <si>
    <t>-19/861</t>
  </si>
  <si>
    <t>256/616</t>
  </si>
  <si>
    <t>610/880</t>
  </si>
  <si>
    <t>35/665</t>
  </si>
  <si>
    <t>697/827</t>
  </si>
  <si>
    <t>33/1260</t>
  </si>
  <si>
    <t>53/835</t>
  </si>
  <si>
    <t>616/827</t>
  </si>
  <si>
    <t>673/876</t>
  </si>
  <si>
    <t>-10/852</t>
  </si>
  <si>
    <t>597/873</t>
  </si>
  <si>
    <t>-190/867</t>
  </si>
  <si>
    <t>-115/833</t>
  </si>
  <si>
    <t>664/834</t>
  </si>
  <si>
    <t>211/793</t>
  </si>
  <si>
    <t>-161/798</t>
  </si>
  <si>
    <t>493/849</t>
  </si>
  <si>
    <t>-264/845</t>
  </si>
  <si>
    <t>-206/665</t>
  </si>
  <si>
    <t>-170/797</t>
  </si>
  <si>
    <t>-458/1282</t>
  </si>
  <si>
    <t>209/995</t>
  </si>
  <si>
    <t>-107/1038</t>
  </si>
  <si>
    <t>658/764</t>
  </si>
  <si>
    <t>131/862</t>
  </si>
  <si>
    <t>79/859</t>
  </si>
  <si>
    <t>279/853</t>
  </si>
  <si>
    <t>632/852</t>
  </si>
  <si>
    <t>78/840</t>
  </si>
  <si>
    <t>250/992</t>
  </si>
  <si>
    <t>-423/860</t>
  </si>
  <si>
    <t>175/814</t>
  </si>
  <si>
    <t>610/768</t>
  </si>
  <si>
    <t>390/921</t>
  </si>
  <si>
    <t>320/805</t>
  </si>
  <si>
    <t>70/850</t>
  </si>
  <si>
    <t>259/811</t>
  </si>
  <si>
    <t>572/799</t>
  </si>
  <si>
    <t>271/845</t>
  </si>
  <si>
    <t>561/991</t>
  </si>
  <si>
    <t>329/1250</t>
  </si>
  <si>
    <t>658/1260</t>
  </si>
  <si>
    <t>120/797</t>
  </si>
  <si>
    <t>352/778</t>
  </si>
  <si>
    <t>83/1227</t>
  </si>
  <si>
    <t>-458/1006</t>
  </si>
  <si>
    <t>-49/834</t>
  </si>
  <si>
    <t>339/1244</t>
  </si>
  <si>
    <t>541/854</t>
  </si>
  <si>
    <t>124/725</t>
  </si>
  <si>
    <t>-442/814</t>
  </si>
  <si>
    <t>373/1267</t>
  </si>
  <si>
    <t>17/837</t>
  </si>
  <si>
    <t>98/821</t>
  </si>
  <si>
    <t>502/921</t>
  </si>
  <si>
    <t>48/776</t>
  </si>
  <si>
    <t>-309/830</t>
  </si>
  <si>
    <t>-34/860</t>
  </si>
  <si>
    <t>1223/1264</t>
  </si>
  <si>
    <t>-143/826</t>
  </si>
  <si>
    <t>823/1185</t>
  </si>
  <si>
    <t>207/1031</t>
  </si>
  <si>
    <t>77/934</t>
  </si>
  <si>
    <t>-42/219</t>
  </si>
  <si>
    <t>2023/12/07 10:00</t>
  </si>
  <si>
    <t>285/787</t>
  </si>
  <si>
    <t>26/797</t>
  </si>
  <si>
    <t>636/1254</t>
  </si>
  <si>
    <t>-14/793</t>
  </si>
  <si>
    <t>306/877</t>
  </si>
  <si>
    <t>312/728</t>
  </si>
  <si>
    <t>519/828</t>
  </si>
  <si>
    <t>290/842</t>
  </si>
  <si>
    <t>633/828</t>
  </si>
  <si>
    <t>92/838</t>
  </si>
  <si>
    <t>615/795</t>
  </si>
  <si>
    <t>283/1093</t>
  </si>
  <si>
    <t>441/828</t>
  </si>
  <si>
    <t>2023/12/07 14:00</t>
  </si>
  <si>
    <t>524/710</t>
  </si>
  <si>
    <t>-170/858</t>
  </si>
  <si>
    <t>469/833</t>
  </si>
  <si>
    <t>59/858</t>
  </si>
  <si>
    <t>-307/883</t>
  </si>
  <si>
    <t>2023/12/07 12:00</t>
  </si>
  <si>
    <t>309/758</t>
  </si>
  <si>
    <t>340/853</t>
  </si>
  <si>
    <t>172/834</t>
  </si>
  <si>
    <t>2023/12/08 10:00</t>
  </si>
  <si>
    <t>521/829</t>
  </si>
  <si>
    <t>150/881</t>
  </si>
  <si>
    <t>2023/12/11 10:00</t>
  </si>
  <si>
    <t>-6/853</t>
  </si>
  <si>
    <t>229/1227</t>
  </si>
  <si>
    <t>-4/1292</t>
  </si>
  <si>
    <t>564/959</t>
  </si>
  <si>
    <t>-47/838</t>
  </si>
  <si>
    <t>401/812</t>
  </si>
  <si>
    <t>507/914</t>
  </si>
  <si>
    <t>2023/12/11 14:00</t>
  </si>
  <si>
    <t>15/848</t>
  </si>
  <si>
    <t>65/797</t>
  </si>
  <si>
    <t>575/1017</t>
  </si>
  <si>
    <t>1000/1250</t>
  </si>
  <si>
    <t>75/894</t>
  </si>
  <si>
    <t>-43/789</t>
  </si>
  <si>
    <t>498/808</t>
  </si>
  <si>
    <t>67/838</t>
  </si>
  <si>
    <t>-74/864</t>
  </si>
  <si>
    <t>58/829</t>
  </si>
  <si>
    <t>693/843</t>
  </si>
  <si>
    <t>989/1212</t>
  </si>
  <si>
    <t>284/888</t>
  </si>
  <si>
    <t>269/869</t>
  </si>
  <si>
    <t>2023/12/12 13:30</t>
  </si>
  <si>
    <t>193/838</t>
  </si>
  <si>
    <t>447/962</t>
  </si>
  <si>
    <t>29/873</t>
  </si>
  <si>
    <t>-42/854</t>
  </si>
  <si>
    <t>-114/852</t>
  </si>
  <si>
    <t>31/822</t>
  </si>
  <si>
    <t>-66/849</t>
  </si>
  <si>
    <t>-557/992</t>
  </si>
  <si>
    <t>144/647</t>
  </si>
  <si>
    <t>211/834</t>
  </si>
  <si>
    <t>374/476</t>
  </si>
  <si>
    <t>416/866</t>
  </si>
  <si>
    <t>2023/12/12 14:00</t>
  </si>
  <si>
    <t>-67/833</t>
  </si>
  <si>
    <t>-428/903</t>
  </si>
  <si>
    <t>-459/1155</t>
  </si>
  <si>
    <t>156/865</t>
  </si>
  <si>
    <t>504/1020</t>
  </si>
  <si>
    <t>2023/12/13 10:00</t>
  </si>
  <si>
    <t>86/833</t>
  </si>
  <si>
    <t>99/862</t>
  </si>
  <si>
    <t>43/863</t>
  </si>
  <si>
    <t>290/854</t>
  </si>
  <si>
    <t>655/829</t>
  </si>
  <si>
    <t>459/858</t>
  </si>
  <si>
    <t>-5/461</t>
  </si>
  <si>
    <t>463/690</t>
  </si>
  <si>
    <t>728/884</t>
  </si>
  <si>
    <t>-106/787</t>
  </si>
  <si>
    <t>351/1005</t>
  </si>
  <si>
    <t>628/848</t>
  </si>
  <si>
    <t>-141/842</t>
  </si>
  <si>
    <t>652/881</t>
  </si>
  <si>
    <t>303/1196</t>
  </si>
  <si>
    <t>384/611</t>
  </si>
  <si>
    <t>2023/12/14 10:00</t>
  </si>
  <si>
    <t>491/854</t>
  </si>
  <si>
    <t>-57/718</t>
  </si>
  <si>
    <t>282/822</t>
  </si>
  <si>
    <t>503/822</t>
  </si>
  <si>
    <t>669/861</t>
  </si>
  <si>
    <t>34/838</t>
  </si>
  <si>
    <t>152/853</t>
  </si>
  <si>
    <t>52/843</t>
  </si>
  <si>
    <t>531/882</t>
  </si>
  <si>
    <t>180/791</t>
  </si>
  <si>
    <t>2023/12/14 14:00</t>
  </si>
  <si>
    <t>-128/823</t>
  </si>
  <si>
    <t>592/874</t>
  </si>
  <si>
    <t>666/903</t>
  </si>
  <si>
    <t>2023/12/15 10:00</t>
  </si>
  <si>
    <t>235/854</t>
  </si>
  <si>
    <t>-275/825</t>
  </si>
  <si>
    <t>964/1253</t>
  </si>
  <si>
    <t>45/827</t>
  </si>
  <si>
    <t>2023/12/18 10:00</t>
  </si>
  <si>
    <t>-342/849</t>
  </si>
  <si>
    <t>-401/1257</t>
  </si>
  <si>
    <t>58/848</t>
  </si>
  <si>
    <t>56/878</t>
  </si>
  <si>
    <t>246/845</t>
  </si>
  <si>
    <t>-171/882</t>
  </si>
  <si>
    <t>-264/873</t>
  </si>
  <si>
    <t>372/841</t>
  </si>
  <si>
    <t>25/681</t>
  </si>
  <si>
    <t>16/815</t>
  </si>
  <si>
    <t>-226/769</t>
  </si>
  <si>
    <t>5/864</t>
  </si>
  <si>
    <t>301/798</t>
  </si>
  <si>
    <t>-35/1228</t>
  </si>
  <si>
    <t>52/873</t>
  </si>
  <si>
    <t>54/776</t>
  </si>
  <si>
    <t>-278/1248</t>
  </si>
  <si>
    <t>-142/843</t>
  </si>
  <si>
    <t>-359/818</t>
  </si>
  <si>
    <t>2023/12/19 10:00</t>
  </si>
  <si>
    <t>2023/12/20 10:00</t>
  </si>
  <si>
    <t>2023/12/21 10:00</t>
  </si>
  <si>
    <t>2023/12/22 10:00</t>
  </si>
  <si>
    <t>2023/12/26 14:00</t>
  </si>
  <si>
    <t>2023/12/21</t>
  </si>
  <si>
    <t>-81/672</t>
  </si>
  <si>
    <t>2023/12/26 10:00</t>
  </si>
  <si>
    <t>2023/12/20</t>
  </si>
  <si>
    <t>682/1198</t>
  </si>
  <si>
    <t>358/813</t>
  </si>
  <si>
    <t>2023/12/26 11:00</t>
  </si>
  <si>
    <t>550/838</t>
  </si>
  <si>
    <t>286/669</t>
  </si>
  <si>
    <t>623/836</t>
  </si>
  <si>
    <t>2023/12/27 17:00</t>
  </si>
  <si>
    <t>2023/12/22</t>
  </si>
  <si>
    <t>351/731</t>
  </si>
  <si>
    <t>2023/12/27 10:00</t>
  </si>
  <si>
    <t>2/798</t>
  </si>
  <si>
    <t>85/912</t>
  </si>
  <si>
    <t>2023/12/28 10:00</t>
  </si>
  <si>
    <t>568/921</t>
  </si>
  <si>
    <t>104/654</t>
  </si>
  <si>
    <t>2023/12/28 14:00</t>
  </si>
  <si>
    <t>532/627</t>
  </si>
  <si>
    <t>354/818</t>
  </si>
  <si>
    <t>2024/01/02 10:00</t>
  </si>
  <si>
    <t>2023/12/27</t>
  </si>
  <si>
    <t>355/834</t>
  </si>
  <si>
    <t>2024/01/02 11:00</t>
  </si>
  <si>
    <t>-240/875</t>
  </si>
  <si>
    <t>2023/12/26</t>
  </si>
  <si>
    <t>457/800</t>
  </si>
  <si>
    <t>335/841</t>
  </si>
  <si>
    <t>2024/01/03 10:00</t>
  </si>
  <si>
    <t>2023/12/28</t>
  </si>
  <si>
    <t>667/845</t>
  </si>
  <si>
    <t>2024/01/03 14:00</t>
  </si>
  <si>
    <t>95/864</t>
  </si>
  <si>
    <t>526/1301</t>
  </si>
  <si>
    <t>594/814</t>
  </si>
  <si>
    <t>2024/01/03 16:00</t>
  </si>
  <si>
    <t>511/850</t>
  </si>
  <si>
    <t>743/871</t>
  </si>
  <si>
    <t>2024/01/04 10:00</t>
  </si>
  <si>
    <t>11/442</t>
  </si>
  <si>
    <t>303/853</t>
  </si>
  <si>
    <t>140/1133</t>
  </si>
  <si>
    <t>2024/01/05 10:00</t>
  </si>
  <si>
    <t>2024/01/02</t>
  </si>
  <si>
    <t>739/871</t>
  </si>
  <si>
    <t>2023/12/29</t>
  </si>
  <si>
    <t>86/841</t>
  </si>
  <si>
    <t>2024/01/08 10:00</t>
  </si>
  <si>
    <t>2024/01/03</t>
  </si>
  <si>
    <t>785/948</t>
  </si>
  <si>
    <t>-615/895</t>
  </si>
  <si>
    <t>603/861</t>
  </si>
  <si>
    <t>2024/01/09 10:00</t>
  </si>
  <si>
    <t>-82/1250</t>
  </si>
  <si>
    <t>2024/01/10 14:00</t>
  </si>
  <si>
    <t>2024/01/04</t>
  </si>
  <si>
    <t>104/840</t>
  </si>
  <si>
    <t>2024/01/10 10:00</t>
  </si>
  <si>
    <t>553/854</t>
  </si>
  <si>
    <t>364/887</t>
  </si>
  <si>
    <t>2024/01/16 11:00</t>
  </si>
  <si>
    <t>2024/01/10</t>
  </si>
  <si>
    <t>659/846</t>
  </si>
  <si>
    <t>2024/01/26 10:00</t>
  </si>
  <si>
    <t>2024/01/15</t>
  </si>
  <si>
    <t>455/751</t>
  </si>
  <si>
    <t>2024/01/26 11:00</t>
  </si>
  <si>
    <t>2024/01/19</t>
  </si>
  <si>
    <t>-37/247</t>
  </si>
  <si>
    <t>2024/01/29 16:00</t>
  </si>
  <si>
    <t>2024/01/23</t>
  </si>
  <si>
    <t>514/772</t>
  </si>
  <si>
    <t>2024/01/30 10:00</t>
  </si>
  <si>
    <t>2024/01/24</t>
  </si>
  <si>
    <t>565/888</t>
  </si>
  <si>
    <t>2024/02/01 10:00</t>
  </si>
  <si>
    <t>2024/01/26</t>
  </si>
  <si>
    <t>536/872</t>
  </si>
  <si>
    <t>367/850</t>
  </si>
  <si>
    <t>2024/02/05 10:00</t>
  </si>
  <si>
    <t>2024/01/30</t>
  </si>
  <si>
    <t>-705/892</t>
  </si>
  <si>
    <t>2024/02/06 15:00</t>
  </si>
  <si>
    <t>2024/01/29</t>
  </si>
  <si>
    <t>466/806</t>
  </si>
  <si>
    <t>2024/02/06 10:00</t>
  </si>
  <si>
    <t>694/900</t>
  </si>
  <si>
    <t>2024/02/07 10:00</t>
  </si>
  <si>
    <t>2024/02/01</t>
  </si>
  <si>
    <t>155/916</t>
  </si>
  <si>
    <t>2024/02/13 10:00</t>
  </si>
  <si>
    <t>2024/02/05</t>
  </si>
  <si>
    <t>607/826</t>
  </si>
  <si>
    <t>2024/02/19 14:00</t>
  </si>
  <si>
    <t>2024/02/13</t>
  </si>
  <si>
    <t>-181/887</t>
  </si>
  <si>
    <t>2024/02/27 10:00</t>
  </si>
  <si>
    <t>2024/02/19</t>
  </si>
  <si>
    <t>934/1009</t>
  </si>
  <si>
    <t>2024/02/29 10:00</t>
  </si>
  <si>
    <t>2024/02/23</t>
  </si>
  <si>
    <t>-33/749</t>
  </si>
  <si>
    <t>300/745</t>
  </si>
  <si>
    <t>2024/03/11 10:00</t>
  </si>
  <si>
    <t>2024/02/27</t>
  </si>
  <si>
    <t>322/522</t>
  </si>
  <si>
    <t>-49/497</t>
  </si>
  <si>
    <t>357/498</t>
  </si>
  <si>
    <t>2024/03/13 10:00</t>
  </si>
  <si>
    <t>2024/03/05</t>
  </si>
  <si>
    <t>-367/609</t>
  </si>
  <si>
    <t>2024/03/19 14:00</t>
  </si>
  <si>
    <t>2024/03/13</t>
  </si>
  <si>
    <t>349/769</t>
  </si>
  <si>
    <t>2024/03/19 10:00</t>
  </si>
  <si>
    <t>189/847</t>
  </si>
  <si>
    <t>-83/627</t>
  </si>
  <si>
    <t>투찰률</t>
  </si>
  <si>
    <t>A값</t>
  </si>
  <si>
    <t>순공사원가</t>
  </si>
  <si>
    <t>현설일</t>
  </si>
  <si>
    <t>등록마감일</t>
  </si>
  <si>
    <t>협정마감일</t>
  </si>
  <si>
    <t>투찰시작일</t>
  </si>
  <si>
    <t>투찰마감일</t>
  </si>
  <si>
    <t>입력일</t>
  </si>
  <si>
    <t>24/04/02/18:00</t>
  </si>
  <si>
    <t>24/04/05/14:00</t>
  </si>
  <si>
    <t>24/04/01/10:00</t>
  </si>
  <si>
    <t>24/04/03/10:00</t>
  </si>
  <si>
    <t>24/04/03/11:00</t>
  </si>
  <si>
    <t>24/03/28/15:00</t>
  </si>
  <si>
    <t xml:space="preserve"> 24/03/27</t>
  </si>
  <si>
    <t xml:space="preserve">[기][A값][순]서울애니메이션센터 대체공간 원상복구 공사(건축) (긴급공고) </t>
  </si>
  <si>
    <t>20240346234-00</t>
  </si>
  <si>
    <t>24/04/01/18:00</t>
  </si>
  <si>
    <t>24/03/28/10:00</t>
  </si>
  <si>
    <t>24/04/03/18:00</t>
  </si>
  <si>
    <t>24/03/27/18:00</t>
  </si>
  <si>
    <t>24/04/04/10:00</t>
  </si>
  <si>
    <t xml:space="preserve">[A값][협정]서울청 관악경찰서 리모델링 공사 </t>
  </si>
  <si>
    <t>20240343927-00</t>
  </si>
  <si>
    <t>24/04/11/18:00</t>
  </si>
  <si>
    <t>24/04/09/10:00</t>
  </si>
  <si>
    <t>24/04/12/10:00</t>
  </si>
  <si>
    <t>24/04/12/11:00</t>
  </si>
  <si>
    <t>24/03/28/14:00</t>
  </si>
  <si>
    <t>24/04/02/14:00</t>
  </si>
  <si>
    <t>24/03/31/18:00</t>
  </si>
  <si>
    <t>24/04/01/11:00</t>
  </si>
  <si>
    <t xml:space="preserve"> 24/03/25</t>
  </si>
  <si>
    <t xml:space="preserve">[기][A값][순]목동, 송파S/S 154kV M.Tr실 OHD 및 Damper 보강공사(변전운영부) </t>
  </si>
  <si>
    <t>E012402615</t>
  </si>
  <si>
    <t>24/03/25/17:00</t>
  </si>
  <si>
    <t>24/04/02/13:00</t>
  </si>
  <si>
    <t>24/03/22/19:00</t>
  </si>
  <si>
    <t>24/03/28/11:00</t>
  </si>
  <si>
    <t xml:space="preserve"> 24/03/22</t>
  </si>
  <si>
    <t xml:space="preserve">[취][A값]신트리공원 통합 실내놀이터 건립공사(건축/기계) (긴급공고) (취소공고)[취소] </t>
  </si>
  <si>
    <t>20240329254-01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</si>
  <si>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토공/습식.방수/석공/도장/금속구조물.창호.온실/지붕판금.건축물조립/철콘/보링.그라우팅.파일/포장</t>
    </r>
  </si>
  <si>
    <t>24/03/22/18:00</t>
  </si>
  <si>
    <t xml:space="preserve">[A값][의무]국회 본관 및 도서관 옥상방수공사 </t>
  </si>
  <si>
    <t>20240334970-00</t>
  </si>
  <si>
    <r>
      <rPr>
        <sz val="9"/>
        <color rgb="FF000000"/>
        <rFont val="Gulim"/>
        <family val="3"/>
        <charset val="129"/>
      </rPr>
      <t>도장/습식.방수/석공/</t>
    </r>
    <r>
      <rPr>
        <sz val="9"/>
        <color rgb="FF0000FF"/>
        <rFont val="Gulim"/>
        <family val="3"/>
        <charset val="129"/>
      </rPr>
      <t>건축/토건</t>
    </r>
  </si>
  <si>
    <t>24/04/08/18:00</t>
  </si>
  <si>
    <t>24/04/09/14:00</t>
  </si>
  <si>
    <t>24/04/09/15:00</t>
  </si>
  <si>
    <t xml:space="preserve">[기][A값][순]김포 항공유저장소 워크웨이 및 배수로 등 개선공사 </t>
  </si>
  <si>
    <r>
      <rPr>
        <sz val="9"/>
        <color rgb="FF000000"/>
        <rFont val="Gulim"/>
        <family val="3"/>
        <charset val="129"/>
      </rPr>
      <t>기계설비/</t>
    </r>
    <r>
      <rPr>
        <sz val="9"/>
        <color rgb="FF0000FF"/>
        <rFont val="Gulim"/>
        <family val="3"/>
        <charset val="129"/>
      </rPr>
      <t>건축/토건</t>
    </r>
  </si>
  <si>
    <t>24/03/22/14:00</t>
  </si>
  <si>
    <t>24/03/25/18:00</t>
  </si>
  <si>
    <t>24/03/26/15:00</t>
  </si>
  <si>
    <t>24/03/26/14:00</t>
  </si>
  <si>
    <t>24/03/26/11:00</t>
  </si>
  <si>
    <t xml:space="preserve"> 24/03/19</t>
  </si>
  <si>
    <t>24/03/25/16:00</t>
  </si>
  <si>
    <t>24/03/26/10:30</t>
  </si>
  <si>
    <t xml:space="preserve">[기][A값][순][협정]한국재정정보원 신청사 이전 실내건축 공사 (긴급공고) </t>
  </si>
  <si>
    <t>24/03/20/15:00</t>
  </si>
  <si>
    <t xml:space="preserve">[기][A값][순]선정국제관광고등학교 지하 주차장 증축공사 전자입찰 공고 </t>
  </si>
  <si>
    <t>24/03/19/11:00</t>
  </si>
  <si>
    <t>24/04/05/10:00</t>
  </si>
  <si>
    <t>24/03/19/10:00</t>
  </si>
  <si>
    <t xml:space="preserve"> 24/03/18</t>
  </si>
  <si>
    <t xml:space="preserve">[정][비][현필]24년 푸르메재단 넥슨 어린이재활병원 치료실 조성 공사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</si>
  <si>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</t>
    </r>
  </si>
  <si>
    <t>24/03/19/14:00</t>
  </si>
  <si>
    <t>24/03/22/12:00</t>
  </si>
  <si>
    <t>24/03/18/10:00</t>
  </si>
  <si>
    <t>24/03/21/18:00</t>
  </si>
  <si>
    <t>24/03/22/11:00</t>
  </si>
  <si>
    <t>24/03/20/18:00</t>
  </si>
  <si>
    <t>24/03/18/11:00</t>
  </si>
  <si>
    <t>24/03/21/17:00</t>
  </si>
  <si>
    <t xml:space="preserve"> 24/03/15</t>
  </si>
  <si>
    <t>24/03/21/11:00</t>
  </si>
  <si>
    <t xml:space="preserve">[취][A값]성동안심상가 마장청계점 확충(증축)공사(건축,기계)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</si>
  <si>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습식.방수/석공/도장/비계구조/금속구조물.창호.온실/지붕판금.건축물조립/기계설비/조경식재/조경시설물/철강구조물/가스1종</t>
    </r>
  </si>
  <si>
    <t xml:space="preserve">[기][취][A값][순]1특전여단 제일아파트 보수공사(주-4-본)(취소공고)[취소] </t>
  </si>
  <si>
    <t>2024-03537</t>
  </si>
  <si>
    <t>건축/토목/토건/도장/습식.방수/금속구조물.창호.온실/석공/지붕판금.건축물조립</t>
  </si>
  <si>
    <t>24/03/20/16:00</t>
  </si>
  <si>
    <t>24/03/21/10:30</t>
  </si>
  <si>
    <t>24/03/22/15:00</t>
  </si>
  <si>
    <t>24/03/19/18:00</t>
  </si>
  <si>
    <t>24/03/20/14:00</t>
  </si>
  <si>
    <t>24/03/18/18:00</t>
  </si>
  <si>
    <t>24/03/15/09:00</t>
  </si>
  <si>
    <t>24/03/19/15:00</t>
  </si>
  <si>
    <t xml:space="preserve"> 24/03/13</t>
  </si>
  <si>
    <t>24/03/14/14:00</t>
  </si>
  <si>
    <t>24/03/13/16:00</t>
  </si>
  <si>
    <t xml:space="preserve">[기][취][A값][순]00부대 제일아파트 보수공사(주-5-본)(취소공고)[취소] </t>
  </si>
  <si>
    <t>2024-03249</t>
  </si>
  <si>
    <t>건축/토건/도장/습식.방수/금속구조물.창호.온실/석공/실내건축/지붕판금.건축물조립</t>
  </si>
  <si>
    <t>24/03/18/16:00</t>
  </si>
  <si>
    <t>24/03/19/10:30</t>
  </si>
  <si>
    <t>24/03/13/10:00</t>
  </si>
  <si>
    <t xml:space="preserve"> 24/03/12</t>
  </si>
  <si>
    <t>24/03/17/18:00</t>
  </si>
  <si>
    <t>24/03/18/14:00</t>
  </si>
  <si>
    <t>24/03/13/09:00</t>
  </si>
  <si>
    <t xml:space="preserve"> 24/03/11</t>
  </si>
  <si>
    <t>24/03/12/10:00</t>
  </si>
  <si>
    <t xml:space="preserve"> 24/03/07</t>
  </si>
  <si>
    <t>24/03/12/18:00</t>
  </si>
  <si>
    <t>24/03/11/10:00</t>
  </si>
  <si>
    <t>24/03/08/10:00</t>
  </si>
  <si>
    <t>24/03/13/11:00</t>
  </si>
  <si>
    <t>24/03/08/09:00</t>
  </si>
  <si>
    <t>24/03/12/16:00</t>
  </si>
  <si>
    <t>24/03/13/10:30</t>
  </si>
  <si>
    <t xml:space="preserve">[취][A값][의무]수서동 복합문화센터 신축공사(건축,토목,기계,조경) (긴급공고) (취소공고)[취소] </t>
  </si>
  <si>
    <t>20240307912-01</t>
  </si>
  <si>
    <t xml:space="preserve">[취][A값][일반-24-23-1] 취사식당 증개축 시설공사(취소공고)[취소] </t>
  </si>
  <si>
    <t>2024-02640</t>
  </si>
  <si>
    <t>24/03/11/16:00</t>
  </si>
  <si>
    <t>24/03/12/10:30</t>
  </si>
  <si>
    <t>24/03/10/18:00</t>
  </si>
  <si>
    <t>24/03/06/09:00</t>
  </si>
  <si>
    <t>24/03/11/11:00</t>
  </si>
  <si>
    <t xml:space="preserve"> 24/03/05</t>
  </si>
  <si>
    <t>24/03/05/17:00</t>
  </si>
  <si>
    <t>24/03/07/10:00</t>
  </si>
  <si>
    <t>24/03/06/10:00</t>
  </si>
  <si>
    <t xml:space="preserve">[취][A값][협정]경호시설 개선공사 (건축,설비) (취소공고)[취소] </t>
  </si>
  <si>
    <t>20240302989-01</t>
  </si>
  <si>
    <t xml:space="preserve"> 24/03/04</t>
  </si>
  <si>
    <t>24/03/04/17:00</t>
  </si>
  <si>
    <t>24/03/06/17:00</t>
  </si>
  <si>
    <t>24/03/06/18:00</t>
  </si>
  <si>
    <t>24/03/07/18:00</t>
  </si>
  <si>
    <t>24/03/08/11:00</t>
  </si>
  <si>
    <t>24/03/05/18:00</t>
  </si>
  <si>
    <t>24/03/06/15:00</t>
  </si>
  <si>
    <t xml:space="preserve"> 24/02/29</t>
  </si>
  <si>
    <t>24/03/06/14:00</t>
  </si>
  <si>
    <t>24/02/29/10:00</t>
  </si>
  <si>
    <t xml:space="preserve"> 24/02/27</t>
  </si>
  <si>
    <t>24/03/04/14:00</t>
  </si>
  <si>
    <t>24/02/27/10:00</t>
  </si>
  <si>
    <t>24/02/28/14:00</t>
  </si>
  <si>
    <t>24/02/28/18:00</t>
  </si>
  <si>
    <t>24/02/27/09:00</t>
  </si>
  <si>
    <t>24/02/29/11:00</t>
  </si>
  <si>
    <t xml:space="preserve"> 24/02/23</t>
  </si>
  <si>
    <t xml:space="preserve"> 24/02/22</t>
  </si>
  <si>
    <t>24/02/27/18:00</t>
  </si>
  <si>
    <t>24/02/26/14:00</t>
  </si>
  <si>
    <t>24/02/28/15:00</t>
  </si>
  <si>
    <t>24/02/28/11:00</t>
  </si>
  <si>
    <t>24/02/27/17:00</t>
  </si>
  <si>
    <t>24/02/28/10:30</t>
  </si>
  <si>
    <t xml:space="preserve">[기][취][A값][순]병영생활관 화장실 보수공사(취소공고)[취소] </t>
  </si>
  <si>
    <t>2024-01810</t>
  </si>
  <si>
    <t>24/02/23/10:00</t>
  </si>
  <si>
    <t>24/02/22/10:00</t>
  </si>
  <si>
    <t>24/02/26/18:00</t>
  </si>
  <si>
    <t>24/02/27/11:00</t>
  </si>
  <si>
    <t xml:space="preserve"> 24/02/19</t>
  </si>
  <si>
    <t>24/02/20/10:00</t>
  </si>
  <si>
    <t>24/02/21/18:00</t>
  </si>
  <si>
    <t>24/02/19/14:00</t>
  </si>
  <si>
    <t xml:space="preserve"> 24/02/16</t>
  </si>
  <si>
    <t>24/02/22/11:00</t>
  </si>
  <si>
    <t>24/02/19/16:00</t>
  </si>
  <si>
    <t xml:space="preserve"> 24/02/14</t>
  </si>
  <si>
    <t>24/02/16/18:00</t>
  </si>
  <si>
    <t xml:space="preserve"> 24/02/13</t>
  </si>
  <si>
    <t>24/02/14/14:00</t>
  </si>
  <si>
    <t>24/02/13/17:50</t>
  </si>
  <si>
    <t>24/02/14/18:00</t>
  </si>
  <si>
    <t>24/02/13/10:00</t>
  </si>
  <si>
    <t>24/02/15/11:00</t>
  </si>
  <si>
    <t>24/02/12/18:00</t>
  </si>
  <si>
    <t>24/02/06/10:00</t>
  </si>
  <si>
    <t>24/02/13/11:00</t>
  </si>
  <si>
    <t xml:space="preserve"> 24/02/05</t>
  </si>
  <si>
    <t xml:space="preserve">[취][A값]가락몰 판매동 3층 기반시설공사(건축) (취소공고)[취소] </t>
  </si>
  <si>
    <t>24/02/06/09:00</t>
  </si>
  <si>
    <t xml:space="preserve">[취][A값][의무]개포3동 복합문화센터 신축공사(건축,토목,기계,조경) (긴급공고) (취소공고)[취소] </t>
  </si>
  <si>
    <t>20240203400-01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</si>
  <si>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실내건축/토공/습식.방수/석공/도장/비계구조/금속구조물.창호.온실/지붕판금.건축물조립/철콘/기계설비/보링.그라우팅.파일/포장/조경식재/조경시설물/철강구조물/가스1종</t>
    </r>
  </si>
  <si>
    <t>24/02/03/09:00</t>
  </si>
  <si>
    <t xml:space="preserve"> 24/02/02</t>
  </si>
  <si>
    <t xml:space="preserve">[취][A값][의무]일원1동 복합문화센터 신축공사(건축,토목,기계,조경) (긴급공고) (취소공고)[취소] </t>
  </si>
  <si>
    <t>20240203157-01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</si>
  <si>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실내건축/토공/습식.방수/석공/도장/비계구조/금속구조물.창호.온실/지붕판금.건축물조립/철콘/기계설비/보링.그라우팅.파일/포장/조경식재/조경시설물/가스1종</t>
    </r>
  </si>
  <si>
    <t>20240201844-01</t>
  </si>
  <si>
    <t>24/02/02/09:00</t>
  </si>
  <si>
    <t xml:space="preserve"> 24/02/01</t>
  </si>
  <si>
    <t>20240201772-01</t>
  </si>
  <si>
    <t>20240201471-01</t>
  </si>
  <si>
    <t>24/02/06/18:00</t>
  </si>
  <si>
    <t>24/02/01/17:00</t>
  </si>
  <si>
    <t>24/02/07/10:00</t>
  </si>
  <si>
    <t>24/02/07/11:00</t>
  </si>
  <si>
    <t>24/02/04/18:00</t>
  </si>
  <si>
    <t>24/01/30/19:00</t>
  </si>
  <si>
    <t>24/02/05/10:00</t>
  </si>
  <si>
    <t>24/02/05/11:00</t>
  </si>
  <si>
    <t xml:space="preserve"> 24/01/30</t>
  </si>
  <si>
    <t>24/02/05/18:00</t>
  </si>
  <si>
    <t>24/01/29/15:00</t>
  </si>
  <si>
    <t>24/02/06/15:00</t>
  </si>
  <si>
    <t>24/02/06/16:00</t>
  </si>
  <si>
    <t xml:space="preserve"> 24/01/29</t>
  </si>
  <si>
    <t>24/01/29/10:00</t>
  </si>
  <si>
    <t>24/02/06/11:00</t>
  </si>
  <si>
    <t>24/01/31/18:00</t>
  </si>
  <si>
    <t>24/01/26/19:00</t>
  </si>
  <si>
    <t>24/02/01/10:00</t>
  </si>
  <si>
    <t>24/02/01/11:00</t>
  </si>
  <si>
    <t xml:space="preserve"> 24/01/28</t>
  </si>
  <si>
    <t>24/02/02/14:00</t>
  </si>
  <si>
    <t>24/02/05/12:00</t>
  </si>
  <si>
    <t>24/02/05/13:00</t>
  </si>
  <si>
    <t xml:space="preserve"> 24/01/25</t>
  </si>
  <si>
    <t>24/01/30/18:00</t>
  </si>
  <si>
    <t>24/01/31/10:00</t>
  </si>
  <si>
    <t>24/01/31/11:00</t>
  </si>
  <si>
    <t>24/01/29/18:00</t>
  </si>
  <si>
    <t>24/01/25/09:00</t>
  </si>
  <si>
    <t>24/01/30/10:00</t>
  </si>
  <si>
    <t>24/01/30/11:00</t>
  </si>
  <si>
    <t xml:space="preserve"> 24/01/24</t>
  </si>
  <si>
    <t>24/01/26/09:00</t>
  </si>
  <si>
    <t>24/01/30/14:00</t>
  </si>
  <si>
    <t>24/01/30/14:10</t>
  </si>
  <si>
    <t>24/01/29/12:00</t>
  </si>
  <si>
    <t>24/01/23/10:00</t>
  </si>
  <si>
    <t>24/01/29/16:00</t>
  </si>
  <si>
    <t xml:space="preserve"> 24/01/23</t>
  </si>
  <si>
    <t>24/01/25/18:00</t>
  </si>
  <si>
    <t>24/01/24/10:00</t>
  </si>
  <si>
    <t>24/01/26/11:00</t>
  </si>
  <si>
    <t>24/01/26/13:00</t>
  </si>
  <si>
    <t xml:space="preserve"> 24/01/20</t>
  </si>
  <si>
    <t xml:space="preserve">[기][취][A값][의무][4등급]23년 노후 공공임대주택 리모델링공사 1권역(서울)(취소공고)[취소] </t>
  </si>
  <si>
    <t>2400080-01</t>
  </si>
  <si>
    <t>한국토지주택공사</t>
  </si>
  <si>
    <t>24/02/15/13:30</t>
  </si>
  <si>
    <t xml:space="preserve"> 24/01/18</t>
  </si>
  <si>
    <t>24/01/23/15:00</t>
  </si>
  <si>
    <t>24/01/30/12:00</t>
  </si>
  <si>
    <t>24/01/30/13:00</t>
  </si>
  <si>
    <t xml:space="preserve"> 24/01/16</t>
  </si>
  <si>
    <t>24/01/26/10:00</t>
  </si>
  <si>
    <t xml:space="preserve"> 24/01/15</t>
  </si>
  <si>
    <t xml:space="preserve">[취][A값][협정]음압격리병실 구축 공사(건축, 기계) (취소공고)[취소] </t>
  </si>
  <si>
    <t>24/01/31/12:00</t>
  </si>
  <si>
    <t>24/01/31/16:00</t>
  </si>
  <si>
    <t xml:space="preserve"> 24/01/12</t>
  </si>
  <si>
    <t>24/01/11/00:00</t>
  </si>
  <si>
    <t xml:space="preserve"> 24/01/10</t>
  </si>
  <si>
    <t>24/01/15/18:00</t>
  </si>
  <si>
    <t>24/01/10/16:10</t>
  </si>
  <si>
    <t>24/01/16/11:00</t>
  </si>
  <si>
    <t>24/01/16/12:00</t>
  </si>
  <si>
    <t xml:space="preserve">[정][A값][현필][공지]풍생고등학교 그린스마트 스쿨 리모델링 건축공사 (정정공고) </t>
  </si>
  <si>
    <t>24/01/19/14:00</t>
  </si>
  <si>
    <t>24/01/12/16:00</t>
  </si>
  <si>
    <t>24/01/05/23:59</t>
  </si>
  <si>
    <t>24/01/25/16:00</t>
  </si>
  <si>
    <t>24/02/05/17:00</t>
  </si>
  <si>
    <t xml:space="preserve"> 24/01/07</t>
  </si>
  <si>
    <t>24/01/09/18:00</t>
  </si>
  <si>
    <t>24/01/04/17:00</t>
  </si>
  <si>
    <t>24/01/10/14:00</t>
  </si>
  <si>
    <t>24/01/10/15:00</t>
  </si>
  <si>
    <t xml:space="preserve"> 24/01/04</t>
  </si>
  <si>
    <t>24/01/08/10:00</t>
  </si>
  <si>
    <t>24/01/10/10:00</t>
  </si>
  <si>
    <t>24/01/10/11:00</t>
  </si>
  <si>
    <t xml:space="preserve"> 24/01/03</t>
  </si>
  <si>
    <t>24/01/08/18:00</t>
  </si>
  <si>
    <t>24/01/04/10:00</t>
  </si>
  <si>
    <t>24/01/09/10:00</t>
  </si>
  <si>
    <t>24/01/09/11:00</t>
  </si>
  <si>
    <t>24/01/03/17:00</t>
  </si>
  <si>
    <t>24/01/03/16:00</t>
  </si>
  <si>
    <t>24/01/08/11:00</t>
  </si>
  <si>
    <t xml:space="preserve">[취][A값]한성중학교 후관동 내진보강 및 외벽개선공사 (취소공고)[취소] </t>
  </si>
  <si>
    <t>24/01/07/18:00</t>
  </si>
  <si>
    <t>24/01/02/20:00</t>
  </si>
  <si>
    <t>24/01/08/14:00</t>
  </si>
  <si>
    <t>24/01/08/15:00</t>
  </si>
  <si>
    <t xml:space="preserve"> 24/01/02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</si>
  <si>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기계설비/도장/습식.방수/금속구조물.창호.온실/실내건축</t>
    </r>
  </si>
  <si>
    <t>24/01/04/18:00</t>
  </si>
  <si>
    <t>24/01/03/10:00</t>
  </si>
  <si>
    <t>24/01/05/10:00</t>
  </si>
  <si>
    <t>24/01/05/16:00</t>
  </si>
  <si>
    <t>24/01/05/18:00</t>
  </si>
  <si>
    <t>24/01/02/14:00</t>
  </si>
  <si>
    <t>24/01/02/10:00</t>
  </si>
  <si>
    <t xml:space="preserve">[취][A값]혜원여고 체육관(콘서트홀) 전면보수공사 입찰 공고 (취소공고)[취소] </t>
  </si>
  <si>
    <t>24/01/11/18:00</t>
  </si>
  <si>
    <t>23/12/29/18:00</t>
  </si>
  <si>
    <t>24/01/12/10:00</t>
  </si>
  <si>
    <t>24/01/12/13:00</t>
  </si>
  <si>
    <t xml:space="preserve"> 23/12/29</t>
  </si>
  <si>
    <t>23/12/29/12:00</t>
  </si>
  <si>
    <t>24/01/05/11:00</t>
  </si>
  <si>
    <t>23/12/29/00:00</t>
  </si>
  <si>
    <t>24/01/16/10:00</t>
  </si>
  <si>
    <t xml:space="preserve"> 23/12/28</t>
  </si>
  <si>
    <t>24/01/03/18:00</t>
  </si>
  <si>
    <t>24/01/04/11:00</t>
  </si>
  <si>
    <t>23/12/28/17:00</t>
  </si>
  <si>
    <t>24/01/02/18:00</t>
  </si>
  <si>
    <t>23/12/30/10:00</t>
  </si>
  <si>
    <t>24/01/03/11:00</t>
  </si>
  <si>
    <t>23/12/28/14:00</t>
  </si>
  <si>
    <t>24/01/03/14:00</t>
  </si>
  <si>
    <t>24/01/03/15:00</t>
  </si>
  <si>
    <t>24/01/05/12:00</t>
  </si>
  <si>
    <t>24/01/05/13:00</t>
  </si>
  <si>
    <t xml:space="preserve"> 23/12/27</t>
  </si>
  <si>
    <t xml:space="preserve">[취][A값]DDP 쇼룸 조성공사(DDP 디자인랩 1층)_실내건축 (취소공고)[취소] </t>
  </si>
  <si>
    <t>23/12/27/17:00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</si>
  <si>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기계설비/금속구조물.창호.온실/실내건축/지붕판금.건축물조립/가스1종</t>
    </r>
  </si>
  <si>
    <t>24/01/01/18:00</t>
  </si>
  <si>
    <t>23/12/27/16:55</t>
  </si>
  <si>
    <t>24/01/02/11:00</t>
  </si>
  <si>
    <t>23/12/29/10:00</t>
  </si>
  <si>
    <t>23/12/27/11:00</t>
  </si>
  <si>
    <t>24/01/02/12:00</t>
  </si>
  <si>
    <t xml:space="preserve">[취][A값][긴급]2023학년도 신광여자고등학교 강당 전면 리모델링 공사 입찰 변경공고 (긴급공고) (취소공고)[취소] </t>
  </si>
  <si>
    <t>23/12/26/11:40</t>
  </si>
  <si>
    <t xml:space="preserve"> 23/12/26</t>
  </si>
  <si>
    <t>23/12/26/12:00</t>
  </si>
  <si>
    <t>23/12/27/18:00</t>
  </si>
  <si>
    <t>23/12/22/19:30</t>
  </si>
  <si>
    <t>23/12/28/10:00</t>
  </si>
  <si>
    <t>23/12/28/11:00</t>
  </si>
  <si>
    <t xml:space="preserve"> 23/12/22</t>
  </si>
  <si>
    <t>23/12/26/18:00</t>
  </si>
  <si>
    <t>23/12/22/16:00</t>
  </si>
  <si>
    <t xml:space="preserve">[취][A값]2023학년도 신광여자고등학교 강당 전면 리모델링 공사 입찰 공고 (취소공고)[취소] </t>
  </si>
  <si>
    <t>건축/토건/실내건축</t>
  </si>
  <si>
    <t>23/12/22/15:00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</si>
  <si>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기계설비/습식.방수/금속구조물.창호.온실/실내건축</t>
    </r>
  </si>
  <si>
    <t>23/12/22/14:10</t>
  </si>
  <si>
    <t>23/12/27/10:00</t>
  </si>
  <si>
    <t>23/12/25/18:00</t>
  </si>
  <si>
    <t>23/12/21/16:00</t>
  </si>
  <si>
    <t>23/12/26/14:00</t>
  </si>
  <si>
    <t>23/12/26/15:00</t>
  </si>
  <si>
    <t xml:space="preserve"> 23/12/21</t>
  </si>
  <si>
    <t>23/12/21/09:00</t>
  </si>
  <si>
    <t>23/12/26/10:00</t>
  </si>
  <si>
    <t>23/12/26/11:00</t>
  </si>
  <si>
    <t xml:space="preserve"> 23/12/20</t>
  </si>
  <si>
    <t>23/12/21/10:00</t>
  </si>
  <si>
    <t>23/12/20/16:00</t>
  </si>
  <si>
    <r>
      <rPr>
        <sz val="9"/>
        <color rgb="FF000000"/>
        <rFont val="Gulim"/>
        <family val="3"/>
        <charset val="129"/>
      </rPr>
      <t>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</si>
  <si>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23/12/28/15:00</t>
  </si>
  <si>
    <t>23/12/20/15:00</t>
  </si>
  <si>
    <t>23/12/20/14:00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</si>
  <si>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철콘/포장/토공/도장/습식.방수/상.하수도/금속구조물.창호.온실/석공/실내건축/비계구조/보링.그라우팅.파일/지붕판금.건축물조립</t>
    </r>
  </si>
  <si>
    <t>23/12/26/11:30</t>
  </si>
  <si>
    <t>23/12/18/16:00</t>
  </si>
  <si>
    <t xml:space="preserve"> 23/12/18</t>
  </si>
  <si>
    <t xml:space="preserve">[취][A값]잠실여자고등학교 바닥개선 및 내부도장 공사 입찰공고 (긴급공고) (취소공고)[취소] </t>
  </si>
  <si>
    <t>건축/토건/시설물</t>
  </si>
  <si>
    <t>23/12/20/18:00</t>
  </si>
  <si>
    <t>23/12/18/15:00</t>
  </si>
  <si>
    <t>23/12/21/11:00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</si>
  <si>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</si>
  <si>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t>23/12/18/11:30</t>
  </si>
  <si>
    <t xml:space="preserve">[취][A값]중산고등학교 체육관 조리실 부분보수 건축공사 (긴급공고) (취소공고)[취소] </t>
  </si>
  <si>
    <t>20231231245-01</t>
  </si>
  <si>
    <t>23/12/18/11:05</t>
  </si>
  <si>
    <t>23/12/18/11:00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</si>
  <si>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철콘/도장/습식.방수/금속구조물.창호.온실/석공/지붕판금.건축물조립</t>
    </r>
  </si>
  <si>
    <t>23/12/20/11:00</t>
  </si>
  <si>
    <t>23/12/21/10:30</t>
  </si>
  <si>
    <t xml:space="preserve"> 23/12/15</t>
  </si>
  <si>
    <t xml:space="preserve">[취][A값]국군000 종합성전 개보수 공사(시설)(취소공고)[취소] </t>
  </si>
  <si>
    <t>2023-28913</t>
  </si>
  <si>
    <t>23/12/19/10:00</t>
  </si>
  <si>
    <t>23/12/21/12:00</t>
  </si>
  <si>
    <t>23/12/21/13:00</t>
  </si>
  <si>
    <t>23/12/19/18:00</t>
  </si>
  <si>
    <t>23/12/15/10:00</t>
  </si>
  <si>
    <t>23/12/20/10:00</t>
  </si>
  <si>
    <t xml:space="preserve"> 23/12/14</t>
  </si>
  <si>
    <t>23/12/18/10:00</t>
  </si>
  <si>
    <t xml:space="preserve">[취][A값]성내2동 구립 경로당 신축공사 시행(긴급) (긴급공고) (취소공고)[취소] </t>
  </si>
  <si>
    <t>23/12/27/09:00</t>
  </si>
  <si>
    <t>23/12/21/18:00</t>
  </si>
  <si>
    <t>23/12/22/10:00</t>
  </si>
  <si>
    <t>23/12/22/11:00</t>
  </si>
  <si>
    <t>23/12/18/18:00</t>
  </si>
  <si>
    <t>23/12/19/11:00</t>
  </si>
  <si>
    <t xml:space="preserve"> 23/12/13</t>
  </si>
  <si>
    <t>23/12/17/18:00</t>
  </si>
  <si>
    <t>23/12/14/10:00</t>
  </si>
  <si>
    <t xml:space="preserve"> 23/12/12</t>
  </si>
  <si>
    <r>
      <rPr>
        <sz val="9"/>
        <color rgb="FF000000"/>
        <rFont val="Gulim"/>
        <family val="3"/>
        <charset val="129"/>
      </rPr>
      <t>기계설비/시설물/습식.방수/금속구조물.창호.온실/실내건축/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</si>
  <si>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23/12/13/10:00</t>
  </si>
  <si>
    <t>23/12/18/14:00</t>
  </si>
  <si>
    <t>23/12/13/09:00</t>
  </si>
  <si>
    <t xml:space="preserve">[취]중앙중학교 본관동 화장실 개선공사(건축,기계) (긴급공고) (취소공고)[취소] </t>
  </si>
  <si>
    <r>
      <rPr>
        <sz val="9"/>
        <color rgb="FF000000"/>
        <rFont val="Gulim"/>
        <family val="3"/>
        <charset val="129"/>
      </rPr>
      <t>실내건축/습식.방수/금속구조물.창호.온실/기계설비/시설물/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</si>
  <si>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기계설비/도장/습식.방수/금속구조물.창호.온실/석공/실내건축/지붕판금.건축물조립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</si>
  <si>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금속구조물.창호.온실/철강구조물/지붕판금.건축물조립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</si>
  <si>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기계설비/금속구조물.창호.온실/실내건축/비계구조/지붕판금.건축물조립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</si>
  <si>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기계설비/금속구조물.창호.온실/실내건축/지붕판금.건축물조립</t>
    </r>
  </si>
  <si>
    <t>23/12/13/08:00</t>
  </si>
  <si>
    <t xml:space="preserve">[취][A값]성내2동 도시재생거점시설 및 경로당 신축 공사(긴급) (취소공고)[취소] </t>
  </si>
  <si>
    <t>23/12/12/10:00</t>
  </si>
  <si>
    <t xml:space="preserve"> 23/12/11</t>
  </si>
  <si>
    <t xml:space="preserve">[취]성내2동 도시재생거점시설 및 경로당 신축 전기공사(긴급)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</si>
  <si>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도장/습식.방수/석공/실내건축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</si>
  <si>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철콘/기계설비/포장/토공/도장/습식.방수/금속구조물.창호.온실/석공/실내건축/비계구조/보링.그라우팅.파일/지붕판금.건축물조립/가스1종</t>
    </r>
  </si>
  <si>
    <t>23/12/15/18:00</t>
  </si>
  <si>
    <t>23/12/11/18:00</t>
  </si>
  <si>
    <t>23/12/19/10:30</t>
  </si>
  <si>
    <t xml:space="preserve">[취][A값]광영고등학교 복도벽체,바닥,고교학점제 공간조성 건축기계공사 (취소공고)[취소] </t>
  </si>
  <si>
    <t>23/12/10/18:00</t>
  </si>
  <si>
    <t xml:space="preserve"> 23/12/10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</si>
  <si>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기계설비/도장/습식.방수/금속구조물.창호.온실/석공/실내건축/비계구조/지붕판금.건축물조립/가스1종</t>
    </r>
  </si>
  <si>
    <t>23/12/14/18:00</t>
  </si>
  <si>
    <t>23/12/15/11:00</t>
  </si>
  <si>
    <t>23/12/13/18:00</t>
  </si>
  <si>
    <t>23/12/14/11:00</t>
  </si>
  <si>
    <t xml:space="preserve"> 23/12/09</t>
  </si>
  <si>
    <t xml:space="preserve">[취][A값]성내2동 도시재생거점시설 및 경로당 신축공사(긴급) (취소공고)[취소] </t>
  </si>
  <si>
    <t>23/12/12/18:00</t>
  </si>
  <si>
    <t>23/12/09/10:00</t>
  </si>
  <si>
    <t>23/12/13/11:00</t>
  </si>
  <si>
    <t xml:space="preserve"> 23/12/08</t>
  </si>
  <si>
    <t>23/12/12/09:00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</si>
  <si>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철콘/기계설비/포장/토공/도장/습식.방수/금속구조물.창호.온실/석공/실내건축/비계구조/철강구조물/보링.그라우팅.파일/지붕판금.건축물조립/가스1종</t>
    </r>
  </si>
  <si>
    <t>23/12/09/14:00</t>
  </si>
  <si>
    <t>23/12/14/14:00</t>
  </si>
  <si>
    <t>23/12/14/15:00</t>
  </si>
  <si>
    <t>23/12/08/10:00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</si>
  <si>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도장/습식.방수/금속구조물.창호.온실/석공/비계구조/지붕판금.건축물조립</t>
    </r>
  </si>
  <si>
    <t>23/12/11/10:00</t>
  </si>
  <si>
    <t xml:space="preserve"> 23/12/07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</si>
  <si>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습식.방수/금속구조물.창호.온실/실내건축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</si>
  <si>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기계설비/도장/습식.방수/금속구조물.창호.온실/석공/지붕판금.건축물조립</t>
    </r>
  </si>
  <si>
    <t>23/12/11/09:00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</si>
  <si>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도장/습식.방수/금속구조물.창호.온실/석공/실내건축/승강기/철강구조물/지붕판금.건축물조립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</si>
  <si>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기계설비/도장/습식.방수/석공/실내건축/승강기</t>
    </r>
  </si>
  <si>
    <t xml:space="preserve">[취][A값]혜원여자고등학교 본관동 바닥개선공사 입찰 공고 (긴급공고) (취소공고)[취소] </t>
  </si>
  <si>
    <t>23/12/07/11:00</t>
  </si>
  <si>
    <t>23/12/14/16:00</t>
  </si>
  <si>
    <t>23/12/07/13:00</t>
  </si>
  <si>
    <t>23/12/12/13:30</t>
  </si>
  <si>
    <t>23/12/12/14:30</t>
  </si>
  <si>
    <r>
      <rPr>
        <sz val="9"/>
        <color rgb="FF000000"/>
        <rFont val="Gulim"/>
        <family val="3"/>
        <charset val="129"/>
      </rPr>
      <t>기계설비/시설물/습식.방수/금속구조물.창호.온실/실내건축/지붕판금.건축물조립/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</si>
  <si>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 xml:space="preserve"> 23/12/06</t>
  </si>
  <si>
    <t>23/12/08/09:00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</si>
  <si>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도장/금속구조물.창호.온실/실내건축</t>
    </r>
  </si>
  <si>
    <t>23/12/13/11:30</t>
  </si>
  <si>
    <t>23/12/06/17:00</t>
  </si>
  <si>
    <t>23/12/13/15:00</t>
  </si>
  <si>
    <t>23/12/13/16:00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</si>
  <si>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금속구조물.창호.온실/실내건축/지붕판금.건축물조립</t>
    </r>
  </si>
  <si>
    <t>23/12/06/16:00</t>
  </si>
  <si>
    <r>
      <rPr>
        <sz val="9"/>
        <color rgb="FF000000"/>
        <rFont val="Gulim"/>
        <family val="3"/>
        <charset val="129"/>
      </rPr>
      <t>도장/시설물/습식.방수/금속구조물.창호.온실/석공/지붕판금.건축물조립/</t>
    </r>
    <r>
      <rPr>
        <sz val="9"/>
        <color rgb="FF0000FF"/>
        <rFont val="Gulim"/>
        <family val="3"/>
        <charset val="129"/>
      </rPr>
      <t>건축/토건</t>
    </r>
  </si>
  <si>
    <t>23/12/07/10:00</t>
  </si>
  <si>
    <t>23/12/11/11:00</t>
  </si>
  <si>
    <t xml:space="preserve"> 23/12/05</t>
  </si>
  <si>
    <r>
      <rPr>
        <sz val="9"/>
        <color rgb="FF000000"/>
        <rFont val="Gulim"/>
        <family val="3"/>
        <charset val="129"/>
      </rPr>
      <t>도장/습식.방수/석공/실내건축/</t>
    </r>
    <r>
      <rPr>
        <sz val="9"/>
        <color rgb="FF0000FF"/>
        <rFont val="Gulim"/>
        <family val="3"/>
        <charset val="129"/>
      </rPr>
      <t>건축/토건</t>
    </r>
  </si>
  <si>
    <t>23/12/06/09:00</t>
  </si>
  <si>
    <r>
      <rPr>
        <sz val="9"/>
        <color rgb="FF000000"/>
        <rFont val="Gulim"/>
        <family val="3"/>
        <charset val="129"/>
      </rPr>
      <t>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</si>
  <si>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철콘/기계설비/도장/습식.방수/금속구조물.창호.온실/석공/실내건축/비계구조/지붕판금.건축물조립/가스1종</t>
    </r>
  </si>
  <si>
    <t>23/12/06/10:00</t>
  </si>
  <si>
    <t>23/12/12/14:00</t>
  </si>
  <si>
    <t>23/12/12/15:00</t>
  </si>
  <si>
    <t>23/12/11/13:00</t>
  </si>
  <si>
    <t>23/12/04/18:00</t>
  </si>
  <si>
    <t>23/11/30/09:00</t>
  </si>
  <si>
    <t>23/12/05/14:00</t>
  </si>
  <si>
    <t>23/12/05/15:00</t>
  </si>
  <si>
    <t xml:space="preserve"> 23/12/04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</si>
  <si>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</si>
  <si>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기계설비/도장/시설물/습식.방수/금속구조물.창호.온실/석공/지붕판금.건축물조립/가스1종/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</si>
  <si>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기계설비/도장/습식.방수/조경식재/조경시설물/금속구조물.창호.온실/석공/실내건축/지붕판금.건축물조립</t>
    </r>
  </si>
  <si>
    <t>23/12/11/14:00</t>
  </si>
  <si>
    <t>23/12/11/15:00</t>
  </si>
  <si>
    <r>
      <rPr>
        <sz val="9"/>
        <color rgb="FF000000"/>
        <rFont val="Gulim"/>
        <family val="3"/>
        <charset val="129"/>
      </rPr>
      <t>기계설비/시설물/습식.방수/</t>
    </r>
    <r>
      <rPr>
        <sz val="9"/>
        <color rgb="FF0000FF"/>
        <rFont val="Gulim"/>
        <family val="3"/>
        <charset val="129"/>
      </rPr>
      <t>건축/토건</t>
    </r>
  </si>
  <si>
    <t>23/12/20/12:00</t>
  </si>
  <si>
    <t>23/12/20/13:00</t>
  </si>
  <si>
    <t>23/12/08/14:00</t>
  </si>
  <si>
    <t>23/12/08/16:00</t>
  </si>
  <si>
    <t>23/12/11/10:30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</si>
  <si>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기계설비/도장/습식.방수/금속구조물.창호.온실/석공/비계구조/지붕판금.건축물조립</t>
    </r>
  </si>
  <si>
    <t>23/12/06/18:00</t>
  </si>
  <si>
    <t>23/12/05/10:00</t>
  </si>
  <si>
    <t xml:space="preserve"> 23/12/02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</si>
  <si>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기계설비/도장/습식.방수/금속구조물.창호.온실/석공/실내건축/비계구조/지붕판금.건축물조립</t>
    </r>
  </si>
  <si>
    <t>23/12/02/10:00</t>
  </si>
  <si>
    <t>23/12/07/11:10</t>
  </si>
  <si>
    <t>23/12/04/10:00</t>
  </si>
  <si>
    <t xml:space="preserve"> 23/12/01</t>
  </si>
  <si>
    <r>
      <rPr>
        <sz val="9"/>
        <color rgb="FF000000"/>
        <rFont val="Gulim"/>
        <family val="3"/>
        <charset val="129"/>
      </rPr>
      <t>시설물/금속구조물.창호.온실/실내건축/비계구조/지붕판금.건축물조립/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</si>
  <si>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23/12/05/18:00</t>
  </si>
  <si>
    <t>23/12/01/20:00</t>
  </si>
  <si>
    <t>23/12/06/11:00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</si>
  <si>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도장/습식.방수/금속구조물.창호.온실/석공/실내건축/비계구조/지붕판금.건축물조립</t>
    </r>
  </si>
  <si>
    <t>23/12/07/18:00</t>
  </si>
  <si>
    <t>23/12/08/15:00</t>
  </si>
  <si>
    <t>23/12/01/16:00</t>
  </si>
  <si>
    <t>23/12/07/11:20</t>
  </si>
  <si>
    <r>
      <rPr>
        <sz val="9"/>
        <color rgb="FF000000"/>
        <rFont val="Gulim"/>
        <family val="3"/>
        <charset val="129"/>
      </rPr>
      <t>시설물/금속구조물.창호.온실/실내건축/지붕판금.건축물조립/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</si>
  <si>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철콘/기계설비/도장/습식.방수/조경식재/조경시설물/금속구조물.창호.온실/석공/실내건축/비계구조/지붕판금.건축물조립/가스1종</t>
    </r>
  </si>
  <si>
    <t>23/12/04/14:00</t>
  </si>
  <si>
    <t>23/12/07/14:00</t>
  </si>
  <si>
    <t>23/12/07/15:00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</si>
  <si>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습식.방수/금속구조물.창호.온실/비계구조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</si>
  <si>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기계설비/습식.방수/실내건축</t>
    </r>
  </si>
  <si>
    <t xml:space="preserve">[취][A값]서대문문지역자활센터 환경개선 공사(건축, 기계, 조경) (긴급공고) (취소공고)[취소] </t>
  </si>
  <si>
    <r>
      <rPr>
        <sz val="9"/>
        <color rgb="FF000000"/>
        <rFont val="Gulim"/>
        <family val="3"/>
        <charset val="129"/>
      </rPr>
      <t>실내건축/습식.방수/석공/도장/금속구조물.창호.온실/지붕판금.건축물조립/기계설비/조경식재/조경시설물/시설물/</t>
    </r>
    <r>
      <rPr>
        <sz val="9"/>
        <color rgb="FF0000FF"/>
        <rFont val="Gulim"/>
        <family val="3"/>
        <charset val="129"/>
      </rPr>
      <t>건축/토건</t>
    </r>
  </si>
  <si>
    <t>23/12/01/14:00</t>
  </si>
  <si>
    <t>23/12/06/14:00</t>
  </si>
  <si>
    <t>23/12/06/15:00</t>
  </si>
  <si>
    <t xml:space="preserve"> 23/11/30</t>
  </si>
  <si>
    <t>23/12/01/09:00</t>
  </si>
  <si>
    <t>23/12/08/11:00</t>
  </si>
  <si>
    <t xml:space="preserve">[취]양강중 본관 통합형 시설개선공사 (긴급공고) (취소공고)[취소] </t>
  </si>
  <si>
    <t xml:space="preserve">[취][A값][의무]이문2동 복합청사 및 공영주차장 건립공사(토목,건축,기계,조경-장기) (긴급공고) (취소공고)[취소] </t>
  </si>
  <si>
    <t>20231148664-01</t>
  </si>
  <si>
    <t>토목/건축/토건</t>
  </si>
  <si>
    <t>23/11/30/16:00</t>
  </si>
  <si>
    <t xml:space="preserve">[취][A값]양강중 본관 통합형 시설개선공사 (긴급공고) (취소공고)[취소] </t>
  </si>
  <si>
    <t>23/12/01/10:00</t>
  </si>
  <si>
    <t>23/12/05/11:00</t>
  </si>
  <si>
    <t xml:space="preserve"> 23/11/29</t>
  </si>
  <si>
    <t xml:space="preserve">[취][A값]서울우신초등학교 중관동 내진보강 및 기타공사(장기계속) (취소공고)[취소] </t>
  </si>
  <si>
    <t>23/11/29/16:20</t>
  </si>
  <si>
    <t>23/12/07/12:00</t>
  </si>
  <si>
    <t>23/11/29/15:00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</si>
  <si>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철콘/기계설비/도장/습식.방수/금속구조물.창호.온실/석공/철강구조물/지붕판금.건축물조립</t>
    </r>
  </si>
  <si>
    <t>23/11/30/14:00</t>
  </si>
  <si>
    <t xml:space="preserve">[취]공릉어린이집 그린리모델링 공사(건축,기계) (긴급공고) (취소공고)[취소] </t>
  </si>
  <si>
    <t>23/12/03/18:00</t>
  </si>
  <si>
    <t>23/11/30/10:00</t>
  </si>
  <si>
    <t>23/12/04/11:00</t>
  </si>
  <si>
    <t xml:space="preserve"> 23/11/28</t>
  </si>
  <si>
    <t>23/12/04/15:00</t>
  </si>
  <si>
    <t>23/11/29/10:00</t>
  </si>
  <si>
    <t>23/11/29/09:00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</si>
  <si>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철콘/금속구조물.창호.온실/승강기/철강구조물/지붕판금.건축물조립</t>
    </r>
  </si>
  <si>
    <t>23/12/04/11:20</t>
  </si>
  <si>
    <t xml:space="preserve"> 23/11/27</t>
  </si>
  <si>
    <r>
      <rPr>
        <sz val="9"/>
        <color rgb="FF000000"/>
        <rFont val="Gulim"/>
        <family val="3"/>
        <charset val="129"/>
      </rPr>
      <t>도장/시설물/금속구조물.창호.온실/실내건축/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</si>
  <si>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기계설비/도장/습식.방수/금속구조물.창호.온실/석공/실내건축/비계구조/승강기/철강구조물/지붕판금.건축물조립/가스1종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</si>
  <si>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철콘/도장/습식.방수/금속구조물.창호.온실/석공/실내건축/지붕판금.건축물조립</t>
    </r>
  </si>
  <si>
    <r>
      <rPr>
        <sz val="9"/>
        <color rgb="FF000000"/>
        <rFont val="Gulim"/>
        <family val="3"/>
        <charset val="129"/>
      </rPr>
      <t>기계설비/시설물/실내건축/가스1종/</t>
    </r>
    <r>
      <rPr>
        <sz val="9"/>
        <color rgb="FF0000FF"/>
        <rFont val="Gulim"/>
        <family val="3"/>
        <charset val="129"/>
      </rPr>
      <t>건축/토건</t>
    </r>
  </si>
  <si>
    <t>23/12/04/11:10</t>
  </si>
  <si>
    <t>23/11/29/14:00</t>
  </si>
  <si>
    <t>23/12/01/18:00</t>
  </si>
  <si>
    <t>23/11/29/16:00</t>
  </si>
  <si>
    <t>23/11/29/18:00</t>
  </si>
  <si>
    <t>23/11/28/10:00</t>
  </si>
  <si>
    <t>23/11/30/11:00</t>
  </si>
  <si>
    <t xml:space="preserve"> 23/11/24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</si>
  <si>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포장/토공/도장/습식.방수/금속구조물.창호.온실/석공/승강기/보링.그라우팅.파일/지붕판금.건축물조립</t>
    </r>
  </si>
  <si>
    <t>23/11/25/10:00</t>
  </si>
  <si>
    <t xml:space="preserve">[취][A값]구립영등포본동경로당 리모델링 건축, 기계설비 공사 (취소공고)[취소] </t>
  </si>
  <si>
    <r>
      <rPr>
        <sz val="9"/>
        <color rgb="FF000000"/>
        <rFont val="Gulim"/>
        <family val="3"/>
        <charset val="129"/>
      </rPr>
      <t>실내건축/습식.방수/석공/도장/금속구조물.창호.온실/지붕판금.건축물조립/시설물/</t>
    </r>
    <r>
      <rPr>
        <sz val="9"/>
        <color rgb="FF0000FF"/>
        <rFont val="Gulim"/>
        <family val="3"/>
        <charset val="129"/>
      </rPr>
      <t>건축/토건</t>
    </r>
  </si>
  <si>
    <t>23/11/30/14:30</t>
  </si>
  <si>
    <t>23/12/04/14:30</t>
  </si>
  <si>
    <t>23/12/04/15:30</t>
  </si>
  <si>
    <t>23/11/28/18:00</t>
  </si>
  <si>
    <t>23/11/27/10:00</t>
  </si>
  <si>
    <t>23/11/29/11:00</t>
  </si>
  <si>
    <t xml:space="preserve"> 23/11/23</t>
  </si>
  <si>
    <t>23/11/30/18:00</t>
  </si>
  <si>
    <t>23/12/01/11:00</t>
  </si>
  <si>
    <t>23/12/01/15:00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</si>
  <si>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철콘/기계설비/포장/토공/도장/습식.방수/조경식재/조경시설물/금속구조물.창호.온실/석공/보링.그라우팅.파일/지붕판금.건축물조립</t>
    </r>
  </si>
  <si>
    <t>23/11/23/12:00</t>
  </si>
  <si>
    <t>23/11/29/12:00</t>
  </si>
  <si>
    <t>23/11/27/18:00</t>
  </si>
  <si>
    <t>23/11/24/10:00</t>
  </si>
  <si>
    <t>23/11/28/11:00</t>
  </si>
  <si>
    <t xml:space="preserve"> 23/11/22</t>
  </si>
  <si>
    <r>
      <rPr>
        <sz val="9"/>
        <color rgb="FF000000"/>
        <rFont val="Gulim"/>
        <family val="3"/>
        <charset val="129"/>
      </rPr>
      <t>기계설비/시설물/금속구조물.창호.온실/실내건축/비계구조/지붕판금.건축물조립/가스1종/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</si>
  <si>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기계설비/도장/습식.방수/석공/실내건축</t>
    </r>
  </si>
  <si>
    <t>23/11/22/17:00</t>
  </si>
  <si>
    <t>23/12/08/12:00</t>
  </si>
  <si>
    <t>23/12/08/13:00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</si>
  <si>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도장/금속구조물.창호.온실</t>
    </r>
  </si>
  <si>
    <t xml:space="preserve"> 23/11/21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</si>
  <si>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도장/습식.방수/금속구조물.창호.온실/석공/실내건축/비계구조/철강구조물/지붕판금.건축물조립</t>
    </r>
  </si>
  <si>
    <t>23/11/27/09:00</t>
  </si>
  <si>
    <t>23/11/21/14:00</t>
  </si>
  <si>
    <t>23/11/21/11:00</t>
  </si>
  <si>
    <t xml:space="preserve"> 23/11/20</t>
  </si>
  <si>
    <r>
      <rPr>
        <sz val="9"/>
        <color rgb="FF000000"/>
        <rFont val="Gulim"/>
        <family val="3"/>
        <charset val="129"/>
      </rPr>
      <t>도장/시설물/습식.방수/금속구조물.창호.온실/석공/비계구조/지붕판금.건축물조립/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</si>
  <si>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23/11/26/18:00</t>
  </si>
  <si>
    <t>23/11/21/10:00</t>
  </si>
  <si>
    <t>23/11/27/11:00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</si>
  <si>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철콘/기계설비/도장/습식.방수/금속구조물.창호.온실/석공/실내건축/지붕판금.건축물조립/가스1종</t>
    </r>
  </si>
  <si>
    <t>23/11/20/17:00</t>
  </si>
  <si>
    <t>23/11/23/18:00</t>
  </si>
  <si>
    <t>23/11/24/11:00</t>
  </si>
  <si>
    <t xml:space="preserve"> 23/11/19</t>
  </si>
  <si>
    <t>23/11/22/18:00</t>
  </si>
  <si>
    <t>23/11/23/13:21</t>
  </si>
  <si>
    <t>23/11/23/14:21</t>
  </si>
  <si>
    <t xml:space="preserve"> 23/11/17</t>
  </si>
  <si>
    <t xml:space="preserve">[비][현필]교육시설 연구소(무대제작소-16호관) 증축공사(건축) </t>
  </si>
  <si>
    <t>23/11/28/14:00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</si>
  <si>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철콘/기계설비/도장/습식.방수/금속구조물.창호.온실/석공/실내건축/비계구조/철강구조물/지붕판금.건축물조립</t>
    </r>
  </si>
  <si>
    <t>23/11/17/14:00</t>
  </si>
  <si>
    <t>23/11/24/14:00</t>
  </si>
  <si>
    <t>23/11/24/15:00</t>
  </si>
  <si>
    <t xml:space="preserve"> 23/11/16</t>
  </si>
  <si>
    <t>23/11/21/18:00</t>
  </si>
  <si>
    <t>23/11/17/10:00</t>
  </si>
  <si>
    <t>23/11/22/10:00</t>
  </si>
  <si>
    <t>23/11/22/11:00</t>
  </si>
  <si>
    <t xml:space="preserve"> 23/11/15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</si>
  <si>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기계설비/포장/토공/도장/습식.방수/금속구조물.창호.온실/석공/실내건축/비계구조/보링.그라우팅.파일/지붕판금.건축물조립</t>
    </r>
  </si>
  <si>
    <t>23/11/16/10:00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</si>
  <si>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금속구조물.창호.온실/실내건축/비계구조</t>
    </r>
  </si>
  <si>
    <t>23/11/19/18:00</t>
  </si>
  <si>
    <t>23/11/14/17:00</t>
  </si>
  <si>
    <t>23/11/20/10:00</t>
  </si>
  <si>
    <t>23/11/20/11:00</t>
  </si>
  <si>
    <t xml:space="preserve"> 23/11/14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</si>
  <si>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금속구조물.창호.온실/비계구조/지붕판금.건축물조립</t>
    </r>
  </si>
  <si>
    <t>23/11/20/18:00</t>
  </si>
  <si>
    <t xml:space="preserve"> 23/11/13</t>
  </si>
  <si>
    <t>23/11/17/09:00</t>
  </si>
  <si>
    <t>23/11/21/15:00</t>
  </si>
  <si>
    <t>23/11/13/10:00</t>
  </si>
  <si>
    <t xml:space="preserve"> 23/11/10</t>
  </si>
  <si>
    <t>23/11/10/15:00</t>
  </si>
  <si>
    <t>23/11/16/18:00</t>
  </si>
  <si>
    <t>23/11/15/10:00</t>
  </si>
  <si>
    <t>23/11/17/11:00</t>
  </si>
  <si>
    <t>23/11/14/18:00</t>
  </si>
  <si>
    <t>23/11/10/10:00</t>
  </si>
  <si>
    <t>23/11/15/11:00</t>
  </si>
  <si>
    <t xml:space="preserve"> 23/11/09</t>
  </si>
  <si>
    <t>23/11/09/18:00</t>
  </si>
  <si>
    <t>23/11/10/14:00</t>
  </si>
  <si>
    <t>23/11/15/14:00</t>
  </si>
  <si>
    <t>23/11/15/15:00</t>
  </si>
  <si>
    <t xml:space="preserve">[취][A값]공릉동 도깨비시장 고객지원센터 신축공사 (취소공고)[취소] </t>
  </si>
  <si>
    <t xml:space="preserve">[취]공릉동 도깨비시장 고객지원센터 신축공사 (취소공고)[취소] </t>
  </si>
  <si>
    <t xml:space="preserve">[취][A값][협정]2023년 한강공원 신설 화장실 기반시설 공사 (취소공고)[취소] </t>
  </si>
  <si>
    <t>건축/토건/금속구조물.창호.온실/지붕판금.건축물조립/상.하수도/철강구조물</t>
  </si>
  <si>
    <t>23/11/17/12:00</t>
  </si>
  <si>
    <t>23/11/17/13:30</t>
  </si>
  <si>
    <t>23/11/15/18:00</t>
  </si>
  <si>
    <t>23/11/14/10:00</t>
  </si>
  <si>
    <t>23/11/16/11:00</t>
  </si>
  <si>
    <t xml:space="preserve"> 23/11/08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</si>
  <si>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</t>
    </r>
    <r>
      <rPr>
        <sz val="9"/>
        <color rgb="FF0000FF"/>
        <rFont val="Gulim"/>
        <family val="3"/>
        <charset val="129"/>
      </rPr>
      <t>건축/토건</t>
    </r>
  </si>
  <si>
    <t>23/11/13/18:00</t>
  </si>
  <si>
    <t>23/11/09/10:00</t>
  </si>
  <si>
    <t>23/11/14/11:00</t>
  </si>
  <si>
    <t>23/11/14/12:00</t>
  </si>
  <si>
    <t>23/11/14/14:10</t>
  </si>
  <si>
    <t>23/11/10/18:00</t>
  </si>
  <si>
    <t>23/11/09/14:00</t>
  </si>
  <si>
    <t>23/11/13/14:00</t>
  </si>
  <si>
    <t>23/11/13/15:00</t>
  </si>
  <si>
    <t xml:space="preserve"> 23/11/07</t>
  </si>
  <si>
    <t xml:space="preserve">[취][A값]서울대학교 수의과대학 ABSL2 구축 공사 (긴급공고) (취소공고)[취소] </t>
  </si>
  <si>
    <t>23/11/12/18:00</t>
  </si>
  <si>
    <t>23/11/07/18:00</t>
  </si>
  <si>
    <t>23/11/13/11:00</t>
  </si>
  <si>
    <t>23/11/10/09:00</t>
  </si>
  <si>
    <t>23/11/14/15:30</t>
  </si>
  <si>
    <t>23/11/14/16:30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</si>
  <si>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철콘/도장/습식.방수/금속구조물.창호.온실/석공/실내건축/비계구조/철강구조물/지붕판금.건축물조립</t>
    </r>
  </si>
  <si>
    <t>23/11/21/09:00</t>
  </si>
  <si>
    <t>23/11/23/14:00</t>
  </si>
  <si>
    <t>23/11/23/15:00</t>
  </si>
  <si>
    <t>23/11/08/10:00</t>
  </si>
  <si>
    <t xml:space="preserve">[취][A값][협정]서울어린이대공원 공연장 리모델링 건축공사(장기계속)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</si>
  <si>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실내건축/습식.방수/석공/도장/비계구조/금속구조물.창호.온실/지붕판금.건축물조립/철콘/철강구조물</t>
    </r>
  </si>
  <si>
    <t>23/11/20/09:00</t>
  </si>
  <si>
    <t>23/11/22/14:00</t>
  </si>
  <si>
    <t>23/11/22/15:00</t>
  </si>
  <si>
    <t xml:space="preserve"> 23/11/06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</si>
  <si>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철콘/포장/토공/금속구조물.창호.온실/철강구조물/보링.그라우팅.파일/지붕판금.건축물조립</t>
    </r>
  </si>
  <si>
    <t>23/11/03/15:00</t>
  </si>
  <si>
    <t>23/11/13/12:00</t>
  </si>
  <si>
    <t xml:space="preserve"> 23/11/03</t>
  </si>
  <si>
    <r>
      <rPr>
        <sz val="9"/>
        <color rgb="FF000000"/>
        <rFont val="Gulim"/>
        <family val="3"/>
        <charset val="129"/>
      </rPr>
      <t>비계구조/</t>
    </r>
    <r>
      <rPr>
        <sz val="9"/>
        <color rgb="FF0000FF"/>
        <rFont val="Gulim"/>
        <family val="3"/>
        <charset val="129"/>
      </rPr>
      <t>건축/토건</t>
    </r>
  </si>
  <si>
    <t>23/11/08/18:00</t>
  </si>
  <si>
    <t>23/11/07/10:00</t>
  </si>
  <si>
    <t>23/11/09/11:00</t>
  </si>
  <si>
    <t xml:space="preserve"> 23/11/02</t>
  </si>
  <si>
    <t>23/11/01/17:00</t>
  </si>
  <si>
    <t xml:space="preserve"> 23/11/01</t>
  </si>
  <si>
    <t>23/11/05/18:00</t>
  </si>
  <si>
    <t>23/11/01/10:00</t>
  </si>
  <si>
    <t>23/11/06/10:00</t>
  </si>
  <si>
    <t>23/11/06/11:00</t>
  </si>
  <si>
    <t xml:space="preserve"> 23/10/31</t>
  </si>
  <si>
    <t>23/11/06/16:00</t>
  </si>
  <si>
    <t>23/11/07/10:30</t>
  </si>
  <si>
    <t>23/11/07/11:00</t>
  </si>
  <si>
    <t>23/11/13/09:00</t>
  </si>
  <si>
    <t xml:space="preserve"> 23/10/30</t>
  </si>
  <si>
    <t xml:space="preserve">[취][협정]서울어린이대공원 공연장 리모델링 건축공사(장기계속) (취소공고)[취소] </t>
  </si>
  <si>
    <t>23/11/06/18:00</t>
  </si>
  <si>
    <t>23/10/30/17:30</t>
  </si>
  <si>
    <t>23/10/30/15:00</t>
  </si>
  <si>
    <t>23/11/06/14:00</t>
  </si>
  <si>
    <t>23/11/06/15:00</t>
  </si>
  <si>
    <t>23/10/31/14:00</t>
  </si>
  <si>
    <t>23/11/07/14:00</t>
  </si>
  <si>
    <t>23/11/07/15:00</t>
  </si>
  <si>
    <r>
      <rPr>
        <sz val="9"/>
        <color rgb="FF000000"/>
        <rFont val="Gulim"/>
        <family val="3"/>
        <charset val="129"/>
      </rPr>
      <t>도장/실내건축/</t>
    </r>
    <r>
      <rPr>
        <sz val="9"/>
        <color rgb="FF0000FF"/>
        <rFont val="Gulim"/>
        <family val="3"/>
        <charset val="129"/>
      </rPr>
      <t>건축/토건</t>
    </r>
  </si>
  <si>
    <t>23/11/03/10:00</t>
  </si>
  <si>
    <t xml:space="preserve"> 23/10/29</t>
  </si>
  <si>
    <t>23/11/01/18:00</t>
  </si>
  <si>
    <t>23/10/31/10:00</t>
  </si>
  <si>
    <t>23/11/02/10:00</t>
  </si>
  <si>
    <t>23/11/02/11:00</t>
  </si>
  <si>
    <t xml:space="preserve"> 23/10/27</t>
  </si>
  <si>
    <t>23/10/30/14:00</t>
  </si>
  <si>
    <t>23/11/02/14:00</t>
  </si>
  <si>
    <t>23/11/02/15:00</t>
  </si>
  <si>
    <t xml:space="preserve">[취][A값]선화예술고등학교 솔거1관 엘리베이터설치공사 (취소공고)[취소] </t>
  </si>
  <si>
    <t>23/11/07/12:00</t>
  </si>
  <si>
    <t>23/11/07/13:00</t>
  </si>
  <si>
    <t>23/11/02/18:00</t>
  </si>
  <si>
    <t>23/11/01/14:00</t>
  </si>
  <si>
    <t>23/11/03/14:00</t>
  </si>
  <si>
    <t xml:space="preserve"> 23/10/26</t>
  </si>
  <si>
    <t>23/10/30/17:00</t>
  </si>
  <si>
    <t>23/10/31/10:30</t>
  </si>
  <si>
    <t>23/11/08/14:00</t>
  </si>
  <si>
    <t>23/10/31/18:00</t>
  </si>
  <si>
    <t>23/10/27/10:00</t>
  </si>
  <si>
    <t>23/11/01/11:00</t>
  </si>
  <si>
    <t xml:space="preserve"> 23/10/25</t>
  </si>
  <si>
    <t>23/11/10/11:00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</si>
  <si>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포장/토공/도장/습식.방수/금속구조물.창호.온실/석공/비계구조/보링.그라우팅.파일/지붕판금.건축물조립</t>
    </r>
  </si>
  <si>
    <t>23/10/30/18:00</t>
  </si>
  <si>
    <t>23/10/31/12:00</t>
  </si>
  <si>
    <t>23/10/31/13:30</t>
  </si>
  <si>
    <t xml:space="preserve"> 23/10/23</t>
  </si>
  <si>
    <t>23/10/29/18:00</t>
  </si>
  <si>
    <t>23/10/26/10:00</t>
  </si>
  <si>
    <t>23/10/30/10:00</t>
  </si>
  <si>
    <t>23/10/30/11:00</t>
  </si>
  <si>
    <t>23/10/26/18:00</t>
  </si>
  <si>
    <t>23/10/20/17:00</t>
  </si>
  <si>
    <t>23/10/27/12:00</t>
  </si>
  <si>
    <t>23/10/27/13:00</t>
  </si>
  <si>
    <t xml:space="preserve"> 23/10/20</t>
  </si>
  <si>
    <t>23/10/23/10:00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</si>
  <si>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철콘/포장/토공/도장/습식.방수/석공/실내건축/보링.그라우팅.파일</t>
    </r>
  </si>
  <si>
    <t>23/10/24/18:00</t>
  </si>
  <si>
    <t>23/10/20/09:00</t>
  </si>
  <si>
    <t>23/10/25/10:00</t>
  </si>
  <si>
    <t>23/10/25/11:00</t>
  </si>
  <si>
    <t xml:space="preserve"> 23/10/19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</si>
  <si>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철콘/도장/습식.방수/금속구조물.창호.온실/석공/실내건축/비계구조/지붕판금.건축물조립</t>
    </r>
  </si>
  <si>
    <t>23/10/19/10:00</t>
  </si>
  <si>
    <t>23/11/03/11:00</t>
  </si>
  <si>
    <t xml:space="preserve"> 23/10/18</t>
  </si>
  <si>
    <t>23/10/24/09:00</t>
  </si>
  <si>
    <t>23/10/26/14:00</t>
  </si>
  <si>
    <t>23/10/26/14:10</t>
  </si>
  <si>
    <t xml:space="preserve"> 23/10/17</t>
  </si>
  <si>
    <t>23/10/23/18:00</t>
  </si>
  <si>
    <t>23/10/20/10:00</t>
  </si>
  <si>
    <t>23/10/24/10:00</t>
  </si>
  <si>
    <t>23/10/24/11:00</t>
  </si>
  <si>
    <t xml:space="preserve">[취][A값]수서동 임시청사 건립공사(건축,기계) (긴급공고) (취소공고)[취소] </t>
  </si>
  <si>
    <t>20231016733-01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</si>
  <si>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실내건축/토공/습식.방수/석공/도장/철콘/보링.그라우팅.파일/포장</t>
    </r>
  </si>
  <si>
    <t>23/10/22/18:00</t>
  </si>
  <si>
    <t>23/10/18/09:00</t>
  </si>
  <si>
    <t>23/10/23/11:00</t>
  </si>
  <si>
    <t xml:space="preserve">[취][A값][협정]상암근린공원 책쉼터 건립사업(건축/기계) (취소공고)[취소] </t>
  </si>
  <si>
    <t>23/10/17/10:00</t>
  </si>
  <si>
    <t xml:space="preserve"> 23/10/16</t>
  </si>
  <si>
    <t>23/10/16/18:00</t>
  </si>
  <si>
    <t>23/10/11/16:00</t>
  </si>
  <si>
    <t>23/10/17/11:00</t>
  </si>
  <si>
    <t xml:space="preserve"> 23/10/11</t>
  </si>
  <si>
    <t>23/10/13/18:00</t>
  </si>
  <si>
    <t>23/10/11/10:00</t>
  </si>
  <si>
    <t>23/10/16/10:00</t>
  </si>
  <si>
    <t>23/10/16/11:00</t>
  </si>
  <si>
    <t>23/10/15/18:00</t>
  </si>
  <si>
    <t xml:space="preserve"> 23/10/10</t>
  </si>
  <si>
    <t xml:space="preserve">[취][A값]사당초 본관 급식실 개선 및 기타공사 (긴급공고) (취소공고)[취소] </t>
  </si>
  <si>
    <t>23/10/11/18:00</t>
  </si>
  <si>
    <t>23/10/10/14:00</t>
  </si>
  <si>
    <t>23/10/12/14:00</t>
  </si>
  <si>
    <t>23/10/12/15:00</t>
  </si>
  <si>
    <t xml:space="preserve"> 23/10/06</t>
  </si>
  <si>
    <t>23/10/10/18:00</t>
  </si>
  <si>
    <t>23/10/06/10:00</t>
  </si>
  <si>
    <t>23/10/11/12:00</t>
  </si>
  <si>
    <t>23/10/11/13:30</t>
  </si>
  <si>
    <t xml:space="preserve"> 23/10/05</t>
  </si>
  <si>
    <t xml:space="preserve">[취][A값]한강공원 매점(이촌1호) 부상형 전환 신축공사 (긴급공고) (취소공고)[취소] </t>
  </si>
  <si>
    <t>20231002917-01</t>
  </si>
  <si>
    <r>
      <rPr>
        <sz val="9"/>
        <color rgb="FF000000"/>
        <rFont val="Gulim"/>
        <family val="3"/>
        <charset val="129"/>
      </rPr>
      <t>석공/실내건축/</t>
    </r>
    <r>
      <rPr>
        <sz val="9"/>
        <color rgb="FF0000FF"/>
        <rFont val="Gulim"/>
        <family val="3"/>
        <charset val="129"/>
      </rPr>
      <t>건축/토건</t>
    </r>
  </si>
  <si>
    <t>23/10/11/11:00</t>
  </si>
  <si>
    <t>23/10/27/11:00</t>
  </si>
  <si>
    <t xml:space="preserve"> 23/10/04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</si>
  <si>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기계설비/도장/습식.방수/금속구조물.창호.온실/석공/실내건축/지붕판금.건축물조립/가스1종</t>
    </r>
  </si>
  <si>
    <t>23/10/05/18:00</t>
  </si>
  <si>
    <t>23/09/28/09:00</t>
  </si>
  <si>
    <t>23/10/06/11:00</t>
  </si>
  <si>
    <t xml:space="preserve"> 23/09/27</t>
  </si>
  <si>
    <r>
      <rPr>
        <sz val="9"/>
        <color rgb="FF000000"/>
        <rFont val="Gulim"/>
        <family val="3"/>
        <charset val="129"/>
      </rPr>
      <t>보링.그라우팅.파일/</t>
    </r>
    <r>
      <rPr>
        <sz val="9"/>
        <color rgb="FF0000FF"/>
        <rFont val="Gulim"/>
        <family val="3"/>
        <charset val="129"/>
      </rPr>
      <t>건축/토건</t>
    </r>
  </si>
  <si>
    <t>23/10/10/10:00</t>
  </si>
  <si>
    <t>23/10/12/10:00</t>
  </si>
  <si>
    <t>23/10/12/11:00</t>
  </si>
  <si>
    <t>23/10/04/18:00</t>
  </si>
  <si>
    <t>23/10/01/10:00</t>
  </si>
  <si>
    <t>23/10/05/10:00</t>
  </si>
  <si>
    <t>23/10/05/11:00</t>
  </si>
  <si>
    <t>23/10/10/09:00</t>
  </si>
  <si>
    <t>23/10/12/12:00</t>
  </si>
  <si>
    <t>23/10/12/13:00</t>
  </si>
  <si>
    <t>23/09/27/14:00</t>
  </si>
  <si>
    <t>23/10/06/14:00</t>
  </si>
  <si>
    <t>23/10/06/15:00</t>
  </si>
  <si>
    <t>23/10/03/18:00</t>
  </si>
  <si>
    <t>23/09/27/10:00</t>
  </si>
  <si>
    <t>23/10/04/10:00</t>
  </si>
  <si>
    <t>23/10/04/11:00</t>
  </si>
  <si>
    <t xml:space="preserve"> 23/09/26</t>
  </si>
  <si>
    <t>23/09/26/09:00</t>
  </si>
  <si>
    <t xml:space="preserve"> 23/09/25</t>
  </si>
  <si>
    <t xml:space="preserve">[취][A값]풍문고등학교 중정 엘리베이터 설치공사(건축) (취소공고)[취소] </t>
  </si>
  <si>
    <t>23/09/26/14:00</t>
  </si>
  <si>
    <t xml:space="preserve"> 23/09/24</t>
  </si>
  <si>
    <t>23/09/22/19:00</t>
  </si>
  <si>
    <t>23/10/04/14:00</t>
  </si>
  <si>
    <t>23/10/04/15:00</t>
  </si>
  <si>
    <t xml:space="preserve"> 23/09/22</t>
  </si>
  <si>
    <t>23/09/26/18:00</t>
  </si>
  <si>
    <t>23/09/25/10:00</t>
  </si>
  <si>
    <t>23/09/27/11:00</t>
  </si>
  <si>
    <t xml:space="preserve"> 23/09/21</t>
  </si>
  <si>
    <t>23/10/05/14:00</t>
  </si>
  <si>
    <t>23/10/05/15:00</t>
  </si>
  <si>
    <r>
      <rPr>
        <sz val="9"/>
        <color rgb="FF000000"/>
        <rFont val="Gulim"/>
        <family val="3"/>
        <charset val="129"/>
      </rPr>
      <t>시설물/금속구조물.창호.온실/실내건축/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</si>
  <si>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23/09/27/18:00</t>
  </si>
  <si>
    <t>23/09/26/10:00</t>
  </si>
  <si>
    <t xml:space="preserve"> 23/09/20</t>
  </si>
  <si>
    <t>23/09/25/18:00</t>
  </si>
  <si>
    <t>23/09/22/10:00</t>
  </si>
  <si>
    <t>23/09/26/11:00</t>
  </si>
  <si>
    <t>23/09/24/18:00</t>
  </si>
  <si>
    <t>23/09/21/10:00</t>
  </si>
  <si>
    <t>23/09/25/14:00</t>
  </si>
  <si>
    <t>23/09/25/15:00</t>
  </si>
  <si>
    <t xml:space="preserve"> 23/09/19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</si>
  <si>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철콘/기계설비/도장/습식.방수/조경식재/조경시설물/금속구조물.창호.온실/석공/실내건축/비계구조/지붕판금.건축물조립/난방1종</t>
    </r>
  </si>
  <si>
    <t>23/09/19/10:00</t>
  </si>
  <si>
    <t>23/09/26/15:00</t>
  </si>
  <si>
    <t xml:space="preserve"> 23/09/18</t>
  </si>
  <si>
    <t>23/09/19/18:00</t>
  </si>
  <si>
    <t>23/09/18/10:00</t>
  </si>
  <si>
    <t>23/09/20/10:00</t>
  </si>
  <si>
    <t>23/09/20/11:00</t>
  </si>
  <si>
    <t xml:space="preserve"> 23/09/14</t>
  </si>
  <si>
    <t>23/09/20/18:00</t>
  </si>
  <si>
    <t>23/09/21/11:00</t>
  </si>
  <si>
    <t xml:space="preserve"> 23/09/13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</si>
  <si>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철콘/기계설비/철강구조물</t>
    </r>
  </si>
  <si>
    <t>23/09/18/18:00</t>
  </si>
  <si>
    <t>23/09/15/10:00</t>
  </si>
  <si>
    <t>23/09/19/11:00</t>
  </si>
  <si>
    <t xml:space="preserve"> 23/09/11</t>
  </si>
  <si>
    <t>23/09/12/00:00</t>
  </si>
  <si>
    <t>23/09/25/11:00</t>
  </si>
  <si>
    <t>23/09/13/18:00</t>
  </si>
  <si>
    <t>23/09/11/09:00</t>
  </si>
  <si>
    <t>23/09/14/10:00</t>
  </si>
  <si>
    <t>23/09/14/11:00</t>
  </si>
  <si>
    <t xml:space="preserve"> 23/09/08</t>
  </si>
  <si>
    <t>23/09/08/15:00</t>
  </si>
  <si>
    <t>23/09/22/11:00</t>
  </si>
  <si>
    <t>23/09/11/18:00</t>
  </si>
  <si>
    <t>23/09/08/10:00</t>
  </si>
  <si>
    <t>23/09/12/12:00</t>
  </si>
  <si>
    <t>23/09/12/13:30</t>
  </si>
  <si>
    <t xml:space="preserve"> 23/09/06</t>
  </si>
  <si>
    <r>
      <rPr>
        <sz val="9"/>
        <color rgb="FF000000"/>
        <rFont val="Gulim"/>
        <family val="3"/>
        <charset val="129"/>
      </rPr>
      <t>금속구조물.창호.온실/지붕판금.건축물조립/</t>
    </r>
    <r>
      <rPr>
        <sz val="9"/>
        <color rgb="FF0000FF"/>
        <rFont val="Gulim"/>
        <family val="3"/>
        <charset val="129"/>
      </rPr>
      <t>건축/토건</t>
    </r>
  </si>
  <si>
    <t>23/09/10/18:00</t>
  </si>
  <si>
    <t>23/09/08/18:00</t>
  </si>
  <si>
    <t>23/09/07/10:00</t>
  </si>
  <si>
    <t>23/09/11/10:00</t>
  </si>
  <si>
    <t>23/09/11/11:00</t>
  </si>
  <si>
    <t xml:space="preserve"> 23/09/05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</si>
  <si>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기계설비/금속구조물.창호.온실/석공/실내건축/비계구조</t>
    </r>
  </si>
  <si>
    <t>23/09/19/09:00</t>
  </si>
  <si>
    <t>23/09/21/14:00</t>
  </si>
  <si>
    <t>23/09/21/15:00</t>
  </si>
  <si>
    <r>
      <rPr>
        <sz val="9"/>
        <color rgb="FF000000"/>
        <rFont val="Gulim"/>
        <family val="3"/>
        <charset val="129"/>
      </rPr>
      <t>도장/시설물/습식.방수/금속구조물.창호.온실/석공/실내건축/비계구조/지붕판금.건축물조립/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</si>
  <si>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23/09/12/18:00</t>
  </si>
  <si>
    <t>23/09/13/10:00</t>
  </si>
  <si>
    <t>23/09/13/11:00</t>
  </si>
  <si>
    <r>
      <rPr>
        <sz val="9"/>
        <color rgb="FF000000"/>
        <rFont val="Gulim"/>
        <family val="3"/>
        <charset val="129"/>
      </rPr>
      <t>기계설비/시설물/실내건축/</t>
    </r>
    <r>
      <rPr>
        <sz val="9"/>
        <color rgb="FF0000FF"/>
        <rFont val="Gulim"/>
        <family val="3"/>
        <charset val="129"/>
      </rPr>
      <t>건축/토건</t>
    </r>
  </si>
  <si>
    <t xml:space="preserve">[취][A값]서울교육연수원 교육동 로비공간 환경개선공사 (취소공고)[취소] </t>
  </si>
  <si>
    <r>
      <rPr>
        <sz val="9"/>
        <color rgb="FF000000"/>
        <rFont val="Gulim"/>
        <family val="3"/>
        <charset val="129"/>
      </rPr>
      <t>실내건축/습식.방수/석공/도장/비계구조/금속구조물.창호.온실/지붕판금.건축물조립/시설물/</t>
    </r>
    <r>
      <rPr>
        <sz val="9"/>
        <color rgb="FF0000FF"/>
        <rFont val="Gulim"/>
        <family val="3"/>
        <charset val="129"/>
      </rPr>
      <t>건축/토건</t>
    </r>
  </si>
  <si>
    <t>23/09/12/14:00</t>
  </si>
  <si>
    <t>23/09/12/15:00</t>
  </si>
  <si>
    <t>23/09/17/18:00</t>
  </si>
  <si>
    <t>23/09/18/11:00</t>
  </si>
  <si>
    <t xml:space="preserve"> 23/09/01</t>
  </si>
  <si>
    <t>23/09/06/18:00</t>
  </si>
  <si>
    <t>23/09/05/10:00</t>
  </si>
  <si>
    <t>23/09/07/11:00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</si>
  <si>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철콘/도장/습식.방수/금속구조물.창호.온실/석공/실내건축/철강구조물/지붕판금.건축물조립</t>
    </r>
  </si>
  <si>
    <t>23/09/21/18:00</t>
  </si>
  <si>
    <t xml:space="preserve"> 23/08/31</t>
  </si>
  <si>
    <t>23/09/01/00:00</t>
  </si>
  <si>
    <r>
      <rPr>
        <sz val="9"/>
        <color rgb="FF000000"/>
        <rFont val="Gulim"/>
        <family val="3"/>
        <charset val="129"/>
      </rPr>
      <t>기계설비/도장/시설물/습식.방수/금속구조물.창호.온실/석공/실내건축/비계구조/지붕판금.건축물조립/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</si>
  <si>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23/09/07/18:00</t>
  </si>
  <si>
    <t>23/08/31/18:00</t>
  </si>
  <si>
    <t>23/09/08/11:00</t>
  </si>
  <si>
    <t>23/09/04/18:00</t>
  </si>
  <si>
    <t>23/09/01/10:00</t>
  </si>
  <si>
    <t>23/09/05/11:00</t>
  </si>
  <si>
    <t xml:space="preserve"> 23/08/29</t>
  </si>
  <si>
    <t>23/09/05/14:00</t>
  </si>
  <si>
    <t>23/09/05/15:00</t>
  </si>
  <si>
    <t>23/09/05/18:00</t>
  </si>
  <si>
    <t>23/09/04/10:00</t>
  </si>
  <si>
    <t>23/09/06/10:00</t>
  </si>
  <si>
    <t>23/09/06/11:00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</si>
  <si>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철콘/포장/토공/도장/습식.방수/금속구조물.창호.온실/석공/실내건축/비계구조/승강기/삭도/보링.그라우팅.파일/지붕판금.건축물조립</t>
    </r>
  </si>
  <si>
    <t>23/09/04/11:00</t>
  </si>
  <si>
    <t>23/08/30/18:00</t>
  </si>
  <si>
    <t>23/08/26/09:00</t>
  </si>
  <si>
    <t>23/08/31/10:00</t>
  </si>
  <si>
    <t>23/08/31/11:00</t>
  </si>
  <si>
    <t xml:space="preserve"> 23/08/25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</si>
  <si>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철콘/포장/토공/비계구조/보링.그라우팅.파일</t>
    </r>
  </si>
  <si>
    <t>23/09/01/10:30</t>
  </si>
  <si>
    <t xml:space="preserve">[취][A값][의무](긴급)논현공공복합문화청사 실내공사(건축,기계) (긴급공고) (취소공고)[취소] </t>
  </si>
  <si>
    <t>20230828582-01</t>
  </si>
  <si>
    <t>23/08/29/18:00</t>
  </si>
  <si>
    <t>23/08/28/10:00</t>
  </si>
  <si>
    <t>23/08/30/10:00</t>
  </si>
  <si>
    <t>23/08/30/11:00</t>
  </si>
  <si>
    <t>23/08/28/18:00</t>
  </si>
  <si>
    <t>23/08/24/10:00</t>
  </si>
  <si>
    <t>23/08/29/10:00</t>
  </si>
  <si>
    <t>23/08/29/11:00</t>
  </si>
  <si>
    <t xml:space="preserve"> 23/08/23</t>
  </si>
  <si>
    <t>23/08/22/17:00</t>
  </si>
  <si>
    <t>23/08/30/13:00</t>
  </si>
  <si>
    <t>23/08/30/14:00</t>
  </si>
  <si>
    <t xml:space="preserve"> 23/08/22</t>
  </si>
  <si>
    <t>23/08/28/14:00</t>
  </si>
  <si>
    <t>23/08/30/15:00</t>
  </si>
  <si>
    <t xml:space="preserve"> 23/08/21</t>
  </si>
  <si>
    <t>23/08/25/10:00</t>
  </si>
  <si>
    <t>23/08/24/18:00</t>
  </si>
  <si>
    <t>23/08/22/10:00</t>
  </si>
  <si>
    <t>23/08/25/11:00</t>
  </si>
  <si>
    <t xml:space="preserve"> 23/08/18</t>
  </si>
  <si>
    <r>
      <rPr>
        <sz val="9"/>
        <color rgb="FF000000"/>
        <rFont val="Gulim"/>
        <family val="3"/>
        <charset val="129"/>
      </rPr>
      <t>비계구조/석면해체/</t>
    </r>
    <r>
      <rPr>
        <sz val="9"/>
        <color rgb="FF0000FF"/>
        <rFont val="Gulim"/>
        <family val="3"/>
        <charset val="129"/>
      </rPr>
      <t>건축/토건</t>
    </r>
  </si>
  <si>
    <t>23/09/01/09:00</t>
  </si>
  <si>
    <t xml:space="preserve"> 23/08/17</t>
  </si>
  <si>
    <t xml:space="preserve">[취][A값][의무]2023년 암사아리수정수센터 석면 해체제거공사 (취소공고)[취소] </t>
  </si>
  <si>
    <t>20230817821-01</t>
  </si>
  <si>
    <t>건축/토건/비계구조/석면해체</t>
  </si>
  <si>
    <t>23/08/28/09:00</t>
  </si>
  <si>
    <t>23/08/30/16:00</t>
  </si>
  <si>
    <t xml:space="preserve"> 23/08/16</t>
  </si>
  <si>
    <t>23/08/23/18:00</t>
  </si>
  <si>
    <t>23/08/17/09:00</t>
  </si>
  <si>
    <t>23/08/24/11:00</t>
  </si>
  <si>
    <t>20230815104-01</t>
  </si>
  <si>
    <t>23/08/25/09:00</t>
  </si>
  <si>
    <t>23/08/29/14:00</t>
  </si>
  <si>
    <t>23/08/29/15:00</t>
  </si>
  <si>
    <t xml:space="preserve"> 23/08/14</t>
  </si>
  <si>
    <t xml:space="preserve">[취][의무]20233년 암사아리수정수센터 석명 해제제거공사 (취소공고)[취소] </t>
  </si>
  <si>
    <t>20230815072-01</t>
  </si>
  <si>
    <t>23/08/16/18:00</t>
  </si>
  <si>
    <t>23/08/14/09:00</t>
  </si>
  <si>
    <t>23/08/17/15:30</t>
  </si>
  <si>
    <t>23/08/17/16:30</t>
  </si>
  <si>
    <t xml:space="preserve"> 23/08/11</t>
  </si>
  <si>
    <t>23/08/10/16:35</t>
  </si>
  <si>
    <t>23/08/18/11:00</t>
  </si>
  <si>
    <t>23/08/18/12:00</t>
  </si>
  <si>
    <t xml:space="preserve"> 23/08/10</t>
  </si>
  <si>
    <t>23/08/15/18:00</t>
  </si>
  <si>
    <t>23/08/10/17:00</t>
  </si>
  <si>
    <t>23/08/16/10:00</t>
  </si>
  <si>
    <t>23/08/16/11:00</t>
  </si>
  <si>
    <t>23/08/17/15:00</t>
  </si>
  <si>
    <t>23/08/17/16:00</t>
  </si>
  <si>
    <t xml:space="preserve"> 23/08/09</t>
  </si>
  <si>
    <t>23/08/11/10:00</t>
  </si>
  <si>
    <t>23/08/17/10:00</t>
  </si>
  <si>
    <t>23/08/17/11:00</t>
  </si>
  <si>
    <t xml:space="preserve">[취][A값]잠실 제1수영장 노후 시설물 개선공사 (긴급공고) (취소공고)[취소] </t>
  </si>
  <si>
    <r>
      <rPr>
        <sz val="9"/>
        <color rgb="FF000000"/>
        <rFont val="Gulim"/>
        <family val="3"/>
        <charset val="129"/>
      </rPr>
      <t>실내건축/도장/비계구조/금속구조물.창호.온실/시설물/</t>
    </r>
    <r>
      <rPr>
        <sz val="9"/>
        <color rgb="FF0000FF"/>
        <rFont val="Gulim"/>
        <family val="3"/>
        <charset val="129"/>
      </rPr>
      <t>건축/토건</t>
    </r>
  </si>
  <si>
    <t>23/08/13/18:00</t>
  </si>
  <si>
    <t>23/08/10/10:00</t>
  </si>
  <si>
    <t>23/08/14/10:00</t>
  </si>
  <si>
    <t>23/08/14/11:00</t>
  </si>
  <si>
    <t xml:space="preserve"> 23/08/07</t>
  </si>
  <si>
    <t>23/08/07/11:00</t>
  </si>
  <si>
    <t>23/08/14/12:00</t>
  </si>
  <si>
    <t>23/08/10/16:00</t>
  </si>
  <si>
    <t>23/08/11/10:30</t>
  </si>
  <si>
    <t xml:space="preserve"> 23/08/04</t>
  </si>
  <si>
    <t>23/08/08/18:00</t>
  </si>
  <si>
    <t>23/08/03/13:00</t>
  </si>
  <si>
    <t>23/08/09/10:00</t>
  </si>
  <si>
    <t>23/08/09/11:00</t>
  </si>
  <si>
    <t xml:space="preserve"> 23/08/03</t>
  </si>
  <si>
    <t xml:space="preserve">[취][A값]미림여자정보과학고등학교 정보교사동 외벽개선(드라이비트해소) 공사 (긴급공고) (취소공고)[취소] </t>
  </si>
  <si>
    <t>23/08/06/18:00</t>
  </si>
  <si>
    <t>23/08/01/13:00</t>
  </si>
  <si>
    <t>23/08/07/10:00</t>
  </si>
  <si>
    <t xml:space="preserve"> 23/08/01</t>
  </si>
  <si>
    <t>23/08/01/09:00</t>
  </si>
  <si>
    <t xml:space="preserve"> 23/07/31</t>
  </si>
  <si>
    <t>23/08/03/09:00</t>
  </si>
  <si>
    <t xml:space="preserve"> 23/07/28</t>
  </si>
  <si>
    <t>23/07/31/18:00</t>
  </si>
  <si>
    <t>23/07/28/10:00</t>
  </si>
  <si>
    <t>23/08/01/10:00</t>
  </si>
  <si>
    <t>23/08/01/11:00</t>
  </si>
  <si>
    <t xml:space="preserve"> 23/07/26</t>
  </si>
  <si>
    <t>23/08/02/18:00</t>
  </si>
  <si>
    <t>23/07/26/18:00</t>
  </si>
  <si>
    <t>23/08/03/10:00</t>
  </si>
  <si>
    <t>23/08/03/11:00</t>
  </si>
  <si>
    <t>23/08/01/14:00</t>
  </si>
  <si>
    <t>23/08/03/14:00</t>
  </si>
  <si>
    <t>23/08/03/15:00</t>
  </si>
  <si>
    <t>23/07/26/16:30</t>
  </si>
  <si>
    <t>23/08/01/17:00</t>
  </si>
  <si>
    <t>23/08/01/18:00</t>
  </si>
  <si>
    <t>23/07/31/10:00</t>
  </si>
  <si>
    <t>23/08/02/10:00</t>
  </si>
  <si>
    <t>23/08/02/11:00</t>
  </si>
  <si>
    <t xml:space="preserve"> 23/07/25</t>
  </si>
  <si>
    <t xml:space="preserve">[취][A값]하정어린이집 환경개선공사(건축+내진) (취소공고)[취소] </t>
  </si>
  <si>
    <r>
      <rPr>
        <sz val="9"/>
        <color rgb="FF000000"/>
        <rFont val="Gulim"/>
        <family val="3"/>
        <charset val="129"/>
      </rPr>
      <t>실내건축/습식.방수/석공/도장/철콘/시설물/</t>
    </r>
    <r>
      <rPr>
        <sz val="9"/>
        <color rgb="FF0000FF"/>
        <rFont val="Gulim"/>
        <family val="3"/>
        <charset val="129"/>
      </rPr>
      <t>건축/토건</t>
    </r>
  </si>
  <si>
    <t>23/07/31/14:20</t>
  </si>
  <si>
    <t>23/08/02/14:20</t>
  </si>
  <si>
    <t>23/08/02/15:20</t>
  </si>
  <si>
    <t>23/07/30/18:00</t>
  </si>
  <si>
    <t>23/07/27/10:00</t>
  </si>
  <si>
    <t>23/07/31/11:00</t>
  </si>
  <si>
    <t xml:space="preserve">[취][A값]국립공원 청소년수련시설 증축공사(건축) (긴급공고) (취소공고)[취소] </t>
  </si>
  <si>
    <t>23/07/24/17:30</t>
  </si>
  <si>
    <t xml:space="preserve"> 23/07/24</t>
  </si>
  <si>
    <t>23/08/02/12:00</t>
  </si>
  <si>
    <t>23/08/02/13:00</t>
  </si>
  <si>
    <t xml:space="preserve">[취][A값][협정]자양동 10-34,46 주택건설사업 건설공사 (긴급공고) (취소공고)[취소] </t>
  </si>
  <si>
    <t>23/07/26/10:00</t>
  </si>
  <si>
    <t xml:space="preserve"> 23/07/21</t>
  </si>
  <si>
    <t>23/07/24/18:00</t>
  </si>
  <si>
    <t>23/07/19/20:00</t>
  </si>
  <si>
    <t>23/07/25/10:00</t>
  </si>
  <si>
    <t>23/07/25/11:00</t>
  </si>
  <si>
    <t xml:space="preserve"> 23/07/19</t>
  </si>
  <si>
    <t>23/07/21/10:00</t>
  </si>
  <si>
    <t xml:space="preserve">[취]강남구청 삼성로별관 내진보강 공사 계약 (취소공고)[취소] </t>
  </si>
  <si>
    <t>20230726383-01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</si>
  <si>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실내건축/금속구조물.창호.온실/지붕판금.건축물조립/철강구조물</t>
    </r>
  </si>
  <si>
    <t>23/07/20/09:00</t>
  </si>
  <si>
    <t>23/07/27/11:00</t>
  </si>
  <si>
    <t>23/07/21/18:00</t>
  </si>
  <si>
    <t>23/07/19/10:00</t>
  </si>
  <si>
    <t>23/07/24/10:00</t>
  </si>
  <si>
    <t>23/07/24/11:00</t>
  </si>
  <si>
    <t xml:space="preserve"> 23/07/18</t>
  </si>
  <si>
    <t>23/07/23/18:00</t>
  </si>
  <si>
    <t>23/07/18/11:00</t>
  </si>
  <si>
    <t xml:space="preserve">[취][비][현필]안양대학교 에스컬레이터 노후 부품 교체 및 캐노피 개선공사 (취소공고)[취소] </t>
  </si>
  <si>
    <t>20230722025-01</t>
  </si>
  <si>
    <t>건축/토건/삭도/승강기</t>
  </si>
  <si>
    <t>학교법인 우일학원 안양대학교</t>
  </si>
  <si>
    <t>23/07/19/17:00</t>
  </si>
  <si>
    <t>23/07/25/15:30</t>
  </si>
  <si>
    <t>23/07/21/13:00</t>
  </si>
  <si>
    <t>23/07/26/13:00</t>
  </si>
  <si>
    <t xml:space="preserve"> 23/07/17</t>
  </si>
  <si>
    <t>23/07/20/10:30</t>
  </si>
  <si>
    <t>23/07/20/11:00</t>
  </si>
  <si>
    <t>23/07/19/18:00</t>
  </si>
  <si>
    <t>23/07/15/14:00</t>
  </si>
  <si>
    <t>23/07/20/14:00</t>
  </si>
  <si>
    <t>23/07/20/15:00</t>
  </si>
  <si>
    <t xml:space="preserve"> 23/07/14</t>
  </si>
  <si>
    <t>23/07/14/19:00</t>
  </si>
  <si>
    <t>23/07/18/10:00</t>
  </si>
  <si>
    <t>23/07/20/14:50</t>
  </si>
  <si>
    <t>23/07/20/15:50</t>
  </si>
  <si>
    <t xml:space="preserve">[취][A값]서대문문화체육회관 소극장 리모델링 공사(건축, 기계) (긴급공고) (취소공고)[취소] </t>
  </si>
  <si>
    <t>20230718721-01</t>
  </si>
  <si>
    <r>
      <rPr>
        <sz val="9"/>
        <color rgb="FF000000"/>
        <rFont val="Gulim"/>
        <family val="3"/>
        <charset val="129"/>
      </rPr>
      <t>실내건축/습식.방수/석공/도장/비계구조/금속구조물.창호.온실/지붕판금.건축물조립/기계설비/시설물/</t>
    </r>
    <r>
      <rPr>
        <sz val="9"/>
        <color rgb="FF0000FF"/>
        <rFont val="Gulim"/>
        <family val="3"/>
        <charset val="129"/>
      </rPr>
      <t>건축/토건</t>
    </r>
  </si>
  <si>
    <t>23/07/18/18:00</t>
  </si>
  <si>
    <t>23/07/17/10:00</t>
  </si>
  <si>
    <t>23/07/19/11:00</t>
  </si>
  <si>
    <t>23/07/13/16:30</t>
  </si>
  <si>
    <t xml:space="preserve"> 23/07/13</t>
  </si>
  <si>
    <t>23/08/17/18:00</t>
  </si>
  <si>
    <t>23/08/18/10:00</t>
  </si>
  <si>
    <t xml:space="preserve">[취][A값][의무]구 금천경찰서 석면해체 및 건축물 철거공사 (취소공고)[취소] </t>
  </si>
  <si>
    <t>20230717435-03</t>
  </si>
  <si>
    <t>23/07/28/18:00</t>
  </si>
  <si>
    <t>23/07/17/18:00</t>
  </si>
  <si>
    <t>23/07/14/10:00</t>
  </si>
  <si>
    <t xml:space="preserve"> 23/07/12</t>
  </si>
  <si>
    <t>23/07/12/16:00</t>
  </si>
  <si>
    <t xml:space="preserve">[취][A값][긴급](장기)연천초 급식실 및 학생식당 증축공사 (긴급공고) (취소공고)[취소] </t>
  </si>
  <si>
    <t>20230715060-01</t>
  </si>
  <si>
    <t>23/07/16/18:00</t>
  </si>
  <si>
    <t>23/07/13/10:00</t>
  </si>
  <si>
    <t>23/07/17/11:00</t>
  </si>
  <si>
    <t xml:space="preserve"> 23/07/11</t>
  </si>
  <si>
    <t>23/07/17/16:00</t>
  </si>
  <si>
    <t>23/07/18/10:30</t>
  </si>
  <si>
    <t xml:space="preserve">[취][A값][긴급]불광초 신관동 화장실 개선공사 (긴급공고) (취소공고)[취소] </t>
  </si>
  <si>
    <t>20230712972-01</t>
  </si>
  <si>
    <r>
      <rPr>
        <sz val="9"/>
        <color rgb="FF000000"/>
        <rFont val="Gulim"/>
        <family val="3"/>
        <charset val="129"/>
      </rPr>
      <t>실내건축/습식.방수/석공/도장/금속구조물.창호.온실/지붕판금.건축물조립/기계설비/시설물/</t>
    </r>
    <r>
      <rPr>
        <sz val="9"/>
        <color rgb="FF0000FF"/>
        <rFont val="Gulim"/>
        <family val="3"/>
        <charset val="129"/>
      </rPr>
      <t>건축/토건</t>
    </r>
  </si>
  <si>
    <t xml:space="preserve"> 23/07/10</t>
  </si>
  <si>
    <t xml:space="preserve">[취][A값][긴급]상신중 외벽개선 및 기타공사 (긴급공고) (취소공고)[취소] </t>
  </si>
  <si>
    <t>20230712869-01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</si>
  <si>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실내건축/습식.방수/석공/도장/비계구조/금속구조물.창호.온실/지붕판금.건축물조립</t>
    </r>
  </si>
  <si>
    <t xml:space="preserve">[기][취][A값][순]00부대 취사식당 신축공사(23-신-5-건축)(취소공고)[취소] </t>
  </si>
  <si>
    <t>2023-14802</t>
  </si>
  <si>
    <t>23/07/12/10:00</t>
  </si>
  <si>
    <t>23/07/13/10:30</t>
  </si>
  <si>
    <t>23/07/13/11:00</t>
  </si>
  <si>
    <t xml:space="preserve"> 23/07/07</t>
  </si>
  <si>
    <t>23/07/12/18:00</t>
  </si>
  <si>
    <t>23/07/11/10:00</t>
  </si>
  <si>
    <t>23/07/08/09:00</t>
  </si>
  <si>
    <t>23/07/13/14:00</t>
  </si>
  <si>
    <t>23/07/13/15:00</t>
  </si>
  <si>
    <t xml:space="preserve">[비][현필]한국표준협회 역삼사옥 리모델링 공사 (건축) (긴급공고) </t>
  </si>
  <si>
    <t>20230708118-00</t>
  </si>
  <si>
    <t>한국표준협회</t>
  </si>
  <si>
    <t>23/07/17/15:00</t>
  </si>
  <si>
    <t xml:space="preserve">[취][A값]난곡중학교 교사동 및 정보센터 화장실 개선공사 (취소공고)[취소] </t>
  </si>
  <si>
    <t>20230708515-01</t>
  </si>
  <si>
    <r>
      <rPr>
        <sz val="9"/>
        <color rgb="FF000000"/>
        <rFont val="Gulim"/>
        <family val="3"/>
        <charset val="129"/>
      </rPr>
      <t>습식.방수/석공/도장/금속구조물.창호.온실/지붕판금.건축물조립/기계설비/시설물/가스1종/</t>
    </r>
    <r>
      <rPr>
        <sz val="9"/>
        <color rgb="FF0000FF"/>
        <rFont val="Gulim"/>
        <family val="3"/>
        <charset val="129"/>
      </rPr>
      <t>건축/토건</t>
    </r>
  </si>
  <si>
    <t>23/07/13/18:00</t>
  </si>
  <si>
    <t>23/07/14/11:00</t>
  </si>
  <si>
    <t>23/07/11/18:00</t>
  </si>
  <si>
    <t>23/07/07/14:00</t>
  </si>
  <si>
    <t>23/07/12/11:00</t>
  </si>
  <si>
    <t>23/07/10/10:00</t>
  </si>
  <si>
    <t xml:space="preserve"> 23/07/06</t>
  </si>
  <si>
    <t>23/07/11/14:00</t>
  </si>
  <si>
    <t>23/07/07/10:00</t>
  </si>
  <si>
    <t>23/07/12/11:10</t>
  </si>
  <si>
    <t>23/07/12/11:20</t>
  </si>
  <si>
    <t>23/07/06/13:00</t>
  </si>
  <si>
    <t>23/07/12/12:00</t>
  </si>
  <si>
    <t xml:space="preserve">[취][A값]미림여자정보과학고등학교 정보교사동,관리동,강당동[건축+설비] 내진보강 공사 입찰공고 (긴급공고) (취소공고)[취소] </t>
  </si>
  <si>
    <t>20230703138-03</t>
  </si>
  <si>
    <t>23/07/09/18:00</t>
  </si>
  <si>
    <t>23/07/05/17:00</t>
  </si>
  <si>
    <t>23/07/10/11:00</t>
  </si>
  <si>
    <t>23/07/10/12:00</t>
  </si>
  <si>
    <t xml:space="preserve"> 23/07/05</t>
  </si>
  <si>
    <t>23/07/10/18:00</t>
  </si>
  <si>
    <t>23/07/11/11:00</t>
  </si>
  <si>
    <t>23/07/27/18:00</t>
  </si>
  <si>
    <t>23/07/28/11:00</t>
  </si>
  <si>
    <t>23/07/05/11:00</t>
  </si>
  <si>
    <t>23/07/12/13:00</t>
  </si>
  <si>
    <t>23/07/11/12:00</t>
  </si>
  <si>
    <t>23/07/06/10:00</t>
  </si>
  <si>
    <t>23/07/10/09:00</t>
  </si>
  <si>
    <t>23/07/04/19:05</t>
  </si>
  <si>
    <t>23/07/11/15:00</t>
  </si>
  <si>
    <t xml:space="preserve"> 23/07/04</t>
  </si>
  <si>
    <t>23/07/06/11:00</t>
  </si>
  <si>
    <t>23/07/10/14:00</t>
  </si>
  <si>
    <t>23/07/10/15:00</t>
  </si>
  <si>
    <t>23/07/06/14:00</t>
  </si>
  <si>
    <t>23/07/03/13:10</t>
  </si>
  <si>
    <t xml:space="preserve"> 23/07/03</t>
  </si>
  <si>
    <t>23/07/05/18:00</t>
  </si>
  <si>
    <t>23/07/04/10:00</t>
  </si>
  <si>
    <t xml:space="preserve"> 23/06/30</t>
  </si>
  <si>
    <t>23/07/06/11:10</t>
  </si>
  <si>
    <t xml:space="preserve">[취][A값]동국대학교사범대학부속여자중학교 교사동 바닥개선공사 (긴급공고) (취소공고)[취소] </t>
  </si>
  <si>
    <t>20230648000-01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</si>
  <si>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</t>
    </r>
  </si>
  <si>
    <t>23/06/30/18:10</t>
  </si>
  <si>
    <t>23/07/06/15:00</t>
  </si>
  <si>
    <t>23/07/04/18:00</t>
  </si>
  <si>
    <t>23/07/03/10:00</t>
  </si>
  <si>
    <t>23/07/05/10:00</t>
  </si>
  <si>
    <t xml:space="preserve"> 23/06/29</t>
  </si>
  <si>
    <t>23/07/06/18:00</t>
  </si>
  <si>
    <t>23/06/30/10:00</t>
  </si>
  <si>
    <t>23/07/07/11:00</t>
  </si>
  <si>
    <t>23/06/29/17:30</t>
  </si>
  <si>
    <t>23/07/05/11:20</t>
  </si>
  <si>
    <t>23/07/05/11:10</t>
  </si>
  <si>
    <t>23/06/30/09:00</t>
  </si>
  <si>
    <t>23/07/04/14:00</t>
  </si>
  <si>
    <t>23/07/07/15:30</t>
  </si>
  <si>
    <t>23/07/03/18:00</t>
  </si>
  <si>
    <t>23/07/04/11:10</t>
  </si>
  <si>
    <t xml:space="preserve"> 23/06/28</t>
  </si>
  <si>
    <t>23/06/29/10:00</t>
  </si>
  <si>
    <t>23/06/28/12:00</t>
  </si>
  <si>
    <t>23/07/02/18:00</t>
  </si>
  <si>
    <t>23/07/03/11:00</t>
  </si>
  <si>
    <t xml:space="preserve"> 23/06/27</t>
  </si>
  <si>
    <t xml:space="preserve">[취]화원중 교사동 외부창호 및 바닥개선공사 (긴급공고) (취소공고)[취소] </t>
  </si>
  <si>
    <t>20230641841-01</t>
  </si>
  <si>
    <r>
      <rPr>
        <sz val="9"/>
        <color rgb="FF000000"/>
        <rFont val="Gulim"/>
        <family val="3"/>
        <charset val="129"/>
      </rPr>
      <t>실내건축/습식.방수/석공/도장/비계구조/금속구조물.창호.온실/지붕판금.건축물조립/시설물/</t>
    </r>
    <r>
      <rPr>
        <sz val="9"/>
        <color rgb="FF0000FF"/>
        <rFont val="Gulim"/>
        <family val="3"/>
        <charset val="129"/>
      </rPr>
      <t>건축/토건</t>
    </r>
  </si>
  <si>
    <t>23/07/04/11:00</t>
  </si>
  <si>
    <t>23/06/28/10:00</t>
  </si>
  <si>
    <t>23/06/27/17:00</t>
  </si>
  <si>
    <t>23/06/27/10:00</t>
  </si>
  <si>
    <t xml:space="preserve"> 23/06/26</t>
  </si>
  <si>
    <t>23/06/29/18:00</t>
  </si>
  <si>
    <t>23/06/23/10:00</t>
  </si>
  <si>
    <t>23/06/30/11:00</t>
  </si>
  <si>
    <t xml:space="preserve"> 23/06/22</t>
  </si>
  <si>
    <t>23/06/28/18:00</t>
  </si>
  <si>
    <t>23/06/22/09:00</t>
  </si>
  <si>
    <t>23/06/29/14:00</t>
  </si>
  <si>
    <t>23/06/29/15:00</t>
  </si>
  <si>
    <t xml:space="preserve"> 23/06/21</t>
  </si>
  <si>
    <t>23/06/26/18:00</t>
  </si>
  <si>
    <t>23/06/27/11:00</t>
  </si>
  <si>
    <t>23/06/29/11:00</t>
  </si>
  <si>
    <t>23/06/26/10:00</t>
  </si>
  <si>
    <t xml:space="preserve">[취][A값][협정]도곡1동 도곡1경로당 신축공사(건축, 토목, 기계) (취소공고)[취소] </t>
  </si>
  <si>
    <t>20230633606-01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</si>
  <si>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실내건축/토공/비계구조/금속구조물.창호.온실/지붕판금.건축물조립/보링.그라우팅.파일/포장</t>
    </r>
  </si>
  <si>
    <t>23/06/21/14:00</t>
  </si>
  <si>
    <t>23/06/21/15:00</t>
  </si>
  <si>
    <t>23/06/25/18:00</t>
  </si>
  <si>
    <t>23/06/22/11:00</t>
  </si>
  <si>
    <t>23/06/26/14:00</t>
  </si>
  <si>
    <t>23/06/26/15:00</t>
  </si>
  <si>
    <t xml:space="preserve"> 23/06/20</t>
  </si>
  <si>
    <t>23/06/22/10:30</t>
  </si>
  <si>
    <t>23/06/20/15:00</t>
  </si>
  <si>
    <t>23/06/27/14:00</t>
  </si>
  <si>
    <t>23/06/27/15:00</t>
  </si>
  <si>
    <t>23/06/21/10:00</t>
  </si>
  <si>
    <t xml:space="preserve">[기][취][A값][순]정정)00부대 취사식당 신축(신-5-건축)(취소공고)[취소] </t>
  </si>
  <si>
    <t>2023-12962</t>
  </si>
  <si>
    <t>23/06/26/14:30</t>
  </si>
  <si>
    <t>23/06/27/15:30</t>
  </si>
  <si>
    <t xml:space="preserve"> 23/06/19</t>
  </si>
  <si>
    <t>23/06/23/18:00</t>
  </si>
  <si>
    <t>23/06/19/10:00</t>
  </si>
  <si>
    <t>23/06/26/11:00</t>
  </si>
  <si>
    <t xml:space="preserve">[기][취][A값][순]00부대 취사식당 신축(23-신-5-건축)(취소공고)[취소] </t>
  </si>
  <si>
    <t>2023-12836</t>
  </si>
  <si>
    <t xml:space="preserve"> 23/06/16</t>
  </si>
  <si>
    <t>23/06/16/14:00</t>
  </si>
  <si>
    <t xml:space="preserve">[취][A값]00부대 취사식당 신축(23-신-5-건축)(취소공고)[취소] </t>
  </si>
  <si>
    <t>2023-12686</t>
  </si>
  <si>
    <t>23/06/20/10:00</t>
  </si>
  <si>
    <t>23/06/21/10:30</t>
  </si>
  <si>
    <t>23/06/21/11:00</t>
  </si>
  <si>
    <t>23/06/20/18:00</t>
  </si>
  <si>
    <t>23/06/15/18:00</t>
  </si>
  <si>
    <t xml:space="preserve"> 23/06/15</t>
  </si>
  <si>
    <t>23/06/21/18:00</t>
  </si>
  <si>
    <t>23/06/15/10:00</t>
  </si>
  <si>
    <t>23/06/22/10:00</t>
  </si>
  <si>
    <t xml:space="preserve"> 23/06/14</t>
  </si>
  <si>
    <t>23/06/19/18:00</t>
  </si>
  <si>
    <t>23/06/20/11:00</t>
  </si>
  <si>
    <t>23/06/14/17:00</t>
  </si>
  <si>
    <t>23/06/22/12:00</t>
  </si>
  <si>
    <t>23/06/22/13:00</t>
  </si>
  <si>
    <t>23/06/19/11:00</t>
  </si>
  <si>
    <t>23/06/20/10:30</t>
  </si>
  <si>
    <t>23/06/18/18:00</t>
  </si>
  <si>
    <t>23/06/14/10:00</t>
  </si>
  <si>
    <t xml:space="preserve"> 23/06/13</t>
  </si>
  <si>
    <t>23/06/20/16:00</t>
  </si>
  <si>
    <t xml:space="preserve">[취][A값][협정](가칭)관악문화복지타운 건립공사(건축,토목,기계,조경) (긴급공고) (취소공고)[취소] </t>
  </si>
  <si>
    <t>20230614832-01</t>
  </si>
  <si>
    <t>건축/토건/토공/기계설비/보링.그라우팅.파일/포장/가스1종</t>
  </si>
  <si>
    <t>23/06/13/10:00</t>
  </si>
  <si>
    <t xml:space="preserve"> 23/06/12</t>
  </si>
  <si>
    <t>23/06/16/10:00</t>
  </si>
  <si>
    <t xml:space="preserve">[취]2023년 방태산 산림문화휴양관 개축공사(건축) (긴급공고) (취소공고)[취소] </t>
  </si>
  <si>
    <t>20230614204-02</t>
  </si>
  <si>
    <t>23/06/16/18:00</t>
  </si>
  <si>
    <t>23/06/12/14:00</t>
  </si>
  <si>
    <t>23/06/19/14:00</t>
  </si>
  <si>
    <t>23/06/19/15:00</t>
  </si>
  <si>
    <t>23/06/14/18:00</t>
  </si>
  <si>
    <t>23/06/09/16:00</t>
  </si>
  <si>
    <t>23/06/15/17:00</t>
  </si>
  <si>
    <t xml:space="preserve"> 23/06/09</t>
  </si>
  <si>
    <t>23/06/16/11:00</t>
  </si>
  <si>
    <t xml:space="preserve"> 23/06/08</t>
  </si>
  <si>
    <t>23/06/12/18:00</t>
  </si>
  <si>
    <t>23/06/08/15:00</t>
  </si>
  <si>
    <t>23/06/13/14:00</t>
  </si>
  <si>
    <t>23/06/13/15:00</t>
  </si>
  <si>
    <t xml:space="preserve"> 23/06/07</t>
  </si>
  <si>
    <t>23/06/22/18:00</t>
  </si>
  <si>
    <t>23/06/23/11:00</t>
  </si>
  <si>
    <t>23/06/12/10:00</t>
  </si>
  <si>
    <t>23/06/15/11:00</t>
  </si>
  <si>
    <t>23/06/07/17:20</t>
  </si>
  <si>
    <t>23/06/07/18:00</t>
  </si>
  <si>
    <t>23/06/13/11:00</t>
  </si>
  <si>
    <t xml:space="preserve"> 23/06/05</t>
  </si>
  <si>
    <t xml:space="preserve">[취][A값](취소공고)오목공원 실내놀이터 신축공사(건축/기계) (긴급공고) (취소공고)[취소] </t>
  </si>
  <si>
    <t>20230604255-01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</si>
  <si>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실내건축/습식.방수/석공/도장/금속구조물.창호.온실/지붕판금.건축물조립/철콘</t>
    </r>
  </si>
  <si>
    <t>23/06/02/19:00</t>
  </si>
  <si>
    <t>23/06/08/10:00</t>
  </si>
  <si>
    <t>23/06/08/14:00</t>
  </si>
  <si>
    <t xml:space="preserve"> 23/06/02</t>
  </si>
  <si>
    <t xml:space="preserve">[취](취소공고)오목공원 실내놀이터 신축공사(건축/기계) (긴급공고) (취소공고)[취소] </t>
  </si>
  <si>
    <t>20230603564-01</t>
  </si>
  <si>
    <t>23/06/02/18:00</t>
  </si>
  <si>
    <t>23/06/08/11:00</t>
  </si>
  <si>
    <t>23/06/02/13:00</t>
  </si>
  <si>
    <t>23/06/06/18:00</t>
  </si>
  <si>
    <t>23/06/02/10:00</t>
  </si>
  <si>
    <t>23/06/07/10:00</t>
  </si>
  <si>
    <t>23/06/07/11:00</t>
  </si>
  <si>
    <t xml:space="preserve"> 23/06/01</t>
  </si>
  <si>
    <t>23/06/02/09:00</t>
  </si>
  <si>
    <t>23/06/05/09:00</t>
  </si>
  <si>
    <t>23/06/08/12:00</t>
  </si>
  <si>
    <t>23/06/08/13:00</t>
  </si>
  <si>
    <t xml:space="preserve"> 23/05/31</t>
  </si>
  <si>
    <t xml:space="preserve">[취][A값][협정](취소공고)양천구 보육타운 건립 공사(건축, 토목) (긴급공고) (취소공고)[취소] </t>
  </si>
  <si>
    <t>20230546182-01</t>
  </si>
  <si>
    <t>23/06/05/18:00</t>
  </si>
  <si>
    <t>23/05/31/17:00</t>
  </si>
  <si>
    <t xml:space="preserve">[취][A값][협정]양천구 보육타운 건립공사(건축, 토목) (긴급공고) (취소공고)[취소] </t>
  </si>
  <si>
    <t>20230544631-01</t>
  </si>
  <si>
    <t>23/06/04/18:00</t>
  </si>
  <si>
    <t>23/05/30/19:00</t>
  </si>
  <si>
    <t>23/06/05/10:00</t>
  </si>
  <si>
    <t>23/06/05/11:00</t>
  </si>
  <si>
    <t xml:space="preserve"> 23/05/30</t>
  </si>
  <si>
    <t xml:space="preserve">[취][A값][협정]양천구 보육타운 건립공사(건축,토목) (취소공고)[취소] </t>
  </si>
  <si>
    <t>20230542287-01</t>
  </si>
  <si>
    <t>23/05/31/18:00</t>
  </si>
  <si>
    <t>23/05/26/21:00</t>
  </si>
  <si>
    <t>23/06/01/10:00</t>
  </si>
  <si>
    <t>23/06/01/11:00</t>
  </si>
  <si>
    <t xml:space="preserve"> 23/05/26</t>
  </si>
  <si>
    <t>23/05/26/10:00</t>
  </si>
  <si>
    <t xml:space="preserve"> 23/05/25</t>
  </si>
  <si>
    <t>23/05/30/18:00</t>
  </si>
  <si>
    <t>23/05/29/10:00</t>
  </si>
  <si>
    <t>23/05/31/10:00</t>
  </si>
  <si>
    <t>23/05/31/11:00</t>
  </si>
  <si>
    <t xml:space="preserve"> 23/05/24</t>
  </si>
  <si>
    <t>23/05/30/16:00</t>
  </si>
  <si>
    <t>23/05/31/10:30</t>
  </si>
  <si>
    <t xml:space="preserve"> 23/05/22</t>
  </si>
  <si>
    <t>23/05/25/18:00</t>
  </si>
  <si>
    <t>23/05/24/10:00</t>
  </si>
  <si>
    <t>23/05/26/11:00</t>
  </si>
  <si>
    <t>23/05/29/18:00</t>
  </si>
  <si>
    <t>23/05/22/10:00</t>
  </si>
  <si>
    <t>23/05/30/10:00</t>
  </si>
  <si>
    <t>23/05/30/11:00</t>
  </si>
  <si>
    <t xml:space="preserve">[취][A값]태성대아파트 리모델링 공사(건축,설비)(취소공고)[취소] </t>
  </si>
  <si>
    <t>2023-09040</t>
  </si>
  <si>
    <t>23/05/24/16:00</t>
  </si>
  <si>
    <t>23/05/25/10:00</t>
  </si>
  <si>
    <t>23/05/25/10:30</t>
  </si>
  <si>
    <t xml:space="preserve"> 23/05/19</t>
  </si>
  <si>
    <t>23/05/24/18:00</t>
  </si>
  <si>
    <t>23/05/23/10:00</t>
  </si>
  <si>
    <t>23/05/25/11:00</t>
  </si>
  <si>
    <t xml:space="preserve"> 23/05/17</t>
  </si>
  <si>
    <t>23/05/22/18:00</t>
  </si>
  <si>
    <t>23/05/17/16:00</t>
  </si>
  <si>
    <t>23/05/23/11:00</t>
  </si>
  <si>
    <t>23/05/21/18:00</t>
  </si>
  <si>
    <t>23/05/16/17:40</t>
  </si>
  <si>
    <t>23/05/22/14:00</t>
  </si>
  <si>
    <t>23/05/22/15:00</t>
  </si>
  <si>
    <t xml:space="preserve"> 23/05/16</t>
  </si>
  <si>
    <t>23/05/17/00:00</t>
  </si>
  <si>
    <t>23/05/16/18:00</t>
  </si>
  <si>
    <t>23/05/12/10:00</t>
  </si>
  <si>
    <t>23/05/17/10:00</t>
  </si>
  <si>
    <t>23/05/17/11:00</t>
  </si>
  <si>
    <t xml:space="preserve"> 23/05/11</t>
  </si>
  <si>
    <t>23/05/18/18:00</t>
  </si>
  <si>
    <t>23/05/12/14:00</t>
  </si>
  <si>
    <t>23/05/19/14:00</t>
  </si>
  <si>
    <t>23/05/19/15:00</t>
  </si>
  <si>
    <t>23/05/15/18:00</t>
  </si>
  <si>
    <t>23/05/11/10:00</t>
  </si>
  <si>
    <t>23/05/16/10:00</t>
  </si>
  <si>
    <t>23/05/16/11:00</t>
  </si>
  <si>
    <t xml:space="preserve"> 23/05/10</t>
  </si>
  <si>
    <t>23/05/23/18:00</t>
  </si>
  <si>
    <t>23/05/24/11:00</t>
  </si>
  <si>
    <t xml:space="preserve"> 23/05/03</t>
  </si>
  <si>
    <t>23/05/08/09:00</t>
  </si>
  <si>
    <t>23/05/10/14:00</t>
  </si>
  <si>
    <t>23/05/10/14:10</t>
  </si>
  <si>
    <t>23/05/11/18:00</t>
  </si>
  <si>
    <t>23/05/10/10:00</t>
  </si>
  <si>
    <t>23/05/12/11:00</t>
  </si>
  <si>
    <t xml:space="preserve"> 23/05/01</t>
  </si>
  <si>
    <t>23/05/08/18:00</t>
  </si>
  <si>
    <t>23/05/04/09:00</t>
  </si>
  <si>
    <t>23/05/09/12:00</t>
  </si>
  <si>
    <t>23/05/09/17:30</t>
  </si>
  <si>
    <t>23/04/27/10:00</t>
  </si>
  <si>
    <t xml:space="preserve"> 23/04/26</t>
  </si>
  <si>
    <t>23/05/01/18:00</t>
  </si>
  <si>
    <t>23/04/28/10:00</t>
  </si>
  <si>
    <t>23/05/02/10:00</t>
  </si>
  <si>
    <t>23/05/02/11:00</t>
  </si>
  <si>
    <t>23/05/02/18:00</t>
  </si>
  <si>
    <t>23/04/26/09:00</t>
  </si>
  <si>
    <t>23/05/03/10:00</t>
  </si>
  <si>
    <t>23/05/03/11:00</t>
  </si>
  <si>
    <t xml:space="preserve"> 23/04/25</t>
  </si>
  <si>
    <t>23/04/30/18:00</t>
  </si>
  <si>
    <t>23/04/25/15:00</t>
  </si>
  <si>
    <t>23/05/01/10:00</t>
  </si>
  <si>
    <t>23/05/01/11:00</t>
  </si>
  <si>
    <t xml:space="preserve">[취][A값][의무]신내10단지 화장실 바닥타일, 위생기구 악세사리 교체공사 (긴급공고) (취소공고)[취소] </t>
  </si>
  <si>
    <t>20230433294-01</t>
  </si>
  <si>
    <t>건축/토건/습식.방수/기계설비</t>
  </si>
  <si>
    <t>23/04/26/10:00</t>
  </si>
  <si>
    <t>23/04/25/18:00</t>
  </si>
  <si>
    <t>23/04/24/10:00</t>
  </si>
  <si>
    <t>23/04/26/11:00</t>
  </si>
  <si>
    <t xml:space="preserve"> 23/04/20</t>
  </si>
  <si>
    <t>23/04/24/18:00</t>
  </si>
  <si>
    <t>23/04/23/18:00</t>
  </si>
  <si>
    <t>23/04/20/10:00</t>
  </si>
  <si>
    <t>23/04/25/10:00</t>
  </si>
  <si>
    <t>23/04/25/11:00</t>
  </si>
  <si>
    <t xml:space="preserve"> 23/04/19</t>
  </si>
  <si>
    <t>23/04/20/00:00</t>
  </si>
  <si>
    <t>23/05/09/10:00</t>
  </si>
  <si>
    <t>23/05/09/11:00</t>
  </si>
  <si>
    <t>23/04/19/10:00</t>
  </si>
  <si>
    <t>23/04/24/11:00</t>
  </si>
  <si>
    <t xml:space="preserve"> 23/04/18</t>
  </si>
  <si>
    <t>23/04/21/10:00</t>
  </si>
  <si>
    <t xml:space="preserve"> 23/04/17</t>
  </si>
  <si>
    <t xml:space="preserve">[취][A값][의무]KBS송신소부지 복합문화타운 건립공사(건축,토목,조경)[긴급] (긴급공고) (취소공고)[취소] </t>
  </si>
  <si>
    <t>20230426535-01</t>
  </si>
  <si>
    <t>23/04/18/10:00</t>
  </si>
  <si>
    <t>23/04/17/18:00</t>
  </si>
  <si>
    <t>23/04/19/18:00</t>
  </si>
  <si>
    <t>23/04/20/11:00</t>
  </si>
  <si>
    <t xml:space="preserve"> 23/04/14</t>
  </si>
  <si>
    <t>23/04/14/17:00</t>
  </si>
  <si>
    <t>23/04/20/14:00</t>
  </si>
  <si>
    <t>23/04/20/15:00</t>
  </si>
  <si>
    <t xml:space="preserve">[취][A값]중평어린이공원 실내놀이터 건립 공사 (취소공고)[취소] </t>
  </si>
  <si>
    <t>20230423063-01</t>
  </si>
  <si>
    <t xml:space="preserve">[취][A값]중평어린이공원 실내놀이터 건립 공사 (긴급공고) (취소공고)[취소] </t>
  </si>
  <si>
    <t>20230421732-01</t>
  </si>
  <si>
    <t>23/04/18/18:00</t>
  </si>
  <si>
    <t>23/04/13/17:00</t>
  </si>
  <si>
    <t>23/04/19/14:00</t>
  </si>
  <si>
    <t>23/04/19/15:00</t>
  </si>
  <si>
    <t xml:space="preserve"> 23/04/13</t>
  </si>
  <si>
    <t>23/04/14/09:00</t>
  </si>
  <si>
    <t>23/04/18/11:00</t>
  </si>
  <si>
    <t xml:space="preserve"> 23/04/11</t>
  </si>
  <si>
    <t>23/04/10/20:00</t>
  </si>
  <si>
    <t xml:space="preserve"> 23/04/10</t>
  </si>
  <si>
    <t>23/04/11/18:00</t>
  </si>
  <si>
    <t>23/04/10/11:50</t>
  </si>
  <si>
    <t>23/04/12/12:00</t>
  </si>
  <si>
    <t>23/04/12/13:00</t>
  </si>
  <si>
    <t xml:space="preserve"> 23/04/07</t>
  </si>
  <si>
    <t xml:space="preserve">[취]서울물연구원 본관 외벽 리모델링 공사 (취소공고)[취소] </t>
  </si>
  <si>
    <t>20230411383-01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</si>
  <si>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습식.방수/석공/도장/비계구조/금속구조물.창호.온실/지붕판금.건축물조립</t>
    </r>
  </si>
  <si>
    <t>23/04/27/18:00</t>
  </si>
  <si>
    <t>23/04/12/10:00</t>
  </si>
  <si>
    <t>23/04/28/11:00</t>
  </si>
  <si>
    <t>23/04/10/10:00</t>
  </si>
  <si>
    <t>23/04/12/11:00</t>
  </si>
  <si>
    <t xml:space="preserve"> 23/04/06</t>
  </si>
  <si>
    <t xml:space="preserve">[취][A값]2023년 지하주택 등 침수방지시설 설치공사(연간단가) (긴급공고) (취소공고)[취소] </t>
  </si>
  <si>
    <t>20230405170-01</t>
  </si>
  <si>
    <t>건축/토건/금속구조물.창호.온실/지붕판금.건축물조립/기계설비/가스1종</t>
  </si>
  <si>
    <t>23/04/10/18:00</t>
  </si>
  <si>
    <t>23/04/07/10:00</t>
  </si>
  <si>
    <t>23/04/11/10:00</t>
  </si>
  <si>
    <t>23/04/11/11:00</t>
  </si>
  <si>
    <t xml:space="preserve"> 23/04/05</t>
  </si>
  <si>
    <t>23/04/06/09:00</t>
  </si>
  <si>
    <t>23/04/05/14:00</t>
  </si>
  <si>
    <t>23/04/11/14:00</t>
  </si>
  <si>
    <t>23/04/11/15:00</t>
  </si>
  <si>
    <t xml:space="preserve"> 23/04/04</t>
  </si>
  <si>
    <t>23/04/09/18:00</t>
  </si>
  <si>
    <t>23/04/01/10:00</t>
  </si>
  <si>
    <t>23/04/10/11:00</t>
  </si>
  <si>
    <t xml:space="preserve"> 23/03/31</t>
  </si>
  <si>
    <t>23/04/03/18:00</t>
  </si>
  <si>
    <t>23/03/28/10:00</t>
  </si>
  <si>
    <t>23/04/04/10:00</t>
  </si>
  <si>
    <t>23/04/04/11:00</t>
  </si>
  <si>
    <t xml:space="preserve"> 23/03/27</t>
  </si>
  <si>
    <t>23/03/29/18:00</t>
  </si>
  <si>
    <t>23/03/25/00:00</t>
  </si>
  <si>
    <t>23/03/30/10:00</t>
  </si>
  <si>
    <t>23/03/30/11:00</t>
  </si>
  <si>
    <t xml:space="preserve"> 23/03/24</t>
  </si>
  <si>
    <t xml:space="preserve">[취][협정]6호선 월드컵경기장역 캐노피 신설공사(2차) (취소공고)[취소] </t>
  </si>
  <si>
    <t>20230346589-01</t>
  </si>
  <si>
    <t>토건/건축/비계구조</t>
  </si>
  <si>
    <t>23/03/28/18:00</t>
  </si>
  <si>
    <t>23/03/27/10:00</t>
  </si>
  <si>
    <t>23/03/29/10:00</t>
  </si>
  <si>
    <t>23/03/29/11:00</t>
  </si>
  <si>
    <t xml:space="preserve"> 23/03/22</t>
  </si>
  <si>
    <t>23/03/24/10:00</t>
  </si>
  <si>
    <t>23/03/28/11:00</t>
  </si>
  <si>
    <t xml:space="preserve"> 23/03/20</t>
  </si>
  <si>
    <t>23/04/04/18:00</t>
  </si>
  <si>
    <t>23/04/03/10:00</t>
  </si>
  <si>
    <t>23/04/05/10:00</t>
  </si>
  <si>
    <t>23/04/05/11:00</t>
  </si>
  <si>
    <t xml:space="preserve"> 23/03/16</t>
  </si>
  <si>
    <t>23/03/23/18:00</t>
  </si>
  <si>
    <t>23/03/17/00:00</t>
  </si>
  <si>
    <t>23/03/24/11:00</t>
  </si>
  <si>
    <t>23/03/22/18:00</t>
  </si>
  <si>
    <t>23/03/17/10:00</t>
  </si>
  <si>
    <t>23/03/23/10:00</t>
  </si>
  <si>
    <t>23/03/23/11:00</t>
  </si>
  <si>
    <t>23/03/21/18:00</t>
  </si>
  <si>
    <t>23/03/20/09:00</t>
  </si>
  <si>
    <t>23/03/22/12:00</t>
  </si>
  <si>
    <t>23/03/22/13:00</t>
  </si>
  <si>
    <t>23/03/20/10:00</t>
  </si>
  <si>
    <t>23/03/22/10:00</t>
  </si>
  <si>
    <t>23/03/22/11:00</t>
  </si>
  <si>
    <t xml:space="preserve">[취][A값][협정]상일2동 주민센터 신축공사 (취소공고)[취소] </t>
  </si>
  <si>
    <t>20230329029-01</t>
  </si>
  <si>
    <t xml:space="preserve">[취][A값][협정]상일2동 주민센터 신축공사(긴급) (긴급공고) (취소공고)[취소] </t>
  </si>
  <si>
    <t>20230326110-01</t>
  </si>
  <si>
    <t>23/03/16/10:00</t>
  </si>
  <si>
    <t xml:space="preserve"> 23/03/15</t>
  </si>
  <si>
    <t xml:space="preserve">[취][A값][협정]화랑마을 시니어센터 신축공사(건축,토목,기계) (긴급공고) (취소공고)[취소] </t>
  </si>
  <si>
    <t>20230323019-01</t>
  </si>
  <si>
    <r>
      <rPr>
        <sz val="9"/>
        <color rgb="FF000000"/>
        <rFont val="Gulim"/>
        <family val="3"/>
        <charset val="129"/>
      </rPr>
      <t>토건/건축/</t>
    </r>
    <r>
      <rPr>
        <sz val="9"/>
        <color rgb="FF0000FF"/>
        <rFont val="Gulim"/>
        <family val="3"/>
        <charset val="129"/>
      </rPr>
      <t>비계구조/금속구조물.창호.온실/철콘/보링.그라우팅.파일/토공/기계설비/포장/실내건축/가스1종/지붕판금.건축물조립/석공/도장/습식.방수</t>
    </r>
  </si>
  <si>
    <t>23/03/20/18:00</t>
  </si>
  <si>
    <t>23/03/21/10:00</t>
  </si>
  <si>
    <t>23/03/21/11:00</t>
  </si>
  <si>
    <t xml:space="preserve"> 23/03/14</t>
  </si>
  <si>
    <t>23/03/15/18:00</t>
  </si>
  <si>
    <t>23/03/14/10:00</t>
  </si>
  <si>
    <t>23/03/16/11:00</t>
  </si>
  <si>
    <t xml:space="preserve"> 23/03/10</t>
  </si>
  <si>
    <t>23/03/16/18:00</t>
  </si>
  <si>
    <t>23/03/15/10:00</t>
  </si>
  <si>
    <t>23/03/17/11:00</t>
  </si>
  <si>
    <t xml:space="preserve"> 23/03/09</t>
  </si>
  <si>
    <t>23/03/09/18:00</t>
  </si>
  <si>
    <t>23/03/08/10:00</t>
  </si>
  <si>
    <t>23/03/10/10:00</t>
  </si>
  <si>
    <t>23/03/10/11:00</t>
  </si>
  <si>
    <t xml:space="preserve"> 23/02/28</t>
  </si>
  <si>
    <t>23/03/06/18:00</t>
  </si>
  <si>
    <t>23/02/28/14:00</t>
  </si>
  <si>
    <t>23/03/07/14:00</t>
  </si>
  <si>
    <t>23/03/07/15:00</t>
  </si>
  <si>
    <t xml:space="preserve"> 23/02/27</t>
  </si>
  <si>
    <t xml:space="preserve">[취][A값]골목관리소 천연 신축공사(건축,토목,기계) (취소공고)[취소] </t>
  </si>
  <si>
    <t>20230241696-01</t>
  </si>
  <si>
    <t>23/02/28/10:00</t>
  </si>
  <si>
    <t>23/03/07/10:00</t>
  </si>
  <si>
    <t>23/03/07/11:00</t>
  </si>
  <si>
    <t>23/03/07/10:30</t>
  </si>
  <si>
    <t xml:space="preserve"> 23/02/24</t>
  </si>
  <si>
    <t>23/03/13/18:00</t>
  </si>
  <si>
    <t>23/03/14/14:00</t>
  </si>
  <si>
    <t>23/03/14/15:00</t>
  </si>
  <si>
    <t>23/02/27/18:00</t>
  </si>
  <si>
    <t>23/02/22/22:00</t>
  </si>
  <si>
    <t>23/02/28/11:00</t>
  </si>
  <si>
    <t xml:space="preserve"> 23/02/22</t>
  </si>
  <si>
    <t>23/03/02/14:00</t>
  </si>
  <si>
    <t>23/02/28/18:00</t>
  </si>
  <si>
    <t>23/02/27/10:00</t>
  </si>
  <si>
    <t>23/03/02/15:00</t>
  </si>
  <si>
    <t>23/02/24/10:00</t>
  </si>
  <si>
    <t>23/02/28/15:00</t>
  </si>
  <si>
    <t xml:space="preserve"> 23/02/21</t>
  </si>
  <si>
    <t>23/03/08/18:00</t>
  </si>
  <si>
    <t>23/02/22/00:00</t>
  </si>
  <si>
    <t>23/03/09/10:00</t>
  </si>
  <si>
    <t>23/03/09/11:00</t>
  </si>
  <si>
    <t>23/03/07/18:00</t>
  </si>
  <si>
    <t>23/02/21/00:00</t>
  </si>
  <si>
    <t>23/03/08/11:00</t>
  </si>
  <si>
    <t xml:space="preserve"> 23/02/20</t>
  </si>
  <si>
    <t xml:space="preserve">[취][A값][긴급] 밀알학교 본관동 외벽개선공사 (긴급공고) (취소공고)[취소] </t>
  </si>
  <si>
    <t>20230229144-01</t>
  </si>
  <si>
    <t>토건/건축</t>
  </si>
  <si>
    <t>23/02/22/18:00</t>
  </si>
  <si>
    <t>23/02/17/22:00</t>
  </si>
  <si>
    <t>23/02/23/10:00</t>
  </si>
  <si>
    <t>23/02/23/11:00</t>
  </si>
  <si>
    <t xml:space="preserve"> 23/02/17</t>
  </si>
  <si>
    <t>23/02/21/18:00</t>
  </si>
  <si>
    <t>23/02/20/11:00</t>
  </si>
  <si>
    <t>23/02/22/11:00</t>
  </si>
  <si>
    <t>23/02/22/12:00</t>
  </si>
  <si>
    <t xml:space="preserve"> 23/02/16</t>
  </si>
  <si>
    <t xml:space="preserve">[취][A값][협정]평화의공원 현장근로자 대기실 증축(별동)공사 (건축+기계) (취소공고)[취소] </t>
  </si>
  <si>
    <t>20230225319-01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</si>
  <si>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가스1종/습식.방수/지붕판금.건축물조립/실내건축/보링.그라우팅.파일/철콘/비계구조/포장/금속구조물.창호.온실/토공/석공/기계설비/도장</t>
    </r>
  </si>
  <si>
    <t>23/03/03/09:00</t>
  </si>
  <si>
    <t>23/02/23/18:00</t>
  </si>
  <si>
    <t>23/02/21/10:00</t>
  </si>
  <si>
    <t>23/02/24/11:00</t>
  </si>
  <si>
    <t xml:space="preserve"> 23/02/15</t>
  </si>
  <si>
    <t>23/02/19/18:00</t>
  </si>
  <si>
    <t>23/02/14/16:00</t>
  </si>
  <si>
    <t>23/02/20/10:00</t>
  </si>
  <si>
    <t xml:space="preserve"> 23/02/14</t>
  </si>
  <si>
    <t xml:space="preserve">[취][A값]오류고등학교 급식실 증축 및 내진보강공사 (긴급공고) (취소공고)[취소] </t>
  </si>
  <si>
    <t>20230215413-01</t>
  </si>
  <si>
    <t>23/02/14/14:00</t>
  </si>
  <si>
    <t xml:space="preserve">[취][A값][협정]동대문구 구립 어르신종합복지관 신축공사(장기) (긴급공고) (취소공고)[취소] </t>
  </si>
  <si>
    <t>20230201958-01</t>
  </si>
  <si>
    <t>23/02/17/10:00</t>
  </si>
  <si>
    <t xml:space="preserve"> 23/02/13</t>
  </si>
  <si>
    <t>23/02/20/18:00</t>
  </si>
  <si>
    <t>23/02/17/09:00</t>
  </si>
  <si>
    <t>23/02/21/12:00</t>
  </si>
  <si>
    <t>23/02/21/13:30</t>
  </si>
  <si>
    <t>23/02/14/18:00</t>
  </si>
  <si>
    <t>23/02/10/09:00</t>
  </si>
  <si>
    <t>23/02/15/12:00</t>
  </si>
  <si>
    <t>23/02/15/13:00</t>
  </si>
  <si>
    <t xml:space="preserve"> 23/02/09</t>
  </si>
  <si>
    <t xml:space="preserve">[취][A값][협정]7호선 가산디지털단지역 승강편의시설 설치공사(56공구) (취소공고)[취소] </t>
  </si>
  <si>
    <t>20230214171-01</t>
  </si>
  <si>
    <t>토목/토건/비계구조/건축</t>
  </si>
  <si>
    <t>23/02/10/00:00</t>
  </si>
  <si>
    <t>23/02/16/18:00</t>
  </si>
  <si>
    <t>23/02/09/14:00</t>
  </si>
  <si>
    <t>23/02/17/14:00</t>
  </si>
  <si>
    <t>23/02/17/15:00</t>
  </si>
  <si>
    <t>23/02/08/10:00</t>
  </si>
  <si>
    <t>23/02/15/10:00</t>
  </si>
  <si>
    <t>23/02/15/11:00</t>
  </si>
  <si>
    <t xml:space="preserve"> 23/02/07</t>
  </si>
  <si>
    <t xml:space="preserve">[취][A값]한신대학교 서울캠퍼스 생활관(선교센터) 리모델링 공사_변경공고 (긴급공고) (취소공고)[취소] </t>
  </si>
  <si>
    <t>20230206174-02</t>
  </si>
  <si>
    <t>실내건축/전문소방/토건/건축/통신/전기</t>
  </si>
  <si>
    <t>23/02/13/10:00</t>
  </si>
  <si>
    <t>23/02/07/14:00</t>
  </si>
  <si>
    <t>23/02/13/15:00</t>
  </si>
  <si>
    <t>23/02/13/16:00</t>
  </si>
  <si>
    <t>23/02/12/18:00</t>
  </si>
  <si>
    <t>23/02/13/11:00</t>
  </si>
  <si>
    <t>23/02/13/18:00</t>
  </si>
  <si>
    <t>23/02/10/10:00</t>
  </si>
  <si>
    <t>23/02/14/10:00</t>
  </si>
  <si>
    <t>23/02/14/11:00</t>
  </si>
  <si>
    <t xml:space="preserve"> 23/02/03</t>
  </si>
  <si>
    <t xml:space="preserve">[취][A값][협정]구로5동 청소년복합시설 리모델링 공사 (취소공고)[취소] </t>
  </si>
  <si>
    <t>20230201872-01</t>
  </si>
  <si>
    <t>건축/토건/금속구조물.창호.온실/지붕판금.건축물조립</t>
  </si>
  <si>
    <t>23/02/08/18:00</t>
  </si>
  <si>
    <t>23/02/02/10:00</t>
  </si>
  <si>
    <t>23/02/09/10:00</t>
  </si>
  <si>
    <t>23/02/09/11:00</t>
  </si>
  <si>
    <t xml:space="preserve"> 23/02/01</t>
  </si>
  <si>
    <t>23/02/07/18:00</t>
  </si>
  <si>
    <t>23/02/06/10:00</t>
  </si>
  <si>
    <t>23/02/08/11:00</t>
  </si>
  <si>
    <t xml:space="preserve"> 23/01/31</t>
  </si>
  <si>
    <t>20230130609-01</t>
  </si>
  <si>
    <t>지붕판금.건축물조립/건축/토건/금속구조물.창호.온실</t>
  </si>
  <si>
    <t>23/02/06/18:00</t>
  </si>
  <si>
    <t>23/01/31/10:00</t>
  </si>
  <si>
    <t>23/02/07/10:00</t>
  </si>
  <si>
    <t>23/02/07/11:00</t>
  </si>
  <si>
    <t xml:space="preserve"> 23/01/30</t>
  </si>
  <si>
    <t xml:space="preserve">[비][협정]물맑은저잣거리(5일장)조성사업 (재공고) </t>
  </si>
  <si>
    <t>20230126733-00</t>
  </si>
  <si>
    <t>건축/토목/토건/대행.행사</t>
  </si>
  <si>
    <t>양평물맑은상권 상권활성화 추진단</t>
  </si>
  <si>
    <t>23/01/31/11:00</t>
  </si>
  <si>
    <t>23/02/10/14:00</t>
  </si>
  <si>
    <t xml:space="preserve"> 23/01/27</t>
  </si>
  <si>
    <t>23/01/19/18:00</t>
  </si>
  <si>
    <t>23/01/16/16:00</t>
  </si>
  <si>
    <t>23/01/20/10:00</t>
  </si>
  <si>
    <t>23/01/20/11:00</t>
  </si>
  <si>
    <t xml:space="preserve"> 23/01/16</t>
  </si>
  <si>
    <t xml:space="preserve">[취][A값]백년시장 아케이드 설치공사(건축,토목) (취소공고)[취소] </t>
  </si>
  <si>
    <t>20230114893-01</t>
  </si>
  <si>
    <t>23/01/16/14:30</t>
  </si>
  <si>
    <t xml:space="preserve">[취][A값]백년시장 아케이드 설치공사(건축.토목)긴급 (취소공고)[취소] </t>
  </si>
  <si>
    <t>20230114570-01</t>
  </si>
  <si>
    <t>23/01/16/13:00</t>
  </si>
  <si>
    <t>23/01/16/18:00</t>
  </si>
  <si>
    <t>23/01/13/10:00</t>
  </si>
  <si>
    <t>23/01/17/10:00</t>
  </si>
  <si>
    <t>23/01/17/11:00</t>
  </si>
  <si>
    <t xml:space="preserve"> 23/01/11</t>
  </si>
  <si>
    <t>23/01/15/18:00</t>
  </si>
  <si>
    <t>23/01/12/10:00</t>
  </si>
  <si>
    <t>23/01/16/10:00</t>
  </si>
  <si>
    <t>23/01/16/11:00</t>
  </si>
  <si>
    <t xml:space="preserve"> 23/01/10</t>
  </si>
  <si>
    <t>23/01/11/18:00</t>
  </si>
  <si>
    <t>23/01/10/10:00</t>
  </si>
  <si>
    <t>23/01/12/11:00</t>
  </si>
  <si>
    <t xml:space="preserve"> 23/01/06</t>
  </si>
  <si>
    <t xml:space="preserve">[취][A값][의무]간데메공원 지하주차장 건설공사(토목, 건축, 조경, 기계) (취소공고)[취소] </t>
  </si>
  <si>
    <t>20221246390-05</t>
  </si>
  <si>
    <t>23/01/30/18:00</t>
  </si>
  <si>
    <t>23/01/25/10:00</t>
  </si>
  <si>
    <t>23/01/09/18:00</t>
  </si>
  <si>
    <t>23/01/04/16:00</t>
  </si>
  <si>
    <t>23/01/10/11:00</t>
  </si>
  <si>
    <t xml:space="preserve"> 23/01/04</t>
  </si>
  <si>
    <t>23/01/12/18:00</t>
  </si>
  <si>
    <t>23/01/11/10:00</t>
  </si>
  <si>
    <t>23/01/13/11:00</t>
  </si>
  <si>
    <t xml:space="preserve"> 23/01/02</t>
  </si>
  <si>
    <t>23/01/02/14:00</t>
  </si>
  <si>
    <t>23/01/10/14:00</t>
  </si>
  <si>
    <t>23/01/10/15:00</t>
  </si>
  <si>
    <t>23/01/08/18:00</t>
  </si>
  <si>
    <t>23/01/02/12:00</t>
  </si>
  <si>
    <t>23/01/09/10:00</t>
  </si>
  <si>
    <t>23/01/09/11:00</t>
  </si>
  <si>
    <t xml:space="preserve">[취][A값]재현중학교 본관동 드라이비트 해소공사 입찰공고 (긴급공고) (취소공고)[취소] </t>
  </si>
  <si>
    <t>20221247347-01</t>
  </si>
  <si>
    <t>습식.방수/석공/도장/토건/건축</t>
  </si>
  <si>
    <t>23/01/03/18:00</t>
  </si>
  <si>
    <t>22/12/31/17:00</t>
  </si>
  <si>
    <t>23/01/04/15:00</t>
  </si>
  <si>
    <t>23/01/04/18:00</t>
  </si>
  <si>
    <t>23/01/03/10:00</t>
  </si>
  <si>
    <t>23/01/05/10:00</t>
  </si>
  <si>
    <t>23/01/05/11:00</t>
  </si>
  <si>
    <t xml:space="preserve"> 22/12/30</t>
  </si>
  <si>
    <t>22/12/30/17:00</t>
  </si>
  <si>
    <t>23/01/05/14:00</t>
  </si>
  <si>
    <t>23/01/05/15:00</t>
  </si>
  <si>
    <t>22/12/30/16:00</t>
  </si>
  <si>
    <t>22/12/30/10:00</t>
  </si>
  <si>
    <t xml:space="preserve"> 22/12/29</t>
  </si>
  <si>
    <t>22/12/29/17:00</t>
  </si>
  <si>
    <t>23/01/04/10:00</t>
  </si>
  <si>
    <t>23/01/04/11:00</t>
  </si>
  <si>
    <t>23/01/02/18:00</t>
  </si>
  <si>
    <t>22/12/30/15:00</t>
  </si>
  <si>
    <t>23/01/03/15:00</t>
  </si>
  <si>
    <t>23/01/03/16:00</t>
  </si>
  <si>
    <t>22/12/28/21:00</t>
  </si>
  <si>
    <t>23/01/03/11:00</t>
  </si>
  <si>
    <t xml:space="preserve"> 22/12/28</t>
  </si>
  <si>
    <t>22/12/28/17:00</t>
  </si>
  <si>
    <t>22/12/27/17:00</t>
  </si>
  <si>
    <t xml:space="preserve"> 22/12/27</t>
  </si>
  <si>
    <t>22/12/27/16:00</t>
  </si>
  <si>
    <t>23/01/01/18:00</t>
  </si>
  <si>
    <t>22/12/27/14:30</t>
  </si>
  <si>
    <t>23/01/02/15:00</t>
  </si>
  <si>
    <t>22/12/27/14:00</t>
  </si>
  <si>
    <t>23/01/02/10:00</t>
  </si>
  <si>
    <t>23/01/02/11:00</t>
  </si>
  <si>
    <t>22/12/26/17:30</t>
  </si>
  <si>
    <t xml:space="preserve"> 22/12/26</t>
  </si>
  <si>
    <t>20240310826-00</t>
  </si>
  <si>
    <t>개방형 양자연구소 증축공사(건축)</t>
  </si>
  <si>
    <t>한국과학기술연구원</t>
  </si>
  <si>
    <t>2024/03/29 09:48 (2024/04/04 14:00)</t>
  </si>
  <si>
    <t xml:space="preserve">https://www.g2b.go.kr:8081/ep/invitation/publish/bidInfoDtl.do?bidno=20240310826&amp;bidseq=00&amp;releaseYn=Y&amp;taskClCd=3 </t>
  </si>
  <si>
    <t>서울애니메이션센터 대체공간 원상복구 공사(건축)</t>
  </si>
  <si>
    <t>2024/03/27 17:54 (2024/04/03 10:00)</t>
  </si>
  <si>
    <t xml:space="preserve">https://www.g2b.go.kr:8081/ep/invitation/publish/bidInfoDtl.do?bidno=20240346234&amp;bidseq=00&amp;releaseYn=Y&amp;taskClCd=3 </t>
  </si>
  <si>
    <t>서울청 관악경찰서 리모델링 공사</t>
  </si>
  <si>
    <t>2024/03/27 14:55 (2024/04/12 10:00)</t>
  </si>
  <si>
    <t xml:space="preserve">https://www.g2b.go.kr:8081/ep/invitation/publish/bidInfoDtl.do?bidno=20240343927&amp;bidseq=00&amp;releaseYn=Y&amp;taskClCd=3 </t>
  </si>
  <si>
    <t>20240336476-00</t>
    <phoneticPr fontId="2" type="noConversion"/>
  </si>
  <si>
    <t>20240134469-00</t>
    <phoneticPr fontId="2" type="noConversion"/>
  </si>
  <si>
    <t>20231223039-01</t>
    <phoneticPr fontId="2" type="noConversion"/>
  </si>
  <si>
    <t>20240339143-00</t>
    <phoneticPr fontId="2" type="noConversion"/>
  </si>
  <si>
    <t>20240346234-00</t>
    <phoneticPr fontId="2" type="noConversion"/>
  </si>
  <si>
    <t>20240348843-00</t>
  </si>
  <si>
    <t>2024/04/01 10:04 (2024/04/09 10:00)</t>
  </si>
  <si>
    <t xml:space="preserve">https://www.g2b.go.kr:8081/ep/invitation/publish/bidInfoDtl.do?bidno=20240348843&amp;bidseq=00&amp;releaseYn=Y&amp;taskClCd=3 </t>
  </si>
  <si>
    <t>20240402419-00</t>
    <phoneticPr fontId="2" type="noConversion"/>
  </si>
  <si>
    <t>2024년 서울대공원 노후 건축시설물 방수공사</t>
    <phoneticPr fontId="2" type="noConversion"/>
  </si>
  <si>
    <t>서울특별시 서울대공원</t>
    <phoneticPr fontId="2" type="noConversion"/>
  </si>
  <si>
    <t>20240348843-00</t>
    <phoneticPr fontId="2" type="noConversion"/>
  </si>
  <si>
    <t xml:space="preserve">[기][A값][수의]서울형 키즈카페 성북동점 조성 건축공사 </t>
  </si>
  <si>
    <t>20240406183-00</t>
  </si>
  <si>
    <t>24/04/09/11:00</t>
  </si>
  <si>
    <t xml:space="preserve"> 24/04/03</t>
  </si>
  <si>
    <t xml:space="preserve">[기][A값][순][공지]서울시교육청(한강이남) 옥외방수 유지관리공사 단가계약 </t>
  </si>
  <si>
    <t>20240348731-00</t>
  </si>
  <si>
    <t xml:space="preserve"> 24/04/01</t>
  </si>
  <si>
    <t xml:space="preserve">[기][A값][순][공지]서울시교육청(한강이북) 옥외방수 유지관리공사 단가계약 </t>
  </si>
  <si>
    <t xml:space="preserve">[대학혁신지원사업] 가톨릭대학교 중앙도서관 설비 공사(조달청견적요청) </t>
  </si>
  <si>
    <t>20240400188</t>
  </si>
  <si>
    <t xml:space="preserve">가톨릭대학교 성심교정 </t>
  </si>
  <si>
    <t xml:space="preserve">[취][비][현필]동서울대학교 본관 1층 통합사무실 구축 설계 및 시공 일괄공사 (취소공고)[취소] </t>
  </si>
  <si>
    <t>20240333095-01</t>
  </si>
  <si>
    <t>24/03/27/14:00</t>
  </si>
  <si>
    <t xml:space="preserve"> 24/03/21</t>
  </si>
  <si>
    <t xml:space="preserve">[비][협정][현필]동서울대학교 본관 1층 통합사무실 구축 설계 및 시공 일괄공사 </t>
  </si>
  <si>
    <t>20240333073-00</t>
  </si>
  <si>
    <t xml:space="preserve"> 24/03/20</t>
  </si>
  <si>
    <t xml:space="preserve">[기][A값][순][의무][공지]국회 본관 및 도서관 옥상방수공사 </t>
  </si>
  <si>
    <t xml:space="preserve">[기][A값][순]청년취업사관학교 강북캠퍼스 조성공사(실내건축) (긴급공고) </t>
  </si>
  <si>
    <t>20240411122-00</t>
  </si>
  <si>
    <t>24/04/10/18:00</t>
  </si>
  <si>
    <t>24/04/08/10:00</t>
  </si>
  <si>
    <t>24/04/11/10:00</t>
  </si>
  <si>
    <t>24/04/11/11:00</t>
  </si>
  <si>
    <t xml:space="preserve"> 24/04/05</t>
  </si>
  <si>
    <t xml:space="preserve">[기][정][A값][순]서울대학교 건축시설물 유지보수공사(2024년 연간단가 1차) (긴급공고) (정정공고) </t>
  </si>
  <si>
    <t>20240408523-01</t>
  </si>
  <si>
    <t>24/04/05/11:00</t>
  </si>
  <si>
    <t xml:space="preserve">[기][A값][순][특]국공립 예다움보듬이나누미어린이집 내진보강공사 </t>
  </si>
  <si>
    <t>20240407643-00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</si>
  <si>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금속구조물.창호.온실/실내건축/비계구조/지붕판금.건축물조립</t>
    </r>
  </si>
  <si>
    <t xml:space="preserve">[기][A값][순][협정]서울청 관악경찰서 리모델링 공사 </t>
  </si>
  <si>
    <t xml:space="preserve">[취]2024년 영등포아리수정수센터 건축·토목시설물 정비공사(연간단가)(장기계속) (취소공고)[취소] </t>
  </si>
  <si>
    <t>20240410675-01</t>
  </si>
  <si>
    <t>건축/토건/실내건축/습식.방수/금속구조물.창호.온실</t>
  </si>
  <si>
    <t>24/04/09/09:00</t>
  </si>
  <si>
    <t>24/04/12/14:00</t>
  </si>
  <si>
    <t>24/04/12/15:00</t>
  </si>
  <si>
    <t xml:space="preserve">[기][수의]포병여단 본부 임시숙영시설 시설공사 </t>
  </si>
  <si>
    <t>2024-05193</t>
  </si>
  <si>
    <t>제17보병사단</t>
  </si>
  <si>
    <t>24/04/15/10:00</t>
  </si>
  <si>
    <t>24/04/15/10:30</t>
  </si>
  <si>
    <t xml:space="preserve"> 24/04/09</t>
  </si>
  <si>
    <t xml:space="preserve">[기][수의]07포병대대 임시숙영시설 시설공사 </t>
  </si>
  <si>
    <t>2024-05155</t>
  </si>
  <si>
    <t xml:space="preserve"> 24/04/08</t>
  </si>
  <si>
    <t xml:space="preserve">[정][A값]광진정보도서관 문화동 리모델링 건축 기계 공사 (긴급공고) (정정공고) </t>
  </si>
  <si>
    <t>20240413267-01</t>
  </si>
  <si>
    <t>24/04/14/18:00</t>
  </si>
  <si>
    <t>24/04/15/14:00</t>
  </si>
  <si>
    <t>24/04/15/15:00</t>
  </si>
  <si>
    <t xml:space="preserve">[기][A값][순]2024년 풍납동 보상완료건물 철거 및 정비공사-2-1,2-2권역(연간단가) </t>
  </si>
  <si>
    <t>20240414023-00</t>
  </si>
  <si>
    <t>24/04/15/18:00</t>
  </si>
  <si>
    <t>24/04/08/19:00</t>
  </si>
  <si>
    <t>24/04/16/14:00</t>
  </si>
  <si>
    <t>24/04/16/15:00</t>
  </si>
  <si>
    <t xml:space="preserve">[기][A값][순][공지]2024년 영등포아리수정수센터 건축·토목시설물 정비공사(연간단가)(장기계속) </t>
  </si>
  <si>
    <t>20240411341-00</t>
  </si>
  <si>
    <r>
      <rPr>
        <sz val="9"/>
        <color rgb="FF000000"/>
        <rFont val="Gulim"/>
        <family val="3"/>
        <charset val="129"/>
      </rPr>
      <t>습식.방수/금속구조물.창호.온실/실내건축/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</si>
  <si>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24/04/12/09:00</t>
  </si>
  <si>
    <t xml:space="preserve">[취][A값]2024년 영등포아리수정수센터 건축·토목시설물 정비공사(연간단가)(장기계속) (취소공고)[취소] </t>
  </si>
  <si>
    <t>20240410733-01</t>
  </si>
  <si>
    <t xml:space="preserve">[기][A값][순]2024년 풍납동 보상완료건물 철거 및 정비공사-2-3권역(연간단가) </t>
  </si>
  <si>
    <t>20240414201-00</t>
  </si>
  <si>
    <t>24/04/16/15:10</t>
  </si>
  <si>
    <t xml:space="preserve">[기][A값][순]2024년 풍납동 보상완료건물 철거 및 정비공사-3권역(연간단가) </t>
  </si>
  <si>
    <t>20240414247-00</t>
  </si>
  <si>
    <t>24/04/16/15:20</t>
  </si>
  <si>
    <t xml:space="preserve">[현필]건국대학교 일감호 동측 통행로 보수공사 </t>
  </si>
  <si>
    <t>A0008202024040100002</t>
  </si>
  <si>
    <t>학교법인 건국대학교</t>
  </si>
  <si>
    <t>24/04/08/13:50</t>
  </si>
  <si>
    <t>24/04/08/09:00</t>
  </si>
  <si>
    <t>24/04/17/12:00</t>
  </si>
  <si>
    <t xml:space="preserve">[기][A값][순][의무]서초 성뒤마을 공공주택지구 석면 해체 및 지장물 철거공사 </t>
  </si>
  <si>
    <t>20240403200-00</t>
  </si>
  <si>
    <t>24/04/18/10:00</t>
  </si>
  <si>
    <t>24/04/17/18:00</t>
  </si>
  <si>
    <t>24/04/16/10:00</t>
  </si>
  <si>
    <t>24/04/18/11:00</t>
  </si>
  <si>
    <t xml:space="preserve"> 24/04/02</t>
  </si>
  <si>
    <t xml:space="preserve">[비][현필]"동북부 사료기지 창고시설 신축공사 중 건축공사" 입찰 공고 </t>
  </si>
  <si>
    <t>제2024-29호</t>
  </si>
  <si>
    <t>서울우유협동조합</t>
  </si>
  <si>
    <t>24/04/18/14:00</t>
  </si>
  <si>
    <t xml:space="preserve">[현필]한국외국어대학교 송도캠퍼스 2단계 건설 공사(건축) </t>
  </si>
  <si>
    <t>S0008202024040800002</t>
  </si>
  <si>
    <t>한국외국어대학교</t>
  </si>
  <si>
    <t>24/04/15/23:59</t>
  </si>
  <si>
    <t>24/05/09/14:00</t>
  </si>
  <si>
    <t xml:space="preserve">[의무][PQ][현필][공지]영동대로 지하공간 복합개발 2공구 건설공사(건축 및 시스템) </t>
  </si>
  <si>
    <t>20231236939-00</t>
  </si>
  <si>
    <t>건축/토건/전기/통신/전문소방/건축사/기술사/전력설계/소방설계/전자.전산.정보통신(en)/통신설계(en)</t>
  </si>
  <si>
    <t>조달청</t>
  </si>
  <si>
    <t>24/01/23/14:00</t>
  </si>
  <si>
    <t>24/05/22/18:00</t>
  </si>
  <si>
    <t>24/05/20/00:00</t>
  </si>
  <si>
    <t>24/05/23/10:00</t>
  </si>
  <si>
    <t>24/05/23/11:00</t>
  </si>
  <si>
    <t xml:space="preserve">[의무][PQ][현필]영동대로 지하공간 복합개발 2공구 건설공사(건축 및 시스템) (재공고) </t>
  </si>
  <si>
    <t>20240115544-00</t>
  </si>
  <si>
    <t>24/06/19/18:00</t>
  </si>
  <si>
    <t>24/06/17/00:00</t>
  </si>
  <si>
    <t>24/06/20/10:00</t>
  </si>
  <si>
    <t>24/06/20/11:00</t>
  </si>
  <si>
    <t xml:space="preserve"> 24/01/17</t>
  </si>
  <si>
    <t>2024년 풍납동 보상완료건물 철거 및 정비공사-3권역(연간단가)</t>
  </si>
  <si>
    <t>2024/04/08 17:53 (2024/04/16 14:00)</t>
  </si>
  <si>
    <t xml:space="preserve">https://www.g2b.go.kr:8081/ep/invitation/publish/bidInfoDtl.do?bidno=20240414247&amp;bidseq=00&amp;releaseYn=Y&amp;taskClCd=3 </t>
  </si>
  <si>
    <t>2024년 풍납동 보상완료건물 철거 및 정비공사-2-3권역(연간단가)</t>
  </si>
  <si>
    <t>2024/04/08 17:42 (2024/04/16 14:00)</t>
  </si>
  <si>
    <t xml:space="preserve">https://www.g2b.go.kr:8081/ep/invitation/publish/bidInfoDtl.do?bidno=20240414201&amp;bidseq=00&amp;releaseYn=Y&amp;taskClCd=3 </t>
  </si>
  <si>
    <t>2024년 풍납동 보상완료건물 철거 및 정비공사-2-1,2-2권역(연간단가)</t>
  </si>
  <si>
    <t>2024/04/08 16:59 (2024/04/16 14:00)</t>
  </si>
  <si>
    <t xml:space="preserve">https://www.g2b.go.kr:8081/ep/invitation/publish/bidInfoDtl.do?bidno=20240414023&amp;bidseq=00&amp;releaseYn=Y&amp;taskClCd=3 </t>
  </si>
  <si>
    <t>광진정보도서관 문화동 리모델링 건축 기계 공사</t>
  </si>
  <si>
    <t>2024/04/08 16:20 (2024/04/15 14:00)</t>
  </si>
  <si>
    <t xml:space="preserve">https://www.g2b.go.kr:8081/ep/invitation/publish/bidInfoDtl.do?bidno=20240413267&amp;bidseq=01&amp;releaseYn=Y&amp;taskClCd=3 </t>
  </si>
  <si>
    <t>2024년 영등포아리수정수센터 건축·토목시설물 정비공사(연간단가)(장기계속)</t>
  </si>
  <si>
    <t>서울특별시 서울아리수본부 영등포아리수정수센터</t>
  </si>
  <si>
    <t>2024/04/05 16:41 (2024/04/16 14:00)</t>
  </si>
  <si>
    <t xml:space="preserve">https://www.g2b.go.kr:8081/ep/invitation/publish/bidInfoDtl.do?bidno=20240411341&amp;bidseq=00&amp;releaseYn=Y&amp;taskClCd=3 </t>
  </si>
  <si>
    <t>청년취업사관학교 강북캠퍼스 조성공사(실내건축)</t>
  </si>
  <si>
    <t>2024/04/05 15:30 (2024/04/11 10:00)</t>
  </si>
  <si>
    <t xml:space="preserve">https://www.g2b.go.kr:8081/ep/invitation/publish/bidInfoDtl.do?bidno=20240411122&amp;bidseq=00&amp;releaseYn=Y&amp;taskClCd=3 </t>
  </si>
  <si>
    <t>서울시교육청(한강이남) 옥외방수 유지관리공사 단가계약</t>
  </si>
  <si>
    <t>2024/04/01 10:06 (2024/04/09 10:00)</t>
  </si>
  <si>
    <t xml:space="preserve">https://www.g2b.go.kr:8081/ep/invitation/publish/bidInfoDtl.do?bidno=20240348731&amp;bidseq=00&amp;releaseYn=Y&amp;taskClCd=3 </t>
  </si>
  <si>
    <t>20240348731-00</t>
    <phoneticPr fontId="2" type="noConversion"/>
  </si>
  <si>
    <t>20240411122-00</t>
    <phoneticPr fontId="2" type="noConversion"/>
  </si>
  <si>
    <t>20240343927-00</t>
    <phoneticPr fontId="2" type="noConversion"/>
  </si>
  <si>
    <t>20240413267-01</t>
    <phoneticPr fontId="2" type="noConversion"/>
  </si>
  <si>
    <t>서울대학교 건축시설물 유지보수공사(2024년 연간단가 1차) (긴급공고) (정정공고)</t>
    <phoneticPr fontId="2" type="noConversion"/>
  </si>
  <si>
    <t>20240408523-03</t>
    <phoneticPr fontId="2" type="noConversion"/>
  </si>
  <si>
    <t>국립민속박물관 본관 및 부속동 옥상방수 보수공사</t>
  </si>
  <si>
    <t>문화체육관광부 국립민속박물관</t>
  </si>
  <si>
    <t>2024/04/15 15:57 (2024/04/25 14:00)</t>
  </si>
  <si>
    <t xml:space="preserve">https://www.g2b.go.kr:8081/ep/invitation/publish/bidInfoDtl.do?bidno=20240423093&amp;bidseq=00&amp;releaseYn=Y&amp;taskClCd=3 </t>
  </si>
  <si>
    <t>20240413267-02</t>
  </si>
  <si>
    <t>2024/04/12 17:05 (2024/04/17 14:00)</t>
  </si>
  <si>
    <t xml:space="preserve">https://www.g2b.go.kr:8081/ep/invitation/publish/bidInfoDtl.do?bidno=20240413267&amp;bidseq=02&amp;releaseYn=Y&amp;taskClCd=3 </t>
  </si>
  <si>
    <t>20240419114-00</t>
  </si>
  <si>
    <t>동대문경찰서 리모델링 건축공사</t>
  </si>
  <si>
    <t>2024/04/12 09:40 (2024/04/30 14:00)</t>
  </si>
  <si>
    <t xml:space="preserve">https://www.g2b.go.kr:8081/ep/invitation/publish/bidInfoDtl.do?bidno=20240419114&amp;bidseq=00&amp;releaseYn=Y&amp;taskClCd=3 </t>
  </si>
  <si>
    <t>20240417872-00</t>
  </si>
  <si>
    <t>서울대공원 재규어사 환경개선공사</t>
  </si>
  <si>
    <t>서울특별시 서울대공원</t>
  </si>
  <si>
    <t>2024/04/11 11:09 (2024/04/17 12:00)</t>
  </si>
  <si>
    <t xml:space="preserve">https://www.g2b.go.kr:8081/ep/invitation/publish/bidInfoDtl.do?bidno=20240417872&amp;bidseq=00&amp;releaseYn=Y&amp;taskClCd=3 </t>
  </si>
  <si>
    <t>20240416282-00</t>
  </si>
  <si>
    <t>서울대학교 자연과학대학 동물이용 생물안전 2등급시설 환경개선 공사</t>
  </si>
  <si>
    <t>2024/04/09 15:44 (2024/04/17 10:00)</t>
  </si>
  <si>
    <t xml:space="preserve">https://www.g2b.go.kr:8081/ep/invitation/publish/bidInfoDtl.do?bidno=20240416282&amp;bidseq=00&amp;releaseYn=Y&amp;taskClCd=3 </t>
  </si>
  <si>
    <t>20240426720-00</t>
  </si>
  <si>
    <t>반포3동 경로당 승강기 설치 등 시설개선공사(건축,기계,구조)</t>
  </si>
  <si>
    <t>2024/04/16 19:03 (2024/04/22 10:00)</t>
  </si>
  <si>
    <t xml:space="preserve">https://www.g2b.go.kr:8081/ep/invitation/publish/bidInfoDtl.do?bidno=20240426720&amp;bidseq=00&amp;releaseYn=Y&amp;taskClCd=3 </t>
  </si>
  <si>
    <t>20240424939-02</t>
  </si>
  <si>
    <t>중곡3동청사 리모델링 건축기계 공사</t>
  </si>
  <si>
    <t>2024/04/16 14:31 (2024/04/22 14:00)</t>
  </si>
  <si>
    <t xml:space="preserve">https://www.g2b.go.kr:8081/ep/invitation/publish/bidInfoDtl.do?bidno=20240424939&amp;bidseq=02&amp;releaseYn=Y&amp;taskClCd=3 </t>
  </si>
  <si>
    <t>20240434790-01</t>
  </si>
  <si>
    <t>낙산수련관 리모델링 공사</t>
  </si>
  <si>
    <t>2024/04/22 17:06 (2024/05/08 12:00)</t>
  </si>
  <si>
    <t xml:space="preserve">https://www.g2b.go.kr:8081/ep/invitation/publish/bidInfoDtl.do?bidno=20240434790&amp;bidseq=01&amp;releaseYn=Y&amp;taskClCd=3 </t>
  </si>
  <si>
    <t>20240433690-00</t>
  </si>
  <si>
    <t>2024년 영락중학교 내진보강공사 입찰 공고</t>
  </si>
  <si>
    <t>2024/04/22 09:32 (2024/04/30 10:00)</t>
  </si>
  <si>
    <t xml:space="preserve">https://www.g2b.go.kr:8081/ep/invitation/publish/bidInfoDtl.do?bidno=20240433690&amp;bidseq=00&amp;releaseYn=Y&amp;taskClCd=3 </t>
  </si>
  <si>
    <t>20240432881-00</t>
  </si>
  <si>
    <t>2024년 암사아리수정수센터 안전난간 설치공사</t>
  </si>
  <si>
    <t>서울특별시 서울아리수본부 암사아리수정수센터</t>
  </si>
  <si>
    <t>2024/04/19 15:50 (2024/04/30 14:00)</t>
  </si>
  <si>
    <t xml:space="preserve">https://www.g2b.go.kr:8081/ep/invitation/publish/bidInfoDtl.do?bidno=20240432881&amp;bidseq=00&amp;releaseYn=Y&amp;taskClCd=3 </t>
  </si>
  <si>
    <t>소규모 매입주택 5개동 구조보강공사</t>
  </si>
  <si>
    <t>2024/04/18 11:27 (2024/04/29 12:00)</t>
  </si>
  <si>
    <t xml:space="preserve">https://www.g2b.go.kr:8081/ep/invitation/publish/bidInfoDtl.do?bidno=20240430027&amp;bidseq=00&amp;releaseYn=Y&amp;taskClCd=3 </t>
  </si>
  <si>
    <t>20240423093-00</t>
    <phoneticPr fontId="2" type="noConversion"/>
  </si>
  <si>
    <t>삼청공원 치유의 숲 조성사업 리모델링공사(건축·기계)</t>
  </si>
  <si>
    <t>2024/04/16 13:39 (2024/04/24 10:00)</t>
  </si>
  <si>
    <t xml:space="preserve">https://www.g2b.go.kr:8081/ep/invitation/publish/bidInfoDtl.do?bidno=20240425426&amp;bidseq=00&amp;releaseYn=Y&amp;taskClCd=3 </t>
  </si>
  <si>
    <t>20240425426-00</t>
    <phoneticPr fontId="2" type="noConversion"/>
  </si>
  <si>
    <t>20240439569-00</t>
  </si>
  <si>
    <t>2024년 김포공항 항공기 소음대책지역 주택방음시설 공사</t>
  </si>
  <si>
    <t>2024/04/24 18:15 (2024/05/02 10:00)</t>
  </si>
  <si>
    <t xml:space="preserve">https://www.g2b.go.kr:8081/ep/invitation/publish/bidInfoDtl.do?bidno=20240439569&amp;bidseq=00&amp;releaseYn=Y&amp;taskClCd=3 </t>
  </si>
  <si>
    <t>20240437180-00</t>
  </si>
  <si>
    <t>학교법인 선학학원 삼성동 모델하우스 신축 공사</t>
  </si>
  <si>
    <t>학교법인선학학원</t>
  </si>
  <si>
    <t>2024/04/23 15:29 (2024/04/30 10:00)</t>
  </si>
  <si>
    <t xml:space="preserve">https://www.g2b.go.kr:8081/ep/invitation/publish/bidInfoDtl.do?bidno=20240437180&amp;bidseq=00&amp;releaseYn=Y&amp;taskClCd=3 </t>
  </si>
  <si>
    <t>20240436440-00</t>
  </si>
  <si>
    <t>2024년 제2차 교내시설물 건축 성능개선공사</t>
  </si>
  <si>
    <t>2024/04/23 10:33 (2024/05/02 10:00)</t>
  </si>
  <si>
    <t xml:space="preserve">https://www.g2b.go.kr:8081/ep/invitation/publish/bidInfoDtl.do?bidno=20240436440&amp;bidseq=00&amp;releaseYn=Y&amp;taskClCd=3 </t>
  </si>
  <si>
    <t>20240430027-00</t>
    <phoneticPr fontId="2" type="noConversion"/>
  </si>
  <si>
    <t>20240447405-00</t>
  </si>
  <si>
    <t>서울영상고등학교 기숙사 리모델링 공사(건축, 기계, 설비)</t>
  </si>
  <si>
    <t>서울특별시교육청 영상고등학교</t>
  </si>
  <si>
    <t>2024/04/30 14:54 (2024/05/08 10:00)</t>
  </si>
  <si>
    <t xml:space="preserve">https://www.g2b.go.kr:8081/ep/invitation/publish/bidInfoDtl.do?bidno=20240447405&amp;bidseq=00&amp;releaseYn=Y&amp;taskClCd=3 </t>
  </si>
  <si>
    <t>20240447352-00</t>
  </si>
  <si>
    <t>구립 편백어린이집 신축 공사</t>
  </si>
  <si>
    <t>2024/04/30 14:43 (2024/05/07 12:00)</t>
  </si>
  <si>
    <t xml:space="preserve">https://www.g2b.go.kr:8081/ep/invitation/publish/bidInfoDtl.do?bidno=20240447352&amp;bidseq=00&amp;releaseYn=Y&amp;taskClCd=3 </t>
  </si>
  <si>
    <t>20240444676-00</t>
  </si>
  <si>
    <t>은평구 서울형 키즈카페 1호점 리모델링공사</t>
  </si>
  <si>
    <t>2024/04/29 12:29 (2024/05/07 10:00)</t>
  </si>
  <si>
    <t xml:space="preserve">https://www.g2b.go.kr:8081/ep/invitation/publish/bidInfoDtl.do?bidno=20240444676&amp;bidseq=00&amp;releaseYn=Y&amp;taskClCd=3 </t>
  </si>
  <si>
    <t>20240445624-01</t>
  </si>
  <si>
    <t>양천교육지원센터 조성 공사(건축)</t>
  </si>
  <si>
    <t>2024/04/29 18:09 (2024/05/07 10:00)</t>
  </si>
  <si>
    <t xml:space="preserve">https://www.g2b.go.kr:8081/ep/invitation/publish/bidInfoDtl.do?bidno=20240445624&amp;bidseq=01&amp;releaseYn=Y&amp;taskClCd=3 </t>
  </si>
  <si>
    <t>20240439593-00</t>
  </si>
  <si>
    <t>서울대학교 920동 LnL 교육지원시설 조성공사</t>
  </si>
  <si>
    <t>서울대학교 부속시설 학생생활관 관악학생생활관</t>
  </si>
  <si>
    <t>2024/04/24 15:55 (2024/05/02 10:00)</t>
  </si>
  <si>
    <t xml:space="preserve">https://www.g2b.go.kr:8081/ep/invitation/publish/bidInfoDtl.do?bidno=20240439593&amp;bidseq=00&amp;releaseYn=Y&amp;taskClCd=3 </t>
  </si>
  <si>
    <t>20240439593-00</t>
    <phoneticPr fontId="2" type="noConversion"/>
  </si>
  <si>
    <t>20240502331-00</t>
  </si>
  <si>
    <t>서울여의도초등학교 바닥개선 및 기타공사</t>
  </si>
  <si>
    <t>2024/05/02 14:17 (2024/05/10 10:00)</t>
  </si>
  <si>
    <t xml:space="preserve">https://www.g2b.go.kr:8081/ep/invitation/publish/bidInfoDtl.do?bidno=20240502331&amp;bidseq=00&amp;releaseYn=Y&amp;taskClCd=3 </t>
  </si>
  <si>
    <t>20240447405-01</t>
  </si>
  <si>
    <t>2024/05/02 13:53 (2024/05/10 10:00)</t>
  </si>
  <si>
    <t xml:space="preserve">https://www.g2b.go.kr:8081/ep/invitation/publish/bidInfoDtl.do?bidno=20240447405&amp;bidseq=01&amp;releaseYn=Y&amp;taskClCd=3 </t>
  </si>
  <si>
    <t>20240501766-00</t>
  </si>
  <si>
    <t>화곡6동 주민센터 실내 인테리어 공사(긴급)</t>
  </si>
  <si>
    <t>2024/05/02 10:33 (2024/05/08 10:00)</t>
  </si>
  <si>
    <t xml:space="preserve">https://www.g2b.go.kr:8081/ep/invitation/publish/bidInfoDtl.do?bidno=20240501766&amp;bidseq=00&amp;releaseYn=Y&amp;taskClCd=3 </t>
  </si>
  <si>
    <t>20240501663-00</t>
  </si>
  <si>
    <t>서울대학교 산학협력단 낙성대 창업센터 신축공사(타절 후 잔여공사)</t>
  </si>
  <si>
    <t>서울대학교산학협력단</t>
  </si>
  <si>
    <t>2024/05/02 10:08 (2024/05/27 14:00)</t>
  </si>
  <si>
    <t xml:space="preserve">https://www.g2b.go.kr:8081/ep/invitation/publish/bidInfoDtl.do?bidno=20240501663&amp;bidseq=00&amp;releaseYn=Y&amp;taskClCd=3 </t>
  </si>
  <si>
    <t>20240500205-03</t>
  </si>
  <si>
    <t>광진문화예술회관(나루아트센터) 리모델링 건축기계 공사(긴급)</t>
  </si>
  <si>
    <t>2024/05/01 18:01 (2024/05/08 10:00)</t>
  </si>
  <si>
    <t xml:space="preserve">https://www.g2b.go.kr:8081/ep/invitation/publish/bidInfoDtl.do?bidno=20240500205&amp;bidseq=03&amp;releaseYn=Y&amp;taskClCd=3 </t>
  </si>
  <si>
    <t>20240500969-00</t>
  </si>
  <si>
    <t>국제관 외 1동 환경개선공사</t>
  </si>
  <si>
    <t>2024/05/01 16:05 (2024/05/10 10:00)</t>
  </si>
  <si>
    <t xml:space="preserve">https://www.g2b.go.kr:8081/ep/invitation/publish/bidInfoDtl.do?bidno=20240500969&amp;bidseq=00&amp;releaseYn=Y&amp;taskClCd=3 </t>
  </si>
  <si>
    <t>마포농수산물시장 시설 보수공사(건축공사)</t>
  </si>
  <si>
    <t>2024/04/25 17:46 (2024/05/03 10:00)</t>
  </si>
  <si>
    <t xml:space="preserve">https://www.g2b.go.kr:8081/ep/invitation/publish/bidInfoDtl.do?bidno=20240441826&amp;bidseq=00&amp;releaseYn=Y&amp;taskClCd=3 </t>
  </si>
  <si>
    <t>20240441826-00</t>
    <phoneticPr fontId="2" type="noConversion"/>
  </si>
  <si>
    <t>20240505276-00</t>
  </si>
  <si>
    <t>원당어린이집 그린리모델링공사</t>
  </si>
  <si>
    <t>2024/05/04 17:11 (2024/05/10 10:00)</t>
  </si>
  <si>
    <t xml:space="preserve">https://www.g2b.go.kr:8081/ep/invitation/publish/bidInfoDtl.do?bidno=20240505276&amp;bidseq=00&amp;releaseYn=Y&amp;taskClCd=3 </t>
  </si>
  <si>
    <t>20240505076-00</t>
  </si>
  <si>
    <t>광암정수센터 여과지동 3계열 내부 보수공사</t>
  </si>
  <si>
    <t>서울특별시 서울아리수본부 광암아리수정수센터</t>
  </si>
  <si>
    <t>2024/05/03 18:03 (2024/05/14 14:00)</t>
  </si>
  <si>
    <t xml:space="preserve">https://www.g2b.go.kr:8081/ep/invitation/publish/bidInfoDtl.do?bidno=20240505076&amp;bidseq=00&amp;releaseYn=Y&amp;taskClCd=3 </t>
  </si>
  <si>
    <t>20240447405-02</t>
  </si>
  <si>
    <t>2024/05/03 11:28 (2024/05/13 10:00)</t>
  </si>
  <si>
    <t xml:space="preserve">https://www.g2b.go.kr:8081/ep/invitation/publish/bidInfoDtl.do?bidno=20240447405&amp;bidseq=02&amp;releaseYn=Y&amp;taskClCd=3 </t>
  </si>
  <si>
    <t>20240510041-01</t>
  </si>
  <si>
    <t>홍제유원아파트 품질개선공사</t>
  </si>
  <si>
    <t>2024/05/09 16:36 (2024/05/20 12:00)</t>
  </si>
  <si>
    <t xml:space="preserve">https://www.g2b.go.kr:8081/ep/invitation/publish/bidInfoDtl.do?bidno=20240510041&amp;bidseq=01&amp;releaseYn=Y&amp;taskClCd=3 </t>
  </si>
  <si>
    <t>20240506868-00</t>
  </si>
  <si>
    <t>2024년 암사아리수정수센터 석면 해체제거공사</t>
  </si>
  <si>
    <t>2024/05/07 16:10 (2024/05/17 14:00)</t>
  </si>
  <si>
    <t xml:space="preserve">https://www.g2b.go.kr:8081/ep/invitation/publish/bidInfoDtl.do?bidno=20240506868&amp;bidseq=00&amp;releaseYn=Y&amp;taskClCd=3 </t>
  </si>
  <si>
    <t>20240505618-00</t>
  </si>
  <si>
    <t>2024/05/07 09:53 (2024/05/13 10:00)</t>
  </si>
  <si>
    <t xml:space="preserve">https://www.g2b.go.kr:8081/ep/invitation/publish/bidInfoDtl.do?bidno=20240505618&amp;bidseq=00&amp;releaseYn=Y&amp;taskClCd=3 </t>
  </si>
  <si>
    <t>20240512634-00</t>
  </si>
  <si>
    <t>강북 스마트팜 센터 조성공사</t>
  </si>
  <si>
    <t>2024/05/10 17:12 (2024/05/16 16:00)</t>
  </si>
  <si>
    <t xml:space="preserve">https://www.g2b.go.kr:8081/ep/invitation/publish/bidInfoDtl.do?bidno=20240512634&amp;bidseq=00&amp;releaseYn=Y&amp;taskClCd=3 </t>
  </si>
  <si>
    <t>20240513106-00</t>
  </si>
  <si>
    <t>*영세율적용*분당선 강남구청역 등 17개역 논슬립 설치공사</t>
  </si>
  <si>
    <t>2024/05/10 15:45 (2024/05/20 10:00)</t>
  </si>
  <si>
    <t xml:space="preserve">https://www.g2b.go.kr:8081/ep/invitation/publish/bidInfoDtl.do?bidno=20240513106&amp;bidseq=00&amp;releaseYn=Y&amp;taskClCd=3 </t>
  </si>
  <si>
    <t>20240512807-00</t>
  </si>
  <si>
    <t>혜원여고 체육관(콘서트홀)전면보수공사 입찰 공고</t>
  </si>
  <si>
    <t>2024/05/10 15:00 (2024/05/20 10:00)</t>
  </si>
  <si>
    <t xml:space="preserve">https://www.g2b.go.kr:8081/ep/invitation/publish/bidInfoDtl.do?bidno=20240512807&amp;bidseq=00&amp;releaseYn=Y&amp;taskClCd=3 </t>
  </si>
  <si>
    <t>20240505076-00</t>
    <phoneticPr fontId="2" type="noConversion"/>
  </si>
  <si>
    <t>20240512807-01</t>
  </si>
  <si>
    <t>2024/05/14 16:37 (2024/05/24 10:00)</t>
  </si>
  <si>
    <t xml:space="preserve">https://www.g2b.go.kr:8081/ep/invitation/publish/bidInfoDtl.do?bidno=20240512807&amp;bidseq=01&amp;releaseYn=Y&amp;taskClCd=3 </t>
  </si>
  <si>
    <t>20240510041-02</t>
  </si>
  <si>
    <t>2024/05/14 15:01 (2024/05/20 12:00)</t>
  </si>
  <si>
    <t xml:space="preserve">https://www.g2b.go.kr:8081/ep/invitation/publish/bidInfoDtl.do?bidno=20240510041&amp;bidseq=02&amp;releaseYn=Y&amp;taskClCd=3 </t>
  </si>
  <si>
    <t>청운관(북관) 지하강의실 개선 및 기타공사</t>
  </si>
  <si>
    <t>2024/05/13 16:33 (2024/05/22 10:00)</t>
  </si>
  <si>
    <t xml:space="preserve">https://www.g2b.go.kr:8081/ep/invitation/publish/bidInfoDtl.do?bidno=20240515344&amp;bidseq=00&amp;releaseYn=Y&amp;taskClCd=3 </t>
  </si>
  <si>
    <t>20240513831-00</t>
  </si>
  <si>
    <t>중랑구 제2교육지원센터 신축공사(건축, 기계)</t>
  </si>
  <si>
    <t>2024/05/13 10:44 (2024/05/21 10:00)</t>
  </si>
  <si>
    <t xml:space="preserve">https://www.g2b.go.kr:8081/ep/invitation/publish/bidInfoDtl.do?bidno=20240513831&amp;bidseq=00&amp;releaseYn=Y&amp;taskClCd=3 </t>
  </si>
  <si>
    <t>육군사관학교</t>
  </si>
  <si>
    <t>2024-07607</t>
    <phoneticPr fontId="2" type="noConversion"/>
  </si>
  <si>
    <t>00박물관 노후 외부시설 보수공사</t>
    <phoneticPr fontId="2" type="noConversion"/>
  </si>
  <si>
    <t>20240513517-00</t>
    <phoneticPr fontId="2" type="noConversion"/>
  </si>
  <si>
    <t>신도근린공원 공중화장실 신축공사</t>
    <phoneticPr fontId="2" type="noConversion"/>
  </si>
  <si>
    <t>서울특별시 은평구</t>
    <phoneticPr fontId="2" type="noConversion"/>
  </si>
  <si>
    <t>회담장 시설개선공사 (정정공고)</t>
    <phoneticPr fontId="2" type="noConversion"/>
  </si>
  <si>
    <t>통일부 남북관계관리단</t>
  </si>
  <si>
    <t>20240501984-01</t>
    <phoneticPr fontId="2" type="noConversion"/>
  </si>
  <si>
    <t>20240520844-00</t>
  </si>
  <si>
    <t>20240517837-00</t>
  </si>
  <si>
    <t>김포공항 국제선 화장실 시설개선 공사</t>
  </si>
  <si>
    <t>2024/05/17 10:27 (2024/05/23 12:00)</t>
  </si>
  <si>
    <t xml:space="preserve">https://www.g2b.go.kr:8081/ep/invitation/publish/bidInfoDtl.do?bidno=20240520840&amp;bidseq=00&amp;releaseYn=Y&amp;taskClCd=3 </t>
  </si>
  <si>
    <t>이든아이빌 5층 6층 증축 및 지층 구조공사 ,식당 리모델링 공사</t>
  </si>
  <si>
    <t>이든아이빌</t>
  </si>
  <si>
    <t>2024/05/17 10:04 (2024/05/31 17:00)</t>
  </si>
  <si>
    <t xml:space="preserve">https://www.g2b.go.kr:8081/ep/invitation/publish/bidInfoDtl.do?bidno=20240520844&amp;bidseq=00&amp;releaseYn=Y&amp;taskClCd=3 </t>
  </si>
  <si>
    <t>아름관 외부 마감재 교체 및 기타공사</t>
  </si>
  <si>
    <t>2024/05/16 15:06 (2024/05/24 12:00)</t>
  </si>
  <si>
    <t xml:space="preserve">https://www.g2b.go.kr:8081/ep/invitation/publish/bidInfoDtl.do?bidno=20240517837&amp;bidseq=00&amp;releaseYn=Y&amp;taskClCd=3 </t>
  </si>
  <si>
    <t>20240513831-00</t>
    <phoneticPr fontId="2" type="noConversion"/>
  </si>
  <si>
    <t>20240515051-00</t>
    <phoneticPr fontId="2" type="noConversion"/>
  </si>
  <si>
    <t>아가사랑센터 인테리어 공사</t>
    <phoneticPr fontId="2" type="noConversion"/>
  </si>
  <si>
    <t>서울특별시 동대문구 보건소</t>
    <phoneticPr fontId="2" type="noConversion"/>
  </si>
  <si>
    <t>2024-07870</t>
    <phoneticPr fontId="2" type="noConversion"/>
  </si>
  <si>
    <t>00기념관 지하전시실 누수 보수공사</t>
    <phoneticPr fontId="2" type="noConversion"/>
  </si>
  <si>
    <t xml:space="preserve">	육군사관학교</t>
    <phoneticPr fontId="2" type="noConversion"/>
  </si>
  <si>
    <t>20240515344-00</t>
    <phoneticPr fontId="2" type="noConversion"/>
  </si>
  <si>
    <t>20240525226-00</t>
  </si>
  <si>
    <t>관악소방서 다목적 실내 훈련장 설치공사</t>
  </si>
  <si>
    <t>서울특별시 관악소방서</t>
  </si>
  <si>
    <t>2024/05/21 09:51 (2024/05/28 12:00)</t>
  </si>
  <si>
    <t xml:space="preserve">https://www.g2b.go.kr:8081/ep/invitation/publish/bidInfoDtl.do?bidno=20240525226&amp;bidseq=00&amp;releaseYn=Y&amp;taskClCd=3 </t>
  </si>
  <si>
    <t>20240524455-00</t>
  </si>
  <si>
    <t>서울식약청 지하주차장 보수.보강공사 관련 조달계약 요청</t>
  </si>
  <si>
    <t>식품의약품안전처 서울지방식품의약품안전청</t>
  </si>
  <si>
    <t>2024/05/20 18:06 (2024/05/29 14:00)</t>
  </si>
  <si>
    <t xml:space="preserve">https://www.g2b.go.kr:8081/ep/invitation/publish/bidInfoDtl.do?bidno=20240524455&amp;bidseq=00&amp;releaseYn=Y&amp;taskClCd=3 </t>
  </si>
  <si>
    <t>20240523404-00</t>
  </si>
  <si>
    <t>이든아이빌 5층 6층 증축 및 지층 구조 리모델링 공사</t>
  </si>
  <si>
    <t>2024/05/20 12:04 (2024/05/31 17:00)</t>
  </si>
  <si>
    <t xml:space="preserve">https://www.g2b.go.kr:8081/ep/invitation/publish/bidInfoDtl.do?bidno=20240523404&amp;bidseq=00&amp;releaseYn=Y&amp;taskClCd=3 </t>
  </si>
  <si>
    <t>금천구 종합청사 로비 리모델링 공사(인테리어, 기계)</t>
    <phoneticPr fontId="2" type="noConversion"/>
  </si>
  <si>
    <t>20240520498-00</t>
    <phoneticPr fontId="2" type="noConversion"/>
  </si>
  <si>
    <t>서울특별시 금천구</t>
    <phoneticPr fontId="2" type="noConversion"/>
  </si>
  <si>
    <t>20240520840-00</t>
    <phoneticPr fontId="2" type="noConversion"/>
  </si>
  <si>
    <t>20240522153-00</t>
    <phoneticPr fontId="2" type="noConversion"/>
  </si>
  <si>
    <t>2024년 상반기 빗물펌프장 시설물 보수 공사</t>
    <phoneticPr fontId="2" type="noConversion"/>
  </si>
  <si>
    <t>20240526575-00</t>
  </si>
  <si>
    <t>의회청사 공간재배치 및 내진보강공사 (장기계속)</t>
  </si>
  <si>
    <t>서울특별시 의회사무처</t>
  </si>
  <si>
    <t>2024/05/21 16:57 (2024/05/28 12:00)</t>
  </si>
  <si>
    <t xml:space="preserve">https://www.g2b.go.kr:8081/ep/invitation/publish/bidInfoDtl.do?bidno=20240526575&amp;bidseq=00&amp;releaseYn=Y&amp;taskClCd=3 </t>
  </si>
  <si>
    <t>20240524020-00</t>
  </si>
  <si>
    <t>올림픽테니스경기장 코트 및 관람환경 개선공사(건축·기계)</t>
  </si>
  <si>
    <t>2024/05/21 16:19 (2024/05/27 10:00)</t>
  </si>
  <si>
    <t xml:space="preserve">https://www.g2b.go.kr:8081/ep/invitation/publish/bidInfoDtl.do?bidno=20240524020&amp;bidseq=00&amp;releaseYn=Y&amp;taskClCd=3 </t>
  </si>
  <si>
    <t>20240526361-00</t>
  </si>
  <si>
    <t>쌍문4동 제1공영주차장 증축공사</t>
  </si>
  <si>
    <t>2024/05/21 15:59 (2024/05/29 10:00)</t>
  </si>
  <si>
    <t xml:space="preserve">https://www.g2b.go.kr:8081/ep/invitation/publish/bidInfoDtl.do?bidno=20240526361&amp;bidseq=00&amp;releaseYn=Y&amp;taskClCd=3 </t>
  </si>
  <si>
    <t>2024-08048</t>
    <phoneticPr fontId="2" type="noConversion"/>
  </si>
  <si>
    <t>24-D-위병소 신축 등 2건 시설공사(2007)</t>
    <phoneticPr fontId="2" type="noConversion"/>
  </si>
  <si>
    <t>국군재정관리단</t>
    <phoneticPr fontId="2" type="noConversion"/>
  </si>
  <si>
    <t>20240525172-00</t>
  </si>
  <si>
    <t>[실적제한] 청사 기계식주차설비 리모델링 공사 시행</t>
  </si>
  <si>
    <t>2024/05/27 16:06 (2024/06/04 14:00)</t>
  </si>
  <si>
    <t xml:space="preserve">https://www.g2b.go.kr:8081/ep/invitation/publish/bidInfoDtl.do?bidno=20240525172&amp;bidseq=00&amp;releaseYn=Y&amp;taskClCd=3 </t>
  </si>
  <si>
    <t>20240533891-00</t>
  </si>
  <si>
    <t>서울시립영보노인요양원 환경개선공사</t>
  </si>
  <si>
    <t>서울시립영보노인요양원</t>
  </si>
  <si>
    <t>2024/05/27 14:55 (2024/06/04 15:00)</t>
  </si>
  <si>
    <t xml:space="preserve">https://www.g2b.go.kr:8081/ep/invitation/publish/bidInfoDtl.do?bidno=20240533891&amp;bidseq=00&amp;releaseYn=Y&amp;taskClCd=3 </t>
  </si>
  <si>
    <t>20240533228-00</t>
  </si>
  <si>
    <t>강남환경자원센터 지하시설물개선공사 건설공사</t>
  </si>
  <si>
    <t>2024/05/27 11:24 (2024/06/12 10:00)</t>
  </si>
  <si>
    <t xml:space="preserve">https://www.g2b.go.kr:8081/ep/invitation/publish/bidInfoDtl.do?bidno=20240533228&amp;bidseq=00&amp;releaseYn=Y&amp;taskClCd=3 </t>
  </si>
  <si>
    <t>20240530229-00</t>
  </si>
  <si>
    <t>김포공항 국제선 및 기타건물 보수보강공사</t>
  </si>
  <si>
    <t>2024/05/24 14:33 (2024/06/03 10:00)</t>
  </si>
  <si>
    <t xml:space="preserve">https://www.g2b.go.kr:8081/ep/invitation/publish/bidInfoDtl.do?bidno=20240530229&amp;bidseq=00&amp;releaseYn=Y&amp;taskClCd=3 </t>
  </si>
  <si>
    <t>20240529852-00</t>
  </si>
  <si>
    <t>삼각산보건지소 창호·냉난방기 교체 공사(건축,기계)</t>
  </si>
  <si>
    <t>2024/05/23 17:09 (2024/05/31 10:00)</t>
  </si>
  <si>
    <t xml:space="preserve">https://www.g2b.go.kr:8081/ep/invitation/publish/bidInfoDtl.do?bidno=20240529852&amp;bidseq=00&amp;releaseYn=Y&amp;taskClCd=3 </t>
  </si>
  <si>
    <t>20240523803-00</t>
  </si>
  <si>
    <t>개화수신소 리모델링 건축(기계설비)공사</t>
  </si>
  <si>
    <t>2024/05/20 14:22 (2024/05/28 10:00)</t>
  </si>
  <si>
    <t xml:space="preserve">https://www.g2b.go.kr:8081/ep/invitation/publish/bidInfoDtl.do?bidno=20240523803&amp;bidseq=00&amp;releaseYn=Y&amp;taskClCd=3 </t>
  </si>
  <si>
    <t>20240538662-00</t>
  </si>
  <si>
    <t>2024/05/29 16:46 (2024/06/07 16:00)</t>
  </si>
  <si>
    <t xml:space="preserve">https://www.g2b.go.kr:8081/ep/invitation/publish/bidInfoDtl.do?bidno=20240538662&amp;bidseq=00&amp;releaseYn=Y&amp;taskClCd=3 </t>
  </si>
  <si>
    <t>20240538011-00</t>
  </si>
  <si>
    <t>[실적제한] 청사 기계식주차설비 리모델링 공사</t>
  </si>
  <si>
    <t>2024/05/29 15:28 (2024/06/07 14:00)</t>
  </si>
  <si>
    <t xml:space="preserve">https://www.g2b.go.kr:8081/ep/invitation/publish/bidInfoDtl.do?bidno=20240538011&amp;bidseq=00&amp;releaseYn=Y&amp;taskClCd=3 </t>
  </si>
  <si>
    <t>20240537987-00</t>
  </si>
  <si>
    <t>정동별관 실내건축공사</t>
  </si>
  <si>
    <t>재단법인 서울연구원</t>
  </si>
  <si>
    <t>2024/05/29 13:41 (2024/06/07 14:00)</t>
  </si>
  <si>
    <t xml:space="preserve">https://www.g2b.go.kr:8081/ep/invitation/publish/bidInfoDtl.do?bidno=20240537987&amp;bidseq=00&amp;releaseYn=Y&amp;taskClCd=3 </t>
  </si>
  <si>
    <t>20240537367-00</t>
  </si>
  <si>
    <t>영등포공업고등학교 본관동 내진보강공사</t>
  </si>
  <si>
    <t>서울특별시교육청 영등포공업고등학교</t>
  </si>
  <si>
    <t>2024/05/29 10:06 (2024/06/04 10:00)</t>
  </si>
  <si>
    <t xml:space="preserve">https://www.g2b.go.kr:8081/ep/invitation/publish/bidInfoDtl.do?bidno=20240537367&amp;bidseq=00&amp;releaseYn=Y&amp;taskClCd=3 </t>
  </si>
  <si>
    <t>20240536999-00</t>
  </si>
  <si>
    <t>제1기숙사 환경개선공사(1차) (건축·기계)</t>
  </si>
  <si>
    <t>인천대학교</t>
  </si>
  <si>
    <t>2024/05/29 09:47 (2024/06/05 10:00)</t>
  </si>
  <si>
    <t xml:space="preserve">https://www.g2b.go.kr:8081/ep/invitation/publish/bidInfoDtl.do?bidno=20240536999&amp;bidseq=00&amp;releaseYn=Y&amp;taskClCd=3 </t>
  </si>
  <si>
    <t>20240536160-00</t>
  </si>
  <si>
    <t>중화2동 공원지하 공영주차장 확충 건설공사</t>
  </si>
  <si>
    <t>2024/05/28 16:18 (2024/06/03 10:00)</t>
  </si>
  <si>
    <t xml:space="preserve">https://www.g2b.go.kr:8081/ep/invitation/publish/bidInfoDtl.do?bidno=20240536160&amp;bidseq=00&amp;releaseYn=Y&amp;taskClCd=3 </t>
  </si>
  <si>
    <t>이음학교(일신여중,잠실여고) 도서관 증축 건축공사 입찰공고</t>
  </si>
  <si>
    <t>2024/05/31 18:28 (2024/06/10 10:00)</t>
  </si>
  <si>
    <t xml:space="preserve">https://www.g2b.go.kr:8081/ep/invitation/publish/bidInfoDtl.do?bidno=20240542480&amp;bidseq=00&amp;releaseYn=Y&amp;taskClCd=3 </t>
  </si>
  <si>
    <t>20240542316-00</t>
  </si>
  <si>
    <t>서울시립대학교 서울라운지 조성 건축공사</t>
  </si>
  <si>
    <t>서울특별시 서울시립대학교</t>
  </si>
  <si>
    <t>2024/05/31 16:49 (2024/06/11 10:00)</t>
  </si>
  <si>
    <t xml:space="preserve">https://www.g2b.go.kr:8081/ep/invitation/publish/bidInfoDtl.do?bidno=20240542316&amp;bidseq=00&amp;releaseYn=Y&amp;taskClCd=3 </t>
  </si>
  <si>
    <t>20240541377-00</t>
  </si>
  <si>
    <t>가양4단지 401동 502호 외 62세대 공가세대 시설물 보수공사</t>
  </si>
  <si>
    <t>2024/05/31 10:20 (2024/06/11 10:00)</t>
  </si>
  <si>
    <t xml:space="preserve">https://www.g2b.go.kr:8081/ep/invitation/publish/bidInfoDtl.do?bidno=20240541377&amp;bidseq=00&amp;releaseYn=Y&amp;taskClCd=3 </t>
  </si>
  <si>
    <t>20240540324-00</t>
  </si>
  <si>
    <t>별관교사 미·전통원 노후 화장실 등 환경개선공사</t>
  </si>
  <si>
    <t>문화체육관광부 한국예술종합학교</t>
  </si>
  <si>
    <t>2024/05/31 10:00 (2024/06/11 14:00)</t>
  </si>
  <si>
    <t xml:space="preserve">https://www.g2b.go.kr:8081/ep/invitation/publish/bidInfoDtl.do?bidno=20240540324&amp;bidseq=00&amp;releaseYn=Y&amp;taskClCd=3 </t>
  </si>
  <si>
    <t>20240540805-00</t>
  </si>
  <si>
    <t>2024/05/30 18:00 (2024/06/07 16:00)</t>
  </si>
  <si>
    <t xml:space="preserve">https://www.g2b.go.kr:8081/ep/invitation/publish/bidInfoDtl.do?bidno=20240540805&amp;bidseq=00&amp;releaseYn=Y&amp;taskClCd=3 </t>
  </si>
  <si>
    <t>20240539692-00</t>
  </si>
  <si>
    <t>도봉고등학교 리모델링공사</t>
  </si>
  <si>
    <t>2024/05/30 17:38 (2024/06/07 12:00)</t>
  </si>
  <si>
    <t xml:space="preserve">https://www.g2b.go.kr:8081/ep/invitation/publish/bidInfoDtl.do?bidno=20240539692&amp;bidseq=00&amp;releaseYn=Y&amp;taskClCd=3 </t>
  </si>
  <si>
    <t>20240540070-00</t>
  </si>
  <si>
    <t>구립 새락골경로당 신축공사</t>
  </si>
  <si>
    <t>2024/05/30 14:24 (2024/06/07 10:00)</t>
  </si>
  <si>
    <t xml:space="preserve">https://www.g2b.go.kr:8081/ep/invitation/publish/bidInfoDtl.do?bidno=20240540070&amp;bidseq=00&amp;releaseYn=Y&amp;taskClCd=3 </t>
  </si>
  <si>
    <t>24-018 00아파트 공가세대 보수공사</t>
    <phoneticPr fontId="2" type="noConversion"/>
  </si>
  <si>
    <t>2024-10036</t>
    <phoneticPr fontId="2" type="noConversion"/>
  </si>
  <si>
    <t>수도방위사령부</t>
    <phoneticPr fontId="2" type="noConversion"/>
  </si>
  <si>
    <t>한국철도공사 회계통합센터</t>
    <phoneticPr fontId="2" type="noConversion"/>
  </si>
  <si>
    <t>부천전기사업소 등 2개소 처소개량공사</t>
    <phoneticPr fontId="2" type="noConversion"/>
  </si>
  <si>
    <t xml:space="preserve">	
한국철도공사 회계통합센터</t>
    <phoneticPr fontId="2" type="noConversion"/>
  </si>
  <si>
    <t>20240532087-00</t>
    <phoneticPr fontId="2" type="noConversion"/>
  </si>
  <si>
    <t>서울대학교 시설물 안전 결함사항 보수공사(2024년 연간단가)</t>
    <phoneticPr fontId="2" type="noConversion"/>
  </si>
  <si>
    <t>20240537215-00</t>
    <phoneticPr fontId="2" type="noConversion"/>
  </si>
  <si>
    <t>24-D-00아파트 보수공사_시설(2012)</t>
    <phoneticPr fontId="2" type="noConversion"/>
  </si>
  <si>
    <t>2024-09433</t>
    <phoneticPr fontId="2" type="noConversion"/>
  </si>
  <si>
    <t>20240604482-00</t>
  </si>
  <si>
    <t>성북 청년 스마트창업센터 신축공사</t>
  </si>
  <si>
    <t>2024/06/04 18:36 (2024/06/11 10:00)</t>
  </si>
  <si>
    <t xml:space="preserve">https://www.g2b.go.kr:8081/ep/invitation/publish/bidInfoDtl.do?bidno=20240604482&amp;bidseq=00&amp;releaseYn=Y&amp;taskClCd=3 </t>
  </si>
  <si>
    <t>20240604254-00</t>
  </si>
  <si>
    <t>구산동 공공복합시설 신축공사</t>
  </si>
  <si>
    <t>2024/06/04 17:29 (2024/06/11 10:00)</t>
  </si>
  <si>
    <t xml:space="preserve">https://www.g2b.go.kr:8081/ep/invitation/publish/bidInfoDtl.do?bidno=20240604254&amp;bidseq=00&amp;releaseYn=Y&amp;taskClCd=3 </t>
  </si>
  <si>
    <t>20240604004-00</t>
  </si>
  <si>
    <t>구립 은행정어린이집 그린리모델링 공사(건축·기계)</t>
  </si>
  <si>
    <t>2024/06/04 16:20 (2024/06/12 10:00)</t>
  </si>
  <si>
    <t xml:space="preserve">https://www.g2b.go.kr:8081/ep/invitation/publish/bidInfoDtl.do?bidno=20240604004&amp;bidseq=00&amp;releaseYn=Y&amp;taskClCd=3 </t>
  </si>
  <si>
    <t>20240601371-00</t>
  </si>
  <si>
    <t>김포공항 경항공기 격납고 슬라이딩 도어 교체공사</t>
  </si>
  <si>
    <t>2024/06/03 16:39 (2024/06/11 10:00)</t>
  </si>
  <si>
    <t xml:space="preserve">https://www.g2b.go.kr:8081/ep/invitation/publish/bidInfoDtl.do?bidno=20240601371&amp;bidseq=00&amp;releaseYn=Y&amp;taskClCd=3 </t>
  </si>
  <si>
    <t>20240600983-01</t>
  </si>
  <si>
    <t>구립 아이와나무어린이집 그린리모델링 공사(건축, 기계)</t>
  </si>
  <si>
    <t>수의(소액)-견적입찰(2인 이상 견적 제출)</t>
  </si>
  <si>
    <t>2024/06/03 14:59 (2024/06/07 14:00)</t>
  </si>
  <si>
    <t xml:space="preserve">https://www.g2b.go.kr:8081/ep/invitation/publish/bidInfoDtl.do?bidno=20240600983&amp;bidseq=01&amp;releaseYn=Y&amp;taskClCd=3 </t>
  </si>
  <si>
    <t>20240600958-00</t>
  </si>
  <si>
    <t>2024학년도 동양중학교 체육관동 내진보강공사</t>
  </si>
  <si>
    <t>서울특별시교육청 서울특별시동작관악교육지원청 동양중학교</t>
  </si>
  <si>
    <t>2024/06/03 13:31 (2024/06/11 15:00)</t>
  </si>
  <si>
    <t xml:space="preserve">https://www.g2b.go.kr:8081/ep/invitation/publish/bidInfoDtl.do?bidno=20240600958&amp;bidseq=00&amp;releaseYn=Y&amp;taskClCd=3 </t>
  </si>
  <si>
    <t>20240534592-01</t>
  </si>
  <si>
    <t>도서관, 4호관 및 5호관 장애학생 편의시설 개선 공사</t>
  </si>
  <si>
    <t>동양미래대학교 산학협력단</t>
  </si>
  <si>
    <t>2024/05/31 14:57 (2024/06/17 11:00)</t>
  </si>
  <si>
    <t xml:space="preserve">https://www.g2b.go.kr:8081/ep/invitation/publish/bidInfoDtl.do?bidno=20240534592&amp;bidseq=01&amp;releaseYn=Y&amp;taskClCd=3 </t>
  </si>
  <si>
    <t>20240540467-03</t>
  </si>
  <si>
    <t>배화여자대학교 도서관 환경개선공사</t>
  </si>
  <si>
    <t>배화여자대학교</t>
  </si>
  <si>
    <t>2024/05/30 17:56 (-)</t>
  </si>
  <si>
    <t xml:space="preserve">https://www.g2b.go.kr:8081/ep/invitation/publish/bidInfoDtl.do?bidno=20240540467&amp;bidseq=03&amp;releaseYn=Y&amp;taskClCd=3 </t>
  </si>
  <si>
    <t>20240538204-00</t>
    <phoneticPr fontId="2" type="noConversion"/>
  </si>
  <si>
    <t>봉림교 공중화장실 시설 개선 공사(건축·기계설비) (긴급공고)</t>
    <phoneticPr fontId="2" type="noConversion"/>
  </si>
  <si>
    <t>서울특별시 관악구</t>
    <phoneticPr fontId="2" type="noConversion"/>
  </si>
  <si>
    <t>2024-10436</t>
    <phoneticPr fontId="2" type="noConversion"/>
  </si>
  <si>
    <t>24-A-00부대 시설공사(1197)</t>
    <phoneticPr fontId="2" type="noConversion"/>
  </si>
  <si>
    <t>20240542480-00</t>
    <phoneticPr fontId="2" type="noConversion"/>
  </si>
  <si>
    <t>2024-10944</t>
    <phoneticPr fontId="2" type="noConversion"/>
  </si>
  <si>
    <t>2024-10985</t>
    <phoneticPr fontId="2" type="noConversion"/>
  </si>
  <si>
    <t>[일반-24-36-13] 간부숙소 30실 시설공사</t>
    <phoneticPr fontId="2" type="noConversion"/>
  </si>
  <si>
    <t xml:space="preserve">[기][A값][순]구산동 공공복합시설 신축공사 (긴급공고) </t>
  </si>
  <si>
    <t>24/06/10/18:00</t>
  </si>
  <si>
    <t>24/06/05/10:00</t>
  </si>
  <si>
    <t>24/06/11/10:00</t>
  </si>
  <si>
    <t>24/06/11/11:00</t>
  </si>
  <si>
    <t xml:space="preserve"> 24/06/04</t>
  </si>
  <si>
    <t xml:space="preserve">[기][A값][순]김포공항 경항공기 격납고 슬라이딩 도어 교체공사 </t>
  </si>
  <si>
    <t>24/06/07/10:00</t>
  </si>
  <si>
    <t xml:space="preserve"> 24/06/03</t>
  </si>
  <si>
    <t xml:space="preserve">[기][A값][순]서울시립대학교 서울라운지 조성 건축공사 (긴급공고) </t>
  </si>
  <si>
    <t xml:space="preserve"> 24/05/31</t>
  </si>
  <si>
    <t xml:space="preserve">[취][A값]서울시립대학교 서울라운지 조성 건축공사 (긴급공고) (취소공고)[취소] </t>
  </si>
  <si>
    <t>20240542240-01</t>
  </si>
  <si>
    <t xml:space="preserve">[기][A값][순]가양4단지 401동 502호 외 62세대 공가세대 시설물 보수공사 </t>
  </si>
  <si>
    <t xml:space="preserve">[취][A값]대원외국어고등학교 용마관 교실 및 복도 환경개선공사 (취소공고)[취소] </t>
  </si>
  <si>
    <t>20240600455-02</t>
  </si>
  <si>
    <t>대원외국어고등학교</t>
  </si>
  <si>
    <t>24/06/03/11:30</t>
  </si>
  <si>
    <t>24/06/11/12:00</t>
  </si>
  <si>
    <t xml:space="preserve">[현필]건국대학교 생명과학관 부속동 노후시설 보수공사 </t>
  </si>
  <si>
    <t>A0008202024052400001</t>
  </si>
  <si>
    <t>24/05/31/10:50</t>
  </si>
  <si>
    <t>24/06/05/12:00</t>
  </si>
  <si>
    <t xml:space="preserve"> 24/05/24</t>
  </si>
  <si>
    <t xml:space="preserve">[기][A값][순][협정]별관교사 미·전통원 노후 화장실 등 환경개선공사 (긴급공고) </t>
  </si>
  <si>
    <t>24/06/07/14:00</t>
  </si>
  <si>
    <t>24/06/11/14:00</t>
  </si>
  <si>
    <t>24/06/11/15:00</t>
  </si>
  <si>
    <t xml:space="preserve">[기][A값][순]2024학년도 동양중학교 체육관동 내진보강공사 </t>
  </si>
  <si>
    <t>24/06/03/15:00</t>
  </si>
  <si>
    <t>24/06/12/10:00</t>
  </si>
  <si>
    <t xml:space="preserve">[기][수의]24-00대대 경계시설 개선공사(건축) </t>
  </si>
  <si>
    <t>2024-11329</t>
  </si>
  <si>
    <t>해군재경근무지원대대</t>
  </si>
  <si>
    <t>24/06/12/10:30</t>
  </si>
  <si>
    <t xml:space="preserve"> 24/06/07</t>
  </si>
  <si>
    <t xml:space="preserve">[기][A값][순]구립 은행정어린이집 그린리모델링 공사(건축·기계) </t>
  </si>
  <si>
    <t>24/06/11/18:00</t>
  </si>
  <si>
    <t>24/06/04/20:00</t>
  </si>
  <si>
    <t>24/06/12/11:00</t>
  </si>
  <si>
    <t xml:space="preserve">[취]구립 은행정어린이집 그린리모델링 공사(건축·기계) (취소공고)[취소] </t>
  </si>
  <si>
    <t>20240603797-01</t>
  </si>
  <si>
    <t xml:space="preserve">[기][A값][순]한우리경로당 이전지 리모델링 공사 </t>
  </si>
  <si>
    <t>20240603190-00</t>
  </si>
  <si>
    <t xml:space="preserve">[기][A값][순]강남환경자원센터 지하시설물개선공사 건설공사 </t>
  </si>
  <si>
    <r>
      <rPr>
        <sz val="9"/>
        <color rgb="FF000000"/>
        <rFont val="Gulim"/>
        <family val="3"/>
        <charset val="129"/>
      </rPr>
      <t>건축/토건/산업환경설비/</t>
    </r>
    <r>
      <rPr>
        <sz val="9"/>
        <color rgb="FF0000FF"/>
        <rFont val="Gulim"/>
        <family val="3"/>
        <charset val="129"/>
      </rPr>
      <t>기계설비/도장/습식.방수/금속구조물.창호.온실/석공/실내건축/지붕판금.건축물조립/가스1종</t>
    </r>
  </si>
  <si>
    <t>24/05/28/09:00</t>
  </si>
  <si>
    <t xml:space="preserve"> 24/05/27</t>
  </si>
  <si>
    <t xml:space="preserve">[기][정][A값][순]공단 환경개선 및 사택시설 고도화 사업 (긴급공고) (정정공고) </t>
  </si>
  <si>
    <t>20240606841-02</t>
  </si>
  <si>
    <t>24/06/10/14:00</t>
  </si>
  <si>
    <t>24/06/12/14:00</t>
  </si>
  <si>
    <t>24/06/12/15:00</t>
  </si>
  <si>
    <t xml:space="preserve"> 24/06/10</t>
  </si>
  <si>
    <t xml:space="preserve">[기][A값][순][특][공지][일반-24-91] 행정시설 내진보강공사 </t>
  </si>
  <si>
    <t>2024-11422</t>
  </si>
  <si>
    <t>건축/토건/철강구조물</t>
  </si>
  <si>
    <t>24/06/12/16:00</t>
  </si>
  <si>
    <t>24/06/13/10:00</t>
  </si>
  <si>
    <t>24/06/13/10:30</t>
  </si>
  <si>
    <t xml:space="preserve">[기][수의]00부대 탄약고 바닥 보수공사 </t>
  </si>
  <si>
    <t>2024-11321</t>
  </si>
  <si>
    <t>동원전력사령부</t>
  </si>
  <si>
    <t xml:space="preserve">[취][수의]경희여자고등학교 녹황관 강당 안전 시설 개선 공사 (취소공고)[취소] </t>
  </si>
  <si>
    <t>20240607276-01</t>
  </si>
  <si>
    <t>24/06/12/18:00</t>
  </si>
  <si>
    <t>24/06/07/16:00</t>
  </si>
  <si>
    <t>24/06/13/11:00</t>
  </si>
  <si>
    <t xml:space="preserve">[현필]경기대학교 수원캠퍼스 덕문관(5강의동) B1층 창의공간 및 실습실 구축(건축) </t>
  </si>
  <si>
    <t>A0003202024053000001</t>
  </si>
  <si>
    <t>경기대학교</t>
  </si>
  <si>
    <t>24/06/04/11:00</t>
  </si>
  <si>
    <t>24/06/14/10:00</t>
  </si>
  <si>
    <t xml:space="preserve"> 24/05/30</t>
  </si>
  <si>
    <t xml:space="preserve">[비][현필][공지]경기대학교 수원캠퍼스 덕문관(5강의동) B1층 창의공간 및 실습실 구축(건축) </t>
  </si>
  <si>
    <t>20240539401-00</t>
  </si>
  <si>
    <t xml:space="preserve">[A값]영락고등학교 본관 화장실 환경개선 건축공사 전자입찰 공고 </t>
  </si>
  <si>
    <t>20240605724-00</t>
  </si>
  <si>
    <t>서울특별시교육청 영락고등학교</t>
  </si>
  <si>
    <t>24/06/13/18:00</t>
  </si>
  <si>
    <t>24/06/05/15:00</t>
  </si>
  <si>
    <t>24/06/14/12:00</t>
  </si>
  <si>
    <t>24/06/14/13:00</t>
  </si>
  <si>
    <t xml:space="preserve"> 24/06/05</t>
  </si>
  <si>
    <t xml:space="preserve">[기][A값][순]서울시립영보노인요양원 환경개선공사 </t>
  </si>
  <si>
    <t>20240607240-00</t>
  </si>
  <si>
    <t>24/06/07/09:00</t>
  </si>
  <si>
    <t>24/06/14/15:00</t>
  </si>
  <si>
    <t>24/06/14/16:00</t>
  </si>
  <si>
    <t xml:space="preserve">[기][A값][순]영훈국제중학교 교사동 엘리베이터 설치공사 (긴급공고) </t>
  </si>
  <si>
    <t>20240610506-00</t>
  </si>
  <si>
    <t>서울특별시교육청 서울특별시성북교육지원청 영훈중학교</t>
  </si>
  <si>
    <t>24/06/16/18:00</t>
  </si>
  <si>
    <t>24/06/10/17:00</t>
  </si>
  <si>
    <t>24/06/17/10:00</t>
  </si>
  <si>
    <t>24/06/17/11:00</t>
  </si>
  <si>
    <t xml:space="preserve">[정][현필]도서관, 4호관 및 5호관 장애학생 편의시설 개선 공사 (정정공고) </t>
  </si>
  <si>
    <t>24/06/11/09:00</t>
  </si>
  <si>
    <t>24/06/18/14:00</t>
  </si>
  <si>
    <t xml:space="preserve">[비][현필]관리,(2-12102)창의융합 커뮤니티공간 조성 및 호텔외식베이커리과외 교육환경 개선공사(건축) </t>
  </si>
  <si>
    <t>20240605805-00</t>
  </si>
  <si>
    <t>24/06/17/12:00</t>
  </si>
  <si>
    <t>24/06/17/13:00</t>
  </si>
  <si>
    <t xml:space="preserve">[기][A값][순]남부수도사업소 청사 승강기 설치 공사(건축, 기계) (긴급공고) </t>
  </si>
  <si>
    <t>20240608588-00</t>
  </si>
  <si>
    <t>서울특별시 서울아리수본부 남부수도사업소</t>
  </si>
  <si>
    <t>24/06/10/10:00</t>
  </si>
  <si>
    <t>24/06/17/14:00</t>
  </si>
  <si>
    <t>24/06/17/15:00</t>
  </si>
  <si>
    <t xml:space="preserve">[기][정][의무][4등급]23년 노후공임 리모델링공사 1권역(서울)[간이형 종합심사낙찰제] </t>
  </si>
  <si>
    <t>2401426-01</t>
  </si>
  <si>
    <t>24/06/17/18:00</t>
  </si>
  <si>
    <t>24/06/18/11:00</t>
  </si>
  <si>
    <t>24/06/18/13:00</t>
  </si>
  <si>
    <t xml:space="preserve">[기][A값][순][공지]이화여고 본관동 장애인겸용 승강기 설치공사(건축) (긴급공고) </t>
  </si>
  <si>
    <t>20240609910-00</t>
  </si>
  <si>
    <t>서울특별시교육청 이화여자고등학교</t>
  </si>
  <si>
    <t>24/06/10/14:20</t>
  </si>
  <si>
    <t>24/06/18/12:00</t>
  </si>
  <si>
    <t xml:space="preserve">[비][현필]한라대학교 옥상 방수(폴리우레아) 및 보수 공사 </t>
  </si>
  <si>
    <t>한라대2024-10-00</t>
  </si>
  <si>
    <t>건축/토건/도장/습식.방수/금속구조물.창호.온실/석공/지붕판금.건축물조립</t>
  </si>
  <si>
    <t>서울/경기/강원</t>
  </si>
  <si>
    <t>한라대학교</t>
  </si>
  <si>
    <t>24/06/05/11:00</t>
  </si>
  <si>
    <t>24/06/18/13:30</t>
  </si>
  <si>
    <t xml:space="preserve">[정][비]한양대학교 ERICA 융합교육관 신축 건축공사 (정정공고) </t>
  </si>
  <si>
    <t>02-2024-02-02</t>
  </si>
  <si>
    <t>한양대학교</t>
  </si>
  <si>
    <t>24/05/16/10:00</t>
  </si>
  <si>
    <t>24/06/18/10:00</t>
  </si>
  <si>
    <t>24/06/19/10:00</t>
  </si>
  <si>
    <t xml:space="preserve"> 24/05/07</t>
  </si>
  <si>
    <t xml:space="preserve">[비]한양대학교 ERICA 융합교육관 신축 건축공사 </t>
  </si>
  <si>
    <t>02-2024-02-00</t>
  </si>
  <si>
    <t xml:space="preserve">[정][취][비][긴급]상지대학교 맑음관 리모델링공사(건축) (정정공고)[취소] </t>
  </si>
  <si>
    <t>상지24-19-02</t>
  </si>
  <si>
    <t>상지대학교</t>
  </si>
  <si>
    <t>24/06/19/15:00</t>
  </si>
  <si>
    <t xml:space="preserve">[정][취][비][현필][긴급]상지대학교 맑음관 리모델링공사(건축) (정정공고)[취소] </t>
  </si>
  <si>
    <t>상지24-19-01</t>
  </si>
  <si>
    <t>24/06/04/15:00</t>
  </si>
  <si>
    <t xml:space="preserve"> 24/05/29</t>
  </si>
  <si>
    <t xml:space="preserve">[정][비][현필][긴급]상지대학교 맑음관 리모델링공사(건축) (정정공고) </t>
  </si>
  <si>
    <t>상지24-19-03</t>
  </si>
  <si>
    <t>24/06/19/15:10</t>
  </si>
  <si>
    <t xml:space="preserve">[취][비][현필][긴급]상지대학교 맑음관 리모델링공사(건축)[취소] </t>
  </si>
  <si>
    <t>상지24-19-00</t>
  </si>
  <si>
    <t xml:space="preserve">[비][현필]국제교류센터 수영장 2층 실습실 구축공사(건축, 기계) </t>
  </si>
  <si>
    <t>20240610633-00</t>
  </si>
  <si>
    <t>동서울대학산학협력단</t>
  </si>
  <si>
    <t>24/06/21/11:00</t>
  </si>
  <si>
    <t>24/06/24/11:00</t>
  </si>
  <si>
    <t xml:space="preserve">[현필]충무관 1층 환경개선 건축공사 </t>
  </si>
  <si>
    <t>A0018202024060700002</t>
  </si>
  <si>
    <t>세종대학교</t>
  </si>
  <si>
    <t>24/06/26/11:00</t>
  </si>
  <si>
    <t>24/06/28/12:00</t>
  </si>
  <si>
    <t>24/06/28/14:00</t>
  </si>
  <si>
    <t xml:space="preserve">[비][현필]충무관 1층 환경개선 건축공사 </t>
  </si>
  <si>
    <t>20240608137-00</t>
  </si>
  <si>
    <t xml:space="preserve">[비][현필][2024대학혁신지원사업] 군자관 자유전공학부 환경개선 건축·기계공사 </t>
  </si>
  <si>
    <t>20240608372-00</t>
  </si>
  <si>
    <t>24/06/18/16:00</t>
  </si>
  <si>
    <t xml:space="preserve">[현필][2024대학혁신지원사업] 군자관 자유전공학부 환경개선 건축·기계공사 </t>
  </si>
  <si>
    <t>A0018202024060700003</t>
  </si>
  <si>
    <t xml:space="preserve">[취][의무][PQ][현필]영동대로 지하공간 복합개발 2공구 건설공사(건축 및 시스템) (취소공고)[취소] </t>
  </si>
  <si>
    <t>20240537097-01</t>
  </si>
  <si>
    <t>24/07/02/14:00</t>
  </si>
  <si>
    <t>24/10/30/18:00</t>
  </si>
  <si>
    <t>24/06/18/18:00</t>
  </si>
  <si>
    <t>24/10/28/00:00</t>
  </si>
  <si>
    <t>24/10/31/10:00</t>
  </si>
  <si>
    <t>24/10/31/11:00</t>
  </si>
  <si>
    <t xml:space="preserve">[의무][PQ][현필]영동대로 지하공간 복합개발 2공구 건설공사(건축 및 시스템) </t>
  </si>
  <si>
    <t>20240602907-00</t>
  </si>
  <si>
    <t>24/07/08/14:00</t>
  </si>
  <si>
    <t>24/11/05/18:00</t>
  </si>
  <si>
    <t>24/06/24/18:00</t>
  </si>
  <si>
    <t>24/11/01/00:00</t>
  </si>
  <si>
    <t>24/11/06/10:00</t>
  </si>
  <si>
    <t>24/11/06/11:00</t>
  </si>
  <si>
    <t>20240604254-00</t>
    <phoneticPr fontId="2" type="noConversion"/>
  </si>
  <si>
    <t xml:space="preserve">[기][A값][순]성북 청년 스마트창업센터 신축공사 (긴급공고) </t>
  </si>
  <si>
    <t>20240604482-00</t>
    <phoneticPr fontId="2" type="noConversion"/>
  </si>
  <si>
    <t>20240603190-00</t>
    <phoneticPr fontId="2" type="noConversion"/>
  </si>
  <si>
    <t>20240619772-01</t>
  </si>
  <si>
    <t xml:space="preserve">[기][정][A값][순][특]서남센터 분배조 보수공사(2처리장) (긴급공고) (정정공고) </t>
  </si>
  <si>
    <t>토목/토건/철콘/습식.방수</t>
  </si>
  <si>
    <t>24/06/20/14:00</t>
  </si>
  <si>
    <t>24/06/20/15:00</t>
  </si>
  <si>
    <t xml:space="preserve"> 24/06/16</t>
  </si>
  <si>
    <t>20240619848-00</t>
  </si>
  <si>
    <t xml:space="preserve">[A값][수의]중구노인복지관 화물리프트 설치 및 부대시설 공사 공고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</si>
  <si>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승강기</t>
    </r>
  </si>
  <si>
    <t>중구노인복지관</t>
  </si>
  <si>
    <t>24/06/19/17:00</t>
  </si>
  <si>
    <t>24/06/14/19:00</t>
  </si>
  <si>
    <t>24/06/24/10:00</t>
  </si>
  <si>
    <t xml:space="preserve"> 24/06/14</t>
  </si>
  <si>
    <t>20240619676-00</t>
  </si>
  <si>
    <t xml:space="preserve">[기][A값][순]삼양로 노후보도 정비공사 (긴급공고) </t>
  </si>
  <si>
    <r>
      <rPr>
        <sz val="9"/>
        <color rgb="FF000000"/>
        <rFont val="Gulim"/>
        <family val="3"/>
        <charset val="129"/>
      </rPr>
      <t>포장/</t>
    </r>
    <r>
      <rPr>
        <sz val="9"/>
        <color rgb="FF0000FF"/>
        <rFont val="Gulim"/>
        <family val="3"/>
        <charset val="129"/>
      </rPr>
      <t>토목/토건</t>
    </r>
  </si>
  <si>
    <t>20240619312-00</t>
  </si>
  <si>
    <t xml:space="preserve">[기][A값][순]석관중학교 노후방음벽 교체공사 (긴급공고) </t>
  </si>
  <si>
    <r>
      <rPr>
        <sz val="9"/>
        <color rgb="FF000000"/>
        <rFont val="Gulim"/>
        <family val="3"/>
        <charset val="129"/>
      </rPr>
      <t>금속구조물.창호.온실/</t>
    </r>
    <r>
      <rPr>
        <sz val="9"/>
        <color rgb="FF0000FF"/>
        <rFont val="Gulim"/>
        <family val="3"/>
        <charset val="129"/>
      </rPr>
      <t>토목/토건</t>
    </r>
  </si>
  <si>
    <t>24/06/20/13:30</t>
  </si>
  <si>
    <t>2024-01-000079-00</t>
  </si>
  <si>
    <t xml:space="preserve">[기][A값][순][협정][공지]경원선 녹천~창동간 방음벽 설치공사 </t>
  </si>
  <si>
    <t>24/06/25/18:00</t>
  </si>
  <si>
    <t>24/06/17/09:00</t>
  </si>
  <si>
    <t>24/06/26/10:00</t>
  </si>
  <si>
    <t>20240619469-00</t>
  </si>
  <si>
    <t xml:space="preserve">[기][A값][순]유한공고 장애인편의시설 설치(엘리베이터 등) 건축공사 입찰공고 </t>
  </si>
  <si>
    <t>서울특별시교육청 유한공업고등학교</t>
  </si>
  <si>
    <t>20240618795-00</t>
  </si>
  <si>
    <t xml:space="preserve">[기][A값][순]김포공항 국제선 탑승구 및 승강시설 개선공사 </t>
  </si>
  <si>
    <t>20240618254-00</t>
  </si>
  <si>
    <t xml:space="preserve">[기][A값][순](긴급)서울중흥초등학교 바닥교체 및 체육관 전면보수공사 (긴급공고) </t>
  </si>
  <si>
    <t>20240619055-00</t>
  </si>
  <si>
    <t xml:space="preserve">[비]배화여자대학교 도서관 환경개선공사 (긴급공고) </t>
  </si>
  <si>
    <t>24/06/21/14:30</t>
  </si>
  <si>
    <t>2024-12712</t>
  </si>
  <si>
    <t xml:space="preserve">[기][A값][순][일반-24-91] 행정시설 내진보강공사 </t>
  </si>
  <si>
    <r>
      <rPr>
        <sz val="9"/>
        <color rgb="FF000000"/>
        <rFont val="Gulim"/>
        <family val="3"/>
        <charset val="129"/>
      </rPr>
      <t>철강구조물/</t>
    </r>
    <r>
      <rPr>
        <sz val="9"/>
        <color rgb="FF0000FF"/>
        <rFont val="Gulim"/>
        <family val="3"/>
        <charset val="129"/>
      </rPr>
      <t>건축/토건</t>
    </r>
  </si>
  <si>
    <t>24/06/19/16:00</t>
  </si>
  <si>
    <t>24/06/20/10:30</t>
  </si>
  <si>
    <t>20240617740-00</t>
  </si>
  <si>
    <t xml:space="preserve">[기][A값][순]B the B 리뉴얼공사(실내건축) (긴급공고) </t>
  </si>
  <si>
    <t>20240614548-00</t>
  </si>
  <si>
    <t xml:space="preserve">[기][A값][순]서울동천학교 교사동 외부창호, 교실출입문, 내부도장공사 (긴급공고) </t>
  </si>
  <si>
    <t>서울특별시교육청 서울동천학교</t>
  </si>
  <si>
    <t>24/06/20/12:00</t>
  </si>
  <si>
    <t>24/06/20/13:00</t>
  </si>
  <si>
    <t>20240617704-01</t>
  </si>
  <si>
    <t xml:space="preserve">[취][A값]삼양로 노후보도 정비공사 (긴급공고) (취소공고)[취소] </t>
  </si>
  <si>
    <t>토목/토건/포장</t>
  </si>
  <si>
    <t>24/06/19/11:00</t>
  </si>
  <si>
    <t xml:space="preserve"> 24/06/13</t>
  </si>
  <si>
    <t>20240617377-00</t>
  </si>
  <si>
    <t xml:space="preserve">[기][A값][순][특][공지]반포천1복개 보수공사 (긴급공고) </t>
  </si>
  <si>
    <r>
      <rPr>
        <sz val="9"/>
        <color rgb="FF000000"/>
        <rFont val="Gulim"/>
        <family val="3"/>
        <charset val="129"/>
      </rPr>
      <t>철콘/포장/습식.방수/</t>
    </r>
    <r>
      <rPr>
        <sz val="9"/>
        <color rgb="FF0000FF"/>
        <rFont val="Gulim"/>
        <family val="3"/>
        <charset val="129"/>
      </rPr>
      <t>토목/토건</t>
    </r>
  </si>
  <si>
    <t>24/06/19/14:00</t>
  </si>
  <si>
    <t>20240617202-00</t>
  </si>
  <si>
    <t xml:space="preserve">[A값]석관고등학교 인조잔디 운동장 조성공사 </t>
  </si>
  <si>
    <t>토목/토건</t>
  </si>
  <si>
    <t>24/06/20/18:00</t>
  </si>
  <si>
    <t>24/06/21/10:00</t>
  </si>
  <si>
    <t>20240617374-00</t>
  </si>
  <si>
    <t xml:space="preserve">[기][A값][순][의무]경부선 금정역 등 8개역 승강장 개량공사(총체 및 1차) (긴급공고) </t>
  </si>
  <si>
    <r>
      <rPr>
        <sz val="9"/>
        <color rgb="FF000000"/>
        <rFont val="Gulim"/>
        <family val="3"/>
        <charset val="129"/>
      </rPr>
      <t>토공/금속구조물.창호.온실/</t>
    </r>
    <r>
      <rPr>
        <sz val="9"/>
        <color rgb="FF0000FF"/>
        <rFont val="Gulim"/>
        <family val="3"/>
        <charset val="129"/>
      </rPr>
      <t>토목/토건</t>
    </r>
  </si>
  <si>
    <t>20240616691-00</t>
  </si>
  <si>
    <t xml:space="preserve">[기][A값][순]서울대학교 첨단융합학부(관악 19동) 공간조성 건축공사(3단계) (긴급공고) </t>
  </si>
  <si>
    <t>24/06/13/17:00</t>
  </si>
  <si>
    <t>20240615897-01</t>
  </si>
  <si>
    <t xml:space="preserve">[취][A값][수의]중구노인복지관 화물리프트 설치 및 부대시설 공사 공고 (취소공고)[취소] </t>
  </si>
  <si>
    <t>건축/토건/승강기</t>
  </si>
  <si>
    <t>24/06/12/22:00</t>
  </si>
  <si>
    <t xml:space="preserve"> 24/06/12</t>
  </si>
  <si>
    <t>20240612655-01</t>
  </si>
  <si>
    <t xml:space="preserve">[정][A값][현필][혁신지원사업(특성화)] Life 체험관 구축 공사(건축) (정정공고) </t>
  </si>
  <si>
    <t>서일대학교 산학협력단</t>
  </si>
  <si>
    <t>24/06/27/18:00</t>
  </si>
  <si>
    <t>24/06/28/11:00</t>
  </si>
  <si>
    <t>24/06/28/13:00</t>
  </si>
  <si>
    <t>20240615065-00</t>
  </si>
  <si>
    <t xml:space="preserve">[기][A값][순]종합행정타운(복합청사) 주변 도로 정비 및 북측 광장 조성 공사 </t>
  </si>
  <si>
    <t>20240614799-00</t>
  </si>
  <si>
    <t xml:space="preserve">[기][수의]운현초등학교 교사동 내진보강공사 </t>
  </si>
  <si>
    <t>서울특별시중부교육청 운현초등학교</t>
  </si>
  <si>
    <t>20240613711-00</t>
  </si>
  <si>
    <t xml:space="preserve">[기][A값][순]구립가재울데이케어센터 신축 공사(건축,기계,토목)-장기계속 (긴급공고) </t>
  </si>
  <si>
    <t>24/06/13/14:00</t>
  </si>
  <si>
    <t>24/06/18/15:00</t>
  </si>
  <si>
    <t>20240614735-00</t>
  </si>
  <si>
    <t xml:space="preserve">[기][A값][수의]카페폭포 2층 등 건립 공사(건축) </t>
  </si>
  <si>
    <t>20240614421-00</t>
  </si>
  <si>
    <t xml:space="preserve">[기][A값][순](긴급)안산초 통합형 시설개선공사 (긴급공고) </t>
  </si>
  <si>
    <t>24/06/14/14:00</t>
  </si>
  <si>
    <t>20240614303-00</t>
  </si>
  <si>
    <t xml:space="preserve">[A값]서울공고 교과교실제 구축 관련 교육활동 지원실 리모델링공사 </t>
  </si>
  <si>
    <t>20240614231-01</t>
  </si>
  <si>
    <t xml:space="preserve">[기][정][수의][협정]경찰청 인재선발센터 리모델링 건축공사 (정정공고) </t>
  </si>
  <si>
    <t>20240614181-01</t>
  </si>
  <si>
    <t xml:space="preserve">[취][A값]서울공고 교과교실제 구축 관련 교육활동 지원실 리모델링공사 (취소공고)[취소] </t>
  </si>
  <si>
    <t>20240614039-00</t>
  </si>
  <si>
    <t xml:space="preserve">[비][현필](긴급) 숙명여자대학교 (구)한국음식연구교육원 공간 강의실 조성공사(건축) (긴급공고) </t>
  </si>
  <si>
    <t>숙명여자대학교</t>
  </si>
  <si>
    <t>20240613793-00</t>
  </si>
  <si>
    <t xml:space="preserve">[기][A값][순]서울동천학교 교사동 내진보강공사 (긴급공고) </t>
  </si>
  <si>
    <t>24/06/19/12:00</t>
  </si>
  <si>
    <t>24/06/19/13:00</t>
  </si>
  <si>
    <t>20240613272-00</t>
  </si>
  <si>
    <t xml:space="preserve">[기][A값][순]시흥고지-2 소구역 하수관로 정비사업(장기계속) (긴급공고)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</si>
  <si>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포장/토공/상.하수도/보링.그라우팅.파일</t>
    </r>
  </si>
  <si>
    <t>24/06/12/09:00</t>
  </si>
  <si>
    <t xml:space="preserve"> 24/06/11</t>
  </si>
  <si>
    <t>2024-11851</t>
  </si>
  <si>
    <t xml:space="preserve">[기][취][A값][순][일반-24-91] 행정시설 내진보강공사(취소공고)[취소] </t>
  </si>
  <si>
    <t>24/06/17/16:00</t>
  </si>
  <si>
    <t>24/06/18/10:30</t>
  </si>
  <si>
    <t>20240606406-00</t>
  </si>
  <si>
    <t xml:space="preserve">[기][A값][순][공지]서울신림동우체국 건립공사(건축) </t>
  </si>
  <si>
    <t>20240612808-02</t>
  </si>
  <si>
    <t xml:space="preserve">[취][수의][협정]경찰청 인재선발센터 리모델링 건축공사 (취소공고)[취소] </t>
  </si>
  <si>
    <t>20240612817-00</t>
  </si>
  <si>
    <t xml:space="preserve">[기][A값][순]놀빛광장 조성공사 </t>
  </si>
  <si>
    <r>
      <rPr>
        <sz val="9"/>
        <color rgb="FF000000"/>
        <rFont val="Gulim"/>
        <family val="3"/>
        <charset val="129"/>
      </rPr>
      <t>토목/토건/조경/</t>
    </r>
    <r>
      <rPr>
        <sz val="9"/>
        <color rgb="FF0000FF"/>
        <rFont val="Gulim"/>
        <family val="3"/>
        <charset val="129"/>
      </rPr>
      <t>포장/토공/조경식재/조경시설물/철강구조물/보링.그라우팅.파일</t>
    </r>
  </si>
  <si>
    <t>24/06/26/18:00</t>
  </si>
  <si>
    <t>24/06/25/10:00</t>
  </si>
  <si>
    <t>24/06/27/12:00</t>
  </si>
  <si>
    <t>24/06/27/13:30</t>
  </si>
  <si>
    <t>20240612185-00</t>
  </si>
  <si>
    <t xml:space="preserve">[기][A값][수의]오남중학교 기존급식실 리모델링 및 기타공사 </t>
  </si>
  <si>
    <t>20240611585-01</t>
  </si>
  <si>
    <t xml:space="preserve">[기][정][A값][순]해성국제컨벤션고등학교 항공호텔과 실습실 구축 공사 (긴급공고) (정정공고) </t>
  </si>
  <si>
    <t>서울특별시교육청 해성국제컨벤션고등학교</t>
  </si>
  <si>
    <t>20240609910-01</t>
  </si>
  <si>
    <t xml:space="preserve">[기][정][A값][순]이화여고 본관동 장애인겸용 승강기 설치공사(건축) (긴급공고) (정정공고) </t>
  </si>
  <si>
    <t>24/06/11/10:15</t>
  </si>
  <si>
    <t>20240606879-00</t>
  </si>
  <si>
    <t xml:space="preserve">[비][협정]도봉문화정보도서관 복합문화공간 조성사업 (재공고) </t>
  </si>
  <si>
    <t>토건/실내건축/디자인</t>
  </si>
  <si>
    <t>24/07/03/17:00</t>
  </si>
  <si>
    <t>24/07/03/18:00</t>
  </si>
  <si>
    <t>20240542503-02</t>
  </si>
  <si>
    <t xml:space="preserve">[기][정][A값][순](긴급)[집행대행]덕산중 운동장 환경개선공사 (긴급공고) (정정공고) </t>
  </si>
  <si>
    <t>20240539205-01</t>
  </si>
  <si>
    <t xml:space="preserve">[취][A값][의무]2024년 탄천1고가교 외 2개소 교면포장 및 시설물 보수공사 (취소공고)[취소] </t>
  </si>
  <si>
    <t>토목/토건/토공/습식.방수/석공/도장/철콘/보링.그라우팅.파일/포장</t>
  </si>
  <si>
    <t>24/05/30/20:00</t>
  </si>
  <si>
    <t>20240611585-01</t>
    <phoneticPr fontId="2" type="noConversion"/>
  </si>
  <si>
    <t>20240630981-00</t>
  </si>
  <si>
    <t xml:space="preserve">[A값]북한산국립공원 탐방안내소 신축사업(건축) (긴급공고) </t>
  </si>
  <si>
    <t>국립공원공단 북한산국립공원사무소</t>
  </si>
  <si>
    <t>24/06/25/09:00</t>
  </si>
  <si>
    <t>24/06/27/10:00</t>
  </si>
  <si>
    <t>24/06/27/11:00</t>
  </si>
  <si>
    <t xml:space="preserve"> 24/06/21</t>
  </si>
  <si>
    <t>20240630935-00</t>
  </si>
  <si>
    <t xml:space="preserve">[기][A값][순]서울경수초 외 1교(양진중) 바닥교체 및 옥상방수 공사(일부집행대행) (긴급공고) </t>
  </si>
  <si>
    <t>20240630634-00</t>
  </si>
  <si>
    <t xml:space="preserve">[기][A값][순]양평교 승강기 설치공사(건축) </t>
  </si>
  <si>
    <t>24/07/01/10:00</t>
  </si>
  <si>
    <t>24/06/27/14:00</t>
  </si>
  <si>
    <t>24/07/01/14:00</t>
  </si>
  <si>
    <t>24/07/01/15:00</t>
  </si>
  <si>
    <t>20240630190-00</t>
  </si>
  <si>
    <t xml:space="preserve">[기][A값][순]성동글로벌경영고등학교 교과교실 및 틈새공간 구축 공사 (긴급공고) </t>
  </si>
  <si>
    <t>서울특별시교육청 성동글로벌경영고등학교</t>
  </si>
  <si>
    <t>240621-02-02-00</t>
  </si>
  <si>
    <t xml:space="preserve">[비][현필][공지](혁신사업) 건국대학교 공학관 엘리베이터 증축공사 중 건축 </t>
  </si>
  <si>
    <t>24/07/02/15:50</t>
  </si>
  <si>
    <t>24/07/05/12:00</t>
  </si>
  <si>
    <t>24/07/11/12:00</t>
  </si>
  <si>
    <t>A0008202024062100002</t>
  </si>
  <si>
    <t xml:space="preserve">[현필](혁신사업) 건국대학교 공학관 엘리베이터 증축공사 중 건축 </t>
  </si>
  <si>
    <t>20240623131-01</t>
  </si>
  <si>
    <t xml:space="preserve">[기][정][A값][순]서울대학교 실험실습실 안전환경 기반구축 건축공사(연간단가) (긴급공고) (정정공고) </t>
  </si>
  <si>
    <t>대학제2024-27호-00</t>
  </si>
  <si>
    <t xml:space="preserve">[비][현필]3, 4호관 연결통로 환경개선 공사 </t>
  </si>
  <si>
    <t>동양미래대학교</t>
  </si>
  <si>
    <t>24/07/05/11:00</t>
  </si>
  <si>
    <t>20240628923-00</t>
  </si>
  <si>
    <t xml:space="preserve">[기][A값][순][공지]6호(강서) 거점형 키움센터 조성공사 (긴급공고) </t>
  </si>
  <si>
    <t>24/06/24/09:00</t>
  </si>
  <si>
    <t>24/06/26/14:00</t>
  </si>
  <si>
    <t>24/06/26/15:00</t>
  </si>
  <si>
    <t xml:space="preserve"> 24/06/20</t>
  </si>
  <si>
    <t>20240629002-00</t>
  </si>
  <si>
    <t xml:space="preserve">[기][A값][순]창4동어린이집 그린리모델링공사 (긴급공고) </t>
  </si>
  <si>
    <t>24/06/20/17:50</t>
  </si>
  <si>
    <t>20240628475-00</t>
  </si>
  <si>
    <t xml:space="preserve">[기][A값][순]늘봄어린이집 그린리모델링공사 (긴급공고) </t>
  </si>
  <si>
    <t>24/06/20/17:30</t>
  </si>
  <si>
    <t>A0008202024062000002</t>
  </si>
  <si>
    <t xml:space="preserve">[현필]건국대학교 인문학관 전면 보행환경개선 및 도로포장공사 </t>
  </si>
  <si>
    <t>건축/토목/토건/포장/토공/보링.그라우팅.파일</t>
  </si>
  <si>
    <t>24/07/03/10:50</t>
  </si>
  <si>
    <t>24/07/08/12:00</t>
  </si>
  <si>
    <t>20240627349-00</t>
  </si>
  <si>
    <t xml:space="preserve">[기][A값][순][긴급]숭례초등학교 교사동 텍스설치 및 기타공사 (긴급공고) </t>
  </si>
  <si>
    <t>20240625518-01</t>
  </si>
  <si>
    <t xml:space="preserve">[기][정][A값][순]명덕외국어고등학교 본관동 학생 화장실 개선 공사 (정정공고) </t>
  </si>
  <si>
    <t>서울특별시교육청 명덕외국어고등학교</t>
  </si>
  <si>
    <t>24/06/28/10:00</t>
  </si>
  <si>
    <t>20240627608-01</t>
  </si>
  <si>
    <t xml:space="preserve">[기][정][A값][순]서울애화학교 식당동 내진보강공사 (정정공고) </t>
  </si>
  <si>
    <t>서울특별시교육청 서울애화학교</t>
  </si>
  <si>
    <t>20240627781-00</t>
  </si>
  <si>
    <t xml:space="preserve">[기][A값][순]서울경찰특공대 자동화사격장 피탄벽 건축공사 </t>
  </si>
  <si>
    <t>20240626402-02</t>
  </si>
  <si>
    <t xml:space="preserve">[취][A값]창4동어린이집 그린리모델링공사 (긴급공고) (취소공고)[취소] </t>
  </si>
  <si>
    <t>건축/토건/실내건축/습식.방수/석공/도장/금속구조물.창호.온실/지붕판금.건축물조립</t>
  </si>
  <si>
    <t>24/06/28/18:00</t>
  </si>
  <si>
    <t>24/07/01/11:00</t>
  </si>
  <si>
    <t>02-2024-12-00</t>
  </si>
  <si>
    <t xml:space="preserve">[비]한양대학교 ERICA 언론정보관 외벽 보수공사 </t>
  </si>
  <si>
    <t>건축/토건/도장</t>
  </si>
  <si>
    <t>20240624571-01</t>
  </si>
  <si>
    <t xml:space="preserve">[기][정][A값][순]2024년 해성국제컨벤션고등학교 본관 화장실 개선 공사 (긴급공고) (정정공고) </t>
  </si>
  <si>
    <t>20240627098-00</t>
  </si>
  <si>
    <t xml:space="preserve">[기][A값][순][공지]구립 혜림， 초롱별 어린이집 그린리모델링 공사 (긴급) (긴급공고) </t>
  </si>
  <si>
    <t>24/06/25/11:00</t>
  </si>
  <si>
    <t xml:space="preserve"> 24/06/19</t>
  </si>
  <si>
    <t>20240627069-00</t>
  </si>
  <si>
    <t xml:space="preserve">[기][A값][순]구립 곡교 어린이집 그린리모델링 공사 (긴급) (긴급공고) </t>
  </si>
  <si>
    <t>20240627006-00</t>
  </si>
  <si>
    <t xml:space="preserve">[기][A값][순]한국전파진흥협회 가산사옥 인테리어 공사 </t>
  </si>
  <si>
    <t>특수법인 한국전파진흥협회</t>
  </si>
  <si>
    <t>20240627043-01</t>
  </si>
  <si>
    <t xml:space="preserve">[취][A값]구립 혜림, 초롱별 어린이집 그린리모델링 공사 (취소공고)[취소] </t>
  </si>
  <si>
    <t>20240627040-00</t>
  </si>
  <si>
    <t xml:space="preserve">[기][A값][순][협정]청년취업사관학교 관악캠퍼스 조성공사(건축, 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</si>
  <si>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기계설비/도장/습식.방수/조경식재/조경시설물/금속구조물.창호.온실/석공/실내건축/비계구조/지붕판금.건축물조립/가스1종</t>
    </r>
  </si>
  <si>
    <t>20240627002-01</t>
  </si>
  <si>
    <t xml:space="preserve">[취]구립 곡교 어린이집 그린리모델링 공사(긴급) (긴급공고) (취소공고)[취소] </t>
  </si>
  <si>
    <t>20240626169-03</t>
  </si>
  <si>
    <t xml:space="preserve">[취][A값]늘봄어린이집 그린리모델링공사 (긴급공고) (취소공고)[취소] </t>
  </si>
  <si>
    <t>건축/토건/실내건축/금속구조물.창호.온실/지붕판금.건축물조립</t>
  </si>
  <si>
    <t>24/06/19/17:30</t>
  </si>
  <si>
    <t>20240621841-00</t>
  </si>
  <si>
    <t xml:space="preserve">[기][A값][순][협정][공지]정부서울청사 별관 여성화장실 확충 및 환경개선공사 </t>
  </si>
  <si>
    <t>20240625602-00</t>
  </si>
  <si>
    <t xml:space="preserve">[기][A값][순]은광여자고등학교 화장실개선 공사(건축, 기계) </t>
  </si>
  <si>
    <t>20240625166-00</t>
  </si>
  <si>
    <t xml:space="preserve">[기][A값][수의]성북구도시관리공단 아이조아센터 테라스(3층) 및 옥상시설 개선공사 (긴급공고) </t>
  </si>
  <si>
    <t>서울시 성북구도시관리공단</t>
  </si>
  <si>
    <t>24/06/23/18:00</t>
  </si>
  <si>
    <t>24/06/24/17:00</t>
  </si>
  <si>
    <t>20240624526-00</t>
  </si>
  <si>
    <t xml:space="preserve">[기][A값][순][긴급]숭덕초 천장텍스 및 출입문개선공사 (긴급공고) </t>
  </si>
  <si>
    <t>2024-13322</t>
  </si>
  <si>
    <t xml:space="preserve">[기][A값][순]사당동아파트 간부숙소 전환공사 </t>
  </si>
  <si>
    <t>24/06/25/16:00</t>
  </si>
  <si>
    <t>24/06/26/10:30</t>
  </si>
  <si>
    <t>20240624134-00</t>
  </si>
  <si>
    <t xml:space="preserve">[기][A값][순]한영외국어고등학교 서관 화장실 환경개선 건축공사 (긴급공고) </t>
  </si>
  <si>
    <t>서울특별시교육청 한영외국어고등학교</t>
  </si>
  <si>
    <t>20240625282-00</t>
  </si>
  <si>
    <t xml:space="preserve">[비][지명입찰](재)한국의학연구소 본원센터 이전 대수선 공사 </t>
  </si>
  <si>
    <t>(재)한국의학연구소</t>
  </si>
  <si>
    <t>24/07/01/13:00</t>
  </si>
  <si>
    <t>20240622289-01</t>
  </si>
  <si>
    <t xml:space="preserve">[취][A값]한국전파진흥협회 가산사옥 인테리어 공사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</si>
  <si>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실내건축/기계설비/가스1종</t>
    </r>
  </si>
  <si>
    <t xml:space="preserve"> 24/06/18</t>
  </si>
  <si>
    <t>20240624788-00</t>
  </si>
  <si>
    <t xml:space="preserve">[기][A값][순]서울교동초 통합환경 개선공사 </t>
  </si>
  <si>
    <t>A0008202024061800002</t>
  </si>
  <si>
    <t xml:space="preserve">[현필]건국대학교 2024학년도 쿨하우스 하계방학기간 관생호실 욕실방수 및 보수공사 </t>
  </si>
  <si>
    <t>24/06/27/10:50</t>
  </si>
  <si>
    <t>24/07/02/12:00</t>
  </si>
  <si>
    <t>A0008202024061800001</t>
  </si>
  <si>
    <t>24/06/26/10:50</t>
  </si>
  <si>
    <t>24/07/01/12:00</t>
  </si>
  <si>
    <t>20240623322-01</t>
  </si>
  <si>
    <t xml:space="preserve">[취][A값]동일초 교사동 중연창개선 및 기타공사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</si>
  <si>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실내건축/습식.방수/석공/도장/금속구조물.창호.온실/지붕판금.건축물조립</t>
    </r>
  </si>
  <si>
    <t>24/06/24/12:00</t>
  </si>
  <si>
    <t>24/06/24/13:00</t>
  </si>
  <si>
    <t>20240623896-01</t>
  </si>
  <si>
    <t xml:space="preserve">[정][의무][PQ][현필]송파 창의혁신 공공주택 건설사업 [1,2단지] (정정공고) </t>
  </si>
  <si>
    <t>24/07/19/14:00</t>
  </si>
  <si>
    <t>24/10/18/18:00</t>
  </si>
  <si>
    <t>24/07/04/18:00</t>
  </si>
  <si>
    <t>24/10/17/10:00</t>
  </si>
  <si>
    <t>24/10/21/12:00</t>
  </si>
  <si>
    <t>20240623507-00</t>
  </si>
  <si>
    <t xml:space="preserve">[A값][비][현필][공지]강동경희대학교병원 본관 1층 외래 의대특화센터 리모델링 공사 입찰 </t>
  </si>
  <si>
    <t>강동경희대학교병원</t>
  </si>
  <si>
    <t>24/06/26/09:30</t>
  </si>
  <si>
    <t>20240621760-00</t>
  </si>
  <si>
    <t xml:space="preserve">[기][A값][순]중평초 교사동 텍스설치 및 기타공사 (긴급공고) </t>
  </si>
  <si>
    <t>2024-13189</t>
  </si>
  <si>
    <t xml:space="preserve">[기][A값][순]24-046 00부대 00아파트 보수공사 </t>
  </si>
  <si>
    <t>24/06/24/14:00</t>
  </si>
  <si>
    <t>24/06/25/10:30</t>
  </si>
  <si>
    <t>20240622628-00</t>
  </si>
  <si>
    <t xml:space="preserve">테니스장 환경개선공사 (건축) (긴급공고) </t>
  </si>
  <si>
    <t>한국항공대학교</t>
  </si>
  <si>
    <t>24/06/17/20:00</t>
  </si>
  <si>
    <t xml:space="preserve"> 24/06/17</t>
  </si>
  <si>
    <t>20240622548-01</t>
  </si>
  <si>
    <t xml:space="preserve">[취][A값]양천구 7호점 우리동네키움센터 설치 공사(건축·기계) (취소공고)[취소] </t>
  </si>
  <si>
    <t>20240622540-00</t>
  </si>
  <si>
    <t xml:space="preserve">[비][현필][공지]성인학습자 친화형 인프라 구축공사(건축) </t>
  </si>
  <si>
    <t xml:space="preserve">안산대학교 </t>
  </si>
  <si>
    <t>20240622394-00</t>
  </si>
  <si>
    <t xml:space="preserve">[비][현필][공지]혁신지원사업 역량기반 교육환경 개선공사(건축) </t>
  </si>
  <si>
    <t>20240539408-00</t>
  </si>
  <si>
    <t xml:space="preserve">[기][A값][순][협정]역촌유 전면 개축공사 (긴급공고) </t>
  </si>
  <si>
    <t>24/06/28/15:00</t>
  </si>
  <si>
    <t>20240621115-00</t>
  </si>
  <si>
    <t xml:space="preserve">[기][A값][순][공지]김포공항 외곽지역 부대시설 개선공사 </t>
  </si>
  <si>
    <t>20240621372-00</t>
  </si>
  <si>
    <t xml:space="preserve">[비][협정]경기대학교 수원캠퍼스 강의실 교육 혁신 인프라 투자 사업 </t>
  </si>
  <si>
    <t>건축/토건/실내건축/석면해체</t>
  </si>
  <si>
    <t>A0003202024061700001</t>
  </si>
  <si>
    <t xml:space="preserve">[협정]수원캠퍼스 강의실 교육 혁신 인프라 투자 사업(건축) </t>
  </si>
  <si>
    <t>20240619848-01</t>
  </si>
  <si>
    <t>24/06/21/17:00</t>
  </si>
  <si>
    <t>20240629002-00</t>
    <phoneticPr fontId="2" type="noConversion"/>
  </si>
  <si>
    <t>20240636430-00</t>
  </si>
  <si>
    <t xml:space="preserve">[기][A값][순](긴급)서울선유초등학교 본관동 및 서관동 화장실 개선공사(장기계속) </t>
  </si>
  <si>
    <t>24/07/01/18:00</t>
  </si>
  <si>
    <t>24/07/02/10:00</t>
  </si>
  <si>
    <t>24/07/02/11:00</t>
  </si>
  <si>
    <t xml:space="preserve"> 24/06/26</t>
  </si>
  <si>
    <t>2024-14129</t>
  </si>
  <si>
    <t xml:space="preserve">[기][수의]45차 00식당 개선공사(본공사) </t>
  </si>
  <si>
    <t>24/07/02/10:30</t>
  </si>
  <si>
    <t>2024-14128</t>
  </si>
  <si>
    <t xml:space="preserve">[기][수의]과천지역 행정시설 보수공사 </t>
  </si>
  <si>
    <t>서울/과천</t>
  </si>
  <si>
    <t>4284부대</t>
  </si>
  <si>
    <t>24/07/26/10:30</t>
  </si>
  <si>
    <t>20240635718-00</t>
  </si>
  <si>
    <t>24/07/03/14:00</t>
  </si>
  <si>
    <t>24/07/05/14:00</t>
  </si>
  <si>
    <t>24/07/05/15:00</t>
  </si>
  <si>
    <t>20240634834-00</t>
  </si>
  <si>
    <t xml:space="preserve">[기][A값][순]녹천초 외 1교(당현초)장애인편의시설 설치 및 기타공사 (긴급공고) </t>
  </si>
  <si>
    <t>24/07/02/13:00</t>
  </si>
  <si>
    <t>20240634250-00</t>
  </si>
  <si>
    <t xml:space="preserve">[기][A값][수의][긴급]서울성북초등학교 덤웨이터 철거 및 통학로 개선공사 (긴급공고) </t>
  </si>
  <si>
    <t>20240635749-00</t>
  </si>
  <si>
    <t xml:space="preserve">[물품][현필]광명제2R구역 주택재개발정비사업 광명119안전센터 신축공사업체 선정 입찰공고 </t>
  </si>
  <si>
    <t>기타물품/건축/토건/전기/전기(구매)/통신/통신(구매)/전문소방</t>
  </si>
  <si>
    <t>광명제2알구역주택재개발정비사업조합</t>
  </si>
  <si>
    <t>24/07/05/16:00</t>
  </si>
  <si>
    <t>24/07/14/18:00</t>
  </si>
  <si>
    <t>24/07/15/16:00</t>
  </si>
  <si>
    <t>24/07/15/17:00</t>
  </si>
  <si>
    <t>20240634255-00</t>
  </si>
  <si>
    <t xml:space="preserve">[A값]인창고등학교 체육관 전면보수공사 (긴급공고) </t>
  </si>
  <si>
    <t>24/07/02/18:00</t>
  </si>
  <si>
    <t>24/07/03/10:00</t>
  </si>
  <si>
    <t>24/07/03/11:00</t>
  </si>
  <si>
    <t>20240631133-00</t>
  </si>
  <si>
    <t xml:space="preserve">[기][A값][수의]광남중 정문 리모델링 공사 소액수의 견적 제출 공고 </t>
  </si>
  <si>
    <t>서울특별시성동교육청 광남중학교</t>
  </si>
  <si>
    <t>24/07/05/10:00</t>
  </si>
  <si>
    <t>20240624440-00</t>
  </si>
  <si>
    <t xml:space="preserve">[기][A값][순]학군단외 3동 장애인용승강기 설치 등 시설개선공사 </t>
  </si>
  <si>
    <t>서울교육대학교</t>
  </si>
  <si>
    <t>24/07/11/18:00</t>
  </si>
  <si>
    <t>24/07/10/10:00</t>
  </si>
  <si>
    <t>24/07/12/10:00</t>
  </si>
  <si>
    <t>24/07/12/11:00</t>
  </si>
  <si>
    <t>20240627781-01</t>
  </si>
  <si>
    <t xml:space="preserve">[기][정][A값][순]서울경찰특공대 자동화사격장 피탄벽 건축공사 (정정공고) </t>
  </si>
  <si>
    <t>20240632811-01</t>
  </si>
  <si>
    <t xml:space="preserve">[취][A값]구파발천 수변활력거점 조성사업 (취소공고)[취소] </t>
  </si>
  <si>
    <r>
      <rPr>
        <sz val="9"/>
        <color rgb="FF000000"/>
        <rFont val="Gulim"/>
        <family val="3"/>
        <charset val="129"/>
      </rPr>
      <t>토목/건축/토건/</t>
    </r>
    <r>
      <rPr>
        <sz val="9"/>
        <color rgb="FF0000FF"/>
        <rFont val="Gulim"/>
        <family val="3"/>
        <charset val="129"/>
      </rPr>
      <t>토공/습식.방수/석공/도장/금속구조물.창호.온실/지붕판금.건축물조립/철콘/보링.그라우팅.파일/포장</t>
    </r>
  </si>
  <si>
    <t>20240634187-01</t>
  </si>
  <si>
    <t xml:space="preserve">[취][A값]성동공고 교과교실제 구축 관련 환경개선 공사 입찰 공고 (취소공고)[취소] </t>
  </si>
  <si>
    <t>서울특별시교육청 성동공업고등학교</t>
  </si>
  <si>
    <t>20240633075-00</t>
  </si>
  <si>
    <t xml:space="preserve">[기][A값][순]청계초 본관 외부창호개선 및 기타공사 (긴급공고) </t>
  </si>
  <si>
    <t>20240633000-00</t>
  </si>
  <si>
    <t xml:space="preserve">[기][A값][수의]창경초 장애인편의시설 설치공사 </t>
  </si>
  <si>
    <t>20240634886-00</t>
  </si>
  <si>
    <t xml:space="preserve">[기][A값][순]「서울문화예술교육센터 강북」 실내공간 조성공사(건축, 기계) (긴급공고) </t>
  </si>
  <si>
    <t xml:space="preserve"> 24/06/25</t>
  </si>
  <si>
    <t>20240634759-01</t>
  </si>
  <si>
    <t xml:space="preserve">[취][A값]서울문화예술교육센터 서초 인테리어공사 (건축, 기계) (긴급공고) (취소공고)[취소] </t>
  </si>
  <si>
    <t>24/06/30/18:00</t>
  </si>
  <si>
    <t>24/06/28/17:00</t>
  </si>
  <si>
    <t>20240634739-00</t>
  </si>
  <si>
    <t xml:space="preserve">[기][A값][순]9호선 2,3단계 개화 승무사업소 사무공간 확장 건축공사 </t>
  </si>
  <si>
    <t>24/06/26/00:00</t>
  </si>
  <si>
    <t>20240634323-00</t>
  </si>
  <si>
    <t xml:space="preserve">[기][A값][순]인왕산 근린공원 주민복합문화공간 조성 공사(건축,기계) (긴급공고) </t>
  </si>
  <si>
    <t>20240633822-00</t>
  </si>
  <si>
    <t xml:space="preserve">[비][현필]스타시티 영존 중앙광장 E/S 상부구조물 설치공사 업체 선정 </t>
  </si>
  <si>
    <t>더 클래식 500</t>
  </si>
  <si>
    <t>24/07/10/14:50</t>
  </si>
  <si>
    <t>24/07/10/15:00</t>
  </si>
  <si>
    <t>20240631229-00</t>
  </si>
  <si>
    <t xml:space="preserve">[기][A값][수의]난우초 본관동 화장실 개선공사 </t>
  </si>
  <si>
    <t>24/07/02/15:00</t>
  </si>
  <si>
    <t>20240602714-00</t>
  </si>
  <si>
    <t xml:space="preserve">[기][A값][순][긴급] 영남중학교 계단난간, 복도벽체 및 학생 휴게시설 개선공사 (긴급공고) </t>
  </si>
  <si>
    <t>서울특별시남부교육청 영남중학교</t>
  </si>
  <si>
    <t>20240632323-01</t>
  </si>
  <si>
    <t xml:space="preserve">[기][정][A값][순]서일문화예술고등학교 체육관전면 보수공사 (정정공고) </t>
  </si>
  <si>
    <t>24/06/25/09:30</t>
  </si>
  <si>
    <t>20240633061-00</t>
  </si>
  <si>
    <t xml:space="preserve">[기][A값][순](긴급)상신중 창조관 화장실 개선공사 (긴급공고) </t>
  </si>
  <si>
    <t xml:space="preserve"> 24/06/24</t>
  </si>
  <si>
    <t>20240633033-00</t>
  </si>
  <si>
    <t xml:space="preserve">[기][A값][순]마장제2경로당 개축공사(건축,기계)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</si>
  <si>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철콘/기계설비/포장/토공/도장/습식.방수/금속구조물.창호.온실/석공/실내건축/보링.그라우팅.파일/지붕판금.건축물조립/가스1종</t>
    </r>
  </si>
  <si>
    <t>24/06/25/15:00</t>
  </si>
  <si>
    <t>20240633035-00</t>
  </si>
  <si>
    <t xml:space="preserve">[기][A값][순](긴급)(장기계속)진관고 본관 화장실 개선공사 (긴급공고) </t>
  </si>
  <si>
    <t>20240632975-00</t>
  </si>
  <si>
    <t xml:space="preserve">[기][A값][수의]문래중학교 정보관동 화장실 개선공사 </t>
  </si>
  <si>
    <t>20240631521-02</t>
  </si>
  <si>
    <t xml:space="preserve">[기][정][A값][순][공지]서라벌고등학교 정보관 내진보강공사 (정정공고) </t>
  </si>
  <si>
    <t>서울특별시교육청 서라벌고등학교</t>
  </si>
  <si>
    <t>24/06/24/15:05</t>
  </si>
  <si>
    <t>24/07/03/15:00</t>
  </si>
  <si>
    <t>24/07/04/10:00</t>
  </si>
  <si>
    <t>20240629854-00</t>
  </si>
  <si>
    <t xml:space="preserve">[기][A값][순]강현중 본관 화장실 개선공사 </t>
  </si>
  <si>
    <t>20240608137-01</t>
  </si>
  <si>
    <t xml:space="preserve">[취][비][현필]충무관 1층 환경개선 건축공사 (취소공고)[취소] </t>
  </si>
  <si>
    <t>2024-14129</t>
    <phoneticPr fontId="2" type="noConversion"/>
  </si>
  <si>
    <t>20240703367-00</t>
  </si>
  <si>
    <t xml:space="preserve">[기][A값][순]서울동자초외 1교(서울행당초) 장애인편의시설 설치공사(일부집행대행) </t>
  </si>
  <si>
    <t>24/07/09/18:00</t>
  </si>
  <si>
    <t>24/07/08/10:00</t>
  </si>
  <si>
    <t>24/07/10/11:00</t>
  </si>
  <si>
    <t xml:space="preserve"> 24/07/02</t>
  </si>
  <si>
    <t>2024-14487</t>
  </si>
  <si>
    <t xml:space="preserve">[기][수의]시설물 보수공사(건축) </t>
  </si>
  <si>
    <t>24/07/09/10:00</t>
  </si>
  <si>
    <t>24/07/09/10:30</t>
  </si>
  <si>
    <t>20240702732-00</t>
  </si>
  <si>
    <t xml:space="preserve">[수의][전자시담]강남세움센터 지하1층 방수공사 </t>
  </si>
  <si>
    <t>강남세움복지관</t>
  </si>
  <si>
    <t>24/07/05/17:00</t>
  </si>
  <si>
    <t>24/07/05/18:00</t>
  </si>
  <si>
    <t>20240702565-00</t>
  </si>
  <si>
    <t xml:space="preserve">[기][A값][순][특]강신초 통합형 시설개선공사 (긴급공고) </t>
  </si>
  <si>
    <t>24/07/08/18:00</t>
  </si>
  <si>
    <t>24/07/09/11:00</t>
  </si>
  <si>
    <t>20240638743-02</t>
  </si>
  <si>
    <t xml:space="preserve">[기][정][A값][순]인창고등학교 체육관 전면보수 공사 (긴급공고) (정정공고) </t>
  </si>
  <si>
    <t>20240639515-00</t>
  </si>
  <si>
    <t xml:space="preserve">[기][A값][순][긴급]숭덕초 드라이비트 해소 및 내진보강공사 (긴급공고) </t>
  </si>
  <si>
    <t xml:space="preserve"> 24/07/01</t>
  </si>
  <si>
    <t>20240639396-00</t>
  </si>
  <si>
    <t xml:space="preserve">[기][A값][수의]서울신흥초등학교 신관동 장애인편의시설 설치공사 </t>
  </si>
  <si>
    <t>24/07/04/11:00</t>
  </si>
  <si>
    <t xml:space="preserve"> 24/06/28</t>
  </si>
  <si>
    <t>20240639097-00</t>
  </si>
  <si>
    <t xml:space="preserve">[기][A값][순]숭의여자고등학교 바닥, 화장실, 출입문 개선 건축공사 </t>
  </si>
  <si>
    <t>서울특별시교육청 숭의여자고등학교</t>
  </si>
  <si>
    <t>24/06/28/16:30</t>
  </si>
  <si>
    <t>24/07/08/11:00</t>
  </si>
  <si>
    <t>20240637746-00</t>
  </si>
  <si>
    <t xml:space="preserve">[현필]SW개발 실습실 리모델링 </t>
  </si>
  <si>
    <t>삼육간호보건대학 산학협력단</t>
  </si>
  <si>
    <t>20240638858-01</t>
  </si>
  <si>
    <t xml:space="preserve">[취][수의]대경중학교 본관동 2층 교직원화장실 개선공사 (긴급공고) (취소공고)[취소] </t>
  </si>
  <si>
    <t>건축/토건/습식.방수/석공/도장/기계설비/가스1종</t>
  </si>
  <si>
    <t>서울특별시중부교육청 대경중학교</t>
  </si>
  <si>
    <t>240628-02-01-00</t>
  </si>
  <si>
    <t xml:space="preserve">[비][현필](혁신사업) 건국대학교 공학관 강의실 냉난방기 교체공사 중 건축 </t>
  </si>
  <si>
    <t>24/07/09/10:50</t>
  </si>
  <si>
    <t>24/07/17/12:00</t>
  </si>
  <si>
    <t>20240638768-01</t>
  </si>
  <si>
    <t xml:space="preserve">[기][정][A값][순][긴급]2024년 서울디지텍고등학교 학교시설환경개선 공사(건축-내진보강, 외벽개선등) 입찰 공고 (긴급공고) (정정공고) </t>
  </si>
  <si>
    <t>서울특별시교육청 서울디지텍고등학교</t>
  </si>
  <si>
    <t>24/06/28/14:30</t>
  </si>
  <si>
    <t>A0008202024062800001</t>
  </si>
  <si>
    <t xml:space="preserve">[현필](혁신사업) 건국대학교 공학관 강의실 냉난방기 교체공사 중 건축 </t>
  </si>
  <si>
    <t>20240638158-00</t>
  </si>
  <si>
    <t xml:space="preserve">[기][A값][순]효문중 본관동 동측화장실개선 및 외벽도장공사 (긴급공고) </t>
  </si>
  <si>
    <t>24/07/04/12:00</t>
  </si>
  <si>
    <t>24/07/04/13:00</t>
  </si>
  <si>
    <t>20240638636-00</t>
  </si>
  <si>
    <t>20240638408-00</t>
  </si>
  <si>
    <t xml:space="preserve">[기][A값][순]대원여고 창의관 장애인 편의시설(승강기 포함) 설치 공사 전자입찰 공고 </t>
  </si>
  <si>
    <t>서울특별시교육청 대원여자고등학교</t>
  </si>
  <si>
    <t>20240638422-00</t>
  </si>
  <si>
    <t xml:space="preserve">[기][수의]서울검찰청사 어린이집 화장실 개선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</si>
  <si>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기계설비/도장/습식.방수/석공/실내건축/가스1종</t>
    </r>
  </si>
  <si>
    <t>대검찰청 서울고등검찰청</t>
  </si>
  <si>
    <t>24/07/04/14:00</t>
  </si>
  <si>
    <t>24/07/04/15:00</t>
  </si>
  <si>
    <t>20240637917-00</t>
  </si>
  <si>
    <t xml:space="preserve">[기][A값][순]서울매봉초등학교 급식실 및 학생식당 증축공사(장기계속) </t>
  </si>
  <si>
    <t xml:space="preserve"> 24/06/27</t>
  </si>
  <si>
    <t>20240637888-01</t>
  </si>
  <si>
    <t xml:space="preserve">[취][A값][수의]서울신흥초등학교 신관동 장애인편의시설 설치공사 (취소공고)[취소] </t>
  </si>
  <si>
    <t>20240637870-00</t>
  </si>
  <si>
    <t xml:space="preserve">[기][A값][수의]대영고등학교 정보센터 장애인편의시설 설치공사 </t>
  </si>
  <si>
    <t>20240637584-00</t>
  </si>
  <si>
    <t>24/08/06/18:00</t>
  </si>
  <si>
    <t>24/08/05/10:00</t>
  </si>
  <si>
    <t>24/08/07/10:00</t>
  </si>
  <si>
    <t>24/08/07/11:00</t>
  </si>
  <si>
    <t>20240637649-00</t>
  </si>
  <si>
    <t xml:space="preserve">[기][A값][순]도봉구청사 지상3층 화장실 개선공사 </t>
  </si>
  <si>
    <t>20240637563-00</t>
  </si>
  <si>
    <t xml:space="preserve">[기][A값][순][공지]광진소방서 다목적 인명구조 훈련장 건축공사 (긴급공고) </t>
  </si>
  <si>
    <r>
      <rPr>
        <sz val="9"/>
        <color rgb="FF000000"/>
        <rFont val="Gulim"/>
        <family val="3"/>
        <charset val="129"/>
      </rPr>
      <t>철콘/금속구조물.창호.온실/철강구조물/지붕판금.건축물조립/</t>
    </r>
    <r>
      <rPr>
        <sz val="9"/>
        <color rgb="FF0000FF"/>
        <rFont val="Gulim"/>
        <family val="3"/>
        <charset val="129"/>
      </rPr>
      <t>건축/토건</t>
    </r>
  </si>
  <si>
    <t>24/07/03/12:00</t>
  </si>
  <si>
    <t>24/07/03/13:50</t>
  </si>
  <si>
    <t>20240637318-00</t>
  </si>
  <si>
    <t>20240637536-01</t>
  </si>
  <si>
    <t xml:space="preserve">[취]광진소방서 다목적 인명구조 훈련장 건축공사 (긴급공고) (취소공고)[취소] </t>
  </si>
  <si>
    <t>건축/토건/금속구조물.창호.온실/지붕판금.건축물조립/철콘/철강구조물</t>
  </si>
  <si>
    <t>20240637472-00</t>
  </si>
  <si>
    <t>20240637372-01</t>
  </si>
  <si>
    <t xml:space="preserve">[취]마장제2경로당 개축공사(건축,기계)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</si>
  <si>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실내건축/토공/습식.방수/석공/도장/금속구조물.창호.온실/지붕판금.건축물조립/철콘/기계설비/보링.그라우팅.파일/포장/가스1종</t>
    </r>
  </si>
  <si>
    <t>A0008202024062700001</t>
  </si>
  <si>
    <t xml:space="preserve">[현필]건국대학교 인문학관 화장실 환경개선공사 중 건축 </t>
  </si>
  <si>
    <t>24/07/08/10:50</t>
  </si>
  <si>
    <t>24/07/10/12:00</t>
  </si>
  <si>
    <t>24/07/16/12:00</t>
  </si>
  <si>
    <t>20240636290-00</t>
  </si>
  <si>
    <t xml:space="preserve">[기][A값][순]갈산초 체육관동 화장실개선공사 (긴급공고) </t>
  </si>
  <si>
    <t>20240634404-00</t>
  </si>
  <si>
    <t>24/07/29/14:00</t>
  </si>
  <si>
    <t>24/11/27/18:00</t>
  </si>
  <si>
    <t>24/07/15/18:00</t>
  </si>
  <si>
    <t>24/11/25/00:00</t>
  </si>
  <si>
    <t>24/11/28/10:00</t>
  </si>
  <si>
    <t>20240636439-00</t>
  </si>
  <si>
    <t xml:space="preserve">[기][수의]서울신정고등학교 2024년도 꿈을 담은 교실 사업(건축공사) 견적제출 안내공고 </t>
  </si>
  <si>
    <t>서울특별시교육청 서울신정고등학교</t>
  </si>
  <si>
    <t>20240636627-00</t>
  </si>
  <si>
    <t xml:space="preserve">[기][A값][순]구파발천 수변활력거점 조성사업 (긴급공고) </t>
  </si>
  <si>
    <r>
      <rPr>
        <sz val="9"/>
        <color rgb="FF000000"/>
        <rFont val="Gulim"/>
        <family val="3"/>
        <charset val="129"/>
      </rPr>
      <t>건축/토목/토건/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철콘/포장/토공/도장/습식.방수/금속구조물.창호.온실/석공/보링.그라우팅.파일/지붕판금.건축물조립</t>
    </r>
  </si>
  <si>
    <t xml:space="preserve">[기][A값][순][협정]경찰병원 51, 52병동 시설개선공사 발의 </t>
  </si>
  <si>
    <t>20240634255-01</t>
  </si>
  <si>
    <t xml:space="preserve">[취][A값]인창고등학교 체육관 전면보수공사 (긴급공고) (취소공고)[취소] </t>
  </si>
  <si>
    <t>20240631521-02</t>
    <phoneticPr fontId="2" type="noConversion"/>
  </si>
  <si>
    <t>20240703418-00</t>
  </si>
  <si>
    <t xml:space="preserve">[기][A값][수의]서울시립대학교 후문 일대 환경개선 공사 </t>
  </si>
  <si>
    <t xml:space="preserve"> 24/07/03</t>
  </si>
  <si>
    <t>20240704172-00</t>
  </si>
  <si>
    <t xml:space="preserve">[기][A값][순]화일초 체육관 전면보수 및 정문 바닥개선공사 (긴급공고) </t>
  </si>
  <si>
    <t>20240703534-01</t>
  </si>
  <si>
    <t xml:space="preserve">[취][A값][긴급]정릉초 외 2교(길음초, 번동초)외부환경개선공사 (긴급공고) (취소공고)[취소] </t>
  </si>
  <si>
    <t>2024-14571</t>
  </si>
  <si>
    <t xml:space="preserve">[기][취][A값][순]사령부 및 OO대대 보수공사(시설)(취소공고)[취소] </t>
  </si>
  <si>
    <t>건축/토목/토건/포장/토공/금속구조물.창호.온실/실내건축/보링.그라우팅.파일/지붕판금.건축물조립</t>
  </si>
  <si>
    <t>24/07/10/10:30</t>
  </si>
  <si>
    <t>2024-14530</t>
  </si>
  <si>
    <t xml:space="preserve">[기][취][A값][순]무지개아파트 보수공사(시설)(취소공고)[취소] </t>
  </si>
  <si>
    <t>20240707802-00</t>
  </si>
  <si>
    <t xml:space="preserve">[수의]우신고등학교 변전실 개수공사 수의계약 견적서 제출 안내 공고 </t>
  </si>
  <si>
    <t>서울특별시교육청 우신고등학교</t>
  </si>
  <si>
    <t xml:space="preserve"> 24/07/05</t>
  </si>
  <si>
    <t>20240706107-00</t>
  </si>
  <si>
    <t xml:space="preserve">[기][A값][수의](긴급)신림초 본관동 학생식당 개선공사 (긴급공고) </t>
  </si>
  <si>
    <t xml:space="preserve"> 24/07/04</t>
  </si>
  <si>
    <t>2024-14784</t>
  </si>
  <si>
    <t xml:space="preserve">[기][A값][순]무지개아파트 보수공사(시설)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</si>
  <si>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포장/토공/도장/습식.방수/금속구조물.창호.온실/석공/보링.그라우팅.파일/지붕판금.건축물조립</t>
    </r>
  </si>
  <si>
    <t>24/07/11/10:00</t>
  </si>
  <si>
    <t>24/07/11/10:30</t>
  </si>
  <si>
    <t>20240707631-00</t>
  </si>
  <si>
    <t xml:space="preserve">[기][A값][순]온수공원(연의지구) 공원의집 건립공사(건축/기계) (긴급공고) </t>
  </si>
  <si>
    <t>24/07/10/18:00</t>
  </si>
  <si>
    <t>24/07/05/19:00</t>
  </si>
  <si>
    <t>24/07/11/11:00</t>
  </si>
  <si>
    <t>20240708063-00</t>
  </si>
  <si>
    <t xml:space="preserve">[기][A값][순]김포공항 국제선 서편 보안검색장 조성공사 </t>
  </si>
  <si>
    <t>20240707572-00</t>
  </si>
  <si>
    <t xml:space="preserve">[기][A값][순]서울반원초 본관 및 신관 화장실개선공사 입찰 공고 </t>
  </si>
  <si>
    <t>24/07/09/09:00</t>
  </si>
  <si>
    <t>20240706552-00</t>
  </si>
  <si>
    <t xml:space="preserve">[기][A값][순]대경생활과학고등학교 내진보강 및 외벽개선공사 입찰공고 (긴급공고) </t>
  </si>
  <si>
    <t>서울특별시교육청 대경생활과학고등학교</t>
  </si>
  <si>
    <t>24/07/04/16:00</t>
  </si>
  <si>
    <t>20240706412-01</t>
  </si>
  <si>
    <t xml:space="preserve">[취][A값]목동중학교 체육관 바닥 및 난간 교체공사 (긴급공고) (취소공고)[취소] </t>
  </si>
  <si>
    <t>서울특별시강서교육청 목동중학교</t>
  </si>
  <si>
    <t>20240704630-00</t>
  </si>
  <si>
    <t xml:space="preserve">[기][A값][순]본사 1층(로비)노후시설 정비공사(건축) </t>
  </si>
  <si>
    <t>24/07/04/00:00</t>
  </si>
  <si>
    <t>20240704356-04</t>
  </si>
  <si>
    <t xml:space="preserve">[취][A값][협정]구로차량환경사업소 환경개선 공사 (취소공고)[취소] </t>
  </si>
  <si>
    <r>
      <rPr>
        <sz val="9"/>
        <color rgb="FF000000"/>
        <rFont val="Gulim"/>
        <family val="3"/>
        <charset val="129"/>
      </rPr>
      <t>전기/통신/전문소방/실내건축/기계설비/가스1종/</t>
    </r>
    <r>
      <rPr>
        <sz val="9"/>
        <color rgb="FF0000FF"/>
        <rFont val="Gulim"/>
        <family val="3"/>
        <charset val="129"/>
      </rPr>
      <t>건축/토건</t>
    </r>
  </si>
  <si>
    <t>코레일테크(주)</t>
  </si>
  <si>
    <t>24/07/03/19:00</t>
  </si>
  <si>
    <t>20240710095-00</t>
  </si>
  <si>
    <t xml:space="preserve">[A값][수의]자양중 장애인편의시설 설치공사(집행대행) </t>
  </si>
  <si>
    <t xml:space="preserve"> 24/07/08</t>
  </si>
  <si>
    <t>20240707787-01</t>
  </si>
  <si>
    <t xml:space="preserve">[기][정][A값][순]목동중학교 체육관 바닥 및 난간 교체공사 (긴급공고) (정정공고) </t>
  </si>
  <si>
    <t xml:space="preserve">[기][A값][순][협정]장애예술인 활동 전문공간 리모델링 공사(건축, 기계) </t>
  </si>
  <si>
    <t>20240709258-00</t>
  </si>
  <si>
    <t xml:space="preserve">[기][A값][수의]남서울중 출입공간시설 개선공사 </t>
  </si>
  <si>
    <t>서울특별시동작교육청 남서울중학교</t>
  </si>
  <si>
    <t>24/07/09/14:00</t>
  </si>
  <si>
    <t>24/07/12/14:00</t>
  </si>
  <si>
    <t>24/07/12/15:00</t>
  </si>
  <si>
    <t>20240709874-00</t>
  </si>
  <si>
    <t xml:space="preserve">[기][A값][순]서울서초초 교사동 화장실 개선공사 입찰 공고 (긴급공고) </t>
  </si>
  <si>
    <t>24/07/11/09:00</t>
  </si>
  <si>
    <t>24/07/15/10:00</t>
  </si>
  <si>
    <t>24/07/15/11:00</t>
  </si>
  <si>
    <t>20240708275-00</t>
  </si>
  <si>
    <t xml:space="preserve">[기][A값][순]중경고 화장실 및 출입문 개선공사 </t>
  </si>
  <si>
    <t>20240709038-00</t>
  </si>
  <si>
    <t xml:space="preserve">[기][A값][순]김포공항 공항운영센터 조성공사 </t>
  </si>
  <si>
    <t>20240710450-00</t>
  </si>
  <si>
    <t>24/07/10/14:00</t>
  </si>
  <si>
    <t>24/07/15/14:00</t>
  </si>
  <si>
    <t>24/07/15/15:00</t>
  </si>
  <si>
    <t>20240709645-01</t>
  </si>
  <si>
    <t xml:space="preserve">[취][A값]노원구 새활용센터 신축공사 (긴급공고) (취소공고)[취소] </t>
  </si>
  <si>
    <t>20240706897-02</t>
  </si>
  <si>
    <t xml:space="preserve">[기][정][A값][순]다니엘복지원 가정형 주거환경개선 공사(리모델링) (정정공고) </t>
  </si>
  <si>
    <t>다니엘복지원</t>
  </si>
  <si>
    <t>20240705084-00</t>
  </si>
  <si>
    <t xml:space="preserve">[기][A값][순]우이천 수변활력거점 조성사업(건축,토목,기계) </t>
  </si>
  <si>
    <t>24/07/18/18:00</t>
  </si>
  <si>
    <t>24/07/17/10:00</t>
  </si>
  <si>
    <t>24/07/19/10:00</t>
  </si>
  <si>
    <t>24/07/19/11:00</t>
  </si>
  <si>
    <t>A010J202024070300002</t>
  </si>
  <si>
    <t xml:space="preserve">[현필]서울여자대학교 대강당 리모델링 공사 중 실내건축공사 </t>
  </si>
  <si>
    <t>서울여자대학교</t>
  </si>
  <si>
    <t>24/07/11/14:00</t>
  </si>
  <si>
    <t>24/07/24/11:00</t>
  </si>
  <si>
    <t>24/07/30/11:00</t>
  </si>
  <si>
    <t>20240638768-01</t>
    <phoneticPr fontId="2" type="noConversion"/>
  </si>
  <si>
    <t>20240637563-00</t>
    <phoneticPr fontId="2" type="noConversion"/>
  </si>
  <si>
    <t>20240711932-00</t>
  </si>
  <si>
    <t xml:space="preserve">[기][A값][순][공지](긴급)상지초 본관동 화장실 개선공사 </t>
  </si>
  <si>
    <t xml:space="preserve"> 24/07/09</t>
  </si>
  <si>
    <t>20240711851-00</t>
  </si>
  <si>
    <t xml:space="preserve">[기][A값][순](긴급)서울신도초 교사동 화장실 개선공사 (긴급공고) </t>
  </si>
  <si>
    <t xml:space="preserve">[A값][순]노원구 새활용센터 신축공사 (긴급공고) </t>
  </si>
  <si>
    <t>20240711437-00</t>
  </si>
  <si>
    <t xml:space="preserve">[기][A값][순](긴급) 서울영중초등학교 서관동 화장실개선 및 기타공사 </t>
  </si>
  <si>
    <t>24/07/16/10:00</t>
  </si>
  <si>
    <t>24/07/16/11:00</t>
  </si>
  <si>
    <t xml:space="preserve"> 24/07/10</t>
  </si>
  <si>
    <t>20240711281-00</t>
  </si>
  <si>
    <t xml:space="preserve">[기][A값][순][긴급] 서울방일초 장애인편의시설 설치 및 기타공사 입찰 공고(장기계속) (긴급공고) </t>
  </si>
  <si>
    <t>24/07/12/09:00</t>
  </si>
  <si>
    <t>2024-15218</t>
  </si>
  <si>
    <t xml:space="preserve">[기][A값][순]시설보안 차폐물 설치공사 </t>
  </si>
  <si>
    <t>24/07/16/16:00</t>
  </si>
  <si>
    <t>24/07/17/10:30</t>
  </si>
  <si>
    <t>20240715783-00</t>
  </si>
  <si>
    <t xml:space="preserve">[기][A값][순]서울신자초 통합형 환경개선공사(장기계속) (긴급공고) </t>
  </si>
  <si>
    <t>24/07/16/18:00</t>
  </si>
  <si>
    <t>24/07/17/11:00</t>
  </si>
  <si>
    <t xml:space="preserve"> 24/07/11</t>
  </si>
  <si>
    <t>20240714819-00</t>
  </si>
  <si>
    <t xml:space="preserve">[기][A값][의무][공지]서울시립 김병주도서관 신축공사(장기) (긴급공고) </t>
  </si>
  <si>
    <t>20240714398-00</t>
  </si>
  <si>
    <t xml:space="preserve">[기][A값][수의]양화대교 양화·선유카페 리모델링 공사 </t>
  </si>
  <si>
    <t>20240712562-00</t>
  </si>
  <si>
    <t xml:space="preserve">[기][A값][순](긴급)서울용산초 통합환경개선공사 (긴급공고) </t>
  </si>
  <si>
    <t>20240711194-00</t>
  </si>
  <si>
    <t xml:space="preserve">[기][A값][순]세화여자중학교 교사동 지하층개선 및 내부도장 건축공사 </t>
  </si>
  <si>
    <t>24/07/09/17:00</t>
  </si>
  <si>
    <t>20240714573-00</t>
  </si>
  <si>
    <t xml:space="preserve">[기][A값][수의]한강대교 견우카페 리모델링 공사(건축 기계) </t>
  </si>
  <si>
    <t>20240714493-00</t>
  </si>
  <si>
    <t xml:space="preserve">[기][A값][순](긴급)연신중 본관동 외벽개선공사 (긴급공고) </t>
  </si>
  <si>
    <t>24/07/17/14:00</t>
  </si>
  <si>
    <t>24/07/17/15:00</t>
  </si>
  <si>
    <t>20240714070-00</t>
  </si>
  <si>
    <t xml:space="preserve">[기][A값][순](긴급)남사초 본관 화장실 개선공사 (긴급공고) </t>
  </si>
  <si>
    <t>20240716948-00</t>
  </si>
  <si>
    <t xml:space="preserve">[기][A값][순][협정]월드컵공원 등 2개소 가족화장실 조성공사(건축+기계) (긴급공고) </t>
  </si>
  <si>
    <t>24/07/17/18:00</t>
  </si>
  <si>
    <t>24/07/16/09:00</t>
  </si>
  <si>
    <t>24/07/18/14:00</t>
  </si>
  <si>
    <t>24/07/18/15:00</t>
  </si>
  <si>
    <t xml:space="preserve"> 24/07/12</t>
  </si>
  <si>
    <t>20240716728-01</t>
  </si>
  <si>
    <t xml:space="preserve">[취][A값][협정]월드컵공원 등 2개소 가족화장실 조성공사(건축+기계)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</si>
  <si>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실내건축/습식.방수/석공/도장/비계구조/금속구조물.창호.온실/지붕판금.건축물조립/기계설비/가스1종</t>
    </r>
  </si>
  <si>
    <t>20240717188-00</t>
  </si>
  <si>
    <t xml:space="preserve">[기][A값][순]가족화장실(불광천 와산교) 신축공사 </t>
  </si>
  <si>
    <t>24/07/21/18:00</t>
  </si>
  <si>
    <t>24/07/13/10:00</t>
  </si>
  <si>
    <t>24/07/22/10:00</t>
  </si>
  <si>
    <t>24/07/22/11:00</t>
  </si>
  <si>
    <t>20240704493-00</t>
  </si>
  <si>
    <t>한국건설생활환경시험연구원</t>
  </si>
  <si>
    <t>24/07/25/18:00</t>
  </si>
  <si>
    <t>24/07/24/09:00</t>
  </si>
  <si>
    <t>24/07/26/10:00</t>
  </si>
  <si>
    <t>24/07/26/11:00</t>
  </si>
  <si>
    <t>20240718138-00</t>
  </si>
  <si>
    <t xml:space="preserve">[기][수의]우신고등학교 체육관 환경개선 공사 수의계약 견적서 제출 안내 공고 </t>
  </si>
  <si>
    <t>24/07/18/10:00</t>
  </si>
  <si>
    <t>24/07/18/11:00</t>
  </si>
  <si>
    <t xml:space="preserve"> 24/07/15</t>
  </si>
  <si>
    <t>20240718787-00</t>
  </si>
  <si>
    <t xml:space="preserve">[수의]올림픽파크텔 3층·18층 환경개선 공사(건축·기계) </t>
  </si>
  <si>
    <t>20240716451-00</t>
  </si>
  <si>
    <t xml:space="preserve">[기][A값][순]대진고 본관 및 체육관 화장실 개선공사 (긴급공고) </t>
  </si>
  <si>
    <t>20240718207-00</t>
  </si>
  <si>
    <t xml:space="preserve">[기][A값][수의]구립 약수데이케어센터 엘리베이터 교체 건축공사 </t>
  </si>
  <si>
    <t>20240717392-03</t>
  </si>
  <si>
    <t xml:space="preserve">[기][정][A값][수의]광진소방서 공간재배치 및 자가주유소 이전설치 등 건축공사 (정정공고) </t>
  </si>
  <si>
    <t>서울특별시 광진소방서</t>
  </si>
  <si>
    <t>24/07/16/14:00</t>
  </si>
  <si>
    <t>24/07/19/13:00</t>
  </si>
  <si>
    <t xml:space="preserve"> 24/07/16</t>
  </si>
  <si>
    <t>20240717693-00</t>
  </si>
  <si>
    <t xml:space="preserve">[기][A값][순]방화6단지 외2개단지 34세대 공가 시설물 보수공사 (긴급공고) </t>
  </si>
  <si>
    <t>20240717188-01</t>
  </si>
  <si>
    <t xml:space="preserve">[취][A값]가족화장실(불광천 와산교) 신축공사 (취소공고)[취소] </t>
  </si>
  <si>
    <t>20240720906-00</t>
  </si>
  <si>
    <t xml:space="preserve">[A값][특]집진시설 공사 (긴급공고) </t>
  </si>
  <si>
    <t>서울특별시 동부기술교육원</t>
  </si>
  <si>
    <t>24/07/16/20:00</t>
  </si>
  <si>
    <t>24/07/22/14:00</t>
  </si>
  <si>
    <t>2024-15661</t>
  </si>
  <si>
    <t xml:space="preserve">[기][A값][순]24-061 00부대 외벽 개선공사 </t>
  </si>
  <si>
    <t>24/07/23/10:00</t>
  </si>
  <si>
    <t>24/07/23/10:30</t>
  </si>
  <si>
    <t>2024-15660</t>
  </si>
  <si>
    <t xml:space="preserve">[취][A값]24-061 00부대 외벽 개선공사(취소공고)[취소] </t>
  </si>
  <si>
    <t>20240722542-00</t>
  </si>
  <si>
    <t xml:space="preserve">[기][A값][순]양재천 수변활력거점 조성사업 (긴급공고) </t>
  </si>
  <si>
    <t>24/07/22/18:00</t>
  </si>
  <si>
    <t>24/07/18/09:00</t>
  </si>
  <si>
    <t>24/07/23/11:00</t>
  </si>
  <si>
    <t xml:space="preserve"> 24/07/17</t>
  </si>
  <si>
    <t>20240722057-00</t>
  </si>
  <si>
    <t xml:space="preserve">[기][A값][순][긴급]성암여자중학교 신관동외1동 드라이비트 해소 및 내진보강공사 전자입찰 공고 (긴급공고) </t>
  </si>
  <si>
    <t>서울특별시교육청 서울특별시성북교육지원청 성암여자중학교</t>
  </si>
  <si>
    <t>20240718511-00</t>
  </si>
  <si>
    <t xml:space="preserve">[기][A값][순]중랑서 상봉파출소 시설개선 공사(건축,기계) </t>
  </si>
  <si>
    <t>20240717878-00</t>
  </si>
  <si>
    <t>20240718530-00</t>
  </si>
  <si>
    <t xml:space="preserve">[기][A값][순]혜원여자고등학교 체육관 내진보강공사 </t>
  </si>
  <si>
    <t>24/07/23/14:00</t>
  </si>
  <si>
    <t>24/07/23/15:00</t>
  </si>
  <si>
    <t>20240717815-00</t>
  </si>
  <si>
    <t xml:space="preserve">[기][A값][순]인강원 주거환경 개선 공사(건축, 기계, 기계소방) </t>
  </si>
  <si>
    <t>건축/토건/기계소방/전문소방</t>
  </si>
  <si>
    <t>사회복지법인 인강원</t>
  </si>
  <si>
    <t>24/07/15/12:00</t>
  </si>
  <si>
    <t>24/07/23/16:00</t>
  </si>
  <si>
    <t>20240718085-00</t>
  </si>
  <si>
    <t xml:space="preserve">[기][A값][순]한국체육대학교 실내수영장 장애인용 승강기 설치공사 </t>
  </si>
  <si>
    <t>24/07/24/18:00</t>
  </si>
  <si>
    <t>24/07/25/10:00</t>
  </si>
  <si>
    <t>24/07/25/11:00</t>
  </si>
  <si>
    <t xml:space="preserve">[기][A값][순]서초행정동 주차타워 건립공사 </t>
  </si>
  <si>
    <t>유한산단입찰공고제2024-14호-00</t>
  </si>
  <si>
    <t xml:space="preserve">[비][현필]【입찰공고】【2024학년도 자율혁신/LINC3.0/교비】 창의적 환경개선공사(건축) 건 </t>
  </si>
  <si>
    <t>유한대학 산학협력단</t>
  </si>
  <si>
    <t>24/07/25/10:30</t>
  </si>
  <si>
    <t>24/08/05/15:00</t>
  </si>
  <si>
    <t>24/08/06/11:00</t>
  </si>
  <si>
    <t>24/08/06/13:00</t>
  </si>
  <si>
    <t xml:space="preserve">[기][A값][순][협정]한국체육대학교 골프연습장 개축(건축,기계) 공사 </t>
  </si>
  <si>
    <t>20240718147-00</t>
  </si>
  <si>
    <t xml:space="preserve">[비][현필][공지]경희대학교병원 서관 2층 채혈실 이전 공사(건축, 기계) </t>
  </si>
  <si>
    <t>서울 경희의료원</t>
  </si>
  <si>
    <t>24/07/25/13:30</t>
  </si>
  <si>
    <t>24/08/12/11:00</t>
  </si>
  <si>
    <t>24/08/19/15:00</t>
  </si>
  <si>
    <t>20240724260-00</t>
  </si>
  <si>
    <t xml:space="preserve">[기][A값][수의]강남 로봇플러스 테스트필드(서비스로봇 테스트베드) 건축,토목공사 </t>
  </si>
  <si>
    <t>24/07/23/18:00</t>
  </si>
  <si>
    <t>24/07/19/09:00</t>
  </si>
  <si>
    <t>24/07/24/10:00</t>
  </si>
  <si>
    <t xml:space="preserve"> 24/07/18</t>
  </si>
  <si>
    <t>20240722574-00</t>
  </si>
  <si>
    <t xml:space="preserve">[기][A값][순]갈월종합사회복지관 리모델링 공사(건축) (긴급공고) </t>
  </si>
  <si>
    <t>20240723172-00</t>
  </si>
  <si>
    <t xml:space="preserve">[기][A값][의무]서울시립 김병주도서관 신축공사(장기) (긴급공고) </t>
  </si>
  <si>
    <t>24/07/22/09:00</t>
  </si>
  <si>
    <t>24/07/24/12:00</t>
  </si>
  <si>
    <t>24/07/24/13:00</t>
  </si>
  <si>
    <t>20240722818-01</t>
  </si>
  <si>
    <t xml:space="preserve">[취][의무]서울시립 김병주도서관 신축공사(장기) (긴급공고) (취소공고)[취소] </t>
  </si>
  <si>
    <t>2402359-00</t>
  </si>
  <si>
    <t xml:space="preserve">[기][A값][순]서울영등포 공공주택지구 임시이주시설 설치공사 </t>
  </si>
  <si>
    <t>24/07/25/13:00</t>
  </si>
  <si>
    <t>24/07/25/14:00</t>
  </si>
  <si>
    <t xml:space="preserve"> 24/07/19</t>
  </si>
  <si>
    <t>20240727194-00</t>
  </si>
  <si>
    <t xml:space="preserve">[기][A값][수의]구립 보미어린이집 동파피해 복구공사 </t>
  </si>
  <si>
    <t xml:space="preserve"> 24/07/22</t>
  </si>
  <si>
    <t>20240723799-01</t>
  </si>
  <si>
    <t xml:space="preserve">[기][정][A값][순][긴급] 서울컨벤션고등학교 체육관 개선 건축 공사 -건축- (정정공고) </t>
  </si>
  <si>
    <t xml:space="preserve">서울특별시교육청 서울컨벤션고등학교 </t>
  </si>
  <si>
    <t>20240727481-00</t>
  </si>
  <si>
    <t xml:space="preserve">[기][A값][수의](긴급)구립미래클어린이집 그린리모델링공사 (건축) (긴급공고) </t>
  </si>
  <si>
    <t>24/07/26/18:00</t>
  </si>
  <si>
    <t>24/07/29/10:00</t>
  </si>
  <si>
    <t>24/07/29/11:00</t>
  </si>
  <si>
    <t xml:space="preserve"> 24/07/23</t>
  </si>
  <si>
    <t>20240724413-02</t>
  </si>
  <si>
    <t xml:space="preserve">[기][정][A값][순]서울대학교 신양학술정보관2(4동)외 10개동 방수공사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</si>
  <si>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도장/습식.방수/석공/비계구조</t>
    </r>
  </si>
  <si>
    <t>24/07/28/18:00</t>
  </si>
  <si>
    <t>24/07/23/17:00</t>
  </si>
  <si>
    <t>20240727530-00</t>
  </si>
  <si>
    <t xml:space="preserve">[기][A값][수의]구립도담어린이집 그린리모델링공사(건축) (긴급공고) </t>
  </si>
  <si>
    <t>24/07/29/11:10</t>
  </si>
  <si>
    <t>20240728448-00</t>
  </si>
  <si>
    <t xml:space="preserve">[기][수의]서울정릉우체국 내진보강공사 </t>
  </si>
  <si>
    <t>24/07/29/18:00</t>
  </si>
  <si>
    <t>24/07/30/10:00</t>
  </si>
  <si>
    <t>20240725787-00</t>
  </si>
  <si>
    <t xml:space="preserve">[기][A값][순]강월어린이공원 통합놀이터 조성사업 건축공사 </t>
  </si>
  <si>
    <t>24/07/22/19:00</t>
  </si>
  <si>
    <t>20240727355-00</t>
  </si>
  <si>
    <t xml:space="preserve">[기][A값][순]서울시립대학교 제2공학관 로비 환경개선공사 (긴급공고) </t>
  </si>
  <si>
    <t>24/07/26/09:00</t>
  </si>
  <si>
    <t>24/07/30/12:00</t>
  </si>
  <si>
    <t>24/07/30/13:00</t>
  </si>
  <si>
    <t>A0033202024072300001</t>
  </si>
  <si>
    <t xml:space="preserve">[현필]안양대학교 도서관 방수공사 및 기타공사 </t>
  </si>
  <si>
    <t>건축/토건/습식.방수</t>
  </si>
  <si>
    <t>24/07/30/17:00</t>
  </si>
  <si>
    <t>24/07/31/10:00</t>
  </si>
  <si>
    <t>20240723649-00</t>
  </si>
  <si>
    <t>24/07/31/18:00</t>
  </si>
  <si>
    <t>24/08/01/12:00</t>
  </si>
  <si>
    <t>24/08/01/13:00</t>
  </si>
  <si>
    <t>20240722367-00</t>
  </si>
  <si>
    <t xml:space="preserve">[기][A값][순][협정]삼청당 한옥 보수공사 </t>
  </si>
  <si>
    <t>24/08/01/18:00</t>
  </si>
  <si>
    <t>24/08/02/10:00</t>
  </si>
  <si>
    <t>24/08/02/11:00</t>
  </si>
  <si>
    <t>20240724925-00</t>
  </si>
  <si>
    <t xml:space="preserve">[A값][협정]정부서울청사 본관 정밀안전진단 보수 및 보강공사 </t>
  </si>
  <si>
    <t>24/08/05/18:00</t>
  </si>
  <si>
    <t>24/08/02/14:00</t>
  </si>
  <si>
    <t>24/08/06/14:00</t>
  </si>
  <si>
    <t>24/08/06/15:00</t>
  </si>
  <si>
    <t>20240723423-00</t>
  </si>
  <si>
    <t>24/08/12/18:00</t>
  </si>
  <si>
    <t>24/08/09/10:00</t>
  </si>
  <si>
    <t>24/08/13/10:00</t>
  </si>
  <si>
    <t>24/08/13/11:00</t>
  </si>
  <si>
    <t>20240725922-01</t>
  </si>
  <si>
    <t xml:space="preserve">[정]보라매자이더포레스트 커뮤니티 지원시설 인테리어의 공사업체 선정 입찰 공고 (정정공고) </t>
  </si>
  <si>
    <t>동작트인시아 지역주택조합</t>
  </si>
  <si>
    <t>24/07/22/13:10</t>
  </si>
  <si>
    <t>24/08/13/17:00</t>
  </si>
  <si>
    <t>24/08/13/18:30</t>
  </si>
  <si>
    <t>20240730857-00</t>
  </si>
  <si>
    <t xml:space="preserve">[기][A값][수의]공공건축물 그린리모델링 사업(구립공항어린이집) 공사(건축, 기계) </t>
  </si>
  <si>
    <t xml:space="preserve"> 24/07/24</t>
  </si>
  <si>
    <t>20240730071-00</t>
  </si>
  <si>
    <t xml:space="preserve">[기][A값][순][의무]보건소 확충 건립 실내 인테리어 공사 계약 (긴급공고) </t>
  </si>
  <si>
    <t>24/07/24/20:00</t>
  </si>
  <si>
    <t>20240729283-00</t>
  </si>
  <si>
    <t xml:space="preserve">[기][A값][순]서울응암동우체국 건립공사(건축) </t>
  </si>
  <si>
    <t>24/07/30/18:00</t>
  </si>
  <si>
    <t>24/07/31/11:00</t>
  </si>
  <si>
    <t>20240732638-00</t>
  </si>
  <si>
    <t xml:space="preserve">[기][A값][순]상원초 본관동 연결통로 증축공사 (긴급공고) </t>
  </si>
  <si>
    <t>24/08/01/10:00</t>
  </si>
  <si>
    <t>24/08/01/11:00</t>
  </si>
  <si>
    <t xml:space="preserve"> 24/07/26</t>
  </si>
  <si>
    <t xml:space="preserve">[기][A값][의무](가칭)서울산빛초 신축공사 (긴급공고) </t>
  </si>
  <si>
    <t>20240732201-00</t>
  </si>
  <si>
    <t xml:space="preserve">[기][A값][순]특별동차운영단 검차장 숙소 개량 기타공사 </t>
  </si>
  <si>
    <t xml:space="preserve"> 24/07/25</t>
  </si>
  <si>
    <t>20240731814-00</t>
  </si>
  <si>
    <t xml:space="preserve">[기][A값][순]도담어린이집 그린리모델링 공사(건축) </t>
  </si>
  <si>
    <t>20240731945-00</t>
  </si>
  <si>
    <t xml:space="preserve">[기][A값][순]솔향기어린이집 그린리모델링 공사(건축) </t>
  </si>
  <si>
    <t>24/07/30/14:00</t>
  </si>
  <si>
    <t>24/08/02/15:00</t>
  </si>
  <si>
    <t>20240731866-00</t>
  </si>
  <si>
    <t xml:space="preserve">[A값][순][공지]노원문화예술회관 흡수식냉온수기 구매 교체에 따른 기계설비 부대공사 </t>
  </si>
  <si>
    <t>재단법인 노원문화재단</t>
  </si>
  <si>
    <t>24/07/26/13:00</t>
  </si>
  <si>
    <t>24/08/02/15:30</t>
  </si>
  <si>
    <t>20240731801-01</t>
  </si>
  <si>
    <t xml:space="preserve">[기][정][A값][순]서울성동경찰서 유치장 환경개선 공사(건축,기계) (정정공고) </t>
  </si>
  <si>
    <t>경찰청 서울특별시경찰청 서울성동경찰서</t>
  </si>
  <si>
    <t>24/08/04/18:00</t>
  </si>
  <si>
    <t>24/07/25/16:00</t>
  </si>
  <si>
    <t>24/08/05/14:00</t>
  </si>
  <si>
    <t>20240735257-00</t>
  </si>
  <si>
    <t xml:space="preserve">[기][A값][순]새샘근린공원 실내놀이터 신축공사(건축, 기계) </t>
  </si>
  <si>
    <t>24/08/06/10:00</t>
  </si>
  <si>
    <t xml:space="preserve"> 24/07/30</t>
  </si>
  <si>
    <t>20240733716-00</t>
  </si>
  <si>
    <t xml:space="preserve">[기][A값][순]서계동 공영주차장 시설개선 공사 </t>
  </si>
  <si>
    <t xml:space="preserve"> 24/07/28</t>
  </si>
  <si>
    <t xml:space="preserve">[취][비][현필]【입찰공고】【2024학년도 자율혁신/LINC3.0/교비】 창의적 환경개선공사(건축) 건[취소] </t>
  </si>
  <si>
    <t>20240733499-02</t>
  </si>
  <si>
    <t xml:space="preserve">[정]한국전기공사협회 서울남부회 사옥건립 건축공사 (정정공고) </t>
  </si>
  <si>
    <t>한국전기공사협회</t>
  </si>
  <si>
    <t>24/08/01/09:00</t>
  </si>
  <si>
    <t>24/08/06/16:00</t>
  </si>
  <si>
    <t xml:space="preserve"> 24/07/29</t>
  </si>
  <si>
    <t>20240730576-00</t>
  </si>
  <si>
    <t>24/08/08/18:00</t>
  </si>
  <si>
    <t>24/08/07/12:00</t>
  </si>
  <si>
    <t>24/08/09/12:00</t>
  </si>
  <si>
    <t>24/08/09/13:00</t>
  </si>
  <si>
    <t>20240730776-01</t>
  </si>
  <si>
    <t xml:space="preserve">[물품][정][협정][현필][공지]광명제2R구역 주택재개발정비사업조합 119안전센터 신축공사 선정을 위한 (재)입찰공고 (정정공고) </t>
  </si>
  <si>
    <t>24/08/01/14:00</t>
  </si>
  <si>
    <t>24/07/26/07:00</t>
  </si>
  <si>
    <t>24/08/09/16:00</t>
  </si>
  <si>
    <t>24/08/09/17:00</t>
  </si>
  <si>
    <t>20240729628-00</t>
  </si>
  <si>
    <t xml:space="preserve">[비][현필]고려대학교 안암병원 57병동 중환자실 전환공사(건축/기계) 업체 선정 </t>
  </si>
  <si>
    <t>고려대학교의료원</t>
  </si>
  <si>
    <t>24/07/31/10:30</t>
  </si>
  <si>
    <t>24/08/13/14:00</t>
  </si>
  <si>
    <t>20240725922-02</t>
  </si>
  <si>
    <t xml:space="preserve">[정][현필]보라매자이더포레스트 커뮤니티 지원시설 인테리어의 공사업체 선정 입찰 공고 (정정공고) </t>
  </si>
  <si>
    <t>24/07/24/09:55</t>
  </si>
  <si>
    <t>24/08/13/18:00</t>
  </si>
  <si>
    <t>유한산단입찰공고제2024-18호-00</t>
  </si>
  <si>
    <t>24/08/14/13:00</t>
  </si>
  <si>
    <t>24/08/14/15:00</t>
  </si>
  <si>
    <t>24/08/14/16:00</t>
  </si>
  <si>
    <t>20240730071-00</t>
    <phoneticPr fontId="2" type="noConversion"/>
  </si>
  <si>
    <t>2024-16787</t>
  </si>
  <si>
    <t xml:space="preserve">[기][A값][순]24-N-00대대 바다마을 리모델링 시설공사(3104) </t>
  </si>
  <si>
    <r>
      <rPr>
        <sz val="9"/>
        <color rgb="FF000000"/>
        <rFont val="Gulim"/>
        <family val="3"/>
        <charset val="129"/>
      </rPr>
      <t>도장/습식.방수/금속구조물.창호.온실/석공/실내건축/지붕판금.건축물조립/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</si>
  <si>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24/08/07/10:30</t>
  </si>
  <si>
    <t xml:space="preserve"> 24/08/01</t>
  </si>
  <si>
    <t>2024-16540</t>
  </si>
  <si>
    <t xml:space="preserve">[기][취][A값][순]24-N-00대대 바다마을 리모델링 시설공사(3104)(취소공고)[취소] </t>
  </si>
  <si>
    <t>20240800472-00</t>
  </si>
  <si>
    <t xml:space="preserve">[기][A값][순]구로구 모자건강센터 설치(건축,기계) 공사 (긴급) </t>
  </si>
  <si>
    <t>20240800978-00</t>
  </si>
  <si>
    <t xml:space="preserve">[기][A값][수의]종로구 소공인 복합지원센터 리모델링 공사(건축·기계) </t>
  </si>
  <si>
    <t>24/08/07/13:00</t>
  </si>
  <si>
    <t>20240800458-01</t>
  </si>
  <si>
    <t xml:space="preserve">[취][A값][수의]종로구 소공인 복합지원센터 리모델링 공사(건축·기계) (취소공고)[취소] </t>
  </si>
  <si>
    <t>20240803347-00</t>
  </si>
  <si>
    <t xml:space="preserve">[기][A값][수의]한남대교 새말카페 리모델링공사(건축 기계) </t>
  </si>
  <si>
    <t>24/08/06/09:00</t>
  </si>
  <si>
    <t xml:space="preserve"> 24/08/05</t>
  </si>
  <si>
    <t>20240802656-01</t>
  </si>
  <si>
    <t xml:space="preserve">[취][A값][수의]한남대교 새말카페 리모델링공사(건축 기계) (취소공고)[취소] </t>
  </si>
  <si>
    <t>건축/토건/실내건축/습식.방수/석공/도장/비계구조/금속구조물.창호.온실/지붕판금.건축물조립/철콘/기계설비/조경식재/조경시설물/가스1종</t>
  </si>
  <si>
    <t xml:space="preserve">[기][A값][순][협정]정부서울청사 본관 이중창호 설치 및 노후시설 보수공사(4차) (긴급공고) </t>
  </si>
  <si>
    <t>20240804072-00</t>
  </si>
  <si>
    <t xml:space="preserve">[기][수의]세종학당재단 사무실 인테리어 및 원상복구 공사(건축, 기계) (긴급공고) </t>
  </si>
  <si>
    <t xml:space="preserve">세종학당재단 </t>
  </si>
  <si>
    <t>24/08/09/14:00</t>
  </si>
  <si>
    <t>24/08/09/15:00</t>
  </si>
  <si>
    <t>20240803461-00</t>
  </si>
  <si>
    <t xml:space="preserve">[물품]AI 기반 보훈재가복지 보훈대상 가구 및 스마트 리빙랩 시계형 월패드 제작 및 설치 용역 (긴급공고) </t>
  </si>
  <si>
    <t>건축/토건/실내건축/정보기술방송및통신기/가정용품및가전제품/건물및시설물건설유지보수서비스</t>
  </si>
  <si>
    <t>서울/인천/경기/충북</t>
  </si>
  <si>
    <t>주식회사 아크릴</t>
  </si>
  <si>
    <t>24/08/12/09:30</t>
  </si>
  <si>
    <t>24/08/05/14:15</t>
  </si>
  <si>
    <t>24/08/12/12:00</t>
  </si>
  <si>
    <t>20240802502-01</t>
  </si>
  <si>
    <t xml:space="preserve">[취][수의]세종학당재단 사무실 인테리어 및 원상복구 공사(건축, 기계) (취소공고)[취소] </t>
  </si>
  <si>
    <t>건축/토건/실내건축/기계설비/가스1종</t>
  </si>
  <si>
    <t>24/08/11/18:00</t>
  </si>
  <si>
    <t>24/08/05/16:00</t>
  </si>
  <si>
    <t>24/08/12/16:00</t>
  </si>
  <si>
    <t>24/08/12/17:00</t>
  </si>
  <si>
    <t xml:space="preserve"> 24/08/02</t>
  </si>
  <si>
    <t>20240803682-00</t>
  </si>
  <si>
    <t xml:space="preserve">[기][A값][순]양천경찰서 신정2지구대 리모델링(건축) </t>
  </si>
  <si>
    <t xml:space="preserve">[기][A값][순][협정]국립한글박물관 교육공간 조성 및 증축공사(건축,기계) </t>
  </si>
  <si>
    <t>20240805456-00</t>
  </si>
  <si>
    <t xml:space="preserve">[기][A값][순]영등포 청년쿡 비즈니스센터 조성 공사(건축·기계) (긴급공고) </t>
  </si>
  <si>
    <t>24/08/13/15:20</t>
  </si>
  <si>
    <t xml:space="preserve"> 24/08/06</t>
  </si>
  <si>
    <t>20240805428-01</t>
  </si>
  <si>
    <t xml:space="preserve">[취]영등포 청년쿡 비즈니스센터 조성 공사(건축·기계)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</si>
  <si>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실내건축/습식.방수/석공/도장/금속구조물.창호.온실/지붕판금.건축물조립/기계설비</t>
    </r>
  </si>
  <si>
    <t>20240804957-00</t>
  </si>
  <si>
    <t xml:space="preserve">[기][A값][순]교육연구정보원 외벽방수공사 </t>
  </si>
  <si>
    <t>24/08/12/10:00</t>
  </si>
  <si>
    <t>24/08/14/10:00</t>
  </si>
  <si>
    <t>24/08/14/11:00</t>
  </si>
  <si>
    <t>20240803115-00</t>
  </si>
  <si>
    <t>건축/토건/국가유산(보수단청)</t>
  </si>
  <si>
    <t>20240805138-00</t>
  </si>
  <si>
    <t xml:space="preserve">[기][A값][순][공지]2024년 중앙관 지하2층 대강당 리모델링공사(건축기계) </t>
  </si>
  <si>
    <t>한국보훈복지의료공단 중앙보훈병원</t>
  </si>
  <si>
    <t>24/08/21/18:00</t>
  </si>
  <si>
    <t>24/08/22/10:00</t>
  </si>
  <si>
    <t>24/08/22/11:00</t>
  </si>
  <si>
    <t>20240805051-00</t>
  </si>
  <si>
    <t xml:space="preserve">[기][A값][순][의무]2024-시설관리부-재도장공사(가양5,9,청구e편한세상) </t>
  </si>
  <si>
    <t>24/08/20/10:00</t>
  </si>
  <si>
    <t>20240805005-01</t>
  </si>
  <si>
    <t xml:space="preserve">[기][정][A값][순][의무]2024-시설관리부-재도장공사(가양4,8,약수하이츠) (정정공고) </t>
  </si>
  <si>
    <t>20240800214-00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</si>
  <si>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기계설비/도장/습식.방수/석공/가스1종</t>
    </r>
  </si>
  <si>
    <t>24/08/20/14:00</t>
  </si>
  <si>
    <t>24/08/22/14:00</t>
  </si>
  <si>
    <t>24/08/22/15:00</t>
  </si>
  <si>
    <t>20240738244-00</t>
  </si>
  <si>
    <t>20240737216-00</t>
  </si>
  <si>
    <t xml:space="preserve">[기][의무][PQ]서울시 노동자복지관 복합화사업 건설공사 [종합평가낙찰제][주계약자 관리방식] </t>
  </si>
  <si>
    <t>24/09/09/18:00</t>
  </si>
  <si>
    <t>24/09/06/10:00</t>
  </si>
  <si>
    <t>24/09/10/12:00</t>
  </si>
  <si>
    <t>24/09/10/13:00</t>
  </si>
  <si>
    <t xml:space="preserve"> 24/07/31</t>
  </si>
  <si>
    <t>20240637584-00</t>
    <phoneticPr fontId="2" type="noConversion"/>
  </si>
  <si>
    <t>20240803461-01</t>
  </si>
  <si>
    <t xml:space="preserve">[물품][취]AI 기반 보훈재가복지 보훈대상 가구 및 스마트 리빙랩 시계형 월패드 제작 및 설치 용역 (긴급공고) (취소공고)[취소] </t>
  </si>
  <si>
    <t>2024-17129</t>
  </si>
  <si>
    <t xml:space="preserve">[기][수의]00지역 부속동 등 개선공사 </t>
  </si>
  <si>
    <t>24/08/13/10:30</t>
  </si>
  <si>
    <t xml:space="preserve"> 24/08/07</t>
  </si>
  <si>
    <t>20240806873-00</t>
  </si>
  <si>
    <t xml:space="preserve">[기][수의]강서서 공항지구대 시설개선 공사(건축,기계) </t>
  </si>
  <si>
    <t>20240806667-00</t>
  </si>
  <si>
    <t xml:space="preserve">[기][A값][수의]구립 신사2동경로당 그린리모델링 공사 </t>
  </si>
  <si>
    <t>24/08/08/10:00</t>
  </si>
  <si>
    <t>20240807225-00</t>
  </si>
  <si>
    <t xml:space="preserve">[기][A값][수의]서초구민체육센터 라켓볼장 환경개선공사(건축 및 기계) </t>
  </si>
  <si>
    <t>24/08/13/15:00</t>
  </si>
  <si>
    <t>20240806013-00</t>
  </si>
  <si>
    <t xml:space="preserve">[기][A값][순][긴급]특수교육지원센터 외부창호 교체 및 방수공사 (긴급공고) </t>
  </si>
  <si>
    <t xml:space="preserve">[기][A값][순][협정]한국예술종합학교 학생회관 환경개선 공사(건축 ·기계) </t>
  </si>
  <si>
    <t>20240807718-00</t>
  </si>
  <si>
    <t xml:space="preserve">[기][A값][순]한국문화의집 유니버설디자인 적용 환경개선공사(건축) </t>
  </si>
  <si>
    <t>국가유산진흥원</t>
  </si>
  <si>
    <t>24/08/15/18:00</t>
  </si>
  <si>
    <t>24/08/08/11:00</t>
  </si>
  <si>
    <t>24/08/16/10:00</t>
  </si>
  <si>
    <t>24/08/16/11:00</t>
  </si>
  <si>
    <t xml:space="preserve"> 24/08/08</t>
  </si>
  <si>
    <t>20240806222-00</t>
  </si>
  <si>
    <t xml:space="preserve">[A값]2024년 강동고등학교 외벽방수 및 기타보수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</si>
  <si>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</t>
    </r>
  </si>
  <si>
    <t>24/08/19/10:00</t>
  </si>
  <si>
    <t>24/08/19/11:00</t>
  </si>
  <si>
    <t>24/08/19/14:00</t>
  </si>
  <si>
    <t>20240808324-00</t>
  </si>
  <si>
    <t>동광모자원</t>
  </si>
  <si>
    <t>24/08/19/18:00</t>
  </si>
  <si>
    <t>24/08/20/11:00</t>
  </si>
  <si>
    <t>20240809971-00</t>
  </si>
  <si>
    <t xml:space="preserve">[A값][순]구로창의문화예술센터 내부 인테리어 공사(건축) (긴급공고) </t>
  </si>
  <si>
    <t>24/08/10/10:00</t>
  </si>
  <si>
    <t xml:space="preserve"> 24/08/09</t>
  </si>
  <si>
    <t>20240809748-00</t>
  </si>
  <si>
    <t xml:space="preserve">[기][A값][수의][협정]청년취업사관학교 노원캠퍼스 조성공사(건축) </t>
  </si>
  <si>
    <t>20240807756-00</t>
  </si>
  <si>
    <t xml:space="preserve">[기][A값][수의]서울시립대학교 제2공학관 구조보강공사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</si>
  <si>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철콘/도장/습식.방수/석공</t>
    </r>
  </si>
  <si>
    <t>20240806222-02</t>
  </si>
  <si>
    <t xml:space="preserve">[기][정][A값][순]2024년 강동고등학교 외벽방수 및 기타보수 공사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</si>
  <si>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습식.방수/조경식재/조경시설물</t>
    </r>
  </si>
  <si>
    <t>20240809700-00</t>
  </si>
  <si>
    <t xml:space="preserve">[기][A값][순][협정][공지]청년취업사관학교 강남캠퍼스 조성공사(건축)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</si>
  <si>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도장/습식.방수/조경식재/조경시설물/금속구조물.창호.온실/석공/실내건축/비계구조/지붕판금.건축물조립</t>
    </r>
  </si>
  <si>
    <t>20240809006-01</t>
  </si>
  <si>
    <t xml:space="preserve">[기][정][A값][순]양정중학교 장애인편의시설 설치공사(건축) 전자입찰 공고 (정정공고) </t>
  </si>
  <si>
    <t>서울특별시강서교육청 양정중학교</t>
  </si>
  <si>
    <t>24/08/12/16:40</t>
  </si>
  <si>
    <t xml:space="preserve"> 24/08/12</t>
  </si>
  <si>
    <t>20240809858-00</t>
  </si>
  <si>
    <t xml:space="preserve">[기][A값][순]동물사 건축분야 시설물 개선공사 (긴급공고) </t>
  </si>
  <si>
    <t>24/08/20/12:00</t>
  </si>
  <si>
    <t>24/08/20/13:30</t>
  </si>
  <si>
    <t>20240817239-01</t>
  </si>
  <si>
    <t xml:space="preserve">[취][비][현필]안양대학교 강화캠퍼스 체육학과 실습실 리모델링 (취소공고)[취소] </t>
  </si>
  <si>
    <t>건축/토건/전기/전기소방/전문소방/기계설비/가스1종</t>
  </si>
  <si>
    <t>24/08/22/10:30</t>
  </si>
  <si>
    <t>24/08/27/16:00</t>
  </si>
  <si>
    <t xml:space="preserve"> 24/08/19</t>
  </si>
  <si>
    <t>20240815147-00</t>
  </si>
  <si>
    <t xml:space="preserve">[기][A값][순]스포츠비즈홀 사무공간 리모델링 공사(건축·기계) (긴급공고) </t>
  </si>
  <si>
    <t xml:space="preserve"> 24/08/14</t>
  </si>
  <si>
    <t>20240812137-00</t>
  </si>
  <si>
    <t xml:space="preserve">[기][A값][순]도봉도서관 화장실개선 공사 (긴급공고) </t>
  </si>
  <si>
    <t xml:space="preserve"> 24/08/13</t>
  </si>
  <si>
    <t>20240811860-01</t>
  </si>
  <si>
    <t xml:space="preserve">[취][A값]용리단길 동행거리 조성사업(1차) (긴급공고) (취소공고)[취소]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</si>
  <si>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토공/보링.그라우팅.파일/포장/조경식재/조경시설물</t>
    </r>
  </si>
  <si>
    <t xml:space="preserve">[기][A값][순]동광모자원 창호교체 및 기타 보수공사 </t>
  </si>
  <si>
    <t>20240810777-00</t>
  </si>
  <si>
    <t xml:space="preserve">[기][A값][순]2024년 한강 취수장 주변 준설공사 (긴급공고) </t>
  </si>
  <si>
    <r>
      <rPr>
        <sz val="9"/>
        <color rgb="FF000000"/>
        <rFont val="Gulim"/>
        <family val="3"/>
        <charset val="129"/>
      </rPr>
      <t>준설/</t>
    </r>
    <r>
      <rPr>
        <sz val="9"/>
        <color rgb="FF0000FF"/>
        <rFont val="Gulim"/>
        <family val="3"/>
        <charset val="129"/>
      </rPr>
      <t>토목/토건</t>
    </r>
  </si>
  <si>
    <t>24/08/19/12:00</t>
  </si>
  <si>
    <t>24/08/20/13:50</t>
  </si>
  <si>
    <t>20240811624-00</t>
  </si>
  <si>
    <t xml:space="preserve">[기][A값][순][의무]2024년 한강 저수로 준설공사 (긴급공고) </t>
  </si>
  <si>
    <t>24/08/20/14:10</t>
  </si>
  <si>
    <t>20240812419-00</t>
  </si>
  <si>
    <t xml:space="preserve">[기][A값][순][의무]2024년 한강 지천합류부 주변 준설공사 (긴급공고) </t>
  </si>
  <si>
    <t>24/08/20/14:30</t>
  </si>
  <si>
    <t>20240815051-00</t>
  </si>
  <si>
    <t xml:space="preserve">[기][A값][순][협정]효창종합사회복지관 안전 환경 조성 공사 (건축, 기계, 조경) </t>
  </si>
  <si>
    <t>24/08/20/18:00</t>
  </si>
  <si>
    <t>24/08/15/10:00</t>
  </si>
  <si>
    <t>24/08/21/10:00</t>
  </si>
  <si>
    <t>24/08/21/11:00</t>
  </si>
  <si>
    <t>20240814676-01</t>
  </si>
  <si>
    <t xml:space="preserve">[취][A값][협정]효창종합사회복지관 안전 환경 조성 공사 (건축, 기계, 조경) (긴급공고) (취소공고)[취소] </t>
  </si>
  <si>
    <t>20240814372-01</t>
  </si>
  <si>
    <t xml:space="preserve">[취][A값][협정]효창종합사회복지관 안전 환경 조성 공사 (건축, 기계, 조경) (취소공고)[취소] </t>
  </si>
  <si>
    <t>20240814008-01</t>
  </si>
  <si>
    <t xml:space="preserve">[취][A값]효창종합사회복지관 안전 환경 조성 공사 (건축, 기계, 조경) (긴급공고) (취소공고)[취소] </t>
  </si>
  <si>
    <t>20240812510-00</t>
  </si>
  <si>
    <t xml:space="preserve">[기][A값][순]서울명일동우체국 건립공사(건축) </t>
  </si>
  <si>
    <t>20240812080-00</t>
  </si>
  <si>
    <t xml:space="preserve">[기][A값][순]강북문화예술회관 시설 개선 공사 (건축, 기계) </t>
  </si>
  <si>
    <t>20240811544-01</t>
  </si>
  <si>
    <t xml:space="preserve">[취]강북문화예술회관 시설 개선 공사 (건축, 기계)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</si>
  <si>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실내건축/습식.방수/석공/도장/기계설비/가스1종</t>
    </r>
  </si>
  <si>
    <t>20240809006-02</t>
  </si>
  <si>
    <t>24/08/13/13:00</t>
  </si>
  <si>
    <t>20240813742-01</t>
  </si>
  <si>
    <t xml:space="preserve">[취][A값]서울디자인고 학생체력증진시설 개선공사 (취소공고)[취소] </t>
  </si>
  <si>
    <t>토건</t>
  </si>
  <si>
    <t>서울특별시교육청 서울디자인고등학교</t>
  </si>
  <si>
    <t>24/08/14/14:00</t>
  </si>
  <si>
    <t>24/08/21/14:00</t>
  </si>
  <si>
    <t>24/08/21/15:00</t>
  </si>
  <si>
    <t>2024-17681</t>
  </si>
  <si>
    <t xml:space="preserve">[기][A값][순][방사청-24-7-1] 시설사업 시설공사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</si>
  <si>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철콘/포장/토공/도장/습식.방수/석공/실내건축/철강구조물/보링.그라우팅.파일</t>
    </r>
  </si>
  <si>
    <t>24/08/21/16:00</t>
  </si>
  <si>
    <t xml:space="preserve"> 24/08/16</t>
  </si>
  <si>
    <t>20240816462-00</t>
  </si>
  <si>
    <t xml:space="preserve">[기][A값][순][의무][특](긴급)신림동 662-3 일원 외 2개소 사각형거 보수공사(2구간) (긴급공고) </t>
  </si>
  <si>
    <r>
      <rPr>
        <sz val="9"/>
        <color rgb="FF000000"/>
        <rFont val="Gulim"/>
        <family val="3"/>
        <charset val="129"/>
      </rPr>
      <t>철콘/습식.방수/</t>
    </r>
    <r>
      <rPr>
        <sz val="9"/>
        <color rgb="FF0000FF"/>
        <rFont val="Gulim"/>
        <family val="3"/>
        <charset val="129"/>
      </rPr>
      <t>토목/토건</t>
    </r>
  </si>
  <si>
    <t>24/08/17/10:00</t>
  </si>
  <si>
    <t>20240816135-00</t>
  </si>
  <si>
    <t xml:space="preserve">[기][A값][순]서울문화예술교육센터 은평 공연장 외 조성 건축(기계)공사 (긴급공고) </t>
  </si>
  <si>
    <t>20240816071-00</t>
  </si>
  <si>
    <t xml:space="preserve">[A값][순]언주로103길 27 주변 외 6개소 하수관로 개량공사 (긴급공고) </t>
  </si>
  <si>
    <r>
      <rPr>
        <sz val="9"/>
        <color rgb="FF000000"/>
        <rFont val="Gulim"/>
        <family val="3"/>
        <charset val="129"/>
      </rPr>
      <t>상.하수도/</t>
    </r>
    <r>
      <rPr>
        <sz val="9"/>
        <color rgb="FF0000FF"/>
        <rFont val="Gulim"/>
        <family val="3"/>
        <charset val="129"/>
      </rPr>
      <t>토목/토건</t>
    </r>
  </si>
  <si>
    <t>24/08/16/15:00</t>
  </si>
  <si>
    <t>20240814637-00</t>
  </si>
  <si>
    <t xml:space="preserve">[기][A값][순]방학로3길 120 일대 원형관로 보수공사 </t>
  </si>
  <si>
    <t>20240726148-00</t>
  </si>
  <si>
    <t xml:space="preserve">[기][A값][순][의무][공지]송파 창의혁신 개발사업 단지조성공사 [주계약자 관리방식] </t>
  </si>
  <si>
    <t>24/08/22/12:00</t>
  </si>
  <si>
    <t>24/08/22/13:00</t>
  </si>
  <si>
    <t>20240816225-00</t>
  </si>
  <si>
    <t xml:space="preserve">[기][A값][순][특](긴급)신림동 662-3 일원 외 2개소 사각형거 보수공사(1구간) (긴급공고) </t>
  </si>
  <si>
    <t>20240815923-01</t>
  </si>
  <si>
    <t xml:space="preserve">[취][A값](긴급)신림동 662-3 일원 외 2개소 사각형거 보수공사(1구간) (긴급공고) (취소공고)[취소] </t>
  </si>
  <si>
    <t>토목/토건/습식.방수/철콘</t>
  </si>
  <si>
    <t>20240815398-01</t>
  </si>
  <si>
    <t>토목/토건/습식.방수/석공/도장/철콘</t>
  </si>
  <si>
    <t xml:space="preserve">[기][A값][순][협정]지하2층 수영장 천장 및 타일 보강공사 </t>
  </si>
  <si>
    <t xml:space="preserve">[기][A값][순][협정]1층 수영장 및 부속시설 개보수공사 </t>
  </si>
  <si>
    <t>20240817380-01</t>
  </si>
  <si>
    <t xml:space="preserve">[정][수의]서울북부지방검찰청 비상대기소 조성 공사 (정정공고) </t>
  </si>
  <si>
    <t>대검찰청 서울고등검찰청 서울북부지방검찰청</t>
  </si>
  <si>
    <t>24/08/22/16:00</t>
  </si>
  <si>
    <t>20240816494-00</t>
  </si>
  <si>
    <t xml:space="preserve">[기][A값][순][의무][특](긴급)신림동 662-3 일원 외 2개소 사각형거 보수공사(3구간) (긴급공고) </t>
  </si>
  <si>
    <t>24/08/22/17:00</t>
  </si>
  <si>
    <t>20240807276-00</t>
  </si>
  <si>
    <t xml:space="preserve">[기][A값][순][협정][특][공지]2024년 탄천1고가교 외 2개소 교면포장 및 시설물 보수공사 [주계약자 관리방식]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</si>
  <si>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철콘/포장/토공/도장/습식.방수/석공/보링.그라우팅.파일</t>
    </r>
  </si>
  <si>
    <t>24/08/22/18:00</t>
  </si>
  <si>
    <t>24/08/07/20:00</t>
  </si>
  <si>
    <t>24/08/23/10:00</t>
  </si>
  <si>
    <t>24/08/23/11:00</t>
  </si>
  <si>
    <t>20240806310-01</t>
  </si>
  <si>
    <t xml:space="preserve">[취][A값][협정]2024년 탄천1고가교 외 2개소 교면포장 및 시설물 보수공사 (취소공고)[취소]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</si>
  <si>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토공/습식.방수/석공/도장/철콘/보링.그라우팅.파일/포장</t>
    </r>
  </si>
  <si>
    <t>E012406951</t>
  </si>
  <si>
    <t xml:space="preserve">[기][A값][순]154kV 대방-독산 전력구 이설공사(토건운영부)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</si>
  <si>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전기/철콘/포장/토공/도장/습식.방수/석공/보링.그라우팅.파일</t>
    </r>
  </si>
  <si>
    <t>24/08/07/17:00</t>
  </si>
  <si>
    <t>24/08/23/13:00</t>
  </si>
  <si>
    <t>24/08/23/14:00</t>
  </si>
  <si>
    <t>20240815650-01</t>
  </si>
  <si>
    <t xml:space="preserve">[취][A값]사회복지법인 성육원 성육보육원 증축공사 - 기계설비 (취소공고)[취소] </t>
  </si>
  <si>
    <t>서울/수원/안산/안양/오산/용인/평택/화성</t>
  </si>
  <si>
    <t>성육보육원</t>
  </si>
  <si>
    <t>24/08/25/18:00</t>
  </si>
  <si>
    <t>24/08/16/14:00</t>
  </si>
  <si>
    <t>24/08/26/14:00</t>
  </si>
  <si>
    <t>24/08/26/15:00</t>
  </si>
  <si>
    <t>20240815609-01</t>
  </si>
  <si>
    <t xml:space="preserve">[취][A값]사회복지법인 성육원 성육보육원 증축공사 - 건축 (취소공고)[취소] </t>
  </si>
  <si>
    <t>20240816573-04</t>
  </si>
  <si>
    <t xml:space="preserve">[기][정][A값][순][공지](긴급)덕원중학교 내진보강공사 (긴급공고) (정정공고) </t>
  </si>
  <si>
    <t>서울특별시강서교육청 덕원중학교</t>
  </si>
  <si>
    <t>24/08/19/16:10</t>
  </si>
  <si>
    <t>24/08/26/16:00</t>
  </si>
  <si>
    <t>20240817942-00</t>
  </si>
  <si>
    <t xml:space="preserve">[A값]은평환경플랜트 환경개선사업(방수공사) 공사 (긴급공고) </t>
  </si>
  <si>
    <t>한종산업개발 주식회사</t>
  </si>
  <si>
    <t>24/08/26/18:00</t>
  </si>
  <si>
    <t>24/08/19/17:00</t>
  </si>
  <si>
    <t>24/08/27/10:00</t>
  </si>
  <si>
    <t>24/08/27/11:00</t>
  </si>
  <si>
    <t>20240817476-00</t>
  </si>
  <si>
    <t xml:space="preserve">[기][A값][순]도림천 CSOs간이처리시설 설치공사 (장기계속) </t>
  </si>
  <si>
    <r>
      <rPr>
        <sz val="9"/>
        <color rgb="FF000000"/>
        <rFont val="Gulim"/>
        <family val="3"/>
        <charset val="129"/>
      </rPr>
      <t>토목/토건/</t>
    </r>
    <r>
      <rPr>
        <sz val="9"/>
        <color rgb="FF0000FF"/>
        <rFont val="Gulim"/>
        <family val="3"/>
        <charset val="129"/>
      </rPr>
      <t>철콘/포장/토공/상.하수도/보링.그라우팅.파일</t>
    </r>
  </si>
  <si>
    <t>20240817970-00</t>
  </si>
  <si>
    <t xml:space="preserve">[비][현필][공지]안양대학교 강화캠퍼스 체육학과 실습실 리모델링 </t>
  </si>
  <si>
    <t>24/08/27/15:00</t>
  </si>
  <si>
    <t>A0033202024081900003</t>
  </si>
  <si>
    <t xml:space="preserve">[협정][현필]안양대학교 강화캠퍼스 체육학과 실습실 리모델링 </t>
  </si>
  <si>
    <t>건축/토건/전기/전문소방/기계설비/실내건축</t>
  </si>
  <si>
    <t>A0033202024081900002</t>
  </si>
  <si>
    <t xml:space="preserve">[취][협정][현필]안양대학교 강화캠퍼스 체육학과 실습실 리모델링[취소] </t>
  </si>
  <si>
    <t>A0033202024081900001</t>
  </si>
  <si>
    <t>20240817274-01</t>
  </si>
  <si>
    <t>20240817751-01</t>
  </si>
  <si>
    <t xml:space="preserve">[취][A값]유석초등학교 본관동 석면제거공사에 따른 건축공사 (취소공고)[취소] </t>
  </si>
  <si>
    <t>서울특별시강서교육청 유석초등학교</t>
  </si>
  <si>
    <t>24/08/27/18:00</t>
  </si>
  <si>
    <t>24/08/21/09:00</t>
  </si>
  <si>
    <t>24/08/28/17:00</t>
  </si>
  <si>
    <t>24/08/28/18:00</t>
  </si>
  <si>
    <t>20240813498-00</t>
  </si>
  <si>
    <t xml:space="preserve">[기][A값][순]강남종합사회복지관 리모델링공사(건축,기계) </t>
  </si>
  <si>
    <t>24/08/14/09:00</t>
  </si>
  <si>
    <t>24/08/29/10:00</t>
  </si>
  <si>
    <t>24/08/29/11:00</t>
  </si>
  <si>
    <t>20240812377-01</t>
  </si>
  <si>
    <t xml:space="preserve">[취][A값]강남종합사회복지관 리모델링공사(건축,기계) (취소공고)[취소] </t>
  </si>
  <si>
    <t>20240813546-00</t>
  </si>
  <si>
    <t xml:space="preserve">[기][A값][순]도림천 CSOs 간이처리시설 설치공사(장기계속) </t>
  </si>
  <si>
    <t>24/08/27/14:00</t>
  </si>
  <si>
    <t>24/08/29/14:00</t>
  </si>
  <si>
    <t>24/08/29/15:00</t>
  </si>
  <si>
    <t>20240815292-00</t>
  </si>
  <si>
    <t>24/08/29/18:00</t>
  </si>
  <si>
    <t>24/08/28/10:00</t>
  </si>
  <si>
    <t>24/08/30/10:00</t>
  </si>
  <si>
    <t>24/08/30/11:00</t>
  </si>
  <si>
    <t>20240813945-01</t>
  </si>
  <si>
    <t xml:space="preserve">[기][정][A값][의무]독산동 산업문화어울림센터 건설공사 (긴급공고) (정정공고) [주계약자 관리방식] </t>
  </si>
  <si>
    <t>24/08/30/12:00</t>
  </si>
  <si>
    <t>24/08/30/13:00</t>
  </si>
  <si>
    <t>20240817569-00</t>
  </si>
  <si>
    <t xml:space="preserve">[비][현필]고려대학교 안산병원 지하주차장 신축공사(시공사 재선정) 재공고 </t>
  </si>
  <si>
    <t>24/09/12/15:30</t>
  </si>
  <si>
    <t>20240819368-00</t>
  </si>
  <si>
    <t xml:space="preserve">[기][수의]공관 환경개선공사(건축, 기계) </t>
  </si>
  <si>
    <t>헌법재판소</t>
  </si>
  <si>
    <t xml:space="preserve"> 24/08/20</t>
  </si>
  <si>
    <t>2024-18120</t>
  </si>
  <si>
    <t xml:space="preserve">[기][A값][순](24-신-8)00훈련장 생활관 침대형 개선공사 </t>
  </si>
  <si>
    <t>24/08/27/10:30</t>
  </si>
  <si>
    <t xml:space="preserve"> 24/08/21</t>
  </si>
  <si>
    <t>20240818955-00</t>
  </si>
  <si>
    <t xml:space="preserve">[기][A값][순][공지]2024년 황새마을 동물탈출방지 철망 및 동양관 노후바닥 등 시설개선공사 (긴급공고) </t>
  </si>
  <si>
    <t>24/08/27/12:00</t>
  </si>
  <si>
    <t>24/08/27/13:30</t>
  </si>
  <si>
    <t>20240820014-00</t>
  </si>
  <si>
    <t xml:space="preserve">[기][A값][순]2024년 김포공항 기계시설 보수공사 </t>
  </si>
  <si>
    <t>24/08/26/10:00</t>
  </si>
  <si>
    <t>24/08/28/11:00</t>
  </si>
  <si>
    <t>20240818522-00</t>
  </si>
  <si>
    <t xml:space="preserve">[기][A값][순][긴급] 둔촌중 급식시설 증축 및 기타공사 (긴급공고) </t>
  </si>
  <si>
    <t>20240823696-00</t>
  </si>
  <si>
    <t xml:space="preserve">[기][A값][순]대모산 따뜻한 동행길 조성(화장실정비) 공사 (건축，기계) (긴급공고) </t>
  </si>
  <si>
    <t>24/08/24/09:00</t>
  </si>
  <si>
    <t xml:space="preserve"> 24/08/23</t>
  </si>
  <si>
    <t>20240823630-00</t>
  </si>
  <si>
    <t xml:space="preserve">[기][A값][순]보훈회관 리모델링 공사(건축,기계) (긴급공고) </t>
  </si>
  <si>
    <t>20240823275-01</t>
  </si>
  <si>
    <t xml:space="preserve">[취][A값]대모산 따뜻한 동핼길 조성(화장실정비) 공사 (건축，기계) (긴급공고) (취소공고)[취소] </t>
  </si>
  <si>
    <t>20240823188-00</t>
  </si>
  <si>
    <t xml:space="preserve">[기][A값][수의]시설관리공단 본부 환경개선공사(건축·기계) </t>
  </si>
  <si>
    <t>20240823187-01</t>
  </si>
  <si>
    <t xml:space="preserve">[취]공고문(대모산 따뜻한 동핼길 조성(화장실정비) 공사 (건축，기계)) (긴급공고) (취소공고)[취소] </t>
  </si>
  <si>
    <t>20240824043-00</t>
  </si>
  <si>
    <t xml:space="preserve">[기][A값][수의]서울대공원 식물원 전시온실 노후시설물 정비공사 (긴급공고) </t>
  </si>
  <si>
    <t>20240821748-00</t>
  </si>
  <si>
    <t xml:space="preserve">[기][A값][순][긴급]등촌중 별관동 개선공사(문화예술소극장 조성 등) (긴급공고) </t>
  </si>
  <si>
    <t xml:space="preserve"> 24/08/22</t>
  </si>
  <si>
    <t>20240823302-01</t>
  </si>
  <si>
    <t xml:space="preserve">[기][정][수의][공지]서울북부지방검찰청 비상대기소 조성 공사 (정정공고) </t>
  </si>
  <si>
    <t>24/08/23/15:00</t>
  </si>
  <si>
    <t>24/08/29/16:00</t>
  </si>
  <si>
    <t>2024-18261</t>
  </si>
  <si>
    <t xml:space="preserve">[기][A값][순]국방부 별관 승강기 교체공사 </t>
  </si>
  <si>
    <t>24/08/30/10:30</t>
  </si>
  <si>
    <t>20240823132-00</t>
  </si>
  <si>
    <t xml:space="preserve">[기][A값][순]배화여중 체육관 환경개선공사(건축) </t>
  </si>
  <si>
    <t>24/08/23/10:30</t>
  </si>
  <si>
    <t>20240822481-00</t>
  </si>
  <si>
    <t xml:space="preserve">[기][A값][순]서울형 키즈카페 구로4동점 건축공사 </t>
  </si>
  <si>
    <t xml:space="preserve">[기][A값][순][의무][공지]성북구 구립노인종합복지관 신축공사 (긴급공고) </t>
  </si>
  <si>
    <t>20240821580-00</t>
  </si>
  <si>
    <t xml:space="preserve">[기][A값][순]노원구 상계동 1019-2 대수선공사 </t>
  </si>
  <si>
    <t>20240823248-00</t>
  </si>
  <si>
    <t xml:space="preserve">[기][A값][순][공지]국민대학교 조형관 별관 환경개선공사 </t>
  </si>
  <si>
    <t>국민대학교</t>
  </si>
  <si>
    <t>24/09/02/10:00</t>
  </si>
  <si>
    <t>24/09/02/14:00</t>
  </si>
  <si>
    <t>24/09/02/15:00</t>
  </si>
  <si>
    <t>20240819277-00</t>
  </si>
  <si>
    <t xml:space="preserve">[기][A값][수의][현필][공지][전자시담]시립서울청소년센터 기능보강사업 입찰공고(우수관 및 노후설비 보수공사) </t>
  </si>
  <si>
    <t>건축/토건/기계설비/실내건축</t>
  </si>
  <si>
    <t>시립서울청소년센터</t>
  </si>
  <si>
    <t>24/09/01/18:00</t>
  </si>
  <si>
    <t>24/08/20/15:00</t>
  </si>
  <si>
    <t>Z0001202024082300001</t>
  </si>
  <si>
    <t xml:space="preserve">사이버한국외국어대학교 제2교사 창의융합형 교육시설 인테리어 공사 </t>
  </si>
  <si>
    <t>사이버한국외국어대학교</t>
  </si>
  <si>
    <t>24/09/02/11:00</t>
  </si>
  <si>
    <t>20240822395-01</t>
  </si>
  <si>
    <t xml:space="preserve">[취][A값](취소공고)백범김구기념관 보일러 교체 공사 및 기타 공사 (취소공고)[취소] </t>
  </si>
  <si>
    <r>
      <rPr>
        <sz val="9"/>
        <color rgb="FF000000"/>
        <rFont val="Gulim"/>
        <family val="3"/>
        <charset val="129"/>
      </rPr>
      <t>기계설비/가스1종/</t>
    </r>
    <r>
      <rPr>
        <sz val="9"/>
        <color rgb="FF0000FF"/>
        <rFont val="Gulim"/>
        <family val="3"/>
        <charset val="129"/>
      </rPr>
      <t>건축/토건</t>
    </r>
  </si>
  <si>
    <t>사단법인 백범김구선생기념사업협회</t>
  </si>
  <si>
    <t>24/09/02/16:00</t>
  </si>
  <si>
    <t>24/09/02/17:00</t>
  </si>
  <si>
    <t>20240824601-01</t>
  </si>
  <si>
    <t xml:space="preserve">[취][A값]서울대학교 치의학대학원 치의학도서관 환경개선공사(건축) (취소공고)[취소] </t>
  </si>
  <si>
    <t>서울대학교 대학원 치의학대학원</t>
  </si>
  <si>
    <t>24/09/02/18:00</t>
  </si>
  <si>
    <t>24/08/26/17:00</t>
  </si>
  <si>
    <t>24/09/03/10:00</t>
  </si>
  <si>
    <t>24/09/03/11:00</t>
  </si>
  <si>
    <t xml:space="preserve"> 24/08/26</t>
  </si>
  <si>
    <t>20240824092-00</t>
  </si>
  <si>
    <t xml:space="preserve">[기][A값][순]서울형 키즈카페 3호점 놀이공간 조성공사 </t>
  </si>
  <si>
    <t>20240825724-00</t>
  </si>
  <si>
    <t xml:space="preserve">[기][A값][수의]신곡수중보 관리사무소 내진보강공사(건축) </t>
  </si>
  <si>
    <t>24/09/03/18:00</t>
  </si>
  <si>
    <t>24/08/29/09:00</t>
  </si>
  <si>
    <t>24/09/04/10:00</t>
  </si>
  <si>
    <t>24/09/04/11:00</t>
  </si>
  <si>
    <t>2024-인하자재-89,91호-00</t>
  </si>
  <si>
    <t xml:space="preserve">[비][현필]동8병동 리모델링공사(건축) </t>
  </si>
  <si>
    <t>인하대학교 의과대학 부속병원</t>
  </si>
  <si>
    <t>24/09/09/10:00</t>
  </si>
  <si>
    <t>24/09/09/11:00</t>
  </si>
  <si>
    <t>20240824780-00</t>
  </si>
  <si>
    <t>24/09/03/15:30</t>
  </si>
  <si>
    <t>24/09/10/18:00</t>
  </si>
  <si>
    <t>24/09/11/10:00</t>
  </si>
  <si>
    <t>24/09/11/11:00</t>
  </si>
  <si>
    <t>20240824593-01</t>
  </si>
  <si>
    <t xml:space="preserve">[기][정][A값][순][의무]구룡마을 석면해체 및 지장물 철거공사 (정정공고) </t>
  </si>
  <si>
    <t>24/09/11/14:00</t>
  </si>
  <si>
    <t>24/09/11/15:00</t>
  </si>
  <si>
    <t>20240823302-01</t>
    <phoneticPr fontId="2" type="noConversion"/>
  </si>
  <si>
    <t>투찰/기초</t>
    <phoneticPr fontId="2" type="noConversion"/>
  </si>
  <si>
    <t>252,088,775</t>
  </si>
  <si>
    <t>22,176,150</t>
  </si>
  <si>
    <t>219,896,325</t>
  </si>
  <si>
    <t>194,403,000</t>
  </si>
  <si>
    <t>주식회사 세라종합건설</t>
  </si>
  <si>
    <t>1,713</t>
  </si>
  <si>
    <t>235,799,550</t>
  </si>
  <si>
    <t>208,395,000</t>
  </si>
  <si>
    <t>알파건설 주식회사</t>
  </si>
  <si>
    <t>1,019,249,575</t>
  </si>
  <si>
    <t>900,997,000</t>
  </si>
  <si>
    <t>우주건업 주식회사</t>
  </si>
  <si>
    <t>119,838,975</t>
  </si>
  <si>
    <t>105,942,810</t>
  </si>
  <si>
    <t>주식회사 수호건설</t>
  </si>
  <si>
    <t>1,957,301,350</t>
  </si>
  <si>
    <t>1,710,607,200</t>
  </si>
  <si>
    <t>819,391,100</t>
  </si>
  <si>
    <t>723,613,670</t>
  </si>
  <si>
    <t>(주)지명건설개발</t>
  </si>
  <si>
    <t>1,710,434,350</t>
  </si>
  <si>
    <t>1,494,807,000</t>
  </si>
  <si>
    <t>664,928,000</t>
  </si>
  <si>
    <t>587,987,610</t>
  </si>
  <si>
    <t>이제이종합건설주식회사</t>
  </si>
  <si>
    <t>1,408</t>
  </si>
  <si>
    <t>324,289,100</t>
  </si>
  <si>
    <t>284,549,000</t>
  </si>
  <si>
    <t>1,960</t>
  </si>
  <si>
    <t>994,974,666</t>
  </si>
  <si>
    <t>882,021,613</t>
  </si>
  <si>
    <t>호곡종합건설(주)</t>
  </si>
  <si>
    <t xml:space="preserve">[기][정][A값][순](긴급)덕원중학교 내진보강공사 (긴급공고) (정정공고) </t>
  </si>
  <si>
    <t>20240816573-05</t>
  </si>
  <si>
    <t>1,219,231,000</t>
  </si>
  <si>
    <t>1,063,850,400</t>
  </si>
  <si>
    <t>843,531,800</t>
  </si>
  <si>
    <t>746,297,000</t>
  </si>
  <si>
    <t>590,391,100</t>
  </si>
  <si>
    <t>522,428,900</t>
  </si>
  <si>
    <t>주식회사 제이디빌더스</t>
  </si>
  <si>
    <t>1,629,076,925</t>
  </si>
  <si>
    <t>1,422,427,360</t>
  </si>
  <si>
    <t>(주)재우씨엔씨</t>
  </si>
  <si>
    <t>576,525,800</t>
  </si>
  <si>
    <t>512,801,724</t>
  </si>
  <si>
    <t>3,326,956,400</t>
  </si>
  <si>
    <t>2,917,838,683</t>
  </si>
  <si>
    <t>주식회사 백광건설</t>
  </si>
  <si>
    <t>3,289,425,050</t>
  </si>
  <si>
    <t>2,883,343,600</t>
  </si>
  <si>
    <t>진원피앤씨(주)</t>
  </si>
  <si>
    <t>1,390,984,716</t>
  </si>
  <si>
    <t>1,216,695,700</t>
  </si>
  <si>
    <t>4,881,078,525</t>
  </si>
  <si>
    <t>4,265,574,900</t>
  </si>
  <si>
    <t>1,084,266,850</t>
  </si>
  <si>
    <t>948,140,665</t>
  </si>
  <si>
    <t>511,972,825</t>
  </si>
  <si>
    <t>452,402,000</t>
  </si>
  <si>
    <t>240,525,450</t>
  </si>
  <si>
    <t>212,156,400</t>
  </si>
  <si>
    <t>449,403,775</t>
  </si>
  <si>
    <t>397,633,805</t>
  </si>
  <si>
    <t>1,837</t>
  </si>
  <si>
    <t>998,115,200</t>
  </si>
  <si>
    <t>891,013,400</t>
  </si>
  <si>
    <t>주식회사 에스엘아이디앤씨</t>
  </si>
  <si>
    <t>588,372,750</t>
  </si>
  <si>
    <t>519,921,000</t>
  </si>
  <si>
    <t>782,600,050</t>
  </si>
  <si>
    <t>690,666,500</t>
  </si>
  <si>
    <t>297,306,075</t>
  </si>
  <si>
    <t>262,588,000</t>
  </si>
  <si>
    <t>주식회사 도담플래닝</t>
  </si>
  <si>
    <t>533,165,675</t>
  </si>
  <si>
    <t>470,517,900</t>
  </si>
  <si>
    <t>533,488,850</t>
  </si>
  <si>
    <t>470,754,000</t>
  </si>
  <si>
    <t>1,163</t>
  </si>
  <si>
    <t>248,782,450</t>
  </si>
  <si>
    <t>219,915,000</t>
  </si>
  <si>
    <t>127,560,050</t>
  </si>
  <si>
    <t>112,798,020</t>
  </si>
  <si>
    <t>276,835,500</t>
  </si>
  <si>
    <t>244,700,190</t>
  </si>
  <si>
    <t>주식회사 통큰건설</t>
  </si>
  <si>
    <t>534,121,125</t>
  </si>
  <si>
    <t>471,953,320</t>
  </si>
  <si>
    <t>542,476,900</t>
  </si>
  <si>
    <t>480,488,600</t>
  </si>
  <si>
    <t>디어반스페이스(주)</t>
  </si>
  <si>
    <t>568,146,125</t>
  </si>
  <si>
    <t>502,537,500</t>
  </si>
  <si>
    <t>세림산업 주식회사</t>
  </si>
  <si>
    <t>2,695,000,000</t>
  </si>
  <si>
    <t>(주)고미건축디자인</t>
  </si>
  <si>
    <t xml:space="preserve">[기][A값][순][공지]영등포 청년쿡 비즈니스센터 조성 공사(건축·기계) (긴급공고) </t>
  </si>
  <si>
    <t>430,248,975</t>
  </si>
  <si>
    <t>380,438,070</t>
  </si>
  <si>
    <t>보광산업개발주식회사</t>
  </si>
  <si>
    <t>252,715,200</t>
  </si>
  <si>
    <t>222,563,000</t>
  </si>
  <si>
    <t>377,467,000</t>
  </si>
  <si>
    <t>331,216,690</t>
  </si>
  <si>
    <t>주식회사 동성씨앤디</t>
  </si>
  <si>
    <t>267,853,600</t>
  </si>
  <si>
    <t>236,884,400</t>
  </si>
  <si>
    <t>주식회사 명보씨엔알</t>
  </si>
  <si>
    <t>373,978,675</t>
  </si>
  <si>
    <t>330,586,383</t>
  </si>
  <si>
    <t>4,120,110,350</t>
  </si>
  <si>
    <t>3,598,593,570</t>
  </si>
  <si>
    <t>광진종합건설(주)</t>
  </si>
  <si>
    <t>252,354,733</t>
  </si>
  <si>
    <t>221,440,000</t>
  </si>
  <si>
    <t>주식회사 오푸스펄 구조기술사사무소</t>
  </si>
  <si>
    <t>409,447,400</t>
  </si>
  <si>
    <t>359,496,000</t>
  </si>
  <si>
    <t>주식회사 선진티엔알</t>
  </si>
  <si>
    <t>120,847,200</t>
  </si>
  <si>
    <t>106,639,362</t>
  </si>
  <si>
    <t>승보건설 주식회사</t>
  </si>
  <si>
    <t>1,480,818,875</t>
  </si>
  <si>
    <t>1,299,286,100</t>
  </si>
  <si>
    <t>178,218,125</t>
  </si>
  <si>
    <t>157,497,600</t>
  </si>
  <si>
    <t>350,257,575</t>
  </si>
  <si>
    <t>309,539,320</t>
  </si>
  <si>
    <t>주식회사 호종합건설</t>
  </si>
  <si>
    <t>7,218,286,600</t>
  </si>
  <si>
    <t>6,263,571,990</t>
  </si>
  <si>
    <t>1,274,886,847</t>
  </si>
  <si>
    <t>1,113,960,824</t>
  </si>
  <si>
    <t>주식회사 레비코건설</t>
  </si>
  <si>
    <t>8,300,000,000</t>
  </si>
  <si>
    <t>6,145,570,000</t>
  </si>
  <si>
    <t>유티엘종합건설 주식회사</t>
  </si>
  <si>
    <t xml:space="preserve">[기][A값][순][협정]정부서울청사 본관 정밀안전진단 보수 및 보강공사 </t>
  </si>
  <si>
    <t>650,949,150</t>
  </si>
  <si>
    <t>579,492,890</t>
  </si>
  <si>
    <t>1,018,810,450</t>
  </si>
  <si>
    <t>900,651,000</t>
  </si>
  <si>
    <t>진건종합건설(주)</t>
  </si>
  <si>
    <t>232,935,700</t>
  </si>
  <si>
    <t>206,102,870</t>
  </si>
  <si>
    <t>주식회사 파이런텍</t>
  </si>
  <si>
    <t>152,642,925</t>
  </si>
  <si>
    <t>134,846,600</t>
  </si>
  <si>
    <t>주식회사 대운티이씨건설</t>
  </si>
  <si>
    <t>525,662,550</t>
  </si>
  <si>
    <t>463,896,000</t>
  </si>
  <si>
    <t>기어테크주식회사</t>
  </si>
  <si>
    <t>203,651,400</t>
  </si>
  <si>
    <t>179,799,190</t>
  </si>
  <si>
    <t>694,804,850</t>
  </si>
  <si>
    <t>614,269,700</t>
  </si>
  <si>
    <t>207,108,675</t>
  </si>
  <si>
    <t>182,918,540</t>
  </si>
  <si>
    <t>690,437,975</t>
  </si>
  <si>
    <t>609,136,700</t>
  </si>
  <si>
    <t>주식회사 모티브기획</t>
  </si>
  <si>
    <t>24,516,249,550</t>
  </si>
  <si>
    <t>20,197,377,890</t>
  </si>
  <si>
    <t>주식회사 가경코스모</t>
  </si>
  <si>
    <t>478,410,625</t>
  </si>
  <si>
    <t>422,390,000</t>
  </si>
  <si>
    <t>에이비씨건설산업 주식회사</t>
  </si>
  <si>
    <t>1,178,076,650</t>
  </si>
  <si>
    <t>1,031,007,000</t>
  </si>
  <si>
    <t>466,564,250</t>
  </si>
  <si>
    <t>412,548,300</t>
  </si>
  <si>
    <t>153,431,925</t>
  </si>
  <si>
    <t>135,477,020</t>
  </si>
  <si>
    <t>1,653,333,650</t>
  </si>
  <si>
    <t>1,441,232,900</t>
  </si>
  <si>
    <t>1,053</t>
  </si>
  <si>
    <t>81,244,450</t>
  </si>
  <si>
    <t>71,288,200</t>
  </si>
  <si>
    <t>1,000,049,475</t>
  </si>
  <si>
    <t>883,901,530</t>
  </si>
  <si>
    <t xml:space="preserve">[수의][전자시담]서울동작지역자활센터 옥외사업장 공간 조성 공사 </t>
  </si>
  <si>
    <t>20240733448-00</t>
  </si>
  <si>
    <t>서울동작지역자활센터</t>
  </si>
  <si>
    <t>54,800,000</t>
  </si>
  <si>
    <t>(주)위드래인디앤아이</t>
  </si>
  <si>
    <t>306,734,125</t>
  </si>
  <si>
    <t>271,063,400</t>
  </si>
  <si>
    <t>동북건영 주식회사</t>
  </si>
  <si>
    <t>229,416,375</t>
  </si>
  <si>
    <t>202,463,550</t>
  </si>
  <si>
    <t>1,008,793,900</t>
  </si>
  <si>
    <t>892,610,229</t>
  </si>
  <si>
    <t>주식회사 고황</t>
  </si>
  <si>
    <t>155,760,200</t>
  </si>
  <si>
    <t>137,173,170</t>
  </si>
  <si>
    <t>480,861,900</t>
  </si>
  <si>
    <t>423,253,289</t>
  </si>
  <si>
    <t>631,367,725</t>
  </si>
  <si>
    <t>556,540,880</t>
  </si>
  <si>
    <t>4,073,834,000</t>
  </si>
  <si>
    <t>3,538,043,172</t>
  </si>
  <si>
    <t>501,870,675</t>
  </si>
  <si>
    <t>443,017,386</t>
  </si>
  <si>
    <t>주식회사 케이에스메이트</t>
  </si>
  <si>
    <t>22,588,627,800</t>
  </si>
  <si>
    <t>18,649,886,900</t>
  </si>
  <si>
    <t>288,249,575</t>
  </si>
  <si>
    <t>254,696,272</t>
  </si>
  <si>
    <t>559,489,325</t>
  </si>
  <si>
    <t>494,600,360</t>
  </si>
  <si>
    <t>1,206</t>
  </si>
  <si>
    <t>865,343,075</t>
  </si>
  <si>
    <t>765,753,290</t>
  </si>
  <si>
    <t>101,477,150</t>
  </si>
  <si>
    <t>89,266,965</t>
  </si>
  <si>
    <t>3,201,465,475</t>
  </si>
  <si>
    <t>2,796,575,180</t>
  </si>
  <si>
    <t>1,202,826,700</t>
  </si>
  <si>
    <t>1,049,025,000</t>
  </si>
  <si>
    <t>522,662,950</t>
  </si>
  <si>
    <t>461,835,000</t>
  </si>
  <si>
    <t>한샘건설(주)</t>
  </si>
  <si>
    <t>184,917,625</t>
  </si>
  <si>
    <t>163,448,400</t>
  </si>
  <si>
    <t>582,083,058</t>
  </si>
  <si>
    <t>514,828,000</t>
  </si>
  <si>
    <t>466,048,725</t>
  </si>
  <si>
    <t>411,939,300</t>
  </si>
  <si>
    <t>211,103,025</t>
  </si>
  <si>
    <t>186,392,433</t>
  </si>
  <si>
    <t>341,429,425</t>
  </si>
  <si>
    <t>299,591,000</t>
  </si>
  <si>
    <t>42,645,200</t>
  </si>
  <si>
    <t>37,604,053</t>
  </si>
  <si>
    <t>주식회사 시고디자인</t>
  </si>
  <si>
    <t>672,505,825</t>
  </si>
  <si>
    <t>594,153,640</t>
  </si>
  <si>
    <t>주식회사 더태양건설</t>
  </si>
  <si>
    <t>2,344,326,925</t>
  </si>
  <si>
    <t>2,051,600,540</t>
  </si>
  <si>
    <t>신방건설 주식회사</t>
  </si>
  <si>
    <t>469,608,500</t>
  </si>
  <si>
    <t>415,258,314</t>
  </si>
  <si>
    <t>제로투엔건축사사무소종합건설(주)</t>
  </si>
  <si>
    <t>275,238,350</t>
  </si>
  <si>
    <t>241,513,835</t>
  </si>
  <si>
    <t>(주)국제화건</t>
  </si>
  <si>
    <t>873,536,300</t>
  </si>
  <si>
    <t>771,770,000</t>
  </si>
  <si>
    <t>669,761,825</t>
  </si>
  <si>
    <t>592,512,600</t>
  </si>
  <si>
    <t>주식회사 이에스종합건설</t>
  </si>
  <si>
    <t>260,864,950</t>
  </si>
  <si>
    <t>230,363,761</t>
  </si>
  <si>
    <t>1,465,830,825</t>
  </si>
  <si>
    <t>1,281,340,390</t>
  </si>
  <si>
    <t>(주)태성씨엔드에이</t>
  </si>
  <si>
    <t>314,946,925</t>
  </si>
  <si>
    <t>278,400,249</t>
  </si>
  <si>
    <t>서울폴리머건설(주)</t>
  </si>
  <si>
    <t>363,724,050</t>
  </si>
  <si>
    <t>321,109,800</t>
  </si>
  <si>
    <t>355,408,325</t>
  </si>
  <si>
    <t>314,151,250</t>
  </si>
  <si>
    <t>주식회사 신보</t>
  </si>
  <si>
    <t>791,831,674</t>
  </si>
  <si>
    <t>704,464,700</t>
  </si>
  <si>
    <t>1,110,412,875</t>
  </si>
  <si>
    <t>970,658,131</t>
  </si>
  <si>
    <t>(주)다옴디앤아이</t>
  </si>
  <si>
    <t>398,842,600</t>
  </si>
  <si>
    <t>352,502,000</t>
  </si>
  <si>
    <t>517,575,425</t>
  </si>
  <si>
    <t>457,682,870</t>
  </si>
  <si>
    <t>주식회사 루다에스디</t>
  </si>
  <si>
    <t>1,345,283,050</t>
  </si>
  <si>
    <t>1,176,605,231</t>
  </si>
  <si>
    <t>1,521,153,825</t>
  </si>
  <si>
    <t>1,329,953,200</t>
  </si>
  <si>
    <t>주식회사 정광이엔씨</t>
  </si>
  <si>
    <t>4,270,627,300</t>
  </si>
  <si>
    <t>3,736,431,600</t>
  </si>
  <si>
    <t>1,176,457,125</t>
  </si>
  <si>
    <t>1,028,821,206</t>
  </si>
  <si>
    <t>708,722,275</t>
  </si>
  <si>
    <t>626,387,420</t>
  </si>
  <si>
    <t>505,336,150</t>
  </si>
  <si>
    <t>446,573,231</t>
  </si>
  <si>
    <t>199,198,650</t>
  </si>
  <si>
    <t>175,413,400</t>
  </si>
  <si>
    <t>주식회사 명하씨앤씨</t>
  </si>
  <si>
    <t xml:space="preserve">[기][A값][수의]자양중 장애인편의시설 설치공사(집행대행) </t>
  </si>
  <si>
    <t>188,308,175</t>
  </si>
  <si>
    <t>166,193,556</t>
  </si>
  <si>
    <t>249,876,675</t>
  </si>
  <si>
    <t>220,337,870</t>
  </si>
  <si>
    <t>명장종합건설주식회사</t>
  </si>
  <si>
    <t>932,672,975</t>
  </si>
  <si>
    <t>823,360,300</t>
  </si>
  <si>
    <t>지레건설주식회사</t>
  </si>
  <si>
    <t>1,513,701,875</t>
  </si>
  <si>
    <t>1,332,635,320</t>
  </si>
  <si>
    <t>1,257,276,325</t>
  </si>
  <si>
    <t>1,099,944,400</t>
  </si>
  <si>
    <t>주식회사 수완이앤씨</t>
  </si>
  <si>
    <t>728,755,800</t>
  </si>
  <si>
    <t>642,907,020</t>
  </si>
  <si>
    <t>1,388,128,800</t>
  </si>
  <si>
    <t>1,213,502,910</t>
  </si>
  <si>
    <t>2,844,513,100</t>
  </si>
  <si>
    <t>2,478,049,500</t>
  </si>
  <si>
    <t>967,088,275</t>
  </si>
  <si>
    <t>854,681,000</t>
  </si>
  <si>
    <t>435,455,367</t>
  </si>
  <si>
    <t>384,602,300</t>
  </si>
  <si>
    <t xml:space="preserve">[기][수의]우신고등학교 변전실 개수공사 수의계약 견적서 제출 안내 공고 </t>
  </si>
  <si>
    <t>79,347,575</t>
  </si>
  <si>
    <t>69,624,890</t>
  </si>
  <si>
    <t>342,206,125</t>
  </si>
  <si>
    <t>302,193,000</t>
  </si>
  <si>
    <t>411,663,475</t>
  </si>
  <si>
    <t>363,623,410</t>
  </si>
  <si>
    <t>(주)다해산업개발</t>
  </si>
  <si>
    <t>616,349,150</t>
  </si>
  <si>
    <t>545,150,340</t>
  </si>
  <si>
    <t>152,800,225</t>
  </si>
  <si>
    <t>135,139,900</t>
  </si>
  <si>
    <t>683,265,875</t>
  </si>
  <si>
    <t>603,598,340</t>
  </si>
  <si>
    <t>주식회사 해송이앤씨</t>
  </si>
  <si>
    <t>1,088,527,075</t>
  </si>
  <si>
    <t>960,568,902</t>
  </si>
  <si>
    <t>2,486,619,300</t>
  </si>
  <si>
    <t>2,167,870,575</t>
  </si>
  <si>
    <t>주식회사 유원종합건설</t>
  </si>
  <si>
    <t>528,136,875</t>
  </si>
  <si>
    <t>464,789,790</t>
  </si>
  <si>
    <t>289,944,100</t>
  </si>
  <si>
    <t>255,708,400</t>
  </si>
  <si>
    <t>284,954,133</t>
  </si>
  <si>
    <t>250,036,050</t>
  </si>
  <si>
    <t>해동종합건설(주)</t>
  </si>
  <si>
    <t>1,695</t>
  </si>
  <si>
    <t>2,475,445,375</t>
  </si>
  <si>
    <t>2,156,171,000</t>
  </si>
  <si>
    <t>18,280,000</t>
  </si>
  <si>
    <t>927,076,775</t>
  </si>
  <si>
    <t>820,054,770</t>
  </si>
  <si>
    <t>주식회사 아이디케이 파트너스</t>
  </si>
  <si>
    <t>231,257,375</t>
  </si>
  <si>
    <t>204,586,440</t>
  </si>
  <si>
    <t>95,684,275</t>
  </si>
  <si>
    <t>84,189,120</t>
  </si>
  <si>
    <t>39,812,200</t>
  </si>
  <si>
    <t>34,933,780</t>
  </si>
  <si>
    <t>주식회사 건우기술</t>
  </si>
  <si>
    <t>480,279,000</t>
  </si>
  <si>
    <t>424,814,000</t>
  </si>
  <si>
    <t>주식회사 다한다종합건설</t>
  </si>
  <si>
    <t>312,484,975</t>
  </si>
  <si>
    <t>275,628,830</t>
  </si>
  <si>
    <t>광천이앤씨 주식회사</t>
  </si>
  <si>
    <t xml:space="preserve">[기][A값][순][협정]금천주거안심종합센터 공간조성 공사 (긴급공고) </t>
  </si>
  <si>
    <t>284,627,900</t>
  </si>
  <si>
    <t>251,466,388</t>
  </si>
  <si>
    <t>562,643,300</t>
  </si>
  <si>
    <t>495,753,000</t>
  </si>
  <si>
    <t>621,946,625</t>
  </si>
  <si>
    <t>549,535,000</t>
  </si>
  <si>
    <t>478,484,100</t>
  </si>
  <si>
    <t>423,648,400</t>
  </si>
  <si>
    <t>주식회사 유성시에스</t>
  </si>
  <si>
    <t>1,964,631,400</t>
  </si>
  <si>
    <t>1,717,073,830</t>
  </si>
  <si>
    <t>영동건설 (주)</t>
  </si>
  <si>
    <t>172,262,325</t>
  </si>
  <si>
    <t>152,076,229</t>
  </si>
  <si>
    <t>(주)에이스공영</t>
  </si>
  <si>
    <t>2,594,778,300</t>
  </si>
  <si>
    <t>2,272,146,900</t>
  </si>
  <si>
    <t>281,400,200</t>
  </si>
  <si>
    <t>246,923,000</t>
  </si>
  <si>
    <t>195,233,725</t>
  </si>
  <si>
    <t>172,587,120</t>
  </si>
  <si>
    <t>523,175,525</t>
  </si>
  <si>
    <t>462,703,000</t>
  </si>
  <si>
    <t>진우실내건축주식회사</t>
  </si>
  <si>
    <t xml:space="preserve">[기][정][수의]과천지역 행정시설 보수공사 </t>
  </si>
  <si>
    <t>148,864,217</t>
  </si>
  <si>
    <t>130,621,853</t>
  </si>
  <si>
    <t>437,310,925</t>
  </si>
  <si>
    <t>386,389,000</t>
  </si>
  <si>
    <t>1,860,341,800</t>
  </si>
  <si>
    <t>1,626,708,200</t>
  </si>
  <si>
    <t>344,305,550</t>
  </si>
  <si>
    <t>304,578,000</t>
  </si>
  <si>
    <t>598,624,025</t>
  </si>
  <si>
    <t>528,497,100</t>
  </si>
  <si>
    <t>754,372,700</t>
  </si>
  <si>
    <t>666,702,580</t>
  </si>
  <si>
    <t>299,457,450</t>
  </si>
  <si>
    <t>264,722,898</t>
  </si>
  <si>
    <t>1,083,868,075</t>
  </si>
  <si>
    <t>957,825,000</t>
  </si>
  <si>
    <t>391,162,925</t>
  </si>
  <si>
    <t>345,726,900</t>
  </si>
  <si>
    <t>2,281,896,800</t>
  </si>
  <si>
    <t>1,996,343,600</t>
  </si>
  <si>
    <t>108,850,475</t>
  </si>
  <si>
    <t>96,193,400</t>
  </si>
  <si>
    <t>주식회사 일경이앤씨</t>
  </si>
  <si>
    <t>562,444,400</t>
  </si>
  <si>
    <t>497,700,000</t>
  </si>
  <si>
    <t>969,953,000</t>
  </si>
  <si>
    <t>857,441,000</t>
  </si>
  <si>
    <t>441,825,675</t>
  </si>
  <si>
    <t>390,875,140</t>
  </si>
  <si>
    <t>246,143,301</t>
  </si>
  <si>
    <t>215,983,657</t>
  </si>
  <si>
    <t>473,717,575</t>
  </si>
  <si>
    <t>418,315,100</t>
  </si>
  <si>
    <t>6,129,688,450</t>
  </si>
  <si>
    <t>5,323,371,500</t>
  </si>
  <si>
    <t xml:space="preserve">[비][2024대학혁신지원사업] 군자관 자유전공학부 환경개선 건축·기계공사 </t>
  </si>
  <si>
    <t xml:space="preserve">[정][A값][현필][공지][혁신지원사업(특성화)] Life 체험관 구축 공사(건축) (정정공고) </t>
  </si>
  <si>
    <t>227,885,000</t>
  </si>
  <si>
    <t>201,253,247</t>
  </si>
  <si>
    <t>221,781,650</t>
  </si>
  <si>
    <t>196,044,400</t>
  </si>
  <si>
    <t>391,396,375</t>
  </si>
  <si>
    <t>345,565,700</t>
  </si>
  <si>
    <t>519,395,250</t>
  </si>
  <si>
    <t>457,152,900</t>
  </si>
  <si>
    <t>주식회사 이음건설산업</t>
  </si>
  <si>
    <t>521,915,825</t>
  </si>
  <si>
    <t>461,765,555</t>
  </si>
  <si>
    <t xml:space="preserve">[기][A값][순]북한산국립공원 탐방안내소 신축사업(건축) (긴급공고) </t>
  </si>
  <si>
    <t>2,365,173,275</t>
  </si>
  <si>
    <t>2,070,299,793</t>
  </si>
  <si>
    <t>291,279,725</t>
  </si>
  <si>
    <t>256,533,469</t>
  </si>
  <si>
    <t>532,886,550</t>
  </si>
  <si>
    <t>469,289,500</t>
  </si>
  <si>
    <t>(주)힘디자인</t>
  </si>
  <si>
    <t>488,494,775</t>
  </si>
  <si>
    <t>432,659,640</t>
  </si>
  <si>
    <t>801,547,500</t>
  </si>
  <si>
    <t>708,169,295</t>
  </si>
  <si>
    <t>주식회사 아리수엔지니어링</t>
  </si>
  <si>
    <t>351,736,750</t>
  </si>
  <si>
    <t>310,855,400</t>
  </si>
  <si>
    <t>216,151,075</t>
  </si>
  <si>
    <t>190,446,320</t>
  </si>
  <si>
    <t>(주)한스원건설</t>
  </si>
  <si>
    <t>531,976,550</t>
  </si>
  <si>
    <t>469,718,479</t>
  </si>
  <si>
    <t>681,303,775</t>
  </si>
  <si>
    <t>602,646,000</t>
  </si>
  <si>
    <t>706,418,800</t>
  </si>
  <si>
    <t>623,709,100</t>
  </si>
  <si>
    <t>주식회사 하나건설</t>
  </si>
  <si>
    <t>80,912,350</t>
  </si>
  <si>
    <t>71,382,400</t>
  </si>
  <si>
    <t>624,636,950</t>
  </si>
  <si>
    <t>551,310,200</t>
  </si>
  <si>
    <t>822,719,600</t>
  </si>
  <si>
    <t>727,661,790</t>
  </si>
  <si>
    <t>리인씨앤이(주)</t>
  </si>
  <si>
    <t>490,668,625</t>
  </si>
  <si>
    <t>433,750,732</t>
  </si>
  <si>
    <t>1,252,657,475</t>
  </si>
  <si>
    <t>1,094,578,230</t>
  </si>
  <si>
    <t>333,321,600</t>
  </si>
  <si>
    <t>294,042,400</t>
  </si>
  <si>
    <t>851,992,456</t>
  </si>
  <si>
    <t>754,230,159</t>
  </si>
  <si>
    <t>227,461,300</t>
  </si>
  <si>
    <t>201,044,290</t>
  </si>
  <si>
    <t>212,784,975</t>
  </si>
  <si>
    <t>187,683,700</t>
  </si>
  <si>
    <t>717,347,100</t>
  </si>
  <si>
    <t>633,712,920</t>
  </si>
  <si>
    <t>석진건설 주식회사</t>
  </si>
  <si>
    <t>183,129,525</t>
  </si>
  <si>
    <t>161,269,260</t>
  </si>
  <si>
    <t>1,141,000,000</t>
  </si>
  <si>
    <t>1,048,150,400</t>
  </si>
  <si>
    <t>285,163,675</t>
  </si>
  <si>
    <t>251,998,500</t>
  </si>
  <si>
    <t>1,686,633,989</t>
  </si>
  <si>
    <t>1,473,545,000</t>
  </si>
  <si>
    <t>566,124,825</t>
  </si>
  <si>
    <t>501,031,010</t>
  </si>
  <si>
    <t>(주)예인건설산업</t>
  </si>
  <si>
    <t>211,930,000</t>
  </si>
  <si>
    <t>203,500,000</t>
  </si>
  <si>
    <t>(주)토마토세븐</t>
  </si>
  <si>
    <t xml:space="preserve">[기][A값][수의]서울신도림초등학교 가동 장애인편의시설 설치공사 </t>
  </si>
  <si>
    <t>20240621678-00</t>
  </si>
  <si>
    <t>319,982,750</t>
  </si>
  <si>
    <t>282,274,380</t>
  </si>
  <si>
    <t>가람건설 주식회사</t>
  </si>
  <si>
    <t>732,437,150</t>
  </si>
  <si>
    <t>646,754,800</t>
  </si>
  <si>
    <t>2,308,615,775</t>
  </si>
  <si>
    <t>2,015,919,000</t>
  </si>
  <si>
    <t>778,872,475</t>
  </si>
  <si>
    <t>688,023,000</t>
  </si>
  <si>
    <t>원석이엔씨(주)</t>
  </si>
  <si>
    <t xml:space="preserve">[기][A값][순]서울공고 교과교실제 구축 관련 교육활동 지원실 리모델링공사 </t>
  </si>
  <si>
    <t>468,212,475</t>
  </si>
  <si>
    <t>412,294,100</t>
  </si>
  <si>
    <t>654,869,600</t>
  </si>
  <si>
    <t>577,909,290</t>
  </si>
  <si>
    <t>주식회사 케이티엔지니어링</t>
  </si>
  <si>
    <t>535,638,525</t>
  </si>
  <si>
    <t>473,172,220</t>
  </si>
  <si>
    <t>1,551,927,925</t>
  </si>
  <si>
    <t>1,354,906,190</t>
  </si>
  <si>
    <t>1,580,155,475</t>
  </si>
  <si>
    <t>1,407,481,724</t>
  </si>
  <si>
    <t>236,052,750</t>
  </si>
  <si>
    <t>208,632,646</t>
  </si>
  <si>
    <t>거정건설 주식회사</t>
  </si>
  <si>
    <t>1,385,728,225</t>
  </si>
  <si>
    <t>1,208,742,683</t>
  </si>
  <si>
    <t>4,370,939,200</t>
  </si>
  <si>
    <t>3,823,896,000</t>
  </si>
  <si>
    <t>슈프림건설 주식회사</t>
  </si>
  <si>
    <t>117,000,000</t>
  </si>
  <si>
    <t>103,333,230</t>
  </si>
  <si>
    <t>주식회사 다온디자인건축</t>
  </si>
  <si>
    <t>12,186,371,000</t>
  </si>
  <si>
    <t>9,548,090,000</t>
  </si>
  <si>
    <t>진성종합건설(주)</t>
  </si>
  <si>
    <t>526,172,275</t>
  </si>
  <si>
    <t>464,348,800</t>
  </si>
  <si>
    <t>456,140,375</t>
  </si>
  <si>
    <t>402,451,105</t>
  </si>
  <si>
    <t>주식회사 디자인혜윰</t>
  </si>
  <si>
    <t>1,311</t>
  </si>
  <si>
    <t>82,720,200</t>
  </si>
  <si>
    <t>72,583,000</t>
  </si>
  <si>
    <t>(주)미래원씨앤엠</t>
  </si>
  <si>
    <t>149,455,100</t>
  </si>
  <si>
    <t>131,140,620</t>
  </si>
  <si>
    <t>(주)신아종합건설</t>
  </si>
  <si>
    <t>1,506</t>
  </si>
  <si>
    <t>291,132,200</t>
  </si>
  <si>
    <t>257,326,800</t>
  </si>
  <si>
    <t>591,976,000</t>
  </si>
  <si>
    <t>429,000,000</t>
  </si>
  <si>
    <t>엔에스건설 주식회사</t>
  </si>
  <si>
    <t>275,052,925</t>
  </si>
  <si>
    <t>243,283,400</t>
  </si>
  <si>
    <t>320,762,150</t>
  </si>
  <si>
    <t>282,867,000</t>
  </si>
  <si>
    <t>주식회사  금성아트</t>
  </si>
  <si>
    <t>420,621,575</t>
  </si>
  <si>
    <t>372,312,927</t>
  </si>
  <si>
    <t>(주)월드코리아하우징</t>
  </si>
  <si>
    <t xml:space="preserve">[기][A값][순]영락고등학교 본관 화장실 환경개선 건축공사 전자입찰 공고 </t>
  </si>
  <si>
    <t>472,419,325</t>
  </si>
  <si>
    <t>417,289,540</t>
  </si>
  <si>
    <t xml:space="preserve">[수의][전자시담]강남세움센터 옥상방수공사 </t>
  </si>
  <si>
    <t>20240611129-00</t>
  </si>
  <si>
    <t>26,440,000</t>
  </si>
  <si>
    <t>21,141,733</t>
  </si>
  <si>
    <t>18,647,884</t>
  </si>
  <si>
    <t>586,836,450</t>
  </si>
  <si>
    <t>518,574,674</t>
  </si>
  <si>
    <t>주식회사 바로건축</t>
  </si>
  <si>
    <t>581,262,725</t>
  </si>
  <si>
    <t>513,494,700</t>
  </si>
  <si>
    <t>주식회사 시아이디</t>
  </si>
  <si>
    <t>1,237</t>
  </si>
  <si>
    <t>211,418,400</t>
  </si>
  <si>
    <t>186,859,140</t>
  </si>
  <si>
    <t>주식회사 원더풀건설</t>
  </si>
  <si>
    <t>2,280,882,950</t>
  </si>
  <si>
    <t>1,988,896,300</t>
  </si>
  <si>
    <t>145,089,563</t>
  </si>
  <si>
    <t>127,310,049</t>
  </si>
  <si>
    <t>403,506,000</t>
  </si>
  <si>
    <t>355,622,900</t>
  </si>
  <si>
    <t>주식회사 디자인소재종합건설</t>
  </si>
  <si>
    <t>467,419,675</t>
  </si>
  <si>
    <t>413,270,900</t>
  </si>
  <si>
    <t>(주)에코유진건설</t>
  </si>
  <si>
    <t>4,635,665,125</t>
  </si>
  <si>
    <t>4,058,593,800</t>
  </si>
  <si>
    <t>6,246,984,950</t>
  </si>
  <si>
    <t>5,423,961,000</t>
  </si>
  <si>
    <t>835,261,325</t>
  </si>
  <si>
    <t>738,030,400</t>
  </si>
  <si>
    <t>주식회사 루아이앤씨</t>
  </si>
  <si>
    <t>1,151,626,125</t>
  </si>
  <si>
    <t>1,007,058,144</t>
  </si>
  <si>
    <t>주식회사 삼미건설</t>
  </si>
  <si>
    <t>940,859,375</t>
  </si>
  <si>
    <t>831,197,341</t>
  </si>
  <si>
    <t xml:space="preserve">[기][정][A값][순][일반-24-36-13] 간부숙소 30실 시설공사 </t>
  </si>
  <si>
    <t>2024-10985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</si>
  <si>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철콘/포장/토공/도장/습식.방수/금속구조물.창호.온실/석공/실내건축/보링.그라우팅.파일/지붕판금.건축물조립</t>
    </r>
  </si>
  <si>
    <t>3,271,469,768</t>
  </si>
  <si>
    <t>2,862,856,900</t>
  </si>
  <si>
    <t>주식회사 이하임건설</t>
  </si>
  <si>
    <t xml:space="preserve">[기][A값][순]24-018 00아파트 공가세대 보수공사 </t>
  </si>
  <si>
    <t>2024-10944</t>
  </si>
  <si>
    <t>1,868,316,232</t>
  </si>
  <si>
    <t>1,635,073,000</t>
  </si>
  <si>
    <t xml:space="preserve">[비]대양AI센터 환경개선 건축공사 </t>
  </si>
  <si>
    <t>20240526238-00</t>
  </si>
  <si>
    <t>건축/토목/토건/실내건축</t>
  </si>
  <si>
    <t xml:space="preserve">[기][A값][순]이음학교(일신여중,잠실여고) 도서관 증축 건축공사 입찰공고 </t>
  </si>
  <si>
    <t>20240542480-00</t>
  </si>
  <si>
    <t>1,135,283,775</t>
  </si>
  <si>
    <t>991,786,900</t>
  </si>
  <si>
    <t xml:space="preserve">[정][비][현필][공지]배화여자대학교 도서관 환경개선공사 (긴급공고) (정정공고) </t>
  </si>
  <si>
    <t>210,000,000</t>
  </si>
  <si>
    <t>169,330,000</t>
  </si>
  <si>
    <t>주식회사 일하는소리</t>
  </si>
  <si>
    <t xml:space="preserve">[기][정][A값][수의]구립 아이와나무어린이집 그린리모델링 공사(건축, 기계) (정정공고) </t>
  </si>
  <si>
    <t>161,998,500</t>
  </si>
  <si>
    <t>143,202,000</t>
  </si>
  <si>
    <t>(주)희상리인포스</t>
  </si>
  <si>
    <t xml:space="preserve">[기][A값][순][실적제한] 청사 기계식주차설비 리모델링 공사 </t>
  </si>
  <si>
    <r>
      <rPr>
        <sz val="9"/>
        <color rgb="FF000000"/>
        <rFont val="Gulim"/>
        <family val="3"/>
        <charset val="129"/>
      </rPr>
      <t>승강기/</t>
    </r>
    <r>
      <rPr>
        <sz val="9"/>
        <color rgb="FF0000FF"/>
        <rFont val="Gulim"/>
        <family val="3"/>
        <charset val="129"/>
      </rPr>
      <t>건축/토건</t>
    </r>
  </si>
  <si>
    <t>556,107,950</t>
  </si>
  <si>
    <t>492,851,300</t>
  </si>
  <si>
    <t xml:space="preserve">[기][A값][순][공지]정동별관 실내건축공사 </t>
  </si>
  <si>
    <t>486,726,900</t>
  </si>
  <si>
    <t>428,737,600</t>
  </si>
  <si>
    <t>(주)미도에스피</t>
  </si>
  <si>
    <t xml:space="preserve">[기][A값][순]도봉고등학교 리모델링공사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</si>
  <si>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철콘/기계설비/금속구조물.창호.온실/실내건축/승강기/지붕판금.건축물조립</t>
    </r>
  </si>
  <si>
    <t>1,335,594,075</t>
  </si>
  <si>
    <t>1,166,949,670</t>
  </si>
  <si>
    <t>(주)디딤종합건설</t>
  </si>
  <si>
    <t xml:space="preserve">[정][수의]대형장비실 하부 추가 구조보강 공사 (정정공고) </t>
  </si>
  <si>
    <t>20240542125-03</t>
  </si>
  <si>
    <t>국방부 전쟁기념사업회</t>
  </si>
  <si>
    <t>83,440,200</t>
  </si>
  <si>
    <t>73,217,000</t>
  </si>
  <si>
    <t>엔담종합개발 주식회사</t>
  </si>
  <si>
    <t xml:space="preserve">[기][A값][순]구립 새락골경로당 신축공사 </t>
  </si>
  <si>
    <t>929,269,525</t>
  </si>
  <si>
    <t>820,377,180</t>
  </si>
  <si>
    <t xml:space="preserve">[기][A값][수의]봉림교 공중화장실 시설 개선 공사(건축·기계설비) (긴급공고) </t>
  </si>
  <si>
    <t>20240538204-00</t>
  </si>
  <si>
    <t>104,722,000</t>
  </si>
  <si>
    <t>92,474,000</t>
  </si>
  <si>
    <t xml:space="preserve">[기][A값][순]제1기숙사 환경개선공사(1차) (건축·기계) (긴급공고) </t>
  </si>
  <si>
    <t>1,154,089,700</t>
  </si>
  <si>
    <t>1,031,540,000</t>
  </si>
  <si>
    <t>(주)나누리건설</t>
  </si>
  <si>
    <t>2,381</t>
  </si>
  <si>
    <t xml:space="preserve">[기][A값][순]24-D-00아파트 보수공사_시설(2012) </t>
  </si>
  <si>
    <t>2024-09433</t>
  </si>
  <si>
    <t>1,898,416,451</t>
  </si>
  <si>
    <t>1,658,146,080</t>
  </si>
  <si>
    <t>태연디앤에프건설(주)</t>
  </si>
  <si>
    <t xml:space="preserve">[기][A값][순]영등포공업고등학교 본관동 내진보강공사 (긴급공고) </t>
  </si>
  <si>
    <t>1,445,900,050</t>
  </si>
  <si>
    <t>1,259,905,000</t>
  </si>
  <si>
    <t xml:space="preserve">[기][A값][순]서울대학교 시설물 안전 결함사항 보수공사(2024년 연간단가) (긴급공고) </t>
  </si>
  <si>
    <t>20240537215-00</t>
  </si>
  <si>
    <t>297,863,875</t>
  </si>
  <si>
    <t>263,825,400</t>
  </si>
  <si>
    <t xml:space="preserve">[기][A값][순]김포공항 항공지원센터 및 관리동 변전실 개량 건축공사 </t>
  </si>
  <si>
    <t>20240532593-00</t>
  </si>
  <si>
    <t>104,375,750</t>
  </si>
  <si>
    <t>92,253,401</t>
  </si>
  <si>
    <t>2024-10036</t>
  </si>
  <si>
    <t>1,872,047,022</t>
  </si>
  <si>
    <t>1,655,953,400</t>
  </si>
  <si>
    <t>동우메인티넌스(주)</t>
  </si>
  <si>
    <t xml:space="preserve">[기][정][A값][순]서울독산13(광명하안13) 고령자복지주택 아파트 건설공사(잔여공사) </t>
  </si>
  <si>
    <t>2401560-02</t>
  </si>
  <si>
    <t>한국토지주택공사 경기남부지역본부</t>
  </si>
  <si>
    <t>4,237,242,000</t>
  </si>
  <si>
    <t>3,741,051,080</t>
  </si>
  <si>
    <t>주식회사 아산종합개발</t>
  </si>
  <si>
    <t xml:space="preserve">[기][A값][순]중화2동 공원지하 공영주차장 확충 건설공사 (긴급공고) </t>
  </si>
  <si>
    <t>6,037,851,175</t>
  </si>
  <si>
    <t>5,222,133,900</t>
  </si>
  <si>
    <t xml:space="preserve">[기][A값][순]부천전기사업소 등 2개소 처소개량공사 </t>
  </si>
  <si>
    <t>20240532087-00</t>
  </si>
  <si>
    <t>308,978,000</t>
  </si>
  <si>
    <t>272,936,560</t>
  </si>
  <si>
    <t>예토노아종합건설 주식회사</t>
  </si>
  <si>
    <t>1,094</t>
  </si>
  <si>
    <t xml:space="preserve">[기][A값][순]김포공항 국제선 및 기타건물 보수보강공사 </t>
  </si>
  <si>
    <r>
      <rPr>
        <sz val="9"/>
        <color rgb="FF000000"/>
        <rFont val="Gulim"/>
        <family val="3"/>
        <charset val="129"/>
      </rPr>
      <t>도장/습식.방수/금속구조물.창호.온실/석공/지붕판금.건축물조립/</t>
    </r>
    <r>
      <rPr>
        <sz val="9"/>
        <color rgb="FF0000FF"/>
        <rFont val="Gulim"/>
        <family val="3"/>
        <charset val="129"/>
      </rPr>
      <t>건축/토건</t>
    </r>
  </si>
  <si>
    <t>782,190,375</t>
  </si>
  <si>
    <t>690,365,900</t>
  </si>
  <si>
    <t xml:space="preserve">[정]공학관 2층 환경개선 공사 (건축·기계) (긴급) (긴급공고) (정정공고) </t>
  </si>
  <si>
    <t>20240524824-01</t>
  </si>
  <si>
    <t>1,756,600,000</t>
  </si>
  <si>
    <t>1,493,700,000</t>
  </si>
  <si>
    <t>삼인씨앤씨주식회사</t>
  </si>
  <si>
    <t xml:space="preserve">[기][A값][순][현필][공지]이든아이빌 5층 6층 증축 및 지층 구조 리모델링 공사 </t>
  </si>
  <si>
    <t>1,180,958,725</t>
  </si>
  <si>
    <t>1,031,076,166</t>
  </si>
  <si>
    <t>주식회사 에포씨앤디</t>
  </si>
  <si>
    <t xml:space="preserve">[기][A값][순]삼각산보건지소 창호·냉난방기 교체 공사(건축,기계) </t>
  </si>
  <si>
    <t>356,215,600</t>
  </si>
  <si>
    <t>315,352,305</t>
  </si>
  <si>
    <t xml:space="preserve">[기][A값][순][협정]서울식약청 지하주차장 보수.보강공사 관련 조달계약 요청 </t>
  </si>
  <si>
    <t>860,309,300</t>
  </si>
  <si>
    <t>761,059,000</t>
  </si>
  <si>
    <t xml:space="preserve">[기][A값][순]쌍문4동 제1공영주차장 증축공사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</si>
  <si>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철콘/포장/토공/도장/습식.방수/금속구조물.창호.온실/석공/철강구조물/보링.그라우팅.파일/지붕판금.건축물조립</t>
    </r>
  </si>
  <si>
    <t>589,329,125</t>
  </si>
  <si>
    <t>524,394,800</t>
  </si>
  <si>
    <t xml:space="preserve">[기][A값][순][협정][특]의회청사 공간재배치 및 내진보강공사 (장기계속) (긴급공고) </t>
  </si>
  <si>
    <t>4,085,926,475</t>
  </si>
  <si>
    <t>3,568,369,826</t>
  </si>
  <si>
    <t xml:space="preserve">[기][A값][순]관악소방서 다목적 실내 훈련장 설치공사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</si>
  <si>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철콘/금속구조물.창호.온실/실내건축/철강구조물/지붕판금.건축물조립</t>
    </r>
  </si>
  <si>
    <t>1,426,558,000</t>
  </si>
  <si>
    <t>1,244,641,810</t>
  </si>
  <si>
    <t xml:space="preserve">[기][수의]숙명여고 교육정보관 장애인편의시설 설치공사 </t>
  </si>
  <si>
    <t>20240525046-00</t>
  </si>
  <si>
    <t>서울특별시교육청 숙명여자고등학교</t>
  </si>
  <si>
    <t>73,976,800</t>
  </si>
  <si>
    <t>64,917,076</t>
  </si>
  <si>
    <t xml:space="preserve">[기][A값][순]개화수신소 리모델링 건축(기계설비)공사 </t>
  </si>
  <si>
    <t>541,471,050</t>
  </si>
  <si>
    <t>478,418,360</t>
  </si>
  <si>
    <t>(주)적산건설</t>
  </si>
  <si>
    <t xml:space="preserve">[A값][순]24-D-위병소 신축 등 2건 시설공사(2007) </t>
  </si>
  <si>
    <t>2024-08048</t>
  </si>
  <si>
    <t>1,782,647,587</t>
  </si>
  <si>
    <t>1,584,748,000</t>
  </si>
  <si>
    <t xml:space="preserve">[기][A값][순][현필]서울대학교 산학협력단 낙성대 창업센터 신축공사(타절 후 잔여공사) </t>
  </si>
  <si>
    <t>1,635,485,850</t>
  </si>
  <si>
    <t>1,443,781,000</t>
  </si>
  <si>
    <t xml:space="preserve">[비][공지]다산관 실험실 구축 및 폐수 주배관 설치공사 </t>
  </si>
  <si>
    <t>20240507066-00</t>
  </si>
  <si>
    <t xml:space="preserve">[기][A값][순]올림픽테니스경기장 코트 및 관람환경 개선공사(건축·기계) (긴급공고) </t>
  </si>
  <si>
    <t>1,231,311,125</t>
  </si>
  <si>
    <t>1,075,559,600</t>
  </si>
  <si>
    <t xml:space="preserve">[기][정][A값][순]혜원여고 체육관(콘서트홀)전면보수공사 입찰 공고 (긴급공고) (정정공고) </t>
  </si>
  <si>
    <t>703,229,100</t>
  </si>
  <si>
    <t>621,303,400</t>
  </si>
  <si>
    <t>해마건설(주)</t>
  </si>
  <si>
    <t xml:space="preserve">[기][A값][순][협정]아름관 외부 마감재 교체 및 기타공사 (긴급공고) </t>
  </si>
  <si>
    <t>4,525,423,450</t>
  </si>
  <si>
    <t>3,961,994,800</t>
  </si>
  <si>
    <t>주식회사 디앤에스종합건설</t>
  </si>
  <si>
    <t xml:space="preserve">[기][A값][순][공지]김포공항 국제선 화장실 시설개선 공사 </t>
  </si>
  <si>
    <t>20240520840-00</t>
  </si>
  <si>
    <t>2,042,315,300</t>
  </si>
  <si>
    <t>1,786,451,000</t>
  </si>
  <si>
    <t>딥스이앤씨 주식회사</t>
  </si>
  <si>
    <t xml:space="preserve">[기][A값][수의]2024년 상반기 빗물펌프장 시설물 보수 공사 </t>
  </si>
  <si>
    <t>20240522153-00</t>
  </si>
  <si>
    <t>196,567,475</t>
  </si>
  <si>
    <t>173,743,270</t>
  </si>
  <si>
    <t xml:space="preserve">[기][A값][순][의무]금천구 종합청사 로비 리모델링 공사(인테리어, 기계) (긴급공고) </t>
  </si>
  <si>
    <t>20240520498-00</t>
  </si>
  <si>
    <t>1,489,984,950</t>
  </si>
  <si>
    <t>1,299,889,600</t>
  </si>
  <si>
    <t>1,112</t>
  </si>
  <si>
    <t xml:space="preserve">[기][A값][순]청운관(북관) 지하강의실 개선 및 기타공사 </t>
  </si>
  <si>
    <t>20240515344-00</t>
  </si>
  <si>
    <t>561,876,150</t>
  </si>
  <si>
    <t>497,327,000</t>
  </si>
  <si>
    <t xml:space="preserve">[비][2024대학혁신지원사업] 군자관 및 호텔스쿨 환경개선공사 </t>
  </si>
  <si>
    <t>20240501847-00</t>
  </si>
  <si>
    <t xml:space="preserve">[기][A값][순]아가사랑센터 인테리어 공사 (긴급공고) </t>
  </si>
  <si>
    <t>20240515051-00</t>
  </si>
  <si>
    <t>서울특별시 동대문구 보건소</t>
  </si>
  <si>
    <t>537,639,025</t>
  </si>
  <si>
    <t>475,308,560</t>
  </si>
  <si>
    <t>(주)플랜온아이디</t>
  </si>
  <si>
    <t xml:space="preserve">[기][A값][순][협정]중랑구 제2교육지원센터 신축공사(건축, 기계) (긴급공고) </t>
  </si>
  <si>
    <t>4,391,754,050</t>
  </si>
  <si>
    <t>3,842,098,070</t>
  </si>
  <si>
    <t xml:space="preserve">[기][정][A값][수의]서울창포원 방문자센터 근로자대기실 환경개선 공사 (정정공고) </t>
  </si>
  <si>
    <t>20240512219-01</t>
  </si>
  <si>
    <t>서울특별시 북부공원여가센터</t>
  </si>
  <si>
    <t>246,808,475</t>
  </si>
  <si>
    <t>218,331,910</t>
  </si>
  <si>
    <t>한길특수건설(주)</t>
  </si>
  <si>
    <t xml:space="preserve">[기][A값][순]00기념관 지하전시실 누수 보수공사 </t>
  </si>
  <si>
    <t>2024-07870</t>
  </si>
  <si>
    <t>362,863,553</t>
  </si>
  <si>
    <t>321,050,600</t>
  </si>
  <si>
    <t xml:space="preserve">[기][정][A값][순][협정]홍제유원아파트 품질개선공사 (긴급공고) (정정공고) </t>
  </si>
  <si>
    <t>6,498,970,550</t>
  </si>
  <si>
    <t>5,637,994,660</t>
  </si>
  <si>
    <t xml:space="preserve">[기][A값][순]*영세율적용*분당선 강남구청역 등 17개역 논슬립 설치공사 </t>
  </si>
  <si>
    <t>650,700,700</t>
  </si>
  <si>
    <t>574,468,588</t>
  </si>
  <si>
    <t>주식회사 유원광고기업</t>
  </si>
  <si>
    <t>1,487</t>
  </si>
  <si>
    <t xml:space="preserve">[기][정][수의]회담장 시설개선공사 (정정공고) </t>
  </si>
  <si>
    <t>20240501984-01</t>
  </si>
  <si>
    <t>149,893,750</t>
  </si>
  <si>
    <t>131,526,860</t>
  </si>
  <si>
    <t>(주)우련건설</t>
  </si>
  <si>
    <t xml:space="preserve">[기][A값][순][공지]2024년 암사아리수정수센터 석면 해체제거공사 </t>
  </si>
  <si>
    <t>447,560,650</t>
  </si>
  <si>
    <t>395,887,170</t>
  </si>
  <si>
    <t xml:space="preserve">[기][A값][순]2024년 서울권역 수선유지급여사업 대보수 및 침수방지시설공사 </t>
  </si>
  <si>
    <t>2401385-00</t>
  </si>
  <si>
    <r>
      <rPr>
        <sz val="9"/>
        <color rgb="FF000000"/>
        <rFont val="Gulim"/>
        <family val="3"/>
        <charset val="129"/>
      </rPr>
      <t>기계설비/금속구조물.창호.온실/실내건축/지붕판금.건축물조립/난방1종/난방2종/</t>
    </r>
    <r>
      <rPr>
        <sz val="9"/>
        <color rgb="FF0000FF"/>
        <rFont val="Gulim"/>
        <family val="3"/>
        <charset val="129"/>
      </rPr>
      <t>건축/토건</t>
    </r>
  </si>
  <si>
    <t>674,130,000</t>
  </si>
  <si>
    <t>597,041,117</t>
  </si>
  <si>
    <t xml:space="preserve">[기][A값][수의]신도근린공원 공중화장실 신축공사 </t>
  </si>
  <si>
    <t>20240513517-00</t>
  </si>
  <si>
    <t>190,224,525</t>
  </si>
  <si>
    <t>168,101,300</t>
  </si>
  <si>
    <t>(주)엔탑이엔알</t>
  </si>
  <si>
    <t xml:space="preserve">[기][A값][순]강북 스마트팜 센터 조성공사 (긴급공고) </t>
  </si>
  <si>
    <t>1,431,467,750</t>
  </si>
  <si>
    <t>1,255,148,000</t>
  </si>
  <si>
    <t xml:space="preserve">[기][정][A값][순][연기]00박물관 노후 외부시설 보수공사 </t>
  </si>
  <si>
    <t>2024-07607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</si>
  <si>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철콘/기계설비/도장/습식.방수/금속구조물.창호.온실/석공/지붕판금.건축물조립/가스1종</t>
    </r>
  </si>
  <si>
    <t>314,064,391</t>
  </si>
  <si>
    <t>277,695,500</t>
  </si>
  <si>
    <t xml:space="preserve">[기][A값][순][특][공지]광암정수센터 여과지동 3계열 내부 보수공사 </t>
  </si>
  <si>
    <r>
      <rPr>
        <sz val="9"/>
        <color rgb="FF000000"/>
        <rFont val="Gulim"/>
        <family val="3"/>
        <charset val="129"/>
      </rPr>
      <t>습식.방수/비계구조/</t>
    </r>
    <r>
      <rPr>
        <sz val="9"/>
        <color rgb="FF0000FF"/>
        <rFont val="Gulim"/>
        <family val="3"/>
        <charset val="129"/>
      </rPr>
      <t>건축/토건</t>
    </r>
  </si>
  <si>
    <t>495,009,275</t>
  </si>
  <si>
    <t>437,611,600</t>
  </si>
  <si>
    <t>(주)중앙이앤알</t>
  </si>
  <si>
    <t xml:space="preserve">[기][수의]고척스카이돔 지붕외피 점검 및 보수용역 (재공고) </t>
  </si>
  <si>
    <t>20240504089-00</t>
  </si>
  <si>
    <t xml:space="preserve">[기][A값]원당어린이집 그린리모델링공사 (긴급공고) </t>
  </si>
  <si>
    <r>
      <rPr>
        <sz val="9"/>
        <color rgb="FF000000"/>
        <rFont val="Gulim"/>
        <family val="3"/>
        <charset val="129"/>
      </rPr>
      <t>금속구조물.창호.온실/실내건축/비계구조/지붕판금.건축물조립/</t>
    </r>
    <r>
      <rPr>
        <sz val="9"/>
        <color rgb="FF0000FF"/>
        <rFont val="Gulim"/>
        <family val="3"/>
        <charset val="129"/>
      </rPr>
      <t>건축/토건</t>
    </r>
  </si>
  <si>
    <t>787,150,450</t>
  </si>
  <si>
    <t>694,759,438</t>
  </si>
  <si>
    <t xml:space="preserve">[기][정][A값][순]서울영상고등학교 기숙사 리모델링 공사(건축, 기계, 설비) (정정공고) </t>
  </si>
  <si>
    <t>796,400,400</t>
  </si>
  <si>
    <t>704,111,500</t>
  </si>
  <si>
    <t>(주)에이아이플랜</t>
  </si>
  <si>
    <t xml:space="preserve">[기][A값][순][특]서울여의도초등학교 바닥개선 및 기타공사 </t>
  </si>
  <si>
    <t>528,777,425</t>
  </si>
  <si>
    <t>467,644,700</t>
  </si>
  <si>
    <t xml:space="preserve">[기][A값][순]국제관 외 1동 환경개선공사 </t>
  </si>
  <si>
    <t>616,276,500</t>
  </si>
  <si>
    <t>544,032,000</t>
  </si>
  <si>
    <t xml:space="preserve">[비]한림대학교 교직원관사 한주아파트(103동 102호) 리모델링 공사 업체 선정 </t>
  </si>
  <si>
    <t>20240441794-00</t>
  </si>
  <si>
    <t>한림대학교</t>
  </si>
  <si>
    <t xml:space="preserve">[기][A값][수의]구립 일심경로당 그린리모델링 공사 </t>
  </si>
  <si>
    <t>20240503160-00</t>
  </si>
  <si>
    <t>82,857,800</t>
  </si>
  <si>
    <t>72,899,330</t>
  </si>
  <si>
    <t xml:space="preserve">[기][A값][수의]구립 대조경로당 그린리모델링 공사 </t>
  </si>
  <si>
    <t>20240503004-00</t>
  </si>
  <si>
    <t>146,312,775</t>
  </si>
  <si>
    <t>128,864,000</t>
  </si>
  <si>
    <t>주식회사 제이원이앤씨</t>
  </si>
  <si>
    <t xml:space="preserve">[기][A값][순][일반-24-66-1] 행정시설 개수 시설공사 </t>
  </si>
  <si>
    <t>2024-07116</t>
  </si>
  <si>
    <t>1,801,186,843</t>
  </si>
  <si>
    <t>1,574,389,000</t>
  </si>
  <si>
    <t xml:space="preserve">[기][정][현필]낙산수련관 리모델링 공사 (정정공고) </t>
  </si>
  <si>
    <t>405,377,175</t>
  </si>
  <si>
    <t>367,730,000</t>
  </si>
  <si>
    <t>(주)아이디에스나우</t>
  </si>
  <si>
    <t xml:space="preserve">[기][A값][순]화곡6동 주민센터 실내 인테리어 공사(긴급) (긴급공고) </t>
  </si>
  <si>
    <t>462,288,450</t>
  </si>
  <si>
    <t>407,947,000</t>
  </si>
  <si>
    <t xml:space="preserve">[기][정][A값][순]광진문화예술회관(나루아트센터) 리모델링 건축기계 공사(긴급) (긴급공고) (정정공고) </t>
  </si>
  <si>
    <t>3,851,484,950</t>
  </si>
  <si>
    <t>3,366,320,824</t>
  </si>
  <si>
    <t xml:space="preserve">[기][A값][순]구립 편백어린이집 신축 공사 (긴급공고) </t>
  </si>
  <si>
    <t>1,174,505,325</t>
  </si>
  <si>
    <t>1,026,948,300</t>
  </si>
  <si>
    <t xml:space="preserve">[기][정][A값][순]양천교육지원센터 조성 공사(건축) (긴급공고) (정정공고) </t>
  </si>
  <si>
    <t>484,521,900</t>
  </si>
  <si>
    <t>428,595,700</t>
  </si>
  <si>
    <t>주식회사 큐빅미터</t>
  </si>
  <si>
    <t>1,284</t>
  </si>
  <si>
    <t xml:space="preserve">[기][A값][순]은평구 서울형 키즈카페 1호점 리모델링공사 </t>
  </si>
  <si>
    <t>614,174,925</t>
  </si>
  <si>
    <t>542,836,880</t>
  </si>
  <si>
    <t>다본공영(주)</t>
  </si>
  <si>
    <t xml:space="preserve">[기][수의][협정]경찰청 세검정로 별관 리모델링 공사 </t>
  </si>
  <si>
    <t>20240444422-00</t>
  </si>
  <si>
    <t>70,047,275</t>
  </si>
  <si>
    <t>61,466,190</t>
  </si>
  <si>
    <t>(주)두정종합건설</t>
  </si>
  <si>
    <t xml:space="preserve">[기][수의]고척스카이돔 지붕외피 점검 및 보수용역 </t>
  </si>
  <si>
    <t>20240442544-00</t>
  </si>
  <si>
    <t xml:space="preserve">[기][A값][순]마포농수산물시장 시설 보수공사(건축공사) </t>
  </si>
  <si>
    <t>20240441826-00</t>
  </si>
  <si>
    <t>389,469,400</t>
  </si>
  <si>
    <t>344,419,000</t>
  </si>
  <si>
    <t xml:space="preserve">[기][A값][수의]구로구시설관리공단 청사 1층 리모델링 공사(건축/기계) 소액 수의견적 제출 공고 </t>
  </si>
  <si>
    <t>20240439886-00</t>
  </si>
  <si>
    <t>319,537,800</t>
  </si>
  <si>
    <t>282,133,461</t>
  </si>
  <si>
    <t xml:space="preserve">[기][정][A값][순]장애인정보문화교육장 시설보강 및 환경개선공사 (긴급공고) (정정공고) </t>
  </si>
  <si>
    <t>20240443692-01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</si>
  <si>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철콘/포장/토공/실내건축/철강구조물/보링.그라우팅.파일</t>
    </r>
  </si>
  <si>
    <t>200,411,775</t>
  </si>
  <si>
    <t>177,030,800</t>
  </si>
  <si>
    <t xml:space="preserve">[기][A값][순]기계공학부 39동 지하 디자인스튜디오 환경개선(대수선)공사(건축·기계) </t>
  </si>
  <si>
    <t>20240439653-00</t>
  </si>
  <si>
    <t>서울대학교 공과대학</t>
  </si>
  <si>
    <t>267,166,800</t>
  </si>
  <si>
    <t>236,428,567</t>
  </si>
  <si>
    <t xml:space="preserve">[기][A값][수의]용문동 어린이도서관 인테리어 공사 </t>
  </si>
  <si>
    <t>20240440929-00</t>
  </si>
  <si>
    <t>199,873,900</t>
  </si>
  <si>
    <t>176,571,000</t>
  </si>
  <si>
    <t>주식회사대홍에이스건업</t>
  </si>
  <si>
    <t xml:space="preserve">[기][A값][순]서울대학교 920동 LnL 교육지원시설 조성공사 </t>
  </si>
  <si>
    <t>469,605,025</t>
  </si>
  <si>
    <t>414,575,330</t>
  </si>
  <si>
    <t xml:space="preserve">[기][A값][순]2024년 김포공항 항공기 소음대책지역 주택방음시설 공사 </t>
  </si>
  <si>
    <t>899,499,550</t>
  </si>
  <si>
    <t>796,075,800</t>
  </si>
  <si>
    <t>도원건설</t>
  </si>
  <si>
    <t xml:space="preserve">[기][A값][순]2024년 제2차 교내시설물 건축 성능개선공사 </t>
  </si>
  <si>
    <t>691,801,150</t>
  </si>
  <si>
    <t>612,327,900</t>
  </si>
  <si>
    <t xml:space="preserve">[기][수의][협정]경찰청 건축물 구조 보수보강공사 </t>
  </si>
  <si>
    <t>20240439416-00</t>
  </si>
  <si>
    <t>60,054,275</t>
  </si>
  <si>
    <t>52,697,300</t>
  </si>
  <si>
    <t xml:space="preserve">[기][A값][순][공지]2024년 암사아리수정수센터 안전난간 설치공사 </t>
  </si>
  <si>
    <t>724,868,000</t>
  </si>
  <si>
    <t>640,412,910</t>
  </si>
  <si>
    <t xml:space="preserve">[기][A값][순][협정]동대문경찰서 리모델링 건축공사 </t>
  </si>
  <si>
    <t>1,810,865,850</t>
  </si>
  <si>
    <t>1,586,678,993</t>
  </si>
  <si>
    <t xml:space="preserve">[수의][전자시담]강서소방서 후정 파고라 철거 및 재설치 공사 </t>
  </si>
  <si>
    <t>20240446251-00</t>
  </si>
  <si>
    <t>서울특별시 강서소방서</t>
  </si>
  <si>
    <t>20,110,000</t>
  </si>
  <si>
    <t>(주)아키텍건설</t>
  </si>
  <si>
    <t xml:space="preserve">[기][A값][순]학교법인 선학학원 삼성동 모델하우스 신축 공사 (긴급공고) </t>
  </si>
  <si>
    <t>1,124,650,375</t>
  </si>
  <si>
    <t>980,993,000</t>
  </si>
  <si>
    <t xml:space="preserve">[기][A값][수의]서울형 키즈카페 정릉3동점 조성 건축,기계공사 (긴급공고) </t>
  </si>
  <si>
    <t>20240434885-00</t>
  </si>
  <si>
    <t>182,846,750</t>
  </si>
  <si>
    <t>161,656,400</t>
  </si>
  <si>
    <t xml:space="preserve">[기][A값][순]2024년 영락중학교 내진보강공사 입찰 공고 </t>
  </si>
  <si>
    <t>865,278,975</t>
  </si>
  <si>
    <t>762,774,000</t>
  </si>
  <si>
    <t>(주)국제특수건설</t>
  </si>
  <si>
    <t xml:space="preserve">[기][A값][순][협정][공지]소규모 매입주택 5개동 구조보강공사[주계약자 관리방식] </t>
  </si>
  <si>
    <t>20240430027-00</t>
  </si>
  <si>
    <t>495,816,375</t>
  </si>
  <si>
    <t>438,211,000</t>
  </si>
  <si>
    <t xml:space="preserve">[기][A값][수의]소상공인지원센터 조성 공사 </t>
  </si>
  <si>
    <t>20240435970-00</t>
  </si>
  <si>
    <t>106,004,325</t>
  </si>
  <si>
    <t>93,713,700</t>
  </si>
  <si>
    <t xml:space="preserve">[기][A값][순][협정]국립민속박물관 본관 및 부속동 옥상방수 보수공사 (긴급공고) </t>
  </si>
  <si>
    <t>20240423093-00</t>
  </si>
  <si>
    <t>894,434,650</t>
  </si>
  <si>
    <t>791,425,000</t>
  </si>
  <si>
    <t xml:space="preserve">[기][A값][순]당산1동어린이집 내진보강 및 기타 건축공사 </t>
  </si>
  <si>
    <t>20240426451-00</t>
  </si>
  <si>
    <t>266,301,750</t>
  </si>
  <si>
    <t>235,449,100</t>
  </si>
  <si>
    <t>주식회사 비앤엘종합건설</t>
  </si>
  <si>
    <t xml:space="preserve">[기][A값][순]레포츠센터 출입구 캐노피 및 방풍실 개선 공사 </t>
  </si>
  <si>
    <t>20240429345-00</t>
  </si>
  <si>
    <t>134,637,650</t>
  </si>
  <si>
    <t>118,611,300</t>
  </si>
  <si>
    <t xml:space="preserve">[기][A값][순]삼청공원 치유의 숲 조성사업 리모델링공사(건축·기계) </t>
  </si>
  <si>
    <t>20240425426-00</t>
  </si>
  <si>
    <t>348,667,625</t>
  </si>
  <si>
    <t>308,398,600</t>
  </si>
  <si>
    <t>(주)대찬산업</t>
  </si>
  <si>
    <t xml:space="preserve">[기][A값][순]2024 매입임대주택 장애인편의시설 설치공사 </t>
  </si>
  <si>
    <t>20240419846-00</t>
  </si>
  <si>
    <t>86,201,375</t>
  </si>
  <si>
    <t>76,169,200</t>
  </si>
  <si>
    <t>(주)대한종합건설</t>
  </si>
  <si>
    <t xml:space="preserve">[기][A값][순]청운관(구관) 장애인승강기 설치공사 </t>
  </si>
  <si>
    <t>20240418490-00</t>
  </si>
  <si>
    <t>235,645,075</t>
  </si>
  <si>
    <t>208,572,870</t>
  </si>
  <si>
    <t>태주산업개발 주식회사</t>
  </si>
  <si>
    <t xml:space="preserve">[기][수의][공지]24-00대대 환경개선공사 </t>
  </si>
  <si>
    <t>2024-05846</t>
  </si>
  <si>
    <t>건축/토건/금속구조물.창호.온실/실내건축/지붕판금.건축물조립</t>
  </si>
  <si>
    <t>98,638,213</t>
  </si>
  <si>
    <t>86,551,597</t>
  </si>
  <si>
    <t xml:space="preserve">[기][정][A값][순]중곡3동청사 리모델링 건축기계 공사 (긴급공고) (정정공고) </t>
  </si>
  <si>
    <t>810,717,125</t>
  </si>
  <si>
    <t>716,020,690</t>
  </si>
  <si>
    <t>청광건설 주식회사</t>
  </si>
  <si>
    <t xml:space="preserve">[기][A값][수의]서울어린이대공원 노후화장실 환경개선 공사 </t>
  </si>
  <si>
    <t>20240423044-00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</si>
  <si>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철콘/포장/토공/도장/습식.방수/금속구조물.창호.온실/석공/비계구조/철강구조물/보링.그라우팅.파일/지붕판금.건축물조립</t>
    </r>
  </si>
  <si>
    <t>330,871,625</t>
  </si>
  <si>
    <t>292,604,970</t>
  </si>
  <si>
    <t xml:space="preserve">[기][A값][순]반포3동 경로당 승강기 설치 등 시설개선공사(건축,기계,구조) (긴급공고) </t>
  </si>
  <si>
    <t>394,418,250</t>
  </si>
  <si>
    <t>346,926,000</t>
  </si>
  <si>
    <t xml:space="preserve">[기][정][A값][순][의무]서울혁신파크 석면해체 및 건축물 철거공사(2공구) (긴급공고) (정정공고) </t>
  </si>
  <si>
    <t>20240420189-01</t>
  </si>
  <si>
    <t>2,272,545,100</t>
  </si>
  <si>
    <t>1,994,240,000</t>
  </si>
  <si>
    <t xml:space="preserve">[기][정][A값][순][의무]서울혁신파크 석면해체 및 건축물 철거공사(1공구) (긴급공고) (정정공고) </t>
  </si>
  <si>
    <t>20240420157-01</t>
  </si>
  <si>
    <t>1,741,016,800</t>
  </si>
  <si>
    <t>1,530,998,640</t>
  </si>
  <si>
    <t>승지토건 주식회사</t>
  </si>
  <si>
    <t>3,732,759,925</t>
  </si>
  <si>
    <t>3,276,697,570</t>
  </si>
  <si>
    <t>제이에스와이(주)</t>
  </si>
  <si>
    <t xml:space="preserve">[기][정][A값][순]광진정보도서관 문화동 리모델링 건축 기계 공사 (긴급공고) (정정공고) </t>
  </si>
  <si>
    <t>760,112,750</t>
  </si>
  <si>
    <t>671,403,700</t>
  </si>
  <si>
    <t>주식회사 플래스크</t>
  </si>
  <si>
    <t xml:space="preserve">[기][A값][순]서울대공원 재규어사 환경개선공사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</si>
  <si>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철콘/포장/토공/금속구조물.창호.온실/비계구조/보링.그라우팅.파일/지붕판금.건축물조립</t>
    </r>
  </si>
  <si>
    <t>1,176,233,600</t>
  </si>
  <si>
    <t>1,026,366,130</t>
  </si>
  <si>
    <t>주식회사 우정종합건설</t>
  </si>
  <si>
    <t>1,472</t>
  </si>
  <si>
    <t>20240417009-00</t>
  </si>
  <si>
    <t>442,789,375</t>
  </si>
  <si>
    <t>390,678,500</t>
  </si>
  <si>
    <t xml:space="preserve">[기][A값][순][협정]서울대학교 자연과학대학 동물이용 생물안전 2등급시설 환경개선 공사 </t>
  </si>
  <si>
    <t>1,456,552,450</t>
  </si>
  <si>
    <t>1,301,214,000</t>
  </si>
  <si>
    <t>482,802,875</t>
  </si>
  <si>
    <t>428,483,589</t>
  </si>
  <si>
    <t>479,919,475</t>
  </si>
  <si>
    <t>425,981,000</t>
  </si>
  <si>
    <t>성도건설산업(주)</t>
  </si>
  <si>
    <t>483,727,275</t>
  </si>
  <si>
    <t>429,318,000</t>
  </si>
  <si>
    <t>이노건설(주)</t>
  </si>
  <si>
    <t>497,161,875</t>
  </si>
  <si>
    <t>440,048,307</t>
  </si>
  <si>
    <t>20240408523-03</t>
  </si>
  <si>
    <t>302,637,000</t>
  </si>
  <si>
    <t>267,876,700</t>
  </si>
  <si>
    <t>2,360,791,725</t>
  </si>
  <si>
    <t>2,065,891,854</t>
  </si>
  <si>
    <t>461,671,950</t>
  </si>
  <si>
    <t>407,759,660</t>
  </si>
  <si>
    <t>에이치지산업개발 주식회사</t>
  </si>
  <si>
    <t>1,263</t>
  </si>
  <si>
    <t>1,866,638,750</t>
  </si>
  <si>
    <t>1,631,364,700</t>
  </si>
  <si>
    <t>(주)건맥엔지니어링건설</t>
  </si>
  <si>
    <t>308,838,575</t>
  </si>
  <si>
    <t>272,246,800</t>
  </si>
  <si>
    <t>주식회사 리버스건설</t>
  </si>
  <si>
    <t>614,737,175</t>
  </si>
  <si>
    <t>543,666,500</t>
  </si>
  <si>
    <t>(주)강진이앤지</t>
  </si>
  <si>
    <t>475,133,100</t>
  </si>
  <si>
    <t>420,346,500</t>
  </si>
  <si>
    <t>주식회사 에이엔에스건업</t>
  </si>
  <si>
    <t xml:space="preserve">[기][A값][순]신양중 장애인편의시설 설치공사(집행대행) (긴급공고) </t>
  </si>
  <si>
    <t>20240401564-00</t>
  </si>
  <si>
    <t>298,221,300</t>
  </si>
  <si>
    <t>263,123,000</t>
  </si>
  <si>
    <t xml:space="preserve">[기][A값][수의]2024년 서울대공원 노후 건축시설물 방수공사 </t>
  </si>
  <si>
    <t>20240402419-00</t>
  </si>
  <si>
    <t>362,365,675</t>
  </si>
  <si>
    <t>320,739,000</t>
  </si>
  <si>
    <t>주)이루하종합건설</t>
  </si>
  <si>
    <t>1,872</t>
  </si>
  <si>
    <t xml:space="preserve">[기][A값][순]서울형 키즈카페 화곡4동점 공간조서 건축(기계 포함) 공사 </t>
  </si>
  <si>
    <t>20240347568-00</t>
  </si>
  <si>
    <t>196,494,550</t>
  </si>
  <si>
    <t>173,409,689</t>
  </si>
  <si>
    <t>3,200,178,450</t>
  </si>
  <si>
    <t>2,797,304,300</t>
  </si>
  <si>
    <t xml:space="preserve">[기][A값][순]개방형 양자연구소 증축공사(건축) </t>
  </si>
  <si>
    <t>804,863,300</t>
  </si>
  <si>
    <t>711,815,400</t>
  </si>
  <si>
    <t xml:space="preserve">[기][A값][순][공지]논현1동복합문화센터 리모델링 공사(건축,기계) </t>
  </si>
  <si>
    <t>20240344862-00</t>
  </si>
  <si>
    <t>439,032,850</t>
  </si>
  <si>
    <t>388,332,478</t>
  </si>
  <si>
    <t>1,302</t>
  </si>
  <si>
    <t xml:space="preserve">[기][A값][수의]아동회관어린이집 그린리모델링 공사 </t>
  </si>
  <si>
    <t>20240347560-00</t>
  </si>
  <si>
    <t>84,442,600</t>
  </si>
  <si>
    <t>74,248,300</t>
  </si>
  <si>
    <t>주식회사 학산이앤씨건축사사무소</t>
  </si>
  <si>
    <t>811,454,500</t>
  </si>
  <si>
    <t>717,747,637</t>
  </si>
  <si>
    <t>1,192</t>
  </si>
  <si>
    <t xml:space="preserve">[기][A값][순]2024년 김포공항 열원장비 세관 및 보수공사 </t>
  </si>
  <si>
    <t>20240342755-00</t>
  </si>
  <si>
    <t>440,453,650</t>
  </si>
  <si>
    <t>388,796,580</t>
  </si>
  <si>
    <t>578,321,753</t>
  </si>
  <si>
    <t>512,050,950</t>
  </si>
  <si>
    <t>일주건설 주식회사</t>
  </si>
  <si>
    <t xml:space="preserve">[기][A값][수의]원효로(꿈타운) 스터디카페 조성공사(건축) </t>
  </si>
  <si>
    <t>20240346025-00</t>
  </si>
  <si>
    <t>162,824,125</t>
  </si>
  <si>
    <t>143,917,300</t>
  </si>
  <si>
    <t>주식회사 득제종합건설</t>
  </si>
  <si>
    <t xml:space="preserve">[기][A값][수의]지하철 4호선 남태령역 환기시스템 개량 건축공사 </t>
  </si>
  <si>
    <t>20240345006-00</t>
  </si>
  <si>
    <t>158,787,275</t>
  </si>
  <si>
    <t>140,727,930</t>
  </si>
  <si>
    <t xml:space="preserve">[기][A값][수의]지하철 4호선 총신대입구(4)역 환기시스템 개량 건축공사 </t>
  </si>
  <si>
    <t>20240344924-00</t>
  </si>
  <si>
    <t>209,786,100</t>
  </si>
  <si>
    <t>185,884,000</t>
  </si>
  <si>
    <t xml:space="preserve">[기][A값][수의]지하철 3호선 무악재역 환기시스템 개량 건축공사 </t>
  </si>
  <si>
    <t>20240343622-00</t>
  </si>
  <si>
    <t>241,089,300</t>
  </si>
  <si>
    <t>213,619,000</t>
  </si>
  <si>
    <t xml:space="preserve">[기][A값][수의]지하철 6호선 망원역 환기시스템 개량 건축공사 </t>
  </si>
  <si>
    <t>20240343600-00</t>
  </si>
  <si>
    <t>238,708,975</t>
  </si>
  <si>
    <t>211,488,000</t>
  </si>
  <si>
    <t>885,691,575</t>
  </si>
  <si>
    <t>780,187,000</t>
  </si>
  <si>
    <t xml:space="preserve">[정][수의]2024년 제3종 시설물 상하반기 정기안전점검(동부청사 외 19교) 용역(용역31) (정정공고) </t>
  </si>
  <si>
    <t>20240339748-01</t>
  </si>
  <si>
    <t>건축/토목/토건/철콘/포장/토공/도장/습식.방수/상.하수도/금속구조물.창호.온실/석공/실내건축/보링.그라우팅.파일/지붕판금.건축물조립/안전진단</t>
  </si>
  <si>
    <t>76,887,250</t>
  </si>
  <si>
    <t>68,256,850</t>
  </si>
  <si>
    <t xml:space="preserve">[정][수의]2024년 제2·3종 시설물 상하반기 정기안전점검(동원초 외 20교) 용역(용역30) (정정공고) </t>
  </si>
  <si>
    <t>20240339686-01</t>
  </si>
  <si>
    <t>65,132,600</t>
  </si>
  <si>
    <t>57,505,863</t>
  </si>
  <si>
    <t>주식회사 천일이엔에스</t>
  </si>
  <si>
    <t xml:space="preserve">[기][A값][순]서울본부 광역 배전센터 환경개선공사 </t>
  </si>
  <si>
    <t>E012402302</t>
  </si>
  <si>
    <t>한국전력공사 서울본부</t>
  </si>
  <si>
    <t>452,628,696</t>
  </si>
  <si>
    <t>399,769,000</t>
  </si>
  <si>
    <t>959,826,825</t>
  </si>
  <si>
    <t>847,879,800</t>
  </si>
  <si>
    <t>1,386,229,600</t>
  </si>
  <si>
    <t>1,210,892,900</t>
  </si>
  <si>
    <t>572,138,475</t>
  </si>
  <si>
    <t>505,710,000</t>
  </si>
  <si>
    <t>673,779,147</t>
  </si>
  <si>
    <t>595,171,720</t>
  </si>
  <si>
    <t>1,006,134,750</t>
  </si>
  <si>
    <t>889,922,260</t>
  </si>
  <si>
    <t>1,067,120,375</t>
  </si>
  <si>
    <t>941,716,000</t>
  </si>
  <si>
    <t xml:space="preserve">[기][A값][순]구립개봉1동경로당 리모델링 공사 </t>
  </si>
  <si>
    <t>20240321675-00</t>
  </si>
  <si>
    <t>169,215,100</t>
  </si>
  <si>
    <t>149,713,690</t>
  </si>
  <si>
    <t xml:space="preserve">[기][A값][순]금호 외 1역 화장실 시설개량공사(건축) </t>
  </si>
  <si>
    <t>20240319087-00</t>
  </si>
  <si>
    <t>327,818,725</t>
  </si>
  <si>
    <t>290,571,380</t>
  </si>
  <si>
    <t xml:space="preserve">[기][A값][순]2024년 서울월드컵경기장 시설물 유지보수공사 </t>
  </si>
  <si>
    <t>20240316351-00</t>
  </si>
  <si>
    <t>69,296,250</t>
  </si>
  <si>
    <t>61,238,678</t>
  </si>
  <si>
    <t>(주)동부플래니쳐</t>
  </si>
  <si>
    <t>754,961,875</t>
  </si>
  <si>
    <t>668,198,076</t>
  </si>
  <si>
    <t>627,434,725</t>
  </si>
  <si>
    <t>554,335,900</t>
  </si>
  <si>
    <t>3,457,994,650</t>
  </si>
  <si>
    <t>3,022,067,230</t>
  </si>
  <si>
    <t xml:space="preserve">[기][A값][순]2024년 서울시청 건축시설물 유지보수공사(연간단가) (긴급공고) </t>
  </si>
  <si>
    <t>20240319607-00</t>
  </si>
  <si>
    <t xml:space="preserve">서울특별시 </t>
  </si>
  <si>
    <t>1,400,868,500</t>
  </si>
  <si>
    <t>1,220,794,800</t>
  </si>
  <si>
    <t>11,571,709,425</t>
  </si>
  <si>
    <t>9,548,215,390</t>
  </si>
  <si>
    <t xml:space="preserve">[기][A값][수의]청심경로당 에너지효율화(BRP) 및 환경개선공사(건축, 기계) </t>
  </si>
  <si>
    <t>20240313943-00</t>
  </si>
  <si>
    <t>118,397,750</t>
  </si>
  <si>
    <t>104,309,296</t>
  </si>
  <si>
    <t>고황엔지니어링 주식회사</t>
  </si>
  <si>
    <t xml:space="preserve">[기][A값][순]느티나무 어린이집 그린리모델링 공사 시행 (긴급공고) </t>
  </si>
  <si>
    <t>20240311480-00</t>
  </si>
  <si>
    <t>203,300,725</t>
  </si>
  <si>
    <t>179,486,900</t>
  </si>
  <si>
    <t>1,104,173,425</t>
  </si>
  <si>
    <t>976,170,155</t>
  </si>
  <si>
    <t>847,397,222</t>
  </si>
  <si>
    <t>749,576,800</t>
  </si>
  <si>
    <t xml:space="preserve">[기][A값][수의]강서시장 청과물동 시설물 보수보강공사 </t>
  </si>
  <si>
    <t>20240303827-00</t>
  </si>
  <si>
    <t>서울특별시농수산식품공사 강서지사</t>
  </si>
  <si>
    <t>104,150,175</t>
  </si>
  <si>
    <t>91,712,700</t>
  </si>
  <si>
    <t>645,566,100</t>
  </si>
  <si>
    <t>571,436,460</t>
  </si>
  <si>
    <t>805,079,500</t>
  </si>
  <si>
    <t>712,543,230</t>
  </si>
  <si>
    <t>783,021,225</t>
  </si>
  <si>
    <t>693,208,843</t>
  </si>
  <si>
    <t>2,262,282,650</t>
  </si>
  <si>
    <t>1,983,473,000</t>
  </si>
  <si>
    <t>1,423,941,600</t>
  </si>
  <si>
    <t>1,248,906,000</t>
  </si>
  <si>
    <t xml:space="preserve">[기][수의]00부대 안전휀스 설치공사 </t>
  </si>
  <si>
    <t>2024-02155</t>
  </si>
  <si>
    <t>21,924,316</t>
  </si>
  <si>
    <t>19,242,250</t>
  </si>
  <si>
    <t>1,724,509,025</t>
  </si>
  <si>
    <t>1,509,000,000</t>
  </si>
  <si>
    <t xml:space="preserve">[A값][수의]교통안전 봉사단체 사무실 설치 공사 </t>
  </si>
  <si>
    <t>20240240425-00</t>
  </si>
  <si>
    <t>176,572,700</t>
  </si>
  <si>
    <t>155,934,009</t>
  </si>
  <si>
    <t>진두건설(주)</t>
  </si>
  <si>
    <t>813,367,900</t>
  </si>
  <si>
    <t>718,595,700</t>
  </si>
  <si>
    <t xml:space="preserve">[기][A값][순]24년도 노후 건축물 유지보수공사 </t>
  </si>
  <si>
    <t>2024-02031</t>
  </si>
  <si>
    <t>182,573,396</t>
  </si>
  <si>
    <t>161,528,162</t>
  </si>
  <si>
    <t>3,920,757,400</t>
  </si>
  <si>
    <t>3,422,848,000</t>
  </si>
  <si>
    <t>4,041,819,800</t>
  </si>
  <si>
    <t>3,561,497,000</t>
  </si>
  <si>
    <t>1,201,918,525</t>
  </si>
  <si>
    <t>1,048,248,000</t>
  </si>
  <si>
    <t xml:space="preserve">[기][A값][순]영동일고등학교 다정다감학교공간사업 건축공사 (긴급공고) </t>
  </si>
  <si>
    <t>20240231426-00</t>
  </si>
  <si>
    <t>서울특별시교육청 영동일고등학교</t>
  </si>
  <si>
    <t>263,002,475</t>
  </si>
  <si>
    <t>231,661,164</t>
  </si>
  <si>
    <t>571,789,957</t>
  </si>
  <si>
    <t>505,581,400</t>
  </si>
  <si>
    <t xml:space="preserve">[기][A값][순]1인가구지원센터 설치 공사(건축,기계) </t>
  </si>
  <si>
    <t>20240224670-00</t>
  </si>
  <si>
    <t>313,559,325</t>
  </si>
  <si>
    <t>276,738,900</t>
  </si>
  <si>
    <t>(주)피제이디자인</t>
  </si>
  <si>
    <t xml:space="preserve">[기][A값][수의]방배쉼터 공중화장실 리모델링 공사(건축·기계) </t>
  </si>
  <si>
    <t>20240227289-00</t>
  </si>
  <si>
    <t>132,743,325</t>
  </si>
  <si>
    <t>117,281,130</t>
  </si>
  <si>
    <t>607,180,100</t>
  </si>
  <si>
    <t>536,516,198</t>
  </si>
  <si>
    <t xml:space="preserve">[기][수의]오류고등학교 본관동 내진보강공사 </t>
  </si>
  <si>
    <t>20240200736-00</t>
  </si>
  <si>
    <t>86,370,525</t>
  </si>
  <si>
    <t>75,788,240</t>
  </si>
  <si>
    <t>1,238,185,275</t>
  </si>
  <si>
    <t>1,084,968,530</t>
  </si>
  <si>
    <t xml:space="preserve">[기][A값][순]9호선 올림픽공원역 내부계단 신설공사 </t>
  </si>
  <si>
    <t>20240217607-00</t>
  </si>
  <si>
    <t>331,266,900</t>
  </si>
  <si>
    <t>294,066,670</t>
  </si>
  <si>
    <t xml:space="preserve">[기][A값][순]중증소아 단기돌봄센터 연결통로 공사(건축,토목,조경) </t>
  </si>
  <si>
    <t>20240217056-00</t>
  </si>
  <si>
    <t>서울대학교병원</t>
  </si>
  <si>
    <t>295,923,425</t>
  </si>
  <si>
    <t>262,316,396</t>
  </si>
  <si>
    <t>20240221659-00</t>
  </si>
  <si>
    <t>308,025,550</t>
  </si>
  <si>
    <t>271,636,674</t>
  </si>
  <si>
    <t xml:space="preserve">[기][A값][순]숭문고등학교 본관동 장애인편의시설 설치공사(긴급) (긴급공고) </t>
  </si>
  <si>
    <t>20240208861-00</t>
  </si>
  <si>
    <t>381,337,000</t>
  </si>
  <si>
    <t>339,747,874</t>
  </si>
  <si>
    <t>1,075,199,475</t>
  </si>
  <si>
    <t>951,426,209</t>
  </si>
  <si>
    <t xml:space="preserve">[기][A값][수의]상암고 카페형 미래공간 플랫폼 구축(증축) 외 1건(학생 편의시설 및 생태환경조성) 공사 (긴급공고) </t>
  </si>
  <si>
    <t>20240215303-00</t>
  </si>
  <si>
    <t>서울특별시교육청 상암고등학교</t>
  </si>
  <si>
    <t>166,945,875</t>
  </si>
  <si>
    <t>147,243,280</t>
  </si>
  <si>
    <t xml:space="preserve">[기][A값][순]서울형 키즈카페 개봉점 건축 공사 </t>
  </si>
  <si>
    <t>20240210748-00</t>
  </si>
  <si>
    <t>381,652,125</t>
  </si>
  <si>
    <t>336,586,620</t>
  </si>
  <si>
    <t xml:space="preserve">[기][정][A값][순]배재중학교 자연사박물관 화장실(1층) 환경개선공사(긴급) (긴급공고) (정정공고) </t>
  </si>
  <si>
    <t>20240210736-01</t>
  </si>
  <si>
    <t>서울특별시강동교육청 배재중학교</t>
  </si>
  <si>
    <t>75,279,750</t>
  </si>
  <si>
    <t>66,234,230</t>
  </si>
  <si>
    <t xml:space="preserve">[기][A값][수의]궁동청소년문화의집 외벽대수선 공사 </t>
  </si>
  <si>
    <t>20240208546-00</t>
  </si>
  <si>
    <t>265,752,475</t>
  </si>
  <si>
    <t>234,485,000</t>
  </si>
  <si>
    <t xml:space="preserve">[기][A값][수의]장원중학교 내외부 환경개선공사 (긴급공고) </t>
  </si>
  <si>
    <t>20240205594-00</t>
  </si>
  <si>
    <t>서울특별시중부교육청 장원중학교</t>
  </si>
  <si>
    <t>98,774,175</t>
  </si>
  <si>
    <t>86,908,858</t>
  </si>
  <si>
    <t xml:space="preserve">[기][정][A값][순]보인고등학교 본관 화장실(3,4층) 개선공사 (긴급공고) (정정공고) </t>
  </si>
  <si>
    <t>20240203954-01</t>
  </si>
  <si>
    <t>서울특별시교육청 보인고등학교</t>
  </si>
  <si>
    <t>379,717,300</t>
  </si>
  <si>
    <t>335,291,000</t>
  </si>
  <si>
    <t>주식회사 당수산업개발</t>
  </si>
  <si>
    <t>1,245,139,525</t>
  </si>
  <si>
    <t>1,087,825,000</t>
  </si>
  <si>
    <t>9,569,986,375</t>
  </si>
  <si>
    <t>8,302,927,000</t>
  </si>
  <si>
    <t>10,894,695,700</t>
  </si>
  <si>
    <t>9,456,494,690</t>
  </si>
  <si>
    <t xml:space="preserve">[기][A값][수의]서울시립대학교 야외테니스장 시설정비사업 건축공사 </t>
  </si>
  <si>
    <t>20240135452-00</t>
  </si>
  <si>
    <t>113,944,125</t>
  </si>
  <si>
    <t>100,920,200</t>
  </si>
  <si>
    <t xml:space="preserve">동대부고 스탠드 차양시설 설치 및 기타공사 (긴급공고) </t>
  </si>
  <si>
    <t>20240200462-00</t>
  </si>
  <si>
    <t>79,637,300</t>
  </si>
  <si>
    <t>69,878,000</t>
  </si>
  <si>
    <t>주식회사 이안건설이앤씨</t>
  </si>
  <si>
    <t>599,535,175</t>
  </si>
  <si>
    <t>529,942,200</t>
  </si>
  <si>
    <t>998,883,175</t>
  </si>
  <si>
    <t>882,809,500</t>
  </si>
  <si>
    <t>616,687,050</t>
  </si>
  <si>
    <t>543,843,000</t>
  </si>
  <si>
    <t>679,600,000</t>
  </si>
  <si>
    <t>537,900,000</t>
  </si>
  <si>
    <t>1,022,457,250</t>
  </si>
  <si>
    <t>902,505,245</t>
  </si>
  <si>
    <t xml:space="preserve">[기][정][A값][수의]불광천 문화쉼터(증산역) 조성공사 (정정공고) </t>
  </si>
  <si>
    <t>20240132414-01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</si>
  <si>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철콘/도장/습식.방수/조경식재/조경시설물/금속구조물.창호.온실/석공/철강구조물/지붕판금.건축물조립</t>
    </r>
  </si>
  <si>
    <t>354,591,975</t>
  </si>
  <si>
    <t>313,195,000</t>
  </si>
  <si>
    <t>691,967,575</t>
  </si>
  <si>
    <t>610,840,200</t>
  </si>
  <si>
    <t>701,806,000</t>
  </si>
  <si>
    <t>617,552,900</t>
  </si>
  <si>
    <t xml:space="preserve">[기][A값][수의]서울랜드 기념품상점 건축물 2개동 내진보강 공사 </t>
  </si>
  <si>
    <t>20240128492-00</t>
  </si>
  <si>
    <t>384,254,575</t>
  </si>
  <si>
    <t>339,414,990</t>
  </si>
  <si>
    <t>주식회사 유미</t>
  </si>
  <si>
    <t>1,854</t>
  </si>
  <si>
    <t>571,892,650</t>
  </si>
  <si>
    <t>505,591,835</t>
  </si>
  <si>
    <t xml:space="preserve">[기][A값][순]공공건축물 그린리모델링 사업 (즐거운 어린이집) 공사 (건축, 기계) </t>
  </si>
  <si>
    <t>20240124309-00</t>
  </si>
  <si>
    <t>219,146,625</t>
  </si>
  <si>
    <t>193,579,600</t>
  </si>
  <si>
    <t>그룹영종합건설 주식회사</t>
  </si>
  <si>
    <t xml:space="preserve">[기][A값][수의]궁동청소년문화의집 방음(창호) 공사(건축) </t>
  </si>
  <si>
    <t>20240124270-00</t>
  </si>
  <si>
    <t>112,506,975</t>
  </si>
  <si>
    <t>99,338,740</t>
  </si>
  <si>
    <t>1,919,624,000</t>
  </si>
  <si>
    <t>1,676,441,770</t>
  </si>
  <si>
    <t xml:space="preserve">[기][정][A값][수의]서울삼육초등학교 도서관 증축 및 리모델링 공사 소액수의 견적공고 (긴급공고) (정정공고) </t>
  </si>
  <si>
    <t>20240125782-01</t>
  </si>
  <si>
    <t xml:space="preserve">서울특별시동부교육청 삼육초등학교 </t>
  </si>
  <si>
    <t>178,787,075</t>
  </si>
  <si>
    <t>158,006,450</t>
  </si>
  <si>
    <t>681,365,900</t>
  </si>
  <si>
    <t>665,230,050</t>
  </si>
  <si>
    <t>587,765,000</t>
  </si>
  <si>
    <t>2,430,305,125</t>
  </si>
  <si>
    <t>2,119,280,460</t>
  </si>
  <si>
    <t>6,214,766,125</t>
  </si>
  <si>
    <t>5,364,732,200</t>
  </si>
  <si>
    <t>555,289,250</t>
  </si>
  <si>
    <t>489,343,236</t>
  </si>
  <si>
    <t>3,926,140,150</t>
  </si>
  <si>
    <t>3,435,242,000</t>
  </si>
  <si>
    <t xml:space="preserve">[비]배화여자대학교 도서관 환경개선공사 </t>
  </si>
  <si>
    <t>20240115436-00</t>
  </si>
  <si>
    <t>368,300,000</t>
  </si>
  <si>
    <t>298,500,000</t>
  </si>
  <si>
    <t>(주)세현디엔씨</t>
  </si>
  <si>
    <t xml:space="preserve">[기][A값][순]서울뷰티허브조성(리모델링) 건축공사 (긴급공고) </t>
  </si>
  <si>
    <t>20240116488-00</t>
  </si>
  <si>
    <t>424,981,250</t>
  </si>
  <si>
    <t>375,542,900</t>
  </si>
  <si>
    <t>1,210</t>
  </si>
  <si>
    <t xml:space="preserve">[기][의무][특][공지][5등급]고객주차장 증축공사(건축,토목,조경,기계설비)[간이형 종합심사낙찰제] </t>
  </si>
  <si>
    <t>20231213991-00</t>
  </si>
  <si>
    <t>26,781,261,575</t>
  </si>
  <si>
    <t>21,973,034,000</t>
  </si>
  <si>
    <t>주식회사 종하아이앤씨</t>
  </si>
  <si>
    <t xml:space="preserve">[기][A값][수의]농아인 쉼터 신규조성공사(건축·기계) </t>
  </si>
  <si>
    <t>20240112441-00</t>
  </si>
  <si>
    <t>316,679,700</t>
  </si>
  <si>
    <t>279,579,630</t>
  </si>
  <si>
    <t xml:space="preserve">[기][A값][순]동대부고 본관동 장애인편의시설(승강기)설치 건축공사 (긴급공고) </t>
  </si>
  <si>
    <t>20240111665-00</t>
  </si>
  <si>
    <t>348,416,050</t>
  </si>
  <si>
    <t>307,349,000</t>
  </si>
  <si>
    <t>(주)정수이앤씨</t>
  </si>
  <si>
    <t xml:space="preserve">[기][정][A값][순]신아원 안심돌봄가정 조성공사 (정정공고) </t>
  </si>
  <si>
    <t>20240109852-02</t>
  </si>
  <si>
    <t>사회복지법인 신아원</t>
  </si>
  <si>
    <t>227,331,700</t>
  </si>
  <si>
    <t>200,943,980</t>
  </si>
  <si>
    <t>청화기업 주식회사</t>
  </si>
  <si>
    <t xml:space="preserve">[비]한림성심대학교 강의·실습실 환경개선공사 </t>
  </si>
  <si>
    <t>20240103005-00</t>
  </si>
  <si>
    <t>한림성심대학교 산학협력단</t>
  </si>
  <si>
    <t xml:space="preserve">[기][A값][순][긴급] 2023학년도 충암초등학교 실습동 3층 리모델링공사 입찰공고 (긴급공고) </t>
  </si>
  <si>
    <t>20240100272-00</t>
  </si>
  <si>
    <t>서울특별시서부교육청 충암초등학교</t>
  </si>
  <si>
    <t>192,002,675</t>
  </si>
  <si>
    <t>169,049,157</t>
  </si>
  <si>
    <t>엠씨씨건설(주)</t>
  </si>
  <si>
    <t xml:space="preserve">[기][정][A값][수의]2024년 건축시설물 유지보수공사(연간단가) (정정공고) </t>
  </si>
  <si>
    <t>20240103274-01</t>
  </si>
  <si>
    <t>서울특별시 물재생센터 중랑물재생센터</t>
  </si>
  <si>
    <t>270,848,525</t>
  </si>
  <si>
    <t>239,595,920</t>
  </si>
  <si>
    <t xml:space="preserve">[기][A값][순][협정][공지]미림여자고등학교 교사동 화장실 부분개선공사 (긴급공고) </t>
  </si>
  <si>
    <t>20240101265-00</t>
  </si>
  <si>
    <t>서울특별시교육청 미림여자고등학교</t>
  </si>
  <si>
    <t>287,034,225</t>
  </si>
  <si>
    <t>253,518,000</t>
  </si>
  <si>
    <t>주식회사 이오디</t>
  </si>
  <si>
    <t>1,190</t>
  </si>
  <si>
    <t xml:space="preserve">[기][A값][순]영락의료과학고등학교 학교공간 재구조화 꿈담교실 및 독서공간 건축공사 (긴급공고) </t>
  </si>
  <si>
    <t>20240101350-00</t>
  </si>
  <si>
    <t>서울특별시교육청 영락의료과학고등학교</t>
  </si>
  <si>
    <t>233,394,125</t>
  </si>
  <si>
    <t>205,962,900</t>
  </si>
  <si>
    <t xml:space="preserve">[기][정][A값][순]서울영상고등학교 급식실 전면개선공사(건축) 전자입찰 공고(긴급) (정정공고) </t>
  </si>
  <si>
    <t>20231241623-08</t>
  </si>
  <si>
    <t>176,733,750</t>
  </si>
  <si>
    <t>155,484,040</t>
  </si>
  <si>
    <t xml:space="preserve">[기][A값][순][현필]경기과학기술대학교 PBL강의실(C111,E212,H109) 구축공사 </t>
  </si>
  <si>
    <t>20231237096-00</t>
  </si>
  <si>
    <t>경기과학기술대학교</t>
  </si>
  <si>
    <t>282,035,725</t>
  </si>
  <si>
    <t>248,406,364</t>
  </si>
  <si>
    <t>지디스페이스</t>
  </si>
  <si>
    <t xml:space="preserve">[기][A값][순][공지]진명여고 식당동 내 조리실 바닥개선 </t>
  </si>
  <si>
    <t>20231244365-00</t>
  </si>
  <si>
    <t>205,104,675</t>
  </si>
  <si>
    <t>180,485,900</t>
  </si>
  <si>
    <t xml:space="preserve">[기][A값][순]서울홍제초등학교 수영장 내 탈의실 등 개선 공사 (긴급공고) </t>
  </si>
  <si>
    <t>20231245569-00</t>
  </si>
  <si>
    <t>서울특별시서부교육청 서울홍제초등학교</t>
  </si>
  <si>
    <t>283,493,100</t>
  </si>
  <si>
    <t>249,628,900</t>
  </si>
  <si>
    <t xml:space="preserve">[기][정][A값][순]서일문화예술고등학교 장애인편의시설 및 기타공사 (긴급공고) (정정공고) </t>
  </si>
  <si>
    <t>20231243614-02</t>
  </si>
  <si>
    <t>303,137,950</t>
  </si>
  <si>
    <t>267,335,000</t>
  </si>
  <si>
    <t xml:space="preserve">[기][A값][순]관악고등학교 정보관동 자율학습실 환경개선 공사 입찰 공고 (긴급공고) </t>
  </si>
  <si>
    <t>20231239954-00</t>
  </si>
  <si>
    <t>서울특별시교육청 관악고등학교</t>
  </si>
  <si>
    <t>328,739,125</t>
  </si>
  <si>
    <t>289,489,300</t>
  </si>
  <si>
    <t>1,331</t>
  </si>
  <si>
    <t>20240824043-00</t>
    <phoneticPr fontId="2" type="noConversion"/>
  </si>
  <si>
    <t>기초대비투찰율
투찰/기초</t>
    <phoneticPr fontId="2" type="noConversion"/>
  </si>
  <si>
    <t>20240826112-00</t>
  </si>
  <si>
    <t xml:space="preserve">[기][A값][순]김포공항 국제선 비즈니스라운지 조성공사 </t>
  </si>
  <si>
    <t xml:space="preserve"> 24/08/27</t>
  </si>
  <si>
    <t>20240826422-00</t>
  </si>
  <si>
    <t xml:space="preserve">[기][A값][순]우리금융아트홀 및 올림픽테니스경기장 시설개선 공사(건축·기계) (긴급공고) </t>
  </si>
  <si>
    <t xml:space="preserve"> 24/08/28</t>
  </si>
  <si>
    <t>20240830003-00</t>
  </si>
  <si>
    <t xml:space="preserve">[기][A값][순]우면종합사회복지관 증축공사(건축,기계) (긴급공고) </t>
  </si>
  <si>
    <t xml:space="preserve"> 24/08/29</t>
  </si>
  <si>
    <t>2024-19146</t>
  </si>
  <si>
    <t xml:space="preserve">[기][A값][순]24-A-00부대 시설공사(1197)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</si>
  <si>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포장/토공/도장/습식.방수/금속구조물.창호.온실/석공/비계구조/철강구조물/보링.그라우팅.파일/지붕판금.건축물조립</t>
    </r>
  </si>
  <si>
    <t>20240829567-00</t>
  </si>
  <si>
    <t xml:space="preserve">[기][A값][수의]무악어린이집 그린리모델링 공사 </t>
  </si>
  <si>
    <t>24/09/04/12:00</t>
  </si>
  <si>
    <t>24/09/04/13:00</t>
  </si>
  <si>
    <t>20240829512-01</t>
  </si>
  <si>
    <t xml:space="preserve">[취][A값][수의]무악어린이집 그린리모델링 공사 (취소공고)[취소] </t>
  </si>
  <si>
    <t>20240823248-02</t>
  </si>
  <si>
    <t xml:space="preserve">[기][정][A값][순]국민대학교 조형관 별관 환경개선공사 (정정공고) </t>
  </si>
  <si>
    <t>24/09/04/14:00</t>
  </si>
  <si>
    <t>24/09/04/15:00</t>
  </si>
  <si>
    <t>20240829840-00</t>
  </si>
  <si>
    <t xml:space="preserve">[기][A값][순]동대문서 장안2파출소 리모델링 건축 </t>
  </si>
  <si>
    <t>24/09/04/18:00</t>
  </si>
  <si>
    <t>24/09/05/10:00</t>
  </si>
  <si>
    <t>24/09/05/11:00</t>
  </si>
  <si>
    <t>20240826293-01</t>
  </si>
  <si>
    <t xml:space="preserve">[기][정][A값][순]2024 서울여자상업고등학교 체육관 개선공사(건축,기계) (정정공고) </t>
  </si>
  <si>
    <t>서울특별시교육청 서울여자상업고등학교</t>
  </si>
  <si>
    <t>24/08/27/17:00</t>
  </si>
  <si>
    <t>20240828322-01</t>
  </si>
  <si>
    <t xml:space="preserve">[정]명지대학교 인문캠퍼스 MCC1층 10134호 계단식 강의실 공사[인테리어 및 덕트] (정정공고) </t>
  </si>
  <si>
    <t>명지대학교</t>
  </si>
  <si>
    <t>24/09/05/12:00</t>
  </si>
  <si>
    <t>20240828709-00</t>
  </si>
  <si>
    <t xml:space="preserve">[기][A값][순]노원자원회수시설 근로환경개선 건축공사 </t>
  </si>
  <si>
    <r>
      <rPr>
        <sz val="9"/>
        <color rgb="FF000000"/>
        <rFont val="Gulim"/>
        <family val="3"/>
        <charset val="129"/>
      </rPr>
      <t>실내건축/비계구조/</t>
    </r>
    <r>
      <rPr>
        <sz val="9"/>
        <color rgb="FF0000FF"/>
        <rFont val="Gulim"/>
        <family val="3"/>
        <charset val="129"/>
      </rPr>
      <t>건축/토건</t>
    </r>
  </si>
  <si>
    <t>24/09/03/09:00</t>
  </si>
  <si>
    <t>24/09/05/13:00</t>
  </si>
  <si>
    <t>20240822481-00</t>
    <phoneticPr fontId="2" type="noConversion"/>
  </si>
  <si>
    <t>20240825724-00</t>
    <phoneticPr fontId="2" type="noConversion"/>
  </si>
  <si>
    <t>20240831570-00</t>
  </si>
  <si>
    <t xml:space="preserve">[기][A값][수의]정릉동 559-165 옹벽 보수·보강 긴급공사 (긴급공고) </t>
  </si>
  <si>
    <t xml:space="preserve"> 24/08/30</t>
  </si>
  <si>
    <t>2024-19347</t>
  </si>
  <si>
    <t xml:space="preserve">[기][A값][순]태릉 골프연습장 노후시설 보수공사(건축) </t>
  </si>
  <si>
    <t>국군복지단</t>
  </si>
  <si>
    <t>24/09/05/10:30</t>
  </si>
  <si>
    <t>24/09/05/13:30</t>
  </si>
  <si>
    <t>20240830465-00</t>
  </si>
  <si>
    <t xml:space="preserve">[기][A값][수의]선유도공원 관리사무소 화장실 리모델링공사 (건축+기계)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</si>
  <si>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기계설비/실내건축/비계구조/가스1종</t>
    </r>
  </si>
  <si>
    <t>24/09/05/17:00</t>
  </si>
  <si>
    <t>20240900874-00</t>
  </si>
  <si>
    <t xml:space="preserve">[기][A값][순]2024년 중앙보훈병원 보장구센터 시설선진화공사(건축기계) (긴급공고) </t>
  </si>
  <si>
    <t>24/09/06/18:00</t>
  </si>
  <si>
    <t xml:space="preserve"> 24/09/02</t>
  </si>
  <si>
    <t>20240900345-00</t>
  </si>
  <si>
    <t xml:space="preserve">[기][A값][순]경문고등학교 본관동 내진보강공사 (긴급공고) </t>
  </si>
  <si>
    <t>24/09/08/18:00</t>
  </si>
  <si>
    <t>24/09/02/12:00</t>
  </si>
  <si>
    <t>24/09/09/12:00</t>
  </si>
  <si>
    <t>24/09/09/13:00</t>
  </si>
  <si>
    <t>20240831552-01</t>
  </si>
  <si>
    <t xml:space="preserve">[취][A값]천보경로당 그린리모델링 공사(건축,기계)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</si>
  <si>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실내건축/금속구조물.창호.온실/지붕판금.건축물조립/기계설비/가스1종</t>
    </r>
  </si>
  <si>
    <t>24/08/31/10:00</t>
  </si>
  <si>
    <t>24/09/09/14:00</t>
  </si>
  <si>
    <t>24/09/09/15:00</t>
  </si>
  <si>
    <t>20240831504-01</t>
  </si>
  <si>
    <t>20240900007-00</t>
  </si>
  <si>
    <t xml:space="preserve">[기][A값][순]정덕초 교사동 텍스설치공사 </t>
  </si>
  <si>
    <t>24/09/10/10:00</t>
  </si>
  <si>
    <t>24/09/10/11:00</t>
  </si>
  <si>
    <t>20240900810-00</t>
  </si>
  <si>
    <t xml:space="preserve">[기][A값][순]천보경로당 그린리모델링 공사(건축,기계) </t>
  </si>
  <si>
    <t>24/09/10/14:00</t>
  </si>
  <si>
    <t>24/09/10/15:00</t>
  </si>
  <si>
    <t>20240823248-03</t>
  </si>
  <si>
    <t>20240831269-00</t>
  </si>
  <si>
    <t xml:space="preserve">[기][A값][순]2024년 제3차 교내시설물 건축 성능개선공사 </t>
  </si>
  <si>
    <t>제2024-66호</t>
  </si>
  <si>
    <t>건축/토목/토건/포장</t>
  </si>
  <si>
    <t>20240902559-01</t>
  </si>
  <si>
    <t xml:space="preserve">[기][정][협정][현필]이문빌딩 신축공사(건축) (정정공고) </t>
  </si>
  <si>
    <t>학교법인동원육영회</t>
  </si>
  <si>
    <t>24/10/14/17:00</t>
  </si>
  <si>
    <t>24/10/13/17:00</t>
  </si>
  <si>
    <t>24/09/12/10:00</t>
  </si>
  <si>
    <t>24/10/15/11:00</t>
  </si>
  <si>
    <t xml:space="preserve"> 24/09/03</t>
  </si>
  <si>
    <t>20240904401-00</t>
  </si>
  <si>
    <t xml:space="preserve">[기][A값][순]장안동 수변카페 조성공사(건축, 기계) (긴급공고) </t>
  </si>
  <si>
    <t>24/09/06/14:00</t>
  </si>
  <si>
    <t xml:space="preserve"> 24/09/04</t>
  </si>
  <si>
    <t>Z0001202024090500002</t>
  </si>
  <si>
    <t xml:space="preserve">(재공고입찰)사이버한국외국어대학교 제2교사 창의융합형 교육시설 인테리어 공사 </t>
  </si>
  <si>
    <t xml:space="preserve"> 24/09/05</t>
  </si>
  <si>
    <t>20240905722-00</t>
  </si>
  <si>
    <t xml:space="preserve">[기][A값][순]서울자동차고등학교 주변 외 1개소 하수관로 개량공사 (긴급공고) </t>
  </si>
  <si>
    <t>20240905097-00</t>
  </si>
  <si>
    <t xml:space="preserve">[기][A값][순]대경중학교 학생이동로 인근 위험 경사로 개선공사 (긴급공고) </t>
  </si>
  <si>
    <t>24/09/05/16:00</t>
  </si>
  <si>
    <t xml:space="preserve">[기][A값][순][현필][공지]소아중환자실 신설공사(건축) </t>
  </si>
  <si>
    <t>20240905981-00</t>
  </si>
  <si>
    <t xml:space="preserve">[기][A값][순][특]방배동 467-2~437-6 주변 외 1개소 사각형거 보수공사 (긴급공고) </t>
  </si>
  <si>
    <r>
      <rPr>
        <sz val="9"/>
        <color rgb="FF000000"/>
        <rFont val="Gulim"/>
        <family val="3"/>
        <charset val="129"/>
      </rPr>
      <t>철콘/도장/습식.방수/석공/</t>
    </r>
    <r>
      <rPr>
        <sz val="9"/>
        <color rgb="FF0000FF"/>
        <rFont val="Gulim"/>
        <family val="3"/>
        <charset val="129"/>
      </rPr>
      <t>토목/토건</t>
    </r>
  </si>
  <si>
    <t>20240905968-00</t>
  </si>
  <si>
    <t xml:space="preserve">[기][A값][순][특]방배동 475-14~474-1 주변 사각형거 보수공사 (긴급공고) </t>
  </si>
  <si>
    <t>20240905572-00</t>
  </si>
  <si>
    <t xml:space="preserve">[기][A값][순]송파구민회관 리모델링공사(건축,기계) (긴급공고) </t>
  </si>
  <si>
    <t>24/09/05/19:00</t>
  </si>
  <si>
    <t>20240905103-00</t>
  </si>
  <si>
    <t xml:space="preserve">[기][A값][순]노원역 일대 등 3개소 원형관로 보수공사 (긴급공고) </t>
  </si>
  <si>
    <t>20240904809-00</t>
  </si>
  <si>
    <t xml:space="preserve">[기][A값][순]시민안전체험관(보라매) 태풍풍수해체험장 리뉴얼 공사 (긴급공고) </t>
  </si>
  <si>
    <t>24/09/09/09:00</t>
  </si>
  <si>
    <t xml:space="preserve">[비][현필][공지]"북부낙농지원센터 CIP동 개선공사" 입찰 공고 </t>
  </si>
  <si>
    <t>20240906680-01</t>
  </si>
  <si>
    <t xml:space="preserve">[정][수의]서울북부지검 노후 테니스장 환경개선 공사 (정정공고) </t>
  </si>
  <si>
    <t>24/09/06/15:00</t>
  </si>
  <si>
    <t>24/09/11/16:00</t>
  </si>
  <si>
    <t xml:space="preserve"> 24/09/06</t>
  </si>
  <si>
    <t>20240907139-00</t>
  </si>
  <si>
    <t xml:space="preserve">[기][A값][순]도봉로 노후보도 정비공사 (긴급공고) </t>
  </si>
  <si>
    <t>24/09/11/18:00</t>
  </si>
  <si>
    <t>24/09/12/11:00</t>
  </si>
  <si>
    <t>20240907043-00</t>
  </si>
  <si>
    <t xml:space="preserve">[기][A값][순]오목공원 주변 보도 정비공사 (긴급공고) </t>
  </si>
  <si>
    <t>24/09/06/20:00</t>
  </si>
  <si>
    <t>20240906230-00</t>
  </si>
  <si>
    <t xml:space="preserve">[기][A값][순]올림픽수영장 시설환경개선공사(토목·건축·기계) (긴급공고) </t>
  </si>
  <si>
    <t>20240903940-01</t>
  </si>
  <si>
    <t xml:space="preserve">[취][A값]2024년 도곡초등학교 보행환경 개선사업 공사 (취소공고)[취소] </t>
  </si>
  <si>
    <t>24/09/05/09:00</t>
  </si>
  <si>
    <t>20240904478-00</t>
  </si>
  <si>
    <t xml:space="preserve">[기][A값][순]대림로 211~157 하수관로 이설공사 </t>
  </si>
  <si>
    <t>24/09/12/14:00</t>
  </si>
  <si>
    <t>24/09/12/15:00</t>
  </si>
  <si>
    <t>20240906431-01</t>
  </si>
  <si>
    <t xml:space="preserve">[기][정][수의][협정]경찰청 교육장 시설개선 건축공사 (정정공고) </t>
  </si>
  <si>
    <t>24/09/12/18:00</t>
  </si>
  <si>
    <t>24/09/13/10:00</t>
  </si>
  <si>
    <t>24/09/13/11:00</t>
  </si>
  <si>
    <t>20240904658-00</t>
  </si>
  <si>
    <t xml:space="preserve">[기][A값][순]2024년 도곡초등학교 보행환경 개선사업 공사 </t>
  </si>
  <si>
    <t>24/09/06/09:00</t>
  </si>
  <si>
    <t>20240905920-00</t>
  </si>
  <si>
    <t xml:space="preserve">[비][현필][공지]한림대학교 대운동장 인조잔디 교체 및 시설 개선공사 업체 선정 </t>
  </si>
  <si>
    <t>토목/토건/조경식재/조경시설물</t>
  </si>
  <si>
    <t>24/09/20/14:00</t>
  </si>
  <si>
    <t>제2024-68호</t>
  </si>
  <si>
    <t xml:space="preserve">[비][현필]"북부낙농지원센터 CIP동 개선공사" 입찰 재공고 </t>
  </si>
  <si>
    <t>24/09/23/15:00</t>
  </si>
  <si>
    <t>20240904144-00</t>
  </si>
  <si>
    <t xml:space="preserve">[기][A값][순][협정]나라키움 관악 복합관사 개발사업 건축공사 (긴급공고) </t>
  </si>
  <si>
    <t>24/09/23/18:00</t>
  </si>
  <si>
    <t>24/09/12/09:00</t>
  </si>
  <si>
    <t>24/09/24/12:00</t>
  </si>
  <si>
    <t>24/09/24/13:00</t>
  </si>
  <si>
    <t>20240903496-00</t>
  </si>
  <si>
    <t xml:space="preserve">[비][현필]6호관 3, 4층 뷰티코디네이션과 교육환경 개선 설계 및 시공 일괄공사 </t>
  </si>
  <si>
    <t>24/09/25/11:00</t>
  </si>
  <si>
    <t>20240905780-00</t>
  </si>
  <si>
    <t xml:space="preserve">[비][현필]고려대학교 구로병원 54병동 중환자실 전환 시설공사(건축/기계) </t>
  </si>
  <si>
    <t>24/09/13/13:30</t>
  </si>
  <si>
    <t>24/09/27/14:00</t>
  </si>
  <si>
    <t>20240902559-02</t>
  </si>
  <si>
    <t>20240904854-00</t>
  </si>
  <si>
    <t xml:space="preserve">[의무][PQ][현필]서울항 조성공사 </t>
  </si>
  <si>
    <t>건축/토목/토건/전기/통신/전기소방/기계소방/전문소방/건축사/기술사/전력설계/소방설계/건설감리/기계.설비(en)/토질.토목구조(en)/건축구조(en)/교통.항만.도로.철도(en)/수자원.상수도(en)/전자.전산.정보통신(en)/통신설계(en)</t>
  </si>
  <si>
    <t>24/10/07/14:00</t>
  </si>
  <si>
    <t>25/01/06/18:00</t>
  </si>
  <si>
    <t>24/09/25/18:00</t>
  </si>
  <si>
    <t>25/01/02/00:00</t>
  </si>
  <si>
    <t>25/01/07/10:00</t>
  </si>
  <si>
    <t>20240824780-01</t>
  </si>
  <si>
    <t xml:space="preserve">[기][정][A값][순][현필]소아중환자실 신설공사(건축) (정정공고) </t>
  </si>
  <si>
    <t>24/09/18/18:00</t>
  </si>
  <si>
    <t>24/09/19/10:00</t>
  </si>
  <si>
    <t>24/09/19/11:00</t>
  </si>
  <si>
    <t xml:space="preserve"> 24/09/10</t>
  </si>
  <si>
    <t>20240910060-00</t>
  </si>
  <si>
    <t xml:space="preserve">[기][A값][순][협정]올림픽수영장 시설환경개선공사(토목·건축·기계) (긴급공고) </t>
  </si>
  <si>
    <t>20240909625-00</t>
  </si>
  <si>
    <t xml:space="preserve">[기][A값][순][공지]남산1호터널 관리사무소 3개동 석면제거 및 환경정비공사 </t>
  </si>
  <si>
    <r>
      <rPr>
        <sz val="9"/>
        <color rgb="FF000000"/>
        <rFont val="Gulim"/>
        <family val="3"/>
        <charset val="129"/>
      </rPr>
      <t>실내건축/비계구조/석면해체/</t>
    </r>
    <r>
      <rPr>
        <sz val="9"/>
        <color rgb="FF0000FF"/>
        <rFont val="Gulim"/>
        <family val="3"/>
        <charset val="129"/>
      </rPr>
      <t>건축/토건</t>
    </r>
  </si>
  <si>
    <t>24/09/20/10:00</t>
  </si>
  <si>
    <t>24/09/24/14:00</t>
  </si>
  <si>
    <t>24/09/24/15:00</t>
  </si>
  <si>
    <r>
      <rPr>
        <sz val="9"/>
        <color rgb="FF000000"/>
        <rFont val="Gulim"/>
        <family val="3"/>
        <charset val="129"/>
      </rPr>
      <t>기계설비/실내건축/</t>
    </r>
    <r>
      <rPr>
        <sz val="9"/>
        <color rgb="FF0000FF"/>
        <rFont val="Gulim"/>
        <family val="3"/>
        <charset val="129"/>
      </rPr>
      <t>건축/토건</t>
    </r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</si>
  <si>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금속구조물.창호.온실/실내건축/지붕판금.건축물조립</t>
    </r>
  </si>
  <si>
    <r>
      <rPr>
        <sz val="9"/>
        <color rgb="FF000000"/>
        <rFont val="Gulim"/>
        <family val="3"/>
        <charset val="129"/>
      </rPr>
      <t>비계구조/석면해체/</t>
    </r>
    <r>
      <rPr>
        <sz val="9"/>
        <color rgb="FF0000FF"/>
        <rFont val="Gulim"/>
        <family val="3"/>
        <charset val="129"/>
      </rPr>
      <t>건축/토건</t>
    </r>
  </si>
  <si>
    <t>20240911434-00</t>
  </si>
  <si>
    <t xml:space="preserve">[기][수의]구로검사소 친환경진로 구축공사(건축) </t>
  </si>
  <si>
    <t>24/09/19/18:00</t>
  </si>
  <si>
    <t>24/09/13/09:00</t>
  </si>
  <si>
    <t>24/09/20/12:00</t>
  </si>
  <si>
    <t>24/09/20/13:00</t>
  </si>
  <si>
    <t xml:space="preserve"> 24/09/11</t>
  </si>
  <si>
    <t>20240913423-00</t>
  </si>
  <si>
    <t xml:space="preserve">[기][A값][수의]구립 강북실버종합복지센터 비상대피시설 환경개선 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</si>
  <si>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도장/습식.방수/금속구조물.창호.온실/석공/실내건축/철강구조물/지붕판금.건축물조립</t>
    </r>
  </si>
  <si>
    <t>24/09/22/18:00</t>
  </si>
  <si>
    <t>24/09/23/10:00</t>
  </si>
  <si>
    <t>24/09/23/11:00</t>
  </si>
  <si>
    <t xml:space="preserve"> 24/09/12</t>
  </si>
  <si>
    <t>20240912641-00</t>
  </si>
  <si>
    <t xml:space="preserve">[기][A값][순]SNU Commons(62동) 공간조성 건축공사 (긴급공고) </t>
  </si>
  <si>
    <t>24/09/12/17:00</t>
  </si>
  <si>
    <t>24/09/23/14:00</t>
  </si>
  <si>
    <t>20240913922-00</t>
  </si>
  <si>
    <t xml:space="preserve">[기][A값][순]중랑경찰서 봉화지구대 신축 건축공사 </t>
  </si>
  <si>
    <t>24/09/24/10:00</t>
  </si>
  <si>
    <t>24/09/24/11:00</t>
  </si>
  <si>
    <t xml:space="preserve"> 24/09/13</t>
  </si>
  <si>
    <t>KRA2024090130</t>
  </si>
  <si>
    <t xml:space="preserve">[기][A값][순]영등포지사 지하 1층 리모델링 건축공사 </t>
  </si>
  <si>
    <t>한국마사회</t>
  </si>
  <si>
    <t>20240914429-00</t>
  </si>
  <si>
    <t xml:space="preserve">[기][A값][순]도봉2동 도시재생 뉴딜사업 공동이용시설 신축공사 (긴급공고) </t>
  </si>
  <si>
    <t>20240915015-00</t>
  </si>
  <si>
    <t xml:space="preserve">[기][A값][공지](재)한국품질재단 삼전동 신사옥 인테리어 공사 </t>
  </si>
  <si>
    <t>(재)한국품질재단</t>
  </si>
  <si>
    <t>24/09/13/18:00</t>
  </si>
  <si>
    <t>24/09/24/16:00</t>
  </si>
  <si>
    <t>24/09/24/17:00</t>
  </si>
  <si>
    <t>20240917109-00</t>
  </si>
  <si>
    <t xml:space="preserve">[기][수의]관악서 구암지구대 리모델링 건축 </t>
  </si>
  <si>
    <t>24/09/24/18:00</t>
  </si>
  <si>
    <t>24/09/25/10:00</t>
  </si>
  <si>
    <t xml:space="preserve"> 24/09/19</t>
  </si>
  <si>
    <t>20240917094-00</t>
  </si>
  <si>
    <t xml:space="preserve">[기][수의]서부서 응암지구대 리모델링 건축 </t>
  </si>
  <si>
    <t>20240906846-00</t>
  </si>
  <si>
    <t xml:space="preserve">[A값]대학본부 등 2동(미술2관) 외부 창호 및 외벽 개선공사 </t>
  </si>
  <si>
    <t>20240916948-00</t>
  </si>
  <si>
    <t xml:space="preserve">[기][A값][순]보라매공원 복합문화공간 리모델링 공사(건축+기계)-장기계속공사 (긴급공고) </t>
  </si>
  <si>
    <t>24/09/23/09:00</t>
  </si>
  <si>
    <t>24/09/25/14:00</t>
  </si>
  <si>
    <t>24/09/25/15:00</t>
  </si>
  <si>
    <t>20240915085-00</t>
  </si>
  <si>
    <t xml:space="preserve">[기][A값][순][공지]동부지사 수처리시설 건축공사 </t>
  </si>
  <si>
    <r>
      <rPr>
        <sz val="9"/>
        <color rgb="FF000000"/>
        <rFont val="Gulim"/>
        <family val="3"/>
        <charset val="129"/>
      </rPr>
      <t>철콘/금속구조물.창호.온실/실내건축/지붕판금.건축물조립/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</si>
  <si>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서울에너지공사</t>
  </si>
  <si>
    <t>24/09/26/12:00</t>
  </si>
  <si>
    <t>24/09/26/13:00</t>
  </si>
  <si>
    <t xml:space="preserve"> 24/09/14</t>
  </si>
  <si>
    <t>20240917251-01</t>
  </si>
  <si>
    <t xml:space="preserve">[기][정][A값][수의]서울형 키즈카페 서대문구 천연동점 건축공사 (정정공고) </t>
  </si>
  <si>
    <t>24/09/21/14:00</t>
  </si>
  <si>
    <t>24/09/26/14:00</t>
  </si>
  <si>
    <t>24/09/26/15:00</t>
  </si>
  <si>
    <t xml:space="preserve"> 24/09/20</t>
  </si>
  <si>
    <t>20240918483-00</t>
  </si>
  <si>
    <t xml:space="preserve">시립동부노인전문요양센터 </t>
  </si>
  <si>
    <t>24/09/26/17:00</t>
  </si>
  <si>
    <t>24/09/27/10:00</t>
  </si>
  <si>
    <t>20240913404-01</t>
  </si>
  <si>
    <t xml:space="preserve">[취][A값][현필]시립동부노인전문요양센터 3,4층 B,C동 치매전담실 전환 인테리어공사 (건축, 기계) (취소공고)[취소] </t>
  </si>
  <si>
    <t>24/09/08/00:00</t>
  </si>
  <si>
    <t>24/09/20/09:00</t>
  </si>
  <si>
    <t>20240916553-00</t>
  </si>
  <si>
    <t xml:space="preserve">[기][A값][순]강동서 성내지구대 리모델링 건축 </t>
  </si>
  <si>
    <t>24/09/26/18:00</t>
  </si>
  <si>
    <t>24/09/27/11:00</t>
  </si>
  <si>
    <t>20240916403-00</t>
  </si>
  <si>
    <t xml:space="preserve">[기][A값][순][공지]신용보증기금 광진지점 리모델링 공사(건축) (긴급공고) </t>
  </si>
  <si>
    <t>신용보증기금</t>
  </si>
  <si>
    <t>24/09/20/00:00</t>
  </si>
  <si>
    <t>20240916339-00</t>
  </si>
  <si>
    <t xml:space="preserve">[기][A값][순]피싱범죄수사계 청사 리모델링 공사(건축,기계) </t>
  </si>
  <si>
    <t>20240918935-00</t>
  </si>
  <si>
    <t xml:space="preserve">[기][A값][순]서울형 키즈카페 서대문구 홍제3동점 건축공사 (긴급공고) </t>
  </si>
  <si>
    <t>24/09/27/15:00</t>
  </si>
  <si>
    <t>20240918349-00</t>
  </si>
  <si>
    <t xml:space="preserve">[기][A값][순]동작구 보건소 신청사 리모델링 공사 (긴급공고) </t>
  </si>
  <si>
    <t>24/09/27/18:00</t>
  </si>
  <si>
    <t>24/09/30/10:00</t>
  </si>
  <si>
    <t>24/09/30/11:00</t>
  </si>
  <si>
    <t>20240917372-01</t>
  </si>
  <si>
    <t xml:space="preserve">[취][A값]동작구 보건소 신청사 리모델링 공사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</si>
  <si>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실내건축/습식.방수/석공/도장/비계구조/금속구조물.창호.온실/지붕판금.건축물조립/철콘/기계설비/가스1종</t>
    </r>
  </si>
  <si>
    <t>20240914258-00</t>
  </si>
  <si>
    <t xml:space="preserve">[비][현필]동서울대학교 6호관 3, 4층 뷰티코디네이션과 교육환경 개선 설계 및 시공 일괄공사 </t>
  </si>
  <si>
    <t>24/10/07/18:00</t>
  </si>
  <si>
    <t>20240912817-00</t>
  </si>
  <si>
    <t xml:space="preserve">[기][A값][순][협정]AI+x분야 학과(클라우드컴퓨팅과) 신설 인테리어 리모델링 공사(건축) </t>
  </si>
  <si>
    <t>24/10/04/14:00</t>
  </si>
  <si>
    <t>24/10/08/14:00</t>
  </si>
  <si>
    <t>24/10/08/15:00</t>
  </si>
  <si>
    <t>제2024-69호</t>
  </si>
  <si>
    <t xml:space="preserve">[비][현필]"북부낙농지원센터 CIP동 개선공사" 입찰 공고 </t>
  </si>
  <si>
    <t>건축/토목/토건/철콘/포장/토공/보링.그라우팅.파일</t>
  </si>
  <si>
    <t>24/09/26/10:00</t>
  </si>
  <si>
    <t>24/10/10/15:00</t>
  </si>
  <si>
    <t>20240918431-00</t>
  </si>
  <si>
    <t xml:space="preserve">[비][현필]경기대학교 서울캠퍼스 학생회관 방수 및 화장실 개보수공사 (건축·기계) </t>
  </si>
  <si>
    <t>24/10/08/10:00</t>
  </si>
  <si>
    <t>24/10/11/10:00</t>
  </si>
  <si>
    <t>A0003202024092000001</t>
  </si>
  <si>
    <t xml:space="preserve">[현필]경기대학교 서울캠퍼스 학생회관 방수 및 화장실 개보수공사 (건축·기계) </t>
  </si>
  <si>
    <t>20240915085-01</t>
  </si>
  <si>
    <t xml:space="preserve">[취][A값]동부지사 수처리시설 건축공사 (취소공고)[취소] </t>
  </si>
  <si>
    <r>
      <rPr>
        <sz val="9"/>
        <color rgb="FF000000"/>
        <rFont val="Gulim"/>
        <family val="3"/>
        <charset val="129"/>
      </rPr>
      <t>실내건축/금속구조물.창호.온실/지붕판금.건축물조립/철콘/</t>
    </r>
    <r>
      <rPr>
        <sz val="9"/>
        <color rgb="FF0000FF"/>
        <rFont val="Gulim"/>
        <family val="3"/>
        <charset val="129"/>
      </rPr>
      <t>건축/토건</t>
    </r>
  </si>
  <si>
    <t xml:space="preserve">[기][A값][순][공지]시립동부노인전문요양센터 3,4층 B,C동 치매전담실 전환 인테리어공사(건축,기계) (긴급공고) </t>
  </si>
  <si>
    <t>20240919151-00</t>
  </si>
  <si>
    <t xml:space="preserve">[기][A값][수의]북한산 산악구조대 청사(가설건축물) 축조 공사 </t>
  </si>
  <si>
    <t>서울특별시 119특수구조단</t>
  </si>
  <si>
    <t xml:space="preserve"> 24/09/23</t>
  </si>
  <si>
    <t>2024-20392</t>
  </si>
  <si>
    <t xml:space="preserve">[기][수의]주대-3 00관 보수공사 </t>
  </si>
  <si>
    <r>
      <rPr>
        <sz val="9"/>
        <color rgb="FF000000"/>
        <rFont val="Gulim"/>
        <family val="3"/>
        <charset val="129"/>
      </rPr>
      <t>건축/토목/토건/</t>
    </r>
    <r>
      <rPr>
        <sz val="9"/>
        <color rgb="FF0000FF"/>
        <rFont val="Gulim"/>
        <family val="3"/>
        <charset val="129"/>
      </rPr>
      <t>기계설비/포장/습식.방수/금속구조물.창호.온실</t>
    </r>
  </si>
  <si>
    <t>24/09/30/10:30</t>
  </si>
  <si>
    <t xml:space="preserve"> 24/09/24</t>
  </si>
  <si>
    <t>2024-20344</t>
  </si>
  <si>
    <t xml:space="preserve">[기][A값][순]푸른숲아파트 노후세대 리모델링 공사 </t>
  </si>
  <si>
    <t>24/09/30/16:00</t>
  </si>
  <si>
    <t>24/10/02/10:00</t>
  </si>
  <si>
    <t>24/10/02/10:30</t>
  </si>
  <si>
    <t>20240921084-00</t>
  </si>
  <si>
    <t xml:space="preserve">[기][A값][순]서울특별시교육청강남도서관 장애인용승강기 신설공사 </t>
  </si>
  <si>
    <t>24/10/01/18:00</t>
  </si>
  <si>
    <t>24/10/02/11:00</t>
  </si>
  <si>
    <t>20240921677-03</t>
  </si>
  <si>
    <t xml:space="preserve">[취][A값]서부재활체육센터 화장실리모델링공사 (취소공고)[취소] </t>
  </si>
  <si>
    <t>건축/토건/전기/기계설비/실내건축/가스1종</t>
  </si>
  <si>
    <t>서부재활체육센터</t>
  </si>
  <si>
    <t>20240921502-00</t>
  </si>
  <si>
    <t xml:space="preserve">[기][A값][순]서울형 키즈카페 행운동점 조성공사(건축) </t>
  </si>
  <si>
    <t>24/09/30/18:00</t>
  </si>
  <si>
    <t>20240920854-00</t>
  </si>
  <si>
    <t xml:space="preserve">[기][A값][순](긴급)금빛휘트니스센터 리모델링 공사(건축,기계) (긴급공고) </t>
  </si>
  <si>
    <t>24/09/25/09:00</t>
  </si>
  <si>
    <t>20240919311-00</t>
  </si>
  <si>
    <t xml:space="preserve">[기][A값][순]전수교육관 유니버설디자인 적용 환경개선공사(건축, 기계) </t>
  </si>
  <si>
    <t>20240921816-00</t>
  </si>
  <si>
    <t xml:space="preserve">[기][A값][순]청소년커뮤니티카페 및 아동보호전문기관 리모델링 공사(건축·기계)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</si>
  <si>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철콘/기계설비/도장/습식.방수/금속구조물.창호.온실/석공/실내건축/비계구조/지붕판금.건축물조립</t>
    </r>
  </si>
  <si>
    <t>24/10/02/14:00</t>
  </si>
  <si>
    <t>24/10/02/15:00</t>
  </si>
  <si>
    <t xml:space="preserve"> 24/09/25</t>
  </si>
  <si>
    <t>20240922325-00</t>
  </si>
  <si>
    <t xml:space="preserve">[기][A값][수의]시니어파크 조성공사(건축,기계) </t>
  </si>
  <si>
    <t>20240922171-00</t>
  </si>
  <si>
    <t xml:space="preserve">[기][A값][순]대신경로당 리모델링 공사(건축, 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</si>
  <si>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철콘/기계설비/도장/습식.방수/금속구조물.창호.온실/석공/비계구조/승강기/지붕판금.건축물조립</t>
    </r>
  </si>
  <si>
    <t>20240919103-01</t>
  </si>
  <si>
    <t xml:space="preserve">[기][정][A값][순]연희노인복지관 리모델링 공사(건축, 기계) (긴급공고) (정정공고)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</si>
  <si>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철콘/기계설비/포장/토공/도장/습식.방수/금속구조물.창호.온실/석공/실내건축/비계구조/승강기/보링.그라우팅.파일/지붕판금.건축물조립</t>
    </r>
  </si>
  <si>
    <t>20240923616-00</t>
  </si>
  <si>
    <t xml:space="preserve">[기][A값][순]직원숙소 라동 내진보강공사 </t>
  </si>
  <si>
    <t>국민건강보험공단 일산병원</t>
  </si>
  <si>
    <t>24/10/03/18:00</t>
  </si>
  <si>
    <t>24/09/25/17:00</t>
  </si>
  <si>
    <t>24/10/04/10:00</t>
  </si>
  <si>
    <t>24/10/04/11:00</t>
  </si>
  <si>
    <t>20240921972-00</t>
  </si>
  <si>
    <t xml:space="preserve">[기][A값][순]예일디자인고등학교 종합관 장애인 엘리베이터 설치 건축공사 입찰공고 </t>
  </si>
  <si>
    <t>서울특별시교육청 예일디자인고등학교</t>
  </si>
  <si>
    <t>20240921940-01</t>
  </si>
  <si>
    <t xml:space="preserve">[취]예일디자인고등학교 종합관 장애인 엘리베잉터 설치 건축공사 입찰공고 (취소공고)[취소] </t>
  </si>
  <si>
    <t>20240921801-01</t>
  </si>
  <si>
    <t xml:space="preserve">[취][A값]예일디자인고등학교 종합관 장애인 엘리베이터 설치 건축공사 입찰공고 (취소공고)[취소] </t>
  </si>
  <si>
    <t>20240921195-01</t>
  </si>
  <si>
    <t xml:space="preserve">[취][A값]예일디자인고등학교 장애인엘리베이터 설치 건축공사 (취소공고)[취소] </t>
  </si>
  <si>
    <t>20240919441-00</t>
  </si>
  <si>
    <t xml:space="preserve">[기][A값][의무]시립반다비체육센터 건립공사 (긴급공고) </t>
  </si>
  <si>
    <t>24/10/04/09:00</t>
  </si>
  <si>
    <t>24/10/08/12:00</t>
  </si>
  <si>
    <t>24/10/08/13:00</t>
  </si>
  <si>
    <t>20240925580-00</t>
  </si>
  <si>
    <t xml:space="preserve">[기][A값][순]서울시립대학교 도서관 조성공사 (긴급공고) </t>
  </si>
  <si>
    <t xml:space="preserve"> 24/09/27</t>
  </si>
  <si>
    <t>20240919441-01</t>
  </si>
  <si>
    <t xml:space="preserve">[취][A값][의무]시립반다비체육센터 건립공사 (긴급공고) (취소공고)[취소] </t>
  </si>
  <si>
    <t>E012408087</t>
  </si>
  <si>
    <t xml:space="preserve">[기][A값][순]노후 냉각탑 교체 및 수냉각설비 개선 공사(변전운영부) </t>
  </si>
  <si>
    <t>24/09/30/17:00</t>
  </si>
  <si>
    <t xml:space="preserve"> 24/09/30</t>
  </si>
  <si>
    <t>20240928073-00</t>
  </si>
  <si>
    <t xml:space="preserve">[기][수의]광운인공지능고등학교 다목적관 화장실 환경개선공사 </t>
  </si>
  <si>
    <t>20240924992-01</t>
  </si>
  <si>
    <t xml:space="preserve">[정][비][현필]배화여자대학교 평생 직업교육 강의실 개선 공사 (정정공고) </t>
  </si>
  <si>
    <t>24/10/10/18:00</t>
  </si>
  <si>
    <t>24/10/15/14:00</t>
  </si>
  <si>
    <t xml:space="preserve"> 24/09/26</t>
  </si>
  <si>
    <t>20240920332-00</t>
  </si>
  <si>
    <t xml:space="preserve"> 24/10/02</t>
  </si>
  <si>
    <t>240927-02-01-00</t>
  </si>
  <si>
    <t xml:space="preserve">[비][현필]건국대학교 에듀테크 소프트랩(신공학관) 환경조성 공사 중 건축 </t>
  </si>
  <si>
    <t>24/10/04/09:30</t>
  </si>
  <si>
    <t>24/10/11/12:00</t>
  </si>
  <si>
    <t>A0008202024092700001</t>
  </si>
  <si>
    <t xml:space="preserve">[현필]건국대학교 에듀테크 소프트랩(신공학관) 환경조성 공사 중 건축 </t>
  </si>
  <si>
    <t>24/10/04/09:50</t>
  </si>
  <si>
    <t>20240926105-00</t>
  </si>
  <si>
    <t xml:space="preserve">[기][A값][순]대학본관 외벽 개선공사 (긴급공고) </t>
  </si>
  <si>
    <t>24/10/15/18:00</t>
  </si>
  <si>
    <t>24/10/14/10:00</t>
  </si>
  <si>
    <t>24/10/16/10:00</t>
  </si>
  <si>
    <t>20240925198-00</t>
  </si>
  <si>
    <t xml:space="preserve">[기][A값][수의]장미경로당 그린리모델링 공사(건축) </t>
  </si>
  <si>
    <t>20240924676-00</t>
  </si>
  <si>
    <t xml:space="preserve">[기][A값][수의]서울공업고등학교 지반침하보수 및 기타환경개선공사 수의계약 견적 제출 안내 </t>
  </si>
  <si>
    <t>20240922407-00</t>
  </si>
  <si>
    <t xml:space="preserve">[기][A값][순]서울면중초 해체공사(그린스마트 미래학교 개축공사) </t>
  </si>
  <si>
    <t>24/10/02/18:00</t>
  </si>
  <si>
    <t>20240926652-01</t>
  </si>
  <si>
    <t xml:space="preserve">[기][정][A값][순]서울 석촌동 고분군 화장실 신축 공사(건축,기계) (정정공고) </t>
  </si>
  <si>
    <t>24/10/06/18:00</t>
  </si>
  <si>
    <t>24/09/27/19:30</t>
  </si>
  <si>
    <t>24/10/07/15:20</t>
  </si>
  <si>
    <t xml:space="preserve"> 24/09/28</t>
  </si>
  <si>
    <t>20240927545-00</t>
  </si>
  <si>
    <t xml:space="preserve">[기][A값][순]구청사 제2별관 외벽판넬 설치 공사(건축) (긴급공고) </t>
  </si>
  <si>
    <t>24/10/03/09:00</t>
  </si>
  <si>
    <t>24/10/08/11:00</t>
  </si>
  <si>
    <t>20240928255-00</t>
  </si>
  <si>
    <t xml:space="preserve">[기][A값][순]배봉어린이집 그린리모델링 공사(건축·기계) </t>
  </si>
  <si>
    <t>20240927742-00</t>
  </si>
  <si>
    <t xml:space="preserve">[기][수의]여청수사계 통합청사 조성 리모델링 공사(건축,기계) </t>
  </si>
  <si>
    <t>20240926150-00</t>
  </si>
  <si>
    <t xml:space="preserve">[기][A값][순]성북경찰서 정릉파출소 청사 시설개선 건축 공사 </t>
  </si>
  <si>
    <t>20240927093-00</t>
  </si>
  <si>
    <t xml:space="preserve">[비][대학혁신] 신입생 Trinity 소양,전공,기술 통합교육 실시를 위한 인프라 구축 증축 건축 공사 </t>
  </si>
  <si>
    <t>24/10/08/11:30</t>
  </si>
  <si>
    <t>20240928516-00</t>
  </si>
  <si>
    <t xml:space="preserve">[기][A값][의무][공지]시립반다비체육센터 건립공사(장기) (긴급공고) </t>
  </si>
  <si>
    <t>20240927119-01</t>
  </si>
  <si>
    <t xml:space="preserve">[취][A값][의무]시립반다비체육센터 건립공사(장기) (긴급공고) (취소공고)[취소] </t>
  </si>
  <si>
    <t>20241001185-00</t>
  </si>
  <si>
    <t xml:space="preserve">[기][수의]구외 테니스장 개선공사 소액수의 견적제출 안내공고(긴급) (긴급공고) </t>
  </si>
  <si>
    <t>법무부서울지방교정청서울남부구치소</t>
  </si>
  <si>
    <t>24/10/02/16:00</t>
  </si>
  <si>
    <t>24/10/08/16:00</t>
  </si>
  <si>
    <t>24/10/08/17:00</t>
  </si>
  <si>
    <t>20241003430-00</t>
  </si>
  <si>
    <t xml:space="preserve">[기][A값][순]묵동천 수변활력거점 조성사업 (긴급공고) </t>
  </si>
  <si>
    <t xml:space="preserve">[기][A값][순][협정]저탄소분야 학과(친환경산업디자인과) 신설 인테리어 리모델링 공사(건축) </t>
  </si>
  <si>
    <t>20241007174-01</t>
  </si>
  <si>
    <t xml:space="preserve">[기][정][A값][순]송파나루공원 관리사무소 신축 공사(건축,기계 분야) (긴급공고) (정정공고) </t>
  </si>
  <si>
    <t>24/10/13/18:00</t>
  </si>
  <si>
    <t>24/10/10/09:45</t>
  </si>
  <si>
    <t>24/10/14/14:00</t>
  </si>
  <si>
    <t>20241005175-00</t>
  </si>
  <si>
    <t xml:space="preserve">[기][A값][순]별밭어린이집 그린리모델링 공사(건축·기계) </t>
  </si>
  <si>
    <t>24/10/14/18:00</t>
  </si>
  <si>
    <t>24/10/15/10:00</t>
  </si>
  <si>
    <t>20241000112-00</t>
  </si>
  <si>
    <t xml:space="preserve">[기][A값][순]전동초 체육관 전면개선공사 </t>
  </si>
  <si>
    <t>2024-인하자재-114호-00</t>
  </si>
  <si>
    <t xml:space="preserve">[비]응급의료센터 앞 외부 바닥타일 교체공사 </t>
  </si>
  <si>
    <t>E012408275</t>
  </si>
  <si>
    <t xml:space="preserve">[기][A값][순]관악동작지사 임차사옥 조성 건축공사(경영지원부) </t>
  </si>
  <si>
    <t>24/10/07/17:00</t>
  </si>
  <si>
    <t>24/10/15/13:00</t>
  </si>
  <si>
    <t>20241004588-00</t>
  </si>
  <si>
    <t xml:space="preserve">[기][A값][순]홍은1동제1공영주차장 보수보강공사 </t>
  </si>
  <si>
    <t>20241007201-00</t>
  </si>
  <si>
    <t xml:space="preserve">[기][A값][순](대행)덕수초 강당동(수영장) 균열 보수공사 (긴급공고) </t>
  </si>
  <si>
    <t>2024-01-000115-00</t>
  </si>
  <si>
    <t xml:space="preserve">[기][A값][순][협정]경부선 금천구청역 시흥과선보도육교 시설개선 등 개량공사 </t>
  </si>
  <si>
    <t>24/10/08/09:00</t>
  </si>
  <si>
    <t>20241007591-00</t>
  </si>
  <si>
    <t xml:space="preserve">[기][A값][순]어린이병원 발달센터 리모델링공사(건축) (긴급공고) </t>
  </si>
  <si>
    <t>24/10/14/09:00</t>
  </si>
  <si>
    <t>24/10/16/12:00</t>
  </si>
  <si>
    <t>20241009034-00</t>
  </si>
  <si>
    <t xml:space="preserve">[기][A값][순]말죽거리근린공원 배드민턴장 시설개선공사 (긴급공고) </t>
  </si>
  <si>
    <t>24/10/16/14:00</t>
  </si>
  <si>
    <t>20241008989-01</t>
  </si>
  <si>
    <t xml:space="preserve">[취][A값][수의]舊보라매치안센터 개보수 공사 시행(건축·기계) (긴급공고) (취소공고)[취소] </t>
  </si>
  <si>
    <t>건축/토건/실내건축/습식.방수/석공/도장/금속구조물.창호.온실/지붕판금.건축물조립/기계설비/가스1종</t>
  </si>
  <si>
    <t>24/10/17/18:00</t>
  </si>
  <si>
    <t>24/10/18/10:00</t>
  </si>
  <si>
    <t>20241004538-00</t>
  </si>
  <si>
    <t xml:space="preserve">[기][A값][순][협정]4호선 창동역 등 2역 승강편의시설 설치공사(65공구) </t>
  </si>
  <si>
    <t>24/10/22/18:00</t>
  </si>
  <si>
    <t>24/10/08/00:00</t>
  </si>
  <si>
    <t>24/10/23/10:00</t>
  </si>
  <si>
    <t>20241007144-01</t>
  </si>
  <si>
    <t xml:space="preserve">[기][정][A값][순][비][공지]보험개발원 모빌리티연구동 신축공사 (정정공고) </t>
  </si>
  <si>
    <t>사단법인 보험개발원</t>
  </si>
  <si>
    <t>24/10/21/11:00</t>
  </si>
  <si>
    <t>24/10/30/11:00</t>
  </si>
  <si>
    <t>20241006906-04</t>
  </si>
  <si>
    <t xml:space="preserve">[정][비][현필]방재시험연구원 배터리 등 다목적시험장 증축 건축공사 (정정공고) </t>
  </si>
  <si>
    <t>한국화재보험협회</t>
  </si>
  <si>
    <t>24/10/29/11:00</t>
  </si>
  <si>
    <t>24/10/30/14:00</t>
  </si>
  <si>
    <t>20241003665-00</t>
  </si>
  <si>
    <t xml:space="preserve">[비][현필]경기대학교 수원캠퍼스 PLAN M 학생지원센터 신축공사(토목, 조경, 건축, 기계) </t>
  </si>
  <si>
    <t>24/11/01/11:00</t>
  </si>
  <si>
    <t>A0003202024100700001</t>
  </si>
  <si>
    <t xml:space="preserve">[현필]경기대학교 수원캠퍼스 PLAN M 학생지원센터 신축공사(토목, 조경, 건축, 기계) </t>
  </si>
  <si>
    <t>2024-인하자재-118호-00</t>
  </si>
  <si>
    <t>24/10/21/10:00</t>
  </si>
  <si>
    <t xml:space="preserve"> 24/10/15</t>
  </si>
  <si>
    <t>20241010584-00</t>
  </si>
  <si>
    <t xml:space="preserve">[기][A값][수의](긴급)舊보라매치안센터 개보수공사 (건축·기계) (긴급공고) </t>
  </si>
  <si>
    <t>24/10/12/10:00</t>
  </si>
  <si>
    <t xml:space="preserve"> 24/10/11</t>
  </si>
  <si>
    <t>20241007144-03</t>
  </si>
  <si>
    <t xml:space="preserve">[정][비]보험개발원 모빌리티연구동 신축공사 (정정공고) </t>
  </si>
  <si>
    <t xml:space="preserve"> 24/10/17</t>
  </si>
  <si>
    <t>24/11/22/13:00</t>
  </si>
  <si>
    <t>20241016072-00</t>
  </si>
  <si>
    <t xml:space="preserve">[수의]우신고등학교 본관 장애인편의시설(승강기 등) 설치 건축공사 </t>
  </si>
  <si>
    <t>24/10/21/18:00</t>
  </si>
  <si>
    <t>24/10/22/10:00</t>
  </si>
  <si>
    <t>24/10/22/11:00</t>
  </si>
  <si>
    <t xml:space="preserve"> 24/10/16</t>
  </si>
  <si>
    <t>20241015305-00</t>
  </si>
  <si>
    <t xml:space="preserve">[기][A값][순]성북천 미디어글라스 설치공사 </t>
  </si>
  <si>
    <t>20241014841-02</t>
  </si>
  <si>
    <t xml:space="preserve">[취][A값]성북천 미디어글라스 설치 공사 (긴급공고) (취소공고)[취소] </t>
  </si>
  <si>
    <t>20241012826-01</t>
  </si>
  <si>
    <t>20241018520-00</t>
  </si>
  <si>
    <t xml:space="preserve">[기][A값][수의]구립 응암어린이집 그린리모델링 공사 </t>
  </si>
  <si>
    <t>24/10/23/11:00</t>
  </si>
  <si>
    <t>20241018469-00</t>
  </si>
  <si>
    <t xml:space="preserve">[기][A값][순]서초문화예술회관 승강기 설치 및 출입구 개선공사(건축,토목,조경) (긴급공고) </t>
  </si>
  <si>
    <t>20241018381-00</t>
  </si>
  <si>
    <t xml:space="preserve">[기][A값][수의]불광천(증산) 공중화장실 재설치 공사 </t>
  </si>
  <si>
    <t xml:space="preserve"> 24/10/07</t>
  </si>
  <si>
    <t>20241011249-00</t>
  </si>
  <si>
    <t xml:space="preserve">[기][A값][순]방학중 교사동 텍스설치 및 기타공사(장기계속) </t>
  </si>
  <si>
    <t>24/10/23/12:00</t>
  </si>
  <si>
    <t>24/10/23/13:00</t>
  </si>
  <si>
    <t>20241018035-00</t>
  </si>
  <si>
    <t xml:space="preserve">[기][A값][순]가락몰 주차램프(#5) 지붕 설치공사 (긴급공고) </t>
  </si>
  <si>
    <t>24/10/23/18:00</t>
  </si>
  <si>
    <t>24/10/24/10:00</t>
  </si>
  <si>
    <t>24/10/24/11:00</t>
  </si>
  <si>
    <t xml:space="preserve"> 24/10/18</t>
  </si>
  <si>
    <t>20241016798-00</t>
  </si>
  <si>
    <t xml:space="preserve">[기][A값][순]서울형 키즈카페 2호점 놀이공간 조성공사 </t>
  </si>
  <si>
    <t>20241016606-00</t>
  </si>
  <si>
    <t xml:space="preserve">[기][A값][순]제기동 고대앞마을 주민사랑방 신축공사(긴급) (긴급공고) </t>
  </si>
  <si>
    <t>20241015242-00</t>
  </si>
  <si>
    <t xml:space="preserve">[기][A값][순]대원외국어고등학교 인정관 외벽 드라이비트 해소 및 리모델링 공사 </t>
  </si>
  <si>
    <t>24/10/16/13:00</t>
  </si>
  <si>
    <t>24/10/24/12:00</t>
  </si>
  <si>
    <t>24/10/24/13:00</t>
  </si>
  <si>
    <t>20241019859-00</t>
  </si>
  <si>
    <t xml:space="preserve">[기][A값][순]서초성심노인복지센터 구조보강 및 리모델링공사(건축,기계) (긴급공고) </t>
  </si>
  <si>
    <t>24/10/22/14:00</t>
  </si>
  <si>
    <t>24/10/24/14:00</t>
  </si>
  <si>
    <t>24/10/24/15:00</t>
  </si>
  <si>
    <t>20241010306-01</t>
  </si>
  <si>
    <t xml:space="preserve">[취][비][현필]한림성심대학교 보건교육관 간호학부 실습실 조성공사 (취소공고)[취소] </t>
  </si>
  <si>
    <t>24/10/25/10:00</t>
  </si>
  <si>
    <t>20241017083-00</t>
  </si>
  <si>
    <t xml:space="preserve">[기][A값][순]서울바이오허브 노후시설 방수 공사 </t>
  </si>
  <si>
    <t>24/10/24/18:00</t>
  </si>
  <si>
    <t>24/10/17/17:00</t>
  </si>
  <si>
    <t>24/10/25/11:00</t>
  </si>
  <si>
    <t>20241010386-00</t>
  </si>
  <si>
    <t xml:space="preserve">[비][현필]고려대학교 안산병원 131병동 음압격리실 신설공사(건축/기계) </t>
  </si>
  <si>
    <t>24/10/18/13:30</t>
  </si>
  <si>
    <t>24/10/25/15:30</t>
  </si>
  <si>
    <t>20241020166-00</t>
  </si>
  <si>
    <t>24/10/28/18:00</t>
  </si>
  <si>
    <t>24/10/29/17:00</t>
  </si>
  <si>
    <t>24/10/30/15:00</t>
  </si>
  <si>
    <t xml:space="preserve"> 24/10/10</t>
  </si>
  <si>
    <t>20241011811-00</t>
  </si>
  <si>
    <t xml:space="preserve">[현필]한성대학교 연구관 옥상조경 및 시설물 철거 공사 건 </t>
  </si>
  <si>
    <t>건축/토건/조경식재/조경시설물</t>
  </si>
  <si>
    <t>한성대학교</t>
  </si>
  <si>
    <t>24/10/22/13:30</t>
  </si>
  <si>
    <t>24/10/31/14:00</t>
  </si>
  <si>
    <t xml:space="preserve"> 24/10/14</t>
  </si>
  <si>
    <t>S0007202024101400001</t>
  </si>
  <si>
    <t xml:space="preserve">[현필]한성대학교 연구관 옥상조경 및 시설물 철거공사 </t>
  </si>
  <si>
    <t>20241012980-00</t>
  </si>
  <si>
    <t>24/10/31/18:00</t>
  </si>
  <si>
    <t>24/10/30/10:00</t>
  </si>
  <si>
    <t>24/11/01/10:00</t>
  </si>
  <si>
    <t>A0018202024101500003</t>
  </si>
  <si>
    <t xml:space="preserve">[현필][2024대학혁신지원사업] 다산관 승강기 설치공사 </t>
  </si>
  <si>
    <t>24/10/23/14:00</t>
  </si>
  <si>
    <t>24/11/04/12:00</t>
  </si>
  <si>
    <t>20241014389-00</t>
  </si>
  <si>
    <t xml:space="preserve">[비][현필][2024대학혁신지원사업] 다산관 승강기 설치공사 </t>
  </si>
  <si>
    <t>24/11/04/14:00</t>
  </si>
  <si>
    <t>20241013346-01</t>
  </si>
  <si>
    <t xml:space="preserve">[취][비][현필][2024대학혁신지원사업] 다산관 승강기 설치공사 (취소공고)[취소] </t>
  </si>
  <si>
    <t>20241010575-00</t>
  </si>
  <si>
    <t xml:space="preserve">[기][A값][의무]신길12구역 사회복지복합시설 및 유치원 건립 공사(건축+토목+기계+조경) </t>
  </si>
  <si>
    <t>24/11/08/18:00</t>
  </si>
  <si>
    <t>24/11/07/14:00</t>
  </si>
  <si>
    <t>24/11/11/14:00</t>
  </si>
  <si>
    <t>24/11/11/15:00</t>
  </si>
  <si>
    <t>24/11/28/11:00</t>
  </si>
  <si>
    <t>25/01/07/11:00</t>
  </si>
  <si>
    <t>20241025425-01</t>
  </si>
  <si>
    <t xml:space="preserve">[기][정][수의]별관동 내진보강공사 (정정공고) </t>
  </si>
  <si>
    <t>문화체육관광부 국립중앙극장</t>
  </si>
  <si>
    <t>24/10/29/10:00</t>
  </si>
  <si>
    <t xml:space="preserve"> 24/10/23</t>
  </si>
  <si>
    <t>20241022365-01</t>
  </si>
  <si>
    <t xml:space="preserve">[기][정][A값][순]세화어린이집 그린리모델링 공사(건축, 기계) (정정공고) </t>
  </si>
  <si>
    <t xml:space="preserve"> 24/10/22</t>
  </si>
  <si>
    <t>20241022484-01</t>
  </si>
  <si>
    <t xml:space="preserve">[기][정][A값][순]공단(서남,탄천)환경개선 및 사택시설 고도화 사업 2차 (긴급공고) (정정공고) </t>
  </si>
  <si>
    <t>20241017632-00</t>
  </si>
  <si>
    <t xml:space="preserve">[기][A값][순]신도봉중 신관동 화장실개선 및 기타공사 </t>
  </si>
  <si>
    <t xml:space="preserve"> 24/10/21</t>
  </si>
  <si>
    <t>20241020787-00</t>
  </si>
  <si>
    <t xml:space="preserve">[기][A값][순]경복고 통합환경개선공사 </t>
  </si>
  <si>
    <t>20241024763-00</t>
  </si>
  <si>
    <t xml:space="preserve">[기][A값][순]서북병원 방수공사(긴급) (긴급공고) </t>
  </si>
  <si>
    <t>24/10/25/09:00</t>
  </si>
  <si>
    <t>24/10/29/12:00</t>
  </si>
  <si>
    <t>24/10/29/13:00</t>
  </si>
  <si>
    <t>20241017936-00</t>
  </si>
  <si>
    <t xml:space="preserve">[기][수의]성신여자중학교 본관동 장애인 편의시설 설치공사 </t>
  </si>
  <si>
    <t>서울특별시교육청 서울특별시성북강북교육지원청 성신여자중학교</t>
  </si>
  <si>
    <t>24/10/29/14:00</t>
  </si>
  <si>
    <t>24/10/29/15:00</t>
  </si>
  <si>
    <t>20241021861-00</t>
  </si>
  <si>
    <t xml:space="preserve">[기][A값][순]대현산 체육관 외부 리모델링 공사 (긴급공고) </t>
  </si>
  <si>
    <t xml:space="preserve">[기]이문빌딩 신축공사(건축) (긴급공고) (재공고) </t>
  </si>
  <si>
    <t>20241021967-01</t>
  </si>
  <si>
    <t xml:space="preserve">[기][정][A값][순]사무실 환경개선 실내건축공사 (정정공고) </t>
  </si>
  <si>
    <t>(주)코스콤</t>
  </si>
  <si>
    <t>24/10/29/18:00</t>
  </si>
  <si>
    <t>24/10/28/10:00</t>
  </si>
  <si>
    <t>20241007144-04</t>
  </si>
  <si>
    <t>20241026605-00</t>
  </si>
  <si>
    <t xml:space="preserve">[기][A값][순]서울시 장애인 편의증진 기술지원센터 리모델링 공사(건축,기계) (긴급공고)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</si>
  <si>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철콘/기계설비/금속구조물.창호.온실/실내건축/철강구조물/지붕판금.건축물조립</t>
    </r>
  </si>
  <si>
    <t>24/10/28/09:00</t>
  </si>
  <si>
    <t>24/10/30/12:00</t>
  </si>
  <si>
    <t>24/10/30/13:00</t>
  </si>
  <si>
    <t xml:space="preserve"> 24/10/24</t>
  </si>
  <si>
    <t>20241029593-00</t>
  </si>
  <si>
    <t xml:space="preserve">[기][A값][순]여의천 수변활력거점 조성공사 (긴급공고) </t>
  </si>
  <si>
    <r>
      <rPr>
        <sz val="9"/>
        <color rgb="FF000000"/>
        <rFont val="Gulim"/>
        <family val="3"/>
        <charset val="129"/>
      </rPr>
      <t>건축/토목/토건/조경/</t>
    </r>
    <r>
      <rPr>
        <sz val="9"/>
        <color rgb="FF0000FF"/>
        <rFont val="Gulim"/>
        <family val="3"/>
        <charset val="129"/>
      </rPr>
      <t>철콘/포장/토공/조경식재/조경시설물/보링.그라우팅.파일</t>
    </r>
  </si>
  <si>
    <t>24/10/31/15:00</t>
  </si>
  <si>
    <t xml:space="preserve"> 24/10/25</t>
  </si>
  <si>
    <t>20241029569-00</t>
  </si>
  <si>
    <t xml:space="preserve">[기][A값][순]마천2동 주민센터 엘리베이터 설치공사(건축) (긴급공고) </t>
  </si>
  <si>
    <t>24/10/25/20:00</t>
  </si>
  <si>
    <t>20241028983-02</t>
  </si>
  <si>
    <t xml:space="preserve">[취][A값][수의]수유전통시장 아케이드 보수공사 (취소공고)[취소] </t>
  </si>
  <si>
    <t xml:space="preserve">[기][A값][순][협정]국립재활원 음압격리병실 구축 사업 건축기계공사 </t>
  </si>
  <si>
    <t>2024-인하자재-121호-00</t>
  </si>
  <si>
    <t>24/11/04/10:00</t>
  </si>
  <si>
    <t>24/11/04/11:00</t>
  </si>
  <si>
    <t xml:space="preserve"> 24/10/28</t>
  </si>
  <si>
    <t>20241029658-00</t>
  </si>
  <si>
    <t xml:space="preserve">[기][A값][수의]수유전통시장 아케이드 보수공사 </t>
  </si>
  <si>
    <t>24/11/03/18:00</t>
  </si>
  <si>
    <t>20241029957-00</t>
  </si>
  <si>
    <t xml:space="preserve">[기][A값][순][긴급] 서울마천초 텍스설치공사 (긴급공고) </t>
  </si>
  <si>
    <t>24/11/04/18:00</t>
  </si>
  <si>
    <t>24/11/05/10:00</t>
  </si>
  <si>
    <t>24/11/05/11:00</t>
  </si>
  <si>
    <t>20241029848-05</t>
  </si>
  <si>
    <t xml:space="preserve">[기][정][A값][순][공지]미래산업과학고등학교 교사동 내진보강공사 (정정공고) </t>
  </si>
  <si>
    <t>24/10/28/13:00</t>
  </si>
  <si>
    <t>24/11/05/12:00</t>
  </si>
  <si>
    <t>20241030518-00</t>
  </si>
  <si>
    <t xml:space="preserve">[기][A값][순]북부수도사업소 청사환경개선 정비공사 (긴급공고) </t>
  </si>
  <si>
    <r>
      <rPr>
        <sz val="9"/>
        <color rgb="FF000000"/>
        <rFont val="Gulim"/>
        <family val="3"/>
        <charset val="129"/>
      </rPr>
      <t>도장/금속구조물.창호.온실/실내건축/</t>
    </r>
    <r>
      <rPr>
        <sz val="9"/>
        <color rgb="FF0000FF"/>
        <rFont val="Gulim"/>
        <family val="3"/>
        <charset val="129"/>
      </rPr>
      <t>건축/토건</t>
    </r>
  </si>
  <si>
    <t>24/11/01/09:00</t>
  </si>
  <si>
    <t>24/11/05/14:00</t>
  </si>
  <si>
    <t>24/11/05/15:00</t>
  </si>
  <si>
    <t>20241030335-01</t>
  </si>
  <si>
    <t xml:space="preserve">[취]북부수도사업소 청사환경개선 정비공사 (긴급공고) (취소공고)[취소] </t>
  </si>
  <si>
    <r>
      <rPr>
        <sz val="9"/>
        <color rgb="FF000000"/>
        <rFont val="Gulim"/>
        <family val="3"/>
        <charset val="129"/>
      </rPr>
      <t>실내건축/도장/금속구조물.창호.온실/</t>
    </r>
    <r>
      <rPr>
        <sz val="9"/>
        <color rgb="FF0000FF"/>
        <rFont val="Gulim"/>
        <family val="3"/>
        <charset val="129"/>
      </rPr>
      <t>건축/토건</t>
    </r>
  </si>
  <si>
    <t>20241027594-00</t>
  </si>
  <si>
    <t xml:space="preserve">[비][현필]배화여자대학교 다목적 이벤트 공간 구축 공사 </t>
  </si>
  <si>
    <t>24/11/05/17:00</t>
  </si>
  <si>
    <t>24/11/08/15:30</t>
  </si>
  <si>
    <t>20241018436-00</t>
  </si>
  <si>
    <t xml:space="preserve">[기][A값][순][협정]본관 10층 리모델링 </t>
  </si>
  <si>
    <t>20241022365-01</t>
    <phoneticPr fontId="2" type="noConversion"/>
  </si>
  <si>
    <t>2024-22558</t>
  </si>
  <si>
    <t xml:space="preserve">[기][수의]태성대아파트 리모델링 공사(건축, 설비) </t>
  </si>
  <si>
    <t>24/11/04/10:30</t>
  </si>
  <si>
    <t xml:space="preserve"> 24/10/30</t>
  </si>
  <si>
    <t>20241033449-00</t>
  </si>
  <si>
    <t xml:space="preserve">[기][수의]북한산 탐방안내소 화장실 정비공사(건축) </t>
  </si>
  <si>
    <t>20241031424-00</t>
  </si>
  <si>
    <t xml:space="preserve">[비][공지]한국열린사이버대학교 강남학습관 인테리어 공사(재공고) (긴급공고) (재공고)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</si>
  <si>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금속구조물.창호.온실/실내건축/디자인/편집디자인그래픽및예술관련서비스</t>
    </r>
  </si>
  <si>
    <t>한국열린사이버대학교</t>
  </si>
  <si>
    <t xml:space="preserve"> 24/10/29</t>
  </si>
  <si>
    <t>2024-22687</t>
  </si>
  <si>
    <t xml:space="preserve">[기][수의]24-00대대 주거시설 환경개선 공사 </t>
  </si>
  <si>
    <t>24/11/05/10:30</t>
  </si>
  <si>
    <t>2024-22648</t>
  </si>
  <si>
    <t xml:space="preserve">[기][A값][순]24-M-00부대 내진보강공사(3132) </t>
  </si>
  <si>
    <t>20241035530-00</t>
  </si>
  <si>
    <t xml:space="preserve">[기][A값][순]별빛남문시장 아케이드 개보수 공사 </t>
  </si>
  <si>
    <t>20241032882-00</t>
  </si>
  <si>
    <t xml:space="preserve">[기][A값][순](긴급)성동고 정보센터 수영장 보수 및 화장실 개선공사 </t>
  </si>
  <si>
    <t>20241032462-00</t>
  </si>
  <si>
    <t xml:space="preserve">[기][A값][순](긴급)성동공고 창조관 화장실 개선공사 </t>
  </si>
  <si>
    <t>20241029848-07</t>
  </si>
  <si>
    <t xml:space="preserve">[기][정][A값][순]미래산업과학고등학교 교사동 내진보강공사 (정정공고) </t>
  </si>
  <si>
    <t>20241031394-00</t>
  </si>
  <si>
    <t xml:space="preserve">[기][A값][순]초당초 수영장 개선공사(장기계속) (긴급공고) </t>
  </si>
  <si>
    <t>24/11/01/12:00</t>
  </si>
  <si>
    <t>24/11/05/13:00</t>
  </si>
  <si>
    <t>20241032081-00</t>
  </si>
  <si>
    <t xml:space="preserve">[기][A값][순]서울시립과학관 옥상 개선 증축공사 (긴급공고) </t>
  </si>
  <si>
    <t>20241037248-00</t>
  </si>
  <si>
    <t xml:space="preserve">[기][A값][수의]서울형 키즈카페 4호점 놀이공간 조성공사 </t>
  </si>
  <si>
    <t xml:space="preserve"> 24/11/01</t>
  </si>
  <si>
    <t>20241036962-00</t>
  </si>
  <si>
    <t xml:space="preserve">[기][A값][순]보훈회관 이전 예정지 리모델링 공사(긴급) (긴급공고) </t>
  </si>
  <si>
    <t xml:space="preserve"> 24/10/31</t>
  </si>
  <si>
    <t>20241036019-01</t>
  </si>
  <si>
    <t xml:space="preserve">[취][A값]보훈회관 이전 예정지 리모델링 공사(긴급) (긴급공고) (취소공고)[취소]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</si>
  <si>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습식.방수/석공/도장/금속구조물.창호.온실/지붕판금.건축물조립/철콘</t>
    </r>
  </si>
  <si>
    <t>20241035336-00</t>
  </si>
  <si>
    <t xml:space="preserve">[기][A값][순]도곡초 수영장 개선공사 입찰 공고 (긴급공고) </t>
  </si>
  <si>
    <t>20241031852-00</t>
  </si>
  <si>
    <t xml:space="preserve">[기][A값][순]신길초 본관동 외벽 보수공사 </t>
  </si>
  <si>
    <t>24/11/06/14:00</t>
  </si>
  <si>
    <t>24/11/06/15:00</t>
  </si>
  <si>
    <t>20241101451-00</t>
  </si>
  <si>
    <t xml:space="preserve">[A값][수의]구립 역마을경로당 그린리모델링 공사 </t>
  </si>
  <si>
    <t>24/11/06/18:00</t>
  </si>
  <si>
    <t>24/11/03/10:00</t>
  </si>
  <si>
    <t>24/11/07/10:00</t>
  </si>
  <si>
    <t>24/11/07/11:00</t>
  </si>
  <si>
    <t xml:space="preserve"> 24/11/03</t>
  </si>
  <si>
    <t>20241101177-00</t>
  </si>
  <si>
    <t xml:space="preserve">[기][수의]청량리전기사업소 전철팀 처소개량 기타공사 </t>
  </si>
  <si>
    <t>20241101104-00</t>
  </si>
  <si>
    <t xml:space="preserve">[기][수의]청량리전기사업소 통신팀 처소개량 기타공사 </t>
  </si>
  <si>
    <t>20241031773-00</t>
  </si>
  <si>
    <t xml:space="preserve">[기][A값][순][긴급] 서울강동초 텍스설치공사 (긴급공고) </t>
  </si>
  <si>
    <t>24/11/07/18:00</t>
  </si>
  <si>
    <t>24/11/08/10:00</t>
  </si>
  <si>
    <t>24/11/08/11:00</t>
  </si>
  <si>
    <t>20241034961-00</t>
  </si>
  <si>
    <t xml:space="preserve">[기][A값][순]서울과학기술대학교 교내 장애인 편의시설 설치공사 </t>
  </si>
  <si>
    <t>20241034866-00</t>
  </si>
  <si>
    <t xml:space="preserve">[기][A값][수의]상상톡톡미술관 화장실 시설개선 공사 (긴급공고) </t>
  </si>
  <si>
    <t>20241036378-00</t>
  </si>
  <si>
    <t>서울특별시북부교육청 청원중학교</t>
  </si>
  <si>
    <t>24/11/08/15:00</t>
  </si>
  <si>
    <t>24/11/08/16:00</t>
  </si>
  <si>
    <t>20241035018-00</t>
  </si>
  <si>
    <t xml:space="preserve">[기][A값][순]용강중 본관동, 정보센터동 외부창호개선 및 기타공사 </t>
  </si>
  <si>
    <t>24/11/10/18:00</t>
  </si>
  <si>
    <t>24/11/11/10:00</t>
  </si>
  <si>
    <t>24/11/11/11:00</t>
  </si>
  <si>
    <t>20241101043-00</t>
  </si>
  <si>
    <t xml:space="preserve">[기][A값][순]경원선 녹천역 3번출구 에스컬레이터 설치 기타공사 </t>
  </si>
  <si>
    <r>
      <rPr>
        <sz val="9"/>
        <color rgb="FF000000"/>
        <rFont val="Gulim"/>
        <family val="3"/>
        <charset val="129"/>
      </rPr>
      <t>건축/토건/</t>
    </r>
    <r>
      <rPr>
        <sz val="9"/>
        <color rgb="FF0000FF"/>
        <rFont val="Gulim"/>
        <family val="3"/>
        <charset val="129"/>
      </rPr>
      <t>금속구조물.창호.온실/승강기/지붕판금.건축물조립</t>
    </r>
  </si>
  <si>
    <t>20241036827-00</t>
  </si>
  <si>
    <t xml:space="preserve">[기][A값][순]서울신정고등학교 2024년 본관 내진보강사업(내진보강 및 건축공사) 전자입찰 공고 </t>
  </si>
  <si>
    <t>20241036018-00</t>
  </si>
  <si>
    <t xml:space="preserve">[기][A값][순][협정]노원구 중계문화보건센터 개발사업 건축공사 (긴급공고) </t>
  </si>
  <si>
    <t>24/11/11/18:00</t>
  </si>
  <si>
    <t>24/11/04/09:00</t>
  </si>
  <si>
    <t>24/11/12/12:00</t>
  </si>
  <si>
    <t>24/11/12/13:00</t>
  </si>
  <si>
    <t>20241034894-00</t>
  </si>
  <si>
    <t xml:space="preserve">[비][현필]대진대학교 학생만족 복지환경 개선을 위한 외벽방수공사 업체선정 </t>
  </si>
  <si>
    <t>대진대학교</t>
  </si>
  <si>
    <t>24/11/05/13:30</t>
  </si>
  <si>
    <t>24/11/14/15:00</t>
  </si>
  <si>
    <t>24/11/18/13:30</t>
  </si>
  <si>
    <t>20241032359-01</t>
  </si>
  <si>
    <t xml:space="preserve">[취][비][현필]대진대학교 학생만족 복지환경 개선을 위한 외벽방수공사 업체선정 (취소공고)[취소] </t>
  </si>
  <si>
    <t>20241032342-00</t>
  </si>
  <si>
    <t xml:space="preserve">[비][현필]숙명여자대학교 행정관 2층 IDC 환경개선공사(건축) </t>
  </si>
  <si>
    <t>24/11/08/10:30</t>
  </si>
  <si>
    <t>24/11/18/12:00</t>
  </si>
  <si>
    <t>24/11/18/13:00</t>
  </si>
  <si>
    <t>20241033902-01</t>
  </si>
  <si>
    <t xml:space="preserve">[취][의무][PQ]마곡 16단지 공공주택 건설공사 (긴급공고) (취소공고)[취소] </t>
  </si>
  <si>
    <t>24/11/25/18:00</t>
  </si>
  <si>
    <t>24/11/22/10:00</t>
  </si>
  <si>
    <t>24/11/26/14:00</t>
  </si>
  <si>
    <t>24/11/26/15:00</t>
  </si>
  <si>
    <t xml:space="preserve">[현필][공지]여의도순복음교회 대성전 승강기 증설공사 </t>
  </si>
  <si>
    <t>여의도순복음교회</t>
  </si>
  <si>
    <t>24/11/14/10:30</t>
  </si>
  <si>
    <t>24/11/29/17:00</t>
  </si>
  <si>
    <t>24/12/01/11:00</t>
  </si>
  <si>
    <t xml:space="preserve">[기][A값][순]청원중학교 장애인 편의시설 설치공사 </t>
  </si>
  <si>
    <t>20241104391-01</t>
  </si>
  <si>
    <t xml:space="preserve">[취][A값][수의][협정]서울모자의집 화장실 개보수 및 생활실 바닥 장판 교체 공사 (취소공고)[취소] </t>
  </si>
  <si>
    <t>건축/토건/실내건축/습식.방수/석공/도장/기계설비/가스1종</t>
  </si>
  <si>
    <t>서울모자의집</t>
  </si>
  <si>
    <t>24/11/07/17:00</t>
  </si>
  <si>
    <t>24/11/08/17:00</t>
  </si>
  <si>
    <t xml:space="preserve"> 24/11/05</t>
  </si>
  <si>
    <t>20241103641-00</t>
  </si>
  <si>
    <t xml:space="preserve">[기][A값][순]서울차량사업소 수차고 코레일테크 처소 개량 기타공사 (긴급공고) </t>
  </si>
  <si>
    <t>2024-23045</t>
  </si>
  <si>
    <t xml:space="preserve">[기][정][A값][순]24-M-00부대 내진보강공사(3132) </t>
  </si>
  <si>
    <t>24/11/12/10:00</t>
  </si>
  <si>
    <t>24/11/12/10:30</t>
  </si>
  <si>
    <t xml:space="preserve"> 24/11/07</t>
  </si>
  <si>
    <t>20241107247-01</t>
  </si>
  <si>
    <t xml:space="preserve">[기][정][A값][순]한대부고 급식실 환경개선 공사 (긴급공고) (정정공고) </t>
  </si>
  <si>
    <t>서울특별시교육청 한양대학교사범대학부속고등학교</t>
  </si>
  <si>
    <t>24/11/06/17:00</t>
  </si>
  <si>
    <t>24/11/12/11:00</t>
  </si>
  <si>
    <t xml:space="preserve"> 24/11/06</t>
  </si>
  <si>
    <t>20241104242-00</t>
  </si>
  <si>
    <t xml:space="preserve">[기][A값][수의]서울공진초 안전한 학습공간 조성공사 </t>
  </si>
  <si>
    <t>20241103009-00</t>
  </si>
  <si>
    <t xml:space="preserve">[기][A값][순]용암초 텍스설치 공사 </t>
  </si>
  <si>
    <t xml:space="preserve"> 24/11/04</t>
  </si>
  <si>
    <t>20241102921-00</t>
  </si>
  <si>
    <t xml:space="preserve">[기][A값][순]마포창업복지관 옥외계단 보수공사 </t>
  </si>
  <si>
    <t>20241101578-00</t>
  </si>
  <si>
    <t xml:space="preserve">[기][A값][순]수송초 천장텍스 설치공사 </t>
  </si>
  <si>
    <t>20241107198-00</t>
  </si>
  <si>
    <t xml:space="preserve">[기][A값][순]서초한별어린이집 그린리모델링 건축공사 (긴급공고) </t>
  </si>
  <si>
    <t>24/11/08/14:00</t>
  </si>
  <si>
    <t>24/11/12/14:00</t>
  </si>
  <si>
    <t>24/11/12/15:00</t>
  </si>
  <si>
    <t>20241106505-00</t>
  </si>
  <si>
    <t xml:space="preserve">[기][A값][순](긴급)서울동구로초 별관동 장애인편의시설(승강기)설치공사 </t>
  </si>
  <si>
    <t>24/11/12/18:00</t>
  </si>
  <si>
    <t>24/11/13/10:00</t>
  </si>
  <si>
    <t>24/11/13/11:00</t>
  </si>
  <si>
    <t>20241103328-00</t>
  </si>
  <si>
    <t xml:space="preserve">[기][A값][순]잠원초 교실출입문 및 기타공사 입찰 공고 </t>
  </si>
  <si>
    <t>20241103468-00</t>
  </si>
  <si>
    <t xml:space="preserve">[기][A값][순]서울답십리초 교사동 신설텍스 설치공사 </t>
  </si>
  <si>
    <t>20241103739-01</t>
  </si>
  <si>
    <t xml:space="preserve">[기][정][A값][순]경문고등학교 고교학점제 공간재구조화 리모델링 공사(긴급) (긴급공고) (정정공고) </t>
  </si>
  <si>
    <t>20241103772-00</t>
  </si>
  <si>
    <t xml:space="preserve">[기][A값][순]노원고 본관동 화장실개선 및 내진보강공사 </t>
  </si>
  <si>
    <t>24/11/11/12:00</t>
  </si>
  <si>
    <t>24/11/13/12:00</t>
  </si>
  <si>
    <t>24/11/13/13:00</t>
  </si>
  <si>
    <t>20241109390-00</t>
  </si>
  <si>
    <t xml:space="preserve">[기][A값][순]위례 포레나송파 서울형 키즈카페 공사 (긴급공고) </t>
  </si>
  <si>
    <t>24/11/07/19:00</t>
  </si>
  <si>
    <t>24/11/13/14:00</t>
  </si>
  <si>
    <t>24/11/13/15:10</t>
  </si>
  <si>
    <t>20241107749-00</t>
  </si>
  <si>
    <t xml:space="preserve">[기][A값][순]본사 대회의실 및 정책회의실 조성 건축공사 </t>
  </si>
  <si>
    <t>24/11/13/18:00</t>
  </si>
  <si>
    <t>24/11/07/00:00</t>
  </si>
  <si>
    <t>24/11/14/10:00</t>
  </si>
  <si>
    <t>24/11/14/11:00</t>
  </si>
  <si>
    <t>20241034894-01</t>
  </si>
  <si>
    <t>20241108646-00</t>
  </si>
  <si>
    <t xml:space="preserve">[A값][긴급] 서울성일초 내진보강 및 드라이비트해소 공사 (긴급공고) </t>
  </si>
  <si>
    <t>24/11/14/18:00</t>
  </si>
  <si>
    <t>24/11/15/10:00</t>
  </si>
  <si>
    <t>24/11/15/11:00</t>
  </si>
  <si>
    <t>20241109312-00</t>
  </si>
  <si>
    <t xml:space="preserve">[기][A값][순]노후 공영주차장 보수 보강 공사 </t>
  </si>
  <si>
    <t>E052400482</t>
  </si>
  <si>
    <t xml:space="preserve">[기][A값][순]2025년 서울발전본부 토건시설물 유지관리공사 </t>
  </si>
  <si>
    <r>
      <rPr>
        <sz val="9"/>
        <color rgb="FF000000"/>
        <rFont val="Gulim"/>
        <family val="3"/>
        <charset val="129"/>
      </rPr>
      <t>철콘/도장/습식.방수/조경식재/조경시설물/금속구조물.창호.온실/석공/실내건축/지붕판금.건축물조립/</t>
    </r>
    <r>
      <rPr>
        <sz val="9"/>
        <color rgb="FF0000FF"/>
        <rFont val="Gulim"/>
        <family val="3"/>
        <charset val="129"/>
      </rPr>
      <t>건축/토건</t>
    </r>
  </si>
  <si>
    <t>24/11/15/14:00</t>
  </si>
  <si>
    <t>24/11/15/15:00</t>
  </si>
  <si>
    <t>20241105397-00</t>
  </si>
  <si>
    <t xml:space="preserve">[기][A값][순][의무]길음2동 주민센터 공용청사 신축공사 (긴급공고) </t>
  </si>
  <si>
    <t>24/11/18/18:00</t>
  </si>
  <si>
    <t>24/11/19/10:00</t>
  </si>
  <si>
    <t>24/11/19/11:00</t>
  </si>
  <si>
    <t>A0008202024110400002</t>
  </si>
  <si>
    <t xml:space="preserve">[현필]건국대학교 쿨하우스 동계방학기간 관생호실 욕실 방수 및 보수공사 </t>
  </si>
  <si>
    <t>24/11/11/09:50</t>
  </si>
  <si>
    <t>24/11/19/12:00</t>
  </si>
  <si>
    <t>20241104714-00</t>
  </si>
  <si>
    <t>24/11/12/13:30</t>
  </si>
  <si>
    <t>24/11/19/15:00</t>
  </si>
  <si>
    <t>24/11/20/13:30</t>
  </si>
  <si>
    <t>성신입찰제2024-032호-00</t>
  </si>
  <si>
    <t xml:space="preserve">[비][현필]수정캠퍼스 건물간 연결다리 6개소 노후 보수공사 </t>
  </si>
  <si>
    <t>성신여자대학교</t>
  </si>
  <si>
    <t>24/11/19/14:00</t>
  </si>
  <si>
    <t>24/11/20/10:00</t>
  </si>
  <si>
    <t>24/11/20/10:30</t>
  </si>
  <si>
    <t>20241101946-00</t>
  </si>
  <si>
    <t xml:space="preserve">[A값][의무]천연동 복합센터 건립사업 신축공사(타절 후 잔여공사) (긴급공고) </t>
  </si>
  <si>
    <t>24/11/19/18:00</t>
  </si>
  <si>
    <t>24/11/18/14:00</t>
  </si>
  <si>
    <t>24/11/20/14:00</t>
  </si>
  <si>
    <t>24/11/20/15:00</t>
  </si>
  <si>
    <t>20241107969-00</t>
  </si>
  <si>
    <t xml:space="preserve">[기][A값][순]청운중 텍스설치 및 드라이비트 해소 공사 </t>
  </si>
  <si>
    <t>24/11/26/10:00</t>
  </si>
  <si>
    <t>24/11/26/11:00</t>
  </si>
  <si>
    <t>20241103256-00</t>
  </si>
  <si>
    <t xml:space="preserve">[A값][의무][특](가칭)동진학교 신축공사(장기계속) (긴급공고) </t>
  </si>
  <si>
    <t>24/11/28/14:00</t>
  </si>
  <si>
    <t>24/11/28/15:00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</si>
</sst>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0.000%"/>
    <numFmt numFmtId="177" formatCode="_-* #,##0.000000_-;\-* #,##0.000000_-;_-* &quot;-&quot;_-;_-@_-"/>
    <numFmt numFmtId="178" formatCode="_-* #,##0.00000_-;\-* #,##0.00000_-;_-* &quot;-&quot;_-;_-@_-"/>
    <numFmt numFmtId="179" formatCode="0.00000"/>
    <numFmt numFmtId="180" formatCode="0.00000_ "/>
    <numFmt numFmtId="181" formatCode="0.00000_);[Red]\(0.00000\)"/>
    <numFmt numFmtId="182" formatCode="_-* #,##0.00_-;\-* #,##0.00_-;_-* &quot;-&quot;_-;_-@_-"/>
    <numFmt numFmtId="183" formatCode="_-* #,##0_-;\-* #,##0_-;_-* &quot;-&quot;???_-;_-@_-"/>
  </numFmts>
  <fonts count="5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</font>
    <font>
      <b/>
      <sz val="9"/>
      <color theme="0"/>
      <name val="맑은 고딕"/>
      <family val="1"/>
      <charset val="129"/>
    </font>
    <font>
      <b/>
      <sz val="8"/>
      <color theme="0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b/>
      <sz val="8"/>
      <color theme="0"/>
      <name val="맑은 고딕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7"/>
      <color theme="0"/>
      <name val="맑은 고딕"/>
      <family val="3"/>
      <charset val="129"/>
      <scheme val="minor"/>
    </font>
    <font>
      <sz val="9"/>
      <color rgb="FF000000"/>
      <name val="Gulim"/>
      <family val="3"/>
      <charset val="129"/>
    </font>
    <font>
      <sz val="9"/>
      <color rgb="FF0000FF"/>
      <name val="Gulim"/>
      <family val="3"/>
      <charset val="129"/>
    </font>
    <font>
      <sz val="11"/>
      <color rgb="FF000000"/>
      <name val="Calibri"/>
      <family val="2"/>
    </font>
    <font>
      <sz val="9"/>
      <color rgb="FF000000"/>
      <name val="Gulim"/>
      <family val="3"/>
      <charset val="129"/>
    </font>
    <font>
      <sz val="9"/>
      <color rgb="FF0000FF"/>
      <name val="Gulim"/>
      <family val="3"/>
      <charset val="129"/>
    </font>
    <font>
      <sz val="9"/>
      <color rgb="FFFF0000"/>
      <name val="Gulim"/>
      <family val="3"/>
      <charset val="129"/>
    </font>
    <font>
      <sz val="9"/>
      <color rgb="FF000080"/>
      <name val="Gulim"/>
      <family val="3"/>
      <charset val="129"/>
    </font>
    <font>
      <sz val="9"/>
      <color rgb="FFFF0000"/>
      <name val="Gulim"/>
      <family val="3"/>
      <charset val="129"/>
    </font>
    <font>
      <sz val="9"/>
      <color rgb="FF000080"/>
      <name val="Gulim"/>
      <family val="3"/>
      <charset val="129"/>
    </font>
    <font>
      <sz val="9"/>
      <color rgb="FF454545"/>
      <name val="맑은 고딕"/>
      <family val="3"/>
      <charset val="129"/>
      <scheme val="minor"/>
    </font>
    <font>
      <sz val="9"/>
      <color rgb="FF0000FF"/>
      <name val="돋움"/>
      <family val="3"/>
      <charset val="129"/>
    </font>
    <font>
      <sz val="9"/>
      <color rgb="FF202020"/>
      <name val="돋움"/>
      <family val="3"/>
      <charset val="129"/>
    </font>
    <font>
      <sz val="9"/>
      <color rgb="FF000000"/>
      <name val="Gulim"/>
      <family val="3"/>
      <charset val="129"/>
    </font>
    <font>
      <sz val="9"/>
      <color rgb="FF0000FF"/>
      <name val="Gulim"/>
      <family val="3"/>
      <charset val="129"/>
    </font>
    <font>
      <sz val="9"/>
      <color rgb="FFFF0000"/>
      <name val="Gulim"/>
      <family val="3"/>
      <charset val="129"/>
    </font>
    <font>
      <sz val="9"/>
      <color rgb="FF000080"/>
      <name val="Gulim"/>
      <family val="3"/>
      <charset val="129"/>
    </font>
  </fonts>
  <fills count="4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D435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3F6EA"/>
        <bgColor rgb="FF000000"/>
      </patternFill>
    </fill>
    <fill>
      <patternFill patternType="solid">
        <fgColor rgb="FFE7F2F9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medium">
        <color theme="0"/>
      </bottom>
      <diagonal/>
    </border>
    <border>
      <left style="hair">
        <color theme="0"/>
      </left>
      <right style="hair">
        <color theme="0"/>
      </right>
      <top/>
      <bottom style="medium">
        <color theme="0"/>
      </bottom>
      <diagonal/>
    </border>
    <border>
      <left style="hair">
        <color theme="0"/>
      </left>
      <right/>
      <top style="hair">
        <color theme="0"/>
      </top>
      <bottom style="medium">
        <color theme="0"/>
      </bottom>
      <diagonal/>
    </border>
    <border>
      <left style="hair">
        <color theme="0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444444"/>
      </left>
      <right style="medium">
        <color rgb="FF444444"/>
      </right>
      <top style="medium">
        <color rgb="FF444444"/>
      </top>
      <bottom style="medium">
        <color rgb="FF44444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E4E4E4"/>
      </left>
      <right/>
      <top/>
      <bottom/>
      <diagonal/>
    </border>
    <border>
      <left style="medium">
        <color rgb="FFAAB6CB"/>
      </left>
      <right style="medium">
        <color rgb="FFAAB6CB"/>
      </right>
      <top style="medium">
        <color rgb="FF5C667B"/>
      </top>
      <bottom style="medium">
        <color rgb="FFAAB6CB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13" applyNumberFormat="0" applyAlignment="0" applyProtection="0">
      <alignment vertical="center"/>
    </xf>
    <xf numFmtId="0" fontId="26" fillId="10" borderId="14" applyNumberFormat="0" applyAlignment="0" applyProtection="0">
      <alignment vertical="center"/>
    </xf>
    <xf numFmtId="0" fontId="27" fillId="10" borderId="13" applyNumberFormat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11" borderId="16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" fillId="12" borderId="17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7" fillId="0" borderId="0"/>
  </cellStyleXfs>
  <cellXfs count="213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41" fontId="3" fillId="0" borderId="0" xfId="1" applyFont="1">
      <alignment vertical="center"/>
    </xf>
    <xf numFmtId="176" fontId="3" fillId="0" borderId="0" xfId="2" applyNumberFormat="1" applyFont="1">
      <alignment vertical="center"/>
    </xf>
    <xf numFmtId="0" fontId="4" fillId="0" borderId="0" xfId="0" applyFont="1">
      <alignment vertical="center"/>
    </xf>
    <xf numFmtId="176" fontId="3" fillId="0" borderId="1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41" fontId="3" fillId="3" borderId="2" xfId="1" applyFont="1" applyFill="1" applyBorder="1">
      <alignment vertical="center"/>
    </xf>
    <xf numFmtId="0" fontId="3" fillId="3" borderId="2" xfId="0" quotePrefix="1" applyFont="1" applyFill="1" applyBorder="1" applyAlignment="1">
      <alignment horizontal="center" vertical="center"/>
    </xf>
    <xf numFmtId="22" fontId="3" fillId="3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horizontal="center" vertical="center"/>
    </xf>
    <xf numFmtId="41" fontId="3" fillId="0" borderId="2" xfId="1" applyFont="1" applyBorder="1">
      <alignment vertical="center"/>
    </xf>
    <xf numFmtId="176" fontId="3" fillId="0" borderId="2" xfId="2" applyNumberFormat="1" applyFont="1" applyBorder="1">
      <alignment vertical="center"/>
    </xf>
    <xf numFmtId="0" fontId="3" fillId="0" borderId="2" xfId="0" applyFont="1" applyBorder="1">
      <alignment vertical="center"/>
    </xf>
    <xf numFmtId="41" fontId="3" fillId="3" borderId="3" xfId="1" applyFont="1" applyFill="1" applyBorder="1">
      <alignment vertical="center"/>
    </xf>
    <xf numFmtId="176" fontId="3" fillId="3" borderId="3" xfId="2" applyNumberFormat="1" applyFont="1" applyFill="1" applyBorder="1">
      <alignment vertical="center"/>
    </xf>
    <xf numFmtId="41" fontId="7" fillId="2" borderId="4" xfId="1" applyFont="1" applyFill="1" applyBorder="1" applyAlignment="1">
      <alignment horizontal="center" vertical="center"/>
    </xf>
    <xf numFmtId="177" fontId="6" fillId="3" borderId="3" xfId="1" applyNumberFormat="1" applyFont="1" applyFill="1" applyBorder="1">
      <alignment vertical="center"/>
    </xf>
    <xf numFmtId="177" fontId="3" fillId="0" borderId="2" xfId="1" applyNumberFormat="1" applyFont="1" applyBorder="1">
      <alignment vertical="center"/>
    </xf>
    <xf numFmtId="177" fontId="3" fillId="0" borderId="0" xfId="1" applyNumberFormat="1" applyFont="1">
      <alignment vertical="center"/>
    </xf>
    <xf numFmtId="177" fontId="7" fillId="2" borderId="4" xfId="1" applyNumberFormat="1" applyFont="1" applyFill="1" applyBorder="1" applyAlignment="1">
      <alignment horizontal="center" vertical="center" wrapText="1"/>
    </xf>
    <xf numFmtId="177" fontId="3" fillId="3" borderId="2" xfId="1" applyNumberFormat="1" applyFont="1" applyFill="1" applyBorder="1">
      <alignment vertical="center"/>
    </xf>
    <xf numFmtId="176" fontId="7" fillId="2" borderId="5" xfId="2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41" fontId="7" fillId="2" borderId="5" xfId="1" applyFont="1" applyFill="1" applyBorder="1" applyAlignment="1">
      <alignment horizontal="center" vertical="center" wrapText="1"/>
    </xf>
    <xf numFmtId="0" fontId="3" fillId="3" borderId="0" xfId="0" quotePrefix="1" applyFont="1" applyFill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178" fontId="3" fillId="3" borderId="3" xfId="1" applyNumberFormat="1" applyFont="1" applyFill="1" applyBorder="1">
      <alignment vertical="center"/>
    </xf>
    <xf numFmtId="178" fontId="3" fillId="0" borderId="2" xfId="1" applyNumberFormat="1" applyFont="1" applyBorder="1">
      <alignment vertical="center"/>
    </xf>
    <xf numFmtId="178" fontId="3" fillId="0" borderId="0" xfId="1" applyNumberFormat="1" applyFont="1">
      <alignment vertical="center"/>
    </xf>
    <xf numFmtId="0" fontId="7" fillId="4" borderId="4" xfId="0" applyFont="1" applyFill="1" applyBorder="1" applyAlignment="1">
      <alignment horizontal="center" vertical="center" wrapText="1"/>
    </xf>
    <xf numFmtId="41" fontId="7" fillId="4" borderId="4" xfId="1" applyFont="1" applyFill="1" applyBorder="1" applyAlignment="1">
      <alignment horizontal="center" vertical="center"/>
    </xf>
    <xf numFmtId="41" fontId="7" fillId="2" borderId="4" xfId="1" applyFont="1" applyFill="1" applyBorder="1" applyAlignment="1">
      <alignment horizontal="center" vertical="center" wrapText="1"/>
    </xf>
    <xf numFmtId="178" fontId="6" fillId="3" borderId="3" xfId="1" applyNumberFormat="1" applyFont="1" applyFill="1" applyBorder="1">
      <alignment vertical="center"/>
    </xf>
    <xf numFmtId="41" fontId="6" fillId="3" borderId="3" xfId="1" applyFont="1" applyFill="1" applyBorder="1">
      <alignment vertical="center"/>
    </xf>
    <xf numFmtId="41" fontId="7" fillId="5" borderId="4" xfId="1" applyFont="1" applyFill="1" applyBorder="1" applyAlignment="1">
      <alignment horizontal="center" vertical="center" wrapText="1"/>
    </xf>
    <xf numFmtId="178" fontId="7" fillId="5" borderId="4" xfId="1" applyNumberFormat="1" applyFont="1" applyFill="1" applyBorder="1" applyAlignment="1">
      <alignment horizontal="center" vertical="center" wrapText="1"/>
    </xf>
    <xf numFmtId="41" fontId="7" fillId="5" borderId="5" xfId="1" applyFont="1" applyFill="1" applyBorder="1" applyAlignment="1">
      <alignment horizontal="center" vertical="center" wrapText="1"/>
    </xf>
    <xf numFmtId="178" fontId="7" fillId="4" borderId="4" xfId="0" applyNumberFormat="1" applyFont="1" applyFill="1" applyBorder="1" applyAlignment="1">
      <alignment horizontal="center" vertical="center" wrapText="1"/>
    </xf>
    <xf numFmtId="178" fontId="7" fillId="2" borderId="5" xfId="1" applyNumberFormat="1" applyFont="1" applyFill="1" applyBorder="1" applyAlignment="1">
      <alignment horizontal="center" vertical="center" wrapText="1"/>
    </xf>
    <xf numFmtId="10" fontId="3" fillId="3" borderId="2" xfId="2" applyNumberFormat="1" applyFont="1" applyFill="1" applyBorder="1">
      <alignment vertical="center"/>
    </xf>
    <xf numFmtId="10" fontId="7" fillId="4" borderId="6" xfId="2" applyNumberFormat="1" applyFont="1" applyFill="1" applyBorder="1" applyAlignment="1">
      <alignment horizontal="center" vertical="center" wrapText="1"/>
    </xf>
    <xf numFmtId="10" fontId="7" fillId="4" borderId="4" xfId="2" applyNumberFormat="1" applyFont="1" applyFill="1" applyBorder="1" applyAlignment="1">
      <alignment horizontal="center" vertical="center"/>
    </xf>
    <xf numFmtId="10" fontId="3" fillId="3" borderId="3" xfId="2" applyNumberFormat="1" applyFont="1" applyFill="1" applyBorder="1">
      <alignment vertical="center"/>
    </xf>
    <xf numFmtId="10" fontId="3" fillId="0" borderId="2" xfId="2" applyNumberFormat="1" applyFont="1" applyBorder="1">
      <alignment vertical="center"/>
    </xf>
    <xf numFmtId="10" fontId="3" fillId="0" borderId="0" xfId="2" applyNumberFormat="1" applyFont="1">
      <alignment vertical="center"/>
    </xf>
    <xf numFmtId="10" fontId="7" fillId="2" borderId="6" xfId="2" applyNumberFormat="1" applyFont="1" applyFill="1" applyBorder="1" applyAlignment="1">
      <alignment horizontal="center" vertical="center" wrapText="1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1" fillId="2" borderId="5" xfId="0" applyFont="1" applyFill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/>
    </xf>
    <xf numFmtId="22" fontId="4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1" xfId="0" applyFont="1" applyBorder="1" applyAlignment="1">
      <alignment horizontal="center" vertical="top"/>
    </xf>
    <xf numFmtId="0" fontId="4" fillId="0" borderId="0" xfId="0" applyFont="1" applyAlignment="1"/>
    <xf numFmtId="41" fontId="11" fillId="2" borderId="5" xfId="1" applyFont="1" applyFill="1" applyBorder="1" applyAlignment="1">
      <alignment horizontal="center" vertical="center" wrapText="1"/>
    </xf>
    <xf numFmtId="176" fontId="11" fillId="2" borderId="5" xfId="2" applyNumberFormat="1" applyFont="1" applyFill="1" applyBorder="1" applyAlignment="1">
      <alignment horizontal="center" vertical="center" wrapText="1"/>
    </xf>
    <xf numFmtId="41" fontId="11" fillId="2" borderId="4" xfId="1" applyFont="1" applyFill="1" applyBorder="1" applyAlignment="1">
      <alignment horizontal="center" vertical="center" wrapText="1"/>
    </xf>
    <xf numFmtId="41" fontId="11" fillId="2" borderId="4" xfId="1" applyFont="1" applyFill="1" applyBorder="1" applyAlignment="1">
      <alignment horizontal="center" vertical="center"/>
    </xf>
    <xf numFmtId="10" fontId="11" fillId="2" borderId="6" xfId="2" applyNumberFormat="1" applyFont="1" applyFill="1" applyBorder="1" applyAlignment="1">
      <alignment horizontal="center" vertical="center" wrapText="1"/>
    </xf>
    <xf numFmtId="178" fontId="11" fillId="4" borderId="4" xfId="0" applyNumberFormat="1" applyFont="1" applyFill="1" applyBorder="1" applyAlignment="1">
      <alignment horizontal="center" vertical="center" wrapText="1"/>
    </xf>
    <xf numFmtId="41" fontId="11" fillId="4" borderId="4" xfId="1" applyFont="1" applyFill="1" applyBorder="1" applyAlignment="1">
      <alignment horizontal="center" vertical="center"/>
    </xf>
    <xf numFmtId="10" fontId="11" fillId="4" borderId="4" xfId="2" applyNumberFormat="1" applyFont="1" applyFill="1" applyBorder="1" applyAlignment="1">
      <alignment horizontal="center" vertical="center"/>
    </xf>
    <xf numFmtId="41" fontId="11" fillId="5" borderId="4" xfId="1" applyFont="1" applyFill="1" applyBorder="1" applyAlignment="1">
      <alignment horizontal="center" vertical="center" wrapText="1"/>
    </xf>
    <xf numFmtId="181" fontId="11" fillId="5" borderId="4" xfId="1" applyNumberFormat="1" applyFont="1" applyFill="1" applyBorder="1" applyAlignment="1">
      <alignment horizontal="center" vertical="center" wrapText="1"/>
    </xf>
    <xf numFmtId="178" fontId="11" fillId="5" borderId="5" xfId="1" applyNumberFormat="1" applyFont="1" applyFill="1" applyBorder="1" applyAlignment="1">
      <alignment horizontal="center" vertical="center" wrapText="1"/>
    </xf>
    <xf numFmtId="41" fontId="11" fillId="5" borderId="5" xfId="1" applyFont="1" applyFill="1" applyBorder="1" applyAlignment="1">
      <alignment horizontal="center" vertical="center" wrapText="1"/>
    </xf>
    <xf numFmtId="9" fontId="11" fillId="5" borderId="5" xfId="1" applyNumberFormat="1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/>
    </xf>
    <xf numFmtId="41" fontId="4" fillId="0" borderId="0" xfId="1" applyFont="1">
      <alignment vertical="center"/>
    </xf>
    <xf numFmtId="181" fontId="4" fillId="0" borderId="0" xfId="0" applyNumberFormat="1" applyFont="1">
      <alignment vertical="center"/>
    </xf>
    <xf numFmtId="0" fontId="4" fillId="3" borderId="8" xfId="0" quotePrefix="1" applyFont="1" applyFill="1" applyBorder="1" applyAlignment="1">
      <alignment horizontal="center" vertical="center"/>
    </xf>
    <xf numFmtId="41" fontId="4" fillId="0" borderId="2" xfId="1" applyFont="1" applyBorder="1">
      <alignment vertical="center"/>
    </xf>
    <xf numFmtId="176" fontId="4" fillId="0" borderId="0" xfId="2" applyNumberFormat="1" applyFont="1">
      <alignment vertical="center"/>
    </xf>
    <xf numFmtId="10" fontId="4" fillId="0" borderId="0" xfId="2" applyNumberFormat="1" applyFont="1">
      <alignment vertical="center"/>
    </xf>
    <xf numFmtId="178" fontId="4" fillId="0" borderId="0" xfId="1" applyNumberFormat="1" applyFont="1">
      <alignment vertical="center"/>
    </xf>
    <xf numFmtId="41" fontId="15" fillId="0" borderId="0" xfId="1" applyFont="1">
      <alignment vertical="center"/>
    </xf>
    <xf numFmtId="181" fontId="15" fillId="0" borderId="0" xfId="1" applyNumberFormat="1" applyFont="1">
      <alignment vertical="center"/>
    </xf>
    <xf numFmtId="178" fontId="15" fillId="0" borderId="0" xfId="1" applyNumberFormat="1" applyFont="1">
      <alignment vertical="center"/>
    </xf>
    <xf numFmtId="41" fontId="0" fillId="0" borderId="0" xfId="1" applyFont="1">
      <alignment vertical="center"/>
    </xf>
    <xf numFmtId="41" fontId="0" fillId="0" borderId="0" xfId="1" pivotButton="1" applyFont="1">
      <alignment vertical="center"/>
    </xf>
    <xf numFmtId="41" fontId="0" fillId="0" borderId="0" xfId="1" applyFont="1" applyAlignment="1">
      <alignment horizontal="left" vertical="center"/>
    </xf>
    <xf numFmtId="41" fontId="0" fillId="0" borderId="0" xfId="1" applyFont="1" applyAlignment="1">
      <alignment horizontal="left" vertical="center" indent="1"/>
    </xf>
    <xf numFmtId="0" fontId="0" fillId="0" borderId="0" xfId="0" quotePrefix="1">
      <alignment vertical="center"/>
    </xf>
    <xf numFmtId="0" fontId="17" fillId="0" borderId="0" xfId="0" applyFont="1">
      <alignment vertical="center"/>
    </xf>
    <xf numFmtId="0" fontId="3" fillId="0" borderId="0" xfId="0" quotePrefix="1" applyFont="1">
      <alignment vertical="center"/>
    </xf>
    <xf numFmtId="14" fontId="3" fillId="0" borderId="9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3" fontId="3" fillId="0" borderId="9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3" fontId="4" fillId="0" borderId="0" xfId="0" applyNumberFormat="1" applyFont="1" applyAlignment="1"/>
    <xf numFmtId="41" fontId="3" fillId="0" borderId="0" xfId="1" applyFont="1" applyAlignment="1">
      <alignment horizontal="right" vertical="center" wrapText="1"/>
    </xf>
    <xf numFmtId="41" fontId="17" fillId="0" borderId="0" xfId="1" applyFont="1" applyAlignment="1">
      <alignment horizontal="right" vertical="center"/>
    </xf>
    <xf numFmtId="41" fontId="0" fillId="0" borderId="0" xfId="1" applyFont="1" applyAlignment="1">
      <alignment horizontal="right" vertical="center" wrapText="1"/>
    </xf>
    <xf numFmtId="41" fontId="3" fillId="0" borderId="9" xfId="1" applyFont="1" applyBorder="1" applyAlignment="1">
      <alignment horizontal="right" vertical="center" wrapText="1"/>
    </xf>
    <xf numFmtId="41" fontId="0" fillId="0" borderId="0" xfId="1" applyFont="1" applyAlignment="1">
      <alignment horizontal="right" vertical="center"/>
    </xf>
    <xf numFmtId="0" fontId="4" fillId="0" borderId="0" xfId="0" applyFont="1" applyAlignment="1">
      <alignment wrapText="1"/>
    </xf>
    <xf numFmtId="41" fontId="11" fillId="2" borderId="5" xfId="1" applyFont="1" applyFill="1" applyBorder="1" applyAlignment="1">
      <alignment horizontal="center" vertical="center"/>
    </xf>
    <xf numFmtId="41" fontId="4" fillId="0" borderId="0" xfId="1" applyFont="1" applyAlignment="1">
      <alignment horizontal="center" vertical="center"/>
    </xf>
    <xf numFmtId="41" fontId="4" fillId="0" borderId="3" xfId="1" applyFont="1" applyFill="1" applyBorder="1" applyAlignment="1">
      <alignment horizontal="center" vertical="center"/>
    </xf>
    <xf numFmtId="176" fontId="4" fillId="0" borderId="3" xfId="2" applyNumberFormat="1" applyFont="1" applyFill="1" applyBorder="1">
      <alignment vertical="center"/>
    </xf>
    <xf numFmtId="41" fontId="4" fillId="0" borderId="2" xfId="1" applyFont="1" applyFill="1" applyBorder="1">
      <alignment vertical="center"/>
    </xf>
    <xf numFmtId="178" fontId="4" fillId="0" borderId="2" xfId="1" applyNumberFormat="1" applyFont="1" applyFill="1" applyBorder="1">
      <alignment vertical="center"/>
    </xf>
    <xf numFmtId="176" fontId="4" fillId="0" borderId="0" xfId="2" quotePrefix="1" applyNumberFormat="1" applyFont="1" applyFill="1">
      <alignment vertical="center"/>
    </xf>
    <xf numFmtId="41" fontId="15" fillId="0" borderId="3" xfId="1" applyFont="1" applyFill="1" applyBorder="1">
      <alignment vertical="center"/>
    </xf>
    <xf numFmtId="10" fontId="4" fillId="0" borderId="3" xfId="2" applyNumberFormat="1" applyFont="1" applyFill="1" applyBorder="1">
      <alignment vertical="center"/>
    </xf>
    <xf numFmtId="177" fontId="4" fillId="0" borderId="2" xfId="1" applyNumberFormat="1" applyFont="1" applyFill="1" applyBorder="1">
      <alignment vertical="center"/>
    </xf>
    <xf numFmtId="41" fontId="15" fillId="0" borderId="2" xfId="1" applyFont="1" applyFill="1" applyBorder="1">
      <alignment vertical="center"/>
    </xf>
    <xf numFmtId="10" fontId="11" fillId="4" borderId="4" xfId="2" applyNumberFormat="1" applyFont="1" applyFill="1" applyBorder="1" applyAlignment="1">
      <alignment horizontal="center" vertical="center" wrapText="1"/>
    </xf>
    <xf numFmtId="182" fontId="4" fillId="0" borderId="3" xfId="1" applyNumberFormat="1" applyFont="1" applyFill="1" applyBorder="1">
      <alignment vertical="center"/>
    </xf>
    <xf numFmtId="182" fontId="11" fillId="4" borderId="4" xfId="1" applyNumberFormat="1" applyFont="1" applyFill="1" applyBorder="1" applyAlignment="1">
      <alignment horizontal="center" vertical="center" wrapText="1"/>
    </xf>
    <xf numFmtId="182" fontId="4" fillId="0" borderId="0" xfId="1" applyNumberFormat="1" applyFont="1">
      <alignment vertical="center"/>
    </xf>
    <xf numFmtId="182" fontId="4" fillId="3" borderId="2" xfId="1" applyNumberFormat="1" applyFont="1" applyFill="1" applyBorder="1">
      <alignment vertical="center"/>
    </xf>
    <xf numFmtId="0" fontId="35" fillId="38" borderId="19" xfId="0" applyFont="1" applyFill="1" applyBorder="1" applyAlignment="1">
      <alignment horizontal="center" vertical="center" wrapText="1"/>
    </xf>
    <xf numFmtId="22" fontId="35" fillId="38" borderId="19" xfId="0" applyNumberFormat="1" applyFont="1" applyFill="1" applyBorder="1" applyAlignment="1">
      <alignment horizontal="center" vertical="center" wrapText="1"/>
    </xf>
    <xf numFmtId="0" fontId="35" fillId="0" borderId="19" xfId="0" applyFont="1" applyBorder="1" applyAlignment="1">
      <alignment horizontal="center" vertical="center" wrapText="1"/>
    </xf>
    <xf numFmtId="0" fontId="35" fillId="0" borderId="19" xfId="0" applyFont="1" applyBorder="1" applyAlignment="1">
      <alignment vertical="center" wrapText="1"/>
    </xf>
    <xf numFmtId="3" fontId="35" fillId="0" borderId="19" xfId="0" applyNumberFormat="1" applyFont="1" applyBorder="1" applyAlignment="1">
      <alignment horizontal="right" vertical="center" wrapText="1"/>
    </xf>
    <xf numFmtId="0" fontId="35" fillId="0" borderId="19" xfId="0" applyFont="1" applyBorder="1" applyAlignment="1">
      <alignment horizontal="right" vertical="center" wrapText="1"/>
    </xf>
    <xf numFmtId="22" fontId="35" fillId="0" borderId="19" xfId="0" applyNumberFormat="1" applyFont="1" applyBorder="1" applyAlignment="1">
      <alignment horizontal="left" vertical="center" wrapText="1"/>
    </xf>
    <xf numFmtId="41" fontId="4" fillId="0" borderId="2" xfId="1" applyFont="1" applyFill="1" applyBorder="1" applyAlignment="1">
      <alignment horizontal="right" vertical="center"/>
    </xf>
    <xf numFmtId="0" fontId="38" fillId="0" borderId="19" xfId="44" applyFont="1" applyBorder="1" applyAlignment="1">
      <alignment vertical="center" wrapText="1"/>
    </xf>
    <xf numFmtId="0" fontId="38" fillId="0" borderId="19" xfId="44" applyFont="1" applyBorder="1" applyAlignment="1">
      <alignment horizontal="center" vertical="center" wrapText="1"/>
    </xf>
    <xf numFmtId="0" fontId="38" fillId="0" borderId="19" xfId="44" applyFont="1" applyBorder="1" applyAlignment="1">
      <alignment horizontal="right" vertical="center" wrapText="1"/>
    </xf>
    <xf numFmtId="3" fontId="38" fillId="0" borderId="19" xfId="44" applyNumberFormat="1" applyFont="1" applyBorder="1" applyAlignment="1">
      <alignment horizontal="right" vertical="center" wrapText="1"/>
    </xf>
    <xf numFmtId="22" fontId="38" fillId="0" borderId="19" xfId="44" applyNumberFormat="1" applyFont="1" applyBorder="1" applyAlignment="1">
      <alignment horizontal="left" vertical="center" wrapText="1"/>
    </xf>
    <xf numFmtId="0" fontId="4" fillId="37" borderId="0" xfId="0" applyFont="1" applyFill="1" applyAlignment="1">
      <alignment horizontal="center" vertical="center"/>
    </xf>
    <xf numFmtId="0" fontId="4" fillId="37" borderId="3" xfId="0" applyFont="1" applyFill="1" applyBorder="1">
      <alignment vertical="center"/>
    </xf>
    <xf numFmtId="0" fontId="4" fillId="37" borderId="3" xfId="0" applyFont="1" applyFill="1" applyBorder="1" applyAlignment="1">
      <alignment horizontal="center" vertical="center"/>
    </xf>
    <xf numFmtId="41" fontId="4" fillId="37" borderId="3" xfId="1" applyFont="1" applyFill="1" applyBorder="1" applyAlignment="1">
      <alignment horizontal="center" vertical="center"/>
    </xf>
    <xf numFmtId="41" fontId="4" fillId="37" borderId="3" xfId="1" applyFont="1" applyFill="1" applyBorder="1">
      <alignment vertical="center"/>
    </xf>
    <xf numFmtId="176" fontId="4" fillId="37" borderId="3" xfId="2" applyNumberFormat="1" applyFont="1" applyFill="1" applyBorder="1">
      <alignment vertical="center"/>
    </xf>
    <xf numFmtId="41" fontId="4" fillId="37" borderId="2" xfId="1" applyFont="1" applyFill="1" applyBorder="1">
      <alignment vertical="center"/>
    </xf>
    <xf numFmtId="177" fontId="4" fillId="37" borderId="2" xfId="1" applyNumberFormat="1" applyFont="1" applyFill="1" applyBorder="1">
      <alignment vertical="center"/>
    </xf>
    <xf numFmtId="10" fontId="4" fillId="37" borderId="3" xfId="2" applyNumberFormat="1" applyFont="1" applyFill="1" applyBorder="1">
      <alignment vertical="center"/>
    </xf>
    <xf numFmtId="178" fontId="4" fillId="37" borderId="2" xfId="1" applyNumberFormat="1" applyFont="1" applyFill="1" applyBorder="1">
      <alignment vertical="center"/>
    </xf>
    <xf numFmtId="41" fontId="4" fillId="37" borderId="2" xfId="1" applyFont="1" applyFill="1" applyBorder="1" applyAlignment="1">
      <alignment horizontal="right" vertical="center"/>
    </xf>
    <xf numFmtId="182" fontId="4" fillId="37" borderId="2" xfId="1" applyNumberFormat="1" applyFont="1" applyFill="1" applyBorder="1">
      <alignment vertical="center"/>
    </xf>
    <xf numFmtId="182" fontId="4" fillId="37" borderId="3" xfId="1" applyNumberFormat="1" applyFont="1" applyFill="1" applyBorder="1">
      <alignment vertical="center"/>
    </xf>
    <xf numFmtId="181" fontId="4" fillId="37" borderId="0" xfId="0" applyNumberFormat="1" applyFont="1" applyFill="1">
      <alignment vertical="center"/>
    </xf>
    <xf numFmtId="41" fontId="15" fillId="37" borderId="3" xfId="1" applyFont="1" applyFill="1" applyBorder="1">
      <alignment vertical="center"/>
    </xf>
    <xf numFmtId="41" fontId="4" fillId="37" borderId="0" xfId="1" applyFont="1" applyFill="1">
      <alignment vertical="center"/>
    </xf>
    <xf numFmtId="22" fontId="4" fillId="37" borderId="2" xfId="0" applyNumberFormat="1" applyFont="1" applyFill="1" applyBorder="1" applyAlignment="1">
      <alignment horizontal="center" vertical="center"/>
    </xf>
    <xf numFmtId="0" fontId="4" fillId="37" borderId="8" xfId="2" quotePrefix="1" applyNumberFormat="1" applyFont="1" applyFill="1" applyBorder="1" applyAlignment="1">
      <alignment horizontal="center" vertical="center"/>
    </xf>
    <xf numFmtId="0" fontId="4" fillId="37" borderId="8" xfId="0" quotePrefix="1" applyFont="1" applyFill="1" applyBorder="1" applyAlignment="1">
      <alignment horizontal="center" vertical="center"/>
    </xf>
    <xf numFmtId="0" fontId="4" fillId="37" borderId="2" xfId="0" applyFont="1" applyFill="1" applyBorder="1">
      <alignment vertical="center"/>
    </xf>
    <xf numFmtId="0" fontId="4" fillId="37" borderId="2" xfId="0" applyFont="1" applyFill="1" applyBorder="1" applyAlignment="1">
      <alignment horizontal="center" vertical="center"/>
    </xf>
    <xf numFmtId="0" fontId="4" fillId="37" borderId="8" xfId="0" applyFont="1" applyFill="1" applyBorder="1" applyAlignment="1">
      <alignment horizontal="center" vertical="center"/>
    </xf>
    <xf numFmtId="22" fontId="4" fillId="37" borderId="2" xfId="0" applyNumberFormat="1" applyFont="1" applyFill="1" applyBorder="1" applyAlignment="1">
      <alignment horizontal="center" vertical="center" wrapText="1"/>
    </xf>
    <xf numFmtId="0" fontId="16" fillId="37" borderId="2" xfId="0" applyFont="1" applyFill="1" applyBorder="1">
      <alignment vertical="center"/>
    </xf>
    <xf numFmtId="0" fontId="4" fillId="37" borderId="0" xfId="0" applyFont="1" applyFill="1" applyAlignment="1">
      <alignment horizontal="center"/>
    </xf>
    <xf numFmtId="0" fontId="4" fillId="37" borderId="0" xfId="0" quotePrefix="1" applyFont="1" applyFill="1" applyAlignment="1">
      <alignment horizontal="center" vertical="center"/>
    </xf>
    <xf numFmtId="0" fontId="35" fillId="39" borderId="19" xfId="0" applyFont="1" applyFill="1" applyBorder="1" applyAlignment="1">
      <alignment horizontal="center" vertical="center" wrapText="1"/>
    </xf>
    <xf numFmtId="3" fontId="36" fillId="0" borderId="19" xfId="0" applyNumberFormat="1" applyFont="1" applyBorder="1" applyAlignment="1">
      <alignment vertical="center" wrapText="1"/>
    </xf>
    <xf numFmtId="3" fontId="40" fillId="0" borderId="19" xfId="0" applyNumberFormat="1" applyFont="1" applyBorder="1" applyAlignment="1">
      <alignment vertical="center" wrapText="1"/>
    </xf>
    <xf numFmtId="3" fontId="41" fillId="0" borderId="19" xfId="0" applyNumberFormat="1" applyFont="1" applyBorder="1" applyAlignment="1">
      <alignment vertical="center" wrapText="1"/>
    </xf>
    <xf numFmtId="3" fontId="39" fillId="0" borderId="19" xfId="44" applyNumberFormat="1" applyFont="1" applyBorder="1" applyAlignment="1">
      <alignment vertical="center" wrapText="1"/>
    </xf>
    <xf numFmtId="3" fontId="42" fillId="0" borderId="19" xfId="44" applyNumberFormat="1" applyFont="1" applyBorder="1" applyAlignment="1">
      <alignment vertical="center" wrapText="1"/>
    </xf>
    <xf numFmtId="3" fontId="43" fillId="0" borderId="19" xfId="44" applyNumberFormat="1" applyFont="1" applyBorder="1" applyAlignment="1">
      <alignment vertical="center" wrapText="1"/>
    </xf>
    <xf numFmtId="41" fontId="4" fillId="0" borderId="0" xfId="0" applyNumberFormat="1" applyFont="1">
      <alignment vertical="center"/>
    </xf>
    <xf numFmtId="41" fontId="4" fillId="37" borderId="0" xfId="0" applyNumberFormat="1" applyFont="1" applyFill="1">
      <alignment vertical="center"/>
    </xf>
    <xf numFmtId="41" fontId="35" fillId="38" borderId="19" xfId="1" applyFont="1" applyFill="1" applyBorder="1" applyAlignment="1">
      <alignment horizontal="center" vertical="center" wrapText="1"/>
    </xf>
    <xf numFmtId="41" fontId="35" fillId="0" borderId="19" xfId="1" applyFont="1" applyBorder="1" applyAlignment="1">
      <alignment horizontal="right" vertical="center" wrapText="1"/>
    </xf>
    <xf numFmtId="41" fontId="38" fillId="0" borderId="19" xfId="1" applyFont="1" applyBorder="1" applyAlignment="1">
      <alignment horizontal="right" vertical="center" wrapText="1"/>
    </xf>
    <xf numFmtId="41" fontId="4" fillId="3" borderId="2" xfId="1" applyFont="1" applyFill="1" applyBorder="1" applyAlignment="1">
      <alignment horizontal="right" vertical="center"/>
    </xf>
    <xf numFmtId="41" fontId="15" fillId="0" borderId="0" xfId="1" applyFont="1" applyAlignment="1">
      <alignment horizontal="right" vertical="center"/>
    </xf>
    <xf numFmtId="183" fontId="4" fillId="0" borderId="0" xfId="0" applyNumberFormat="1" applyFont="1">
      <alignment vertical="center"/>
    </xf>
    <xf numFmtId="178" fontId="11" fillId="2" borderId="5" xfId="1" applyNumberFormat="1" applyFont="1" applyFill="1" applyBorder="1" applyAlignment="1">
      <alignment horizontal="center" vertical="center" wrapText="1"/>
    </xf>
    <xf numFmtId="178" fontId="4" fillId="0" borderId="0" xfId="0" applyNumberFormat="1" applyFont="1">
      <alignment vertical="center"/>
    </xf>
    <xf numFmtId="178" fontId="14" fillId="37" borderId="2" xfId="1" applyNumberFormat="1" applyFont="1" applyFill="1" applyBorder="1">
      <alignment vertical="center"/>
    </xf>
    <xf numFmtId="178" fontId="14" fillId="0" borderId="2" xfId="1" applyNumberFormat="1" applyFont="1" applyFill="1" applyBorder="1">
      <alignment vertical="center"/>
    </xf>
    <xf numFmtId="41" fontId="4" fillId="0" borderId="0" xfId="1" applyFont="1" applyAlignment="1">
      <alignment horizontal="right" vertical="center"/>
    </xf>
    <xf numFmtId="41" fontId="4" fillId="0" borderId="2" xfId="1" applyFont="1" applyFill="1" applyBorder="1" applyAlignment="1">
      <alignment horizontal="center" vertical="center"/>
    </xf>
    <xf numFmtId="41" fontId="4" fillId="37" borderId="2" xfId="1" applyFont="1" applyFill="1" applyBorder="1" applyAlignment="1">
      <alignment horizontal="center" vertical="center"/>
    </xf>
    <xf numFmtId="0" fontId="0" fillId="0" borderId="0" xfId="0" applyAlignment="1"/>
    <xf numFmtId="0" fontId="4" fillId="40" borderId="2" xfId="0" applyFont="1" applyFill="1" applyBorder="1">
      <alignment vertical="center"/>
    </xf>
    <xf numFmtId="0" fontId="35" fillId="0" borderId="19" xfId="44" applyFont="1" applyBorder="1" applyAlignment="1">
      <alignment vertical="center" wrapText="1"/>
    </xf>
    <xf numFmtId="0" fontId="35" fillId="0" borderId="19" xfId="44" applyFont="1" applyBorder="1" applyAlignment="1">
      <alignment horizontal="center" vertical="center" wrapText="1"/>
    </xf>
    <xf numFmtId="3" fontId="36" fillId="0" borderId="19" xfId="44" applyNumberFormat="1" applyFont="1" applyBorder="1" applyAlignment="1">
      <alignment vertical="center" wrapText="1"/>
    </xf>
    <xf numFmtId="3" fontId="40" fillId="0" borderId="19" xfId="44" applyNumberFormat="1" applyFont="1" applyBorder="1" applyAlignment="1">
      <alignment vertical="center" wrapText="1"/>
    </xf>
    <xf numFmtId="3" fontId="41" fillId="0" borderId="19" xfId="44" applyNumberFormat="1" applyFont="1" applyBorder="1" applyAlignment="1">
      <alignment vertical="center" wrapText="1"/>
    </xf>
    <xf numFmtId="0" fontId="44" fillId="0" borderId="20" xfId="0" applyFont="1" applyBorder="1" applyAlignment="1">
      <alignment vertical="center" wrapText="1"/>
    </xf>
    <xf numFmtId="0" fontId="44" fillId="0" borderId="0" xfId="0" applyFont="1">
      <alignment vertical="center"/>
    </xf>
    <xf numFmtId="3" fontId="44" fillId="0" borderId="0" xfId="0" applyNumberFormat="1" applyFont="1">
      <alignment vertical="center"/>
    </xf>
    <xf numFmtId="0" fontId="45" fillId="0" borderId="0" xfId="0" applyFont="1">
      <alignment vertical="center"/>
    </xf>
    <xf numFmtId="0" fontId="46" fillId="0" borderId="21" xfId="0" applyFont="1" applyBorder="1" applyAlignment="1">
      <alignment horizontal="left" vertical="center" wrapText="1"/>
    </xf>
    <xf numFmtId="0" fontId="46" fillId="0" borderId="0" xfId="0" applyFont="1">
      <alignment vertical="center"/>
    </xf>
    <xf numFmtId="0" fontId="4" fillId="0" borderId="0" xfId="0" applyFont="1" applyAlignment="1">
      <alignment horizontal="center"/>
    </xf>
    <xf numFmtId="0" fontId="4" fillId="41" borderId="2" xfId="0" applyFont="1" applyFill="1" applyBorder="1">
      <alignment vertical="center"/>
    </xf>
    <xf numFmtId="0" fontId="4" fillId="42" borderId="2" xfId="0" applyFont="1" applyFill="1" applyBorder="1">
      <alignment vertical="center"/>
    </xf>
    <xf numFmtId="0" fontId="4" fillId="43" borderId="2" xfId="0" applyFont="1" applyFill="1" applyBorder="1" applyAlignment="1">
      <alignment horizontal="center" vertical="center"/>
    </xf>
    <xf numFmtId="0" fontId="35" fillId="0" borderId="19" xfId="44" applyFont="1" applyBorder="1" applyAlignment="1">
      <alignment horizontal="right" vertical="center" wrapText="1"/>
    </xf>
    <xf numFmtId="3" fontId="35" fillId="0" borderId="19" xfId="44" applyNumberFormat="1" applyFont="1" applyBorder="1" applyAlignment="1">
      <alignment horizontal="right" vertical="center" wrapText="1"/>
    </xf>
    <xf numFmtId="22" fontId="35" fillId="0" borderId="19" xfId="44" applyNumberFormat="1" applyFont="1" applyBorder="1" applyAlignment="1">
      <alignment horizontal="left" vertical="center" wrapText="1"/>
    </xf>
    <xf numFmtId="0" fontId="47" fillId="0" borderId="19" xfId="0" applyFont="1" applyBorder="1" applyAlignment="1">
      <alignment horizontal="center" vertical="center" wrapText="1"/>
    </xf>
    <xf numFmtId="0" fontId="47" fillId="0" borderId="19" xfId="0" applyFont="1" applyBorder="1" applyAlignment="1">
      <alignment vertical="center" wrapText="1"/>
    </xf>
    <xf numFmtId="3" fontId="48" fillId="0" borderId="19" xfId="0" applyNumberFormat="1" applyFont="1" applyBorder="1" applyAlignment="1">
      <alignment vertical="center" wrapText="1"/>
    </xf>
    <xf numFmtId="3" fontId="49" fillId="0" borderId="19" xfId="0" applyNumberFormat="1" applyFont="1" applyBorder="1" applyAlignment="1">
      <alignment vertical="center" wrapText="1"/>
    </xf>
    <xf numFmtId="3" fontId="50" fillId="0" borderId="19" xfId="0" applyNumberFormat="1" applyFont="1" applyBorder="1" applyAlignment="1">
      <alignment vertical="center" wrapText="1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 2" xfId="44" xr:uid="{8FB51598-80E0-4544-AAFD-C79E82F29D25}"/>
  </cellStyles>
  <dxfs count="4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BB7B96"/>
        </patternFill>
      </fill>
    </dxf>
    <dxf>
      <fill>
        <patternFill>
          <bgColor rgb="FFB37F97"/>
        </patternFill>
      </fill>
    </dxf>
    <dxf>
      <font>
        <color auto="1"/>
      </font>
      <fill>
        <patternFill patternType="solid">
          <bgColor rgb="FFE5D7D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6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strike val="0"/>
        <color auto="1"/>
      </font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BB7B96"/>
      <color rgb="FFB37F97"/>
      <color rgb="FFA46481"/>
      <color rgb="FF9E5878"/>
      <color rgb="FF874965"/>
      <color rgb="FF7F455E"/>
      <color rgb="FF7D435C"/>
      <color rgb="FF9E6280"/>
      <color rgb="FFE5D7DE"/>
      <color rgb="FFEBE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그래프!$G$1</c:f>
              <c:strCache>
                <c:ptCount val="1"/>
                <c:pt idx="0">
                  <c:v>빈도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그래프!$F:$F</c15:sqref>
                  </c15:fullRef>
                </c:ext>
              </c:extLst>
              <c:f>그래프!$F$2:$F$1048576</c:f>
              <c:strCache>
                <c:ptCount val="301"/>
                <c:pt idx="0">
                  <c:v>0.97000</c:v>
                </c:pt>
                <c:pt idx="1">
                  <c:v>0.97020</c:v>
                </c:pt>
                <c:pt idx="2">
                  <c:v>0.97040</c:v>
                </c:pt>
                <c:pt idx="3">
                  <c:v>0.97060</c:v>
                </c:pt>
                <c:pt idx="4">
                  <c:v>0.97080</c:v>
                </c:pt>
                <c:pt idx="5">
                  <c:v>0.97100</c:v>
                </c:pt>
                <c:pt idx="6">
                  <c:v>0.97120</c:v>
                </c:pt>
                <c:pt idx="7">
                  <c:v>0.97140</c:v>
                </c:pt>
                <c:pt idx="8">
                  <c:v>0.97160</c:v>
                </c:pt>
                <c:pt idx="9">
                  <c:v>0.97180</c:v>
                </c:pt>
                <c:pt idx="10">
                  <c:v>0.97200</c:v>
                </c:pt>
                <c:pt idx="11">
                  <c:v>0.97220</c:v>
                </c:pt>
                <c:pt idx="12">
                  <c:v>0.97240</c:v>
                </c:pt>
                <c:pt idx="13">
                  <c:v>0.97260</c:v>
                </c:pt>
                <c:pt idx="14">
                  <c:v>0.97280</c:v>
                </c:pt>
                <c:pt idx="15">
                  <c:v>0.97300</c:v>
                </c:pt>
                <c:pt idx="16">
                  <c:v>0.97320</c:v>
                </c:pt>
                <c:pt idx="17">
                  <c:v>0.97340</c:v>
                </c:pt>
                <c:pt idx="18">
                  <c:v>0.97360</c:v>
                </c:pt>
                <c:pt idx="19">
                  <c:v>0.97380</c:v>
                </c:pt>
                <c:pt idx="20">
                  <c:v>0.97400</c:v>
                </c:pt>
                <c:pt idx="21">
                  <c:v>0.97420</c:v>
                </c:pt>
                <c:pt idx="22">
                  <c:v>0.97440</c:v>
                </c:pt>
                <c:pt idx="23">
                  <c:v>0.97460</c:v>
                </c:pt>
                <c:pt idx="24">
                  <c:v>0.97480</c:v>
                </c:pt>
                <c:pt idx="25">
                  <c:v>0.97500</c:v>
                </c:pt>
                <c:pt idx="26">
                  <c:v>0.97520</c:v>
                </c:pt>
                <c:pt idx="27">
                  <c:v>0.97540</c:v>
                </c:pt>
                <c:pt idx="28">
                  <c:v>0.97560</c:v>
                </c:pt>
                <c:pt idx="29">
                  <c:v>0.97580</c:v>
                </c:pt>
                <c:pt idx="30">
                  <c:v>0.97600</c:v>
                </c:pt>
                <c:pt idx="31">
                  <c:v>0.97620</c:v>
                </c:pt>
                <c:pt idx="32">
                  <c:v>0.97640</c:v>
                </c:pt>
                <c:pt idx="33">
                  <c:v>0.97660</c:v>
                </c:pt>
                <c:pt idx="34">
                  <c:v>0.97680</c:v>
                </c:pt>
                <c:pt idx="35">
                  <c:v>0.97700</c:v>
                </c:pt>
                <c:pt idx="36">
                  <c:v>0.97720</c:v>
                </c:pt>
                <c:pt idx="37">
                  <c:v>0.97740</c:v>
                </c:pt>
                <c:pt idx="38">
                  <c:v>0.97760</c:v>
                </c:pt>
                <c:pt idx="39">
                  <c:v>0.97780</c:v>
                </c:pt>
                <c:pt idx="40">
                  <c:v>0.97800</c:v>
                </c:pt>
                <c:pt idx="41">
                  <c:v>0.97820</c:v>
                </c:pt>
                <c:pt idx="42">
                  <c:v>0.97840</c:v>
                </c:pt>
                <c:pt idx="43">
                  <c:v>0.97860</c:v>
                </c:pt>
                <c:pt idx="44">
                  <c:v>0.97880</c:v>
                </c:pt>
                <c:pt idx="45">
                  <c:v>0.97900</c:v>
                </c:pt>
                <c:pt idx="46">
                  <c:v>0.97920</c:v>
                </c:pt>
                <c:pt idx="47">
                  <c:v>0.97940</c:v>
                </c:pt>
                <c:pt idx="48">
                  <c:v>0.97960</c:v>
                </c:pt>
                <c:pt idx="49">
                  <c:v>0.97980</c:v>
                </c:pt>
                <c:pt idx="50">
                  <c:v>0.98000</c:v>
                </c:pt>
                <c:pt idx="51">
                  <c:v>0.98020</c:v>
                </c:pt>
                <c:pt idx="52">
                  <c:v>0.98040</c:v>
                </c:pt>
                <c:pt idx="53">
                  <c:v>0.98060</c:v>
                </c:pt>
                <c:pt idx="54">
                  <c:v>0.98080</c:v>
                </c:pt>
                <c:pt idx="55">
                  <c:v>0.98100</c:v>
                </c:pt>
                <c:pt idx="56">
                  <c:v>0.98120</c:v>
                </c:pt>
                <c:pt idx="57">
                  <c:v>0.98140</c:v>
                </c:pt>
                <c:pt idx="58">
                  <c:v>0.98160</c:v>
                </c:pt>
                <c:pt idx="59">
                  <c:v>0.98180</c:v>
                </c:pt>
                <c:pt idx="60">
                  <c:v>0.98200</c:v>
                </c:pt>
                <c:pt idx="61">
                  <c:v>0.98220</c:v>
                </c:pt>
                <c:pt idx="62">
                  <c:v>0.98240</c:v>
                </c:pt>
                <c:pt idx="63">
                  <c:v>0.98260</c:v>
                </c:pt>
                <c:pt idx="64">
                  <c:v>0.98280</c:v>
                </c:pt>
                <c:pt idx="65">
                  <c:v>0.98300</c:v>
                </c:pt>
                <c:pt idx="66">
                  <c:v>0.98320</c:v>
                </c:pt>
                <c:pt idx="67">
                  <c:v>0.98340</c:v>
                </c:pt>
                <c:pt idx="68">
                  <c:v>0.98360</c:v>
                </c:pt>
                <c:pt idx="69">
                  <c:v>0.98380</c:v>
                </c:pt>
                <c:pt idx="70">
                  <c:v>0.98400</c:v>
                </c:pt>
                <c:pt idx="71">
                  <c:v>0.98420</c:v>
                </c:pt>
                <c:pt idx="72">
                  <c:v>0.98440</c:v>
                </c:pt>
                <c:pt idx="73">
                  <c:v>0.98460</c:v>
                </c:pt>
                <c:pt idx="74">
                  <c:v>0.98480</c:v>
                </c:pt>
                <c:pt idx="75">
                  <c:v>0.98500</c:v>
                </c:pt>
                <c:pt idx="76">
                  <c:v>0.98520</c:v>
                </c:pt>
                <c:pt idx="77">
                  <c:v>0.98540</c:v>
                </c:pt>
                <c:pt idx="78">
                  <c:v>0.98560</c:v>
                </c:pt>
                <c:pt idx="79">
                  <c:v>0.98580</c:v>
                </c:pt>
                <c:pt idx="80">
                  <c:v>0.98600</c:v>
                </c:pt>
                <c:pt idx="81">
                  <c:v>0.98620</c:v>
                </c:pt>
                <c:pt idx="82">
                  <c:v>0.98640</c:v>
                </c:pt>
                <c:pt idx="83">
                  <c:v>0.98660</c:v>
                </c:pt>
                <c:pt idx="84">
                  <c:v>0.98680</c:v>
                </c:pt>
                <c:pt idx="85">
                  <c:v>0.98700</c:v>
                </c:pt>
                <c:pt idx="86">
                  <c:v>0.98720</c:v>
                </c:pt>
                <c:pt idx="87">
                  <c:v>0.98740</c:v>
                </c:pt>
                <c:pt idx="88">
                  <c:v>0.98760</c:v>
                </c:pt>
                <c:pt idx="89">
                  <c:v>0.98780</c:v>
                </c:pt>
                <c:pt idx="90">
                  <c:v>0.98800</c:v>
                </c:pt>
                <c:pt idx="91">
                  <c:v>0.98820</c:v>
                </c:pt>
                <c:pt idx="92">
                  <c:v>0.98840</c:v>
                </c:pt>
                <c:pt idx="93">
                  <c:v>0.98860</c:v>
                </c:pt>
                <c:pt idx="94">
                  <c:v>0.98880</c:v>
                </c:pt>
                <c:pt idx="95">
                  <c:v>0.98900</c:v>
                </c:pt>
                <c:pt idx="96">
                  <c:v>0.98920</c:v>
                </c:pt>
                <c:pt idx="97">
                  <c:v>0.98940</c:v>
                </c:pt>
                <c:pt idx="98">
                  <c:v>0.98960</c:v>
                </c:pt>
                <c:pt idx="99">
                  <c:v>0.98980</c:v>
                </c:pt>
                <c:pt idx="100">
                  <c:v>0.99000</c:v>
                </c:pt>
                <c:pt idx="101">
                  <c:v>0.99020</c:v>
                </c:pt>
                <c:pt idx="102">
                  <c:v>0.99040</c:v>
                </c:pt>
                <c:pt idx="103">
                  <c:v>0.99060</c:v>
                </c:pt>
                <c:pt idx="104">
                  <c:v>0.99080</c:v>
                </c:pt>
                <c:pt idx="105">
                  <c:v>0.99100</c:v>
                </c:pt>
                <c:pt idx="106">
                  <c:v>0.99120</c:v>
                </c:pt>
                <c:pt idx="107">
                  <c:v>0.99140</c:v>
                </c:pt>
                <c:pt idx="108">
                  <c:v>0.99160</c:v>
                </c:pt>
                <c:pt idx="109">
                  <c:v>0.99180</c:v>
                </c:pt>
                <c:pt idx="110">
                  <c:v>0.99200</c:v>
                </c:pt>
                <c:pt idx="111">
                  <c:v>0.99220</c:v>
                </c:pt>
                <c:pt idx="112">
                  <c:v>0.99240</c:v>
                </c:pt>
                <c:pt idx="113">
                  <c:v>0.99260</c:v>
                </c:pt>
                <c:pt idx="114">
                  <c:v>0.99280</c:v>
                </c:pt>
                <c:pt idx="115">
                  <c:v>0.99300</c:v>
                </c:pt>
                <c:pt idx="116">
                  <c:v>0.99320</c:v>
                </c:pt>
                <c:pt idx="117">
                  <c:v>0.99340</c:v>
                </c:pt>
                <c:pt idx="118">
                  <c:v>0.99360</c:v>
                </c:pt>
                <c:pt idx="119">
                  <c:v>0.99380</c:v>
                </c:pt>
                <c:pt idx="120">
                  <c:v>0.99400</c:v>
                </c:pt>
                <c:pt idx="121">
                  <c:v>0.99420</c:v>
                </c:pt>
                <c:pt idx="122">
                  <c:v>0.99440</c:v>
                </c:pt>
                <c:pt idx="123">
                  <c:v>0.99460</c:v>
                </c:pt>
                <c:pt idx="124">
                  <c:v>0.99480</c:v>
                </c:pt>
                <c:pt idx="125">
                  <c:v>0.99500</c:v>
                </c:pt>
                <c:pt idx="126">
                  <c:v>0.99520</c:v>
                </c:pt>
                <c:pt idx="127">
                  <c:v>0.99540</c:v>
                </c:pt>
                <c:pt idx="128">
                  <c:v>0.99560</c:v>
                </c:pt>
                <c:pt idx="129">
                  <c:v>0.99580</c:v>
                </c:pt>
                <c:pt idx="130">
                  <c:v>0.99600</c:v>
                </c:pt>
                <c:pt idx="131">
                  <c:v>0.99620</c:v>
                </c:pt>
                <c:pt idx="132">
                  <c:v>0.99640</c:v>
                </c:pt>
                <c:pt idx="133">
                  <c:v>0.99660</c:v>
                </c:pt>
                <c:pt idx="134">
                  <c:v>0.99680</c:v>
                </c:pt>
                <c:pt idx="135">
                  <c:v>0.99700</c:v>
                </c:pt>
                <c:pt idx="136">
                  <c:v>0.99720</c:v>
                </c:pt>
                <c:pt idx="137">
                  <c:v>0.99740</c:v>
                </c:pt>
                <c:pt idx="138">
                  <c:v>0.99760</c:v>
                </c:pt>
                <c:pt idx="139">
                  <c:v>0.99780</c:v>
                </c:pt>
                <c:pt idx="140">
                  <c:v>0.99800</c:v>
                </c:pt>
                <c:pt idx="141">
                  <c:v>0.99820</c:v>
                </c:pt>
                <c:pt idx="142">
                  <c:v>0.99840</c:v>
                </c:pt>
                <c:pt idx="143">
                  <c:v>0.99860</c:v>
                </c:pt>
                <c:pt idx="144">
                  <c:v>0.99880</c:v>
                </c:pt>
                <c:pt idx="145">
                  <c:v>0.99900</c:v>
                </c:pt>
                <c:pt idx="146">
                  <c:v>0.99920</c:v>
                </c:pt>
                <c:pt idx="147">
                  <c:v>0.99940</c:v>
                </c:pt>
                <c:pt idx="148">
                  <c:v>0.99960</c:v>
                </c:pt>
                <c:pt idx="149">
                  <c:v>0.99980</c:v>
                </c:pt>
                <c:pt idx="150">
                  <c:v>1.00000</c:v>
                </c:pt>
                <c:pt idx="151">
                  <c:v>1.00020</c:v>
                </c:pt>
                <c:pt idx="152">
                  <c:v>1.00040</c:v>
                </c:pt>
                <c:pt idx="153">
                  <c:v>1.00060</c:v>
                </c:pt>
                <c:pt idx="154">
                  <c:v>1.00080</c:v>
                </c:pt>
                <c:pt idx="155">
                  <c:v>1.00100</c:v>
                </c:pt>
                <c:pt idx="156">
                  <c:v>1.00120</c:v>
                </c:pt>
                <c:pt idx="157">
                  <c:v>1.00140</c:v>
                </c:pt>
                <c:pt idx="158">
                  <c:v>1.00160</c:v>
                </c:pt>
                <c:pt idx="159">
                  <c:v>1.00180</c:v>
                </c:pt>
                <c:pt idx="160">
                  <c:v>1.00200</c:v>
                </c:pt>
                <c:pt idx="161">
                  <c:v>1.00220</c:v>
                </c:pt>
                <c:pt idx="162">
                  <c:v>1.00240</c:v>
                </c:pt>
                <c:pt idx="163">
                  <c:v>1.00260</c:v>
                </c:pt>
                <c:pt idx="164">
                  <c:v>1.00280</c:v>
                </c:pt>
                <c:pt idx="165">
                  <c:v>1.00300</c:v>
                </c:pt>
                <c:pt idx="166">
                  <c:v>1.00320</c:v>
                </c:pt>
                <c:pt idx="167">
                  <c:v>1.00340</c:v>
                </c:pt>
                <c:pt idx="168">
                  <c:v>1.00360</c:v>
                </c:pt>
                <c:pt idx="169">
                  <c:v>1.00380</c:v>
                </c:pt>
                <c:pt idx="170">
                  <c:v>1.00400</c:v>
                </c:pt>
                <c:pt idx="171">
                  <c:v>1.00420</c:v>
                </c:pt>
                <c:pt idx="172">
                  <c:v>1.00440</c:v>
                </c:pt>
                <c:pt idx="173">
                  <c:v>1.00460</c:v>
                </c:pt>
                <c:pt idx="174">
                  <c:v>1.00480</c:v>
                </c:pt>
                <c:pt idx="175">
                  <c:v>1.00500</c:v>
                </c:pt>
                <c:pt idx="176">
                  <c:v>1.00520</c:v>
                </c:pt>
                <c:pt idx="177">
                  <c:v>1.00540</c:v>
                </c:pt>
                <c:pt idx="178">
                  <c:v>1.00560</c:v>
                </c:pt>
                <c:pt idx="179">
                  <c:v>1.00580</c:v>
                </c:pt>
                <c:pt idx="180">
                  <c:v>1.00600</c:v>
                </c:pt>
                <c:pt idx="181">
                  <c:v>1.00620</c:v>
                </c:pt>
                <c:pt idx="182">
                  <c:v>1.00640</c:v>
                </c:pt>
                <c:pt idx="183">
                  <c:v>1.00660</c:v>
                </c:pt>
                <c:pt idx="184">
                  <c:v>1.00680</c:v>
                </c:pt>
                <c:pt idx="185">
                  <c:v>1.00700</c:v>
                </c:pt>
                <c:pt idx="186">
                  <c:v>1.00720</c:v>
                </c:pt>
                <c:pt idx="187">
                  <c:v>1.00740</c:v>
                </c:pt>
                <c:pt idx="188">
                  <c:v>1.00760</c:v>
                </c:pt>
                <c:pt idx="189">
                  <c:v>1.00780</c:v>
                </c:pt>
                <c:pt idx="190">
                  <c:v>1.00800</c:v>
                </c:pt>
                <c:pt idx="191">
                  <c:v>1.00820</c:v>
                </c:pt>
                <c:pt idx="192">
                  <c:v>1.00840</c:v>
                </c:pt>
                <c:pt idx="193">
                  <c:v>1.00860</c:v>
                </c:pt>
                <c:pt idx="194">
                  <c:v>1.00880</c:v>
                </c:pt>
                <c:pt idx="195">
                  <c:v>1.00900</c:v>
                </c:pt>
                <c:pt idx="196">
                  <c:v>1.00920</c:v>
                </c:pt>
                <c:pt idx="197">
                  <c:v>1.00940</c:v>
                </c:pt>
                <c:pt idx="198">
                  <c:v>1.00960</c:v>
                </c:pt>
                <c:pt idx="199">
                  <c:v>1.00980</c:v>
                </c:pt>
                <c:pt idx="200">
                  <c:v>1.01000</c:v>
                </c:pt>
                <c:pt idx="201">
                  <c:v>1.01020</c:v>
                </c:pt>
                <c:pt idx="202">
                  <c:v>1.01040</c:v>
                </c:pt>
                <c:pt idx="203">
                  <c:v>1.01060</c:v>
                </c:pt>
                <c:pt idx="204">
                  <c:v>1.01080</c:v>
                </c:pt>
                <c:pt idx="205">
                  <c:v>1.01100</c:v>
                </c:pt>
                <c:pt idx="206">
                  <c:v>1.01120</c:v>
                </c:pt>
                <c:pt idx="207">
                  <c:v>1.01140</c:v>
                </c:pt>
                <c:pt idx="208">
                  <c:v>1.01160</c:v>
                </c:pt>
                <c:pt idx="209">
                  <c:v>1.01180</c:v>
                </c:pt>
                <c:pt idx="210">
                  <c:v>1.01200</c:v>
                </c:pt>
                <c:pt idx="211">
                  <c:v>1.01220</c:v>
                </c:pt>
                <c:pt idx="212">
                  <c:v>1.01240</c:v>
                </c:pt>
                <c:pt idx="213">
                  <c:v>1.01260</c:v>
                </c:pt>
                <c:pt idx="214">
                  <c:v>1.01280</c:v>
                </c:pt>
                <c:pt idx="215">
                  <c:v>1.01300</c:v>
                </c:pt>
                <c:pt idx="216">
                  <c:v>1.01320</c:v>
                </c:pt>
                <c:pt idx="217">
                  <c:v>1.01340</c:v>
                </c:pt>
                <c:pt idx="218">
                  <c:v>1.01360</c:v>
                </c:pt>
                <c:pt idx="219">
                  <c:v>1.01380</c:v>
                </c:pt>
                <c:pt idx="220">
                  <c:v>1.01400</c:v>
                </c:pt>
                <c:pt idx="221">
                  <c:v>1.01420</c:v>
                </c:pt>
                <c:pt idx="222">
                  <c:v>1.01440</c:v>
                </c:pt>
                <c:pt idx="223">
                  <c:v>1.01460</c:v>
                </c:pt>
                <c:pt idx="224">
                  <c:v>1.01480</c:v>
                </c:pt>
                <c:pt idx="225">
                  <c:v>1.01500</c:v>
                </c:pt>
                <c:pt idx="226">
                  <c:v>1.01520</c:v>
                </c:pt>
                <c:pt idx="227">
                  <c:v>1.01540</c:v>
                </c:pt>
                <c:pt idx="228">
                  <c:v>1.01560</c:v>
                </c:pt>
                <c:pt idx="229">
                  <c:v>1.01580</c:v>
                </c:pt>
                <c:pt idx="230">
                  <c:v>1.01600</c:v>
                </c:pt>
                <c:pt idx="231">
                  <c:v>1.01620</c:v>
                </c:pt>
                <c:pt idx="232">
                  <c:v>1.01640</c:v>
                </c:pt>
                <c:pt idx="233">
                  <c:v>1.01660</c:v>
                </c:pt>
                <c:pt idx="234">
                  <c:v>1.01680</c:v>
                </c:pt>
                <c:pt idx="235">
                  <c:v>1.01700</c:v>
                </c:pt>
                <c:pt idx="236">
                  <c:v>1.01720</c:v>
                </c:pt>
                <c:pt idx="237">
                  <c:v>1.01740</c:v>
                </c:pt>
                <c:pt idx="238">
                  <c:v>1.01760</c:v>
                </c:pt>
                <c:pt idx="239">
                  <c:v>1.01780</c:v>
                </c:pt>
                <c:pt idx="240">
                  <c:v>1.01800</c:v>
                </c:pt>
                <c:pt idx="241">
                  <c:v>1.01820</c:v>
                </c:pt>
                <c:pt idx="242">
                  <c:v>1.01840</c:v>
                </c:pt>
                <c:pt idx="243">
                  <c:v>1.01860</c:v>
                </c:pt>
                <c:pt idx="244">
                  <c:v>1.01880</c:v>
                </c:pt>
                <c:pt idx="245">
                  <c:v>1.01900</c:v>
                </c:pt>
                <c:pt idx="246">
                  <c:v>1.01920</c:v>
                </c:pt>
                <c:pt idx="247">
                  <c:v>1.01940</c:v>
                </c:pt>
                <c:pt idx="248">
                  <c:v>1.01960</c:v>
                </c:pt>
                <c:pt idx="249">
                  <c:v>1.01980</c:v>
                </c:pt>
                <c:pt idx="250">
                  <c:v>1.02000</c:v>
                </c:pt>
                <c:pt idx="251">
                  <c:v>1.02020</c:v>
                </c:pt>
                <c:pt idx="252">
                  <c:v>1.02040</c:v>
                </c:pt>
                <c:pt idx="253">
                  <c:v>1.02060</c:v>
                </c:pt>
                <c:pt idx="254">
                  <c:v>1.02080</c:v>
                </c:pt>
                <c:pt idx="255">
                  <c:v>1.02100</c:v>
                </c:pt>
                <c:pt idx="256">
                  <c:v>1.02120</c:v>
                </c:pt>
                <c:pt idx="257">
                  <c:v>1.02140</c:v>
                </c:pt>
                <c:pt idx="258">
                  <c:v>1.02160</c:v>
                </c:pt>
                <c:pt idx="259">
                  <c:v>1.02180</c:v>
                </c:pt>
                <c:pt idx="260">
                  <c:v>1.02200</c:v>
                </c:pt>
                <c:pt idx="261">
                  <c:v>1.02220</c:v>
                </c:pt>
                <c:pt idx="262">
                  <c:v>1.02240</c:v>
                </c:pt>
                <c:pt idx="263">
                  <c:v>1.02260</c:v>
                </c:pt>
                <c:pt idx="264">
                  <c:v>1.02280</c:v>
                </c:pt>
                <c:pt idx="265">
                  <c:v>1.02300</c:v>
                </c:pt>
                <c:pt idx="266">
                  <c:v>1.02320</c:v>
                </c:pt>
                <c:pt idx="267">
                  <c:v>1.02340</c:v>
                </c:pt>
                <c:pt idx="268">
                  <c:v>1.02360</c:v>
                </c:pt>
                <c:pt idx="269">
                  <c:v>1.02380</c:v>
                </c:pt>
                <c:pt idx="270">
                  <c:v>1.02400</c:v>
                </c:pt>
                <c:pt idx="271">
                  <c:v>1.02420</c:v>
                </c:pt>
                <c:pt idx="272">
                  <c:v>1.02440</c:v>
                </c:pt>
                <c:pt idx="273">
                  <c:v>1.02460</c:v>
                </c:pt>
                <c:pt idx="274">
                  <c:v>1.02480</c:v>
                </c:pt>
                <c:pt idx="275">
                  <c:v>1.02500</c:v>
                </c:pt>
                <c:pt idx="276">
                  <c:v>1.02520</c:v>
                </c:pt>
                <c:pt idx="277">
                  <c:v>1.02540</c:v>
                </c:pt>
                <c:pt idx="278">
                  <c:v>1.02560</c:v>
                </c:pt>
                <c:pt idx="279">
                  <c:v>1.02580</c:v>
                </c:pt>
                <c:pt idx="280">
                  <c:v>1.02600</c:v>
                </c:pt>
                <c:pt idx="281">
                  <c:v>1.02620</c:v>
                </c:pt>
                <c:pt idx="282">
                  <c:v>1.02640</c:v>
                </c:pt>
                <c:pt idx="283">
                  <c:v>1.02660</c:v>
                </c:pt>
                <c:pt idx="284">
                  <c:v>1.02680</c:v>
                </c:pt>
                <c:pt idx="285">
                  <c:v>1.02700</c:v>
                </c:pt>
                <c:pt idx="286">
                  <c:v>1.02720</c:v>
                </c:pt>
                <c:pt idx="287">
                  <c:v>1.02740</c:v>
                </c:pt>
                <c:pt idx="288">
                  <c:v>1.02760</c:v>
                </c:pt>
                <c:pt idx="289">
                  <c:v>1.02780</c:v>
                </c:pt>
                <c:pt idx="290">
                  <c:v>1.02800</c:v>
                </c:pt>
                <c:pt idx="291">
                  <c:v>1.02820</c:v>
                </c:pt>
                <c:pt idx="292">
                  <c:v>1.02840</c:v>
                </c:pt>
                <c:pt idx="293">
                  <c:v>1.02860</c:v>
                </c:pt>
                <c:pt idx="294">
                  <c:v>1.02880</c:v>
                </c:pt>
                <c:pt idx="295">
                  <c:v>1.02900</c:v>
                </c:pt>
                <c:pt idx="296">
                  <c:v>1.02920</c:v>
                </c:pt>
                <c:pt idx="297">
                  <c:v>1.02940</c:v>
                </c:pt>
                <c:pt idx="298">
                  <c:v>1.02960</c:v>
                </c:pt>
                <c:pt idx="299">
                  <c:v>1.02980</c:v>
                </c:pt>
                <c:pt idx="300">
                  <c:v>1.03000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그래프!$G$2:$G$302</c15:sqref>
                  </c15:fullRef>
                </c:ext>
              </c:extLst>
              <c:f>그래프!$G$3:$G$302</c:f>
              <c:numCache>
                <c:formatCode>0</c:formatCode>
                <c:ptCount val="3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1-4BDD-990D-F30B5C6B0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271407"/>
        <c:axId val="6692722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그래프!$F$1</c15:sqref>
                        </c15:formulaRef>
                      </c:ext>
                    </c:extLst>
                    <c:strCache>
                      <c:ptCount val="1"/>
                      <c:pt idx="0">
                        <c:v>그룹2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그래프!$F:$F</c15:sqref>
                        </c15:fullRef>
                        <c15:formulaRef>
                          <c15:sqref>그래프!$F$2:$F$1048576</c15:sqref>
                        </c15:formulaRef>
                      </c:ext>
                    </c:extLst>
                    <c:strCache>
                      <c:ptCount val="301"/>
                      <c:pt idx="0">
                        <c:v>0.97000</c:v>
                      </c:pt>
                      <c:pt idx="1">
                        <c:v>0.97020</c:v>
                      </c:pt>
                      <c:pt idx="2">
                        <c:v>0.97040</c:v>
                      </c:pt>
                      <c:pt idx="3">
                        <c:v>0.97060</c:v>
                      </c:pt>
                      <c:pt idx="4">
                        <c:v>0.97080</c:v>
                      </c:pt>
                      <c:pt idx="5">
                        <c:v>0.97100</c:v>
                      </c:pt>
                      <c:pt idx="6">
                        <c:v>0.97120</c:v>
                      </c:pt>
                      <c:pt idx="7">
                        <c:v>0.97140</c:v>
                      </c:pt>
                      <c:pt idx="8">
                        <c:v>0.97160</c:v>
                      </c:pt>
                      <c:pt idx="9">
                        <c:v>0.97180</c:v>
                      </c:pt>
                      <c:pt idx="10">
                        <c:v>0.97200</c:v>
                      </c:pt>
                      <c:pt idx="11">
                        <c:v>0.97220</c:v>
                      </c:pt>
                      <c:pt idx="12">
                        <c:v>0.97240</c:v>
                      </c:pt>
                      <c:pt idx="13">
                        <c:v>0.97260</c:v>
                      </c:pt>
                      <c:pt idx="14">
                        <c:v>0.97280</c:v>
                      </c:pt>
                      <c:pt idx="15">
                        <c:v>0.97300</c:v>
                      </c:pt>
                      <c:pt idx="16">
                        <c:v>0.97320</c:v>
                      </c:pt>
                      <c:pt idx="17">
                        <c:v>0.97340</c:v>
                      </c:pt>
                      <c:pt idx="18">
                        <c:v>0.97360</c:v>
                      </c:pt>
                      <c:pt idx="19">
                        <c:v>0.97380</c:v>
                      </c:pt>
                      <c:pt idx="20">
                        <c:v>0.97400</c:v>
                      </c:pt>
                      <c:pt idx="21">
                        <c:v>0.97420</c:v>
                      </c:pt>
                      <c:pt idx="22">
                        <c:v>0.97440</c:v>
                      </c:pt>
                      <c:pt idx="23">
                        <c:v>0.97460</c:v>
                      </c:pt>
                      <c:pt idx="24">
                        <c:v>0.97480</c:v>
                      </c:pt>
                      <c:pt idx="25">
                        <c:v>0.97500</c:v>
                      </c:pt>
                      <c:pt idx="26">
                        <c:v>0.97520</c:v>
                      </c:pt>
                      <c:pt idx="27">
                        <c:v>0.97540</c:v>
                      </c:pt>
                      <c:pt idx="28">
                        <c:v>0.97560</c:v>
                      </c:pt>
                      <c:pt idx="29">
                        <c:v>0.97580</c:v>
                      </c:pt>
                      <c:pt idx="30">
                        <c:v>0.97600</c:v>
                      </c:pt>
                      <c:pt idx="31">
                        <c:v>0.97620</c:v>
                      </c:pt>
                      <c:pt idx="32">
                        <c:v>0.97640</c:v>
                      </c:pt>
                      <c:pt idx="33">
                        <c:v>0.97660</c:v>
                      </c:pt>
                      <c:pt idx="34">
                        <c:v>0.97680</c:v>
                      </c:pt>
                      <c:pt idx="35">
                        <c:v>0.97700</c:v>
                      </c:pt>
                      <c:pt idx="36">
                        <c:v>0.97720</c:v>
                      </c:pt>
                      <c:pt idx="37">
                        <c:v>0.97740</c:v>
                      </c:pt>
                      <c:pt idx="38">
                        <c:v>0.97760</c:v>
                      </c:pt>
                      <c:pt idx="39">
                        <c:v>0.97780</c:v>
                      </c:pt>
                      <c:pt idx="40">
                        <c:v>0.97800</c:v>
                      </c:pt>
                      <c:pt idx="41">
                        <c:v>0.97820</c:v>
                      </c:pt>
                      <c:pt idx="42">
                        <c:v>0.97840</c:v>
                      </c:pt>
                      <c:pt idx="43">
                        <c:v>0.97860</c:v>
                      </c:pt>
                      <c:pt idx="44">
                        <c:v>0.97880</c:v>
                      </c:pt>
                      <c:pt idx="45">
                        <c:v>0.97900</c:v>
                      </c:pt>
                      <c:pt idx="46">
                        <c:v>0.97920</c:v>
                      </c:pt>
                      <c:pt idx="47">
                        <c:v>0.97940</c:v>
                      </c:pt>
                      <c:pt idx="48">
                        <c:v>0.97960</c:v>
                      </c:pt>
                      <c:pt idx="49">
                        <c:v>0.97980</c:v>
                      </c:pt>
                      <c:pt idx="50">
                        <c:v>0.98000</c:v>
                      </c:pt>
                      <c:pt idx="51">
                        <c:v>0.98020</c:v>
                      </c:pt>
                      <c:pt idx="52">
                        <c:v>0.98040</c:v>
                      </c:pt>
                      <c:pt idx="53">
                        <c:v>0.98060</c:v>
                      </c:pt>
                      <c:pt idx="54">
                        <c:v>0.98080</c:v>
                      </c:pt>
                      <c:pt idx="55">
                        <c:v>0.98100</c:v>
                      </c:pt>
                      <c:pt idx="56">
                        <c:v>0.98120</c:v>
                      </c:pt>
                      <c:pt idx="57">
                        <c:v>0.98140</c:v>
                      </c:pt>
                      <c:pt idx="58">
                        <c:v>0.98160</c:v>
                      </c:pt>
                      <c:pt idx="59">
                        <c:v>0.98180</c:v>
                      </c:pt>
                      <c:pt idx="60">
                        <c:v>0.98200</c:v>
                      </c:pt>
                      <c:pt idx="61">
                        <c:v>0.98220</c:v>
                      </c:pt>
                      <c:pt idx="62">
                        <c:v>0.98240</c:v>
                      </c:pt>
                      <c:pt idx="63">
                        <c:v>0.98260</c:v>
                      </c:pt>
                      <c:pt idx="64">
                        <c:v>0.98280</c:v>
                      </c:pt>
                      <c:pt idx="65">
                        <c:v>0.98300</c:v>
                      </c:pt>
                      <c:pt idx="66">
                        <c:v>0.98320</c:v>
                      </c:pt>
                      <c:pt idx="67">
                        <c:v>0.98340</c:v>
                      </c:pt>
                      <c:pt idx="68">
                        <c:v>0.98360</c:v>
                      </c:pt>
                      <c:pt idx="69">
                        <c:v>0.98380</c:v>
                      </c:pt>
                      <c:pt idx="70">
                        <c:v>0.98400</c:v>
                      </c:pt>
                      <c:pt idx="71">
                        <c:v>0.98420</c:v>
                      </c:pt>
                      <c:pt idx="72">
                        <c:v>0.98440</c:v>
                      </c:pt>
                      <c:pt idx="73">
                        <c:v>0.98460</c:v>
                      </c:pt>
                      <c:pt idx="74">
                        <c:v>0.98480</c:v>
                      </c:pt>
                      <c:pt idx="75">
                        <c:v>0.98500</c:v>
                      </c:pt>
                      <c:pt idx="76">
                        <c:v>0.98520</c:v>
                      </c:pt>
                      <c:pt idx="77">
                        <c:v>0.98540</c:v>
                      </c:pt>
                      <c:pt idx="78">
                        <c:v>0.98560</c:v>
                      </c:pt>
                      <c:pt idx="79">
                        <c:v>0.98580</c:v>
                      </c:pt>
                      <c:pt idx="80">
                        <c:v>0.98600</c:v>
                      </c:pt>
                      <c:pt idx="81">
                        <c:v>0.98620</c:v>
                      </c:pt>
                      <c:pt idx="82">
                        <c:v>0.98640</c:v>
                      </c:pt>
                      <c:pt idx="83">
                        <c:v>0.98660</c:v>
                      </c:pt>
                      <c:pt idx="84">
                        <c:v>0.98680</c:v>
                      </c:pt>
                      <c:pt idx="85">
                        <c:v>0.98700</c:v>
                      </c:pt>
                      <c:pt idx="86">
                        <c:v>0.98720</c:v>
                      </c:pt>
                      <c:pt idx="87">
                        <c:v>0.98740</c:v>
                      </c:pt>
                      <c:pt idx="88">
                        <c:v>0.98760</c:v>
                      </c:pt>
                      <c:pt idx="89">
                        <c:v>0.98780</c:v>
                      </c:pt>
                      <c:pt idx="90">
                        <c:v>0.98800</c:v>
                      </c:pt>
                      <c:pt idx="91">
                        <c:v>0.98820</c:v>
                      </c:pt>
                      <c:pt idx="92">
                        <c:v>0.98840</c:v>
                      </c:pt>
                      <c:pt idx="93">
                        <c:v>0.98860</c:v>
                      </c:pt>
                      <c:pt idx="94">
                        <c:v>0.98880</c:v>
                      </c:pt>
                      <c:pt idx="95">
                        <c:v>0.98900</c:v>
                      </c:pt>
                      <c:pt idx="96">
                        <c:v>0.98920</c:v>
                      </c:pt>
                      <c:pt idx="97">
                        <c:v>0.98940</c:v>
                      </c:pt>
                      <c:pt idx="98">
                        <c:v>0.98960</c:v>
                      </c:pt>
                      <c:pt idx="99">
                        <c:v>0.98980</c:v>
                      </c:pt>
                      <c:pt idx="100">
                        <c:v>0.99000</c:v>
                      </c:pt>
                      <c:pt idx="101">
                        <c:v>0.99020</c:v>
                      </c:pt>
                      <c:pt idx="102">
                        <c:v>0.99040</c:v>
                      </c:pt>
                      <c:pt idx="103">
                        <c:v>0.99060</c:v>
                      </c:pt>
                      <c:pt idx="104">
                        <c:v>0.99080</c:v>
                      </c:pt>
                      <c:pt idx="105">
                        <c:v>0.99100</c:v>
                      </c:pt>
                      <c:pt idx="106">
                        <c:v>0.99120</c:v>
                      </c:pt>
                      <c:pt idx="107">
                        <c:v>0.99140</c:v>
                      </c:pt>
                      <c:pt idx="108">
                        <c:v>0.99160</c:v>
                      </c:pt>
                      <c:pt idx="109">
                        <c:v>0.99180</c:v>
                      </c:pt>
                      <c:pt idx="110">
                        <c:v>0.99200</c:v>
                      </c:pt>
                      <c:pt idx="111">
                        <c:v>0.99220</c:v>
                      </c:pt>
                      <c:pt idx="112">
                        <c:v>0.99240</c:v>
                      </c:pt>
                      <c:pt idx="113">
                        <c:v>0.99260</c:v>
                      </c:pt>
                      <c:pt idx="114">
                        <c:v>0.99280</c:v>
                      </c:pt>
                      <c:pt idx="115">
                        <c:v>0.99300</c:v>
                      </c:pt>
                      <c:pt idx="116">
                        <c:v>0.99320</c:v>
                      </c:pt>
                      <c:pt idx="117">
                        <c:v>0.99340</c:v>
                      </c:pt>
                      <c:pt idx="118">
                        <c:v>0.99360</c:v>
                      </c:pt>
                      <c:pt idx="119">
                        <c:v>0.99380</c:v>
                      </c:pt>
                      <c:pt idx="120">
                        <c:v>0.99400</c:v>
                      </c:pt>
                      <c:pt idx="121">
                        <c:v>0.99420</c:v>
                      </c:pt>
                      <c:pt idx="122">
                        <c:v>0.99440</c:v>
                      </c:pt>
                      <c:pt idx="123">
                        <c:v>0.99460</c:v>
                      </c:pt>
                      <c:pt idx="124">
                        <c:v>0.99480</c:v>
                      </c:pt>
                      <c:pt idx="125">
                        <c:v>0.99500</c:v>
                      </c:pt>
                      <c:pt idx="126">
                        <c:v>0.99520</c:v>
                      </c:pt>
                      <c:pt idx="127">
                        <c:v>0.99540</c:v>
                      </c:pt>
                      <c:pt idx="128">
                        <c:v>0.99560</c:v>
                      </c:pt>
                      <c:pt idx="129">
                        <c:v>0.99580</c:v>
                      </c:pt>
                      <c:pt idx="130">
                        <c:v>0.99600</c:v>
                      </c:pt>
                      <c:pt idx="131">
                        <c:v>0.99620</c:v>
                      </c:pt>
                      <c:pt idx="132">
                        <c:v>0.99640</c:v>
                      </c:pt>
                      <c:pt idx="133">
                        <c:v>0.99660</c:v>
                      </c:pt>
                      <c:pt idx="134">
                        <c:v>0.99680</c:v>
                      </c:pt>
                      <c:pt idx="135">
                        <c:v>0.99700</c:v>
                      </c:pt>
                      <c:pt idx="136">
                        <c:v>0.99720</c:v>
                      </c:pt>
                      <c:pt idx="137">
                        <c:v>0.99740</c:v>
                      </c:pt>
                      <c:pt idx="138">
                        <c:v>0.99760</c:v>
                      </c:pt>
                      <c:pt idx="139">
                        <c:v>0.99780</c:v>
                      </c:pt>
                      <c:pt idx="140">
                        <c:v>0.99800</c:v>
                      </c:pt>
                      <c:pt idx="141">
                        <c:v>0.99820</c:v>
                      </c:pt>
                      <c:pt idx="142">
                        <c:v>0.99840</c:v>
                      </c:pt>
                      <c:pt idx="143">
                        <c:v>0.99860</c:v>
                      </c:pt>
                      <c:pt idx="144">
                        <c:v>0.99880</c:v>
                      </c:pt>
                      <c:pt idx="145">
                        <c:v>0.99900</c:v>
                      </c:pt>
                      <c:pt idx="146">
                        <c:v>0.99920</c:v>
                      </c:pt>
                      <c:pt idx="147">
                        <c:v>0.99940</c:v>
                      </c:pt>
                      <c:pt idx="148">
                        <c:v>0.99960</c:v>
                      </c:pt>
                      <c:pt idx="149">
                        <c:v>0.99980</c:v>
                      </c:pt>
                      <c:pt idx="150">
                        <c:v>1.00000</c:v>
                      </c:pt>
                      <c:pt idx="151">
                        <c:v>1.00020</c:v>
                      </c:pt>
                      <c:pt idx="152">
                        <c:v>1.00040</c:v>
                      </c:pt>
                      <c:pt idx="153">
                        <c:v>1.00060</c:v>
                      </c:pt>
                      <c:pt idx="154">
                        <c:v>1.00080</c:v>
                      </c:pt>
                      <c:pt idx="155">
                        <c:v>1.00100</c:v>
                      </c:pt>
                      <c:pt idx="156">
                        <c:v>1.00120</c:v>
                      </c:pt>
                      <c:pt idx="157">
                        <c:v>1.00140</c:v>
                      </c:pt>
                      <c:pt idx="158">
                        <c:v>1.00160</c:v>
                      </c:pt>
                      <c:pt idx="159">
                        <c:v>1.00180</c:v>
                      </c:pt>
                      <c:pt idx="160">
                        <c:v>1.00200</c:v>
                      </c:pt>
                      <c:pt idx="161">
                        <c:v>1.00220</c:v>
                      </c:pt>
                      <c:pt idx="162">
                        <c:v>1.00240</c:v>
                      </c:pt>
                      <c:pt idx="163">
                        <c:v>1.00260</c:v>
                      </c:pt>
                      <c:pt idx="164">
                        <c:v>1.00280</c:v>
                      </c:pt>
                      <c:pt idx="165">
                        <c:v>1.00300</c:v>
                      </c:pt>
                      <c:pt idx="166">
                        <c:v>1.00320</c:v>
                      </c:pt>
                      <c:pt idx="167">
                        <c:v>1.00340</c:v>
                      </c:pt>
                      <c:pt idx="168">
                        <c:v>1.00360</c:v>
                      </c:pt>
                      <c:pt idx="169">
                        <c:v>1.00380</c:v>
                      </c:pt>
                      <c:pt idx="170">
                        <c:v>1.00400</c:v>
                      </c:pt>
                      <c:pt idx="171">
                        <c:v>1.00420</c:v>
                      </c:pt>
                      <c:pt idx="172">
                        <c:v>1.00440</c:v>
                      </c:pt>
                      <c:pt idx="173">
                        <c:v>1.00460</c:v>
                      </c:pt>
                      <c:pt idx="174">
                        <c:v>1.00480</c:v>
                      </c:pt>
                      <c:pt idx="175">
                        <c:v>1.00500</c:v>
                      </c:pt>
                      <c:pt idx="176">
                        <c:v>1.00520</c:v>
                      </c:pt>
                      <c:pt idx="177">
                        <c:v>1.00540</c:v>
                      </c:pt>
                      <c:pt idx="178">
                        <c:v>1.00560</c:v>
                      </c:pt>
                      <c:pt idx="179">
                        <c:v>1.00580</c:v>
                      </c:pt>
                      <c:pt idx="180">
                        <c:v>1.00600</c:v>
                      </c:pt>
                      <c:pt idx="181">
                        <c:v>1.00620</c:v>
                      </c:pt>
                      <c:pt idx="182">
                        <c:v>1.00640</c:v>
                      </c:pt>
                      <c:pt idx="183">
                        <c:v>1.00660</c:v>
                      </c:pt>
                      <c:pt idx="184">
                        <c:v>1.00680</c:v>
                      </c:pt>
                      <c:pt idx="185">
                        <c:v>1.00700</c:v>
                      </c:pt>
                      <c:pt idx="186">
                        <c:v>1.00720</c:v>
                      </c:pt>
                      <c:pt idx="187">
                        <c:v>1.00740</c:v>
                      </c:pt>
                      <c:pt idx="188">
                        <c:v>1.00760</c:v>
                      </c:pt>
                      <c:pt idx="189">
                        <c:v>1.00780</c:v>
                      </c:pt>
                      <c:pt idx="190">
                        <c:v>1.00800</c:v>
                      </c:pt>
                      <c:pt idx="191">
                        <c:v>1.00820</c:v>
                      </c:pt>
                      <c:pt idx="192">
                        <c:v>1.00840</c:v>
                      </c:pt>
                      <c:pt idx="193">
                        <c:v>1.00860</c:v>
                      </c:pt>
                      <c:pt idx="194">
                        <c:v>1.00880</c:v>
                      </c:pt>
                      <c:pt idx="195">
                        <c:v>1.00900</c:v>
                      </c:pt>
                      <c:pt idx="196">
                        <c:v>1.00920</c:v>
                      </c:pt>
                      <c:pt idx="197">
                        <c:v>1.00940</c:v>
                      </c:pt>
                      <c:pt idx="198">
                        <c:v>1.00960</c:v>
                      </c:pt>
                      <c:pt idx="199">
                        <c:v>1.00980</c:v>
                      </c:pt>
                      <c:pt idx="200">
                        <c:v>1.01000</c:v>
                      </c:pt>
                      <c:pt idx="201">
                        <c:v>1.01020</c:v>
                      </c:pt>
                      <c:pt idx="202">
                        <c:v>1.01040</c:v>
                      </c:pt>
                      <c:pt idx="203">
                        <c:v>1.01060</c:v>
                      </c:pt>
                      <c:pt idx="204">
                        <c:v>1.01080</c:v>
                      </c:pt>
                      <c:pt idx="205">
                        <c:v>1.01100</c:v>
                      </c:pt>
                      <c:pt idx="206">
                        <c:v>1.01120</c:v>
                      </c:pt>
                      <c:pt idx="207">
                        <c:v>1.01140</c:v>
                      </c:pt>
                      <c:pt idx="208">
                        <c:v>1.01160</c:v>
                      </c:pt>
                      <c:pt idx="209">
                        <c:v>1.01180</c:v>
                      </c:pt>
                      <c:pt idx="210">
                        <c:v>1.01200</c:v>
                      </c:pt>
                      <c:pt idx="211">
                        <c:v>1.01220</c:v>
                      </c:pt>
                      <c:pt idx="212">
                        <c:v>1.01240</c:v>
                      </c:pt>
                      <c:pt idx="213">
                        <c:v>1.01260</c:v>
                      </c:pt>
                      <c:pt idx="214">
                        <c:v>1.01280</c:v>
                      </c:pt>
                      <c:pt idx="215">
                        <c:v>1.01300</c:v>
                      </c:pt>
                      <c:pt idx="216">
                        <c:v>1.01320</c:v>
                      </c:pt>
                      <c:pt idx="217">
                        <c:v>1.01340</c:v>
                      </c:pt>
                      <c:pt idx="218">
                        <c:v>1.01360</c:v>
                      </c:pt>
                      <c:pt idx="219">
                        <c:v>1.01380</c:v>
                      </c:pt>
                      <c:pt idx="220">
                        <c:v>1.01400</c:v>
                      </c:pt>
                      <c:pt idx="221">
                        <c:v>1.01420</c:v>
                      </c:pt>
                      <c:pt idx="222">
                        <c:v>1.01440</c:v>
                      </c:pt>
                      <c:pt idx="223">
                        <c:v>1.01460</c:v>
                      </c:pt>
                      <c:pt idx="224">
                        <c:v>1.01480</c:v>
                      </c:pt>
                      <c:pt idx="225">
                        <c:v>1.01500</c:v>
                      </c:pt>
                      <c:pt idx="226">
                        <c:v>1.01520</c:v>
                      </c:pt>
                      <c:pt idx="227">
                        <c:v>1.01540</c:v>
                      </c:pt>
                      <c:pt idx="228">
                        <c:v>1.01560</c:v>
                      </c:pt>
                      <c:pt idx="229">
                        <c:v>1.01580</c:v>
                      </c:pt>
                      <c:pt idx="230">
                        <c:v>1.01600</c:v>
                      </c:pt>
                      <c:pt idx="231">
                        <c:v>1.01620</c:v>
                      </c:pt>
                      <c:pt idx="232">
                        <c:v>1.01640</c:v>
                      </c:pt>
                      <c:pt idx="233">
                        <c:v>1.01660</c:v>
                      </c:pt>
                      <c:pt idx="234">
                        <c:v>1.01680</c:v>
                      </c:pt>
                      <c:pt idx="235">
                        <c:v>1.01700</c:v>
                      </c:pt>
                      <c:pt idx="236">
                        <c:v>1.01720</c:v>
                      </c:pt>
                      <c:pt idx="237">
                        <c:v>1.01740</c:v>
                      </c:pt>
                      <c:pt idx="238">
                        <c:v>1.01760</c:v>
                      </c:pt>
                      <c:pt idx="239">
                        <c:v>1.01780</c:v>
                      </c:pt>
                      <c:pt idx="240">
                        <c:v>1.01800</c:v>
                      </c:pt>
                      <c:pt idx="241">
                        <c:v>1.01820</c:v>
                      </c:pt>
                      <c:pt idx="242">
                        <c:v>1.01840</c:v>
                      </c:pt>
                      <c:pt idx="243">
                        <c:v>1.01860</c:v>
                      </c:pt>
                      <c:pt idx="244">
                        <c:v>1.01880</c:v>
                      </c:pt>
                      <c:pt idx="245">
                        <c:v>1.01900</c:v>
                      </c:pt>
                      <c:pt idx="246">
                        <c:v>1.01920</c:v>
                      </c:pt>
                      <c:pt idx="247">
                        <c:v>1.01940</c:v>
                      </c:pt>
                      <c:pt idx="248">
                        <c:v>1.01960</c:v>
                      </c:pt>
                      <c:pt idx="249">
                        <c:v>1.01980</c:v>
                      </c:pt>
                      <c:pt idx="250">
                        <c:v>1.02000</c:v>
                      </c:pt>
                      <c:pt idx="251">
                        <c:v>1.02020</c:v>
                      </c:pt>
                      <c:pt idx="252">
                        <c:v>1.02040</c:v>
                      </c:pt>
                      <c:pt idx="253">
                        <c:v>1.02060</c:v>
                      </c:pt>
                      <c:pt idx="254">
                        <c:v>1.02080</c:v>
                      </c:pt>
                      <c:pt idx="255">
                        <c:v>1.02100</c:v>
                      </c:pt>
                      <c:pt idx="256">
                        <c:v>1.02120</c:v>
                      </c:pt>
                      <c:pt idx="257">
                        <c:v>1.02140</c:v>
                      </c:pt>
                      <c:pt idx="258">
                        <c:v>1.02160</c:v>
                      </c:pt>
                      <c:pt idx="259">
                        <c:v>1.02180</c:v>
                      </c:pt>
                      <c:pt idx="260">
                        <c:v>1.02200</c:v>
                      </c:pt>
                      <c:pt idx="261">
                        <c:v>1.02220</c:v>
                      </c:pt>
                      <c:pt idx="262">
                        <c:v>1.02240</c:v>
                      </c:pt>
                      <c:pt idx="263">
                        <c:v>1.02260</c:v>
                      </c:pt>
                      <c:pt idx="264">
                        <c:v>1.02280</c:v>
                      </c:pt>
                      <c:pt idx="265">
                        <c:v>1.02300</c:v>
                      </c:pt>
                      <c:pt idx="266">
                        <c:v>1.02320</c:v>
                      </c:pt>
                      <c:pt idx="267">
                        <c:v>1.02340</c:v>
                      </c:pt>
                      <c:pt idx="268">
                        <c:v>1.02360</c:v>
                      </c:pt>
                      <c:pt idx="269">
                        <c:v>1.02380</c:v>
                      </c:pt>
                      <c:pt idx="270">
                        <c:v>1.02400</c:v>
                      </c:pt>
                      <c:pt idx="271">
                        <c:v>1.02420</c:v>
                      </c:pt>
                      <c:pt idx="272">
                        <c:v>1.02440</c:v>
                      </c:pt>
                      <c:pt idx="273">
                        <c:v>1.02460</c:v>
                      </c:pt>
                      <c:pt idx="274">
                        <c:v>1.02480</c:v>
                      </c:pt>
                      <c:pt idx="275">
                        <c:v>1.02500</c:v>
                      </c:pt>
                      <c:pt idx="276">
                        <c:v>1.02520</c:v>
                      </c:pt>
                      <c:pt idx="277">
                        <c:v>1.02540</c:v>
                      </c:pt>
                      <c:pt idx="278">
                        <c:v>1.02560</c:v>
                      </c:pt>
                      <c:pt idx="279">
                        <c:v>1.02580</c:v>
                      </c:pt>
                      <c:pt idx="280">
                        <c:v>1.02600</c:v>
                      </c:pt>
                      <c:pt idx="281">
                        <c:v>1.02620</c:v>
                      </c:pt>
                      <c:pt idx="282">
                        <c:v>1.02640</c:v>
                      </c:pt>
                      <c:pt idx="283">
                        <c:v>1.02660</c:v>
                      </c:pt>
                      <c:pt idx="284">
                        <c:v>1.02680</c:v>
                      </c:pt>
                      <c:pt idx="285">
                        <c:v>1.02700</c:v>
                      </c:pt>
                      <c:pt idx="286">
                        <c:v>1.02720</c:v>
                      </c:pt>
                      <c:pt idx="287">
                        <c:v>1.02740</c:v>
                      </c:pt>
                      <c:pt idx="288">
                        <c:v>1.02760</c:v>
                      </c:pt>
                      <c:pt idx="289">
                        <c:v>1.02780</c:v>
                      </c:pt>
                      <c:pt idx="290">
                        <c:v>1.02800</c:v>
                      </c:pt>
                      <c:pt idx="291">
                        <c:v>1.02820</c:v>
                      </c:pt>
                      <c:pt idx="292">
                        <c:v>1.02840</c:v>
                      </c:pt>
                      <c:pt idx="293">
                        <c:v>1.02860</c:v>
                      </c:pt>
                      <c:pt idx="294">
                        <c:v>1.02880</c:v>
                      </c:pt>
                      <c:pt idx="295">
                        <c:v>1.02900</c:v>
                      </c:pt>
                      <c:pt idx="296">
                        <c:v>1.02920</c:v>
                      </c:pt>
                      <c:pt idx="297">
                        <c:v>1.02940</c:v>
                      </c:pt>
                      <c:pt idx="298">
                        <c:v>1.02960</c:v>
                      </c:pt>
                      <c:pt idx="299">
                        <c:v>1.02980</c:v>
                      </c:pt>
                      <c:pt idx="300">
                        <c:v>1.03000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그래프!$F$2:$F$302</c15:sqref>
                        </c15:fullRef>
                        <c15:formulaRef>
                          <c15:sqref>그래프!$F$3:$F$302</c15:sqref>
                        </c15:formulaRef>
                      </c:ext>
                    </c:extLst>
                    <c:numCache>
                      <c:formatCode>0.00000</c:formatCode>
                      <c:ptCount val="300"/>
                      <c:pt idx="0">
                        <c:v>0.97019999999999995</c:v>
                      </c:pt>
                      <c:pt idx="1">
                        <c:v>0.97040000000000004</c:v>
                      </c:pt>
                      <c:pt idx="2">
                        <c:v>0.97059999999999991</c:v>
                      </c:pt>
                      <c:pt idx="3">
                        <c:v>0.97079999999999989</c:v>
                      </c:pt>
                      <c:pt idx="4">
                        <c:v>0.97099999999999986</c:v>
                      </c:pt>
                      <c:pt idx="5">
                        <c:v>0.97119999999999984</c:v>
                      </c:pt>
                      <c:pt idx="6">
                        <c:v>0.97139999999999982</c:v>
                      </c:pt>
                      <c:pt idx="7">
                        <c:v>0.97159999999999991</c:v>
                      </c:pt>
                      <c:pt idx="8">
                        <c:v>0.97179999999999966</c:v>
                      </c:pt>
                      <c:pt idx="9">
                        <c:v>0.97199999999999975</c:v>
                      </c:pt>
                      <c:pt idx="10">
                        <c:v>0.97219999999999973</c:v>
                      </c:pt>
                      <c:pt idx="11">
                        <c:v>0.97239999999999971</c:v>
                      </c:pt>
                      <c:pt idx="12">
                        <c:v>0.97259999999999969</c:v>
                      </c:pt>
                      <c:pt idx="13">
                        <c:v>0.97279999999999966</c:v>
                      </c:pt>
                      <c:pt idx="14">
                        <c:v>0.97299999999999975</c:v>
                      </c:pt>
                      <c:pt idx="15">
                        <c:v>0.97319999999999951</c:v>
                      </c:pt>
                      <c:pt idx="16">
                        <c:v>0.9733999999999996</c:v>
                      </c:pt>
                      <c:pt idx="17">
                        <c:v>0.97359999999999958</c:v>
                      </c:pt>
                      <c:pt idx="18">
                        <c:v>0.97379999999999955</c:v>
                      </c:pt>
                      <c:pt idx="19">
                        <c:v>0.97399999999999953</c:v>
                      </c:pt>
                      <c:pt idx="20">
                        <c:v>0.97419999999999951</c:v>
                      </c:pt>
                      <c:pt idx="21">
                        <c:v>0.97439999999999938</c:v>
                      </c:pt>
                      <c:pt idx="22">
                        <c:v>0.97459999999999947</c:v>
                      </c:pt>
                      <c:pt idx="23">
                        <c:v>0.97479999999999944</c:v>
                      </c:pt>
                      <c:pt idx="24">
                        <c:v>0.97499999999999942</c:v>
                      </c:pt>
                      <c:pt idx="25">
                        <c:v>0.9751999999999994</c:v>
                      </c:pt>
                      <c:pt idx="26">
                        <c:v>0.97539999999999938</c:v>
                      </c:pt>
                      <c:pt idx="27">
                        <c:v>0.97559999999999947</c:v>
                      </c:pt>
                      <c:pt idx="28">
                        <c:v>0.97579999999999922</c:v>
                      </c:pt>
                      <c:pt idx="29">
                        <c:v>0.97599999999999931</c:v>
                      </c:pt>
                      <c:pt idx="30">
                        <c:v>0.97619999999999929</c:v>
                      </c:pt>
                      <c:pt idx="31">
                        <c:v>0.97639999999999927</c:v>
                      </c:pt>
                      <c:pt idx="32">
                        <c:v>0.97659999999999925</c:v>
                      </c:pt>
                      <c:pt idx="33">
                        <c:v>0.97679999999999922</c:v>
                      </c:pt>
                      <c:pt idx="34">
                        <c:v>0.97699999999999931</c:v>
                      </c:pt>
                      <c:pt idx="35">
                        <c:v>0.97719999999999918</c:v>
                      </c:pt>
                      <c:pt idx="36">
                        <c:v>0.97739999999999916</c:v>
                      </c:pt>
                      <c:pt idx="37">
                        <c:v>0.97759999999999914</c:v>
                      </c:pt>
                      <c:pt idx="38">
                        <c:v>0.97779999999999911</c:v>
                      </c:pt>
                      <c:pt idx="39">
                        <c:v>0.97799999999999909</c:v>
                      </c:pt>
                      <c:pt idx="40">
                        <c:v>0.97819999999999918</c:v>
                      </c:pt>
                      <c:pt idx="41">
                        <c:v>0.97839999999999894</c:v>
                      </c:pt>
                      <c:pt idx="42">
                        <c:v>0.97859999999999903</c:v>
                      </c:pt>
                      <c:pt idx="43">
                        <c:v>0.978799999999999</c:v>
                      </c:pt>
                      <c:pt idx="44">
                        <c:v>0.97899999999999898</c:v>
                      </c:pt>
                      <c:pt idx="45">
                        <c:v>0.97919999999999896</c:v>
                      </c:pt>
                      <c:pt idx="46">
                        <c:v>0.97939999999999894</c:v>
                      </c:pt>
                      <c:pt idx="47">
                        <c:v>0.97959999999999903</c:v>
                      </c:pt>
                      <c:pt idx="48">
                        <c:v>0.97979999999999878</c:v>
                      </c:pt>
                      <c:pt idx="49">
                        <c:v>0.97999999999999887</c:v>
                      </c:pt>
                      <c:pt idx="50">
                        <c:v>0.98019999999999885</c:v>
                      </c:pt>
                      <c:pt idx="51">
                        <c:v>0.98039999999999883</c:v>
                      </c:pt>
                      <c:pt idx="52">
                        <c:v>0.98059999999999881</c:v>
                      </c:pt>
                      <c:pt idx="53">
                        <c:v>0.98079999999999878</c:v>
                      </c:pt>
                      <c:pt idx="54">
                        <c:v>0.98099999999999865</c:v>
                      </c:pt>
                      <c:pt idx="55">
                        <c:v>0.98119999999999874</c:v>
                      </c:pt>
                      <c:pt idx="56">
                        <c:v>0.98139999999999872</c:v>
                      </c:pt>
                      <c:pt idx="57">
                        <c:v>0.9815999999999987</c:v>
                      </c:pt>
                      <c:pt idx="58">
                        <c:v>0.98179999999999867</c:v>
                      </c:pt>
                      <c:pt idx="59">
                        <c:v>0.98199999999999865</c:v>
                      </c:pt>
                      <c:pt idx="60">
                        <c:v>0.98219999999999874</c:v>
                      </c:pt>
                      <c:pt idx="61">
                        <c:v>0.9823999999999985</c:v>
                      </c:pt>
                      <c:pt idx="62">
                        <c:v>0.98259999999999859</c:v>
                      </c:pt>
                      <c:pt idx="63">
                        <c:v>0.98279999999999856</c:v>
                      </c:pt>
                      <c:pt idx="64">
                        <c:v>0.98299999999999854</c:v>
                      </c:pt>
                      <c:pt idx="65">
                        <c:v>0.98319999999999852</c:v>
                      </c:pt>
                      <c:pt idx="66">
                        <c:v>0.9833999999999985</c:v>
                      </c:pt>
                      <c:pt idx="67">
                        <c:v>0.98359999999999859</c:v>
                      </c:pt>
                      <c:pt idx="68">
                        <c:v>0.98379999999999845</c:v>
                      </c:pt>
                      <c:pt idx="69">
                        <c:v>0.98399999999999843</c:v>
                      </c:pt>
                      <c:pt idx="70">
                        <c:v>0.98419999999999841</c:v>
                      </c:pt>
                      <c:pt idx="71">
                        <c:v>0.98439999999999839</c:v>
                      </c:pt>
                      <c:pt idx="72">
                        <c:v>0.98459999999999837</c:v>
                      </c:pt>
                      <c:pt idx="73">
                        <c:v>0.98479999999999845</c:v>
                      </c:pt>
                      <c:pt idx="74">
                        <c:v>0.98499999999999821</c:v>
                      </c:pt>
                      <c:pt idx="75">
                        <c:v>0.9851999999999983</c:v>
                      </c:pt>
                      <c:pt idx="76">
                        <c:v>0.98539999999999828</c:v>
                      </c:pt>
                      <c:pt idx="77">
                        <c:v>0.98559999999999826</c:v>
                      </c:pt>
                      <c:pt idx="78">
                        <c:v>0.98579999999999823</c:v>
                      </c:pt>
                      <c:pt idx="79">
                        <c:v>0.98599999999999821</c:v>
                      </c:pt>
                      <c:pt idx="80">
                        <c:v>0.9861999999999983</c:v>
                      </c:pt>
                      <c:pt idx="81">
                        <c:v>0.98639999999999806</c:v>
                      </c:pt>
                      <c:pt idx="82">
                        <c:v>0.98659999999999815</c:v>
                      </c:pt>
                      <c:pt idx="83">
                        <c:v>0.98679999999999812</c:v>
                      </c:pt>
                      <c:pt idx="84">
                        <c:v>0.9869999999999981</c:v>
                      </c:pt>
                      <c:pt idx="85">
                        <c:v>0.98719999999999808</c:v>
                      </c:pt>
                      <c:pt idx="86">
                        <c:v>0.98739999999999806</c:v>
                      </c:pt>
                      <c:pt idx="87">
                        <c:v>0.98759999999999792</c:v>
                      </c:pt>
                      <c:pt idx="88">
                        <c:v>0.98779999999999801</c:v>
                      </c:pt>
                      <c:pt idx="89">
                        <c:v>0.98799999999999799</c:v>
                      </c:pt>
                      <c:pt idx="90">
                        <c:v>0.98819999999999797</c:v>
                      </c:pt>
                      <c:pt idx="91">
                        <c:v>0.98839999999999795</c:v>
                      </c:pt>
                      <c:pt idx="92">
                        <c:v>0.98859999999999792</c:v>
                      </c:pt>
                      <c:pt idx="93">
                        <c:v>0.98879999999999801</c:v>
                      </c:pt>
                      <c:pt idx="94">
                        <c:v>0.98899999999999777</c:v>
                      </c:pt>
                      <c:pt idx="95">
                        <c:v>0.98919999999999786</c:v>
                      </c:pt>
                      <c:pt idx="96">
                        <c:v>0.98939999999999784</c:v>
                      </c:pt>
                      <c:pt idx="97">
                        <c:v>0.98959999999999781</c:v>
                      </c:pt>
                      <c:pt idx="98">
                        <c:v>0.98979999999999779</c:v>
                      </c:pt>
                      <c:pt idx="99">
                        <c:v>0.98999999999999777</c:v>
                      </c:pt>
                      <c:pt idx="100">
                        <c:v>0.99019999999999786</c:v>
                      </c:pt>
                      <c:pt idx="101">
                        <c:v>0.99039999999999773</c:v>
                      </c:pt>
                      <c:pt idx="102">
                        <c:v>0.9905999999999977</c:v>
                      </c:pt>
                      <c:pt idx="103">
                        <c:v>0.99079999999999768</c:v>
                      </c:pt>
                      <c:pt idx="104">
                        <c:v>0.99099999999999766</c:v>
                      </c:pt>
                      <c:pt idx="105">
                        <c:v>0.99119999999999764</c:v>
                      </c:pt>
                      <c:pt idx="106">
                        <c:v>0.99139999999999762</c:v>
                      </c:pt>
                      <c:pt idx="107">
                        <c:v>0.99159999999999748</c:v>
                      </c:pt>
                      <c:pt idx="108">
                        <c:v>0.99179999999999757</c:v>
                      </c:pt>
                      <c:pt idx="109">
                        <c:v>0.99199999999999755</c:v>
                      </c:pt>
                      <c:pt idx="110">
                        <c:v>0.99219999999999753</c:v>
                      </c:pt>
                      <c:pt idx="111">
                        <c:v>0.99239999999999751</c:v>
                      </c:pt>
                      <c:pt idx="112">
                        <c:v>0.99259999999999748</c:v>
                      </c:pt>
                      <c:pt idx="113">
                        <c:v>0.99279999999999757</c:v>
                      </c:pt>
                      <c:pt idx="114">
                        <c:v>0.99299999999999733</c:v>
                      </c:pt>
                      <c:pt idx="115">
                        <c:v>0.99319999999999742</c:v>
                      </c:pt>
                      <c:pt idx="116">
                        <c:v>0.9933999999999974</c:v>
                      </c:pt>
                      <c:pt idx="117">
                        <c:v>0.99359999999999737</c:v>
                      </c:pt>
                      <c:pt idx="118">
                        <c:v>0.99379999999999735</c:v>
                      </c:pt>
                      <c:pt idx="119">
                        <c:v>0.99399999999999733</c:v>
                      </c:pt>
                      <c:pt idx="120">
                        <c:v>0.99419999999999742</c:v>
                      </c:pt>
                      <c:pt idx="121">
                        <c:v>0.99439999999999729</c:v>
                      </c:pt>
                      <c:pt idx="122">
                        <c:v>0.99459999999999726</c:v>
                      </c:pt>
                      <c:pt idx="123">
                        <c:v>0.99479999999999724</c:v>
                      </c:pt>
                      <c:pt idx="124">
                        <c:v>0.99499999999999722</c:v>
                      </c:pt>
                      <c:pt idx="125">
                        <c:v>0.9951999999999972</c:v>
                      </c:pt>
                      <c:pt idx="126">
                        <c:v>0.99539999999999729</c:v>
                      </c:pt>
                      <c:pt idx="127">
                        <c:v>0.99559999999999704</c:v>
                      </c:pt>
                      <c:pt idx="128">
                        <c:v>0.99579999999999713</c:v>
                      </c:pt>
                      <c:pt idx="129">
                        <c:v>0.99599999999999711</c:v>
                      </c:pt>
                      <c:pt idx="130">
                        <c:v>0.99619999999999709</c:v>
                      </c:pt>
                      <c:pt idx="131">
                        <c:v>0.99639999999999707</c:v>
                      </c:pt>
                      <c:pt idx="132">
                        <c:v>0.99659999999999704</c:v>
                      </c:pt>
                      <c:pt idx="133">
                        <c:v>0.99679999999999713</c:v>
                      </c:pt>
                      <c:pt idx="134">
                        <c:v>0.99699999999999689</c:v>
                      </c:pt>
                      <c:pt idx="135">
                        <c:v>0.99719999999999698</c:v>
                      </c:pt>
                      <c:pt idx="136">
                        <c:v>0.99739999999999696</c:v>
                      </c:pt>
                      <c:pt idx="137">
                        <c:v>0.99759999999999693</c:v>
                      </c:pt>
                      <c:pt idx="138">
                        <c:v>0.99779999999999691</c:v>
                      </c:pt>
                      <c:pt idx="139">
                        <c:v>0.99799999999999689</c:v>
                      </c:pt>
                      <c:pt idx="140">
                        <c:v>0.99819999999999676</c:v>
                      </c:pt>
                      <c:pt idx="141">
                        <c:v>0.99839999999999685</c:v>
                      </c:pt>
                      <c:pt idx="142">
                        <c:v>0.99859999999999682</c:v>
                      </c:pt>
                      <c:pt idx="143">
                        <c:v>0.9987999999999968</c:v>
                      </c:pt>
                      <c:pt idx="144">
                        <c:v>0.99899999999999678</c:v>
                      </c:pt>
                      <c:pt idx="145">
                        <c:v>0.99919999999999676</c:v>
                      </c:pt>
                      <c:pt idx="146">
                        <c:v>0.99939999999999685</c:v>
                      </c:pt>
                      <c:pt idx="147">
                        <c:v>0.9995999999999966</c:v>
                      </c:pt>
                      <c:pt idx="148">
                        <c:v>0.99979999999999669</c:v>
                      </c:pt>
                      <c:pt idx="149">
                        <c:v>0.99999999999999667</c:v>
                      </c:pt>
                      <c:pt idx="150">
                        <c:v>1.0001999999999966</c:v>
                      </c:pt>
                      <c:pt idx="151">
                        <c:v>1.0003999999999966</c:v>
                      </c:pt>
                      <c:pt idx="152">
                        <c:v>1.0005999999999966</c:v>
                      </c:pt>
                      <c:pt idx="153">
                        <c:v>1.0007999999999966</c:v>
                      </c:pt>
                      <c:pt idx="154">
                        <c:v>1.0009999999999966</c:v>
                      </c:pt>
                      <c:pt idx="155">
                        <c:v>1.0011999999999965</c:v>
                      </c:pt>
                      <c:pt idx="156">
                        <c:v>1.0013999999999965</c:v>
                      </c:pt>
                      <c:pt idx="157">
                        <c:v>1.0015999999999965</c:v>
                      </c:pt>
                      <c:pt idx="158">
                        <c:v>1.0017999999999965</c:v>
                      </c:pt>
                      <c:pt idx="159">
                        <c:v>1.0019999999999964</c:v>
                      </c:pt>
                      <c:pt idx="160">
                        <c:v>1.0021999999999964</c:v>
                      </c:pt>
                      <c:pt idx="161">
                        <c:v>1.0023999999999964</c:v>
                      </c:pt>
                      <c:pt idx="162">
                        <c:v>1.0025999999999964</c:v>
                      </c:pt>
                      <c:pt idx="163">
                        <c:v>1.0027999999999964</c:v>
                      </c:pt>
                      <c:pt idx="164">
                        <c:v>1.0029999999999963</c:v>
                      </c:pt>
                      <c:pt idx="165">
                        <c:v>1.0031999999999963</c:v>
                      </c:pt>
                      <c:pt idx="166">
                        <c:v>1.0033999999999963</c:v>
                      </c:pt>
                      <c:pt idx="167">
                        <c:v>1.0035999999999963</c:v>
                      </c:pt>
                      <c:pt idx="168">
                        <c:v>1.0037999999999963</c:v>
                      </c:pt>
                      <c:pt idx="169">
                        <c:v>1.0039999999999962</c:v>
                      </c:pt>
                      <c:pt idx="170">
                        <c:v>1.0041999999999962</c:v>
                      </c:pt>
                      <c:pt idx="171">
                        <c:v>1.0043999999999962</c:v>
                      </c:pt>
                      <c:pt idx="172">
                        <c:v>1.0045999999999962</c:v>
                      </c:pt>
                      <c:pt idx="173">
                        <c:v>1.0047999999999961</c:v>
                      </c:pt>
                      <c:pt idx="174">
                        <c:v>1.0049999999999961</c:v>
                      </c:pt>
                      <c:pt idx="175">
                        <c:v>1.0051999999999961</c:v>
                      </c:pt>
                      <c:pt idx="176">
                        <c:v>1.0053999999999961</c:v>
                      </c:pt>
                      <c:pt idx="177">
                        <c:v>1.0055999999999961</c:v>
                      </c:pt>
                      <c:pt idx="178">
                        <c:v>1.005799999999996</c:v>
                      </c:pt>
                      <c:pt idx="179">
                        <c:v>1.005999999999996</c:v>
                      </c:pt>
                      <c:pt idx="180">
                        <c:v>1.006199999999996</c:v>
                      </c:pt>
                      <c:pt idx="181">
                        <c:v>1.006399999999996</c:v>
                      </c:pt>
                      <c:pt idx="182">
                        <c:v>1.0065999999999959</c:v>
                      </c:pt>
                      <c:pt idx="183">
                        <c:v>1.0067999999999959</c:v>
                      </c:pt>
                      <c:pt idx="184">
                        <c:v>1.0069999999999959</c:v>
                      </c:pt>
                      <c:pt idx="185">
                        <c:v>1.0071999999999959</c:v>
                      </c:pt>
                      <c:pt idx="186">
                        <c:v>1.0073999999999959</c:v>
                      </c:pt>
                      <c:pt idx="187">
                        <c:v>1.0075999999999958</c:v>
                      </c:pt>
                      <c:pt idx="188">
                        <c:v>1.0077999999999958</c:v>
                      </c:pt>
                      <c:pt idx="189">
                        <c:v>1.0079999999999958</c:v>
                      </c:pt>
                      <c:pt idx="190">
                        <c:v>1.0081999999999958</c:v>
                      </c:pt>
                      <c:pt idx="191">
                        <c:v>1.0083999999999957</c:v>
                      </c:pt>
                      <c:pt idx="192">
                        <c:v>1.0085999999999957</c:v>
                      </c:pt>
                      <c:pt idx="193">
                        <c:v>1.0087999999999957</c:v>
                      </c:pt>
                      <c:pt idx="194">
                        <c:v>1.0089999999999957</c:v>
                      </c:pt>
                      <c:pt idx="195">
                        <c:v>1.0091999999999957</c:v>
                      </c:pt>
                      <c:pt idx="196">
                        <c:v>1.0093999999999956</c:v>
                      </c:pt>
                      <c:pt idx="197">
                        <c:v>1.0095999999999956</c:v>
                      </c:pt>
                      <c:pt idx="198">
                        <c:v>1.0097999999999956</c:v>
                      </c:pt>
                      <c:pt idx="199">
                        <c:v>1.0099999999999956</c:v>
                      </c:pt>
                      <c:pt idx="200">
                        <c:v>1.0101999999999955</c:v>
                      </c:pt>
                      <c:pt idx="201">
                        <c:v>1.0103999999999955</c:v>
                      </c:pt>
                      <c:pt idx="202">
                        <c:v>1.0105999999999955</c:v>
                      </c:pt>
                      <c:pt idx="203">
                        <c:v>1.0107999999999955</c:v>
                      </c:pt>
                      <c:pt idx="204">
                        <c:v>1.0109999999999955</c:v>
                      </c:pt>
                      <c:pt idx="205">
                        <c:v>1.0111999999999954</c:v>
                      </c:pt>
                      <c:pt idx="206">
                        <c:v>1.0113999999999954</c:v>
                      </c:pt>
                      <c:pt idx="207">
                        <c:v>1.0115999999999954</c:v>
                      </c:pt>
                      <c:pt idx="208">
                        <c:v>1.0117999999999954</c:v>
                      </c:pt>
                      <c:pt idx="209">
                        <c:v>1.0119999999999953</c:v>
                      </c:pt>
                      <c:pt idx="210">
                        <c:v>1.0121999999999953</c:v>
                      </c:pt>
                      <c:pt idx="211">
                        <c:v>1.0123999999999953</c:v>
                      </c:pt>
                      <c:pt idx="212">
                        <c:v>1.0125999999999953</c:v>
                      </c:pt>
                      <c:pt idx="213">
                        <c:v>1.0127999999999953</c:v>
                      </c:pt>
                      <c:pt idx="214">
                        <c:v>1.0129999999999952</c:v>
                      </c:pt>
                      <c:pt idx="215">
                        <c:v>1.0131999999999952</c:v>
                      </c:pt>
                      <c:pt idx="216">
                        <c:v>1.0133999999999952</c:v>
                      </c:pt>
                      <c:pt idx="217">
                        <c:v>1.0135999999999952</c:v>
                      </c:pt>
                      <c:pt idx="218">
                        <c:v>1.0137999999999951</c:v>
                      </c:pt>
                      <c:pt idx="219">
                        <c:v>1.0139999999999951</c:v>
                      </c:pt>
                      <c:pt idx="220">
                        <c:v>1.0141999999999951</c:v>
                      </c:pt>
                      <c:pt idx="221">
                        <c:v>1.0143999999999951</c:v>
                      </c:pt>
                      <c:pt idx="222">
                        <c:v>1.0145999999999951</c:v>
                      </c:pt>
                      <c:pt idx="223">
                        <c:v>1.014799999999995</c:v>
                      </c:pt>
                      <c:pt idx="224">
                        <c:v>1.014999999999995</c:v>
                      </c:pt>
                      <c:pt idx="225">
                        <c:v>1.015199999999995</c:v>
                      </c:pt>
                      <c:pt idx="226">
                        <c:v>1.015399999999995</c:v>
                      </c:pt>
                      <c:pt idx="227">
                        <c:v>1.015599999999995</c:v>
                      </c:pt>
                      <c:pt idx="228">
                        <c:v>1.0157999999999949</c:v>
                      </c:pt>
                      <c:pt idx="229">
                        <c:v>1.0159999999999949</c:v>
                      </c:pt>
                      <c:pt idx="230">
                        <c:v>1.0161999999999949</c:v>
                      </c:pt>
                      <c:pt idx="231">
                        <c:v>1.0163999999999949</c:v>
                      </c:pt>
                      <c:pt idx="232">
                        <c:v>1.0165999999999948</c:v>
                      </c:pt>
                      <c:pt idx="233">
                        <c:v>1.0167999999999948</c:v>
                      </c:pt>
                      <c:pt idx="234">
                        <c:v>1.0169999999999948</c:v>
                      </c:pt>
                      <c:pt idx="235">
                        <c:v>1.0171999999999948</c:v>
                      </c:pt>
                      <c:pt idx="236">
                        <c:v>1.0173999999999948</c:v>
                      </c:pt>
                      <c:pt idx="237">
                        <c:v>1.0175999999999947</c:v>
                      </c:pt>
                      <c:pt idx="238">
                        <c:v>1.0177999999999947</c:v>
                      </c:pt>
                      <c:pt idx="239">
                        <c:v>1.0179999999999947</c:v>
                      </c:pt>
                      <c:pt idx="240">
                        <c:v>1.0181999999999947</c:v>
                      </c:pt>
                      <c:pt idx="241">
                        <c:v>1.0183999999999946</c:v>
                      </c:pt>
                      <c:pt idx="242">
                        <c:v>1.0185999999999946</c:v>
                      </c:pt>
                      <c:pt idx="243">
                        <c:v>1.0187999999999946</c:v>
                      </c:pt>
                      <c:pt idx="244">
                        <c:v>1.0189999999999946</c:v>
                      </c:pt>
                      <c:pt idx="245">
                        <c:v>1.0191999999999946</c:v>
                      </c:pt>
                      <c:pt idx="246">
                        <c:v>1.0193999999999945</c:v>
                      </c:pt>
                      <c:pt idx="247">
                        <c:v>1.0195999999999945</c:v>
                      </c:pt>
                      <c:pt idx="248">
                        <c:v>1.0197999999999945</c:v>
                      </c:pt>
                      <c:pt idx="249">
                        <c:v>1.0199999999999945</c:v>
                      </c:pt>
                      <c:pt idx="250">
                        <c:v>1.0201999999999944</c:v>
                      </c:pt>
                      <c:pt idx="251">
                        <c:v>1.0203999999999944</c:v>
                      </c:pt>
                      <c:pt idx="252">
                        <c:v>1.0205999999999944</c:v>
                      </c:pt>
                      <c:pt idx="253">
                        <c:v>1.0207999999999944</c:v>
                      </c:pt>
                      <c:pt idx="254">
                        <c:v>1.0209999999999944</c:v>
                      </c:pt>
                      <c:pt idx="255">
                        <c:v>1.0211999999999943</c:v>
                      </c:pt>
                      <c:pt idx="256">
                        <c:v>1.0213999999999943</c:v>
                      </c:pt>
                      <c:pt idx="257">
                        <c:v>1.0215999999999943</c:v>
                      </c:pt>
                      <c:pt idx="258">
                        <c:v>1.0217999999999943</c:v>
                      </c:pt>
                      <c:pt idx="259">
                        <c:v>1.0219999999999942</c:v>
                      </c:pt>
                      <c:pt idx="260">
                        <c:v>1.0221999999999942</c:v>
                      </c:pt>
                      <c:pt idx="261">
                        <c:v>1.0223999999999942</c:v>
                      </c:pt>
                      <c:pt idx="262">
                        <c:v>1.0225999999999942</c:v>
                      </c:pt>
                      <c:pt idx="263">
                        <c:v>1.0227999999999942</c:v>
                      </c:pt>
                      <c:pt idx="264">
                        <c:v>1.0229999999999941</c:v>
                      </c:pt>
                      <c:pt idx="265">
                        <c:v>1.0231999999999941</c:v>
                      </c:pt>
                      <c:pt idx="266">
                        <c:v>1.0233999999999941</c:v>
                      </c:pt>
                      <c:pt idx="267">
                        <c:v>1.0235999999999941</c:v>
                      </c:pt>
                      <c:pt idx="268">
                        <c:v>1.023799999999994</c:v>
                      </c:pt>
                      <c:pt idx="269">
                        <c:v>1.023999999999994</c:v>
                      </c:pt>
                      <c:pt idx="270">
                        <c:v>1.024199999999994</c:v>
                      </c:pt>
                      <c:pt idx="271">
                        <c:v>1.024399999999994</c:v>
                      </c:pt>
                      <c:pt idx="272">
                        <c:v>1.024599999999994</c:v>
                      </c:pt>
                      <c:pt idx="273">
                        <c:v>1.0247999999999939</c:v>
                      </c:pt>
                      <c:pt idx="274">
                        <c:v>1.0249999999999939</c:v>
                      </c:pt>
                      <c:pt idx="275">
                        <c:v>1.0251999999999939</c:v>
                      </c:pt>
                      <c:pt idx="276">
                        <c:v>1.0253999999999939</c:v>
                      </c:pt>
                      <c:pt idx="277">
                        <c:v>1.0255999999999938</c:v>
                      </c:pt>
                      <c:pt idx="278">
                        <c:v>1.0257999999999938</c:v>
                      </c:pt>
                      <c:pt idx="279">
                        <c:v>1.0259999999999938</c:v>
                      </c:pt>
                      <c:pt idx="280">
                        <c:v>1.0261999999999938</c:v>
                      </c:pt>
                      <c:pt idx="281">
                        <c:v>1.0263999999999938</c:v>
                      </c:pt>
                      <c:pt idx="282">
                        <c:v>1.0265999999999937</c:v>
                      </c:pt>
                      <c:pt idx="283">
                        <c:v>1.0267999999999937</c:v>
                      </c:pt>
                      <c:pt idx="284">
                        <c:v>1.0269999999999937</c:v>
                      </c:pt>
                      <c:pt idx="285">
                        <c:v>1.0271999999999937</c:v>
                      </c:pt>
                      <c:pt idx="286">
                        <c:v>1.0273999999999937</c:v>
                      </c:pt>
                      <c:pt idx="287">
                        <c:v>1.0275999999999936</c:v>
                      </c:pt>
                      <c:pt idx="288">
                        <c:v>1.0277999999999936</c:v>
                      </c:pt>
                      <c:pt idx="289">
                        <c:v>1.0279999999999936</c:v>
                      </c:pt>
                      <c:pt idx="290">
                        <c:v>1.0281999999999936</c:v>
                      </c:pt>
                      <c:pt idx="291">
                        <c:v>1.0283999999999935</c:v>
                      </c:pt>
                      <c:pt idx="292">
                        <c:v>1.0285999999999935</c:v>
                      </c:pt>
                      <c:pt idx="293">
                        <c:v>1.0287999999999935</c:v>
                      </c:pt>
                      <c:pt idx="294">
                        <c:v>1.0289999999999935</c:v>
                      </c:pt>
                      <c:pt idx="295">
                        <c:v>1.0291999999999935</c:v>
                      </c:pt>
                      <c:pt idx="296">
                        <c:v>1.0293999999999934</c:v>
                      </c:pt>
                      <c:pt idx="297">
                        <c:v>1.0295999999999934</c:v>
                      </c:pt>
                      <c:pt idx="298">
                        <c:v>1.0297999999999934</c:v>
                      </c:pt>
                      <c:pt idx="299">
                        <c:v>1.0299999999999934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6E1-4BDD-990D-F30B5C6B0014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그래프!$H$1</c:f>
              <c:strCache>
                <c:ptCount val="1"/>
                <c:pt idx="0">
                  <c:v>정규분포값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00"/>
              <c:pt idx="0">
                <c:v>0.97000</c:v>
              </c:pt>
              <c:pt idx="1">
                <c:v>0.97020</c:v>
              </c:pt>
              <c:pt idx="2">
                <c:v>0.97040</c:v>
              </c:pt>
              <c:pt idx="3">
                <c:v>0.97060</c:v>
              </c:pt>
              <c:pt idx="4">
                <c:v>0.97080</c:v>
              </c:pt>
              <c:pt idx="5">
                <c:v>0.97100</c:v>
              </c:pt>
              <c:pt idx="6">
                <c:v>0.97120</c:v>
              </c:pt>
              <c:pt idx="7">
                <c:v>0.97140</c:v>
              </c:pt>
              <c:pt idx="8">
                <c:v>0.97160</c:v>
              </c:pt>
              <c:pt idx="9">
                <c:v>0.97180</c:v>
              </c:pt>
              <c:pt idx="10">
                <c:v>0.97200</c:v>
              </c:pt>
              <c:pt idx="11">
                <c:v>0.97220</c:v>
              </c:pt>
              <c:pt idx="12">
                <c:v>0.97240</c:v>
              </c:pt>
              <c:pt idx="13">
                <c:v>0.97260</c:v>
              </c:pt>
              <c:pt idx="14">
                <c:v>0.97280</c:v>
              </c:pt>
              <c:pt idx="15">
                <c:v>0.97300</c:v>
              </c:pt>
              <c:pt idx="16">
                <c:v>0.97320</c:v>
              </c:pt>
              <c:pt idx="17">
                <c:v>0.97340</c:v>
              </c:pt>
              <c:pt idx="18">
                <c:v>0.97360</c:v>
              </c:pt>
              <c:pt idx="19">
                <c:v>0.97380</c:v>
              </c:pt>
              <c:pt idx="20">
                <c:v>0.97400</c:v>
              </c:pt>
              <c:pt idx="21">
                <c:v>0.97420</c:v>
              </c:pt>
              <c:pt idx="22">
                <c:v>0.97440</c:v>
              </c:pt>
              <c:pt idx="23">
                <c:v>0.97460</c:v>
              </c:pt>
              <c:pt idx="24">
                <c:v>0.97480</c:v>
              </c:pt>
              <c:pt idx="25">
                <c:v>0.97500</c:v>
              </c:pt>
              <c:pt idx="26">
                <c:v>0.97520</c:v>
              </c:pt>
              <c:pt idx="27">
                <c:v>0.97540</c:v>
              </c:pt>
              <c:pt idx="28">
                <c:v>0.97560</c:v>
              </c:pt>
              <c:pt idx="29">
                <c:v>0.97580</c:v>
              </c:pt>
              <c:pt idx="30">
                <c:v>0.97600</c:v>
              </c:pt>
              <c:pt idx="31">
                <c:v>0.97620</c:v>
              </c:pt>
              <c:pt idx="32">
                <c:v>0.97640</c:v>
              </c:pt>
              <c:pt idx="33">
                <c:v>0.97660</c:v>
              </c:pt>
              <c:pt idx="34">
                <c:v>0.97680</c:v>
              </c:pt>
              <c:pt idx="35">
                <c:v>0.97700</c:v>
              </c:pt>
              <c:pt idx="36">
                <c:v>0.97720</c:v>
              </c:pt>
              <c:pt idx="37">
                <c:v>0.97740</c:v>
              </c:pt>
              <c:pt idx="38">
                <c:v>0.97760</c:v>
              </c:pt>
              <c:pt idx="39">
                <c:v>0.97780</c:v>
              </c:pt>
              <c:pt idx="40">
                <c:v>0.97800</c:v>
              </c:pt>
              <c:pt idx="41">
                <c:v>0.97820</c:v>
              </c:pt>
              <c:pt idx="42">
                <c:v>0.97840</c:v>
              </c:pt>
              <c:pt idx="43">
                <c:v>0.97860</c:v>
              </c:pt>
              <c:pt idx="44">
                <c:v>0.97880</c:v>
              </c:pt>
              <c:pt idx="45">
                <c:v>0.97900</c:v>
              </c:pt>
              <c:pt idx="46">
                <c:v>0.97920</c:v>
              </c:pt>
              <c:pt idx="47">
                <c:v>0.97940</c:v>
              </c:pt>
              <c:pt idx="48">
                <c:v>0.97960</c:v>
              </c:pt>
              <c:pt idx="49">
                <c:v>0.97980</c:v>
              </c:pt>
              <c:pt idx="50">
                <c:v>0.98000</c:v>
              </c:pt>
              <c:pt idx="51">
                <c:v>0.98020</c:v>
              </c:pt>
              <c:pt idx="52">
                <c:v>0.98040</c:v>
              </c:pt>
              <c:pt idx="53">
                <c:v>0.98060</c:v>
              </c:pt>
              <c:pt idx="54">
                <c:v>0.98080</c:v>
              </c:pt>
              <c:pt idx="55">
                <c:v>0.98100</c:v>
              </c:pt>
              <c:pt idx="56">
                <c:v>0.98120</c:v>
              </c:pt>
              <c:pt idx="57">
                <c:v>0.98140</c:v>
              </c:pt>
              <c:pt idx="58">
                <c:v>0.98160</c:v>
              </c:pt>
              <c:pt idx="59">
                <c:v>0.98180</c:v>
              </c:pt>
              <c:pt idx="60">
                <c:v>0.98200</c:v>
              </c:pt>
              <c:pt idx="61">
                <c:v>0.98220</c:v>
              </c:pt>
              <c:pt idx="62">
                <c:v>0.98240</c:v>
              </c:pt>
              <c:pt idx="63">
                <c:v>0.98260</c:v>
              </c:pt>
              <c:pt idx="64">
                <c:v>0.98280</c:v>
              </c:pt>
              <c:pt idx="65">
                <c:v>0.98300</c:v>
              </c:pt>
              <c:pt idx="66">
                <c:v>0.98320</c:v>
              </c:pt>
              <c:pt idx="67">
                <c:v>0.98340</c:v>
              </c:pt>
              <c:pt idx="68">
                <c:v>0.98360</c:v>
              </c:pt>
              <c:pt idx="69">
                <c:v>0.98380</c:v>
              </c:pt>
              <c:pt idx="70">
                <c:v>0.98400</c:v>
              </c:pt>
              <c:pt idx="71">
                <c:v>0.98420</c:v>
              </c:pt>
              <c:pt idx="72">
                <c:v>0.98440</c:v>
              </c:pt>
              <c:pt idx="73">
                <c:v>0.98460</c:v>
              </c:pt>
              <c:pt idx="74">
                <c:v>0.98480</c:v>
              </c:pt>
              <c:pt idx="75">
                <c:v>0.98500</c:v>
              </c:pt>
              <c:pt idx="76">
                <c:v>0.98520</c:v>
              </c:pt>
              <c:pt idx="77">
                <c:v>0.98540</c:v>
              </c:pt>
              <c:pt idx="78">
                <c:v>0.98560</c:v>
              </c:pt>
              <c:pt idx="79">
                <c:v>0.98580</c:v>
              </c:pt>
              <c:pt idx="80">
                <c:v>0.98600</c:v>
              </c:pt>
              <c:pt idx="81">
                <c:v>0.98620</c:v>
              </c:pt>
              <c:pt idx="82">
                <c:v>0.98640</c:v>
              </c:pt>
              <c:pt idx="83">
                <c:v>0.98660</c:v>
              </c:pt>
              <c:pt idx="84">
                <c:v>0.98680</c:v>
              </c:pt>
              <c:pt idx="85">
                <c:v>0.98700</c:v>
              </c:pt>
              <c:pt idx="86">
                <c:v>0.98720</c:v>
              </c:pt>
              <c:pt idx="87">
                <c:v>0.98740</c:v>
              </c:pt>
              <c:pt idx="88">
                <c:v>0.98760</c:v>
              </c:pt>
              <c:pt idx="89">
                <c:v>0.98780</c:v>
              </c:pt>
              <c:pt idx="90">
                <c:v>0.98800</c:v>
              </c:pt>
              <c:pt idx="91">
                <c:v>0.98820</c:v>
              </c:pt>
              <c:pt idx="92">
                <c:v>0.98840</c:v>
              </c:pt>
              <c:pt idx="93">
                <c:v>0.98860</c:v>
              </c:pt>
              <c:pt idx="94">
                <c:v>0.98880</c:v>
              </c:pt>
              <c:pt idx="95">
                <c:v>0.98900</c:v>
              </c:pt>
              <c:pt idx="96">
                <c:v>0.98920</c:v>
              </c:pt>
              <c:pt idx="97">
                <c:v>0.98940</c:v>
              </c:pt>
              <c:pt idx="98">
                <c:v>0.98960</c:v>
              </c:pt>
              <c:pt idx="99">
                <c:v>0.98980</c:v>
              </c:pt>
              <c:pt idx="100">
                <c:v>0.99000</c:v>
              </c:pt>
              <c:pt idx="101">
                <c:v>0.99020</c:v>
              </c:pt>
              <c:pt idx="102">
                <c:v>0.99040</c:v>
              </c:pt>
              <c:pt idx="103">
                <c:v>0.99060</c:v>
              </c:pt>
              <c:pt idx="104">
                <c:v>0.99080</c:v>
              </c:pt>
              <c:pt idx="105">
                <c:v>0.99100</c:v>
              </c:pt>
              <c:pt idx="106">
                <c:v>0.99120</c:v>
              </c:pt>
              <c:pt idx="107">
                <c:v>0.99140</c:v>
              </c:pt>
              <c:pt idx="108">
                <c:v>0.99160</c:v>
              </c:pt>
              <c:pt idx="109">
                <c:v>0.99180</c:v>
              </c:pt>
              <c:pt idx="110">
                <c:v>0.99200</c:v>
              </c:pt>
              <c:pt idx="111">
                <c:v>0.99220</c:v>
              </c:pt>
              <c:pt idx="112">
                <c:v>0.99240</c:v>
              </c:pt>
              <c:pt idx="113">
                <c:v>0.99260</c:v>
              </c:pt>
              <c:pt idx="114">
                <c:v>0.99280</c:v>
              </c:pt>
              <c:pt idx="115">
                <c:v>0.99300</c:v>
              </c:pt>
              <c:pt idx="116">
                <c:v>0.99320</c:v>
              </c:pt>
              <c:pt idx="117">
                <c:v>0.99340</c:v>
              </c:pt>
              <c:pt idx="118">
                <c:v>0.99360</c:v>
              </c:pt>
              <c:pt idx="119">
                <c:v>0.99380</c:v>
              </c:pt>
              <c:pt idx="120">
                <c:v>0.99400</c:v>
              </c:pt>
              <c:pt idx="121">
                <c:v>0.99420</c:v>
              </c:pt>
              <c:pt idx="122">
                <c:v>0.99440</c:v>
              </c:pt>
              <c:pt idx="123">
                <c:v>0.99460</c:v>
              </c:pt>
              <c:pt idx="124">
                <c:v>0.99480</c:v>
              </c:pt>
              <c:pt idx="125">
                <c:v>0.99500</c:v>
              </c:pt>
              <c:pt idx="126">
                <c:v>0.99520</c:v>
              </c:pt>
              <c:pt idx="127">
                <c:v>0.99540</c:v>
              </c:pt>
              <c:pt idx="128">
                <c:v>0.99560</c:v>
              </c:pt>
              <c:pt idx="129">
                <c:v>0.99580</c:v>
              </c:pt>
              <c:pt idx="130">
                <c:v>0.99600</c:v>
              </c:pt>
              <c:pt idx="131">
                <c:v>0.99620</c:v>
              </c:pt>
              <c:pt idx="132">
                <c:v>0.99640</c:v>
              </c:pt>
              <c:pt idx="133">
                <c:v>0.99660</c:v>
              </c:pt>
              <c:pt idx="134">
                <c:v>0.99680</c:v>
              </c:pt>
              <c:pt idx="135">
                <c:v>0.99700</c:v>
              </c:pt>
              <c:pt idx="136">
                <c:v>0.99720</c:v>
              </c:pt>
              <c:pt idx="137">
                <c:v>0.99740</c:v>
              </c:pt>
              <c:pt idx="138">
                <c:v>0.99760</c:v>
              </c:pt>
              <c:pt idx="139">
                <c:v>0.99780</c:v>
              </c:pt>
              <c:pt idx="140">
                <c:v>0.99800</c:v>
              </c:pt>
              <c:pt idx="141">
                <c:v>0.99820</c:v>
              </c:pt>
              <c:pt idx="142">
                <c:v>0.99840</c:v>
              </c:pt>
              <c:pt idx="143">
                <c:v>0.99860</c:v>
              </c:pt>
              <c:pt idx="144">
                <c:v>0.99880</c:v>
              </c:pt>
              <c:pt idx="145">
                <c:v>0.99900</c:v>
              </c:pt>
              <c:pt idx="146">
                <c:v>0.99920</c:v>
              </c:pt>
              <c:pt idx="147">
                <c:v>0.99940</c:v>
              </c:pt>
              <c:pt idx="148">
                <c:v>0.99960</c:v>
              </c:pt>
              <c:pt idx="149">
                <c:v>0.99980</c:v>
              </c:pt>
              <c:pt idx="150">
                <c:v>1.00000</c:v>
              </c:pt>
              <c:pt idx="151">
                <c:v>1.00020</c:v>
              </c:pt>
              <c:pt idx="152">
                <c:v>1.00040</c:v>
              </c:pt>
              <c:pt idx="153">
                <c:v>1.00060</c:v>
              </c:pt>
              <c:pt idx="154">
                <c:v>1.00080</c:v>
              </c:pt>
              <c:pt idx="155">
                <c:v>1.00100</c:v>
              </c:pt>
              <c:pt idx="156">
                <c:v>1.00120</c:v>
              </c:pt>
              <c:pt idx="157">
                <c:v>1.00140</c:v>
              </c:pt>
              <c:pt idx="158">
                <c:v>1.00160</c:v>
              </c:pt>
              <c:pt idx="159">
                <c:v>1.00180</c:v>
              </c:pt>
              <c:pt idx="160">
                <c:v>1.00200</c:v>
              </c:pt>
              <c:pt idx="161">
                <c:v>1.00220</c:v>
              </c:pt>
              <c:pt idx="162">
                <c:v>1.00240</c:v>
              </c:pt>
              <c:pt idx="163">
                <c:v>1.00260</c:v>
              </c:pt>
              <c:pt idx="164">
                <c:v>1.00280</c:v>
              </c:pt>
              <c:pt idx="165">
                <c:v>1.00300</c:v>
              </c:pt>
              <c:pt idx="166">
                <c:v>1.00320</c:v>
              </c:pt>
              <c:pt idx="167">
                <c:v>1.00340</c:v>
              </c:pt>
              <c:pt idx="168">
                <c:v>1.00360</c:v>
              </c:pt>
              <c:pt idx="169">
                <c:v>1.00380</c:v>
              </c:pt>
              <c:pt idx="170">
                <c:v>1.00400</c:v>
              </c:pt>
              <c:pt idx="171">
                <c:v>1.00420</c:v>
              </c:pt>
              <c:pt idx="172">
                <c:v>1.00440</c:v>
              </c:pt>
              <c:pt idx="173">
                <c:v>1.00460</c:v>
              </c:pt>
              <c:pt idx="174">
                <c:v>1.00480</c:v>
              </c:pt>
              <c:pt idx="175">
                <c:v>1.00500</c:v>
              </c:pt>
              <c:pt idx="176">
                <c:v>1.00520</c:v>
              </c:pt>
              <c:pt idx="177">
                <c:v>1.00540</c:v>
              </c:pt>
              <c:pt idx="178">
                <c:v>1.00560</c:v>
              </c:pt>
              <c:pt idx="179">
                <c:v>1.00580</c:v>
              </c:pt>
              <c:pt idx="180">
                <c:v>1.00600</c:v>
              </c:pt>
              <c:pt idx="181">
                <c:v>1.00620</c:v>
              </c:pt>
              <c:pt idx="182">
                <c:v>1.00640</c:v>
              </c:pt>
              <c:pt idx="183">
                <c:v>1.00660</c:v>
              </c:pt>
              <c:pt idx="184">
                <c:v>1.00680</c:v>
              </c:pt>
              <c:pt idx="185">
                <c:v>1.00700</c:v>
              </c:pt>
              <c:pt idx="186">
                <c:v>1.00720</c:v>
              </c:pt>
              <c:pt idx="187">
                <c:v>1.00740</c:v>
              </c:pt>
              <c:pt idx="188">
                <c:v>1.00760</c:v>
              </c:pt>
              <c:pt idx="189">
                <c:v>1.00780</c:v>
              </c:pt>
              <c:pt idx="190">
                <c:v>1.00800</c:v>
              </c:pt>
              <c:pt idx="191">
                <c:v>1.00820</c:v>
              </c:pt>
              <c:pt idx="192">
                <c:v>1.00840</c:v>
              </c:pt>
              <c:pt idx="193">
                <c:v>1.00860</c:v>
              </c:pt>
              <c:pt idx="194">
                <c:v>1.00880</c:v>
              </c:pt>
              <c:pt idx="195">
                <c:v>1.00900</c:v>
              </c:pt>
              <c:pt idx="196">
                <c:v>1.00920</c:v>
              </c:pt>
              <c:pt idx="197">
                <c:v>1.00940</c:v>
              </c:pt>
              <c:pt idx="198">
                <c:v>1.00960</c:v>
              </c:pt>
              <c:pt idx="199">
                <c:v>1.00980</c:v>
              </c:pt>
              <c:pt idx="200">
                <c:v>1.01000</c:v>
              </c:pt>
              <c:pt idx="201">
                <c:v>1.01020</c:v>
              </c:pt>
              <c:pt idx="202">
                <c:v>1.01040</c:v>
              </c:pt>
              <c:pt idx="203">
                <c:v>1.01060</c:v>
              </c:pt>
              <c:pt idx="204">
                <c:v>1.01080</c:v>
              </c:pt>
              <c:pt idx="205">
                <c:v>1.01100</c:v>
              </c:pt>
              <c:pt idx="206">
                <c:v>1.01120</c:v>
              </c:pt>
              <c:pt idx="207">
                <c:v>1.01140</c:v>
              </c:pt>
              <c:pt idx="208">
                <c:v>1.01160</c:v>
              </c:pt>
              <c:pt idx="209">
                <c:v>1.01180</c:v>
              </c:pt>
              <c:pt idx="210">
                <c:v>1.01200</c:v>
              </c:pt>
              <c:pt idx="211">
                <c:v>1.01220</c:v>
              </c:pt>
              <c:pt idx="212">
                <c:v>1.01240</c:v>
              </c:pt>
              <c:pt idx="213">
                <c:v>1.01260</c:v>
              </c:pt>
              <c:pt idx="214">
                <c:v>1.01280</c:v>
              </c:pt>
              <c:pt idx="215">
                <c:v>1.01300</c:v>
              </c:pt>
              <c:pt idx="216">
                <c:v>1.01320</c:v>
              </c:pt>
              <c:pt idx="217">
                <c:v>1.01340</c:v>
              </c:pt>
              <c:pt idx="218">
                <c:v>1.01360</c:v>
              </c:pt>
              <c:pt idx="219">
                <c:v>1.01380</c:v>
              </c:pt>
              <c:pt idx="220">
                <c:v>1.01400</c:v>
              </c:pt>
              <c:pt idx="221">
                <c:v>1.01420</c:v>
              </c:pt>
              <c:pt idx="222">
                <c:v>1.01440</c:v>
              </c:pt>
              <c:pt idx="223">
                <c:v>1.01460</c:v>
              </c:pt>
              <c:pt idx="224">
                <c:v>1.01480</c:v>
              </c:pt>
              <c:pt idx="225">
                <c:v>1.01500</c:v>
              </c:pt>
              <c:pt idx="226">
                <c:v>1.01520</c:v>
              </c:pt>
              <c:pt idx="227">
                <c:v>1.01540</c:v>
              </c:pt>
              <c:pt idx="228">
                <c:v>1.01560</c:v>
              </c:pt>
              <c:pt idx="229">
                <c:v>1.01580</c:v>
              </c:pt>
              <c:pt idx="230">
                <c:v>1.01600</c:v>
              </c:pt>
              <c:pt idx="231">
                <c:v>1.01620</c:v>
              </c:pt>
              <c:pt idx="232">
                <c:v>1.01640</c:v>
              </c:pt>
              <c:pt idx="233">
                <c:v>1.01660</c:v>
              </c:pt>
              <c:pt idx="234">
                <c:v>1.01680</c:v>
              </c:pt>
              <c:pt idx="235">
                <c:v>1.01700</c:v>
              </c:pt>
              <c:pt idx="236">
                <c:v>1.01720</c:v>
              </c:pt>
              <c:pt idx="237">
                <c:v>1.01740</c:v>
              </c:pt>
              <c:pt idx="238">
                <c:v>1.01760</c:v>
              </c:pt>
              <c:pt idx="239">
                <c:v>1.01780</c:v>
              </c:pt>
              <c:pt idx="240">
                <c:v>1.01800</c:v>
              </c:pt>
              <c:pt idx="241">
                <c:v>1.01820</c:v>
              </c:pt>
              <c:pt idx="242">
                <c:v>1.01840</c:v>
              </c:pt>
              <c:pt idx="243">
                <c:v>1.01860</c:v>
              </c:pt>
              <c:pt idx="244">
                <c:v>1.01880</c:v>
              </c:pt>
              <c:pt idx="245">
                <c:v>1.01900</c:v>
              </c:pt>
              <c:pt idx="246">
                <c:v>1.01920</c:v>
              </c:pt>
              <c:pt idx="247">
                <c:v>1.01940</c:v>
              </c:pt>
              <c:pt idx="248">
                <c:v>1.01960</c:v>
              </c:pt>
              <c:pt idx="249">
                <c:v>1.01980</c:v>
              </c:pt>
              <c:pt idx="250">
                <c:v>1.02000</c:v>
              </c:pt>
              <c:pt idx="251">
                <c:v>1.02020</c:v>
              </c:pt>
              <c:pt idx="252">
                <c:v>1.02040</c:v>
              </c:pt>
              <c:pt idx="253">
                <c:v>1.02060</c:v>
              </c:pt>
              <c:pt idx="254">
                <c:v>1.02080</c:v>
              </c:pt>
              <c:pt idx="255">
                <c:v>1.02100</c:v>
              </c:pt>
              <c:pt idx="256">
                <c:v>1.02120</c:v>
              </c:pt>
              <c:pt idx="257">
                <c:v>1.02140</c:v>
              </c:pt>
              <c:pt idx="258">
                <c:v>1.02160</c:v>
              </c:pt>
              <c:pt idx="259">
                <c:v>1.02180</c:v>
              </c:pt>
              <c:pt idx="260">
                <c:v>1.02200</c:v>
              </c:pt>
              <c:pt idx="261">
                <c:v>1.02220</c:v>
              </c:pt>
              <c:pt idx="262">
                <c:v>1.02240</c:v>
              </c:pt>
              <c:pt idx="263">
                <c:v>1.02260</c:v>
              </c:pt>
              <c:pt idx="264">
                <c:v>1.02280</c:v>
              </c:pt>
              <c:pt idx="265">
                <c:v>1.02300</c:v>
              </c:pt>
              <c:pt idx="266">
                <c:v>1.02320</c:v>
              </c:pt>
              <c:pt idx="267">
                <c:v>1.02340</c:v>
              </c:pt>
              <c:pt idx="268">
                <c:v>1.02360</c:v>
              </c:pt>
              <c:pt idx="269">
                <c:v>1.02380</c:v>
              </c:pt>
              <c:pt idx="270">
                <c:v>1.02400</c:v>
              </c:pt>
              <c:pt idx="271">
                <c:v>1.02420</c:v>
              </c:pt>
              <c:pt idx="272">
                <c:v>1.02440</c:v>
              </c:pt>
              <c:pt idx="273">
                <c:v>1.02460</c:v>
              </c:pt>
              <c:pt idx="274">
                <c:v>1.02480</c:v>
              </c:pt>
              <c:pt idx="275">
                <c:v>1.02500</c:v>
              </c:pt>
              <c:pt idx="276">
                <c:v>1.02520</c:v>
              </c:pt>
              <c:pt idx="277">
                <c:v>1.02540</c:v>
              </c:pt>
              <c:pt idx="278">
                <c:v>1.02560</c:v>
              </c:pt>
              <c:pt idx="279">
                <c:v>1.02580</c:v>
              </c:pt>
              <c:pt idx="280">
                <c:v>1.02600</c:v>
              </c:pt>
              <c:pt idx="281">
                <c:v>1.02620</c:v>
              </c:pt>
              <c:pt idx="282">
                <c:v>1.02640</c:v>
              </c:pt>
              <c:pt idx="283">
                <c:v>1.02660</c:v>
              </c:pt>
              <c:pt idx="284">
                <c:v>1.02680</c:v>
              </c:pt>
              <c:pt idx="285">
                <c:v>1.02700</c:v>
              </c:pt>
              <c:pt idx="286">
                <c:v>1.02720</c:v>
              </c:pt>
              <c:pt idx="287">
                <c:v>1.02740</c:v>
              </c:pt>
              <c:pt idx="288">
                <c:v>1.02760</c:v>
              </c:pt>
              <c:pt idx="289">
                <c:v>1.02780</c:v>
              </c:pt>
              <c:pt idx="290">
                <c:v>1.02800</c:v>
              </c:pt>
              <c:pt idx="291">
                <c:v>1.02820</c:v>
              </c:pt>
              <c:pt idx="292">
                <c:v>1.02840</c:v>
              </c:pt>
              <c:pt idx="293">
                <c:v>1.02860</c:v>
              </c:pt>
              <c:pt idx="294">
                <c:v>1.02880</c:v>
              </c:pt>
              <c:pt idx="295">
                <c:v>1.02900</c:v>
              </c:pt>
              <c:pt idx="296">
                <c:v>1.02920</c:v>
              </c:pt>
              <c:pt idx="297">
                <c:v>1.02940</c:v>
              </c:pt>
              <c:pt idx="298">
                <c:v>1.02960</c:v>
              </c:pt>
              <c:pt idx="299">
                <c:v>1.02980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그래프!$H$2:$H$302</c15:sqref>
                  </c15:fullRef>
                </c:ext>
              </c:extLst>
              <c:f>그래프!$H$3:$H$302</c:f>
              <c:numCache>
                <c:formatCode>General</c:formatCode>
                <c:ptCount val="3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1-4BDD-990D-F30B5C6B0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271407"/>
        <c:axId val="669272239"/>
      </c:lineChart>
      <c:catAx>
        <c:axId val="66927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9272239"/>
        <c:crosses val="autoZero"/>
        <c:auto val="1"/>
        <c:lblAlgn val="ctr"/>
        <c:lblOffset val="100"/>
        <c:noMultiLvlLbl val="0"/>
      </c:catAx>
      <c:valAx>
        <c:axId val="66927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927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343851</xdr:colOff>
      <xdr:row>199</xdr:row>
      <xdr:rowOff>30480</xdr:rowOff>
    </xdr:from>
    <xdr:to>
      <xdr:col>21</xdr:col>
      <xdr:colOff>257174</xdr:colOff>
      <xdr:row>228</xdr:row>
      <xdr:rowOff>55245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A86B878-1BC0-4736-ABA6-D7CFE6175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남윤주" refreshedDate="45269.52376527778" createdVersion="7" refreshedVersion="7" minRefreshableVersion="3" recordCount="447" xr:uid="{FC92CB26-9C69-418F-AD8D-C017E402B37A}">
  <cacheSource type="worksheet">
    <worksheetSource ref="A1:AG799" sheet="직접"/>
  </cacheSource>
  <cacheFields count="30">
    <cacheField name="공고번호" numFmtId="0">
      <sharedItems containsBlank="1" containsMixedTypes="1" containsNumber="1" containsInteger="1" minValue="20230824573" maxValue="20231139762"/>
    </cacheField>
    <cacheField name="공사명" numFmtId="0">
      <sharedItems containsBlank="1"/>
    </cacheField>
    <cacheField name="발주처" numFmtId="0">
      <sharedItems containsBlank="1"/>
    </cacheField>
    <cacheField name="비고" numFmtId="0">
      <sharedItems containsBlank="1" count="2">
        <m/>
        <s v="직접"/>
      </sharedItems>
    </cacheField>
    <cacheField name="예비가격_x000a_기초금액_x000a_①" numFmtId="41">
      <sharedItems containsString="0" containsBlank="1" containsNumber="1" containsInteger="1" minValue="444180000" maxValue="10996770000" count="392">
        <n v="1661293000"/>
        <n v="969750000"/>
        <n v="6227936000"/>
        <n v="1965811000"/>
        <n v="1877521000"/>
        <n v="550758000"/>
        <n v="1600001000"/>
        <n v="1151508000"/>
        <n v="1113060300"/>
        <n v="730636000"/>
        <n v="6511770000"/>
        <n v="889715000"/>
        <n v="556198000"/>
        <n v="3471885110"/>
        <n v="686650000"/>
        <n v="615054000"/>
        <n v="605287000"/>
        <n v="3006617000"/>
        <n v="1239885000"/>
        <n v="705618000"/>
        <n v="895200000"/>
        <n v="833567000"/>
        <n v="1170054600"/>
        <n v="639291000"/>
        <n v="897498000"/>
        <n v="3286294000"/>
        <n v="920985000"/>
        <n v="580721000"/>
        <n v="857991160"/>
        <n v="787712240"/>
        <n v="2062643000"/>
        <n v="970100000"/>
        <n v="930230000"/>
        <n v="987500000"/>
        <n v="930013000"/>
        <n v="5585081000"/>
        <n v="1876394000"/>
        <n v="863959000"/>
        <n v="4139220000"/>
        <n v="3240175390"/>
        <n v="1031754080"/>
        <n v="588029100"/>
        <n v="907283000"/>
        <n v="2689337610"/>
        <n v="635040000"/>
        <n v="1126711000"/>
        <n v="2306402000"/>
        <n v="1223100000"/>
        <n v="3564811000"/>
        <n v="1346596000"/>
        <n v="592681000"/>
        <n v="933088000"/>
        <n v="735490000"/>
        <n v="1263273143"/>
        <n v="649468000"/>
        <n v="639000000"/>
        <n v="2262953000"/>
        <n v="1644850000"/>
        <n v="992281000"/>
        <n v="1067028000"/>
        <n v="1303786000"/>
        <n v="1841356000"/>
        <n v="1121374000"/>
        <n v="799350000"/>
        <n v="1343533000"/>
        <n v="646428000"/>
        <n v="687424000"/>
        <n v="567312000"/>
        <n v="583337000"/>
        <n v="1443838000"/>
        <n v="878218000"/>
        <n v="811268000"/>
        <n v="9207781000"/>
        <n v="4245041000"/>
        <n v="1674170000"/>
        <n v="911605000"/>
        <n v="10996770000"/>
        <n v="1880663000"/>
        <n v="665475000"/>
        <n v="631807000"/>
        <n v="715548000"/>
        <n v="2323026000"/>
        <n v="2315226000"/>
        <n v="1388882000"/>
        <n v="582575000"/>
        <n v="673354000"/>
        <n v="639442000"/>
        <n v="2850604000"/>
        <n v="1775848000"/>
        <n v="994635000"/>
        <n v="833734000"/>
        <n v="1060633000"/>
        <n v="780377000"/>
        <n v="1032889000"/>
        <n v="666591000"/>
        <n v="1244191000"/>
        <n v="634344000"/>
        <n v="713130000"/>
        <n v="572407000"/>
        <n v="656823000"/>
        <n v="1243215000"/>
        <n v="626945000"/>
        <n v="1783643000"/>
        <n v="916862000"/>
        <n v="1425413000"/>
        <n v="554884000"/>
        <n v="2521871000"/>
        <n v="1812650000"/>
        <n v="1957437000"/>
        <n v="714487000"/>
        <n v="966304000"/>
        <n v="649116000"/>
        <n v="748305000"/>
        <n v="789610000"/>
        <n v="1673781900"/>
        <n v="1028685000"/>
        <n v="750590000"/>
        <n v="813468000"/>
        <n v="624610000"/>
        <n v="1678525000"/>
        <n v="5520218000"/>
        <n v="885412000"/>
        <n v="978917000"/>
        <n v="1301859000"/>
        <n v="1272180000"/>
        <n v="874442000"/>
        <n v="830423000"/>
        <n v="939685000"/>
        <n v="1164317000"/>
        <n v="613866000"/>
        <n v="1678746000"/>
        <n v="679465000"/>
        <n v="569833000"/>
        <n v="645136000"/>
        <n v="827000000"/>
        <n v="1118887000"/>
        <n v="899203000"/>
        <n v="552871000"/>
        <n v="581974000"/>
        <n v="939975000"/>
        <n v="811879000"/>
        <n v="685831000"/>
        <n v="579216000"/>
        <n v="1132093000"/>
        <n v="2119876000"/>
        <n v="6544500000"/>
        <n v="1353050000"/>
        <n v="688312000"/>
        <n v="574959000"/>
        <n v="823151000"/>
        <n v="605526000"/>
        <n v="1160000000"/>
        <n v="902484000"/>
        <n v="606749000"/>
        <n v="1270790000"/>
        <n v="1020671000"/>
        <n v="810994000"/>
        <n v="1238404000"/>
        <n v="816976490"/>
        <n v="2189598000"/>
        <n v="863496000"/>
        <n v="2322402000"/>
        <n v="692000000"/>
        <n v="655711000"/>
        <n v="688780000"/>
        <n v="988084000"/>
        <n v="567166000"/>
        <n v="922000000"/>
        <n v="4764665000"/>
        <n v="8737947210"/>
        <n v="961917000"/>
        <n v="4611337320"/>
        <n v="763425000"/>
        <n v="1393403000"/>
        <n v="1168742000"/>
        <n v="889064000"/>
        <n v="679361000"/>
        <n v="2125212000"/>
        <n v="845228000"/>
        <n v="1242340000"/>
        <n v="3195779000"/>
        <n v="2215097000"/>
        <n v="1056446000"/>
        <n v="624686000"/>
        <n v="1343958000"/>
        <n v="2203603960"/>
        <n v="559755000"/>
        <n v="635998000"/>
        <n v="655611000"/>
        <n v="840431000"/>
        <n v="720451000"/>
        <n v="600937000"/>
        <n v="802164000"/>
        <n v="758439000"/>
        <n v="766024000"/>
        <n v="710050000"/>
        <n v="6498938000"/>
        <n v="657400000"/>
        <n v="609608000"/>
        <n v="598092000"/>
        <n v="1026660000"/>
        <n v="2154322000"/>
        <n v="574786000"/>
        <n v="2812620000"/>
        <n v="1202287000"/>
        <n v="2997700000"/>
        <n v="580990000"/>
        <n v="643790000"/>
        <n v="572219272"/>
        <n v="1323488000"/>
        <n v="704498000"/>
        <n v="799264000"/>
        <n v="4224511000"/>
        <n v="893181000"/>
        <n v="1079608000"/>
        <n v="956646000"/>
        <n v="592564000"/>
        <n v="1308070000"/>
        <n v="795623400"/>
        <n v="1160747000"/>
        <n v="733678000"/>
        <n v="2826100000"/>
        <n v="699110000"/>
        <n v="1278391000"/>
        <n v="875865000"/>
        <n v="1622450000"/>
        <n v="1472242000"/>
        <n v="912890000"/>
        <n v="1247828000"/>
        <n v="1240343000"/>
        <n v="680346000"/>
        <n v="2239977000"/>
        <n v="764361000"/>
        <n v="2126023000"/>
        <n v="859936000"/>
        <n v="2217563000"/>
        <n v="785723000"/>
        <n v="1379450000"/>
        <n v="579268000"/>
        <n v="2005234000"/>
        <n v="842694000"/>
        <n v="1084920000"/>
        <n v="682928000"/>
        <n v="868516000"/>
        <n v="796000000"/>
        <n v="594460000"/>
        <n v="787732000"/>
        <n v="961347000"/>
        <n v="643124000"/>
        <n v="571679000"/>
        <n v="2053073000"/>
        <n v="762079000"/>
        <n v="993267000"/>
        <n v="830335000"/>
        <n v="861460000"/>
        <n v="1666041000"/>
        <n v="989285000"/>
        <n v="793228660"/>
        <n v="780725000"/>
        <n v="580684000"/>
        <n v="1122003000"/>
        <n v="740194000"/>
        <n v="680548000"/>
        <n v="585871000"/>
        <n v="765695700"/>
        <n v="604820000"/>
        <n v="688556000"/>
        <n v="672001000"/>
        <n v="893795000"/>
        <n v="630990000"/>
        <n v="945219000"/>
        <n v="632093000"/>
        <n v="666860000"/>
        <n v="579768000"/>
        <n v="1565005000"/>
        <n v="1844051000"/>
        <n v="2674300000"/>
        <n v="619780000"/>
        <n v="667659000"/>
        <n v="1162016000"/>
        <n v="752114000"/>
        <n v="976225800"/>
        <n v="753115000"/>
        <n v="598530000"/>
        <n v="5488145000"/>
        <n v="931644000"/>
        <n v="572827000"/>
        <n v="560786000"/>
        <n v="1557496000"/>
        <n v="773000000"/>
        <n v="891732000"/>
        <n v="794200000"/>
        <n v="935451000"/>
        <n v="1515275000"/>
        <n v="705922000"/>
        <n v="2753036000"/>
        <n v="2770060000"/>
        <n v="1243000000"/>
        <n v="1444700000"/>
        <n v="769272000"/>
        <n v="2311694600"/>
        <n v="444180000"/>
        <n v="931139000"/>
        <n v="569890000"/>
        <n v="3344439000"/>
        <n v="954020000"/>
        <n v="622145000"/>
        <n v="658360000"/>
        <n v="812566000"/>
        <n v="1536898000"/>
        <n v="737324000"/>
        <n v="593719000"/>
        <n v="2132859000"/>
        <n v="3145073000"/>
        <n v="629882000"/>
        <n v="2676418000"/>
        <n v="1373475000"/>
        <n v="736886000"/>
        <n v="464897000"/>
        <n v="560267000"/>
        <n v="771650000"/>
        <n v="492978000"/>
        <n v="607526000"/>
        <n v="2328888100"/>
        <n v="456071000"/>
        <n v="762010000"/>
        <n v="480844000"/>
        <n v="1700380000"/>
        <n v="713495000"/>
        <n v="712188000"/>
        <n v="555265000"/>
        <n v="1325244000"/>
        <n v="444822000"/>
        <n v="1338014000"/>
        <n v="1571766000"/>
        <n v="454651000"/>
        <n v="2882738700"/>
        <n v="641010000"/>
        <n v="996320000"/>
        <n v="521582000"/>
        <n v="1322354000"/>
        <n v="511000000"/>
        <n v="637780000"/>
        <n v="1181920000"/>
        <n v="449106000"/>
        <n v="2460654000"/>
        <n v="2351445000"/>
        <n v="599639700"/>
        <n v="2536585000"/>
        <n v="723070000"/>
        <n v="4138803000"/>
        <n v="1587642000"/>
        <n v="1202031000"/>
        <n v="1443364000"/>
        <n v="748677000"/>
        <n v="926163000"/>
        <n v="589780000"/>
        <n v="679419000"/>
        <n v="1102621000"/>
        <n v="1027719000"/>
        <n v="460679000"/>
        <n v="593050000"/>
        <n v="832190700"/>
        <n v="1032281000"/>
        <n v="2911659000"/>
        <n v="843965000"/>
        <n v="1126410000"/>
        <n v="1467356000"/>
        <n v="884842000"/>
        <n v="988179000"/>
        <n v="684216000"/>
        <n v="654924000"/>
        <n v="785301000"/>
        <n v="1689730000"/>
        <n v="1644393000"/>
        <n v="985702000"/>
        <n v="720577000"/>
        <n v="2590962000"/>
        <n v="696622300"/>
        <n v="565465000"/>
        <n v="648154100"/>
        <n v="2376989000"/>
        <n v="2195945000"/>
        <n v="1264371000"/>
        <n v="755737000"/>
        <n v="1503293000"/>
        <n v="1208657000"/>
        <n v="753568000"/>
        <n v="837256000"/>
        <n v="1059784000"/>
        <m/>
        <n v="569000000" u="1"/>
      </sharedItems>
    </cacheField>
    <cacheField name="사정률_x000a_②" numFmtId="0">
      <sharedItems containsString="0" containsBlank="1" containsNumber="1" minValue="0.98685" maxValue="1.01441" count="98">
        <m/>
        <n v="1.0097026492219441"/>
        <n v="1.0095711124873548"/>
        <n v="1.0096653841483487"/>
        <n v="1.0096912811932801"/>
        <n v="1.0094796439644429"/>
        <n v="0.99614814290136355"/>
        <n v="1.0013140619288265"/>
        <n v="0.99611224039259705"/>
        <n v="0.99607369710558191"/>
        <n v="0.99563236323789273"/>
        <n v="0.99527281511697929"/>
        <n v="1.0015197966956961"/>
        <n v="0.99508726605601816"/>
        <n v="1.0070508272702954"/>
        <n v="1.0091775590974159"/>
        <n v="1.0055824973582035"/>
        <n v="1.0009088690779846"/>
        <n v="1.0094932708154403"/>
        <n v="1.0094840412891961"/>
        <n v="1.0009131021327189"/>
        <n v="1.0094423014219565"/>
        <n v="1.0095810119116431"/>
        <n v="1.0009116509583853"/>
        <n v="1.0095799671462125"/>
        <n v="1.0009177597716701"/>
        <n v="0.99885964193869481"/>
        <n v="0.99595446166237889"/>
        <n v="1.0094602683984348"/>
        <n v="1.0094606204775292"/>
        <n v="1.0094651742685634"/>
        <n v="1.0095562821685427"/>
        <n v="1.009613276037026"/>
        <n v="1.0022966186337692"/>
        <n v="1.0095202215432668"/>
        <n v="1.0094807837026525"/>
        <n v="1.0096034933560927"/>
        <n v="1.0068219029024628"/>
        <n v="1.0077706714812915"/>
        <n v="1.0094398970574558"/>
        <n v="1.0094715839847668"/>
        <n v="1.0095798974658226"/>
        <n v="1.0071128351643217"/>
        <n v="1.0096213505078675"/>
        <n v="1.009603814727041"/>
        <n v="1.0096012362333719"/>
        <n v="1.0095296705552672"/>
        <n v="1.0095760064675061"/>
        <n v="1.0034201906361293"/>
        <n v="0.99578999999999995"/>
        <n v="0.99653800000000003"/>
        <n v="1.0092669999999999"/>
        <n v="1.008769"/>
        <n v="1.002378"/>
        <n v="1.009655"/>
        <n v="1.0100960000000001"/>
        <n v="0.99605999999999995"/>
        <n v="0.99980000000000002"/>
        <n v="0.99927999999999995"/>
        <n v="1.00891"/>
        <n v="1.006578"/>
        <n v="1.009703"/>
        <n v="0.99936899999999995"/>
        <n v="1.0035860000000001"/>
        <n v="1.0023500000000001"/>
        <n v="0.99768999999999997"/>
        <n v="0.98685"/>
        <n v="1.00983"/>
        <n v="1.0096799999999999"/>
        <n v="1.0072300000000001"/>
        <n v="1.0087649999999999"/>
        <n v="1.010068"/>
        <n v="0.99943599999999999"/>
        <n v="1.004837"/>
        <n v="1.0108299999999999"/>
        <n v="0.99957200000000002"/>
        <n v="1.0100789999999999"/>
        <n v="0.99658000000000002"/>
        <n v="0.99583999999999995"/>
        <n v="1.0047900000000001"/>
        <n v="1.00658"/>
        <n v="1.0029699999999999"/>
        <n v="1.0038899999999999"/>
        <n v="0.99680999999999997"/>
        <n v="1.0063899999999999"/>
        <n v="1.00278"/>
        <n v="1.0046949999999999"/>
        <n v="1.010059"/>
        <n v="0.99936999999999998"/>
        <n v="1.01441"/>
        <n v="0.99958000000000002"/>
        <n v="1.00613"/>
        <n v="1.0028300000000001"/>
        <n v="1.0100469999999999"/>
        <n v="1.0026299999999999"/>
        <n v="1.00827"/>
        <n v="1.00478"/>
        <n v="1.0064500000000001"/>
      </sharedItems>
    </cacheField>
    <cacheField name="A_x000a_③" numFmtId="0">
      <sharedItems containsString="0" containsBlank="1" containsNumber="1" containsInteger="1" minValue="2497735" maxValue="293156810"/>
    </cacheField>
    <cacheField name="낙찰하한율_x000a_④" numFmtId="0">
      <sharedItems containsBlank="1" containsMixedTypes="1" containsNumber="1" minValue="0.85494999999999999" maxValue="87.745000000000005"/>
    </cacheField>
    <cacheField name="(수식변경전)_x000a_사정률_x000a_⑤" numFmtId="0">
      <sharedItems containsString="0" containsBlank="1" containsNumber="1" minValue="0.994813579" maxValue="1.0101249999999999"/>
    </cacheField>
    <cacheField name="투찰가능금액_x000a_(①*②-③)④+③" numFmtId="0">
      <sharedItems containsBlank="1" containsMixedTypes="1" containsNumber="1" minValue="393641964.22112995" maxValue="4779581696.4650345"/>
    </cacheField>
    <cacheField name="예비가격 _x000a_기초금액 중 _x000a_순공사원가" numFmtId="0">
      <sharedItems containsString="0" containsBlank="1" containsNumber="1" containsInteger="1" minValue="358858362" maxValue="3623434246"/>
    </cacheField>
    <cacheField name="순공사하한가" numFmtId="0">
      <sharedItems containsString="0" containsBlank="1" containsNumber="1" minValue="0" maxValue="3580332046.2701316"/>
    </cacheField>
    <cacheField name="순공사_x000a_사정률" numFmtId="0">
      <sharedItems containsBlank="1" containsMixedTypes="1" containsNumber="1" minValue="0.82119940953291715" maxValue="1.0259287868244353"/>
    </cacheField>
    <cacheField name="투찰금액" numFmtId="0">
      <sharedItems containsString="0" containsBlank="1" containsNumber="1" minValue="393741964" maxValue="4779561700" count="147">
        <m/>
        <n v="556047000"/>
        <n v="775026000"/>
        <n v="1023255000"/>
        <n v="856476413"/>
        <n v="574500900"/>
        <n v="502726292"/>
        <n v="1792257707"/>
        <n v="671136563.39024425"/>
        <n v="873560703.28456104"/>
        <n v="730745060"/>
        <n v="758274420"/>
        <n v="1457021323.0093269"/>
        <n v="870181320"/>
        <n v="704984204.50252473"/>
        <n v="695439518.09161329"/>
        <n v="516160878.47120219"/>
        <n v="983106437.12076032"/>
        <n v="660348738.31550848"/>
        <n v="607208167.11393154"/>
        <n v="518543756.12959427"/>
        <n v="683543010.42439628"/>
        <n v="539557808.92502975"/>
        <n v="609554136.10554552"/>
        <n v="599513131.60452461"/>
        <n v="790665146.33701301"/>
        <n v="556935306.28227878"/>
        <n v="830313747.01012576"/>
        <n v="564145707.37973571"/>
        <n v="595256200"/>
        <n v="517486800"/>
        <n v="1380550400"/>
        <n v="1625365900"/>
        <n v="2338804000"/>
        <n v="552928300"/>
        <n v="595743000"/>
        <n v="1024601936"/>
        <n v="671518890"/>
        <n v="870320000"/>
        <n v="672902573"/>
        <n v="534304430"/>
        <n v="4779561700"/>
        <n v="829739440"/>
        <n v="510875710"/>
        <n v="500020820"/>
        <n v="1374679820"/>
        <n v="689886716"/>
        <n v="795055640"/>
        <n v="703832130"/>
        <n v="823733136"/>
        <n v="1319593386.5316777"/>
        <n v="628958208.29482615"/>
        <n v="2424574133.6663861"/>
        <n v="2427626657.082716"/>
        <n v="1097769985.9808002"/>
        <n v="1272465549.69244"/>
        <n v="673404661"/>
        <n v="2020225627"/>
        <n v="393741964"/>
        <n v="829907152"/>
        <n v="506559978"/>
        <n v="2947263308"/>
        <n v="840986200"/>
        <n v="551776963"/>
        <n v="577669923.136572"/>
        <n v="722453935"/>
        <n v="1345728610"/>
        <n v="650504278"/>
        <n v="518303997"/>
        <n v="1881344318"/>
        <n v="2771673917"/>
        <n v="557954608"/>
        <n v="2333802600"/>
        <n v="1208880449"/>
        <n v="655735478"/>
        <n v="415052161"/>
        <n v="494356715"/>
        <n v="685130496"/>
        <n v="440704723"/>
        <n v="536806922"/>
        <n v="2046268881.9380047"/>
        <n v="406871300"/>
        <n v="670435180"/>
        <n v="423311000"/>
        <n v="1492695940"/>
        <n v="633907251"/>
        <n v="630967728"/>
        <n v="493576099"/>
        <n v="1158802868"/>
        <n v="395834399"/>
        <n v="1175601368"/>
        <n v="1379496239"/>
        <n v="406239855.21682703"/>
        <n v="2586040039"/>
        <n v="565288317.08116496"/>
        <n v="876536629.50383985"/>
        <n v="467886956"/>
        <n v="1153821781"/>
        <n v="452591520"/>
        <n v="566888900"/>
        <n v="1034033294"/>
        <n v="398333359"/>
        <n v="2153451636.846899"/>
        <n v="2072334122.8861177"/>
        <n v="534968233.46105653"/>
        <n v="2231879549.0850773"/>
        <n v="643746989.33845496"/>
        <n v="3642930574.8563347"/>
        <n v="1399563894.792383"/>
        <n v="1061071874.4141564"/>
        <n v="1271573657.8739359"/>
        <n v="667050037.03298545"/>
        <n v="824346415.00227439"/>
        <n v="525495166.93826997"/>
        <n v="606018070.43681848"/>
        <n v="972437668.9802916"/>
        <n v="906245964.06336856"/>
        <n v="410992506.56270844"/>
        <n v="528012376.40602499"/>
        <n v="740058378.15439296"/>
        <n v="910361834.36648154"/>
        <n v="2560977551.0590787"/>
        <n v="749779169"/>
        <n v="989512615.00050998"/>
        <n v="1291960542.1948941"/>
        <n v="788866666.34838295"/>
        <n v="877274464.79319751"/>
        <n v="608510109.45834005"/>
        <n v="579967361.55396008"/>
        <n v="698339716.9536525"/>
        <n v="1485788892.865375"/>
        <n v="1446723501.3128827"/>
        <n v="877107568.59605503"/>
        <n v="640964925.07089257"/>
        <n v="2274825554.4196053"/>
        <n v="619743427.58962071"/>
        <n v="502529761.04901248"/>
        <n v="577258452.90544021"/>
        <n v="2091106389.1128728"/>
        <n v="1931085325.1828127"/>
        <n v="1110673726.3181276"/>
        <n v="671880214.92669261"/>
        <n v="1323088542.0132327"/>
        <n v="1062710623.0758927"/>
        <n v="669889190.38911998"/>
        <n v="744382804.94479001"/>
        <n v="932777562.44651008"/>
      </sharedItems>
    </cacheField>
    <cacheField name="투찰-A/_x000a_기초-A" numFmtId="0">
      <sharedItems containsBlank="1" containsMixedTypes="1" containsNumber="1" minValue="0.86360251956607437" maxValue="0.89122162652173698"/>
    </cacheField>
    <cacheField name="(수식변경전)_x000a_적정사정률" numFmtId="0">
      <sharedItems containsString="0" containsBlank="1" containsNumber="1" minValue="0.98472482126864835" maxValue="1.03652231542891"/>
    </cacheField>
    <cacheField name="(변경후)_x000a_적정사정률" numFmtId="0">
      <sharedItems containsBlank="1" containsMixedTypes="1" containsNumber="1" minValue="-8.5584322883457287E-3" maxValue="1.3500499379314055"/>
    </cacheField>
    <cacheField name="낙찰금액" numFmtId="41">
      <sharedItems containsString="0" containsBlank="1" containsNumber="1" containsInteger="1" minValue="393444000" maxValue="9522625000"/>
    </cacheField>
    <cacheField name="낙찰-A/_x000a_기초-A" numFmtId="0">
      <sharedItems containsBlank="1" containsMixedTypes="1" containsNumber="1" minValue="-6.5277903911610632E-2" maxValue="1.2039392844235635"/>
    </cacheField>
    <cacheField name="투찰률" numFmtId="0">
      <sharedItems containsBlank="1" containsMixedTypes="1" containsNumber="1" minValue="0" maxValue="1.1918599568160444"/>
    </cacheField>
    <cacheField name="예정가격" numFmtId="41">
      <sharedItems containsString="0" containsBlank="1" containsNumber="1" containsInteger="1" minValue="444935475" maxValue="10969882950"/>
    </cacheField>
    <cacheField name="사정률" numFmtId="181">
      <sharedItems containsString="0" containsBlank="1" containsNumber="1" minValue="0.97992752379604398" maxValue="1.0203750143515093"/>
    </cacheField>
    <cacheField name="사정률변환" numFmtId="0">
      <sharedItems containsString="0" containsBlank="1" containsNumber="1" minValue="0" maxValue="102037.50143515093"/>
    </cacheField>
    <cacheField name="낙찰하한가" numFmtId="0">
      <sharedItems containsBlank="1" containsMixedTypes="1" containsNumber="1" minValue="1597720.9924500007" maxValue="8057443531.8062496"/>
    </cacheField>
    <cacheField name="예정가격 중 _x000a_순공사원가" numFmtId="0">
      <sharedItems containsString="0" containsBlank="1" containsNumber="1" containsInteger="1" minValue="362149150" maxValue="3615652947"/>
    </cacheField>
    <cacheField name="98%" numFmtId="0">
      <sharedItems containsString="0" containsBlank="1" containsNumber="1" minValue="0" maxValue="3543339888.0599999"/>
    </cacheField>
    <cacheField name="입찰마감일" numFmtId="0">
      <sharedItems containsNonDate="0" containsDate="1" containsString="0" containsBlank="1" minDate="2023-11-17T10:00:00" maxDate="2023-12-11T10:00:00"/>
    </cacheField>
    <cacheField name="개찰일" numFmtId="0">
      <sharedItems containsNonDate="0" containsDate="1" containsString="0" containsBlank="1" minDate="2023-11-17T11:00:00" maxDate="2023-12-11T11:00:00"/>
    </cacheField>
    <cacheField name="순위" numFmtId="0">
      <sharedItems containsBlank="1"/>
    </cacheField>
    <cacheField name="분류" numFmtId="0">
      <sharedItems containsBlank="1" count="20">
        <s v="구청"/>
        <s v="기타학교"/>
        <s v="교육청"/>
        <s v="주택도시공사"/>
        <s v="공항공사"/>
        <s v="서울교통공사"/>
        <s v="기타"/>
        <s v="서울시"/>
        <s v="경찰청"/>
        <s v="산림청"/>
        <s v="시설공단"/>
        <s v="과기부"/>
        <s v="교통안전공단"/>
        <s v="교육지원청"/>
        <s v="경제진흥원"/>
        <s v="서울대"/>
        <s v="국립공원공단"/>
        <s v="적십자사"/>
        <s v="문화재재단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">
  <r>
    <s v="20230329214-00"/>
    <s v="화랑마을 시니어센터 신축공사(건축,토목,기계)"/>
    <s v="서울특별시 중랑구"/>
    <x v="0"/>
    <x v="0"/>
    <x v="0"/>
    <m/>
    <n v="86.745000000000005"/>
    <m/>
    <m/>
    <m/>
    <m/>
    <m/>
    <x v="0"/>
    <m/>
    <m/>
    <m/>
    <n v="1459118700"/>
    <m/>
    <m/>
    <n v="1668797975"/>
    <n v="1.0045175504862778"/>
    <n v="100451.75504862778"/>
    <m/>
    <m/>
    <m/>
    <m/>
    <m/>
    <m/>
    <x v="0"/>
  </r>
  <r>
    <s v="20230210019-00"/>
    <s v="구로5동 청소년복합시설 리모델링 공사"/>
    <s v="서울특별시 구로구"/>
    <x v="0"/>
    <x v="1"/>
    <x v="0"/>
    <m/>
    <n v="87.745000000000005"/>
    <m/>
    <m/>
    <m/>
    <m/>
    <m/>
    <x v="0"/>
    <m/>
    <m/>
    <m/>
    <n v="862619000"/>
    <m/>
    <m/>
    <n v="977020750"/>
    <n v="1.0074975509151842"/>
    <n v="100749.75509151843"/>
    <m/>
    <m/>
    <m/>
    <m/>
    <m/>
    <m/>
    <x v="0"/>
  </r>
  <r>
    <s v="20230222222-00"/>
    <s v="동대문구 구립 어르신종합복지관 신축공사(장기)"/>
    <s v="서울특별시 동대문구"/>
    <x v="0"/>
    <x v="2"/>
    <x v="0"/>
    <m/>
    <n v="85.495000000000005"/>
    <m/>
    <m/>
    <m/>
    <m/>
    <m/>
    <x v="0"/>
    <m/>
    <m/>
    <m/>
    <n v="5431284150"/>
    <m/>
    <m/>
    <n v="6257098350"/>
    <n v="1.0046825063712921"/>
    <n v="100468.25063712921"/>
    <m/>
    <m/>
    <m/>
    <m/>
    <m/>
    <m/>
    <x v="0"/>
  </r>
  <r>
    <s v="20230221150-00"/>
    <s v="오류고등학교 급식실 증축 및 내진보강공사"/>
    <s v="서울특별시교육청 오류고등학교"/>
    <x v="0"/>
    <x v="3"/>
    <x v="0"/>
    <m/>
    <n v="86.745000000000005"/>
    <m/>
    <m/>
    <m/>
    <m/>
    <m/>
    <x v="0"/>
    <m/>
    <m/>
    <m/>
    <n v="1703580100"/>
    <m/>
    <m/>
    <n v="1953057850"/>
    <n v="0.99351252485615349"/>
    <n v="99351.252485615347"/>
    <m/>
    <m/>
    <m/>
    <m/>
    <m/>
    <m/>
    <x v="1"/>
  </r>
  <r>
    <s v="20230105911-00"/>
    <s v="강북문화예술회관 대공연장 리모델링공사(건축, 기계)"/>
    <s v="서울특별시 강북구"/>
    <x v="0"/>
    <x v="4"/>
    <x v="0"/>
    <m/>
    <n v="86.745000000000005"/>
    <m/>
    <m/>
    <m/>
    <m/>
    <m/>
    <x v="0"/>
    <m/>
    <m/>
    <m/>
    <n v="1627139500"/>
    <m/>
    <m/>
    <n v="1861106825"/>
    <n v="0.9912575278785164"/>
    <n v="99125.752787851641"/>
    <m/>
    <m/>
    <m/>
    <m/>
    <m/>
    <m/>
    <x v="0"/>
  </r>
  <r>
    <s v="20230240975-00"/>
    <s v="서울시교육청(한강이북) 옥외방수 유지관리공사 단가계약"/>
    <s v="서울특별시교육청 서울특별시교육청교육시설관리본부"/>
    <x v="0"/>
    <x v="5"/>
    <x v="0"/>
    <m/>
    <n v="87.745000000000005"/>
    <m/>
    <m/>
    <m/>
    <m/>
    <m/>
    <x v="0"/>
    <m/>
    <m/>
    <m/>
    <n v="481962698"/>
    <m/>
    <m/>
    <n v="544391275"/>
    <n v="0.98844006805166695"/>
    <n v="98844.006805166689"/>
    <m/>
    <m/>
    <m/>
    <m/>
    <m/>
    <m/>
    <x v="2"/>
  </r>
  <r>
    <s v="20230115192-00"/>
    <s v="백년시장 아케이드 설치공사(건축,토목)"/>
    <s v="서울특별시 강북구"/>
    <x v="0"/>
    <x v="6"/>
    <x v="0"/>
    <m/>
    <n v="86.745000000000005"/>
    <m/>
    <m/>
    <m/>
    <m/>
    <m/>
    <x v="0"/>
    <m/>
    <m/>
    <m/>
    <n v="1407729530"/>
    <m/>
    <m/>
    <n v="1611869075"/>
    <n v="1.0074175422390361"/>
    <n v="100741.75422390361"/>
    <m/>
    <m/>
    <m/>
    <m/>
    <m/>
    <m/>
    <x v="0"/>
  </r>
  <r>
    <s v="20230128720-00"/>
    <s v="대림골목시장 아케이드 설치 건축공사"/>
    <s v="서울특별시 은평구"/>
    <x v="0"/>
    <x v="7"/>
    <x v="0"/>
    <m/>
    <n v="86.745000000000005"/>
    <m/>
    <m/>
    <m/>
    <m/>
    <m/>
    <x v="0"/>
    <m/>
    <m/>
    <m/>
    <n v="992806000"/>
    <m/>
    <m/>
    <n v="1136616175"/>
    <n v="0.98706754534054475"/>
    <n v="98706.754534054475"/>
    <m/>
    <m/>
    <m/>
    <m/>
    <m/>
    <m/>
    <x v="0"/>
  </r>
  <r>
    <s v="20230109981-00"/>
    <s v="사당4동 재생사업 마을카페 신축공사"/>
    <s v="서울특별시 동작구"/>
    <x v="0"/>
    <x v="8"/>
    <x v="0"/>
    <m/>
    <n v="86.745000000000005"/>
    <m/>
    <m/>
    <m/>
    <m/>
    <m/>
    <x v="0"/>
    <m/>
    <m/>
    <m/>
    <n v="967143900"/>
    <m/>
    <m/>
    <n v="1107653650"/>
    <n v="0.99514253630284"/>
    <n v="99514.253630284002"/>
    <m/>
    <m/>
    <m/>
    <m/>
    <m/>
    <m/>
    <x v="0"/>
  </r>
  <r>
    <s v="20230334773-00"/>
    <s v="2023년 신내12 외 1개단지 임대아파트 옥상방수공사"/>
    <s v="서울주택도시공사"/>
    <x v="0"/>
    <x v="9"/>
    <x v="0"/>
    <m/>
    <n v="87.745000000000005"/>
    <m/>
    <m/>
    <m/>
    <m/>
    <m/>
    <x v="0"/>
    <m/>
    <m/>
    <m/>
    <n v="639818500"/>
    <m/>
    <m/>
    <n v="723318725"/>
    <n v="0.9899850609605878"/>
    <n v="98998.506096058787"/>
    <m/>
    <m/>
    <m/>
    <m/>
    <m/>
    <m/>
    <x v="3"/>
  </r>
  <r>
    <s v="20230329339-00"/>
    <s v="상일2동 주민센터 신축공사(긴급)"/>
    <s v="서울특별시 강동구"/>
    <x v="0"/>
    <x v="10"/>
    <x v="0"/>
    <m/>
    <n v="85.495000000000005"/>
    <m/>
    <m/>
    <m/>
    <m/>
    <m/>
    <x v="0"/>
    <m/>
    <m/>
    <m/>
    <n v="5570369000"/>
    <m/>
    <m/>
    <n v="6460603825"/>
    <n v="0.99214250887239563"/>
    <n v="99214.25088723957"/>
    <m/>
    <m/>
    <m/>
    <m/>
    <m/>
    <m/>
    <x v="0"/>
  </r>
  <r>
    <s v="20230314619-00"/>
    <s v="김포공항 건축물 오버헤드도어 및 노후셔터 교체공사"/>
    <s v="한국공항공사 김포공항"/>
    <x v="0"/>
    <x v="11"/>
    <x v="0"/>
    <m/>
    <n v="87.745000000000005"/>
    <m/>
    <m/>
    <m/>
    <m/>
    <m/>
    <x v="0"/>
    <m/>
    <m/>
    <m/>
    <n v="788839287"/>
    <m/>
    <m/>
    <n v="893776600"/>
    <n v="1.0045650573498255"/>
    <n v="100456.50573498255"/>
    <m/>
    <m/>
    <m/>
    <m/>
    <m/>
    <m/>
    <x v="4"/>
  </r>
  <r>
    <s v="20230329968-00"/>
    <s v="지하철 1호선 종각역 등 2개역 환기시스템 개량사업 건축공사"/>
    <s v="서울교통공사"/>
    <x v="0"/>
    <x v="12"/>
    <x v="0"/>
    <m/>
    <n v="87.745000000000005"/>
    <m/>
    <m/>
    <m/>
    <m/>
    <m/>
    <x v="0"/>
    <m/>
    <m/>
    <m/>
    <n v="490809470"/>
    <m/>
    <m/>
    <n v="553408725"/>
    <n v="0.9949851042254737"/>
    <n v="99498.510422547377"/>
    <m/>
    <m/>
    <m/>
    <m/>
    <m/>
    <m/>
    <x v="5"/>
  </r>
  <r>
    <s v="20230231229-00"/>
    <s v="7호선 가산디지털단지역 승강편의시설 설치공사(56공구)"/>
    <s v="서울교통공사"/>
    <x v="0"/>
    <x v="13"/>
    <x v="0"/>
    <m/>
    <n v="86.745000000000005"/>
    <m/>
    <m/>
    <m/>
    <m/>
    <m/>
    <x v="0"/>
    <m/>
    <m/>
    <m/>
    <n v="3126593770"/>
    <m/>
    <m/>
    <n v="3514007825"/>
    <n v="1.0121325198459692"/>
    <n v="101213.25198459692"/>
    <m/>
    <m/>
    <m/>
    <m/>
    <m/>
    <m/>
    <x v="5"/>
  </r>
  <r>
    <s v="20230100246-00"/>
    <s v="재현중학교 본관 드라이비트 해소공사 입찰공고"/>
    <s v="서울특별시북부교육청 재현중학교"/>
    <x v="0"/>
    <x v="14"/>
    <x v="0"/>
    <m/>
    <n v="87.745000000000005"/>
    <m/>
    <m/>
    <m/>
    <m/>
    <m/>
    <x v="0"/>
    <m/>
    <m/>
    <m/>
    <n v="601259600"/>
    <m/>
    <m/>
    <n v="681244375"/>
    <n v="0.99212753950338606"/>
    <n v="99212.753950338607"/>
    <m/>
    <m/>
    <m/>
    <m/>
    <m/>
    <m/>
    <x v="1"/>
  </r>
  <r>
    <s v="20230100406-00"/>
    <s v="평화빌딩A동 옥상온실 설치 공사"/>
    <s v="한국기계연구원"/>
    <x v="0"/>
    <x v="15"/>
    <x v="0"/>
    <m/>
    <n v="87.745000000000005"/>
    <m/>
    <m/>
    <m/>
    <m/>
    <m/>
    <x v="0"/>
    <m/>
    <m/>
    <m/>
    <n v="539517700"/>
    <m/>
    <m/>
    <n v="611535950"/>
    <n v="0.99428009573143172"/>
    <n v="99428.009573143179"/>
    <m/>
    <m/>
    <m/>
    <m/>
    <m/>
    <m/>
    <x v="6"/>
  </r>
  <r>
    <s v="20230102454-01"/>
    <s v="경문고등학교 정보화도서관 도서실 환경개선공사"/>
    <s v="서울특별시교육청 경문고등학교"/>
    <x v="0"/>
    <x v="16"/>
    <x v="0"/>
    <m/>
    <n v="87.745000000000005"/>
    <m/>
    <m/>
    <m/>
    <m/>
    <m/>
    <x v="0"/>
    <m/>
    <m/>
    <m/>
    <n v="532305400"/>
    <m/>
    <m/>
    <n v="603769300"/>
    <n v="0.9974925944221501"/>
    <n v="99749.259442215014"/>
    <m/>
    <m/>
    <m/>
    <m/>
    <m/>
    <m/>
    <x v="1"/>
  </r>
  <r>
    <s v="20230108559-00"/>
    <s v="[긴급] 이수초 체육관 증축공사 입찰 공고"/>
    <s v="서울특별시교육청 서울특별시강남서초교육지원청"/>
    <x v="0"/>
    <x v="17"/>
    <x v="0"/>
    <m/>
    <n v="86.745000000000005"/>
    <m/>
    <m/>
    <m/>
    <m/>
    <m/>
    <x v="0"/>
    <m/>
    <m/>
    <m/>
    <n v="2606644000"/>
    <m/>
    <m/>
    <n v="2979858175"/>
    <n v="0.99110002205136205"/>
    <n v="99110.002205136203"/>
    <m/>
    <m/>
    <m/>
    <m/>
    <m/>
    <m/>
    <x v="2"/>
  </r>
  <r>
    <s v="20230240079-00"/>
    <s v="평화의공원 현장근로자 대기실 증축(별동)공사 (건축+기계)"/>
    <s v="서울특별시"/>
    <x v="0"/>
    <x v="18"/>
    <x v="0"/>
    <m/>
    <n v="86.745000000000005"/>
    <m/>
    <m/>
    <m/>
    <m/>
    <m/>
    <x v="0"/>
    <m/>
    <m/>
    <m/>
    <n v="1087299398"/>
    <m/>
    <m/>
    <n v="1243989050"/>
    <n v="1.0033100247200346"/>
    <n v="100331.00247200346"/>
    <m/>
    <m/>
    <m/>
    <m/>
    <m/>
    <m/>
    <x v="7"/>
  </r>
  <r>
    <s v="20230317457-00"/>
    <s v="[긴급]상암초 체육관 내외부 환경개선공사"/>
    <s v="서울특별시교육청 서울특별시서부교육지원청"/>
    <x v="0"/>
    <x v="19"/>
    <x v="0"/>
    <m/>
    <n v="87.745000000000005"/>
    <m/>
    <m/>
    <m/>
    <m/>
    <m/>
    <x v="0"/>
    <m/>
    <m/>
    <m/>
    <n v="630715000"/>
    <m/>
    <m/>
    <n v="714127800"/>
    <n v="1.0120600664949024"/>
    <n v="101206.00664949024"/>
    <m/>
    <m/>
    <m/>
    <m/>
    <m/>
    <m/>
    <x v="2"/>
  </r>
  <r>
    <s v="20230212444-00"/>
    <s v="세화고등학교 및 세화여자고등학교 장애인편의시설(엘리베이터) 설치공사(건축) 전자입찰 공고"/>
    <s v="서울특별시교육청 세화고등학교"/>
    <x v="0"/>
    <x v="20"/>
    <x v="0"/>
    <m/>
    <n v="87.745000000000005"/>
    <m/>
    <m/>
    <m/>
    <m/>
    <m/>
    <x v="0"/>
    <m/>
    <m/>
    <m/>
    <n v="788803400"/>
    <m/>
    <m/>
    <n v="895309725"/>
    <n v="1.0001225703753351"/>
    <n v="100012.25703753352"/>
    <m/>
    <m/>
    <m/>
    <m/>
    <m/>
    <m/>
    <x v="1"/>
  </r>
  <r>
    <s v="20230329302-00"/>
    <s v="시립 서울형 키즈카페 1호 조성 공사(건축)"/>
    <s v="서울특별시"/>
    <x v="0"/>
    <x v="21"/>
    <x v="0"/>
    <m/>
    <n v="87.745000000000005"/>
    <m/>
    <m/>
    <m/>
    <m/>
    <m/>
    <x v="0"/>
    <m/>
    <m/>
    <m/>
    <n v="737131600"/>
    <m/>
    <m/>
    <n v="835848925"/>
    <n v="1.0027375423931131"/>
    <n v="100273.75423931131"/>
    <m/>
    <m/>
    <m/>
    <m/>
    <m/>
    <m/>
    <x v="7"/>
  </r>
  <r>
    <s v="20230226031-00"/>
    <s v="서울문화재단 본관 노후시설 환경개선공사 (건축, 기계)"/>
    <s v="재단법인서울문화재단"/>
    <x v="0"/>
    <x v="22"/>
    <x v="0"/>
    <m/>
    <n v="86.745000000000005"/>
    <m/>
    <m/>
    <m/>
    <m/>
    <m/>
    <x v="0"/>
    <m/>
    <m/>
    <m/>
    <n v="1030242200"/>
    <m/>
    <m/>
    <n v="1178882700"/>
    <n v="1.0075450325138673"/>
    <n v="100754.50325138673"/>
    <m/>
    <m/>
    <m/>
    <m/>
    <m/>
    <m/>
    <x v="6"/>
  </r>
  <r>
    <s v="20230207243-00"/>
    <s v="학생교육원(글로벌) 본관동 내진보강공사"/>
    <s v="서울특별시교육청 서울특별시교육청교육시설관리본부"/>
    <x v="0"/>
    <x v="23"/>
    <x v="0"/>
    <m/>
    <n v="87.745000000000005"/>
    <m/>
    <m/>
    <m/>
    <m/>
    <m/>
    <x v="0"/>
    <m/>
    <m/>
    <m/>
    <n v="568440440"/>
    <m/>
    <m/>
    <n v="643785300"/>
    <n v="1.0070301318179045"/>
    <n v="100703.01318179045"/>
    <m/>
    <m/>
    <m/>
    <m/>
    <m/>
    <m/>
    <x v="2"/>
  </r>
  <r>
    <s v="20230241895-00"/>
    <s v="골목관리소 천연 신축공사(건축,토목,기계)"/>
    <s v="서울특별시 서대문구"/>
    <x v="0"/>
    <x v="24"/>
    <x v="0"/>
    <m/>
    <n v="87.745000000000005"/>
    <m/>
    <m/>
    <m/>
    <m/>
    <m/>
    <x v="0"/>
    <m/>
    <m/>
    <m/>
    <n v="799808140"/>
    <m/>
    <m/>
    <n v="904630925"/>
    <n v="1.0079475664569726"/>
    <n v="100794.75664569726"/>
    <m/>
    <m/>
    <m/>
    <m/>
    <m/>
    <m/>
    <x v="0"/>
  </r>
  <r>
    <s v="20230212013-00"/>
    <s v="한신대학교 서울캠퍼스 생활관(선교센터) 리모델링 공사(건축)"/>
    <s v="한신대학교"/>
    <x v="0"/>
    <x v="25"/>
    <x v="0"/>
    <m/>
    <n v="86.745000000000005"/>
    <m/>
    <m/>
    <m/>
    <m/>
    <m/>
    <x v="0"/>
    <m/>
    <m/>
    <m/>
    <n v="2870973000"/>
    <m/>
    <m/>
    <n v="3284749450"/>
    <n v="0.99953000248912605"/>
    <n v="99953.000248912605"/>
    <m/>
    <m/>
    <m/>
    <m/>
    <m/>
    <m/>
    <x v="1"/>
  </r>
  <r>
    <s v="20230236578-00"/>
    <s v="[긴급] 밀알학교 본관동 외벽개선공사 입찰 공고"/>
    <s v="서울특별시교육청 밀알학교"/>
    <x v="0"/>
    <x v="26"/>
    <x v="0"/>
    <m/>
    <n v="87.745000000000005"/>
    <m/>
    <m/>
    <m/>
    <m/>
    <m/>
    <x v="0"/>
    <m/>
    <m/>
    <m/>
    <n v="813893610"/>
    <m/>
    <m/>
    <n v="922995075"/>
    <n v="1.0021825274027265"/>
    <n v="100218.25274027266"/>
    <m/>
    <m/>
    <m/>
    <m/>
    <m/>
    <m/>
    <x v="1"/>
  </r>
  <r>
    <s v="20230217454-00"/>
    <s v="서울랜드 삼천리대극장(야외대극장) 환경개선 및 내진보강공사"/>
    <s v="서울특별시"/>
    <x v="0"/>
    <x v="27"/>
    <x v="0"/>
    <m/>
    <n v="87.745000000000005"/>
    <m/>
    <m/>
    <m/>
    <m/>
    <m/>
    <x v="0"/>
    <m/>
    <m/>
    <m/>
    <n v="517823790"/>
    <m/>
    <m/>
    <n v="585590400"/>
    <n v="1.0083850937024836"/>
    <n v="100838.50937024836"/>
    <m/>
    <m/>
    <m/>
    <m/>
    <m/>
    <m/>
    <x v="7"/>
  </r>
  <r>
    <s v="20230132402-00"/>
    <s v="송파경찰서 거여파출소 신축공사"/>
    <s v="경찰청 서울특별시경찰청"/>
    <x v="0"/>
    <x v="28"/>
    <x v="0"/>
    <m/>
    <n v="87.745000000000005"/>
    <m/>
    <m/>
    <m/>
    <m/>
    <m/>
    <x v="0"/>
    <m/>
    <m/>
    <m/>
    <n v="759911700"/>
    <m/>
    <m/>
    <n v="860101850"/>
    <n v="1.0024600370008474"/>
    <n v="100246.00370008474"/>
    <m/>
    <m/>
    <m/>
    <m/>
    <m/>
    <m/>
    <x v="8"/>
  </r>
  <r>
    <s v="20230531861-00"/>
    <s v="은평경찰서 대조파출소 신축공사"/>
    <s v="경찰청 서울특별시경찰청"/>
    <x v="0"/>
    <x v="29"/>
    <x v="0"/>
    <m/>
    <n v="87.745000000000005"/>
    <m/>
    <m/>
    <m/>
    <m/>
    <m/>
    <x v="0"/>
    <m/>
    <m/>
    <m/>
    <n v="694736668"/>
    <m/>
    <m/>
    <n v="787021075"/>
    <n v="0.99912256663677079"/>
    <n v="99912.256663677079"/>
    <m/>
    <m/>
    <m/>
    <m/>
    <m/>
    <m/>
    <x v="8"/>
  </r>
  <r>
    <s v="20230546395-00"/>
    <s v="북부기술교육원 제로에너지건물(ZEB) 전환 리모델링 건축공사"/>
    <s v="서울특별시"/>
    <x v="0"/>
    <x v="30"/>
    <x v="0"/>
    <m/>
    <n v="86.745000000000005"/>
    <m/>
    <m/>
    <m/>
    <m/>
    <m/>
    <x v="0"/>
    <m/>
    <m/>
    <m/>
    <n v="1783954950"/>
    <m/>
    <m/>
    <n v="2040268525"/>
    <n v="0.98915252178879232"/>
    <n v="98915.252178879236"/>
    <m/>
    <m/>
    <m/>
    <m/>
    <m/>
    <m/>
    <x v="7"/>
  </r>
  <r>
    <s v="20230410000-00"/>
    <s v="2023년 지하주택 등 침수방지시설 설치공사(연간단가)"/>
    <s v="서울특별시 서초구"/>
    <x v="0"/>
    <x v="31"/>
    <x v="0"/>
    <m/>
    <n v="87.745000000000005"/>
    <m/>
    <m/>
    <m/>
    <m/>
    <m/>
    <x v="0"/>
    <m/>
    <m/>
    <m/>
    <n v="861527000"/>
    <m/>
    <m/>
    <n v="976228650"/>
    <n v="1.0063175445830326"/>
    <n v="100631.75445830326"/>
    <m/>
    <m/>
    <m/>
    <m/>
    <m/>
    <m/>
    <x v="0"/>
  </r>
  <r>
    <s v="20230346676-00"/>
    <s v="6호선 월드컵경기장역 캐노피 신설공사(2차)"/>
    <s v="서울교통공사"/>
    <x v="0"/>
    <x v="32"/>
    <x v="0"/>
    <m/>
    <n v="87.745000000000005"/>
    <m/>
    <m/>
    <m/>
    <m/>
    <m/>
    <x v="0"/>
    <m/>
    <m/>
    <m/>
    <n v="820829370"/>
    <m/>
    <m/>
    <n v="926383525"/>
    <n v="0.99586502800382704"/>
    <n v="99586.502800382703"/>
    <m/>
    <m/>
    <m/>
    <m/>
    <m/>
    <m/>
    <x v="5"/>
  </r>
  <r>
    <s v="20230440319-00"/>
    <s v="대한노인회 강남구지회 내진보강 및 환경개선공사"/>
    <s v="서울특별시 강남구"/>
    <x v="0"/>
    <x v="33"/>
    <x v="0"/>
    <m/>
    <n v="87.745000000000005"/>
    <m/>
    <m/>
    <m/>
    <m/>
    <m/>
    <x v="0"/>
    <m/>
    <m/>
    <m/>
    <n v="864578646"/>
    <m/>
    <m/>
    <n v="977612700"/>
    <n v="0.98998754430379743"/>
    <n v="98998.754430379748"/>
    <m/>
    <m/>
    <m/>
    <m/>
    <m/>
    <m/>
    <x v="0"/>
  </r>
  <r>
    <s v="20230603161-00"/>
    <s v="(긴급)은평메디텍고등학교 실습관 및 연곡당 내진보강공사 전자입찰 공고"/>
    <s v="서울특별시교육청 은평메디텍고등학교"/>
    <x v="0"/>
    <x v="34"/>
    <x v="0"/>
    <m/>
    <n v="87.745000000000005"/>
    <m/>
    <m/>
    <m/>
    <m/>
    <m/>
    <x v="0"/>
    <m/>
    <m/>
    <m/>
    <n v="819036700"/>
    <m/>
    <m/>
    <n v="928552950"/>
    <n v="0.99843007570861908"/>
    <n v="99843.007570861912"/>
    <m/>
    <m/>
    <m/>
    <m/>
    <m/>
    <m/>
    <x v="1"/>
  </r>
  <r>
    <s v="20230525610-00"/>
    <s v="한영고등학교 본관 및 별관 내진보강 건축공사"/>
    <s v="서울특별시교육청 한영고등학교"/>
    <x v="0"/>
    <x v="35"/>
    <x v="0"/>
    <m/>
    <n v="85.495000000000005"/>
    <m/>
    <m/>
    <m/>
    <m/>
    <m/>
    <x v="0"/>
    <m/>
    <m/>
    <m/>
    <n v="4837736100"/>
    <m/>
    <m/>
    <n v="5562475450"/>
    <n v="0.99595251170036747"/>
    <n v="99595.251170036747"/>
    <m/>
    <m/>
    <m/>
    <m/>
    <m/>
    <m/>
    <x v="1"/>
  </r>
  <r>
    <s v="20230442842-00"/>
    <s v="화곡4-1 공영주차장 증축공사(건축)"/>
    <s v="서울특별시 강서구"/>
    <x v="0"/>
    <x v="36"/>
    <x v="0"/>
    <m/>
    <n v="86.745000000000005"/>
    <m/>
    <m/>
    <m/>
    <m/>
    <m/>
    <x v="0"/>
    <m/>
    <m/>
    <m/>
    <n v="1653600000"/>
    <m/>
    <m/>
    <n v="1889355225"/>
    <n v="1.0069075178240818"/>
    <n v="100690.75178240819"/>
    <m/>
    <m/>
    <m/>
    <m/>
    <m/>
    <m/>
    <x v="0"/>
  </r>
  <r>
    <s v="20230534354-00"/>
    <s v="동대문도서관 화장실개선 및 기타공사"/>
    <s v="서울특별시교육청 서울특별시교육청교육시설관리본부"/>
    <x v="0"/>
    <x v="37"/>
    <x v="0"/>
    <m/>
    <n v="87.745000000000005"/>
    <m/>
    <m/>
    <m/>
    <m/>
    <m/>
    <x v="0"/>
    <m/>
    <m/>
    <m/>
    <n v="758418200"/>
    <m/>
    <m/>
    <n v="858377875"/>
    <n v="0.99354005803516143"/>
    <n v="99354.005803516149"/>
    <m/>
    <m/>
    <m/>
    <m/>
    <m/>
    <m/>
    <x v="2"/>
  </r>
  <r>
    <s v="20230600541-00"/>
    <s v="빅데이터를 활용한 마이스터 로봇화연구시설(3차) 건축공사"/>
    <s v="서울특별시 강남구"/>
    <x v="0"/>
    <x v="38"/>
    <x v="0"/>
    <m/>
    <n v="86.745000000000005"/>
    <m/>
    <m/>
    <m/>
    <m/>
    <m/>
    <x v="0"/>
    <m/>
    <m/>
    <m/>
    <n v="3596611370"/>
    <m/>
    <m/>
    <n v="4118441175"/>
    <n v="0.99498001435052985"/>
    <n v="99498.001435052982"/>
    <m/>
    <m/>
    <m/>
    <m/>
    <m/>
    <m/>
    <x v="0"/>
  </r>
  <r>
    <s v="20230431441-00"/>
    <s v="2호선 신설동역 승강편의시설 설치공사(59공구)"/>
    <s v="서울교통공사"/>
    <x v="0"/>
    <x v="39"/>
    <x v="0"/>
    <m/>
    <n v="86.745000000000005"/>
    <m/>
    <m/>
    <m/>
    <m/>
    <m/>
    <x v="0"/>
    <m/>
    <m/>
    <m/>
    <n v="2858412017"/>
    <m/>
    <m/>
    <n v="3209045450"/>
    <n v="0.99039251390647709"/>
    <n v="99039.251390647711"/>
    <m/>
    <m/>
    <m/>
    <m/>
    <m/>
    <m/>
    <x v="5"/>
  </r>
  <r>
    <s v="20230523363-00"/>
    <s v="5호선 상일동역 승강편의시설 설치공사(58공구)"/>
    <s v="서울교통공사"/>
    <x v="0"/>
    <x v="40"/>
    <x v="0"/>
    <m/>
    <n v="86.745000000000005"/>
    <m/>
    <m/>
    <m/>
    <m/>
    <m/>
    <x v="0"/>
    <m/>
    <m/>
    <m/>
    <n v="917772460"/>
    <m/>
    <m/>
    <n v="1035367875"/>
    <n v="1.0035025739854597"/>
    <n v="100350.25739854597"/>
    <m/>
    <m/>
    <m/>
    <m/>
    <m/>
    <m/>
    <x v="5"/>
  </r>
  <r>
    <s v="20230621158-00"/>
    <s v="온곡중 외 1교(숭미초) 장애인편의시설(승강기 등) 설치공사"/>
    <s v="서울특별시교육청 서울특별시북부교육지원청"/>
    <x v="0"/>
    <x v="41"/>
    <x v="0"/>
    <m/>
    <n v="87.745000000000005"/>
    <m/>
    <m/>
    <m/>
    <m/>
    <m/>
    <x v="0"/>
    <m/>
    <m/>
    <m/>
    <n v="517876000"/>
    <m/>
    <m/>
    <n v="586869275"/>
    <n v="0.9980276061167721"/>
    <n v="99802.760611677208"/>
    <m/>
    <m/>
    <m/>
    <m/>
    <m/>
    <m/>
    <x v="2"/>
  </r>
  <r>
    <s v="20230427589-02"/>
    <s v="양천도서관 화장실 및 치장벽돌 개선공사"/>
    <s v="서울특별시교육청 서울특별시교육청교육시설관리본부"/>
    <x v="0"/>
    <x v="42"/>
    <x v="0"/>
    <m/>
    <n v="87.745000000000005"/>
    <m/>
    <m/>
    <m/>
    <m/>
    <m/>
    <x v="0"/>
    <m/>
    <m/>
    <m/>
    <n v="794281275"/>
    <m/>
    <m/>
    <n v="899099350"/>
    <n v="0.9909800470195077"/>
    <n v="99098.004701950777"/>
    <m/>
    <m/>
    <m/>
    <m/>
    <m/>
    <m/>
    <x v="2"/>
  </r>
  <r>
    <s v="20230431536-00"/>
    <s v="6호선 대흥역 승강편의시설 설치공사(60공구)"/>
    <s v="서울교통공사"/>
    <x v="0"/>
    <x v="43"/>
    <x v="0"/>
    <m/>
    <n v="86.745000000000005"/>
    <m/>
    <m/>
    <m/>
    <m/>
    <m/>
    <x v="0"/>
    <m/>
    <m/>
    <m/>
    <n v="2401216350"/>
    <m/>
    <m/>
    <n v="2681202425"/>
    <n v="0.9969750227826546"/>
    <n v="99697.502278265456"/>
    <m/>
    <m/>
    <m/>
    <m/>
    <m/>
    <m/>
    <x v="5"/>
  </r>
  <r>
    <s v="20230514931-00"/>
    <s v="인조별서유기비 마을회관 신축공사"/>
    <s v="서울특별시 은평구"/>
    <x v="0"/>
    <x v="44"/>
    <x v="0"/>
    <m/>
    <n v="87.745000000000005"/>
    <m/>
    <m/>
    <m/>
    <m/>
    <m/>
    <x v="0"/>
    <m/>
    <m/>
    <m/>
    <n v="562611820"/>
    <m/>
    <m/>
    <n v="635908450"/>
    <n v="1.0013675516502898"/>
    <n v="100136.75516502898"/>
    <m/>
    <m/>
    <m/>
    <m/>
    <m/>
    <m/>
    <x v="0"/>
  </r>
  <r>
    <s v="20230605314-00"/>
    <s v="오목공원 실내놀이터 신축공사(건축/기계)"/>
    <s v="서울특별시 양천구"/>
    <x v="0"/>
    <x v="45"/>
    <x v="0"/>
    <m/>
    <n v="86.745000000000005"/>
    <m/>
    <m/>
    <m/>
    <m/>
    <m/>
    <x v="0"/>
    <m/>
    <m/>
    <m/>
    <n v="982503000"/>
    <m/>
    <m/>
    <n v="1125466050"/>
    <n v="0.9988950582713757"/>
    <n v="99889.505827137575"/>
    <m/>
    <m/>
    <m/>
    <m/>
    <m/>
    <m/>
    <x v="0"/>
  </r>
  <r>
    <s v="20230410279-01"/>
    <s v="우신중학교 급식실 및 학생식당 증축공사"/>
    <s v="서울특별시남부교육청 우신중학교"/>
    <x v="0"/>
    <x v="46"/>
    <x v="0"/>
    <m/>
    <n v="86.745000000000005"/>
    <m/>
    <m/>
    <m/>
    <m/>
    <m/>
    <x v="0"/>
    <m/>
    <m/>
    <m/>
    <n v="2018437420"/>
    <m/>
    <m/>
    <n v="2312785000"/>
    <n v="1.002767514076037"/>
    <n v="100276.7514076037"/>
    <m/>
    <m/>
    <m/>
    <m/>
    <m/>
    <m/>
    <x v="1"/>
  </r>
  <r>
    <s v="20230602272-00"/>
    <s v="정릉 도시관리지원센터 구조보강공사"/>
    <s v="서울특별시 성북구"/>
    <x v="0"/>
    <x v="47"/>
    <x v="0"/>
    <m/>
    <n v="86.745000000000005"/>
    <m/>
    <m/>
    <m/>
    <m/>
    <m/>
    <x v="0"/>
    <m/>
    <m/>
    <m/>
    <n v="1068086900"/>
    <m/>
    <m/>
    <n v="1221424425"/>
    <n v="0.99863005886681389"/>
    <n v="99863.005886681392"/>
    <m/>
    <m/>
    <m/>
    <m/>
    <m/>
    <m/>
    <x v="0"/>
  </r>
  <r>
    <s v="20230507929-00"/>
    <s v="월계도서관 리모델링 공사"/>
    <s v="서울특별시 노원구"/>
    <x v="0"/>
    <x v="48"/>
    <x v="0"/>
    <m/>
    <n v="86.745000000000005"/>
    <m/>
    <m/>
    <m/>
    <m/>
    <m/>
    <x v="0"/>
    <m/>
    <m/>
    <m/>
    <n v="3115388700"/>
    <m/>
    <m/>
    <n v="3563848525"/>
    <n v="0.99973000672405909"/>
    <n v="99973.000672405906"/>
    <m/>
    <m/>
    <m/>
    <m/>
    <m/>
    <m/>
    <x v="0"/>
  </r>
  <r>
    <s v="20230411884-00"/>
    <s v="서울물연구원 본관 외벽 리모델링 공사"/>
    <s v="서울특별시"/>
    <x v="0"/>
    <x v="49"/>
    <x v="0"/>
    <m/>
    <n v="86.745000000000005"/>
    <m/>
    <m/>
    <m/>
    <m/>
    <m/>
    <x v="0"/>
    <m/>
    <m/>
    <m/>
    <n v="1167156427"/>
    <m/>
    <m/>
    <n v="1334867200"/>
    <n v="0.9912900379920927"/>
    <n v="99129.003799209269"/>
    <m/>
    <m/>
    <m/>
    <m/>
    <m/>
    <m/>
    <x v="7"/>
  </r>
  <r>
    <s v="20230440382-00"/>
    <s v="성보고등학교 호림관 외벽개선 및 장애인편의시설 설치공사"/>
    <s v="서울특별시교육청 성보고등학교"/>
    <x v="0"/>
    <x v="50"/>
    <x v="0"/>
    <m/>
    <n v="87.745000000000005"/>
    <m/>
    <m/>
    <m/>
    <m/>
    <m/>
    <x v="0"/>
    <m/>
    <m/>
    <m/>
    <n v="524295000"/>
    <m/>
    <m/>
    <n v="594131625"/>
    <n v="1.002447564541465"/>
    <n v="100244.7564541465"/>
    <m/>
    <m/>
    <m/>
    <m/>
    <m/>
    <m/>
    <x v="1"/>
  </r>
  <r>
    <s v="20230524276-00"/>
    <s v="장위적환장 시설 개선공사(건축)"/>
    <s v="서울특별시 성북구"/>
    <x v="0"/>
    <x v="51"/>
    <x v="0"/>
    <m/>
    <n v="87.745000000000005"/>
    <m/>
    <m/>
    <m/>
    <m/>
    <m/>
    <x v="0"/>
    <m/>
    <m/>
    <m/>
    <n v="836054000"/>
    <m/>
    <m/>
    <n v="947152025"/>
    <n v="1.0150725601443809"/>
    <n v="101507.25601443808"/>
    <m/>
    <m/>
    <m/>
    <m/>
    <m/>
    <m/>
    <x v="0"/>
  </r>
  <r>
    <s v="20230400381-00"/>
    <s v="구립 수락노인종합복지관 인테리어 공사"/>
    <s v="서울특별시 노원구"/>
    <x v="0"/>
    <x v="52"/>
    <x v="0"/>
    <m/>
    <n v="87.745000000000005"/>
    <m/>
    <m/>
    <m/>
    <m/>
    <m/>
    <x v="0"/>
    <m/>
    <m/>
    <m/>
    <n v="645441100"/>
    <m/>
    <m/>
    <n v="732029575"/>
    <n v="0.99529507539191564"/>
    <n v="99529.50753919156"/>
    <m/>
    <m/>
    <m/>
    <m/>
    <m/>
    <m/>
    <x v="0"/>
  </r>
  <r>
    <s v="20230627337-00"/>
    <s v="2023년 방태산 산림문화휴양관 개축공사(건축)"/>
    <s v="산림청 국립자연휴양림관리소"/>
    <x v="0"/>
    <x v="53"/>
    <x v="0"/>
    <m/>
    <n v="86.745000000000005"/>
    <m/>
    <m/>
    <m/>
    <m/>
    <m/>
    <x v="0"/>
    <m/>
    <m/>
    <m/>
    <n v="1090934520"/>
    <m/>
    <m/>
    <n v="1254641875"/>
    <n v="0.99316753621508758"/>
    <n v="99316.75362150876"/>
    <m/>
    <m/>
    <m/>
    <m/>
    <m/>
    <m/>
    <x v="9"/>
  </r>
  <r>
    <s v="20230427520-00"/>
    <s v="OK민원센터 리모델링 공사"/>
    <s v="서울특별시 서초구"/>
    <x v="0"/>
    <x v="54"/>
    <x v="0"/>
    <m/>
    <n v="87.745000000000005"/>
    <m/>
    <m/>
    <m/>
    <m/>
    <m/>
    <x v="0"/>
    <m/>
    <m/>
    <m/>
    <n v="569481470"/>
    <m/>
    <m/>
    <n v="646282400"/>
    <n v="0.99509506242031942"/>
    <n v="99509.506242031945"/>
    <m/>
    <m/>
    <m/>
    <m/>
    <m/>
    <m/>
    <x v="0"/>
  </r>
  <r>
    <s v="20230617841-00"/>
    <s v="한광고등학교 별관 외벽 개선공사 전자 입찰 공고"/>
    <s v="서울특별시교육청 한광고등학교"/>
    <x v="0"/>
    <x v="55"/>
    <x v="0"/>
    <m/>
    <n v="87.745000000000005"/>
    <m/>
    <m/>
    <m/>
    <m/>
    <m/>
    <x v="0"/>
    <m/>
    <m/>
    <m/>
    <n v="565971237"/>
    <m/>
    <m/>
    <n v="640607125"/>
    <n v="1.002515062597809"/>
    <n v="100251.5062597809"/>
    <m/>
    <m/>
    <m/>
    <m/>
    <m/>
    <m/>
    <x v="1"/>
  </r>
  <r>
    <s v="20230426418-00"/>
    <s v="구립별하어린이집 신축공사"/>
    <s v="서울특별시 금천구"/>
    <x v="0"/>
    <x v="56"/>
    <x v="0"/>
    <m/>
    <n v="86.745000000000005"/>
    <m/>
    <m/>
    <m/>
    <m/>
    <m/>
    <x v="0"/>
    <m/>
    <m/>
    <m/>
    <n v="1973095530"/>
    <m/>
    <m/>
    <n v="2257488000"/>
    <n v="0.99758501391765542"/>
    <n v="99758.501391765545"/>
    <m/>
    <m/>
    <m/>
    <m/>
    <m/>
    <m/>
    <x v="0"/>
  </r>
  <r>
    <s v="20230410560-01"/>
    <s v="2023년 동산초등학교 본관 스프링클러 및 드라이비트 개선공사(건축/기계설비)"/>
    <s v="서울특별시중부교육청 동산초등학교"/>
    <x v="0"/>
    <x v="57"/>
    <x v="0"/>
    <m/>
    <n v="86.745000000000005"/>
    <m/>
    <m/>
    <m/>
    <m/>
    <m/>
    <x v="0"/>
    <m/>
    <m/>
    <m/>
    <n v="1442491870"/>
    <m/>
    <m/>
    <n v="1652630200"/>
    <n v="1.0047300361735112"/>
    <n v="100473.00361735112"/>
    <m/>
    <m/>
    <m/>
    <m/>
    <m/>
    <m/>
    <x v="1"/>
  </r>
  <r>
    <s v="20230615042-00"/>
    <s v="명일1동 주민센터 복합화사업 철거공사(석면해체 포함)"/>
    <s v="서울주택도시공사"/>
    <x v="0"/>
    <x v="58"/>
    <x v="0"/>
    <m/>
    <n v="87.745000000000005"/>
    <m/>
    <m/>
    <m/>
    <m/>
    <m/>
    <x v="0"/>
    <m/>
    <m/>
    <m/>
    <n v="884544820"/>
    <m/>
    <m/>
    <n v="998227300"/>
    <n v="1.0059925565439629"/>
    <n v="100599.25565439629"/>
    <m/>
    <m/>
    <m/>
    <m/>
    <m/>
    <m/>
    <x v="3"/>
  </r>
  <r>
    <s v="20230356802-01"/>
    <s v="은평문화예술회관 보강공사"/>
    <s v="서울특별시 은평구"/>
    <x v="0"/>
    <x v="59"/>
    <x v="0"/>
    <m/>
    <n v="87.745000000000005"/>
    <m/>
    <m/>
    <m/>
    <m/>
    <m/>
    <x v="0"/>
    <m/>
    <m/>
    <m/>
    <n v="939172500"/>
    <m/>
    <m/>
    <n v="1062567850"/>
    <n v="0.99582002534141556"/>
    <n v="99582.00253414156"/>
    <m/>
    <m/>
    <m/>
    <m/>
    <m/>
    <m/>
    <x v="0"/>
  </r>
  <r>
    <s v="20230423252-00"/>
    <s v="중평어린이공원 실내놀이터 건립 공사"/>
    <s v="서울특별시 노원구"/>
    <x v="0"/>
    <x v="60"/>
    <x v="0"/>
    <m/>
    <n v="86.745000000000005"/>
    <m/>
    <m/>
    <m/>
    <m/>
    <m/>
    <x v="0"/>
    <m/>
    <m/>
    <m/>
    <n v="1144025700"/>
    <m/>
    <m/>
    <n v="1311328450"/>
    <n v="1.0057850368081878"/>
    <n v="100578.50368081877"/>
    <m/>
    <m/>
    <m/>
    <m/>
    <m/>
    <m/>
    <x v="0"/>
  </r>
  <r>
    <s v="20230613143-00"/>
    <s v="[긴급] 중곡문화체육센터 수영장 등 리모델링 공사"/>
    <s v="서울특별시광진구시설관리공단"/>
    <x v="0"/>
    <x v="61"/>
    <x v="0"/>
    <m/>
    <n v="86.745000000000005"/>
    <m/>
    <m/>
    <m/>
    <m/>
    <m/>
    <x v="0"/>
    <m/>
    <m/>
    <m/>
    <n v="1622234322"/>
    <m/>
    <m/>
    <n v="1860197750"/>
    <n v="1.0102325405842216"/>
    <n v="101023.25405842216"/>
    <m/>
    <m/>
    <m/>
    <m/>
    <m/>
    <m/>
    <x v="6"/>
  </r>
  <r>
    <s v="20230341041-00"/>
    <s v="강서경찰서 염창지구대 신축공사"/>
    <s v="경찰청 서울특별시경찰청"/>
    <x v="0"/>
    <x v="62"/>
    <x v="0"/>
    <m/>
    <n v="86.745000000000005"/>
    <m/>
    <m/>
    <m/>
    <m/>
    <m/>
    <x v="0"/>
    <m/>
    <m/>
    <m/>
    <n v="981698840"/>
    <m/>
    <m/>
    <n v="1122873875"/>
    <n v="1.001337533240471"/>
    <n v="100133.75332404711"/>
    <m/>
    <m/>
    <m/>
    <m/>
    <m/>
    <m/>
    <x v="8"/>
  </r>
  <r>
    <s v="20230621094-00"/>
    <s v="창도초 본관, 동관 텍스교체 및 기타공사"/>
    <s v="서울특별시교육청 서울특별시북부교육지원청"/>
    <x v="0"/>
    <x v="63"/>
    <x v="0"/>
    <m/>
    <n v="87.745000000000005"/>
    <m/>
    <m/>
    <m/>
    <m/>
    <m/>
    <x v="0"/>
    <m/>
    <m/>
    <m/>
    <n v="711014000"/>
    <m/>
    <m/>
    <n v="803800425"/>
    <n v="1.0055675548883467"/>
    <n v="100556.75548883466"/>
    <m/>
    <m/>
    <m/>
    <m/>
    <m/>
    <m/>
    <x v="2"/>
  </r>
  <r>
    <s v="20230500384-00"/>
    <s v="서울대공원 유인원관 관람환경 및 사무실 개선공사"/>
    <s v="서울특별시"/>
    <x v="0"/>
    <x v="64"/>
    <x v="0"/>
    <m/>
    <n v="86.745000000000005"/>
    <m/>
    <m/>
    <m/>
    <m/>
    <m/>
    <x v="0"/>
    <m/>
    <m/>
    <m/>
    <n v="1183337000"/>
    <m/>
    <m/>
    <n v="1354855675"/>
    <n v="1.008427537693529"/>
    <n v="100842.7537693529"/>
    <m/>
    <m/>
    <m/>
    <m/>
    <m/>
    <m/>
    <x v="7"/>
  </r>
  <r>
    <s v="20230631827-00"/>
    <s v="서울행현초 무석면텍스 설치공사"/>
    <s v="서울특별시교육청 서울특별시성동광진교육지원청"/>
    <x v="0"/>
    <x v="65"/>
    <x v="0"/>
    <m/>
    <n v="87.745000000000005"/>
    <m/>
    <m/>
    <m/>
    <m/>
    <m/>
    <x v="0"/>
    <m/>
    <m/>
    <m/>
    <n v="570678800"/>
    <m/>
    <m/>
    <n v="646145225"/>
    <n v="0.9995625576243603"/>
    <n v="99956.255762436034"/>
    <m/>
    <m/>
    <m/>
    <m/>
    <m/>
    <m/>
    <x v="2"/>
  </r>
  <r>
    <s v="20230625371-00"/>
    <s v="환일고등학교 외벽보수 및 방수공사 전자입찰 공고"/>
    <s v="서울특별시교육청 환일고등학교"/>
    <x v="0"/>
    <x v="66"/>
    <x v="0"/>
    <m/>
    <n v="87.745000000000005"/>
    <m/>
    <m/>
    <m/>
    <m/>
    <m/>
    <x v="0"/>
    <m/>
    <m/>
    <m/>
    <n v="603337200"/>
    <m/>
    <m/>
    <n v="682983250"/>
    <n v="0.99354001315054463"/>
    <n v="99354.001315054469"/>
    <m/>
    <m/>
    <m/>
    <m/>
    <m/>
    <m/>
    <x v="1"/>
  </r>
  <r>
    <s v="20230523909-00"/>
    <s v="불암산 나비정원 부속시설 정비 공사"/>
    <s v="서울특별시 노원구"/>
    <x v="0"/>
    <x v="67"/>
    <x v="0"/>
    <m/>
    <n v="87.745000000000005"/>
    <m/>
    <m/>
    <m/>
    <m/>
    <m/>
    <x v="0"/>
    <m/>
    <m/>
    <m/>
    <n v="500698960"/>
    <m/>
    <m/>
    <n v="566242675"/>
    <n v="0.9981151024480357"/>
    <n v="99811.510244803576"/>
    <m/>
    <m/>
    <m/>
    <m/>
    <m/>
    <m/>
    <x v="0"/>
  </r>
  <r>
    <s v="20230601433-00"/>
    <s v="창동중 본관, 별관 텍스설치공사"/>
    <s v="서울특별시교육청 서울특별시북부교육지원청"/>
    <x v="0"/>
    <x v="68"/>
    <x v="0"/>
    <m/>
    <n v="87.745000000000005"/>
    <m/>
    <m/>
    <m/>
    <m/>
    <m/>
    <x v="0"/>
    <m/>
    <m/>
    <m/>
    <n v="514448500"/>
    <m/>
    <m/>
    <n v="581483500"/>
    <n v="0.99682259140085405"/>
    <n v="99682.2591400854"/>
    <m/>
    <m/>
    <m/>
    <m/>
    <m/>
    <m/>
    <x v="2"/>
  </r>
  <r>
    <s v="20230426964-00"/>
    <s v="신영동 공영주차장 및 주민편의시설 건설공사(건축,토목,기계)"/>
    <s v="서울특별시 종로구"/>
    <x v="0"/>
    <x v="69"/>
    <x v="0"/>
    <m/>
    <n v="86.745000000000005"/>
    <m/>
    <m/>
    <m/>
    <m/>
    <m/>
    <x v="0"/>
    <m/>
    <m/>
    <m/>
    <n v="1270696300"/>
    <m/>
    <m/>
    <n v="1450862350"/>
    <n v="1.0048650541127191"/>
    <n v="100486.50541127191"/>
    <m/>
    <m/>
    <m/>
    <m/>
    <m/>
    <m/>
    <x v="0"/>
  </r>
  <r>
    <s v="20230622554-00"/>
    <s v="치현초 교사동 내진보강공사"/>
    <s v="서울특별시교육청 서울특별시강서양천교육지원청"/>
    <x v="0"/>
    <x v="70"/>
    <x v="0"/>
    <m/>
    <n v="87.745000000000005"/>
    <m/>
    <m/>
    <m/>
    <m/>
    <m/>
    <x v="0"/>
    <m/>
    <m/>
    <m/>
    <n v="777224000"/>
    <m/>
    <m/>
    <n v="881315950"/>
    <n v="1.0035275409977933"/>
    <n v="100352.75409977933"/>
    <m/>
    <m/>
    <m/>
    <m/>
    <m/>
    <m/>
    <x v="2"/>
  </r>
  <r>
    <s v="20230442791-00"/>
    <s v="2023년 김포공항 항공기 소음대책지역 주택방음시설 신규설치 및 유지보수 공사"/>
    <s v="한국공항공사 김포공항"/>
    <x v="0"/>
    <x v="71"/>
    <x v="0"/>
    <m/>
    <n v="87.745000000000005"/>
    <m/>
    <m/>
    <m/>
    <m/>
    <m/>
    <x v="0"/>
    <m/>
    <m/>
    <m/>
    <n v="714769600"/>
    <m/>
    <m/>
    <n v="808102050"/>
    <n v="0.99609752880675684"/>
    <n v="99609.752880675689"/>
    <m/>
    <m/>
    <m/>
    <m/>
    <m/>
    <m/>
    <x v="4"/>
  </r>
  <r>
    <s v="20230618773-00"/>
    <s v="(가칭)관악문화복지타운 건립공사(건축,토목,기계,조경)"/>
    <s v="서울특별시 관악구"/>
    <x v="0"/>
    <x v="72"/>
    <x v="0"/>
    <m/>
    <n v="85.495000000000005"/>
    <m/>
    <m/>
    <m/>
    <m/>
    <m/>
    <x v="0"/>
    <m/>
    <m/>
    <m/>
    <n v="8026716000"/>
    <m/>
    <m/>
    <n v="9253267500"/>
    <n v="1.004940006718231"/>
    <n v="100494.0006718231"/>
    <m/>
    <m/>
    <m/>
    <m/>
    <m/>
    <m/>
    <x v="0"/>
  </r>
  <r>
    <s v="20230623826-00"/>
    <s v="생활SOC 금천구 가족센터 복합화시설 신축공사"/>
    <s v="서울특별시 금천구"/>
    <x v="0"/>
    <x v="73"/>
    <x v="0"/>
    <m/>
    <n v="86.745000000000005"/>
    <m/>
    <m/>
    <m/>
    <m/>
    <m/>
    <x v="0"/>
    <m/>
    <m/>
    <m/>
    <n v="3702974000"/>
    <m/>
    <m/>
    <n v="4230756475"/>
    <n v="0.99663500894337653"/>
    <n v="99663.50089433766"/>
    <m/>
    <m/>
    <m/>
    <m/>
    <m/>
    <m/>
    <x v="0"/>
  </r>
  <r>
    <s v="20230407201-00"/>
    <s v="협업지능기반 로봇플러스사업(2차) 공간구축 건축공사(건축,토목,조경,기계)"/>
    <s v="서울특별시 강남구"/>
    <x v="0"/>
    <x v="74"/>
    <x v="0"/>
    <m/>
    <n v="86.745000000000005"/>
    <m/>
    <m/>
    <m/>
    <m/>
    <m/>
    <x v="0"/>
    <m/>
    <m/>
    <m/>
    <n v="1460165627"/>
    <m/>
    <m/>
    <n v="1672508425"/>
    <n v="0.99900752313086483"/>
    <n v="99900.752313086487"/>
    <m/>
    <m/>
    <m/>
    <m/>
    <m/>
    <m/>
    <x v="0"/>
  </r>
  <r>
    <s v="20230619968-01"/>
    <s v="2023학년도 중앙대학교사범대학부속고등학교 외부창호개선 건축공사"/>
    <s v="서울특별시교육청 중앙대학교사범대학부속고등학교"/>
    <x v="0"/>
    <x v="75"/>
    <x v="0"/>
    <m/>
    <n v="87.745000000000005"/>
    <m/>
    <m/>
    <m/>
    <m/>
    <m/>
    <x v="0"/>
    <m/>
    <m/>
    <m/>
    <n v="798940637"/>
    <m/>
    <m/>
    <n v="905287625"/>
    <n v="0.99307005227044609"/>
    <n v="99307.005227044603"/>
    <m/>
    <m/>
    <m/>
    <m/>
    <m/>
    <m/>
    <x v="1"/>
  </r>
  <r>
    <s v="20230608820-00"/>
    <s v="양천구 보육타운 건립 공사(건축, 토목)"/>
    <s v="서울특별시 양천구"/>
    <x v="0"/>
    <x v="76"/>
    <x v="0"/>
    <m/>
    <n v="85.495000000000005"/>
    <m/>
    <m/>
    <m/>
    <m/>
    <m/>
    <x v="0"/>
    <m/>
    <m/>
    <m/>
    <n v="9522625000"/>
    <m/>
    <m/>
    <n v="10969882950"/>
    <n v="0.99755500478776948"/>
    <n v="99755.500478776943"/>
    <m/>
    <m/>
    <m/>
    <m/>
    <m/>
    <m/>
    <x v="0"/>
  </r>
  <r>
    <s v="20230608438-00"/>
    <s v="2023년도 광영고등학교 드라이비트해소 및 내진보강공사"/>
    <s v="서울특별시교육청 광영고등학교"/>
    <x v="0"/>
    <x v="77"/>
    <x v="0"/>
    <m/>
    <n v="86.745000000000005"/>
    <m/>
    <m/>
    <m/>
    <m/>
    <m/>
    <x v="0"/>
    <m/>
    <m/>
    <m/>
    <n v="1677087740"/>
    <m/>
    <m/>
    <n v="1899817600"/>
    <n v="1.0101850251746325"/>
    <n v="101018.50251746325"/>
    <m/>
    <m/>
    <m/>
    <m/>
    <m/>
    <m/>
    <x v="1"/>
  </r>
  <r>
    <s v="20230410896-00"/>
    <s v="암사1동 공영주차장 시설개선공사(건축)"/>
    <s v="서울시설공단"/>
    <x v="0"/>
    <x v="78"/>
    <x v="0"/>
    <m/>
    <n v="87.745000000000005"/>
    <m/>
    <m/>
    <m/>
    <m/>
    <m/>
    <x v="0"/>
    <m/>
    <m/>
    <m/>
    <n v="584317000"/>
    <m/>
    <m/>
    <n v="660335900"/>
    <n v="0.99227754611367824"/>
    <n v="99227.754611367825"/>
    <m/>
    <m/>
    <m/>
    <m/>
    <m/>
    <m/>
    <x v="10"/>
  </r>
  <r>
    <s v="20230531333-00"/>
    <s v="대원고등학교 본관 및 체육관 바닥교체공사"/>
    <s v="서울특별시교육청 대원고등학교"/>
    <x v="0"/>
    <x v="79"/>
    <x v="0"/>
    <m/>
    <n v="87.745000000000005"/>
    <m/>
    <m/>
    <m/>
    <m/>
    <m/>
    <x v="0"/>
    <m/>
    <m/>
    <m/>
    <n v="554886900"/>
    <m/>
    <m/>
    <n v="631345825"/>
    <n v="0.99927006981562405"/>
    <n v="99927.006981562401"/>
    <m/>
    <m/>
    <m/>
    <m/>
    <m/>
    <m/>
    <x v="1"/>
  </r>
  <r>
    <s v="20230536003-00"/>
    <s v="청량리농수산물시장 캐노피 설치공사(건축)"/>
    <s v="서울특별시 동대문구"/>
    <x v="0"/>
    <x v="80"/>
    <x v="0"/>
    <m/>
    <n v="87.745000000000005"/>
    <m/>
    <m/>
    <m/>
    <m/>
    <m/>
    <x v="0"/>
    <m/>
    <m/>
    <m/>
    <n v="633757500"/>
    <m/>
    <m/>
    <n v="717254625"/>
    <n v="1.0023850601217528"/>
    <n v="100238.50601217528"/>
    <m/>
    <m/>
    <m/>
    <m/>
    <m/>
    <m/>
    <x v="0"/>
  </r>
  <r>
    <s v="20230715720-00"/>
    <s v="[긴급](장기)연천초 급식실 및 학생식당 증축공사"/>
    <s v="서울특별시교육청 서울특별시서부교육지원청"/>
    <x v="0"/>
    <x v="81"/>
    <x v="0"/>
    <m/>
    <n v="86.745000000000005"/>
    <m/>
    <m/>
    <m/>
    <m/>
    <m/>
    <x v="0"/>
    <m/>
    <m/>
    <m/>
    <n v="2035552800"/>
    <m/>
    <m/>
    <n v="2330657175"/>
    <n v="1.0032850148900614"/>
    <n v="100328.50148900614"/>
    <m/>
    <m/>
    <m/>
    <m/>
    <m/>
    <m/>
    <x v="2"/>
  </r>
  <r>
    <s v="20230717006-00"/>
    <s v="고척중학교 교사동 외벽개선 및 내진보강공사"/>
    <s v="서울특별시교육청 서울특별시남부교육지원청"/>
    <x v="0"/>
    <x v="82"/>
    <x v="0"/>
    <m/>
    <n v="86.745000000000005"/>
    <m/>
    <m/>
    <m/>
    <m/>
    <m/>
    <x v="0"/>
    <m/>
    <m/>
    <m/>
    <n v="2031776800"/>
    <m/>
    <m/>
    <n v="2325598250"/>
    <n v="1.0044800162057614"/>
    <n v="100448.00162057615"/>
    <m/>
    <m/>
    <m/>
    <m/>
    <m/>
    <m/>
    <x v="2"/>
  </r>
  <r>
    <s v="20231016710-00"/>
    <s v="서울수유동우체국 건립공사"/>
    <s v="과학기술정보통신부 우정사업본부 우정사업조달센터"/>
    <x v="0"/>
    <x v="83"/>
    <x v="0"/>
    <m/>
    <n v="86.745000000000005"/>
    <m/>
    <m/>
    <m/>
    <m/>
    <m/>
    <x v="0"/>
    <m/>
    <m/>
    <m/>
    <n v="1207294100"/>
    <m/>
    <m/>
    <n v="1381694575"/>
    <n v="0.99482502833214048"/>
    <n v="99482.50283321405"/>
    <m/>
    <m/>
    <m/>
    <m/>
    <m/>
    <m/>
    <x v="11"/>
  </r>
  <r>
    <s v="20230639099-00"/>
    <s v="금옥여고 본관동 바닥개선공사"/>
    <s v="서울특별시교육청 서울특별시강서양천교육지원청"/>
    <x v="0"/>
    <x v="84"/>
    <x v="0"/>
    <m/>
    <n v="87.745000000000005"/>
    <m/>
    <m/>
    <m/>
    <m/>
    <m/>
    <x v="0"/>
    <m/>
    <m/>
    <m/>
    <n v="517606660"/>
    <m/>
    <m/>
    <n v="586267100"/>
    <n v="1.0063375531047505"/>
    <n v="100633.75531047506"/>
    <m/>
    <m/>
    <m/>
    <m/>
    <m/>
    <m/>
    <x v="2"/>
  </r>
  <r>
    <s v="20230707937-00"/>
    <s v="광희중 교사동 지붕개선 및 생활관 옥상방수공사"/>
    <s v="서울특별시교육청 서울특별시성동광진교육지원청"/>
    <x v="0"/>
    <x v="85"/>
    <x v="0"/>
    <m/>
    <n v="87.745000000000005"/>
    <m/>
    <m/>
    <m/>
    <m/>
    <m/>
    <x v="0"/>
    <m/>
    <m/>
    <m/>
    <n v="597552970"/>
    <m/>
    <m/>
    <n v="676370675"/>
    <n v="1.0044800728888519"/>
    <n v="100448.00728888519"/>
    <m/>
    <m/>
    <m/>
    <m/>
    <m/>
    <m/>
    <x v="2"/>
  </r>
  <r>
    <s v="20230720437-00"/>
    <s v="서대문문화체육회관 소극장 리모델링 공사(건축, 기계)"/>
    <s v="서울특별시 서대문구"/>
    <x v="0"/>
    <x v="86"/>
    <x v="0"/>
    <m/>
    <n v="87.745000000000005"/>
    <m/>
    <m/>
    <m/>
    <m/>
    <m/>
    <x v="0"/>
    <m/>
    <m/>
    <m/>
    <n v="562900000"/>
    <m/>
    <m/>
    <n v="636515000"/>
    <n v="0.99542257155457414"/>
    <n v="99542.25715545741"/>
    <m/>
    <m/>
    <m/>
    <m/>
    <m/>
    <m/>
    <x v="0"/>
  </r>
  <r>
    <s v="20230901156-00"/>
    <s v="구립 연꽃어린이집 대체신축공사"/>
    <s v="서울특별시 동작구"/>
    <x v="0"/>
    <x v="87"/>
    <x v="0"/>
    <m/>
    <n v="86.745000000000005"/>
    <m/>
    <m/>
    <m/>
    <m/>
    <m/>
    <x v="0"/>
    <m/>
    <m/>
    <m/>
    <n v="2511905000"/>
    <m/>
    <m/>
    <n v="2875732150"/>
    <n v="1.0088150265698077"/>
    <n v="100881.50265698077"/>
    <m/>
    <m/>
    <m/>
    <m/>
    <m/>
    <m/>
    <x v="0"/>
  </r>
  <r>
    <s v="20230822753-00"/>
    <s v="서울마곡지구내 우체국 건립공사(건축)"/>
    <s v="과학기술정보통신부 우정사업본부 서울지방우정청"/>
    <x v="0"/>
    <x v="88"/>
    <x v="0"/>
    <m/>
    <n v="86.745000000000005"/>
    <m/>
    <m/>
    <m/>
    <m/>
    <m/>
    <x v="0"/>
    <m/>
    <m/>
    <m/>
    <n v="1541427000"/>
    <m/>
    <m/>
    <n v="1763972050"/>
    <n v="0.99331251886422711"/>
    <n v="99331.251886422717"/>
    <m/>
    <m/>
    <m/>
    <m/>
    <m/>
    <m/>
    <x v="11"/>
  </r>
  <r>
    <s v="20230640031-00"/>
    <s v="강서공고 본관동 및 체육관 통합형 시설개선공사"/>
    <s v="서울특별시교육청 서울특별시강서양천교육지원청"/>
    <x v="0"/>
    <x v="89"/>
    <x v="0"/>
    <m/>
    <n v="87.745000000000005"/>
    <m/>
    <m/>
    <m/>
    <m/>
    <m/>
    <x v="0"/>
    <m/>
    <m/>
    <m/>
    <n v="873216000"/>
    <m/>
    <m/>
    <n v="987371725"/>
    <n v="0.99269754734148707"/>
    <n v="99269.754734148708"/>
    <m/>
    <m/>
    <m/>
    <m/>
    <m/>
    <m/>
    <x v="2"/>
  </r>
  <r>
    <s v="20230706115-00"/>
    <s v="서울영원초등학교 본관동 드라이비트 해소공사"/>
    <s v="서울특별시교육청 서울특별시남부교육지원청"/>
    <x v="0"/>
    <x v="90"/>
    <x v="0"/>
    <m/>
    <n v="87.745000000000005"/>
    <m/>
    <m/>
    <m/>
    <m/>
    <m/>
    <x v="0"/>
    <m/>
    <m/>
    <m/>
    <n v="730944000"/>
    <m/>
    <m/>
    <n v="826209600"/>
    <n v="0.99097505919154072"/>
    <n v="99097.505919154079"/>
    <m/>
    <m/>
    <m/>
    <m/>
    <m/>
    <m/>
    <x v="2"/>
  </r>
  <r>
    <s v="20230931138-00"/>
    <s v="성산검사소 환경개선 건축공사"/>
    <s v="한국교통안전공단"/>
    <x v="0"/>
    <x v="91"/>
    <x v="0"/>
    <m/>
    <n v="87.745000000000005"/>
    <m/>
    <m/>
    <m/>
    <m/>
    <m/>
    <x v="0"/>
    <m/>
    <m/>
    <m/>
    <n v="935299502"/>
    <m/>
    <m/>
    <n v="1059954267"/>
    <n v="0.99936006799713006"/>
    <n v="99936.00679971301"/>
    <m/>
    <m/>
    <m/>
    <m/>
    <m/>
    <m/>
    <x v="12"/>
  </r>
  <r>
    <s v="20230715277-00"/>
    <s v="한국체육대학교 승리관 및 오륜관 장애인용 승강기 설치공사"/>
    <s v="한국체육대학교"/>
    <x v="0"/>
    <x v="92"/>
    <x v="0"/>
    <m/>
    <n v="87.745000000000005"/>
    <m/>
    <m/>
    <m/>
    <m/>
    <m/>
    <x v="0"/>
    <m/>
    <m/>
    <m/>
    <n v="685702143"/>
    <m/>
    <m/>
    <n v="776730750"/>
    <n v="0.99532757884970979"/>
    <n v="99532.757884970983"/>
    <m/>
    <m/>
    <m/>
    <m/>
    <m/>
    <m/>
    <x v="1"/>
  </r>
  <r>
    <s v="20230722364-00"/>
    <s v="청량초 바닥 및 출입문 개선공사"/>
    <s v="서울특별시교육청 서울특별시동부교육지원청"/>
    <x v="0"/>
    <x v="93"/>
    <x v="0"/>
    <m/>
    <n v="87.745000000000005"/>
    <m/>
    <m/>
    <m/>
    <m/>
    <m/>
    <x v="0"/>
    <m/>
    <m/>
    <m/>
    <n v="908726340"/>
    <m/>
    <m/>
    <n v="1029614800"/>
    <n v="0.99683005627903865"/>
    <n v="99683.005627903869"/>
    <m/>
    <m/>
    <m/>
    <m/>
    <m/>
    <m/>
    <x v="13"/>
  </r>
  <r>
    <s v="20230738498-00"/>
    <s v="서울옥정초 수영장 개선공사"/>
    <s v="서울특별시교육청 서울특별시성동광진교육지원청"/>
    <x v="0"/>
    <x v="94"/>
    <x v="0"/>
    <m/>
    <n v="87.745000000000005"/>
    <m/>
    <m/>
    <m/>
    <m/>
    <m/>
    <x v="0"/>
    <m/>
    <m/>
    <m/>
    <n v="588715800"/>
    <m/>
    <m/>
    <n v="665089550"/>
    <n v="0.99774756934912112"/>
    <n v="99774.756934912119"/>
    <m/>
    <m/>
    <m/>
    <m/>
    <m/>
    <m/>
    <x v="13"/>
  </r>
  <r>
    <s v="20231022088-00"/>
    <s v="수서동 임시청사 건립공사(건축,기계)"/>
    <s v="서울특별시 강남구"/>
    <x v="0"/>
    <x v="95"/>
    <x v="0"/>
    <m/>
    <n v="86.745000000000005"/>
    <m/>
    <m/>
    <m/>
    <m/>
    <m/>
    <x v="0"/>
    <m/>
    <m/>
    <m/>
    <n v="1074162000"/>
    <m/>
    <m/>
    <n v="1236928100"/>
    <n v="0.9941625522126426"/>
    <n v="99416.255221264262"/>
    <m/>
    <m/>
    <m/>
    <m/>
    <m/>
    <m/>
    <x v="0"/>
  </r>
  <r>
    <s v="20230632462-00"/>
    <s v="상계중앙시장 아케이드 증축공사(건축)"/>
    <s v="서울특별시 노원구"/>
    <x v="0"/>
    <x v="96"/>
    <x v="0"/>
    <m/>
    <n v="87.745000000000005"/>
    <m/>
    <m/>
    <m/>
    <m/>
    <m/>
    <x v="0"/>
    <m/>
    <m/>
    <m/>
    <n v="561378193"/>
    <m/>
    <m/>
    <n v="634805550"/>
    <n v="1.0007276020581892"/>
    <n v="100072.76020581892"/>
    <m/>
    <m/>
    <m/>
    <m/>
    <m/>
    <m/>
    <x v="0"/>
  </r>
  <r>
    <s v="20230630450-00"/>
    <s v="(장기계속)아현중 본관 및 신관 외부창호 교체 및 기타공사"/>
    <s v="서울특별시교육청 서울특별시서부교육지원청"/>
    <x v="0"/>
    <x v="97"/>
    <x v="0"/>
    <m/>
    <n v="87.745000000000005"/>
    <m/>
    <m/>
    <m/>
    <m/>
    <m/>
    <x v="0"/>
    <m/>
    <m/>
    <m/>
    <n v="634953500"/>
    <m/>
    <m/>
    <n v="721044000"/>
    <n v="1.0110975558453579"/>
    <n v="101109.75558453579"/>
    <m/>
    <m/>
    <m/>
    <m/>
    <m/>
    <m/>
    <x v="13"/>
  </r>
  <r>
    <s v="20230630939-03"/>
    <s v="고교학점제 공간 및 틈새공간 조성 공사"/>
    <s v="서울특별시교육청 석관고등학교"/>
    <x v="0"/>
    <x v="98"/>
    <x v="0"/>
    <m/>
    <n v="87.745000000000005"/>
    <m/>
    <m/>
    <m/>
    <m/>
    <m/>
    <x v="0"/>
    <m/>
    <m/>
    <m/>
    <n v="499692759"/>
    <m/>
    <m/>
    <n v="567128025"/>
    <n v="0.99077758483037415"/>
    <n v="99077.758483037411"/>
    <m/>
    <m/>
    <m/>
    <m/>
    <m/>
    <m/>
    <x v="1"/>
  </r>
  <r>
    <s v="20230735348-00"/>
    <s v="서울창업센터 동작 리모델링 공사(실내건축)"/>
    <s v="(재)서울경제진흥원"/>
    <x v="0"/>
    <x v="99"/>
    <x v="0"/>
    <m/>
    <n v="87.745000000000005"/>
    <m/>
    <m/>
    <m/>
    <m/>
    <m/>
    <x v="0"/>
    <m/>
    <m/>
    <m/>
    <n v="584323980"/>
    <m/>
    <m/>
    <n v="660910125"/>
    <n v="1.0062225668102365"/>
    <n v="100622.25668102365"/>
    <m/>
    <m/>
    <m/>
    <m/>
    <m/>
    <m/>
    <x v="14"/>
  </r>
  <r>
    <s v="20230629281-00"/>
    <s v="마장동 525-1, 안심상가 조성을 위한 2~5층 용도변경 리모델링공사(건축,기계)_긴급"/>
    <s v="서울특별시 성동구"/>
    <x v="0"/>
    <x v="100"/>
    <x v="0"/>
    <m/>
    <n v="86.745000000000005"/>
    <m/>
    <m/>
    <m/>
    <m/>
    <m/>
    <x v="0"/>
    <m/>
    <m/>
    <m/>
    <n v="1095194900"/>
    <m/>
    <m/>
    <n v="1253689125"/>
    <n v="1.0084250310686407"/>
    <n v="100842.50310686407"/>
    <m/>
    <m/>
    <m/>
    <m/>
    <m/>
    <m/>
    <x v="0"/>
  </r>
  <r>
    <s v="20230929809-00"/>
    <s v="별빛어린이집 리모델링(증축) 건축, 기계공사"/>
    <s v="서울특별시 강서구"/>
    <x v="0"/>
    <x v="101"/>
    <x v="0"/>
    <m/>
    <n v="87.745000000000005"/>
    <m/>
    <m/>
    <m/>
    <m/>
    <m/>
    <x v="0"/>
    <m/>
    <m/>
    <m/>
    <n v="548402150"/>
    <m/>
    <m/>
    <n v="619650550"/>
    <n v="0.98836508784662136"/>
    <n v="98836.508784662132"/>
    <m/>
    <m/>
    <m/>
    <m/>
    <m/>
    <m/>
    <x v="0"/>
  </r>
  <r>
    <s v="20230704531-00"/>
    <s v="2023년 청태산자연휴양림 산림복합체험센터 신축공사(건축)"/>
    <s v="산림청 국립자연휴양림관리소"/>
    <x v="0"/>
    <x v="102"/>
    <x v="0"/>
    <m/>
    <n v="86.745000000000005"/>
    <m/>
    <m/>
    <m/>
    <m/>
    <m/>
    <x v="0"/>
    <m/>
    <m/>
    <m/>
    <n v="1548045000"/>
    <m/>
    <m/>
    <n v="1780945300"/>
    <n v="0.99848753366004295"/>
    <n v="99848.753366004297"/>
    <m/>
    <m/>
    <m/>
    <m/>
    <m/>
    <m/>
    <x v="9"/>
  </r>
  <r>
    <s v="20230639681-00"/>
    <s v="신서초 본관 외부창호개선 및 내부도장공사"/>
    <s v="서울특별시교육청 서울특별시강서양천교육지원청"/>
    <x v="0"/>
    <x v="103"/>
    <x v="0"/>
    <m/>
    <n v="87.745000000000005"/>
    <m/>
    <m/>
    <m/>
    <m/>
    <m/>
    <x v="0"/>
    <m/>
    <m/>
    <m/>
    <n v="814884300"/>
    <m/>
    <m/>
    <n v="921739750"/>
    <n v="1.0053200481642821"/>
    <n v="100532.00481642821"/>
    <m/>
    <m/>
    <m/>
    <m/>
    <m/>
    <m/>
    <x v="13"/>
  </r>
  <r>
    <s v="20230703227-00"/>
    <s v="舊경찰박물관 리모델링 공사(건축,기계)"/>
    <s v="서울특별시 종로구"/>
    <x v="0"/>
    <x v="104"/>
    <x v="0"/>
    <m/>
    <n v="86.745000000000005"/>
    <m/>
    <m/>
    <m/>
    <m/>
    <m/>
    <x v="0"/>
    <m/>
    <m/>
    <m/>
    <n v="1243468000"/>
    <m/>
    <m/>
    <n v="1420092675"/>
    <n v="0.9962675203607656"/>
    <n v="99626.752036076563"/>
    <m/>
    <m/>
    <m/>
    <m/>
    <m/>
    <m/>
    <x v="0"/>
  </r>
  <r>
    <s v="20230644782-00"/>
    <s v="[긴급]은평초 본관, 후관, 신관 바닥개선공사"/>
    <s v="서울특별시교육청 서울특별시서부교육지원청"/>
    <x v="0"/>
    <x v="105"/>
    <x v="0"/>
    <m/>
    <n v="87.745000000000005"/>
    <m/>
    <m/>
    <m/>
    <m/>
    <m/>
    <x v="0"/>
    <m/>
    <m/>
    <m/>
    <n v="492453050"/>
    <m/>
    <m/>
    <n v="556085375"/>
    <n v="1.0021650921634071"/>
    <n v="100216.50921634071"/>
    <m/>
    <m/>
    <m/>
    <m/>
    <m/>
    <m/>
    <x v="13"/>
  </r>
  <r>
    <s v="20230644843-00"/>
    <s v="[긴급]증산초 화장실 개선 및 기타공사"/>
    <s v="서울특별시교육청 서울특별시서부교육지원청"/>
    <x v="0"/>
    <x v="106"/>
    <x v="0"/>
    <m/>
    <n v="86.745000000000005"/>
    <m/>
    <m/>
    <m/>
    <m/>
    <m/>
    <x v="0"/>
    <m/>
    <m/>
    <m/>
    <n v="2195033000"/>
    <m/>
    <m/>
    <n v="2512042050"/>
    <n v="0.9961025167425297"/>
    <n v="99610.25167425297"/>
    <m/>
    <m/>
    <m/>
    <m/>
    <m/>
    <m/>
    <x v="13"/>
  </r>
  <r>
    <s v="20230720483-00"/>
    <s v="잠실공원 실내놀이터 조성공사(건축분야)"/>
    <s v="서울특별시 송파구"/>
    <x v="0"/>
    <x v="107"/>
    <x v="0"/>
    <m/>
    <n v="86.745000000000005"/>
    <m/>
    <m/>
    <m/>
    <m/>
    <m/>
    <x v="0"/>
    <m/>
    <m/>
    <m/>
    <n v="1594992000"/>
    <m/>
    <m/>
    <n v="1814467250"/>
    <n v="1.0010025377210161"/>
    <n v="100100.25377210161"/>
    <m/>
    <m/>
    <m/>
    <m/>
    <m/>
    <m/>
    <x v="0"/>
  </r>
  <r>
    <s v="20230645602-00"/>
    <s v="(긴급) 덕수초 수영장 및 교사 통합개선 공사"/>
    <s v="서울특별시교육청 서울특별시중부교육지원청"/>
    <x v="0"/>
    <x v="108"/>
    <x v="0"/>
    <m/>
    <n v="86.745000000000005"/>
    <m/>
    <m/>
    <m/>
    <m/>
    <m/>
    <x v="0"/>
    <m/>
    <m/>
    <m/>
    <n v="1679186000"/>
    <m/>
    <m/>
    <n v="1922071050"/>
    <n v="0.98193252196622416"/>
    <n v="98193.252196622416"/>
    <m/>
    <m/>
    <m/>
    <m/>
    <m/>
    <m/>
    <x v="13"/>
  </r>
  <r>
    <s v="20230646906-00"/>
    <s v="[긴급]아현초 교사동 화장실개선공사"/>
    <s v="서울특별시교육청 서울특별시서부교육지원청"/>
    <x v="0"/>
    <x v="109"/>
    <x v="0"/>
    <m/>
    <n v="87.745000000000005"/>
    <m/>
    <m/>
    <m/>
    <m/>
    <m/>
    <x v="0"/>
    <m/>
    <m/>
    <m/>
    <n v="637405367"/>
    <m/>
    <m/>
    <n v="720983500"/>
    <n v="1.0090925377228697"/>
    <n v="100909.25377228696"/>
    <m/>
    <m/>
    <m/>
    <m/>
    <m/>
    <m/>
    <x v="13"/>
  </r>
  <r>
    <s v="20230646322-00"/>
    <s v="신림초 화장실 보수 및 드라이비트해소공사"/>
    <s v="서울특별시교육청 서울특별시동작관악교육지원청"/>
    <x v="0"/>
    <x v="110"/>
    <x v="0"/>
    <m/>
    <n v="87.745000000000005"/>
    <m/>
    <m/>
    <m/>
    <m/>
    <m/>
    <x v="0"/>
    <m/>
    <m/>
    <m/>
    <n v="849512170"/>
    <m/>
    <m/>
    <n v="960718825"/>
    <n v="0.99422006428618737"/>
    <n v="99422.006428618741"/>
    <m/>
    <m/>
    <m/>
    <m/>
    <m/>
    <m/>
    <x v="13"/>
  </r>
  <r>
    <s v="20230645898-00"/>
    <s v="[긴급]서울문덕초등학교 교사동 외부창호개선 공사"/>
    <s v="서울특별시교육청 서울특별시강동송파교육지원청"/>
    <x v="0"/>
    <x v="111"/>
    <x v="0"/>
    <m/>
    <n v="87.745000000000005"/>
    <m/>
    <m/>
    <m/>
    <m/>
    <m/>
    <x v="0"/>
    <m/>
    <m/>
    <m/>
    <n v="570515460"/>
    <m/>
    <m/>
    <n v="647782100"/>
    <n v="0.99794505142378254"/>
    <n v="99794.505142378257"/>
    <m/>
    <m/>
    <m/>
    <m/>
    <m/>
    <m/>
    <x v="13"/>
  </r>
  <r>
    <s v="20230632383-01"/>
    <s v="장충고등학교 화승관, 관리동 내진보강 및 창호교체공사 입찰 공고"/>
    <s v="서울특별시교육청 장충고등학교"/>
    <x v="0"/>
    <x v="112"/>
    <x v="0"/>
    <m/>
    <n v="87.745000000000005"/>
    <m/>
    <m/>
    <m/>
    <m/>
    <m/>
    <x v="0"/>
    <m/>
    <m/>
    <m/>
    <n v="659623300"/>
    <m/>
    <m/>
    <n v="748162875"/>
    <n v="0.99981007075991746"/>
    <n v="99981.007075991743"/>
    <m/>
    <m/>
    <m/>
    <m/>
    <m/>
    <m/>
    <x v="1"/>
  </r>
  <r>
    <s v="20230706938-00"/>
    <s v="[긴급]서울강동초 본관 및 별관 바닥개선 공사"/>
    <s v="서울특별시교육청 서울특별시강동송파교육지원청"/>
    <x v="0"/>
    <x v="113"/>
    <x v="0"/>
    <m/>
    <n v="87.745000000000005"/>
    <m/>
    <m/>
    <m/>
    <m/>
    <m/>
    <x v="0"/>
    <m/>
    <m/>
    <m/>
    <n v="687211990"/>
    <m/>
    <m/>
    <n v="776917075"/>
    <n v="0.98392507060447565"/>
    <n v="98392.507060447562"/>
    <m/>
    <m/>
    <m/>
    <m/>
    <m/>
    <m/>
    <x v="13"/>
  </r>
  <r>
    <s v="20230710517-00"/>
    <s v="[긴급] 상천초 교사동 드라이비트 해소 및 내진보강공사"/>
    <s v="서울특별시교육청 서울특별시북부교육지원청"/>
    <x v="0"/>
    <x v="114"/>
    <x v="0"/>
    <m/>
    <n v="86.745000000000005"/>
    <m/>
    <m/>
    <m/>
    <m/>
    <m/>
    <x v="0"/>
    <m/>
    <m/>
    <m/>
    <n v="1449525883"/>
    <m/>
    <m/>
    <n v="1661245300"/>
    <n v="0.99251001579118525"/>
    <n v="99251.001579118529"/>
    <m/>
    <m/>
    <m/>
    <m/>
    <m/>
    <m/>
    <x v="13"/>
  </r>
  <r>
    <s v="20230710714-01"/>
    <s v="[긴급] 노일중 교사동 내진보강 및 장애인편의시설 설치공사 변경공고"/>
    <s v="서울특별시교육청 서울특별시북부교육지원청"/>
    <x v="0"/>
    <x v="115"/>
    <x v="0"/>
    <m/>
    <n v="87.745000000000005"/>
    <m/>
    <m/>
    <m/>
    <m/>
    <m/>
    <x v="0"/>
    <m/>
    <m/>
    <m/>
    <n v="902809000"/>
    <m/>
    <m/>
    <n v="1022566950"/>
    <n v="0.99405255253065805"/>
    <n v="99405.255253065799"/>
    <m/>
    <m/>
    <m/>
    <m/>
    <m/>
    <m/>
    <x v="13"/>
  </r>
  <r>
    <s v="20230724678-00"/>
    <s v="방배아트유스센터 조성 리모델링 건축공사"/>
    <s v="서울특별시 서초구"/>
    <x v="0"/>
    <x v="116"/>
    <x v="0"/>
    <m/>
    <n v="87.745000000000005"/>
    <m/>
    <m/>
    <m/>
    <m/>
    <m/>
    <x v="0"/>
    <m/>
    <m/>
    <m/>
    <n v="663443820"/>
    <m/>
    <m/>
    <n v="750558175"/>
    <n v="0.99995760002131662"/>
    <n v="99995.760002131661"/>
    <m/>
    <m/>
    <m/>
    <m/>
    <m/>
    <m/>
    <x v="0"/>
  </r>
  <r>
    <s v="20230810502-00"/>
    <s v="잠실 제1수영장 노후 시설물 개선공사"/>
    <s v="서울특별시"/>
    <x v="0"/>
    <x v="117"/>
    <x v="0"/>
    <m/>
    <n v="87.745000000000005"/>
    <m/>
    <m/>
    <m/>
    <m/>
    <m/>
    <x v="0"/>
    <m/>
    <m/>
    <m/>
    <n v="712973000"/>
    <m/>
    <m/>
    <n v="806960300"/>
    <n v="0.99200005408940484"/>
    <n v="99200.005408940488"/>
    <m/>
    <m/>
    <m/>
    <m/>
    <m/>
    <m/>
    <x v="7"/>
  </r>
  <r>
    <s v="20230811062-00"/>
    <s v="패션봉제 복합지원센터 조성 공사(건축·기계)"/>
    <s v="서울특별시 동대문구"/>
    <x v="0"/>
    <x v="118"/>
    <x v="0"/>
    <m/>
    <n v="87.745000000000005"/>
    <m/>
    <m/>
    <m/>
    <m/>
    <m/>
    <x v="0"/>
    <m/>
    <m/>
    <m/>
    <n v="557872100"/>
    <m/>
    <m/>
    <n v="631212175"/>
    <n v="1.0105700757272538"/>
    <n v="101057.00757272537"/>
    <m/>
    <m/>
    <m/>
    <m/>
    <m/>
    <m/>
    <x v="0"/>
  </r>
  <r>
    <s v="20230923620-00"/>
    <s v="방원중 통합형 시설개선 및 급식실 증축공사"/>
    <s v="서울특별시교육청 서울특별시강서양천교육지원청"/>
    <x v="0"/>
    <x v="119"/>
    <x v="0"/>
    <m/>
    <n v="86.745000000000005"/>
    <m/>
    <m/>
    <m/>
    <m/>
    <m/>
    <x v="0"/>
    <m/>
    <m/>
    <m/>
    <n v="1449376500"/>
    <m/>
    <m/>
    <n v="1658877900"/>
    <n v="0.98829502092611077"/>
    <n v="98829.502092611074"/>
    <m/>
    <m/>
    <m/>
    <m/>
    <m/>
    <m/>
    <x v="13"/>
  </r>
  <r>
    <s v="20230641537-00"/>
    <s v="미성동 복합청사 신축공사 (건축,토목,조경,기계)"/>
    <s v="서울특별시 관악구"/>
    <x v="0"/>
    <x v="120"/>
    <x v="0"/>
    <m/>
    <n v="85.495000000000005"/>
    <m/>
    <m/>
    <m/>
    <m/>
    <m/>
    <x v="0"/>
    <m/>
    <m/>
    <m/>
    <n v="4790942000"/>
    <m/>
    <m/>
    <n v="5520190450"/>
    <n v="0.99999500925506923"/>
    <n v="99999.500925506916"/>
    <m/>
    <m/>
    <m/>
    <m/>
    <m/>
    <m/>
    <x v="0"/>
  </r>
  <r>
    <s v="20230703420-00"/>
    <s v="[긴급] 무학중 체육관동 및 교사동 화장실개선공사"/>
    <s v="서울특별시교육청 서울특별시성동광진교육지원청"/>
    <x v="0"/>
    <x v="121"/>
    <x v="0"/>
    <m/>
    <n v="87.745000000000005"/>
    <m/>
    <m/>
    <m/>
    <m/>
    <m/>
    <x v="0"/>
    <m/>
    <m/>
    <m/>
    <n v="779491520"/>
    <m/>
    <m/>
    <n v="882151500"/>
    <n v="0.99631753353241204"/>
    <n v="99631.753353241205"/>
    <m/>
    <m/>
    <m/>
    <m/>
    <m/>
    <m/>
    <x v="13"/>
  </r>
  <r>
    <s v="20230644808-00"/>
    <s v="[긴급]진관중 어울동 및 체육관동 화장실 개선공사"/>
    <s v="서울특별시교육청 서울특별시서부교육지원청"/>
    <x v="0"/>
    <x v="122"/>
    <x v="0"/>
    <m/>
    <n v="87.745000000000005"/>
    <m/>
    <m/>
    <m/>
    <m/>
    <m/>
    <x v="0"/>
    <m/>
    <m/>
    <m/>
    <n v="860077770"/>
    <m/>
    <m/>
    <n v="972864900"/>
    <n v="0.99381755552309337"/>
    <n v="99381.755552309332"/>
    <m/>
    <m/>
    <m/>
    <m/>
    <m/>
    <m/>
    <x v="13"/>
  </r>
  <r>
    <s v="20230709534-00"/>
    <s v="[긴급] 가인초 교사동 화장실 개선공사"/>
    <s v="서울특별시교육청 서울특별시북부교육지원청"/>
    <x v="0"/>
    <x v="123"/>
    <x v="0"/>
    <m/>
    <n v="86.745000000000005"/>
    <m/>
    <m/>
    <m/>
    <m/>
    <m/>
    <x v="0"/>
    <m/>
    <m/>
    <m/>
    <n v="1157718000"/>
    <m/>
    <m/>
    <n v="1323707525"/>
    <n v="1.0167825586334618"/>
    <n v="101678.25586334617"/>
    <m/>
    <m/>
    <m/>
    <m/>
    <m/>
    <m/>
    <x v="13"/>
  </r>
  <r>
    <s v="20230918538-02"/>
    <s v="구 자양1동청사 리모델링 공사(건축, 기계)"/>
    <s v="서울특별시 광진구"/>
    <x v="0"/>
    <x v="124"/>
    <x v="0"/>
    <m/>
    <n v="86.745000000000005"/>
    <m/>
    <m/>
    <m/>
    <m/>
    <m/>
    <x v="0"/>
    <m/>
    <m/>
    <m/>
    <n v="1113596100"/>
    <m/>
    <m/>
    <n v="1274609900"/>
    <n v="1.0019100284550928"/>
    <n v="100191.00284550928"/>
    <m/>
    <m/>
    <m/>
    <m/>
    <m/>
    <m/>
    <x v="0"/>
  </r>
  <r>
    <s v="20230716880-01"/>
    <s v="[긴급]불광초 신관동 화장실 개선공사"/>
    <s v="서울특별시교육청 서울특별시서부교육지원청"/>
    <x v="0"/>
    <x v="125"/>
    <x v="0"/>
    <m/>
    <n v="87.745000000000005"/>
    <m/>
    <m/>
    <m/>
    <m/>
    <m/>
    <x v="0"/>
    <m/>
    <m/>
    <m/>
    <n v="766281660"/>
    <m/>
    <m/>
    <n v="867013650"/>
    <n v="0.99150503978537174"/>
    <n v="99150.503978537177"/>
    <m/>
    <m/>
    <m/>
    <m/>
    <m/>
    <m/>
    <x v="13"/>
  </r>
  <r>
    <s v="20230715033-00"/>
    <s v="서울가산초등학교 교사동 내진보강 공사"/>
    <s v="서울특별시교육청 서울특별시남부교육지원청"/>
    <x v="0"/>
    <x v="126"/>
    <x v="0"/>
    <m/>
    <n v="87.745000000000005"/>
    <m/>
    <m/>
    <m/>
    <m/>
    <m/>
    <x v="0"/>
    <m/>
    <m/>
    <m/>
    <n v="734414000"/>
    <m/>
    <m/>
    <n v="831170450"/>
    <n v="1.0009000834514459"/>
    <n v="100090.00834514458"/>
    <m/>
    <m/>
    <m/>
    <m/>
    <m/>
    <m/>
    <x v="13"/>
  </r>
  <r>
    <s v="20230925230-00"/>
    <s v="청년취업사관학교 도봉캠퍼스 조성공사(실내건축)"/>
    <s v="(재)서울경제진흥원"/>
    <x v="0"/>
    <x v="127"/>
    <x v="0"/>
    <m/>
    <n v="87.745000000000005"/>
    <m/>
    <m/>
    <m/>
    <m/>
    <m/>
    <x v="0"/>
    <m/>
    <m/>
    <m/>
    <n v="825103940"/>
    <m/>
    <m/>
    <n v="934643650"/>
    <n v="0.99463506387778888"/>
    <n v="99463.506387778893"/>
    <m/>
    <m/>
    <m/>
    <m/>
    <m/>
    <m/>
    <x v="14"/>
  </r>
  <r>
    <s v="20230637112-01"/>
    <s v="서울대학교 LnL시범사업(906동) 리모델링 건축공사"/>
    <s v="서울대학교"/>
    <x v="0"/>
    <x v="128"/>
    <x v="0"/>
    <m/>
    <n v="86.745000000000005"/>
    <m/>
    <m/>
    <m/>
    <m/>
    <m/>
    <x v="0"/>
    <m/>
    <m/>
    <m/>
    <n v="1033940900"/>
    <m/>
    <m/>
    <n v="1166360425"/>
    <n v="1.0017550417970364"/>
    <n v="100175.50417970364"/>
    <m/>
    <m/>
    <m/>
    <m/>
    <m/>
    <m/>
    <x v="15"/>
  </r>
  <r>
    <s v="20230827279-00"/>
    <s v="용산도서관 바닥개선 및 기타공사"/>
    <s v="서울특별시교육청 서울특별시교육청교육시설관리본부"/>
    <x v="0"/>
    <x v="129"/>
    <x v="0"/>
    <m/>
    <n v="87.745000000000005"/>
    <m/>
    <m/>
    <m/>
    <m/>
    <m/>
    <x v="0"/>
    <m/>
    <m/>
    <m/>
    <n v="546718330"/>
    <m/>
    <m/>
    <n v="620808875"/>
    <n v="1.0113100823306715"/>
    <n v="101131.00823306716"/>
    <m/>
    <m/>
    <m/>
    <m/>
    <m/>
    <m/>
    <x v="2"/>
  </r>
  <r>
    <s v="20230724324-00"/>
    <s v="[긴급] 상봉중 통합형 환경개선공사"/>
    <s v="서울특별시교육청 서울특별시동부교육지원청"/>
    <x v="0"/>
    <x v="130"/>
    <x v="0"/>
    <m/>
    <n v="86.745000000000005"/>
    <m/>
    <m/>
    <m/>
    <m/>
    <m/>
    <x v="0"/>
    <m/>
    <m/>
    <m/>
    <n v="1476590600"/>
    <m/>
    <m/>
    <n v="1688927625"/>
    <n v="1.0060650181742801"/>
    <n v="100606.50181742801"/>
    <m/>
    <m/>
    <m/>
    <m/>
    <m/>
    <m/>
    <x v="13"/>
  </r>
  <r>
    <s v="20230707009-00"/>
    <s v="[긴급]잠실고 체육관 환경개선 공사"/>
    <s v="서울특별시교육청 서울특별시강동송파교육지원청"/>
    <x v="0"/>
    <x v="131"/>
    <x v="0"/>
    <m/>
    <n v="87.745000000000005"/>
    <m/>
    <m/>
    <m/>
    <m/>
    <m/>
    <x v="0"/>
    <m/>
    <m/>
    <m/>
    <n v="601661952"/>
    <m/>
    <m/>
    <n v="680492725"/>
    <n v="1.0015125503153217"/>
    <n v="100151.25503153217"/>
    <m/>
    <m/>
    <m/>
    <m/>
    <m/>
    <m/>
    <x v="13"/>
  </r>
  <r>
    <s v="20230706944-00"/>
    <s v="[긴급]서울문현초등학교 바닥 개선 공사"/>
    <s v="서울특별시교육청 서울특별시강동송파교육지원청"/>
    <x v="0"/>
    <x v="132"/>
    <x v="0"/>
    <m/>
    <n v="87.745000000000005"/>
    <m/>
    <m/>
    <m/>
    <m/>
    <m/>
    <x v="0"/>
    <m/>
    <m/>
    <m/>
    <n v="495147956"/>
    <m/>
    <m/>
    <n v="562097575"/>
    <n v="0.98642510174033449"/>
    <n v="98642.51017403345"/>
    <m/>
    <m/>
    <m/>
    <m/>
    <m/>
    <m/>
    <x v="13"/>
  </r>
  <r>
    <s v="20230735138-00"/>
    <s v="하정어린이집 환경개선공사(건축+내진)"/>
    <s v="서울특별시 영등포구"/>
    <x v="0"/>
    <x v="133"/>
    <x v="0"/>
    <m/>
    <n v="87.745000000000005"/>
    <m/>
    <m/>
    <m/>
    <m/>
    <m/>
    <x v="0"/>
    <m/>
    <m/>
    <m/>
    <n v="566335500"/>
    <m/>
    <m/>
    <n v="640512025"/>
    <n v="0.99283255778626522"/>
    <n v="99283.255778626524"/>
    <m/>
    <m/>
    <m/>
    <m/>
    <m/>
    <m/>
    <x v="0"/>
  </r>
  <r>
    <s v="20230704491-00"/>
    <s v="진명여자고등학교 교사동 외부창호 개선"/>
    <s v="서울특별시교육청 진명여자고등학교"/>
    <x v="0"/>
    <x v="134"/>
    <x v="0"/>
    <m/>
    <n v="87.745000000000005"/>
    <m/>
    <m/>
    <m/>
    <m/>
    <m/>
    <x v="0"/>
    <m/>
    <m/>
    <m/>
    <n v="734447610"/>
    <m/>
    <m/>
    <n v="832311475"/>
    <n v="1.0064225816203143"/>
    <n v="100642.25816203143"/>
    <m/>
    <m/>
    <m/>
    <m/>
    <m/>
    <m/>
    <x v="1"/>
  </r>
  <r>
    <s v="20230904382-00"/>
    <s v="풍납취수장 환경개선공사 (장기계속)"/>
    <s v="서울특별시"/>
    <x v="0"/>
    <x v="135"/>
    <x v="0"/>
    <m/>
    <n v="86.745000000000005"/>
    <m/>
    <m/>
    <m/>
    <m/>
    <m/>
    <x v="0"/>
    <m/>
    <m/>
    <m/>
    <n v="990712529"/>
    <m/>
    <m/>
    <n v="1131790625"/>
    <n v="1.0115325542257618"/>
    <n v="101153.25542257619"/>
    <m/>
    <m/>
    <m/>
    <m/>
    <m/>
    <m/>
    <x v="7"/>
  </r>
  <r>
    <s v="20230708409-00"/>
    <s v="[긴급]안산초 신관 내진보강 및 남관 화장실 개선공사"/>
    <s v="서울특별시교육청 서울특별시서부교육지원청"/>
    <x v="0"/>
    <x v="136"/>
    <x v="0"/>
    <m/>
    <n v="87.745000000000005"/>
    <m/>
    <m/>
    <m/>
    <m/>
    <m/>
    <x v="0"/>
    <m/>
    <m/>
    <m/>
    <n v="797685000"/>
    <m/>
    <m/>
    <n v="903910375"/>
    <n v="1.0052350525965772"/>
    <n v="100523.50525965772"/>
    <m/>
    <m/>
    <m/>
    <m/>
    <m/>
    <m/>
    <x v="13"/>
  </r>
  <r>
    <s v="20231001562-02"/>
    <s v="(긴급)오금고 치장벽돌보수 및 기타환경개선 공사"/>
    <s v="서울특별시교육청 서울특별시강동송파교육지원청"/>
    <x v="0"/>
    <x v="137"/>
    <x v="0"/>
    <m/>
    <n v="87.745000000000005"/>
    <m/>
    <m/>
    <m/>
    <m/>
    <m/>
    <x v="0"/>
    <m/>
    <m/>
    <m/>
    <n v="488058000"/>
    <m/>
    <m/>
    <n v="551338200"/>
    <n v="0.99722756303007387"/>
    <n v="99722.756303007394"/>
    <m/>
    <m/>
    <m/>
    <m/>
    <m/>
    <m/>
    <x v="13"/>
  </r>
  <r>
    <s v="20230645921-00"/>
    <s v="[긴급] 대명중 교사동 외부창호 개선공사 입찰 공고 [금속구조물창호온실]"/>
    <s v="서울특별시교육청 서울특별시강남서초교육지원청"/>
    <x v="0"/>
    <x v="138"/>
    <x v="0"/>
    <m/>
    <n v="87.745000000000005"/>
    <m/>
    <m/>
    <m/>
    <m/>
    <m/>
    <x v="0"/>
    <m/>
    <m/>
    <m/>
    <n v="506711461"/>
    <m/>
    <m/>
    <n v="574073750"/>
    <n v="0.98642508084553604"/>
    <n v="98642.508084553599"/>
    <m/>
    <m/>
    <m/>
    <m/>
    <m/>
    <m/>
    <x v="13"/>
  </r>
  <r>
    <s v="20230645886-00"/>
    <s v="[긴급] 언주중 본관 및 별관 외부창호 개선공사 입찰 공고 [주력: 금속구조물창호온실]"/>
    <s v="서울특별시교육청 서울특별시강남서초교육지원청"/>
    <x v="0"/>
    <x v="139"/>
    <x v="0"/>
    <m/>
    <n v="87.745000000000005"/>
    <m/>
    <m/>
    <m/>
    <m/>
    <m/>
    <x v="0"/>
    <m/>
    <m/>
    <m/>
    <n v="824714400"/>
    <m/>
    <m/>
    <n v="933439875"/>
    <n v="0.99304755445623549"/>
    <n v="99304.755445623552"/>
    <m/>
    <m/>
    <m/>
    <m/>
    <m/>
    <m/>
    <x v="13"/>
  </r>
  <r>
    <s v="20230908676-00"/>
    <s v="예원학교 신관 증축공사"/>
    <s v="서울특별시중부교육청 예원학교"/>
    <x v="0"/>
    <x v="140"/>
    <x v="0"/>
    <m/>
    <n v="87.745000000000005"/>
    <m/>
    <m/>
    <m/>
    <m/>
    <m/>
    <x v="0"/>
    <m/>
    <m/>
    <m/>
    <n v="712830000"/>
    <m/>
    <m/>
    <n v="807444150"/>
    <n v="0.99453754808290395"/>
    <n v="99453.754808290396"/>
    <m/>
    <m/>
    <m/>
    <m/>
    <m/>
    <m/>
    <x v="1"/>
  </r>
  <r>
    <s v="20230638392-01"/>
    <s v="[긴급] 수서중 외 2교(수서초, 언북중) 외부창호 교체 및 기타공사 [주력: 금속구조물창호온실]"/>
    <s v="서울특별시교육청 서울특별시강남서초교육지원청"/>
    <x v="0"/>
    <x v="141"/>
    <x v="0"/>
    <m/>
    <n v="87.745000000000005"/>
    <m/>
    <m/>
    <m/>
    <m/>
    <m/>
    <x v="0"/>
    <m/>
    <m/>
    <m/>
    <n v="609582400"/>
    <m/>
    <m/>
    <n v="690006050"/>
    <n v="1.0060875784267553"/>
    <n v="100608.75784267554"/>
    <m/>
    <m/>
    <m/>
    <m/>
    <m/>
    <m/>
    <x v="13"/>
  </r>
  <r>
    <s v="20230734729-02"/>
    <s v="[긴급]미래산업과학고등학교 화장실보수공사(건축,기계)"/>
    <s v="서울특별시교육청 미래산업과학고등학교"/>
    <x v="0"/>
    <x v="142"/>
    <x v="0"/>
    <m/>
    <n v="87.745000000000005"/>
    <m/>
    <m/>
    <m/>
    <m/>
    <m/>
    <x v="0"/>
    <m/>
    <m/>
    <m/>
    <n v="510447000"/>
    <m/>
    <m/>
    <n v="577381400"/>
    <n v="0.9968326151211292"/>
    <n v="99683.26151211292"/>
    <m/>
    <m/>
    <m/>
    <m/>
    <m/>
    <m/>
    <x v="1"/>
  </r>
  <r>
    <s v="20230706420-00"/>
    <s v="미림여자정보과학고등학교 정보교사동,관리동,강당동[건축+설비] 내진보강 공사 입찰공고"/>
    <s v="서울특별시교육청 미림여자정보과학고등학교"/>
    <x v="0"/>
    <x v="143"/>
    <x v="0"/>
    <m/>
    <n v="86.745000000000005"/>
    <m/>
    <m/>
    <m/>
    <m/>
    <m/>
    <x v="0"/>
    <m/>
    <m/>
    <m/>
    <n v="997792000"/>
    <m/>
    <m/>
    <n v="1145004550"/>
    <n v="1.0114050259121821"/>
    <n v="101140.5025912182"/>
    <m/>
    <m/>
    <m/>
    <m/>
    <m/>
    <m/>
    <x v="1"/>
  </r>
  <r>
    <s v="20230640952-00"/>
    <s v="공릉초 교사동 드라이비트해소 및 기타공사"/>
    <s v="서울특별시교육청 서울특별시북부교육지원청"/>
    <x v="0"/>
    <x v="144"/>
    <x v="0"/>
    <m/>
    <n v="86.745000000000005"/>
    <m/>
    <m/>
    <m/>
    <m/>
    <m/>
    <x v="0"/>
    <m/>
    <m/>
    <m/>
    <n v="1845326000"/>
    <m/>
    <m/>
    <n v="2115519700"/>
    <n v="0.99794502131256735"/>
    <n v="99794.502131256741"/>
    <m/>
    <m/>
    <m/>
    <m/>
    <m/>
    <m/>
    <x v="13"/>
  </r>
  <r>
    <s v="20230735332-00"/>
    <s v="국립공원 청소년수련시설 증축공사(건축)"/>
    <s v="국립공원공단 북한산국립공원 도봉사무소"/>
    <x v="0"/>
    <x v="145"/>
    <x v="0"/>
    <m/>
    <n v="85.995000000000005"/>
    <m/>
    <m/>
    <m/>
    <m/>
    <m/>
    <x v="0"/>
    <m/>
    <m/>
    <m/>
    <n v="5704448800"/>
    <m/>
    <m/>
    <n v="6573492175"/>
    <n v="1.0044300061120024"/>
    <n v="100443.00061120024"/>
    <m/>
    <m/>
    <m/>
    <m/>
    <m/>
    <m/>
    <x v="16"/>
  </r>
  <r>
    <s v="20230822396-00"/>
    <s v="서울가산동우체국 건립공사(건축)"/>
    <s v="과학기술정보통신부 우정사업본부 서울지방우정청"/>
    <x v="0"/>
    <x v="146"/>
    <x v="0"/>
    <m/>
    <n v="86.745000000000005"/>
    <m/>
    <m/>
    <m/>
    <m/>
    <m/>
    <x v="0"/>
    <m/>
    <m/>
    <m/>
    <n v="1197268900"/>
    <m/>
    <m/>
    <n v="1350408225"/>
    <n v="0.99804754074128821"/>
    <n v="99804.754074128825"/>
    <m/>
    <m/>
    <m/>
    <m/>
    <m/>
    <m/>
    <x v="11"/>
  </r>
  <r>
    <s v="20230923336-00"/>
    <s v="아차산 힐링여가  커뮤니티센터 조성공사"/>
    <s v="서울특별시 광진구"/>
    <x v="0"/>
    <x v="147"/>
    <x v="0"/>
    <m/>
    <n v="87.745000000000005"/>
    <m/>
    <m/>
    <m/>
    <m/>
    <m/>
    <x v="0"/>
    <m/>
    <m/>
    <m/>
    <n v="599416000"/>
    <m/>
    <m/>
    <n v="678489850"/>
    <n v="0.98573009042410997"/>
    <n v="98573.009042410995"/>
    <m/>
    <m/>
    <m/>
    <m/>
    <m/>
    <m/>
    <x v="0"/>
  </r>
  <r>
    <s v="20230640772-00"/>
    <s v="수도전기공업고등학교 기숙사(수재학사) 교육환경개선 건축공사"/>
    <s v="서울특별시교육청 수도전기공업고등학교"/>
    <x v="0"/>
    <x v="148"/>
    <x v="0"/>
    <m/>
    <n v="87.745000000000005"/>
    <m/>
    <m/>
    <m/>
    <m/>
    <m/>
    <x v="0"/>
    <m/>
    <m/>
    <m/>
    <n v="509300640"/>
    <m/>
    <m/>
    <n v="577195650"/>
    <n v="1.0038901034682473"/>
    <n v="100389.01034682473"/>
    <m/>
    <m/>
    <m/>
    <m/>
    <m/>
    <m/>
    <x v="1"/>
  </r>
  <r>
    <s v="20230706786-00"/>
    <s v="[긴급]월계고 교사동 바닥개선공사"/>
    <s v="서울특별시교육청 서울특별시북부교육지원청"/>
    <x v="0"/>
    <x v="149"/>
    <x v="0"/>
    <m/>
    <n v="87.745000000000005"/>
    <m/>
    <m/>
    <m/>
    <m/>
    <m/>
    <x v="0"/>
    <m/>
    <m/>
    <m/>
    <n v="726733400"/>
    <m/>
    <m/>
    <n v="822428725"/>
    <n v="0.9991225485967945"/>
    <n v="99912.254859679451"/>
    <m/>
    <m/>
    <m/>
    <m/>
    <m/>
    <m/>
    <x v="13"/>
  </r>
  <r>
    <s v="20230639703-00"/>
    <s v="신목초 본관 서관 외부창호개선 및 내부도장공사"/>
    <s v="서울특별시교육청 서울특별시강서양천교육지원청"/>
    <x v="0"/>
    <x v="150"/>
    <x v="0"/>
    <m/>
    <n v="87.745000000000005"/>
    <m/>
    <m/>
    <m/>
    <m/>
    <m/>
    <x v="0"/>
    <m/>
    <m/>
    <m/>
    <n v="532479300"/>
    <m/>
    <m/>
    <n v="601789950"/>
    <n v="0.99383007500916554"/>
    <n v="99383.007500916559"/>
    <m/>
    <m/>
    <m/>
    <m/>
    <m/>
    <m/>
    <x v="13"/>
  </r>
  <r>
    <s v="20230641571-00"/>
    <s v="(긴급)수색초 통합형 시설개선공사"/>
    <s v="서울특별시교육청 서울특별시서부교육지원청"/>
    <x v="0"/>
    <x v="151"/>
    <x v="0"/>
    <m/>
    <n v="86.745000000000005"/>
    <m/>
    <m/>
    <m/>
    <m/>
    <m/>
    <x v="0"/>
    <m/>
    <m/>
    <m/>
    <n v="1034337000"/>
    <m/>
    <m/>
    <n v="1183223200"/>
    <n v="1.0200199999999999"/>
    <n v="102001.99999999999"/>
    <m/>
    <m/>
    <m/>
    <m/>
    <m/>
    <m/>
    <x v="13"/>
  </r>
  <r>
    <s v="20230703934-00"/>
    <s v="동국대학교사범대학부속여자중학교 바닥개선공사"/>
    <s v="서울특별시교육청 서울특별시성동교육청 동국대학교사범대학부속여자중학교"/>
    <x v="0"/>
    <x v="152"/>
    <x v="0"/>
    <m/>
    <n v="87.745000000000005"/>
    <m/>
    <m/>
    <m/>
    <m/>
    <m/>
    <x v="0"/>
    <m/>
    <m/>
    <m/>
    <n v="797293280"/>
    <m/>
    <m/>
    <n v="905561525"/>
    <n v="1.0034100604553655"/>
    <n v="100341.00604553655"/>
    <m/>
    <m/>
    <m/>
    <m/>
    <m/>
    <m/>
    <x v="1"/>
  </r>
  <r>
    <s v="20230903959-00"/>
    <s v="서울교육연수원 교육동 로비공간 환경개선공사"/>
    <s v="서울특별시교육청 서울특별시교육연수원"/>
    <x v="0"/>
    <x v="153"/>
    <x v="0"/>
    <m/>
    <n v="87.745000000000005"/>
    <m/>
    <m/>
    <m/>
    <m/>
    <m/>
    <x v="0"/>
    <m/>
    <m/>
    <m/>
    <n v="538963218"/>
    <m/>
    <m/>
    <n v="610017900"/>
    <n v="1.0053875655336886"/>
    <n v="100538.75655336886"/>
    <m/>
    <m/>
    <m/>
    <m/>
    <m/>
    <m/>
    <x v="2"/>
  </r>
  <r>
    <s v="20231008039-00"/>
    <s v="사당초 본관 급식실 개선 및 기타공사"/>
    <s v="서울특별시교육청 서울특별시동작관악교육지원청"/>
    <x v="0"/>
    <x v="154"/>
    <x v="0"/>
    <m/>
    <n v="86.745000000000005"/>
    <m/>
    <m/>
    <m/>
    <m/>
    <m/>
    <x v="0"/>
    <m/>
    <m/>
    <m/>
    <n v="1112713000"/>
    <m/>
    <m/>
    <n v="1272565975"/>
    <n v="1.0013975361782828"/>
    <n v="100139.75361782828"/>
    <m/>
    <m/>
    <m/>
    <m/>
    <m/>
    <m/>
    <x v="13"/>
  </r>
  <r>
    <s v="20230712838-00"/>
    <s v="구립 샛별어린이집 신축공사"/>
    <s v="서울특별시 동작구"/>
    <x v="0"/>
    <x v="155"/>
    <x v="0"/>
    <m/>
    <n v="87.745000000000005"/>
    <m/>
    <m/>
    <m/>
    <m/>
    <m/>
    <x v="0"/>
    <m/>
    <m/>
    <m/>
    <n v="910517280"/>
    <m/>
    <m/>
    <n v="1029571275"/>
    <n v="1.0087200233963736"/>
    <n v="100872.00233963736"/>
    <m/>
    <m/>
    <m/>
    <m/>
    <m/>
    <m/>
    <x v="0"/>
  </r>
  <r>
    <s v="20230718057-03"/>
    <s v="[긴급]미래산업과학고등학교 교사동 외부창호공사 전자입찰 안내 공고"/>
    <s v="서울특별시교육청 미래산업과학고등학교"/>
    <x v="0"/>
    <x v="156"/>
    <x v="0"/>
    <m/>
    <n v="87.745000000000005"/>
    <m/>
    <m/>
    <m/>
    <m/>
    <m/>
    <x v="0"/>
    <m/>
    <m/>
    <m/>
    <n v="717031100"/>
    <m/>
    <m/>
    <n v="811669225"/>
    <n v="1.0008325893903038"/>
    <n v="100083.25893903039"/>
    <m/>
    <m/>
    <m/>
    <m/>
    <m/>
    <m/>
    <x v="1"/>
  </r>
  <r>
    <s v="20230710299-00"/>
    <s v="[긴급]구산중 외 1교(덕산중)급식시설 개선 및 도장공사"/>
    <s v="서울특별시교육청 서울특별시서부교육지원청"/>
    <x v="0"/>
    <x v="157"/>
    <x v="0"/>
    <m/>
    <n v="86.745000000000005"/>
    <m/>
    <m/>
    <m/>
    <m/>
    <m/>
    <x v="0"/>
    <m/>
    <m/>
    <m/>
    <n v="1078989460"/>
    <m/>
    <m/>
    <n v="1233063450"/>
    <n v="0.99568755430376521"/>
    <n v="99568.755430376521"/>
    <m/>
    <m/>
    <m/>
    <m/>
    <m/>
    <m/>
    <x v="13"/>
  </r>
  <r>
    <s v="20230720102-00"/>
    <s v="(긴급) 중목초 교사동 외부창호 개선공사"/>
    <s v="서울특별시교육청 서울특별시동부교육지원청"/>
    <x v="0"/>
    <x v="158"/>
    <x v="0"/>
    <m/>
    <n v="87.745000000000005"/>
    <m/>
    <m/>
    <m/>
    <m/>
    <m/>
    <x v="0"/>
    <m/>
    <m/>
    <m/>
    <n v="721268500"/>
    <m/>
    <m/>
    <n v="816492500"/>
    <n v="0.99940758393182161"/>
    <n v="99940.758393182157"/>
    <m/>
    <m/>
    <m/>
    <m/>
    <m/>
    <m/>
    <x v="13"/>
  </r>
  <r>
    <s v="20230726504-00"/>
    <s v="[긴급] 휘봉초 화장실 및 내부벽체 개선공사"/>
    <s v="서울특별시교육청 서울특별시동부교육지원청"/>
    <x v="0"/>
    <x v="159"/>
    <x v="0"/>
    <m/>
    <n v="86.745000000000005"/>
    <m/>
    <m/>
    <m/>
    <m/>
    <m/>
    <x v="0"/>
    <m/>
    <m/>
    <m/>
    <n v="1921587500"/>
    <m/>
    <m/>
    <n v="2197480600"/>
    <n v="1.0036000215564684"/>
    <n v="100360.00215564684"/>
    <m/>
    <m/>
    <m/>
    <m/>
    <m/>
    <m/>
    <x v="13"/>
  </r>
  <r>
    <s v="20230900740-00"/>
    <s v="대학본부 보차도 분리 및 녹지공간 조성공사"/>
    <s v="한국방송통신대학교"/>
    <x v="0"/>
    <x v="160"/>
    <x v="0"/>
    <m/>
    <n v="87.745000000000005"/>
    <m/>
    <m/>
    <m/>
    <m/>
    <m/>
    <x v="0"/>
    <m/>
    <m/>
    <m/>
    <n v="759718860"/>
    <m/>
    <m/>
    <n v="861602825"/>
    <n v="0.99780754630015656"/>
    <n v="99780.754630015654"/>
    <m/>
    <m/>
    <m/>
    <m/>
    <m/>
    <m/>
    <x v="1"/>
  </r>
  <r>
    <s v="20231008798-00"/>
    <s v="경희여자고등학교 본관동 드라이비트 해소 공사"/>
    <s v="서울특별시교육청 경희여자고등학교"/>
    <x v="0"/>
    <x v="161"/>
    <x v="0"/>
    <m/>
    <n v="86.745000000000005"/>
    <m/>
    <m/>
    <m/>
    <m/>
    <m/>
    <x v="0"/>
    <m/>
    <m/>
    <m/>
    <n v="2024221400"/>
    <m/>
    <m/>
    <n v="2322030475"/>
    <n v="0.99984002554252016"/>
    <n v="99984.002554252016"/>
    <m/>
    <m/>
    <m/>
    <m/>
    <m/>
    <m/>
    <x v="1"/>
  </r>
  <r>
    <s v="20230903368-00"/>
    <s v="중구문화재단 전시공간 리노베이션 공사(건축,기계)"/>
    <s v="재단법인중구문화재단"/>
    <x v="0"/>
    <x v="162"/>
    <x v="0"/>
    <m/>
    <n v="87.745000000000005"/>
    <m/>
    <m/>
    <m/>
    <m/>
    <m/>
    <x v="0"/>
    <m/>
    <m/>
    <m/>
    <n v="614774200"/>
    <m/>
    <m/>
    <n v="695658975"/>
    <n v="1.0052875361271676"/>
    <n v="100528.75361271676"/>
    <m/>
    <m/>
    <m/>
    <m/>
    <m/>
    <m/>
    <x v="6"/>
  </r>
  <r>
    <s v="20231008432-00"/>
    <s v="서초 청년센터 건축·인테리어 공사"/>
    <s v="서울특별시 서초구"/>
    <x v="0"/>
    <x v="163"/>
    <x v="0"/>
    <m/>
    <n v="87.745000000000005"/>
    <m/>
    <m/>
    <m/>
    <m/>
    <m/>
    <x v="0"/>
    <m/>
    <m/>
    <m/>
    <n v="582561000"/>
    <m/>
    <m/>
    <n v="660192850"/>
    <n v="1.0068350996094315"/>
    <n v="100683.50996094315"/>
    <m/>
    <m/>
    <m/>
    <m/>
    <m/>
    <m/>
    <x v="0"/>
  </r>
  <r>
    <s v="20230703599-00"/>
    <s v="[긴급] 개운초 교사동 화장실 개선공사"/>
    <s v="서울특별시교육청 서울특별시성북강북교육지원청"/>
    <x v="0"/>
    <x v="164"/>
    <x v="0"/>
    <m/>
    <n v="87.745000000000005"/>
    <m/>
    <m/>
    <m/>
    <m/>
    <m/>
    <x v="0"/>
    <m/>
    <m/>
    <m/>
    <n v="602119000"/>
    <m/>
    <m/>
    <n v="680981350"/>
    <n v="0.988677589360899"/>
    <n v="98867.7589360899"/>
    <m/>
    <m/>
    <m/>
    <m/>
    <m/>
    <m/>
    <x v="13"/>
  </r>
  <r>
    <s v="20230703995-00"/>
    <s v="과학전시관(동부분관) 화장실 개선공사"/>
    <s v="서울특별시교육청 서울특별시교육청교육시설관리본부"/>
    <x v="0"/>
    <x v="165"/>
    <x v="0"/>
    <m/>
    <n v="87.745000000000005"/>
    <m/>
    <m/>
    <m/>
    <m/>
    <m/>
    <x v="0"/>
    <m/>
    <m/>
    <m/>
    <n v="880657100"/>
    <m/>
    <m/>
    <n v="996028275"/>
    <n v="1.0080400806004348"/>
    <n v="100804.00806004349"/>
    <m/>
    <m/>
    <m/>
    <m/>
    <m/>
    <m/>
    <x v="2"/>
  </r>
  <r>
    <s v="20230708332-00"/>
    <s v="[긴급] 화계중 본관동 및 별관동 화장실 개선공사"/>
    <s v="서울특별시교육청 서울특별시성북강북교육지원청"/>
    <x v="0"/>
    <x v="166"/>
    <x v="0"/>
    <m/>
    <n v="87.745000000000005"/>
    <m/>
    <m/>
    <m/>
    <m/>
    <m/>
    <x v="0"/>
    <m/>
    <m/>
    <m/>
    <n v="500818300"/>
    <m/>
    <m/>
    <n v="566403225"/>
    <n v="0.99865511155464182"/>
    <n v="99865.511155464177"/>
    <m/>
    <m/>
    <m/>
    <m/>
    <m/>
    <m/>
    <x v="13"/>
  </r>
  <r>
    <s v="20230928392-00"/>
    <s v="구립스터디카페 설치공사(건축,기계)"/>
    <s v="서울특별시 강남구"/>
    <x v="0"/>
    <x v="167"/>
    <x v="0"/>
    <m/>
    <n v="87.745000000000005"/>
    <m/>
    <m/>
    <m/>
    <m/>
    <m/>
    <x v="0"/>
    <m/>
    <m/>
    <m/>
    <n v="819433000"/>
    <m/>
    <m/>
    <n v="928908150"/>
    <n v="1.0074925704989155"/>
    <n v="100749.25704989154"/>
    <m/>
    <m/>
    <m/>
    <m/>
    <m/>
    <m/>
    <x v="0"/>
  </r>
  <r>
    <s v="20230931093-00"/>
    <s v="서울대학교 물리천문학부 연구동(56-1동) 신축공사"/>
    <s v="서울대학교"/>
    <x v="0"/>
    <x v="168"/>
    <x v="0"/>
    <m/>
    <n v="86.745000000000005"/>
    <m/>
    <m/>
    <m/>
    <m/>
    <m/>
    <x v="0"/>
    <m/>
    <m/>
    <m/>
    <n v="4131107000"/>
    <m/>
    <m/>
    <n v="4718697925"/>
    <n v="0.99035250641965389"/>
    <n v="99035.250641965395"/>
    <m/>
    <m/>
    <m/>
    <m/>
    <m/>
    <m/>
    <x v="15"/>
  </r>
  <r>
    <s v="20230910181-00"/>
    <s v="5호선 영등포구청역 등 3역 승강편의시설 설치공사(61공구)"/>
    <s v="서울교통공사"/>
    <x v="0"/>
    <x v="169"/>
    <x v="0"/>
    <m/>
    <n v="85.495000000000005"/>
    <m/>
    <m/>
    <m/>
    <m/>
    <m/>
    <x v="0"/>
    <m/>
    <m/>
    <m/>
    <n v="7732336110"/>
    <m/>
    <m/>
    <n v="8801472125"/>
    <n v="1.007270004438491"/>
    <n v="100727.0004438491"/>
    <m/>
    <m/>
    <m/>
    <m/>
    <m/>
    <m/>
    <x v="5"/>
  </r>
  <r>
    <s v="20230913205-02"/>
    <s v="5기동단 본관2~5층, 석면제거 해체 및 복구 공사"/>
    <s v="경찰청 서울특별시지방경찰청 기동단 5기동대"/>
    <x v="0"/>
    <x v="170"/>
    <x v="0"/>
    <m/>
    <n v="87.745000000000005"/>
    <m/>
    <m/>
    <m/>
    <m/>
    <m/>
    <x v="0"/>
    <m/>
    <m/>
    <m/>
    <n v="855554000"/>
    <m/>
    <m/>
    <n v="966541475"/>
    <n v="1.004807561359244"/>
    <n v="100480.7561359244"/>
    <m/>
    <m/>
    <m/>
    <m/>
    <m/>
    <m/>
    <x v="8"/>
  </r>
  <r>
    <s v="20230836267-00"/>
    <s v="3호선 녹번역 등 2역 승강편의시설 설치공사(62공구)"/>
    <s v="서울교통공사"/>
    <x v="0"/>
    <x v="171"/>
    <x v="0"/>
    <m/>
    <n v="86.745000000000005"/>
    <m/>
    <m/>
    <m/>
    <m/>
    <m/>
    <x v="0"/>
    <m/>
    <m/>
    <m/>
    <n v="4098349000"/>
    <m/>
    <m/>
    <n v="4581502025"/>
    <n v="0.99353001246068029"/>
    <n v="99353.00124606803"/>
    <m/>
    <m/>
    <m/>
    <m/>
    <m/>
    <m/>
    <x v="5"/>
  </r>
  <r>
    <s v="20230648148-00"/>
    <s v="[긴급] 서초고 교사동 내부도장 및 기타공사 입찰 공고"/>
    <s v="서울특별시교육청 서울특별시강남서초교육지원청"/>
    <x v="0"/>
    <x v="172"/>
    <x v="0"/>
    <m/>
    <n v="87.745000000000005"/>
    <m/>
    <m/>
    <m/>
    <m/>
    <m/>
    <x v="0"/>
    <m/>
    <m/>
    <m/>
    <n v="673253000"/>
    <m/>
    <m/>
    <n v="760875225"/>
    <n v="0.99666008448767074"/>
    <n v="99666.008448767068"/>
    <m/>
    <m/>
    <m/>
    <m/>
    <m/>
    <m/>
    <x v="13"/>
  </r>
  <r>
    <s v="20230822674-00"/>
    <s v="서울성산동우체국 건립공사(건축)"/>
    <s v="과학기술정보통신부 우정사업본부 서울지방우정청"/>
    <x v="0"/>
    <x v="173"/>
    <x v="0"/>
    <m/>
    <n v="86.745000000000005"/>
    <m/>
    <m/>
    <m/>
    <m/>
    <m/>
    <x v="0"/>
    <m/>
    <m/>
    <m/>
    <n v="1208707700"/>
    <m/>
    <m/>
    <n v="1382381225"/>
    <n v="0.99209003066593082"/>
    <n v="99209.003066593083"/>
    <m/>
    <m/>
    <m/>
    <m/>
    <m/>
    <m/>
    <x v="11"/>
  </r>
  <r>
    <s v="20230822716-00"/>
    <s v="서울갈현동우체국 건립공사(건축)"/>
    <s v="과학기술정보통신부 우정사업본부 서울지방우정청"/>
    <x v="0"/>
    <x v="174"/>
    <x v="0"/>
    <m/>
    <n v="86.745000000000005"/>
    <m/>
    <m/>
    <m/>
    <m/>
    <m/>
    <x v="0"/>
    <m/>
    <m/>
    <m/>
    <n v="1022192870"/>
    <m/>
    <m/>
    <n v="1168519975"/>
    <n v="0.99981003078523745"/>
    <n v="99981.003078523747"/>
    <m/>
    <m/>
    <m/>
    <m/>
    <m/>
    <m/>
    <x v="11"/>
  </r>
  <r>
    <s v="20230635436-00"/>
    <s v="강현중 학생식당 및 드라이비트 개선공사"/>
    <s v="서울특별시교육청 서울특별시동작관악교육지원청"/>
    <x v="0"/>
    <x v="175"/>
    <x v="0"/>
    <m/>
    <n v="87.745000000000005"/>
    <m/>
    <m/>
    <m/>
    <m/>
    <m/>
    <x v="0"/>
    <m/>
    <m/>
    <m/>
    <n v="783805600"/>
    <m/>
    <m/>
    <n v="887372600"/>
    <n v="0.99809754978269283"/>
    <n v="99809.75497826928"/>
    <m/>
    <m/>
    <m/>
    <m/>
    <m/>
    <m/>
    <x v="13"/>
  </r>
  <r>
    <s v="20230729290-00"/>
    <s v="청년취업사관학교 성동캠퍼스 조성공사(실내건축)"/>
    <s v="(재)서울경제진흥원"/>
    <x v="0"/>
    <x v="176"/>
    <x v="0"/>
    <m/>
    <n v="87.745000000000005"/>
    <m/>
    <m/>
    <m/>
    <m/>
    <m/>
    <x v="0"/>
    <m/>
    <m/>
    <m/>
    <n v="606199669"/>
    <m/>
    <m/>
    <n v="688534125"/>
    <n v="1.0135025781580043"/>
    <n v="101350.25781580043"/>
    <m/>
    <m/>
    <m/>
    <m/>
    <m/>
    <m/>
    <x v="14"/>
  </r>
  <r>
    <s v="20230732004-00"/>
    <s v="정독도서관 통합형 시설개선공사"/>
    <s v="서울특별시교육청 서울특별시교육청교육시설관리본부"/>
    <x v="0"/>
    <x v="177"/>
    <x v="0"/>
    <m/>
    <n v="86.745000000000005"/>
    <m/>
    <m/>
    <m/>
    <m/>
    <m/>
    <x v="0"/>
    <m/>
    <m/>
    <m/>
    <n v="1894782000"/>
    <m/>
    <m/>
    <n v="2168513225"/>
    <n v="1.0203750143515093"/>
    <n v="102037.50143515093"/>
    <m/>
    <m/>
    <m/>
    <m/>
    <m/>
    <m/>
    <x v="2"/>
  </r>
  <r>
    <s v="20230811246-00"/>
    <s v="디지털 동행플라자 영등포 조성공사"/>
    <s v="서울특별시"/>
    <x v="0"/>
    <x v="178"/>
    <x v="0"/>
    <m/>
    <n v="87.745000000000005"/>
    <m/>
    <m/>
    <m/>
    <m/>
    <m/>
    <x v="0"/>
    <m/>
    <m/>
    <m/>
    <n v="748796600"/>
    <m/>
    <m/>
    <n v="846905825"/>
    <n v="1.0019850561032053"/>
    <n v="100198.50561032053"/>
    <m/>
    <m/>
    <m/>
    <m/>
    <m/>
    <m/>
    <x v="7"/>
  </r>
  <r>
    <s v="20230739337-00"/>
    <s v="강남구청 삼성로별관 내진보강 공사"/>
    <s v="서울특별시 강남구"/>
    <x v="0"/>
    <x v="179"/>
    <x v="0"/>
    <m/>
    <n v="86.745000000000005"/>
    <m/>
    <m/>
    <m/>
    <m/>
    <m/>
    <x v="0"/>
    <m/>
    <m/>
    <m/>
    <n v="1094189000"/>
    <m/>
    <m/>
    <n v="1254611275"/>
    <n v="1.0098775496240964"/>
    <n v="100987.75496240964"/>
    <m/>
    <m/>
    <m/>
    <m/>
    <m/>
    <m/>
    <x v="0"/>
  </r>
  <r>
    <s v="20230807787-00"/>
    <s v="가락시장 냉동창고 건립공사(건축)"/>
    <s v="서울특별시농수산식품공사"/>
    <x v="0"/>
    <x v="180"/>
    <x v="0"/>
    <m/>
    <n v="86.745000000000005"/>
    <m/>
    <m/>
    <m/>
    <m/>
    <m/>
    <x v="0"/>
    <m/>
    <m/>
    <m/>
    <n v="2771496540"/>
    <m/>
    <m/>
    <n v="3174095675"/>
    <n v="0.9932150111130964"/>
    <n v="99321.501111309641"/>
    <m/>
    <m/>
    <m/>
    <m/>
    <m/>
    <m/>
    <x v="7"/>
  </r>
  <r>
    <s v="20230922080-00"/>
    <s v="정릉천 문화복합공간 조성공사(장기)"/>
    <s v="서울특별시 동대문구"/>
    <x v="0"/>
    <x v="181"/>
    <x v="0"/>
    <m/>
    <n v="86.745000000000005"/>
    <m/>
    <m/>
    <m/>
    <m/>
    <m/>
    <x v="0"/>
    <m/>
    <m/>
    <m/>
    <n v="1950040000"/>
    <m/>
    <m/>
    <n v="2232175450"/>
    <n v="1.007710023533958"/>
    <n v="100771.0023533958"/>
    <m/>
    <m/>
    <m/>
    <m/>
    <m/>
    <m/>
    <x v="0"/>
  </r>
  <r>
    <s v="20230638709-00"/>
    <s v="서울고원초등학교 화장실 전면개선 및 급식실 부분개선공사"/>
    <s v="서울특별시교육청 서울특별시남부교육지원청"/>
    <x v="0"/>
    <x v="182"/>
    <x v="0"/>
    <m/>
    <n v="87.745000000000005"/>
    <m/>
    <m/>
    <m/>
    <m/>
    <m/>
    <x v="0"/>
    <m/>
    <m/>
    <m/>
    <n v="929242340"/>
    <m/>
    <m/>
    <n v="1051158525"/>
    <n v="0.99499503524079791"/>
    <n v="99499.503524079788"/>
    <m/>
    <m/>
    <m/>
    <m/>
    <m/>
    <m/>
    <x v="13"/>
  </r>
  <r>
    <s v="20230824573-00"/>
    <s v="과학전시관 천문대 개선공사(건축, 기계)"/>
    <s v="서울특별시교육청 서울특별시교육청융합과학교육원"/>
    <x v="0"/>
    <x v="183"/>
    <x v="0"/>
    <m/>
    <n v="87.745000000000005"/>
    <m/>
    <m/>
    <m/>
    <m/>
    <m/>
    <x v="0"/>
    <m/>
    <m/>
    <m/>
    <n v="556047000"/>
    <m/>
    <m/>
    <n v="630745525"/>
    <n v="1.0097001133369405"/>
    <n v="100970.01133369406"/>
    <m/>
    <m/>
    <m/>
    <m/>
    <m/>
    <m/>
    <x v="1"/>
  </r>
  <r>
    <s v="20230931557-00"/>
    <s v="구청사 환경개선 공사[건축·기계](긴급)"/>
    <s v="서울특별시 중구"/>
    <x v="0"/>
    <x v="184"/>
    <x v="0"/>
    <m/>
    <n v="86.745000000000005"/>
    <m/>
    <m/>
    <m/>
    <m/>
    <m/>
    <x v="0"/>
    <m/>
    <m/>
    <m/>
    <n v="1165489940"/>
    <m/>
    <m/>
    <n v="1333085450"/>
    <n v="0.99191005224865658"/>
    <n v="99191.005224865658"/>
    <m/>
    <m/>
    <m/>
    <m/>
    <m/>
    <m/>
    <x v="0"/>
  </r>
  <r>
    <s v="20231005440-00"/>
    <s v="인왕산 근린공원 주민복합문화공간 조성 리모델링 공사(건축, 기계)"/>
    <s v="서울특별시 종로구"/>
    <x v="0"/>
    <x v="185"/>
    <x v="0"/>
    <m/>
    <n v="86.745000000000005"/>
    <m/>
    <m/>
    <m/>
    <m/>
    <m/>
    <x v="0"/>
    <m/>
    <m/>
    <m/>
    <n v="1915482910"/>
    <m/>
    <m/>
    <n v="2193803475"/>
    <n v="0.99555251979126047"/>
    <n v="99555.251979126042"/>
    <m/>
    <m/>
    <m/>
    <m/>
    <m/>
    <m/>
    <x v="0"/>
  </r>
  <r>
    <s v="20230826057-00"/>
    <s v="서울적십자병원 장애인편의시설 설치공사[건축/기계]"/>
    <s v="대한적십자사 서울적십자병원"/>
    <x v="0"/>
    <x v="186"/>
    <x v="0"/>
    <m/>
    <n v="87.745000000000005"/>
    <m/>
    <m/>
    <m/>
    <m/>
    <m/>
    <x v="0"/>
    <m/>
    <m/>
    <m/>
    <n v="494129300"/>
    <m/>
    <m/>
    <n v="559136525"/>
    <n v="0.9988950969620638"/>
    <n v="99889.509696206384"/>
    <m/>
    <m/>
    <m/>
    <m/>
    <m/>
    <m/>
    <x v="17"/>
  </r>
  <r>
    <s v="20230909550-00"/>
    <s v="2023년 강동고 고교학점제 조성 및 다정다감(교직원휴계실) 조성 건축공사"/>
    <s v="서울특별시교육청 강동고등학교"/>
    <x v="0"/>
    <x v="187"/>
    <x v="0"/>
    <m/>
    <n v="87.745000000000005"/>
    <m/>
    <m/>
    <m/>
    <m/>
    <m/>
    <x v="0"/>
    <m/>
    <m/>
    <m/>
    <n v="556334889"/>
    <m/>
    <m/>
    <n v="630523700"/>
    <n v="0.991392582995544"/>
    <n v="99139.258299554407"/>
    <m/>
    <m/>
    <m/>
    <m/>
    <m/>
    <m/>
    <x v="1"/>
  </r>
  <r>
    <s v="20230926733-00"/>
    <s v="가락본동 주민센터 증축 및 엘리베이터 설치공사(건축분야)"/>
    <s v="서울특별시 송파구"/>
    <x v="0"/>
    <x v="188"/>
    <x v="0"/>
    <m/>
    <n v="87.745000000000005"/>
    <m/>
    <m/>
    <m/>
    <m/>
    <m/>
    <x v="0"/>
    <m/>
    <m/>
    <m/>
    <n v="594069000"/>
    <m/>
    <m/>
    <n v="652367400"/>
    <n v="0.99505255402975235"/>
    <n v="99505.255402975235"/>
    <m/>
    <m/>
    <m/>
    <m/>
    <m/>
    <m/>
    <x v="0"/>
  </r>
  <r>
    <s v="20230706177-00"/>
    <s v="여의도고등학교 동관동 체육관 환경개선공사"/>
    <s v="서울특별시교육청 서울특별시남부교육지원청"/>
    <x v="0"/>
    <x v="189"/>
    <x v="0"/>
    <m/>
    <n v="87.745000000000005"/>
    <m/>
    <m/>
    <m/>
    <m/>
    <m/>
    <x v="0"/>
    <m/>
    <m/>
    <m/>
    <n v="751329700"/>
    <m/>
    <m/>
    <n v="849963625"/>
    <n v="1.0113425432902881"/>
    <n v="101134.2543290288"/>
    <m/>
    <m/>
    <m/>
    <m/>
    <m/>
    <m/>
    <x v="13"/>
  </r>
  <r>
    <s v="20230708407-00"/>
    <s v="(긴급) 장원중 통합개선공사"/>
    <s v="서울특별시교육청 서울특별시중부교육지원청"/>
    <x v="0"/>
    <x v="190"/>
    <x v="0"/>
    <m/>
    <n v="87.745000000000005"/>
    <m/>
    <m/>
    <m/>
    <m/>
    <m/>
    <x v="0"/>
    <m/>
    <m/>
    <m/>
    <n v="641488490"/>
    <m/>
    <m/>
    <n v="725926475"/>
    <n v="1.0076000657921218"/>
    <n v="100760.00657921217"/>
    <m/>
    <m/>
    <m/>
    <m/>
    <m/>
    <m/>
    <x v="13"/>
  </r>
  <r>
    <s v="20230822129-00"/>
    <s v="청년취업사관학교 동대문캠퍼스 조성공사(실내건축)"/>
    <s v="(재)서울경제진흥원"/>
    <x v="0"/>
    <x v="191"/>
    <x v="0"/>
    <m/>
    <n v="87.745000000000005"/>
    <m/>
    <m/>
    <m/>
    <m/>
    <m/>
    <x v="0"/>
    <m/>
    <m/>
    <m/>
    <n v="536642780"/>
    <m/>
    <m/>
    <n v="607900400"/>
    <n v="1.0115875707436885"/>
    <n v="101158.75707436886"/>
    <m/>
    <m/>
    <m/>
    <m/>
    <m/>
    <m/>
    <x v="14"/>
  </r>
  <r>
    <s v="20230726539-00"/>
    <s v="(긴급)청원여자고등학교 바닥(본관) 및 관리실환경개선공사"/>
    <s v="서울특별시교육청 청원여자고등학교"/>
    <x v="0"/>
    <x v="192"/>
    <x v="0"/>
    <m/>
    <n v="87.745000000000005"/>
    <m/>
    <m/>
    <m/>
    <m/>
    <m/>
    <x v="0"/>
    <m/>
    <m/>
    <m/>
    <n v="704956700"/>
    <m/>
    <m/>
    <n v="801203475"/>
    <n v="0.99880258276362444"/>
    <n v="99880.258276362438"/>
    <m/>
    <m/>
    <m/>
    <m/>
    <m/>
    <m/>
    <x v="1"/>
  </r>
  <r>
    <s v="20230810637-00"/>
    <s v="서울대학교 관악 940동 공용사무실 조성사업 건축공사"/>
    <s v="서울대학교"/>
    <x v="0"/>
    <x v="193"/>
    <x v="0"/>
    <m/>
    <n v="87.745000000000005"/>
    <m/>
    <m/>
    <m/>
    <m/>
    <m/>
    <x v="0"/>
    <m/>
    <m/>
    <m/>
    <n v="678608910"/>
    <m/>
    <m/>
    <n v="765494450"/>
    <n v="1.0093025938803253"/>
    <n v="100930.25938803253"/>
    <m/>
    <m/>
    <m/>
    <m/>
    <m/>
    <m/>
    <x v="15"/>
  </r>
  <r>
    <s v="20230900689-00"/>
    <s v="잠실운동장 부속실 재배치 정비공사(건축)"/>
    <s v="서울특별시"/>
    <x v="0"/>
    <x v="194"/>
    <x v="0"/>
    <m/>
    <n v="87.745000000000005"/>
    <m/>
    <m/>
    <m/>
    <m/>
    <m/>
    <x v="0"/>
    <m/>
    <m/>
    <m/>
    <n v="675402710"/>
    <m/>
    <m/>
    <n v="763595750"/>
    <n v="0.99683006015477327"/>
    <n v="99683.006015477324"/>
    <m/>
    <m/>
    <m/>
    <m/>
    <m/>
    <m/>
    <x v="7"/>
  </r>
  <r>
    <s v="20230710638-00"/>
    <s v="서울탑동초등학교 본관동 외벽개선 공사"/>
    <s v="서울특별시교육청 서울특별시남부교육지원청"/>
    <x v="0"/>
    <x v="195"/>
    <x v="0"/>
    <m/>
    <n v="87.745000000000005"/>
    <m/>
    <m/>
    <m/>
    <m/>
    <m/>
    <x v="0"/>
    <m/>
    <m/>
    <m/>
    <n v="631429400"/>
    <m/>
    <m/>
    <n v="714134600"/>
    <n v="1.0057525526371383"/>
    <n v="100575.25526371383"/>
    <m/>
    <m/>
    <m/>
    <m/>
    <m/>
    <m/>
    <x v="13"/>
  </r>
  <r>
    <s v="20230710182-00"/>
    <s v="벚꽃길 공영주차장 건립공사(건축, 토목)"/>
    <s v="서울특별시 양천구"/>
    <x v="0"/>
    <x v="196"/>
    <x v="0"/>
    <m/>
    <n v="85.495000000000005"/>
    <m/>
    <m/>
    <m/>
    <m/>
    <m/>
    <x v="0"/>
    <m/>
    <m/>
    <m/>
    <n v="5687759000"/>
    <m/>
    <m/>
    <n v="6558614525"/>
    <n v="1.0091825041260587"/>
    <n v="100918.25041260586"/>
    <m/>
    <m/>
    <m/>
    <m/>
    <m/>
    <m/>
    <x v="0"/>
  </r>
  <r>
    <s v="20230925008-00"/>
    <s v="선유도서관 리모델링 건축+기계설비 공사"/>
    <s v="서울특별시 영등포구"/>
    <x v="0"/>
    <x v="197"/>
    <x v="0"/>
    <m/>
    <n v="87.745000000000005"/>
    <m/>
    <m/>
    <m/>
    <m/>
    <m/>
    <x v="0"/>
    <m/>
    <m/>
    <m/>
    <n v="576498320"/>
    <m/>
    <m/>
    <n v="653307750"/>
    <n v="0.99377509887435356"/>
    <n v="99377.509887435357"/>
    <m/>
    <m/>
    <m/>
    <m/>
    <m/>
    <m/>
    <x v="0"/>
  </r>
  <r>
    <s v="20230806659-02"/>
    <s v="(긴급)광신고 D동 지하층 환경개선 공사"/>
    <s v="서울특별시교육청 광신고등학교"/>
    <x v="0"/>
    <x v="198"/>
    <x v="0"/>
    <m/>
    <n v="87.745000000000005"/>
    <m/>
    <m/>
    <m/>
    <m/>
    <m/>
    <x v="0"/>
    <m/>
    <m/>
    <m/>
    <n v="542055660"/>
    <m/>
    <m/>
    <n v="614923825"/>
    <n v="1.0087200709308277"/>
    <n v="100872.00709308278"/>
    <m/>
    <m/>
    <m/>
    <m/>
    <m/>
    <m/>
    <x v="1"/>
  </r>
  <r>
    <s v="20230813372-00"/>
    <s v="디지털동행플라자 은평 조성공사"/>
    <s v="서울특별시"/>
    <x v="0"/>
    <x v="199"/>
    <x v="0"/>
    <m/>
    <n v="87.745000000000005"/>
    <m/>
    <m/>
    <m/>
    <m/>
    <m/>
    <x v="0"/>
    <m/>
    <m/>
    <m/>
    <n v="523649000"/>
    <m/>
    <m/>
    <n v="592577650"/>
    <n v="0.99078009737632333"/>
    <n v="99078.009737632339"/>
    <m/>
    <m/>
    <m/>
    <m/>
    <m/>
    <m/>
    <x v="7"/>
  </r>
  <r>
    <s v="20230716260-00"/>
    <s v="[긴급]상신중 외벽개선 및 기타공사"/>
    <s v="서울특별시교육청 서울특별시서부교육지원청"/>
    <x v="0"/>
    <x v="200"/>
    <x v="0"/>
    <m/>
    <n v="87.745000000000005"/>
    <m/>
    <m/>
    <m/>
    <m/>
    <m/>
    <x v="0"/>
    <m/>
    <m/>
    <m/>
    <n v="909513670"/>
    <m/>
    <m/>
    <n v="1028592750"/>
    <n v="1.0018825609257203"/>
    <n v="100188.25609257203"/>
    <m/>
    <m/>
    <m/>
    <m/>
    <m/>
    <m/>
    <x v="13"/>
  </r>
  <r>
    <s v="20230718154-00"/>
    <s v="[긴급] 영동중 교실증축 및 기타 공사"/>
    <s v="서울특별시교육청 서울특별시강남서초교육지원청"/>
    <x v="0"/>
    <x v="201"/>
    <x v="0"/>
    <m/>
    <n v="86.745000000000005"/>
    <m/>
    <m/>
    <m/>
    <m/>
    <m/>
    <x v="0"/>
    <m/>
    <m/>
    <m/>
    <n v="1891681000"/>
    <m/>
    <m/>
    <n v="2163461750"/>
    <n v="1.0042425180636878"/>
    <n v="100424.25180636877"/>
    <m/>
    <m/>
    <m/>
    <m/>
    <m/>
    <m/>
    <x v="13"/>
  </r>
  <r>
    <s v="20230712914-00"/>
    <s v="난곡중학교 교사동 및 정보센터 화장실 개선공사"/>
    <s v="서울특별시교육청 서울특별시남부교육지원청"/>
    <x v="0"/>
    <x v="202"/>
    <x v="0"/>
    <m/>
    <n v="87.745000000000005"/>
    <m/>
    <m/>
    <m/>
    <m/>
    <m/>
    <x v="0"/>
    <m/>
    <m/>
    <m/>
    <n v="510783000"/>
    <m/>
    <m/>
    <n v="577550750"/>
    <n v="1.0048100510450846"/>
    <n v="100481.00510450845"/>
    <m/>
    <m/>
    <m/>
    <m/>
    <m/>
    <m/>
    <x v="13"/>
  </r>
  <r>
    <s v="20230634079-00"/>
    <s v="역삼1동 선정경로당 신축공사(건축,토목,기계)"/>
    <s v="서울특별시 강남구"/>
    <x v="0"/>
    <x v="203"/>
    <x v="0"/>
    <m/>
    <n v="86.745000000000005"/>
    <m/>
    <m/>
    <m/>
    <m/>
    <m/>
    <x v="0"/>
    <m/>
    <m/>
    <m/>
    <n v="2446224100"/>
    <m/>
    <m/>
    <n v="2798486625"/>
    <n v="0.99497501439938563"/>
    <n v="99497.501439938569"/>
    <m/>
    <m/>
    <m/>
    <m/>
    <m/>
    <m/>
    <x v="0"/>
  </r>
  <r>
    <s v="20230710317-00"/>
    <s v="[긴급]증산중 본관 및 별관 화장실개선공사"/>
    <s v="서울특별시교육청 서울특별시서부교육지원청"/>
    <x v="0"/>
    <x v="204"/>
    <x v="0"/>
    <m/>
    <n v="86.745000000000005"/>
    <m/>
    <m/>
    <m/>
    <m/>
    <m/>
    <x v="0"/>
    <m/>
    <m/>
    <m/>
    <n v="1040780000"/>
    <m/>
    <m/>
    <n v="1189554825"/>
    <n v="0.98941003687139595"/>
    <n v="98941.003687139601"/>
    <m/>
    <m/>
    <m/>
    <m/>
    <m/>
    <m/>
    <x v="13"/>
  </r>
  <r>
    <s v="20230633938-00"/>
    <s v="도곡1경로당 신축공사(건축,토목,기계)"/>
    <s v="서울특별시 강남구"/>
    <x v="0"/>
    <x v="205"/>
    <x v="0"/>
    <m/>
    <n v="86.745000000000005"/>
    <m/>
    <m/>
    <m/>
    <m/>
    <m/>
    <x v="0"/>
    <m/>
    <m/>
    <m/>
    <n v="2592511420"/>
    <m/>
    <m/>
    <n v="2965901950"/>
    <n v="0.98939251759682423"/>
    <n v="98939.251759682418"/>
    <m/>
    <m/>
    <m/>
    <m/>
    <m/>
    <m/>
    <x v="0"/>
  </r>
  <r>
    <s v="20230816553-00"/>
    <s v="논현공공복합문화청사 도서관 실내공사(건축,기계)"/>
    <s v="서울특별시 강남구"/>
    <x v="0"/>
    <x v="206"/>
    <x v="0"/>
    <m/>
    <n v="87.745000000000005"/>
    <m/>
    <m/>
    <m/>
    <m/>
    <m/>
    <x v="0"/>
    <m/>
    <m/>
    <m/>
    <n v="509081160"/>
    <m/>
    <m/>
    <n v="575981900"/>
    <n v="0.99138005817656072"/>
    <n v="99138.005817656071"/>
    <m/>
    <m/>
    <m/>
    <m/>
    <m/>
    <m/>
    <x v="0"/>
  </r>
  <r>
    <s v="20230908885-00"/>
    <s v="동대문구민회관 해체공사(긴급)"/>
    <s v="서울특별시 동대문구"/>
    <x v="0"/>
    <x v="207"/>
    <x v="0"/>
    <m/>
    <n v="87.745000000000005"/>
    <m/>
    <m/>
    <m/>
    <m/>
    <m/>
    <x v="0"/>
    <m/>
    <m/>
    <m/>
    <n v="568917070"/>
    <m/>
    <m/>
    <n v="643123725"/>
    <n v="0.99896507401481849"/>
    <n v="99896.507401481853"/>
    <m/>
    <m/>
    <m/>
    <m/>
    <m/>
    <m/>
    <x v="0"/>
  </r>
  <r>
    <s v="20230803613-00"/>
    <s v="미림여자정보과학고등학교 정보교사동 외벽개선(드라이비트해소) 공사"/>
    <s v="서울특별시교육청 미림여자정보과학고등학교"/>
    <x v="0"/>
    <x v="208"/>
    <x v="0"/>
    <m/>
    <n v="87.745000000000005"/>
    <m/>
    <m/>
    <m/>
    <m/>
    <m/>
    <x v="0"/>
    <m/>
    <m/>
    <m/>
    <n v="500891800"/>
    <m/>
    <m/>
    <n v="568219500"/>
    <n v="0.99301007114629303"/>
    <n v="99301.007114629305"/>
    <m/>
    <m/>
    <m/>
    <m/>
    <m/>
    <m/>
    <x v="1"/>
  </r>
  <r>
    <s v="20230820199-00"/>
    <s v="서울이문동우체국 건립공사"/>
    <s v="과학기술정보통신부 우정사업본부 우정사업조달센터"/>
    <x v="0"/>
    <x v="209"/>
    <x v="0"/>
    <m/>
    <n v="86.745000000000005"/>
    <m/>
    <m/>
    <m/>
    <m/>
    <m/>
    <x v="0"/>
    <m/>
    <m/>
    <m/>
    <n v="1157453200"/>
    <m/>
    <m/>
    <n v="1324556750"/>
    <n v="1.0008075252665682"/>
    <n v="100080.75252665683"/>
    <m/>
    <m/>
    <m/>
    <m/>
    <m/>
    <m/>
    <x v="1"/>
  </r>
  <r>
    <s v="20230726521-00"/>
    <s v="(긴급) 서울장충초등학교 외벽개선공사"/>
    <s v="서울특별시교육청 서울특별시중부교육지원청"/>
    <x v="0"/>
    <x v="210"/>
    <x v="0"/>
    <m/>
    <n v="87.745000000000005"/>
    <m/>
    <m/>
    <m/>
    <m/>
    <m/>
    <x v="0"/>
    <m/>
    <m/>
    <m/>
    <n v="622102900"/>
    <m/>
    <m/>
    <n v="703384925"/>
    <n v="0.99842004519530214"/>
    <n v="99842.004519530208"/>
    <m/>
    <m/>
    <m/>
    <m/>
    <m/>
    <m/>
    <x v="13"/>
  </r>
  <r>
    <s v="20230641953-00"/>
    <s v="화원중 교사동 외부창호 및 바닥개선공사"/>
    <s v="서울특별시교육청 서울특별시강서양천교육지원청"/>
    <x v="0"/>
    <x v="211"/>
    <x v="0"/>
    <m/>
    <n v="87.745000000000005"/>
    <m/>
    <m/>
    <m/>
    <m/>
    <m/>
    <x v="0"/>
    <m/>
    <m/>
    <m/>
    <n v="712535440"/>
    <m/>
    <m/>
    <n v="806759125"/>
    <n v="1.0093775335808943"/>
    <n v="100937.75335808944"/>
    <m/>
    <m/>
    <m/>
    <m/>
    <m/>
    <m/>
    <x v="13"/>
  </r>
  <r>
    <s v="20230731447-00"/>
    <s v="자양동 10-34,46 주택건설사업 건설공사"/>
    <s v="서울주택도시공사"/>
    <x v="0"/>
    <x v="212"/>
    <x v="0"/>
    <m/>
    <n v="86.745000000000005"/>
    <m/>
    <m/>
    <m/>
    <m/>
    <m/>
    <x v="0"/>
    <m/>
    <m/>
    <m/>
    <n v="3683823000"/>
    <m/>
    <m/>
    <n v="4190989575"/>
    <n v="0.99206501651907164"/>
    <n v="99206.501651907165"/>
    <m/>
    <m/>
    <m/>
    <m/>
    <m/>
    <m/>
    <x v="3"/>
  </r>
  <r>
    <s v="20230642758-00"/>
    <s v="[긴급] 전자고 외부창호 개선 및 기타공사 입찰 공고"/>
    <s v="서울특별시교육청 서울특별시강남서초교육지원청"/>
    <x v="0"/>
    <x v="213"/>
    <x v="0"/>
    <m/>
    <n v="87.745000000000005"/>
    <m/>
    <m/>
    <m/>
    <m/>
    <m/>
    <x v="0"/>
    <m/>
    <m/>
    <m/>
    <n v="788147248"/>
    <m/>
    <m/>
    <n v="891642575"/>
    <n v="0.99827758875300754"/>
    <n v="99827.758875300759"/>
    <m/>
    <m/>
    <m/>
    <m/>
    <m/>
    <m/>
    <x v="13"/>
  </r>
  <r>
    <s v="20230643161-00"/>
    <s v="한국의집 파인다이닝 조성공사(건축, 기계)"/>
    <s v="한국문화재재단"/>
    <x v="0"/>
    <x v="214"/>
    <x v="0"/>
    <m/>
    <n v="87.745000000000005"/>
    <m/>
    <m/>
    <m/>
    <m/>
    <m/>
    <x v="0"/>
    <m/>
    <m/>
    <m/>
    <n v="951528720"/>
    <m/>
    <m/>
    <n v="1079332750"/>
    <n v="0.99974504635015671"/>
    <n v="99974.504635015677"/>
    <m/>
    <m/>
    <m/>
    <m/>
    <m/>
    <m/>
    <x v="18"/>
  </r>
  <r>
    <s v="20230630469-02"/>
    <s v="숭실중학교 급식실 및 학생식당 신증축 건축공사(기계포함) 전자입찰 공고[긴급]"/>
    <s v="서울특별시서부교육청 숭실중학교"/>
    <x v="0"/>
    <x v="215"/>
    <x v="0"/>
    <m/>
    <n v="87.745000000000005"/>
    <m/>
    <m/>
    <m/>
    <m/>
    <m/>
    <x v="0"/>
    <m/>
    <m/>
    <m/>
    <n v="840518270"/>
    <m/>
    <m/>
    <n v="951073600"/>
    <n v="0.99417506580281523"/>
    <n v="99417.506580281522"/>
    <m/>
    <m/>
    <m/>
    <m/>
    <m/>
    <m/>
    <x v="1"/>
  </r>
  <r>
    <s v="20230644043-00"/>
    <s v="장수초 교사동 바닥개선공사"/>
    <s v="서울특별시교육청 서울특별시강서양천교육지원청"/>
    <x v="0"/>
    <x v="216"/>
    <x v="0"/>
    <m/>
    <n v="87.745000000000005"/>
    <m/>
    <m/>
    <m/>
    <m/>
    <m/>
    <x v="0"/>
    <m/>
    <m/>
    <m/>
    <n v="523002534"/>
    <m/>
    <m/>
    <n v="592223350"/>
    <n v="0.99942512538729988"/>
    <n v="99942.512538729992"/>
    <m/>
    <m/>
    <m/>
    <m/>
    <m/>
    <m/>
    <x v="13"/>
  </r>
  <r>
    <s v="20231028030-00"/>
    <s v="서울안국동우체국 건립공사(건축)"/>
    <s v="과학기술정보통신부 우정사업본부 서울지방우정청"/>
    <x v="0"/>
    <x v="217"/>
    <x v="0"/>
    <m/>
    <n v="86.745000000000005"/>
    <m/>
    <m/>
    <m/>
    <m/>
    <m/>
    <x v="0"/>
    <m/>
    <m/>
    <m/>
    <n v="1138718180"/>
    <m/>
    <m/>
    <n v="1302379925"/>
    <n v="0.99565002255230994"/>
    <n v="99565.002255230997"/>
    <m/>
    <m/>
    <m/>
    <m/>
    <m/>
    <m/>
    <x v="11"/>
  </r>
  <r>
    <s v="20231106279-00"/>
    <s v="서울중화초 교실바닥 전면보수공사"/>
    <s v="서울특별시교육청 서울특별시동부교육지원청"/>
    <x v="0"/>
    <x v="218"/>
    <x v="0"/>
    <m/>
    <n v="87.745000000000005"/>
    <m/>
    <m/>
    <m/>
    <m/>
    <m/>
    <x v="0"/>
    <m/>
    <m/>
    <m/>
    <n v="698156800"/>
    <m/>
    <m/>
    <n v="790587150"/>
    <n v="0.99367005796963737"/>
    <n v="99367.005796963742"/>
    <m/>
    <m/>
    <m/>
    <m/>
    <m/>
    <m/>
    <x v="13"/>
  </r>
  <r>
    <s v="20231037216-00"/>
    <s v="한강미디어고등학교 교사동 외부창호 개선공사"/>
    <s v="서울특별시교육청 서울특별시남부교육지원청"/>
    <x v="0"/>
    <x v="219"/>
    <x v="0"/>
    <m/>
    <n v="86.745000000000005"/>
    <m/>
    <m/>
    <m/>
    <m/>
    <m/>
    <x v="0"/>
    <m/>
    <m/>
    <m/>
    <n v="1015825300"/>
    <m/>
    <m/>
    <n v="1163390675"/>
    <n v="1.0022775635000565"/>
    <n v="100227.75635000564"/>
    <m/>
    <m/>
    <m/>
    <m/>
    <m/>
    <m/>
    <x v="13"/>
  </r>
  <r>
    <s v="20231106161-00"/>
    <s v="염경초 통합형 시설개선공사"/>
    <s v="서울특별시교육청 서울특별시강서양천교육지원청"/>
    <x v="0"/>
    <x v="220"/>
    <x v="0"/>
    <m/>
    <n v="87.745000000000005"/>
    <m/>
    <m/>
    <m/>
    <m/>
    <m/>
    <x v="0"/>
    <m/>
    <m/>
    <m/>
    <n v="640434460"/>
    <m/>
    <m/>
    <n v="726093625"/>
    <n v="0.98966252906588448"/>
    <n v="98966.252906588445"/>
    <m/>
    <m/>
    <m/>
    <m/>
    <m/>
    <m/>
    <x v="13"/>
  </r>
  <r>
    <s v="20231112981-00"/>
    <s v="노원문화예술회관 리모델링공사(건축)"/>
    <s v="서울특별시 노원구"/>
    <x v="0"/>
    <x v="221"/>
    <x v="0"/>
    <m/>
    <n v="86.745000000000005"/>
    <m/>
    <m/>
    <m/>
    <m/>
    <m/>
    <x v="0"/>
    <m/>
    <m/>
    <m/>
    <n v="2418962690"/>
    <m/>
    <m/>
    <n v="2769373175"/>
    <n v="0.97992752379604398"/>
    <n v="97992.752379604397"/>
    <m/>
    <m/>
    <m/>
    <m/>
    <m/>
    <m/>
    <x v="0"/>
  </r>
  <r>
    <s v="20231034837-00"/>
    <s v="선화예술고등학교 솔거1관 엘리베이터설치공사"/>
    <s v="서울특별시교육청 선화예술고등학교"/>
    <x v="0"/>
    <x v="222"/>
    <x v="0"/>
    <m/>
    <n v="87.745000000000005"/>
    <m/>
    <m/>
    <m/>
    <m/>
    <m/>
    <x v="0"/>
    <m/>
    <m/>
    <m/>
    <n v="617281490"/>
    <m/>
    <m/>
    <n v="699539975"/>
    <n v="1.000615031969218"/>
    <n v="100061.5031969218"/>
    <m/>
    <m/>
    <m/>
    <m/>
    <m/>
    <m/>
    <x v="1"/>
  </r>
  <r>
    <s v="20231035918-00"/>
    <s v="2023 동일여고 신관동 드라이비트해소 및 내진보강공사"/>
    <s v="서울특별시교육청 동일여자고등학교"/>
    <x v="0"/>
    <x v="223"/>
    <x v="0"/>
    <m/>
    <n v="86.745000000000005"/>
    <m/>
    <m/>
    <m/>
    <m/>
    <m/>
    <x v="0"/>
    <m/>
    <m/>
    <m/>
    <n v="1117271160"/>
    <m/>
    <m/>
    <n v="1278355900"/>
    <n v="0.9999725436114616"/>
    <n v="99997.254361146159"/>
    <m/>
    <m/>
    <m/>
    <m/>
    <m/>
    <m/>
    <x v="1"/>
  </r>
  <r>
    <s v="20231033193-01"/>
    <s v="천일중 내외부 도장 및 바닥개선공사"/>
    <s v="서울특별시교육청 서울특별시강동송파교육지원청"/>
    <x v="0"/>
    <x v="224"/>
    <x v="0"/>
    <m/>
    <n v="87.745000000000005"/>
    <m/>
    <m/>
    <m/>
    <m/>
    <m/>
    <x v="0"/>
    <m/>
    <m/>
    <m/>
    <n v="770126630"/>
    <m/>
    <m/>
    <n v="870161000"/>
    <n v="0.99348758084864675"/>
    <n v="99348.758084864676"/>
    <m/>
    <m/>
    <m/>
    <m/>
    <m/>
    <m/>
    <x v="13"/>
  </r>
  <r>
    <s v="20231022298-02"/>
    <s v="상암근린공원 책쉼터 건립사업(건축/기계)"/>
    <s v="서울특별시 마포구"/>
    <x v="0"/>
    <x v="225"/>
    <x v="0"/>
    <m/>
    <n v="86.745000000000005"/>
    <m/>
    <m/>
    <m/>
    <m/>
    <m/>
    <x v="0"/>
    <m/>
    <m/>
    <m/>
    <n v="1409405000"/>
    <m/>
    <m/>
    <n v="1614293175"/>
    <n v="0.9949725261179081"/>
    <n v="99497.252611790813"/>
    <m/>
    <m/>
    <m/>
    <m/>
    <m/>
    <m/>
    <x v="0"/>
  </r>
  <r>
    <s v="20231104829-00"/>
    <s v="동대부여고 금강관(체육관)및 급식실 개선 건축공사 입찰 공고"/>
    <s v="서울특별시교육청 동국대학교사범대학부속여자고등학교"/>
    <x v="0"/>
    <x v="226"/>
    <x v="0"/>
    <m/>
    <n v="86.745000000000005"/>
    <m/>
    <m/>
    <m/>
    <m/>
    <m/>
    <x v="0"/>
    <m/>
    <m/>
    <m/>
    <n v="1291642489"/>
    <m/>
    <m/>
    <n v="1480217950"/>
    <n v="1.0054175536358831"/>
    <n v="100541.75536358831"/>
    <m/>
    <m/>
    <m/>
    <m/>
    <m/>
    <m/>
    <x v="1"/>
  </r>
  <r>
    <s v="20231030080-00"/>
    <s v="빈집활용사업(초행지붕-천호) 건설공사"/>
    <s v="서울주택도시공사"/>
    <x v="0"/>
    <x v="227"/>
    <x v="0"/>
    <m/>
    <n v="87.745000000000005"/>
    <m/>
    <m/>
    <m/>
    <m/>
    <m/>
    <x v="0"/>
    <m/>
    <m/>
    <m/>
    <n v="809805700"/>
    <m/>
    <m/>
    <n v="916176450"/>
    <n v="1.0036000503894227"/>
    <n v="100360.00503894227"/>
    <m/>
    <m/>
    <m/>
    <m/>
    <m/>
    <m/>
    <x v="3"/>
  </r>
  <r>
    <s v="20231038430-00"/>
    <s v="2023 동일여고 수덕관 외벽보수공사"/>
    <s v="서울특별시교육청 동일여자고등학교"/>
    <x v="0"/>
    <x v="228"/>
    <x v="0"/>
    <m/>
    <n v="86.745000000000005"/>
    <m/>
    <m/>
    <m/>
    <m/>
    <m/>
    <x v="0"/>
    <m/>
    <m/>
    <m/>
    <n v="1082997000"/>
    <m/>
    <m/>
    <n v="1241670000"/>
    <n v="0.99506502498741811"/>
    <n v="99506.502498741815"/>
    <m/>
    <m/>
    <m/>
    <m/>
    <m/>
    <m/>
    <x v="1"/>
  </r>
  <r>
    <s v="20231114324-00"/>
    <s v="서울대학교 수의과대학 ABSL2 구축 공사"/>
    <s v="서울대학교 부속시설 실험동물자원관리원"/>
    <x v="0"/>
    <x v="229"/>
    <x v="0"/>
    <m/>
    <n v="86.745000000000005"/>
    <m/>
    <m/>
    <m/>
    <m/>
    <m/>
    <x v="0"/>
    <m/>
    <m/>
    <m/>
    <n v="1099800000"/>
    <m/>
    <m/>
    <n v="1239118225"/>
    <n v="0.99901255136683964"/>
    <n v="99901.255136683962"/>
    <m/>
    <m/>
    <m/>
    <m/>
    <m/>
    <m/>
    <x v="15"/>
  </r>
  <r>
    <s v="20231113053-00"/>
    <s v="국사봉중 교사동 바닥개선 및 기타공사"/>
    <s v="서울특별시교육청 서울특별시동작관악교육지원청"/>
    <x v="0"/>
    <x v="230"/>
    <x v="0"/>
    <m/>
    <n v="87.745000000000005"/>
    <m/>
    <m/>
    <m/>
    <m/>
    <m/>
    <x v="0"/>
    <m/>
    <m/>
    <m/>
    <n v="599379000"/>
    <m/>
    <m/>
    <n v="678058375"/>
    <n v="0.99663755647861529"/>
    <n v="99663.75564786153"/>
    <m/>
    <m/>
    <m/>
    <m/>
    <m/>
    <m/>
    <x v="13"/>
  </r>
  <r>
    <s v="20231106803-00"/>
    <s v="서울대학교 포스코스포츠센터 노후시설 개·보수공사"/>
    <s v="서울대학교"/>
    <x v="0"/>
    <x v="231"/>
    <x v="0"/>
    <m/>
    <n v="86.745000000000005"/>
    <m/>
    <m/>
    <m/>
    <m/>
    <m/>
    <x v="0"/>
    <m/>
    <m/>
    <m/>
    <n v="1970551500"/>
    <m/>
    <m/>
    <n v="2246590575"/>
    <n v="1.0029525191553306"/>
    <n v="100295.25191553305"/>
    <m/>
    <m/>
    <m/>
    <m/>
    <m/>
    <m/>
    <x v="15"/>
  </r>
  <r>
    <s v="20231033818-00"/>
    <s v="금호동1가 636번지 공영주차장 건립공사"/>
    <s v="서울특별시 성동구"/>
    <x v="0"/>
    <x v="232"/>
    <x v="0"/>
    <m/>
    <n v="87.745000000000005"/>
    <m/>
    <m/>
    <m/>
    <m/>
    <m/>
    <x v="0"/>
    <m/>
    <m/>
    <m/>
    <n v="671278820"/>
    <m/>
    <m/>
    <n v="759197800"/>
    <n v="0.99324507660647254"/>
    <n v="99324.507660647258"/>
    <m/>
    <m/>
    <m/>
    <m/>
    <m/>
    <m/>
    <x v="0"/>
  </r>
  <r>
    <s v="20231114064-00"/>
    <s v="공릉동 도깨비시장 고객지원센터 신축공사"/>
    <s v="서울특별시 노원구"/>
    <x v="0"/>
    <x v="233"/>
    <x v="0"/>
    <m/>
    <n v="86.745000000000005"/>
    <m/>
    <m/>
    <m/>
    <m/>
    <m/>
    <x v="0"/>
    <m/>
    <m/>
    <m/>
    <n v="1851733600"/>
    <m/>
    <m/>
    <n v="2116689800"/>
    <n v="0.9956100192707229"/>
    <n v="99561.001927072284"/>
    <m/>
    <m/>
    <m/>
    <m/>
    <m/>
    <m/>
    <x v="0"/>
  </r>
  <r>
    <s v="20231023869-00"/>
    <s v="[긴급]동구여자중학교 화장실 개축 공사 입찰 공고"/>
    <s v="서울특별시교육청 서울특별시성북교육지원청 동구여자중학교"/>
    <x v="0"/>
    <x v="234"/>
    <x v="0"/>
    <m/>
    <n v="87.745000000000005"/>
    <m/>
    <m/>
    <m/>
    <m/>
    <m/>
    <x v="0"/>
    <m/>
    <m/>
    <m/>
    <n v="766703000"/>
    <m/>
    <m/>
    <n v="868105450"/>
    <n v="1.0095000674468797"/>
    <n v="100950.00674468797"/>
    <m/>
    <m/>
    <m/>
    <m/>
    <m/>
    <m/>
    <x v="1"/>
  </r>
  <r>
    <s v="20231102996-00"/>
    <s v="동작도서관 통합형 시설개선 및 내진보강 공사"/>
    <s v="서울특별시교육청 서울특별시교육청교육시설관리본부"/>
    <x v="0"/>
    <x v="235"/>
    <x v="0"/>
    <m/>
    <n v="86.745000000000005"/>
    <m/>
    <m/>
    <m/>
    <m/>
    <m/>
    <x v="0"/>
    <m/>
    <m/>
    <m/>
    <n v="1952710000"/>
    <m/>
    <m/>
    <n v="2234721450"/>
    <n v="1.0077375253825933"/>
    <n v="100773.75253825933"/>
    <m/>
    <m/>
    <m/>
    <m/>
    <m/>
    <m/>
    <x v="2"/>
  </r>
  <r>
    <s v="20231029418-00"/>
    <s v="수락초 교사동 텍스설치공사(장기계속)"/>
    <s v="서울특별시교육청 서울특별시북부교육지원청"/>
    <x v="0"/>
    <x v="236"/>
    <x v="0"/>
    <m/>
    <n v="87.745000000000005"/>
    <m/>
    <m/>
    <m/>
    <m/>
    <m/>
    <x v="0"/>
    <m/>
    <m/>
    <m/>
    <n v="693842550"/>
    <m/>
    <m/>
    <n v="784249800"/>
    <n v="0.99812503897684046"/>
    <n v="99812.503897684044"/>
    <m/>
    <m/>
    <m/>
    <m/>
    <m/>
    <m/>
    <x v="13"/>
  </r>
  <r>
    <s v="20231030753-00"/>
    <s v="서울산업정보학교 급식실 및 학생식당 증축공사"/>
    <s v="서울특별시교육청 서울특별시동작관악교육지원청"/>
    <x v="0"/>
    <x v="237"/>
    <x v="0"/>
    <m/>
    <n v="86.745000000000005"/>
    <m/>
    <m/>
    <m/>
    <m/>
    <m/>
    <x v="0"/>
    <m/>
    <m/>
    <m/>
    <n v="1195793000"/>
    <m/>
    <m/>
    <n v="1368752425"/>
    <n v="0.99224504331436447"/>
    <n v="99224.504331436445"/>
    <m/>
    <m/>
    <m/>
    <m/>
    <m/>
    <m/>
    <x v="13"/>
  </r>
  <r>
    <s v="20231110249-00"/>
    <s v="서리풀아트스튜디오 조성공사(건축, 기계)"/>
    <s v="서울특별시 서초구"/>
    <x v="0"/>
    <x v="238"/>
    <x v="0"/>
    <m/>
    <n v="87.745000000000005"/>
    <m/>
    <m/>
    <m/>
    <m/>
    <m/>
    <x v="0"/>
    <m/>
    <m/>
    <m/>
    <n v="506766774"/>
    <m/>
    <m/>
    <n v="573132150"/>
    <n v="0.98940757991119832"/>
    <n v="98940.757991119826"/>
    <m/>
    <m/>
    <m/>
    <m/>
    <m/>
    <m/>
    <x v="0"/>
  </r>
  <r>
    <s v="20231036435-00"/>
    <s v="서울은로초 교실 및 학생식당 증축공사(장기계속)"/>
    <s v="서울특별시교육청 서울특별시동작관악교육지원청"/>
    <x v="0"/>
    <x v="239"/>
    <x v="0"/>
    <m/>
    <n v="86.745000000000005"/>
    <m/>
    <m/>
    <m/>
    <m/>
    <m/>
    <x v="0"/>
    <m/>
    <m/>
    <m/>
    <n v="1762457420"/>
    <m/>
    <m/>
    <n v="2012372700"/>
    <n v="1.0035600333926116"/>
    <n v="100356.00333926115"/>
    <m/>
    <m/>
    <m/>
    <m/>
    <m/>
    <m/>
    <x v="13"/>
  </r>
  <r>
    <s v="20231024516-00"/>
    <s v="[긴급] 이수중 본관 및 후관 내진보강공사 입찰 공고"/>
    <s v="서울특별시교육청 서울특별시강남서초교육지원청"/>
    <x v="0"/>
    <x v="240"/>
    <x v="0"/>
    <m/>
    <n v="87.745000000000005"/>
    <m/>
    <m/>
    <m/>
    <m/>
    <m/>
    <x v="0"/>
    <m/>
    <m/>
    <m/>
    <n v="737581560"/>
    <m/>
    <m/>
    <n v="836580325"/>
    <n v="0.99274508303132569"/>
    <n v="99274.508303132563"/>
    <m/>
    <m/>
    <m/>
    <m/>
    <m/>
    <m/>
    <x v="13"/>
  </r>
  <r>
    <s v="20231032408-00"/>
    <s v="신연중학교 체육관 전면보수공사"/>
    <s v="서울특별시교육청 서울특별시서부교육지원청"/>
    <x v="0"/>
    <x v="241"/>
    <x v="0"/>
    <m/>
    <n v="87.745000000000005"/>
    <m/>
    <m/>
    <m/>
    <m/>
    <m/>
    <x v="0"/>
    <m/>
    <m/>
    <m/>
    <n v="953810310"/>
    <m/>
    <m/>
    <n v="1079549700"/>
    <n v="0.99505004977325517"/>
    <n v="99505.004977325516"/>
    <m/>
    <m/>
    <m/>
    <m/>
    <m/>
    <m/>
    <x v="13"/>
  </r>
  <r>
    <s v="20231034153-00"/>
    <s v="제2중랑미디어센터 인테리어공사(건축, 기계)"/>
    <s v="서울특별시 중랑구"/>
    <x v="0"/>
    <x v="242"/>
    <x v="0"/>
    <m/>
    <n v="87.745000000000005"/>
    <m/>
    <m/>
    <m/>
    <m/>
    <m/>
    <x v="0"/>
    <m/>
    <m/>
    <m/>
    <n v="599697500"/>
    <m/>
    <m/>
    <n v="678649500"/>
    <n v="0.99373506431131831"/>
    <n v="99373.506431131827"/>
    <m/>
    <m/>
    <m/>
    <m/>
    <m/>
    <m/>
    <x v="0"/>
  </r>
  <r>
    <s v="20231111802-00"/>
    <s v="서울잠전초 교사동 화장실 개선공사"/>
    <s v="서울특별시교육청 서울특별시강동송파교육지원청"/>
    <x v="0"/>
    <x v="243"/>
    <x v="0"/>
    <m/>
    <n v="87.745000000000005"/>
    <m/>
    <m/>
    <m/>
    <m/>
    <m/>
    <x v="0"/>
    <m/>
    <m/>
    <m/>
    <n v="763462900"/>
    <m/>
    <m/>
    <n v="863650200"/>
    <n v="0.99439757010809238"/>
    <n v="99439.757010809233"/>
    <m/>
    <m/>
    <m/>
    <m/>
    <m/>
    <m/>
    <x v="13"/>
  </r>
  <r>
    <s v="20231113657-00"/>
    <s v="봉현초 교사동 텍스설치공사(장기계속)"/>
    <s v="서울특별시교육청 서울특별시동작관악교육지원청"/>
    <x v="0"/>
    <x v="244"/>
    <x v="0"/>
    <m/>
    <n v="87.745000000000005"/>
    <m/>
    <m/>
    <m/>
    <m/>
    <m/>
    <x v="0"/>
    <m/>
    <m/>
    <m/>
    <n v="708356000"/>
    <m/>
    <m/>
    <n v="800252675"/>
    <n v="1.0053425565326632"/>
    <n v="100534.25565326633"/>
    <m/>
    <m/>
    <m/>
    <m/>
    <m/>
    <m/>
    <x v="13"/>
  </r>
  <r>
    <s v="20231028142-00"/>
    <s v="서울정심초등학교 외부창호 및 바닥개선 공사"/>
    <s v="서울특별시교육청 서울특별시남부교육지원청"/>
    <x v="0"/>
    <x v="245"/>
    <x v="0"/>
    <m/>
    <n v="87.745000000000005"/>
    <m/>
    <m/>
    <m/>
    <m/>
    <m/>
    <x v="0"/>
    <m/>
    <m/>
    <m/>
    <n v="531179000"/>
    <m/>
    <m/>
    <n v="600611225"/>
    <n v="1.0103475843622785"/>
    <n v="101034.75843622784"/>
    <m/>
    <m/>
    <m/>
    <m/>
    <m/>
    <m/>
    <x v="13"/>
  </r>
  <r>
    <s v="20231109582-00"/>
    <s v="난향초 체육관 수영장보수 및 기타공사"/>
    <s v="서울특별시교육청 서울특별시동작관악교육지원청"/>
    <x v="0"/>
    <x v="246"/>
    <x v="0"/>
    <m/>
    <n v="87.745000000000005"/>
    <m/>
    <m/>
    <m/>
    <m/>
    <m/>
    <x v="0"/>
    <m/>
    <m/>
    <m/>
    <n v="704861915"/>
    <m/>
    <m/>
    <n v="797509775"/>
    <n v="1.0124125654410383"/>
    <n v="101241.25654410383"/>
    <m/>
    <m/>
    <m/>
    <m/>
    <m/>
    <m/>
    <x v="13"/>
  </r>
  <r>
    <n v="20230824573"/>
    <s v="과학전시관 천문대 개선공사"/>
    <s v="서울특별시과학전시관"/>
    <x v="1"/>
    <x v="183"/>
    <x v="1"/>
    <n v="21199095"/>
    <n v="0.87744999999999995"/>
    <n v="1.0100450000000001"/>
    <n v="556047804.47148824"/>
    <n v="559954892"/>
    <n v="554080179.13924384"/>
    <n v="1.0061144160677031"/>
    <x v="1"/>
    <n v="0.88626265221115275"/>
    <n v="1.0100434807808454"/>
    <n v="1.0097026492219441"/>
    <n v="556047000"/>
    <n v="0.88626265221115275"/>
    <n v="0.89012239749250022"/>
    <n v="630745525"/>
    <n v="1.0097"/>
    <n v="100970"/>
    <n v="556045610.00349998"/>
    <n v="565386518"/>
    <n v="554078787.63999999"/>
    <m/>
    <m/>
    <s v="1/840"/>
    <x v="6"/>
  </r>
  <r>
    <n v="20231111802"/>
    <s v="서울잠전초 교사동 화장실 개선공사"/>
    <s v="서울특별시강동송파교육지원청"/>
    <x v="1"/>
    <x v="243"/>
    <x v="2"/>
    <n v="46125569"/>
    <n v="0.87744999999999995"/>
    <n v="1.0101"/>
    <n v="775020278.16612756"/>
    <m/>
    <m/>
    <m/>
    <x v="2"/>
    <n v="0.88631920256377594"/>
    <n v="0.99408382161538689"/>
    <n v="0.99439802088666773"/>
    <n v="763462900"/>
    <n v="0.87225884927642117"/>
    <n v="0.87904298826964611"/>
    <n v="863650200"/>
    <n v="0.99439999999999995"/>
    <n v="99440"/>
    <n v="763462556.47095001"/>
    <m/>
    <n v="0"/>
    <m/>
    <m/>
    <s v="562/826"/>
    <x v="13"/>
  </r>
  <r>
    <n v="20231037216"/>
    <s v="한강미디어고등학교 교사동 외부창호 개선공사"/>
    <s v="서울특별시남부교육지원청"/>
    <x v="1"/>
    <x v="219"/>
    <x v="3"/>
    <n v="50041768"/>
    <n v="0.86745000000000005"/>
    <n v="1.0101"/>
    <n v="1023254182.158734"/>
    <m/>
    <m/>
    <m/>
    <x v="3"/>
    <n v="0.876211981326113"/>
    <n v="1.0023895415642394"/>
    <n v="1.0022865243825589"/>
    <n v="1015825300"/>
    <n v="0.86952280782989955"/>
    <n v="0.87514790044686741"/>
    <n v="1163390675"/>
    <n v="1.0022800000000001"/>
    <n v="100228"/>
    <n v="1015816277.3771501"/>
    <m/>
    <n v="0"/>
    <m/>
    <m/>
    <s v="240/845"/>
    <x v="13"/>
  </r>
  <r>
    <n v="20231114207"/>
    <s v="진관초 드라이비트 해소 및 기타공사"/>
    <s v="서울특별시서부교육지원청"/>
    <x v="1"/>
    <x v="247"/>
    <x v="4"/>
    <n v="38903006"/>
    <n v="0.87744999999999995"/>
    <n v="1.0101"/>
    <n v="856476413.20890641"/>
    <m/>
    <m/>
    <m/>
    <x v="4"/>
    <n v="0.88631224477352932"/>
    <n v="0.99177724115017762"/>
    <n v="0.99210999304608116"/>
    <n v="841646000"/>
    <n v="0.87023494024722325"/>
    <n v="0.87548616680553437"/>
    <n v="953584150"/>
    <n v="0.99192999999999998"/>
    <n v="99193"/>
    <n v="841489975.80279994"/>
    <m/>
    <n v="0"/>
    <d v="2023-11-17T10:00:00"/>
    <d v="2023-11-17T11:00:00"/>
    <s v="645/834"/>
    <x v="13"/>
  </r>
  <r>
    <n v="20231115342"/>
    <s v="(긴급)풍납중 교사동 천장텍스 설치공사(장기계속)"/>
    <s v="서울특별시강동송파교육지원청"/>
    <x v="1"/>
    <x v="248"/>
    <x v="5"/>
    <n v="39512822"/>
    <n v="0.87744999999999995"/>
    <n v="1.0101"/>
    <n v="574500800.28027463"/>
    <m/>
    <m/>
    <m/>
    <x v="5"/>
    <n v="0.8863124102052331"/>
    <n v="0.99579947530653234"/>
    <n v="0.99605755086353176"/>
    <n v="566926690"/>
    <n v="0.87376424960771681"/>
    <n v="0.8815200334616653"/>
    <n v="640586925"/>
    <n v="0.99605999999999995"/>
    <n v="99606"/>
    <n v="566925293.67735004"/>
    <m/>
    <n v="0"/>
    <d v="2023-11-17T10:00:00"/>
    <d v="2023-11-17T11:00:00"/>
    <s v="720/1208"/>
    <x v="13"/>
  </r>
  <r>
    <n v="20231115348"/>
    <s v="둔촌고등학교 교사동 바닥개선 공사"/>
    <s v="서울특별시강동송파교육지원청"/>
    <x v="1"/>
    <x v="249"/>
    <x v="6"/>
    <n v="24795765"/>
    <n v="0.87744999999999995"/>
    <n v="0.99597349999999996"/>
    <n v="502726292.41114134"/>
    <m/>
    <m/>
    <m/>
    <x v="6"/>
    <n v="0.87391694682320986"/>
    <n v="1.0023076193707592"/>
    <n v="1.0022075296567297"/>
    <n v="505765800"/>
    <n v="0.87947482061687265"/>
    <n v="0.88470242916042041"/>
    <n v="572922450"/>
    <n v="1.0021800000000001"/>
    <n v="100218"/>
    <n v="505749524.75325"/>
    <m/>
    <n v="0"/>
    <d v="2023-11-20T10:00:00"/>
    <d v="2023-11-20T11:00:00"/>
    <s v="-444/1244"/>
    <x v="13"/>
  </r>
  <r>
    <n v="20231119323"/>
    <s v="서울대학교 첨단융합학부(관악 18동) 공간조성 건축공사"/>
    <s v="서울대학교"/>
    <x v="1"/>
    <x v="250"/>
    <x v="7"/>
    <n v="67742513"/>
    <n v="0.86745000000000005"/>
    <n v="1.0013589000000001"/>
    <n v="1792257707.4618156"/>
    <m/>
    <m/>
    <m/>
    <x v="7"/>
    <n v="0.8686287775723861"/>
    <n v="1.03652231542891"/>
    <n v="1.035317237271566"/>
    <n v="1852815260"/>
    <n v="0.89913128251880814"/>
    <n v="0.9024595131298303"/>
    <n v="2049115750"/>
    <n v="0.99807000000000001"/>
    <n v="99807"/>
    <n v="1786484727.4356501"/>
    <m/>
    <n v="0"/>
    <d v="2023-11-20T10:00:00"/>
    <d v="2023-11-20T11:00:00"/>
    <s v="-285/780"/>
    <x v="15"/>
  </r>
  <r>
    <n v="20231119157"/>
    <s v="[긴급]성서초 신관 화장실개선 및 기타공사"/>
    <s v="서울특별시서부교육지원청"/>
    <x v="1"/>
    <x v="251"/>
    <x v="8"/>
    <n v="41207965"/>
    <n v="0.87744999999999995"/>
    <n v="0.99589000000000005"/>
    <n v="671136563.39024425"/>
    <m/>
    <m/>
    <m/>
    <x v="8"/>
    <n v="0.87384368049999994"/>
    <n v="1.0110167077949785"/>
    <n v="1.0104210003824523"/>
    <n v="680704634"/>
    <n v="0.8871166102547039"/>
    <n v="0.89322056374732806"/>
    <n v="769930375"/>
    <n v="1.0103"/>
    <n v="101030"/>
    <n v="680625443.65450001"/>
    <m/>
    <n v="0"/>
    <d v="2023-11-20T10:00:00"/>
    <d v="2023-11-20T11:00:00"/>
    <s v="-489/844"/>
    <x v="15"/>
  </r>
  <r>
    <n v="20231119360"/>
    <s v="탑산초 본관동, 별관동 외부창호 개선 및 천장텍스 설치공사"/>
    <s v="서울특별시강서양천교육지원청"/>
    <x v="1"/>
    <x v="252"/>
    <x v="9"/>
    <n v="44394227"/>
    <n v="0.87744999999999995"/>
    <n v="0.99589000000000005"/>
    <n v="873560703.28456104"/>
    <m/>
    <m/>
    <m/>
    <x v="9"/>
    <n v="0.87384368050000005"/>
    <n v="1.0011148285452893"/>
    <n v="1.0010650011056326"/>
    <n v="877910835"/>
    <n v="0.87842820630706409"/>
    <n v="0.88386187701796193"/>
    <n v="994317450"/>
    <n v="1.0010600000000001"/>
    <n v="100106"/>
    <n v="877904359.02134991"/>
    <m/>
    <n v="0"/>
    <d v="2023-11-20T10:00:00"/>
    <d v="2023-11-20T11:00:00"/>
    <s v="-204/848"/>
    <x v="13"/>
  </r>
  <r>
    <n v="20231118809"/>
    <s v="[긴급]아현초 교사동 화장실개선공사(2,4동) "/>
    <s v="서울특별시서부교육지원청"/>
    <x v="1"/>
    <x v="253"/>
    <x v="10"/>
    <n v="43653822"/>
    <n v="0.87744999999999995"/>
    <n v="0.99539"/>
    <n v="730745061.26377749"/>
    <m/>
    <m/>
    <m/>
    <x v="10"/>
    <n v="0.87340495389353268"/>
    <n v="0.998919178058298"/>
    <n v="0.99897600091733296"/>
    <n v="733181159"/>
    <n v="0.87650163278725346"/>
    <n v="0.8829944046679955"/>
    <n v="829454900"/>
    <n v="0.99894000000000005"/>
    <n v="99894"/>
    <n v="733154977.89109993"/>
    <m/>
    <n v="0"/>
    <d v="2023-11-20T10:00:00"/>
    <d v="2023-11-20T11:00:00"/>
    <s v="-164/833"/>
    <x v="13"/>
  </r>
  <r>
    <n v="20231115634"/>
    <s v="태랑초 교사동 텍스설치공사(장기계속)"/>
    <s v="서울특별시북부교육지원청"/>
    <x v="1"/>
    <x v="254"/>
    <x v="11"/>
    <n v="48629667"/>
    <n v="0.87744999999999995"/>
    <n v="0.99499000000000004"/>
    <n v="758274420.63263893"/>
    <m/>
    <m/>
    <m/>
    <x v="11"/>
    <n v="0.873053974721684"/>
    <n v="1.0026280286995493"/>
    <n v="1.0024796757167926"/>
    <n v="763722000"/>
    <n v="0.87975596378241949"/>
    <n v="0.88654377452232258"/>
    <n v="863594300"/>
    <n v="1.00248"/>
    <n v="100248"/>
    <n v="763720384.22584999"/>
    <m/>
    <n v="0"/>
    <d v="2023-11-20T10:00:00"/>
    <d v="2023-11-20T11:00:00"/>
    <s v="489/844"/>
    <x v="13"/>
  </r>
  <r>
    <s v="20231111876-03"/>
    <s v="동명여고 정보관 및 신관 교육환경 개선공사 (긴급공고)"/>
    <s v="동명여자고등학교"/>
    <x v="1"/>
    <x v="255"/>
    <x v="12"/>
    <n v="72558554"/>
    <n v="0.86745000000000005"/>
    <n v="1.0015890000000001"/>
    <n v="1457021323.0093269"/>
    <m/>
    <m/>
    <m/>
    <x v="12"/>
    <n v="0.86882837805000013"/>
    <n v="1.0064192391224263"/>
    <n v="1.0061396717477316"/>
    <n v="1463698000"/>
    <n v="0.87301836897674867"/>
    <n v="0.87854860714712302"/>
    <n v="1675674950"/>
    <n v="1.0057799999999999"/>
    <n v="100577.99999999999"/>
    <n v="1463181871.7102001"/>
    <m/>
    <n v="0"/>
    <d v="2023-11-20T10:00:00"/>
    <d v="2023-11-20T11:00:00"/>
    <s v="미달"/>
    <x v="1"/>
  </r>
  <r>
    <n v="20231118882"/>
    <s v="동대문중 교사동 화장실(B,C동) 및 급식실 개선공사"/>
    <s v="서울특별시동부교육지원청"/>
    <x v="1"/>
    <x v="256"/>
    <x v="13"/>
    <n v="52204702"/>
    <n v="0.87744999999999995"/>
    <n v="0.994813579"/>
    <n v="870181320.93320191"/>
    <m/>
    <m/>
    <m/>
    <x v="13"/>
    <n v="0.87289917389768878"/>
    <n v="1.0142689782998766"/>
    <n v="1.0135160024031538"/>
    <n v="886178350"/>
    <n v="0.88997031500922663"/>
    <n v="0.89577659622858929"/>
    <n v="1002600825"/>
    <n v="1.01346"/>
    <n v="101346"/>
    <n v="886129780.12634993"/>
    <m/>
    <n v="0"/>
    <d v="2023-11-21T10:00:00"/>
    <d v="2023-11-21T11:00:00"/>
    <s v="-605/869"/>
    <x v="13"/>
  </r>
  <r>
    <n v="20231118701"/>
    <s v="종로경찰서 삼청파출소 신축공사"/>
    <s v="서울특별시경찰청"/>
    <x v="1"/>
    <x v="257"/>
    <x v="14"/>
    <n v="33114734"/>
    <n v="0.87744999999999995"/>
    <n v="1.007358"/>
    <n v="704984204.50252473"/>
    <m/>
    <m/>
    <m/>
    <x v="14"/>
    <n v="0.8839062770999998"/>
    <n v="0.99565987489040719"/>
    <n v="0.99584106109279547"/>
    <n v="697182000"/>
    <n v="0.87364175722258774"/>
    <n v="0.87891680565349217"/>
    <n v="789924900"/>
    <n v="0.99583999999999995"/>
    <n v="99584"/>
    <n v="697177814.15670002"/>
    <m/>
    <n v="0"/>
    <d v="2023-11-21T10:00:00"/>
    <d v="2023-11-21T11:00:00"/>
    <s v="574/819"/>
    <x v="8"/>
  </r>
  <r>
    <n v="20231125503"/>
    <s v="창전동 효도숙식경로당 조성 리모델링 공사(건축,기계)"/>
    <s v="서울특별시 마포구"/>
    <x v="1"/>
    <x v="258"/>
    <x v="15"/>
    <n v="33499030"/>
    <n v="0.87744999999999995"/>
    <n v="1.0095890000000001"/>
    <n v="695439518.09161329"/>
    <m/>
    <m/>
    <m/>
    <x v="15"/>
    <n v="0.88586386805000006"/>
    <n v="0.98660655613189163"/>
    <n v="0.98718123656090451"/>
    <n v="680371000"/>
    <n v="0.86569792267792833"/>
    <n v="0.87146050145697906"/>
    <n v="770659550"/>
    <n v="0.98711000000000004"/>
    <n v="98711"/>
    <n v="680320528.27399993"/>
    <m/>
    <n v="0"/>
    <d v="2023-11-22T10:00:00"/>
    <d v="2023-11-22T11:00:00"/>
    <s v="751/861"/>
    <x v="0"/>
  </r>
  <r>
    <n v="20231119823"/>
    <s v="서신초 교사동 드라이비트해소공사"/>
    <s v="서울특별시서부교육지원청"/>
    <x v="1"/>
    <x v="259"/>
    <x v="16"/>
    <n v="30969417"/>
    <n v="0.87744999999999995"/>
    <n v="1.005897"/>
    <n v="516160878.47120219"/>
    <m/>
    <m/>
    <m/>
    <x v="16"/>
    <n v="0.88262432265000001"/>
    <n v="0.98498907023390914"/>
    <n v="0.9857896429093812"/>
    <n v="506076000"/>
    <n v="0.86427865967674355"/>
    <n v="0.87151703852697848"/>
    <n v="572306475"/>
    <n v="0.98526999999999998"/>
    <n v="98527"/>
    <n v="505965618.54209995"/>
    <m/>
    <n v="0"/>
    <d v="2023-11-22T10:00:00"/>
    <d v="2023-11-22T11:00:00"/>
    <s v="674/851"/>
    <x v="13"/>
  </r>
  <r>
    <n v="20231109898"/>
    <s v="연북중 드라이비트해소 공사"/>
    <s v="서울특별시서부교육지원청"/>
    <x v="1"/>
    <x v="260"/>
    <x v="17"/>
    <n v="67448882"/>
    <n v="0.86745000000000005"/>
    <n v="1.0009669999999999"/>
    <n v="983106437.12076032"/>
    <m/>
    <m/>
    <m/>
    <x v="17"/>
    <n v="0.86828882414999997"/>
    <n v="1.0170841824794232"/>
    <n v="1.0160571718492188"/>
    <n v="997850000"/>
    <n v="0.8822696740917757"/>
    <n v="0.88934699818093177"/>
    <n v="1139859725"/>
    <n v="1.0159199999999999"/>
    <n v="101592"/>
    <n v="997711667.76035011"/>
    <m/>
    <n v="0"/>
    <d v="2023-11-23T10:00:00"/>
    <d v="2023-11-23T11:00:00"/>
    <s v="-295/812"/>
    <x v="13"/>
  </r>
  <r>
    <n v="20231122821"/>
    <s v="온곡초 교사동 창호개선 및 텍스설치공사"/>
    <s v="서울특별시북부교육지원청"/>
    <x v="1"/>
    <x v="261"/>
    <x v="18"/>
    <n v="38350003"/>
    <n v="0.87744999999999995"/>
    <n v="1.0100119999999999"/>
    <n v="660348738.31550848"/>
    <m/>
    <m/>
    <m/>
    <x v="18"/>
    <n v="0.88623502939999999"/>
    <n v="1.01352961213046"/>
    <n v="1.0128286328388258"/>
    <n v="662515000"/>
    <n v="0.88932155816387215"/>
    <n v="0.89505589075296477"/>
    <n v="749650025"/>
    <n v="1.01278"/>
    <n v="101278"/>
    <n v="662480207.3039"/>
    <m/>
    <n v="0"/>
    <d v="2023-11-23T10:00:00"/>
    <d v="2023-11-23T11:00:00"/>
    <s v="-24/669"/>
    <x v="13"/>
  </r>
  <r>
    <n v="20231122972"/>
    <s v="서울답십리초 교사동 신설텍스 및 방화셔터 교체공사(장기계속)"/>
    <s v="서울특별시동부교육지원청"/>
    <x v="1"/>
    <x v="262"/>
    <x v="19"/>
    <n v="35887060"/>
    <n v="0.87744999999999995"/>
    <n v="1.0100119999999999"/>
    <n v="607208167.11393154"/>
    <m/>
    <m/>
    <m/>
    <x v="19"/>
    <n v="0.88623502939999987"/>
    <n v="0.98522445432045236"/>
    <n v="0.98600360714190605"/>
    <n v="593186900"/>
    <n v="0.86448519744348096"/>
    <n v="0.87163124423258909"/>
    <n v="670600150"/>
    <n v="0.98538000000000003"/>
    <n v="98538"/>
    <n v="592816060.82050002"/>
    <m/>
    <n v="0"/>
    <d v="2023-11-23T10:00:00"/>
    <d v="2023-11-23T11:00:00"/>
    <s v="787/882"/>
    <x v="13"/>
  </r>
  <r>
    <n v="20231123037"/>
    <s v="동대문중 본관동 출입문 및 내부벽체 개선공사"/>
    <s v="서울특별시동부교육지원청"/>
    <x v="1"/>
    <x v="263"/>
    <x v="20"/>
    <n v="32654806"/>
    <n v="0.87744999999999995"/>
    <n v="1.0009669999999999"/>
    <n v="518543756.12959427"/>
    <m/>
    <m/>
    <m/>
    <x v="20"/>
    <n v="0.87829849415000005"/>
    <n v="0.99429698406548006"/>
    <n v="0.9946148541750377"/>
    <n v="515306000"/>
    <n v="0.87244588866825545"/>
    <n v="0.87955539700719099"/>
    <n v="582697100"/>
    <n v="0.99458000000000002"/>
    <n v="99458"/>
    <n v="515289416.87029999"/>
    <m/>
    <n v="0"/>
    <d v="2023-11-23T10:00:00"/>
    <d v="2023-11-23T11:00:00"/>
    <s v="277/883"/>
    <x v="13"/>
  </r>
  <r>
    <n v="20231127886"/>
    <s v="(긴급)용강중 텍스설치 및 기타공사(장기계속) (긴급공고)"/>
    <s v="서울특별시중부교육지원청"/>
    <x v="1"/>
    <x v="264"/>
    <x v="21"/>
    <n v="43569292"/>
    <n v="0.87744999999999995"/>
    <n v="1.0100119999999999"/>
    <n v="683543010.42439628"/>
    <m/>
    <m/>
    <m/>
    <x v="21"/>
    <n v="0.88623502939999987"/>
    <n v="0.98472482126864835"/>
    <n v="0.9855940030108189"/>
    <n v="667520300"/>
    <n v="0.86404679442217547"/>
    <n v="0.87178274607001194"/>
    <n v="754604650"/>
    <n v="0.98551999999999995"/>
    <n v="98552"/>
    <n v="667467266.87709999"/>
    <m/>
    <n v="0"/>
    <d v="2023-11-23T10:00:00"/>
    <d v="2023-11-23T11:00:00"/>
    <s v="1082/1191"/>
    <x v="13"/>
  </r>
  <r>
    <n v="20231127895"/>
    <s v="(긴급)덕수중 교사동 텍스 설치공사(장기계속) (긴급공고)"/>
    <s v="서울특별시중부교육지원청"/>
    <x v="1"/>
    <x v="265"/>
    <x v="22"/>
    <n v="30794480"/>
    <n v="0.87744999999999995"/>
    <n v="1.010095"/>
    <n v="539557808.92502975"/>
    <m/>
    <m/>
    <m/>
    <x v="22"/>
    <n v="0.88630785774999998"/>
    <n v="0.99934146008373348"/>
    <n v="0.99937498971946104"/>
    <n v="534141480"/>
    <n v="0.87687216415047187"/>
    <n v="0.88314123210211304"/>
    <n v="604440525"/>
    <n v="0.99936999999999998"/>
    <n v="99937"/>
    <n v="534140202.18524998"/>
    <m/>
    <n v="0"/>
    <d v="2023-11-23T10:00:00"/>
    <d v="2023-11-23T11:00:00"/>
    <s v="468/1215"/>
    <x v="13"/>
  </r>
  <r>
    <n v="20231127914"/>
    <s v="(긴급)후암초 텍스 설치공사(장기계속) (긴급공고)"/>
    <s v="서울특별시중부교육지원청"/>
    <x v="1"/>
    <x v="266"/>
    <x v="23"/>
    <n v="39411494"/>
    <n v="0.87744999999999995"/>
    <n v="1.0009669999999999"/>
    <n v="609554136.10554552"/>
    <m/>
    <m/>
    <m/>
    <x v="23"/>
    <n v="0.87829849414999983"/>
    <n v="0.98861084331480076"/>
    <n v="0.98926273463571535"/>
    <n v="602516170"/>
    <n v="0.86745658446657181"/>
    <n v="0.87504309017712434"/>
    <n v="681135125"/>
    <n v="0.98921999999999999"/>
    <n v="98922"/>
    <n v="602491894.02094996"/>
    <m/>
    <n v="0"/>
    <d v="2023-11-23T10:00:00"/>
    <d v="2023-11-23T11:00:00"/>
    <s v="633/1202"/>
    <x v="13"/>
  </r>
  <r>
    <n v="20231127929"/>
    <s v="(긴급)서울장충초등학교 체육관 전면보수공사"/>
    <s v="서울특별시중부교육지원청"/>
    <x v="1"/>
    <x v="267"/>
    <x v="24"/>
    <n v="34410874"/>
    <n v="0.87744999999999995"/>
    <n v="1.010097"/>
    <n v="599513131.60452461"/>
    <m/>
    <m/>
    <m/>
    <x v="24"/>
    <n v="0.88630961264999986"/>
    <n v="1.0096396293255434"/>
    <n v="1.0091460168604904"/>
    <n v="599257254"/>
    <n v="0.88590829275169802"/>
    <n v="0.89175053906169788"/>
    <n v="678055800"/>
    <n v="1.0089999999999999"/>
    <n v="100899.99999999999"/>
    <n v="599177114.31869996"/>
    <m/>
    <n v="0"/>
    <d v="2023-11-24T10:00:00"/>
    <d v="2023-11-24T11:00:00"/>
    <s v="10/874"/>
    <x v="13"/>
  </r>
  <r>
    <n v="20231125631"/>
    <s v="서울양강초 화장실 개선공사 (긴급공고)"/>
    <s v="서울특별시강서양천교육지원청"/>
    <x v="1"/>
    <x v="268"/>
    <x v="25"/>
    <n v="46388910"/>
    <n v="0.87744999999999995"/>
    <n v="1.0009680000000001"/>
    <n v="790665146.33701301"/>
    <m/>
    <m/>
    <m/>
    <x v="25"/>
    <n v="0.87829937159999993"/>
    <n v="0.99766902214979847"/>
    <n v="0.99779000237647786"/>
    <n v="788212170"/>
    <n v="0.87540468348534051"/>
    <n v="0.88187131277306319"/>
    <n v="891804125"/>
    <n v="0.99777000000000005"/>
    <n v="99777"/>
    <n v="788198490.40174997"/>
    <m/>
    <n v="0"/>
    <d v="2023-11-24T10:00:00"/>
    <d v="2023-11-24T11:00:00"/>
    <s v="126/879"/>
    <x v="13"/>
  </r>
  <r>
    <n v="20231125233"/>
    <s v="서울개웅초등학교 본관동 천정텍스 설치 공사"/>
    <s v="서울특별시남부교육지원청"/>
    <x v="1"/>
    <x v="269"/>
    <x v="26"/>
    <n v="31860497"/>
    <n v="0.87744999999999995"/>
    <n v="0.99879899999999999"/>
    <n v="556935306.28227878"/>
    <m/>
    <m/>
    <m/>
    <x v="26"/>
    <n v="0.87639618254999996"/>
    <n v="0.99050138922756537"/>
    <n v="0.99098100136091016"/>
    <n v="552573201"/>
    <n v="0.86911544397772711"/>
    <n v="0.87572418104882799"/>
    <n v="625282750"/>
    <n v="0.99095999999999995"/>
    <n v="99096"/>
    <n v="552558852.89485002"/>
    <m/>
    <n v="0"/>
    <d v="2023-11-24T10:00:00"/>
    <d v="2023-11-24T11:00:00"/>
    <s v="440/1249"/>
    <x v="13"/>
  </r>
  <r>
    <n v="20231129783"/>
    <s v="신관중 교사동 외벽개선공사"/>
    <s v="서울특별시동작관악교육지원청"/>
    <x v="1"/>
    <x v="270"/>
    <x v="27"/>
    <n v="34978652"/>
    <n v="0.87744999999999995"/>
    <n v="0.99579899999999999"/>
    <n v="830313747.01012576"/>
    <m/>
    <m/>
    <m/>
    <x v="27"/>
    <n v="0.87376383255000001"/>
    <n v="1.0067477043573514"/>
    <n v="1.0064979996830752"/>
    <n v="839058372"/>
    <n v="0.88337077318835799"/>
    <n v="0.8876867392635992"/>
    <n v="951306275"/>
    <n v="1.00644"/>
    <n v="100644"/>
    <n v="839010324.80135"/>
    <m/>
    <n v="0"/>
    <d v="2023-11-27T10:00:00"/>
    <d v="2023-11-27T11:00:00"/>
    <s v="-435/866"/>
    <x v="13"/>
  </r>
  <r>
    <n v="20231129594"/>
    <s v="수도여고 본관동 지붕 및 기타공사"/>
    <s v="서울특별시동작관악교육지원청"/>
    <x v="1"/>
    <x v="271"/>
    <x v="28"/>
    <n v="34832769"/>
    <n v="0.87744999999999995"/>
    <n v="1.0100119999999999"/>
    <n v="564145707.37973571"/>
    <m/>
    <m/>
    <m/>
    <x v="28"/>
    <n v="0.88623502939999987"/>
    <n v="1.0080750161092225"/>
    <n v="1.0076300259403648"/>
    <n v="563130600"/>
    <n v="0.88453542288503717"/>
    <n v="0.89089833299846699"/>
    <n v="636901700"/>
    <n v="1.0076099999999999"/>
    <n v="100760.99999999999"/>
    <n v="563118152.50594997"/>
    <m/>
    <n v="0"/>
    <d v="2023-11-27T10:00:00"/>
    <d v="2023-11-27T11:00:00"/>
    <s v="-1/917"/>
    <x v="13"/>
  </r>
  <r>
    <n v="20231135411"/>
    <s v="[긴급]소의초 급식실 개선 및 기타공사"/>
    <s v="서울특별시서부교육지원청"/>
    <x v="1"/>
    <x v="272"/>
    <x v="29"/>
    <n v="37406287"/>
    <n v="0.87744999999999995"/>
    <n v="1.0100229999999999"/>
    <n v="595256292.30225921"/>
    <m/>
    <m/>
    <m/>
    <x v="29"/>
    <n v="0.88624453471132358"/>
    <n v="0.99161283956961666"/>
    <n v="0.99208330193079264"/>
    <n v="585088100"/>
    <n v="0.87009068608036"/>
    <n v="0.8773777104639654"/>
    <n v="661525175"/>
    <n v="0.99199999999999999"/>
    <n v="99200"/>
    <n v="585039405.27559996"/>
    <m/>
    <n v="0"/>
    <d v="2023-11-28T10:00:00"/>
    <d v="2023-11-28T11:00:00"/>
    <s v="623/853"/>
    <x v="13"/>
  </r>
  <r>
    <n v="20231133991"/>
    <s v="[긴급](장기계속)장위중 교사동 내진보강공사"/>
    <s v="서울특별시성북강북교육지원청"/>
    <x v="1"/>
    <x v="273"/>
    <x v="30"/>
    <n v="32266579"/>
    <n v="0.87744999999999995"/>
    <n v="1.0100229999999999"/>
    <n v="517486801.39281708"/>
    <m/>
    <m/>
    <m/>
    <x v="30"/>
    <n v="0.88624467880604829"/>
    <n v="1.0017762074231278"/>
    <n v="1.00167735385215"/>
    <n v="513525000"/>
    <n v="0.87900853320342343"/>
    <n v="0.88574222792565305"/>
    <n v="580737700"/>
    <n v="1.0016700000000001"/>
    <n v="100167"/>
    <n v="513522564.12144995"/>
    <m/>
    <n v="0"/>
    <d v="2023-11-28T10:00:00"/>
    <d v="2023-11-28T11:00:00"/>
    <s v="259/848"/>
    <x v="13"/>
  </r>
  <r>
    <n v="20231134058"/>
    <s v="[긴급]석관중 본관동 내진보강 및 외부도장 공사"/>
    <s v="서울특별시성북강북교육지원청"/>
    <x v="1"/>
    <x v="274"/>
    <x v="31"/>
    <n v="75545470"/>
    <n v="0.86745000000000005"/>
    <n v="1.010041"/>
    <n v="1380550429.2899263"/>
    <m/>
    <m/>
    <m/>
    <x v="31"/>
    <n v="0.87616004578519835"/>
    <n v="1.0080579764017337"/>
    <n v="1.0076690040888543"/>
    <n v="1377988300"/>
    <n v="0.87443989162968394"/>
    <n v="0.88050089296839307"/>
    <n v="1576957775"/>
    <n v="1.0076400000000001"/>
    <n v="100764.00000000001"/>
    <n v="1377945573.97225"/>
    <m/>
    <n v="0"/>
    <d v="2023-11-28T10:00:00"/>
    <d v="2023-11-28T11:00:00"/>
    <s v="48/831"/>
    <x v="13"/>
  </r>
  <r>
    <n v="20231133419"/>
    <s v="신정초 외 1교(백석초) 바닥개선공사"/>
    <s v="서울특별시강서양천교육지원청"/>
    <x v="1"/>
    <x v="275"/>
    <x v="32"/>
    <n v="78206351"/>
    <n v="0.86745000000000005"/>
    <n v="1.0100389999999999"/>
    <n v="1625365850.6784906"/>
    <m/>
    <m/>
    <m/>
    <x v="32"/>
    <n v="0.87615835848083146"/>
    <n v="1.0138963449420089"/>
    <n v="1.0133069998370461"/>
    <n v="1631274462"/>
    <n v="0.87950438441994561"/>
    <n v="0.8846146131533239"/>
    <n v="1868194300"/>
    <n v="1.01309"/>
    <n v="101309"/>
    <n v="1630931397.3600502"/>
    <m/>
    <n v="0"/>
    <d v="2023-11-28T10:00:00"/>
    <d v="2023-11-28T11:00:00"/>
    <s v="-42/814"/>
    <x v="13"/>
  </r>
  <r>
    <n v="20231133376"/>
    <s v="송정중 교사동 통합형시설개선공사"/>
    <s v="서울특별시강서양천교육지원청"/>
    <x v="1"/>
    <x v="276"/>
    <x v="33"/>
    <n v="103015614"/>
    <n v="0.86745000000000005"/>
    <n v="1.002389"/>
    <n v="2338804825.1061788"/>
    <m/>
    <m/>
    <m/>
    <x v="33"/>
    <n v="0.86952201715738187"/>
    <n v="1.01110268207075"/>
    <n v="1.0106750002061258"/>
    <n v="2358240350"/>
    <n v="0.8770810215622723"/>
    <n v="0.88181593314138285"/>
    <n v="2702567400"/>
    <n v="1.01057"/>
    <n v="101057"/>
    <n v="2357996810.7657003"/>
    <m/>
    <n v="0"/>
    <d v="2023-11-28T10:00:00"/>
    <d v="2023-11-28T11:00:00"/>
    <s v="-222/781"/>
    <x v="13"/>
  </r>
  <r>
    <n v="20231129836"/>
    <s v="용동초 교사동 외부창호 개선공사"/>
    <s v="서울특별시북부교육지원청"/>
    <x v="1"/>
    <x v="277"/>
    <x v="34"/>
    <n v="32027706"/>
    <n v="0.87744999999999995"/>
    <n v="1.0100389999999999"/>
    <n v="552928302.08076739"/>
    <m/>
    <m/>
    <m/>
    <x v="34"/>
    <n v="0.88625871700978853"/>
    <n v="1.0087537523787389"/>
    <n v="1.0083013941103485"/>
    <n v="552265470"/>
    <n v="0.88513098002472446"/>
    <n v="0.89106694310884504"/>
    <n v="624911825"/>
    <n v="1.0082800000000001"/>
    <n v="100828"/>
    <n v="552253876.21654999"/>
    <m/>
    <n v="0"/>
    <d v="2023-11-28T10:00:00"/>
    <d v="2023-11-28T11:00:00"/>
    <s v="31/711"/>
    <x v="13"/>
  </r>
  <r>
    <n v="20231129212"/>
    <s v="쌍문1동구립경로당 신축공사"/>
    <s v="서울특별시 도봉구"/>
    <x v="1"/>
    <x v="278"/>
    <x v="35"/>
    <n v="35507245"/>
    <n v="0.87744999999999995"/>
    <n v="1.0100119999999999"/>
    <n v="595742274.17768657"/>
    <m/>
    <m/>
    <m/>
    <x v="35"/>
    <n v="0.88623617757732875"/>
    <n v="0.99632076747922738"/>
    <n v="0.99651643534340195"/>
    <n v="588148000"/>
    <n v="0.87422165742464797"/>
    <n v="0.88091076432729887"/>
    <n v="665328900"/>
    <n v="0.99651000000000001"/>
    <n v="99651"/>
    <n v="588144256.17974997"/>
    <m/>
    <n v="0"/>
    <d v="2023-11-28T10:00:00"/>
    <d v="2023-11-28T11:00:00"/>
    <s v="463/827"/>
    <x v="0"/>
  </r>
  <r>
    <n v="20231116736"/>
    <s v="숭문고등학교 문화관 급식실 및 학생식당 개선공사"/>
    <s v="숭문고등학교"/>
    <x v="1"/>
    <x v="279"/>
    <x v="36"/>
    <n v="52289129"/>
    <n v="0.86745000000000005"/>
    <n v="1.0100560000000001"/>
    <n v="1024601936.4155976"/>
    <m/>
    <m/>
    <m/>
    <x v="36"/>
    <n v="0.87617307682549572"/>
    <n v="1.0043588352018149"/>
    <n v="1.0041626935857291"/>
    <n v="1019117660"/>
    <n v="0.87123107159581437"/>
    <n v="0.87702549706716604"/>
    <n v="1166850025"/>
    <n v="1.0041599999999999"/>
    <n v="100416"/>
    <n v="1019114978.2352"/>
    <m/>
    <n v="0"/>
    <d v="2023-11-29T10:00:00"/>
    <d v="2023-11-29T11:00:00"/>
    <s v="163/848"/>
    <x v="1"/>
  </r>
  <r>
    <s v="20231129125-01"/>
    <s v="은광여자고등학교 체육관전면보수 건축공사"/>
    <s v="은광여자고등학교"/>
    <x v="1"/>
    <x v="280"/>
    <x v="37"/>
    <n v="57726622"/>
    <n v="0.87744999999999995"/>
    <n v="1.0073890000000001"/>
    <n v="671518872.14956009"/>
    <m/>
    <m/>
    <m/>
    <x v="37"/>
    <n v="0.88393350375674595"/>
    <n v="0.99982926555313711"/>
    <n v="0.9998423698470027"/>
    <n v="666912800"/>
    <n v="0.87730018905960006"/>
    <n v="0.88671770502875891"/>
    <n v="924784825"/>
    <n v="1.0040500000000001"/>
    <n v="100405.00000000001"/>
    <n v="818526842.22235"/>
    <m/>
    <n v="0"/>
    <d v="2023-11-29T10:00:00"/>
    <d v="2023-11-29T11:00:00"/>
    <s v="174/856"/>
    <x v="1"/>
  </r>
  <r>
    <s v="20231131444-01"/>
    <s v="마포중고등학교 내진 및 계단보수공사"/>
    <s v="마포고등학교"/>
    <x v="1"/>
    <x v="281"/>
    <x v="38"/>
    <n v="57726622"/>
    <n v="0.87744999999999995"/>
    <n v="1.008259"/>
    <n v="870319960.27585638"/>
    <m/>
    <m/>
    <m/>
    <x v="38"/>
    <n v="0.88469690279897018"/>
    <n v="1.0091516747767393"/>
    <n v="1.0086105138378421"/>
    <n v="871039400"/>
    <n v="0.88548013703284989"/>
    <n v="0.89225197695041458"/>
    <n v="984611600"/>
    <n v="1.0085900000000001"/>
    <n v="100859.00000000001"/>
    <n v="871021845.9461"/>
    <m/>
    <n v="0"/>
    <d v="2023-11-29T10:00:00"/>
    <d v="2023-11-29T11:00:00"/>
    <s v="-19/861"/>
    <x v="1"/>
  </r>
  <r>
    <n v="20231132053"/>
    <s v="보라매공원 복합문화공간 대수선공사"/>
    <s v="서울특별시 서부공원여가센터"/>
    <x v="1"/>
    <x v="282"/>
    <x v="39"/>
    <n v="47684507"/>
    <n v="0.87744999999999995"/>
    <n v="1.010078"/>
    <n v="672902573.38259292"/>
    <m/>
    <m/>
    <m/>
    <x v="39"/>
    <n v="0.88629294055764607"/>
    <n v="0.99105529547427251"/>
    <n v="0.99162164168377576"/>
    <n v="661127900"/>
    <n v="0.86960146901390045"/>
    <n v="0.87785783047741717"/>
    <n v="752497500"/>
    <n v="0.99917999999999996"/>
    <n v="99918"/>
    <n v="666122667.70784998"/>
    <m/>
    <n v="0"/>
    <d v="2023-11-29T15:00:00"/>
    <d v="2023-11-29T16:00:00"/>
    <s v="256/616"/>
    <x v="6"/>
  </r>
  <r>
    <n v="20231132499"/>
    <s v="수락고 교사동 창호개선 및 내부도장공사"/>
    <s v="서울특별시북부교육지원청"/>
    <x v="1"/>
    <x v="283"/>
    <x v="40"/>
    <n v="33863677"/>
    <n v="0.87744999999999995"/>
    <n v="1.0100389999999999"/>
    <n v="534304129.95965296"/>
    <m/>
    <m/>
    <m/>
    <x v="40"/>
    <n v="0.88625925190867105"/>
    <n v="0.99281343467813943"/>
    <n v="0.99322003673116754"/>
    <n v="525769440"/>
    <n v="0.87114414825833342"/>
    <n v="0.87843456468347447"/>
    <n v="594463050"/>
    <n v="0.99321000000000004"/>
    <n v="99321"/>
    <n v="525761596.83884996"/>
    <m/>
    <n v="0"/>
    <d v="2023-11-29T10:00:00"/>
    <d v="2023-11-29T11:00:00"/>
    <s v="610/880"/>
    <x v="13"/>
  </r>
  <r>
    <n v="20231132322"/>
    <s v="서울경인초 급식실 및 학생식당, 기타시설 증축공사"/>
    <s v="서울특별시강서양천교육지원청"/>
    <x v="1"/>
    <x v="284"/>
    <x v="41"/>
    <n v="293156810"/>
    <n v="0.85494999999999999"/>
    <n v="1.0101249999999999"/>
    <n v="4779581696.4650345"/>
    <m/>
    <m/>
    <m/>
    <x v="41"/>
    <n v="0.86360251956607437"/>
    <n v="1.0086338651721496"/>
    <n v="1.0081726753945766"/>
    <n v="4772958888"/>
    <n v="0.86233152302892913"/>
    <n v="0.86968527398601891"/>
    <n v="5457013525"/>
    <n v="0.99433000000000005"/>
    <n v="99433"/>
    <n v="4707996108.4892502"/>
    <m/>
    <n v="0"/>
    <d v="2023-11-29T10:00:00"/>
    <d v="2023-11-29T11:00:00"/>
    <s v="35/665"/>
    <x v="13"/>
  </r>
  <r>
    <s v="20231110909-01"/>
    <s v="서울대학교 경영대학 58동(SK경영관) 노후화장실 환경개선공사(건축·기계)"/>
    <s v="서울대학교 경영대학"/>
    <x v="1"/>
    <x v="285"/>
    <x v="42"/>
    <n v="52663203"/>
    <n v="0.87744999999999995"/>
    <n v="1.007539"/>
    <n v="829739445.28642011"/>
    <m/>
    <m/>
    <m/>
    <x v="42"/>
    <n v="0.8840650895357387"/>
    <n v="0.99222447150545356"/>
    <n v="0.99266400016182943"/>
    <n v="817927936"/>
    <n v="0.8706273625224602"/>
    <n v="0.87794043218224982"/>
    <n v="924784825"/>
    <n v="0.99263999999999997"/>
    <n v="99264"/>
    <n v="817906320.22389996"/>
    <m/>
    <n v="0"/>
    <d v="2023-11-29T10:00:00"/>
    <d v="2023-11-29T11:00:00"/>
    <s v="697/827"/>
    <x v="15"/>
  </r>
  <r>
    <n v="20231135478"/>
    <s v="[긴급] 신사중 텍스설치공사 입찰 공고"/>
    <s v="서울특별시강남서초교육지원청"/>
    <x v="1"/>
    <x v="286"/>
    <x v="43"/>
    <n v="27847473"/>
    <n v="0.87744999999999995"/>
    <n v="1.010113"/>
    <n v="510875717.55412567"/>
    <m/>
    <m/>
    <m/>
    <x v="43"/>
    <n v="0.88632363798869829"/>
    <n v="1.0088356528489653"/>
    <n v="1.0084061154770381"/>
    <n v="510264900"/>
    <n v="0.88520284359232448"/>
    <n v="0.89078360482309671"/>
    <n v="577620200"/>
    <n v="1.00837"/>
    <n v="100837"/>
    <n v="510245552.30614996"/>
    <m/>
    <n v="0"/>
    <d v="2023-11-29T10:00:00"/>
    <d v="2023-11-29T11:00:00"/>
    <s v="33/1260"/>
    <x v="13"/>
  </r>
  <r>
    <s v="20231135975-02"/>
    <s v="배화여중 본관동 석면해체에 따른 건축공사 및 지붕교체공사"/>
    <s v="서울특별시중부교육청 배화여자중학교"/>
    <x v="1"/>
    <x v="287"/>
    <x v="44"/>
    <n v="26384946"/>
    <n v="0.87744999999999995"/>
    <n v="1.010078"/>
    <n v="500020827.87659991"/>
    <m/>
    <m/>
    <m/>
    <x v="44"/>
    <n v="0.88629292636088253"/>
    <n v="1.0074998563295456"/>
    <n v="1.0071469885613367"/>
    <n v="498811910"/>
    <n v="0.88403074893635969"/>
    <n v="0.8894870948989454"/>
    <n v="564763425"/>
    <n v="1.00709"/>
    <n v="100709"/>
    <n v="498785142.39854997"/>
    <m/>
    <n v="0"/>
    <d v="2023-11-29T11:00:00"/>
    <d v="2023-11-29T12:00:00"/>
    <s v="53/835"/>
    <x v="1"/>
  </r>
  <r>
    <n v="20231137727"/>
    <s v="고척고등학교 교사동 내진보강 및 외벽개선 공사(장기계속)"/>
    <s v="서울특별시남부교육지원청"/>
    <x v="1"/>
    <x v="288"/>
    <x v="45"/>
    <n v="80408642"/>
    <n v="0.86745000000000005"/>
    <n v="1.0101239"/>
    <n v="1374679817.9832866"/>
    <m/>
    <m/>
    <m/>
    <x v="45"/>
    <n v="0.87623197842033118"/>
    <n v="0.99078210726347538"/>
    <n v="0.99125799820447658"/>
    <n v="1349897190"/>
    <n v="0.85945393894570177"/>
    <n v="0.86670989203182547"/>
    <n v="1543653825"/>
    <n v="0.99111000000000005"/>
    <n v="99111"/>
    <n v="1349700675.99335"/>
    <m/>
    <n v="0"/>
    <d v="2023-11-29T10:00:00"/>
    <d v="2023-11-29T11:00:00"/>
    <s v="616/827"/>
    <x v="13"/>
  </r>
  <r>
    <n v="20231137767"/>
    <s v="(긴급)용산중 통합환경개선공사(장기계속)"/>
    <s v="서울특별시중부교육지원청"/>
    <x v="1"/>
    <x v="289"/>
    <x v="46"/>
    <n v="42057832"/>
    <n v="0.87744999999999995"/>
    <n v="1.010078"/>
    <n v="689886715.8507303"/>
    <m/>
    <m/>
    <m/>
    <x v="46"/>
    <n v="0.88629294130421543"/>
    <n v="0.99115156970693041"/>
    <n v="0.99163300023051326"/>
    <n v="677747962"/>
    <n v="0.86968594483934603"/>
    <n v="0.87677614747736088"/>
    <n v="766518450"/>
    <n v="0.99161999999999995"/>
    <n v="99162"/>
    <n v="677735801.26409996"/>
    <m/>
    <n v="0"/>
    <d v="2023-11-29T10:00:00"/>
    <d v="2023-11-29T11:00:00"/>
    <s v="673/862"/>
    <x v="13"/>
  </r>
  <r>
    <n v="20231137803"/>
    <s v="[긴급](장기계속)아현중 신관 연결통로 설치 및 본관 내진보강공사"/>
    <s v="서울특별시서부교육지원청"/>
    <x v="1"/>
    <x v="290"/>
    <x v="47"/>
    <n v="41718874"/>
    <n v="0.87744999999999995"/>
    <n v="1.010046"/>
    <n v="795055640.40758777"/>
    <m/>
    <m/>
    <m/>
    <x v="47"/>
    <n v="0.88626486222049239"/>
    <n v="1.0107478218021388"/>
    <n v="1.0102449946931666"/>
    <n v="795579090"/>
    <n v="0.88688067624028666"/>
    <n v="0.89217286135296259"/>
    <n v="900765275"/>
    <n v="1.01013"/>
    <n v="101013"/>
    <n v="795489138.55744994"/>
    <m/>
    <n v="0"/>
    <d v="2023-11-29T10:00:00"/>
    <d v="2023-11-29T11:00:00"/>
    <s v="-10/852"/>
    <x v="13"/>
  </r>
  <r>
    <n v="20231137827"/>
    <s v="(긴급)중경고 도서관 리모델링 및 텍스 설치공사"/>
    <s v="서울특별시중부교육지원청"/>
    <x v="1"/>
    <x v="291"/>
    <x v="48"/>
    <n v="37355439"/>
    <n v="0.87744999999999995"/>
    <n v="1.0035890000000001"/>
    <n v="703832129.75976741"/>
    <m/>
    <m/>
    <m/>
    <x v="48"/>
    <n v="0.88059916836741325"/>
    <n v="0.98592182813487106"/>
    <n v="0.9865839992382951"/>
    <n v="692099480"/>
    <n v="0.86509710809694251"/>
    <n v="0.87144230672374712"/>
    <n v="783434675"/>
    <n v="0.98645000000000005"/>
    <n v="98645"/>
    <n v="692002664.62819993"/>
    <m/>
    <n v="0"/>
    <d v="2023-11-29T10:00:00"/>
    <d v="2023-11-29T11:00:00"/>
    <s v="597/873"/>
    <x v="13"/>
  </r>
  <r>
    <n v="20231134727"/>
    <s v="창덕여고 교사동 화장실 보수공사(1단계)"/>
    <s v="서울특별시강동송파교육지원청"/>
    <x v="1"/>
    <x v="292"/>
    <x v="49"/>
    <n v="52038106"/>
    <n v="0.87744999999999995"/>
    <m/>
    <n v="823733133.50971043"/>
    <m/>
    <m/>
    <m/>
    <x v="49"/>
    <n v="0.8735383366500874"/>
    <n v="0.99996613582081295"/>
    <n v="0.99996801964770088"/>
    <n v="827162500"/>
    <n v="0.87742028587597232"/>
    <n v="0.88423925999330799"/>
    <n v="935394925"/>
    <n v="0.99994000000000005"/>
    <n v="99994"/>
    <n v="827139546.83155"/>
    <m/>
    <n v="0"/>
    <d v="2023-11-30T10:00:00"/>
    <d v="2023-11-30T11:00:00"/>
    <s v="-190/867"/>
    <x v="13"/>
  </r>
  <r>
    <n v="20231139762"/>
    <s v="(긴급) 서울신용산초등학교 교사동(본관,서관) 텍스신설 및 외부창호개선공사(장기계속)"/>
    <s v="서울특별시중부교육지원청"/>
    <x v="1"/>
    <x v="293"/>
    <x v="50"/>
    <n v="73320469"/>
    <n v="0.86745000000000005"/>
    <m/>
    <n v="1319593386.5316777"/>
    <m/>
    <m/>
    <m/>
    <x v="50"/>
    <n v="0.86429418593898621"/>
    <n v="0.99900471412806391"/>
    <n v="0.99905287358883454"/>
    <n v="1322899000"/>
    <n v="0.86658663927038904"/>
    <n v="0.87304218706175452"/>
    <n v="1513820400"/>
    <n v="0.99904000000000004"/>
    <n v="99904"/>
    <n v="1322882134.1459501"/>
    <n v="1133701798"/>
    <n v="1111027762.04"/>
    <d v="2023-11-30T10:00:00"/>
    <d v="2023-11-30T11:00:00"/>
    <s v="-115/833"/>
    <x v="13"/>
  </r>
  <r>
    <n v="20231139708"/>
    <s v="[긴급](장기계속)한성과학고 통합형 시설개선공사"/>
    <s v="서울특별시서부교육지원청"/>
    <x v="1"/>
    <x v="294"/>
    <x v="51"/>
    <n v="31063772"/>
    <n v="0.87744999999999995"/>
    <m/>
    <n v="628958208.29482615"/>
    <m/>
    <m/>
    <m/>
    <x v="51"/>
    <n v="0.88595561480629403"/>
    <m/>
    <n v="0.98990130213372529"/>
    <n v="616962877"/>
    <n v="0.86818102038462519"/>
    <n v="0.87398165378044601"/>
    <n v="698723400"/>
    <n v="0.98980000000000001"/>
    <n v="98980"/>
    <n v="616901712.58859992"/>
    <n v="618069488"/>
    <n v="605708098.24000001"/>
    <d v="2023-11-30T10:00:00"/>
    <d v="2023-11-30T11:00:00"/>
    <s v="664/834"/>
    <x v="13"/>
  </r>
  <r>
    <n v="20231138054"/>
    <s v="난향초 교사동 내진보강 및 기타공사"/>
    <s v="서울특별시동작관악교육지원청"/>
    <x v="1"/>
    <x v="295"/>
    <x v="52"/>
    <n v="117024683"/>
    <n v="0.86745000000000005"/>
    <m/>
    <n v="2424574133.6663861"/>
    <m/>
    <m/>
    <m/>
    <x v="52"/>
    <n v="0.87539436412305283"/>
    <m/>
    <n v="1.0023446466426946"/>
    <n v="2409232000"/>
    <n v="0.86957415630852541"/>
    <n v="0.87511823310701353"/>
    <n v="2759347400"/>
    <n v="1.0022899999999999"/>
    <n v="100228.99999999999"/>
    <n v="2409107523.86165"/>
    <n v="2407732049"/>
    <n v="2359577408.02"/>
    <d v="2023-11-30T10:00:00"/>
    <d v="2023-11-30T11:00:00"/>
    <s v="211/793"/>
    <x v="13"/>
  </r>
  <r>
    <n v="20231138083"/>
    <s v="동작고 교사동 내진보강 및 외벽 개선공사"/>
    <s v="서울특별시동작관악교육지원청"/>
    <x v="1"/>
    <x v="296"/>
    <x v="53"/>
    <n v="143523509"/>
    <n v="0.86745000000000005"/>
    <m/>
    <n v="2427626657.082716"/>
    <m/>
    <m/>
    <m/>
    <x v="53"/>
    <n v="0.86962551478319283"/>
    <m/>
    <n v="1.0064830001797207"/>
    <n v="2437490515"/>
    <n v="0.87338097675795812"/>
    <n v="0.87994141462639797"/>
    <n v="2788010025"/>
    <n v="1.00648"/>
    <n v="100648"/>
    <n v="2437483337.3042002"/>
    <n v="2383111635"/>
    <n v="2335449402.3000002"/>
    <d v="2023-11-30T10:00:00"/>
    <d v="2023-11-30T11:00:00"/>
    <s v="-161/798"/>
    <x v="13"/>
  </r>
  <r>
    <n v="20231137985"/>
    <s v="수도여고 수영장 시설개선 및 기타공사"/>
    <s v="서울특별시동작관악교육지원청"/>
    <x v="1"/>
    <x v="297"/>
    <x v="54"/>
    <n v="68798381"/>
    <n v="0.86745000000000005"/>
    <m/>
    <n v="1097769985.9808002"/>
    <m/>
    <m/>
    <m/>
    <x v="54"/>
    <n v="0.87631594807126578"/>
    <m/>
    <n v="0.99571199927590359"/>
    <n v="1082736080"/>
    <n v="0.86351243482657813"/>
    <n v="0.87106683829444886"/>
    <n v="1237627175"/>
    <n v="0.99568000000000001"/>
    <n v="99568"/>
    <n v="1082698918.3552999"/>
    <n v="1058404367"/>
    <n v="1037236279.66"/>
    <d v="2023-11-30T10:00:00"/>
    <d v="2023-11-30T11:00:00"/>
    <s v="493/849"/>
    <x v="13"/>
  </r>
  <r>
    <n v="20231138588"/>
    <s v="개웅중학교 외벽개선 공사"/>
    <s v="서울특별시남부교육지원청"/>
    <x v="1"/>
    <x v="298"/>
    <x v="55"/>
    <n v="49854220"/>
    <n v="0.86745000000000005"/>
    <m/>
    <n v="1272465549.69244"/>
    <n v="1297006900"/>
    <n v="1283899452.0291522"/>
    <n v="1.0192197285199598"/>
    <x v="55"/>
    <n v="0.87652079335425892"/>
    <m/>
    <n v="1.0187322807186501"/>
    <n v="1283288580"/>
    <n v="0.88428009582536071"/>
    <n v="0.8882733993216585"/>
    <n v="1458576425"/>
    <n v="1.0096099999999999"/>
    <n v="100960.99999999999"/>
    <n v="1271850296.7272501"/>
    <n v="1309464725"/>
    <n v="1283275430.5"/>
    <d v="2023-11-30T10:00:00"/>
    <d v="2023-11-30T11:00:00"/>
    <s v="-264/845"/>
    <x v="13"/>
  </r>
  <r>
    <n v="20231137695"/>
    <s v="광진학교 창호교체공사"/>
    <s v="서울특별시성동광진교육지원청"/>
    <x v="1"/>
    <x v="299"/>
    <x v="56"/>
    <n v="8702044"/>
    <n v="0.87744999999999995"/>
    <m/>
    <n v="673404660.88958395"/>
    <n v="661185464"/>
    <n v="645408785.40640318"/>
    <n v="0.95458448859754275"/>
    <x v="56"/>
    <n v="0.87395329220708795"/>
    <m/>
    <n v="1.0032468822553784"/>
    <n v="678255790"/>
    <n v="0.88033157333919199"/>
    <n v="0.88168526866959929"/>
    <n v="767577725"/>
    <n v="0.99780000000000002"/>
    <n v="99780"/>
    <n v="674577510.29345"/>
    <n v="659729244"/>
    <n v="646534659.12"/>
    <d v="2023-12-01T10:00:00"/>
    <d v="2023-12-01T11:00:00"/>
    <s v="-206/665"/>
    <x v="13"/>
  </r>
  <r>
    <s v="20231135157-01"/>
    <s v="(긴급)석촌중 급식실 및 학생식당 증축공사(장기계속)"/>
    <s v="서울특별시강동송파교육지원청"/>
    <x v="1"/>
    <x v="300"/>
    <x v="57"/>
    <n v="117293113"/>
    <n v="0.86745000000000005"/>
    <m/>
    <n v="2020425627.001996"/>
    <n v="1980725520"/>
    <n v="1940722787.3980801"/>
    <n v="0.96005350063757156"/>
    <x v="57"/>
    <n v="0.86717609574787902"/>
    <m/>
    <n v="1.0047947516513549"/>
    <n v="2030441500"/>
    <n v="0.87183152141201592"/>
    <n v="0.87833466410312155"/>
    <n v="2322773425"/>
    <n v="1.0047900000000001"/>
    <n v="100479"/>
    <n v="2030437009.6444001"/>
    <n v="1990218172"/>
    <n v="1950413808.5599999"/>
    <d v="2023-12-04T14:30:00"/>
    <d v="2023-12-04T15:30:00"/>
    <s v="-170/797"/>
    <x v="13"/>
  </r>
  <r>
    <s v="20231138594-00"/>
    <s v="양화중학교 본관동 바닥개선 공사"/>
    <s v="서울특별시남부교육지원청"/>
    <x v="1"/>
    <x v="301"/>
    <x v="58"/>
    <n v="34082743"/>
    <n v="0.87744999999999995"/>
    <m/>
    <n v="393641964.22112995"/>
    <n v="358858362"/>
    <n v="351427984.2997728"/>
    <n v="0.89096841251979919"/>
    <x v="58"/>
    <n v="0.87700957482873387"/>
    <m/>
    <n v="1.0093276679201737"/>
    <n v="397558000"/>
    <n v="0.88631477240044065"/>
    <n v="0.89503804763834482"/>
    <n v="448253200"/>
    <n v="1.0091699999999999"/>
    <n v="100916.99999999999"/>
    <n v="397496610.49465001"/>
    <n v="362149150"/>
    <n v="354906167"/>
    <d v="2023-12-04T10:00:00"/>
    <d v="2023-12-04T11:00:00"/>
    <s v="-458/1282"/>
    <x v="13"/>
  </r>
  <r>
    <s v="20231139455-00"/>
    <s v="봉화중 체육관 환경개선 및 정보관 방수공사"/>
    <s v="서울특별시동부교육지원청"/>
    <x v="1"/>
    <x v="302"/>
    <x v="59"/>
    <n v="45691701"/>
    <n v="0.87744999999999995"/>
    <m/>
    <n v="829907152.23510051"/>
    <n v="800918560"/>
    <n v="791893649.48220789"/>
    <n v="0.96238343459213027"/>
    <x v="59"/>
    <n v="0.88567151527332177"/>
    <m/>
    <n v="1.0032792349459032"/>
    <n v="825306660"/>
    <n v="0.88047584523717659"/>
    <n v="0.88634098668405037"/>
    <n v="934190850"/>
    <n v="1.0032799999999999"/>
    <n v="100328"/>
    <n v="825305279.29004991"/>
    <n v="803543607"/>
    <n v="787472734.86000001"/>
    <d v="2023-12-04T10:00:00"/>
    <d v="2023-12-04T11:00:00"/>
    <s v="209/995"/>
    <x v="13"/>
  </r>
  <r>
    <s v="20231137604-02"/>
    <s v="염광여자메디텍고등학교 본관동 화장실 전면 개선공사"/>
    <s v="염광여자메디텍고등학교"/>
    <x v="1"/>
    <x v="303"/>
    <x v="60"/>
    <n v="26280445"/>
    <n v="0.87744999999999995"/>
    <m/>
    <n v="506559977.80647892"/>
    <n v="489529210"/>
    <n v="482894346.48051238"/>
    <n v="0.95925146815551665"/>
    <x v="60"/>
    <n v="0.88350090351152855"/>
    <m/>
    <n v="1.0111895834085529"/>
    <n v="508866000"/>
    <n v="0.88774295919062718"/>
    <n v="0.89291968625524221"/>
    <n v="576255725"/>
    <n v="1.0111699999999999"/>
    <n v="101116.99999999999"/>
    <n v="508856254.43599999"/>
    <n v="494997298"/>
    <n v="485097352.03999996"/>
    <d v="2023-12-04T10:00:00"/>
    <d v="2023-12-04T11:00:00"/>
    <s v="-107/1038"/>
    <x v="13"/>
  </r>
  <r>
    <s v="20231141394-00"/>
    <s v="삼정중 교사동 통합형 시설개선공사"/>
    <s v="서울특별시강서양천교육지원청"/>
    <x v="1"/>
    <x v="304"/>
    <x v="61"/>
    <n v="135646914"/>
    <n v="0.86745000000000005"/>
    <m/>
    <n v="2947263308.4238667"/>
    <n v="2913952146"/>
    <n v="2883381699.1991849"/>
    <n v="0.98768346632792925"/>
    <x v="61"/>
    <n v="0.87622267776934426"/>
    <m/>
    <n v="0.9845050001016058"/>
    <n v="2874160544"/>
    <n v="0.85344065823029458"/>
    <n v="0.85938495036088269"/>
    <n v="3291831025"/>
    <n v="0.98426999999999998"/>
    <n v="98427"/>
    <n v="2873478821.0869503"/>
    <n v="2868115723"/>
    <n v="2810753408.54"/>
    <d v="2023-12-04T10:00:00"/>
    <d v="2023-12-04T11:00:00"/>
    <s v="658/764"/>
    <x v="13"/>
  </r>
  <r>
    <s v="20231141471-00"/>
    <s v="[긴급]서울풍성초 교사동 내진보강 및 외부창호개선공사"/>
    <s v="서울특별시강동송파교육지원청"/>
    <x v="1"/>
    <x v="305"/>
    <x v="62"/>
    <n v="35981683"/>
    <n v="0.87744999999999995"/>
    <m/>
    <n v="840986191.09193099"/>
    <n v="811445130"/>
    <n v="794714445.96051061"/>
    <n v="0.94409307466436698"/>
    <x v="62"/>
    <n v="0.87687463812036071"/>
    <m/>
    <n v="0.99658895268010816"/>
    <n v="838659000"/>
    <n v="0.87433966767642013"/>
    <n v="0.87907905494643723"/>
    <n v="950750150"/>
    <n v="0.99656999999999996"/>
    <n v="99657"/>
    <n v="838645274.36914992"/>
    <n v="808663948"/>
    <n v="792490669.03999996"/>
    <d v="2023-12-04T10:00:00"/>
    <d v="2023-12-04T11:00:00"/>
    <s v="131/862"/>
    <x v="13"/>
  </r>
  <r>
    <s v="20231141500-00"/>
    <s v="방화초 정보동 외벽 및 외부창호 개선공사"/>
    <s v="서울특별시강서양천교육지원청"/>
    <x v="1"/>
    <x v="306"/>
    <x v="63"/>
    <n v="31972508"/>
    <n v="0.87744999999999995"/>
    <m/>
    <n v="551776962.55847645"/>
    <n v="525935110"/>
    <n v="517264691.03837085"/>
    <n v="0.94036526348256433"/>
    <x v="63"/>
    <n v="0.88076699955713966"/>
    <m/>
    <n v="1.0019698418541607"/>
    <n v="550894700"/>
    <n v="0.87927207559514653"/>
    <n v="0.88547637608596064"/>
    <n v="623367550"/>
    <n v="1.00197"/>
    <n v="100197"/>
    <n v="550892087.60290003"/>
    <n v="526968603"/>
    <n v="516429230.94"/>
    <d v="2023-12-04T10:00:00"/>
    <d v="2023-12-04T11:00:00"/>
    <s v="79/859"/>
    <x v="13"/>
  </r>
  <r>
    <s v="20231140879-00"/>
    <s v="솔샘고등학교 고교학점제 공간(본관) 조성공사 입찰 공고"/>
    <s v="솔샘고등학교"/>
    <x v="1"/>
    <x v="307"/>
    <x v="64"/>
    <n v="16992879"/>
    <n v="0.87744999999999995"/>
    <m/>
    <n v="581118002.57914996"/>
    <n v="588077124"/>
    <n v="577669923.136572"/>
    <n v="0.99638113923324501"/>
    <x v="64"/>
    <n v="0.87419049991583841"/>
    <m/>
    <n v="0.99627388720269772"/>
    <n v="577607966"/>
    <n v="0.87409389824334327"/>
    <n v="0.87734365089009048"/>
    <n v="655886250"/>
    <n v="0.99624000000000001"/>
    <n v="99624"/>
    <n v="577589867.38395"/>
    <n v="585867458"/>
    <n v="574150108.84000003"/>
    <d v="2023-12-04T10:00:00"/>
    <d v="2023-12-04T11:00:00"/>
    <s v="279/853"/>
    <x v="1"/>
  </r>
  <r>
    <s v="20231141630-00"/>
    <s v="[긴급]신암중 본관동 및 별관동 내진보강공사"/>
    <s v="서울특별시강동송파교육지원청"/>
    <x v="1"/>
    <x v="308"/>
    <x v="60"/>
    <n v="38987154"/>
    <n v="0.87744999999999995"/>
    <m/>
    <n v="722453934.57211256"/>
    <n v="697471340"/>
    <n v="688018120.34502959"/>
    <n v="0.95827997948550792"/>
    <x v="65"/>
    <n v="0.88351275960304632"/>
    <m/>
    <n v="0.99028745015154662"/>
    <n v="710839000"/>
    <n v="0.86849821382008163"/>
    <n v="0.87480770792772522"/>
    <n v="804659775"/>
    <n v="0.99026999999999998"/>
    <n v="99027"/>
    <n v="710826595.29645002"/>
    <n v="690684981"/>
    <n v="676871281.38"/>
    <d v="2023-12-04T10:00:00"/>
    <d v="2023-12-04T11:00:00"/>
    <s v="632/852"/>
    <x v="13"/>
  </r>
  <r>
    <s v="20231141968-00"/>
    <s v="_x0009__x000a_난곡중학교 본관, 후관동 드라이비트 해소 및 정보화센터동 외벽개선공사"/>
    <s v="서울특별시남부교육지원청"/>
    <x v="1"/>
    <x v="309"/>
    <x v="63"/>
    <n v="58586561"/>
    <n v="0.86745000000000005"/>
    <m/>
    <n v="1345728610.0225289"/>
    <n v="1366962171"/>
    <n v="1344426815.3983018"/>
    <n v="1.0026095433285691"/>
    <x v="66"/>
    <n v="0.87068395403250343"/>
    <m/>
    <n v="1.0016090000958302"/>
    <n v="1343092909"/>
    <n v="0.86890104081782726"/>
    <n v="0.87389853393003314"/>
    <n v="1539360925"/>
    <n v="1.0016"/>
    <n v="100160"/>
    <n v="1343084283.0518"/>
    <n v="1369152769"/>
    <n v="1341769713.6199999"/>
    <d v="2023-12-04T10:00:00"/>
    <d v="2023-12-04T11:00:00"/>
    <s v="78/840"/>
    <x v="13"/>
  </r>
  <r>
    <s v="20231142106-00"/>
    <s v="등현초 교사동 텍스교체 및 화장실개선공사"/>
    <s v="서울특별시강서양천교육지원청"/>
    <x v="1"/>
    <x v="310"/>
    <x v="65"/>
    <n v="41075670"/>
    <n v="0.87744999999999995"/>
    <m/>
    <n v="650504278.13832188"/>
    <n v="628197857"/>
    <n v="614211785.55132341"/>
    <n v="0.94159346349551543"/>
    <x v="67"/>
    <n v="0.87530351132045081"/>
    <m/>
    <n v="0.99193639901436037"/>
    <n v="646781900"/>
    <n v="0.86995717461900413"/>
    <n v="0.8772017457725505"/>
    <n v="731357275"/>
    <n v="0.99190999999999996"/>
    <n v="99191"/>
    <n v="646763264.30725002"/>
    <n v="623114226"/>
    <n v="610651941.48000002"/>
    <d v="2023-12-04T10:00:00"/>
    <d v="2023-12-04T11:00:00"/>
    <s v="250/992"/>
    <x v="13"/>
  </r>
  <r>
    <s v="_x0009__x000a_20231142209-00"/>
    <s v="공항중 교사동 화장실 개선공사"/>
    <s v="서울특별시강서양천교육지원청"/>
    <x v="1"/>
    <x v="311"/>
    <x v="66"/>
    <n v="34238009"/>
    <n v="0.87744999999999995"/>
    <m/>
    <n v="518303997.16731745"/>
    <n v="507006526"/>
    <n v="490332602.37943798"/>
    <n v="0.93315784969051974"/>
    <x v="68"/>
    <n v="0.8652054239319098"/>
    <m/>
    <n v="1.000190351826532"/>
    <n v="525253770"/>
    <n v="0.87762724542682446"/>
    <n v="0.88468411824448945"/>
    <n v="593812575"/>
    <n v="1.0001599999999999"/>
    <n v="100016"/>
    <n v="525236711.93669999"/>
    <n v="507086435"/>
    <n v="496944706.30000001"/>
    <d v="2023-12-04T10:00:00"/>
    <d v="2023-12-04T11:00:00"/>
    <s v="423/860"/>
    <x v="13"/>
  </r>
  <r>
    <s v="20231142347-00"/>
    <s v="[긴급]서강초 통합형 시설개선공사"/>
    <s v="서울특별시서부교육지원청"/>
    <x v="1"/>
    <x v="312"/>
    <x v="67"/>
    <n v="98142725"/>
    <n v="0.86745000000000005"/>
    <m/>
    <n v="1881344317.8925264"/>
    <n v="1885339819"/>
    <n v="1865795255.2323544"/>
    <n v="1.0014257760537679"/>
    <x v="69"/>
    <n v="0.87638832740943207"/>
    <m/>
    <n v="1.0029688655444853"/>
    <n v="1868650200"/>
    <n v="0.87014956176138125"/>
    <n v="0.87612458207504573"/>
    <n v="2139108325"/>
    <n v="1.0029300000000001"/>
    <n v="100293.00000000001"/>
    <n v="1868578334.72"/>
    <n v="1890863908"/>
    <n v="1853046629.8399999"/>
    <d v="2023-12-04T10:00:00"/>
    <d v="2023-12-04T11:00:00"/>
    <s v="175/814"/>
    <x v="13"/>
  </r>
  <r>
    <s v="20231140259-00"/>
    <s v="[긴급]녹번초 통합형 시설개선공사"/>
    <s v="서울특별시서부교육지원청"/>
    <x v="1"/>
    <x v="313"/>
    <x v="68"/>
    <n v="128792376"/>
    <n v="0.86745000000000005"/>
    <m/>
    <n v="2771673917.0836682"/>
    <n v="2758614538"/>
    <n v="2729611568.1932831"/>
    <n v="0.99426234441516292"/>
    <x v="70"/>
    <n v="0.87620545647214287"/>
    <m/>
    <n v="0.98935500011173438"/>
    <n v="2716223383"/>
    <n v="0.85782171141911634"/>
    <n v="0.86364398632400585"/>
    <n v="3111546575"/>
    <n v="0.98934"/>
    <n v="98934"/>
    <n v="2716182505.9225502"/>
    <n v="2729207754"/>
    <n v="2674623598.9200001"/>
    <d v="2023-12-04T10:00:00"/>
    <d v="2023-12-04T11:00:00"/>
    <s v="610/768"/>
    <x v="13"/>
  </r>
  <r>
    <s v="20231140258-00"/>
    <s v="[긴급]서울여고 창호개선 및 기타공사"/>
    <s v="서울특별시서부교육지원청"/>
    <x v="1"/>
    <x v="314"/>
    <x v="64"/>
    <n v="32360882"/>
    <n v="0.87744999999999995"/>
    <m/>
    <n v="557954608.39721501"/>
    <n v="533419833"/>
    <n v="523979902.21539903"/>
    <n v="0.94087845431371397"/>
    <x v="71"/>
    <n v="0.87962368218758091"/>
    <m/>
    <n v="0.99418050404993341"/>
    <n v="553439410"/>
    <n v="0.87206713252936441"/>
    <n v="0.87863982460206835"/>
    <n v="626187775"/>
    <n v="0.99414000000000002"/>
    <n v="99414"/>
    <n v="553414289.26285005"/>
    <n v="530291354"/>
    <n v="519685526.92000002"/>
    <d v="2023-12-04T10:00:00"/>
    <d v="2023-12-04T11:00:00"/>
    <s v="390/921"/>
    <x v="13"/>
  </r>
  <r>
    <s v="20231142466-00"/>
    <s v="[긴급](장기계속)서울연희초 드라이비트해소 및 기타공사"/>
    <s v="서울특별시서부교육지원청"/>
    <x v="1"/>
    <x v="315"/>
    <x v="62"/>
    <n v="102668977"/>
    <n v="0.86745000000000005"/>
    <m/>
    <n v="2333802600.3022733"/>
    <n v="2356864041"/>
    <n v="2308269322.594326"/>
    <n v="0.98837114029174555"/>
    <x v="72"/>
    <n v="0.86688080425159619"/>
    <m/>
    <n v="0.98917172193207847"/>
    <n v="2310128000"/>
    <n v="0.85768231605852274"/>
    <n v="0.86314170656452016"/>
    <n v="2647352150"/>
    <n v="0.98914000000000002"/>
    <n v="98914"/>
    <n v="2310054395.4188499"/>
    <n v="2331268542"/>
    <n v="2284643171.1599998"/>
    <d v="2023-12-04T10:00:00"/>
    <d v="2023-12-04T11:00:00"/>
    <s v="320/805"/>
    <x v="13"/>
  </r>
  <r>
    <s v="20231142822-00"/>
    <s v="서울양강초등학교 통합형 시설 개선공사"/>
    <s v="서울특별시강서양천교육지원청"/>
    <x v="1"/>
    <x v="316"/>
    <x v="69"/>
    <n v="66733964"/>
    <n v="0.86745000000000005"/>
    <m/>
    <n v="1208880448.7038627"/>
    <n v="1195183735"/>
    <n v="1179748415.1359692"/>
    <n v="0.98277849521023786"/>
    <x v="73"/>
    <n v="0.87404195133885731"/>
    <m/>
    <n v="1.0046334795486016"/>
    <n v="1205786900"/>
    <n v="0.87167457408906224"/>
    <n v="0.87790960883889402"/>
    <n v="1379779275"/>
    <n v="1.0045900000000001"/>
    <n v="100459.00000000001"/>
    <n v="1205735119.0269501"/>
    <n v="1200669650"/>
    <n v="1176656257"/>
    <d v="2023-12-04T10:00:00"/>
    <d v="2023-12-04T11:00:00"/>
    <s v="70/850"/>
    <x v="13"/>
  </r>
  <r>
    <s v="20231143883-00"/>
    <s v="[긴급]잠실고 교사동 장애인편의시설 설치 및 드라이비트 해소(3단계)공사"/>
    <s v="서울특별시강동송파교육지원청"/>
    <x v="1"/>
    <x v="317"/>
    <x v="70"/>
    <n v="28458412"/>
    <n v="0.87744999999999995"/>
    <m/>
    <n v="655735478.23103547"/>
    <n v="650734580"/>
    <n v="643309503.22182596"/>
    <n v="0.989547017568425"/>
    <x v="74"/>
    <n v="0.88544979984602179"/>
    <m/>
    <n v="0.99997788506159602"/>
    <n v="650053900"/>
    <n v="0.87742981573439227"/>
    <n v="0.88216345540558516"/>
    <n v="736847375"/>
    <n v="0.99995000000000001"/>
    <n v="99995"/>
    <n v="650034307.58434999"/>
    <n v="650700471"/>
    <n v="637686461.58000004"/>
    <d v="2023-12-04T10:00:00"/>
    <d v="2023-12-04T11:00:00"/>
    <s v="259/811"/>
    <x v="13"/>
  </r>
  <r>
    <s v="20231143937-00"/>
    <s v="[긴급]서울명일초 본관동 화장실개선공사"/>
    <s v="서울특별시강동송파교육지원청"/>
    <x v="1"/>
    <x v="318"/>
    <x v="71"/>
    <n v="24653702"/>
    <n v="0.87744999999999995"/>
    <m/>
    <n v="415052161.37994015"/>
    <n v="393159030"/>
    <n v="389175008.01175916"/>
    <n v="0.94663176813625782"/>
    <x v="75"/>
    <n v="0.88677888061796228"/>
    <m/>
    <n v="0.99291783584193727"/>
    <n v="408056200"/>
    <n v="0.87088775625154435"/>
    <n v="0.87773463799508278"/>
    <n v="461562550"/>
    <n v="0.99282999999999999"/>
    <n v="99283"/>
    <n v="408019370.67759997"/>
    <n v="390339117"/>
    <n v="382532334.65999997"/>
    <d v="2023-12-04T10:00:00"/>
    <d v="2023-12-04T11:00:00"/>
    <s v="572/799"/>
    <x v="13"/>
  </r>
  <r>
    <s v="20231144106-00"/>
    <s v="(긴급) 서울형 키즈카페 중림동 공공실내놀이터 조성공사(건축 기계)"/>
    <s v="서울특별시 중구"/>
    <x v="1"/>
    <x v="319"/>
    <x v="72"/>
    <n v="23073865"/>
    <n v="0.87744999999999995"/>
    <m/>
    <n v="494156715.36430931"/>
    <n v="447211715"/>
    <n v="438020297.84088516"/>
    <n v="0.88524621051951269"/>
    <x v="76"/>
    <n v="0.87730616661733773"/>
    <m/>
    <n v="0.99253500115560933"/>
    <n v="490764141"/>
    <n v="0.87061848994030799"/>
    <n v="0.87594689853230689"/>
    <n v="556051050"/>
    <n v="0.99248000000000003"/>
    <n v="99248"/>
    <n v="490734695.97824997"/>
    <n v="443846495"/>
    <n v="434969565.09999996"/>
    <d v="2023-12-04T10:00:00"/>
    <d v="2023-12-04T11:00:00"/>
    <s v="271/845"/>
    <x v="0"/>
  </r>
  <r>
    <s v="20231143964-00"/>
    <s v="강남중 급식실 및 휴게실 개선공사"/>
    <s v="서울특별시동작관악교육지원청"/>
    <x v="1"/>
    <x v="320"/>
    <x v="73"/>
    <n v="38932250"/>
    <n v="0.87744999999999995"/>
    <m/>
    <n v="685130496.46032238"/>
    <n v="669945667"/>
    <n v="659722470.30745339"/>
    <n v="0.96731135299517146"/>
    <x v="77"/>
    <n v="0.88191973785267241"/>
    <m/>
    <n v="0.9922320015458046"/>
    <n v="676595850"/>
    <n v="0.87027180657217595"/>
    <n v="0.87681701548629565"/>
    <n v="765652375"/>
    <n v="0.99222999999999995"/>
    <n v="99223"/>
    <n v="676592823.68124998"/>
    <n v="664738536"/>
    <n v="651443765.27999997"/>
    <d v="2023-12-04T10:00:00"/>
    <d v="2023-12-04T11:00:00"/>
    <s v="561/991"/>
    <x v="13"/>
  </r>
  <r>
    <s v="20231144259-00"/>
    <s v="서울공고 외부창호개선 및 기타공사"/>
    <s v="서울특별시동작관악교육지원청"/>
    <x v="1"/>
    <x v="321"/>
    <x v="74"/>
    <n v="28204925"/>
    <n v="0.87744999999999995"/>
    <m/>
    <n v="440704722.86301291"/>
    <n v="418090627"/>
    <n v="414166177.52060175"/>
    <n v="0.94947821577850655"/>
    <x v="78"/>
    <n v="0.8875294637065626"/>
    <m/>
    <n v="1.001761452965974"/>
    <n v="436782000"/>
    <n v="0.87908938141479043"/>
    <n v="0.88600708348039869"/>
    <n v="493834600"/>
    <n v="1.0017400000000001"/>
    <n v="100174.00000000001"/>
    <n v="436771683.32874995"/>
    <n v="418817103"/>
    <n v="410440760.94"/>
    <d v="2023-12-04T10:00:00"/>
    <d v="2023-12-04T11:00:00"/>
    <s v="329/1250"/>
    <x v="13"/>
  </r>
  <r>
    <s v="20231144860-00"/>
    <s v="[긴급] 자양중 본관 및 별관 무석면텍스 설치공사(장기계속,총차)"/>
    <s v="서울특별시성동광진교육지원청"/>
    <x v="1"/>
    <x v="322"/>
    <x v="75"/>
    <n v="32324677"/>
    <n v="0.87744999999999995"/>
    <m/>
    <n v="536806922.32758635"/>
    <n v="512738931"/>
    <n v="502269089.16278136"/>
    <n v="0.93478202087153839"/>
    <x v="79"/>
    <n v="0.87705334606819041"/>
    <m/>
    <n v="0.98442200010546133"/>
    <n v="528730856"/>
    <n v="0.86301292982248579"/>
    <n v="0.87030161013685015"/>
    <n v="597714500"/>
    <n v="0.98385"/>
    <n v="98385"/>
    <n v="528425977.19134998"/>
    <n v="504458236"/>
    <n v="494369071.27999997"/>
    <d v="2023-12-04T10:00:00"/>
    <d v="2023-12-04T11:00:00"/>
    <s v="658/1260"/>
    <x v="13"/>
  </r>
  <r>
    <s v="20231145138-00"/>
    <s v="[긴급]전동중 내진보강 및 기타공사(장기계속)"/>
    <s v="서울특별시동부교육지원청"/>
    <x v="1"/>
    <x v="323"/>
    <x v="69"/>
    <n v="86525063"/>
    <n v="0.86745000000000005"/>
    <m/>
    <n v="2046268881.9380047"/>
    <n v="2064513301"/>
    <n v="2037850937.5229056"/>
    <n v="1.0030631009355213"/>
    <x v="80"/>
    <n v="0.87396366538394943"/>
    <m/>
    <n v="1.0038689950681257"/>
    <n v="2039479000"/>
    <n v="0.87093566241299047"/>
    <n v="0.87573078328666798"/>
    <n v="2337475925"/>
    <n v="1.00369"/>
    <n v="100369"/>
    <n v="2039112388.2419002"/>
    <n v="2072126239"/>
    <n v="2030683714.22"/>
    <d v="2023-12-04T10:00:00"/>
    <d v="2023-12-04T11:00:00"/>
    <s v="120/797"/>
    <x v="13"/>
  </r>
  <r>
    <s v="20231142281-00"/>
    <s v="제기동 고대앞마을 마을공동작업소 신축공사(건축)"/>
    <s v="서울특별시 동대문구"/>
    <x v="1"/>
    <x v="324"/>
    <x v="76"/>
    <n v="21696927"/>
    <n v="0.87744999999999995"/>
    <m/>
    <n v="406871866.52376699"/>
    <n v="397845830"/>
    <n v="393818603.75815862"/>
    <n v="0.97746048056095369"/>
    <x v="81"/>
    <n v="0.88673426187662907"/>
    <m/>
    <n v="0.99848498647371797"/>
    <n v="402232180"/>
    <n v="0.8760542505952007"/>
    <n v="0.8819507927493746"/>
    <n v="455361850"/>
    <n v="0.99844999999999995"/>
    <n v="99845"/>
    <n v="402216213.68634999"/>
    <n v="397227215"/>
    <n v="389282670.69999999"/>
    <d v="2023-12-05T10:00:00"/>
    <d v="2023-12-05T11:00:00"/>
    <s v="352/778"/>
    <x v="0"/>
  </r>
  <r>
    <s v="20231133742-00"/>
    <s v="인헌고등학교 고교학점제 학교 공간조성 리모델링 공사"/>
    <s v="서울특별시교육청 인헌고등학교"/>
    <x v="1"/>
    <x v="325"/>
    <x v="77"/>
    <n v="33424807"/>
    <n v="0.87744999999999995"/>
    <m/>
    <n v="670435184.79105997"/>
    <n v="664984146"/>
    <n v="649455702.21626639"/>
    <n v="0.96520297788597165"/>
    <x v="82"/>
    <n v="0.87431144514077441"/>
    <m/>
    <n v="0.9955791637823953"/>
    <n v="669766000"/>
    <n v="0.87339298013979816"/>
    <n v="0.87894647051875963"/>
    <n v="758636250"/>
    <n v="0.99556999999999995"/>
    <n v="99557"/>
    <n v="669761587.66034997"/>
    <n v="662039972"/>
    <n v="648799172.55999994"/>
    <d v="2023-12-05T10:00:00"/>
    <d v="2023-12-05T11:00:00"/>
    <s v="83/1227"/>
    <x v="13"/>
  </r>
  <r>
    <s v="20231145461-00"/>
    <s v="[긴급]오현초 본관동 화장실 개선공사"/>
    <s v="서울특별시성북강북교육지원청"/>
    <x v="1"/>
    <x v="326"/>
    <x v="78"/>
    <n v="25709083"/>
    <n v="0.87744999999999995"/>
    <m/>
    <n v="423312042.99960196"/>
    <n v="412153013"/>
    <n v="402229687.33660156"/>
    <n v="0.94587193220657306"/>
    <x v="83"/>
    <n v="0.87359132896411018"/>
    <m/>
    <n v="1.0061501829422828"/>
    <n v="427662080"/>
    <n v="0.88315130741770798"/>
    <n v="0.88939880709752017"/>
    <n v="483796450"/>
    <n v="1.00614"/>
    <n v="100614"/>
    <n v="427657843.17414999"/>
    <n v="414683691"/>
    <n v="406390017.18000001"/>
    <d v="2023-12-05T10:00:00"/>
    <d v="2023-12-05T11:00:00"/>
    <s v="-458/1006"/>
    <x v="13"/>
  </r>
  <r>
    <s v="20231147397-00"/>
    <s v="홍은중 교사동(C동) 및 체육관 전면 개선공사"/>
    <s v="서울특별시서부교육지원청"/>
    <x v="1"/>
    <x v="327"/>
    <x v="79"/>
    <n v="80242032"/>
    <n v="0.86745000000000005"/>
    <m/>
    <n v="1492695936.6240902"/>
    <n v="1492868696"/>
    <n v="1470019146.3127632"/>
    <n v="0.98941584891176682"/>
    <x v="84"/>
    <n v="0.8718108802447373"/>
    <m/>
    <n v="1.0062870002802065"/>
    <n v="1494904004"/>
    <n v="0.87317376664306412"/>
    <n v="0.87915877862595415"/>
    <n v="1710939400"/>
    <n v="1.00621"/>
    <n v="100621"/>
    <n v="1494790463.8716002"/>
    <n v="1502139446"/>
    <n v="1472096657.0799999"/>
    <d v="2023-12-05T10:00:00"/>
    <d v="2023-12-05T11:00:00"/>
    <s v="-49/834"/>
    <x v="13"/>
  </r>
  <r>
    <s v="20231146213-00"/>
    <s v="[긴급]서울강일초 교사동 바닥개선공사"/>
    <s v="서울특별시강동송파교육지원청"/>
    <x v="1"/>
    <x v="328"/>
    <x v="80"/>
    <n v="30449724"/>
    <n v="0.87744999999999995"/>
    <m/>
    <n v="633907251.14159501"/>
    <n v="617013670"/>
    <n v="608652147.54962802"/>
    <n v="0.96624000482683214"/>
    <x v="85"/>
    <n v="0.88348100514496497"/>
    <m/>
    <n v="1.00054047317225"/>
    <n v="630126168"/>
    <n v="0.87794537942167106"/>
    <n v="0.8831542869957042"/>
    <n v="713860700"/>
    <n v="1.00051"/>
    <n v="100051"/>
    <n v="630108684.89119995"/>
    <n v="617329919"/>
    <n v="604983320.62"/>
    <d v="2023-12-05T10:00:00"/>
    <d v="2023-12-05T11:00:00"/>
    <s v="339/1244"/>
    <x v="13"/>
  </r>
  <r>
    <s v="20231145805-00"/>
    <s v="공릉어린이집 그린리모델링 공사(건축,기계)"/>
    <s v="서울특별시 노원구"/>
    <x v="1"/>
    <x v="329"/>
    <x v="81"/>
    <n v="34291198"/>
    <n v="0.87744999999999995"/>
    <m/>
    <n v="630967727.71588182"/>
    <n v="605847003"/>
    <n v="595493441.22693181"/>
    <n v="0.94620290908158278"/>
    <x v="86"/>
    <n v="0.88018785195567273"/>
    <m/>
    <n v="0.98871500035120463"/>
    <n v="622059645"/>
    <n v="0.86704708632037475"/>
    <n v="0.87344864698646985"/>
    <n v="704117175"/>
    <n v="0.98867000000000005"/>
    <n v="98867"/>
    <n v="622030001.51864994"/>
    <n v="598981281"/>
    <n v="587001655.38"/>
    <d v="2023-12-05T10:00:00"/>
    <d v="2023-12-05T11:00:00"/>
    <s v="541/854"/>
    <x v="0"/>
  </r>
  <r>
    <s v="20231144496-00"/>
    <s v="[긴급] 대모초 본관신관 외부창호 개선공사 입찰 공고 [금속구조물창호온실]"/>
    <s v="서울특별시강남서초교육지원청"/>
    <x v="1"/>
    <x v="330"/>
    <x v="82"/>
    <n v="28262338"/>
    <n v="0.87744999999999995"/>
    <m/>
    <n v="492576098.96873248"/>
    <n v="491335532"/>
    <n v="483381890.67509037"/>
    <n v="0.98501914139221525"/>
    <x v="87"/>
    <n v="0.8829438531375009"/>
    <m/>
    <n v="1.0024509932040859"/>
    <n v="491874990"/>
    <n v="0.87971595862641017"/>
    <n v="0.88583827541804361"/>
    <n v="556606000"/>
    <n v="1.0024200000000001"/>
    <n v="100242.00000000001"/>
    <n v="491857484.22189999"/>
    <n v="492522139"/>
    <n v="482671696.21999997"/>
    <d v="2023-12-06T10:00:00"/>
    <d v="2023-12-06T11:00:00"/>
    <s v="124/725"/>
    <x v="13"/>
  </r>
  <r>
    <s v="20231150245-00"/>
    <s v="서울청년센터 성북 신축공사"/>
    <s v="서울특별시 성북구"/>
    <x v="1"/>
    <x v="331"/>
    <x v="83"/>
    <n v="97224667"/>
    <n v="0.86745000000000005"/>
    <m/>
    <n v="1158802867.934968"/>
    <n v="1138901720"/>
    <n v="1112563251.0429361"/>
    <n v="0.95658704906858583"/>
    <x v="88"/>
    <n v="0.86446375270543074"/>
    <m/>
    <n v="1.0082881908947168"/>
    <n v="1171998000"/>
    <n v="0.87520880503922815"/>
    <n v="0.88436393599971019"/>
    <n v="1336190600"/>
    <n v="1.0082599999999999"/>
    <n v="100826"/>
    <n v="1171965665.5808501"/>
    <n v="1148309121"/>
    <n v="1125342938.5799999"/>
    <d v="2023-12-06T10:00:00"/>
    <d v="2023-12-06T11:00:00"/>
    <s v="-442/814"/>
    <x v="0"/>
  </r>
  <r>
    <s v="20231149850-01"/>
    <s v="(긴급)서울과학고 기숙사 환경개선 공사"/>
    <s v="서울과학고등학교"/>
    <x v="1"/>
    <x v="332"/>
    <x v="84"/>
    <n v="24734887"/>
    <n v="0.87744999999999995"/>
    <m/>
    <n v="395834399.22017097"/>
    <n v="366319129"/>
    <n v="361286710.06962377"/>
    <n v="0.91787632623248905"/>
    <x v="89"/>
    <n v="0.88338704167771032"/>
    <m/>
    <n v="1.0002656246235075"/>
    <n v="393444000"/>
    <n v="0.87769679571198844"/>
    <n v="0.88449761927242809"/>
    <n v="444935475"/>
    <m/>
    <n v="0"/>
    <n v="393439892.94059998"/>
    <n v="366412578"/>
    <n v="359084326.44"/>
    <d v="2023-12-06T10:00:00"/>
    <d v="2023-12-06T11:00:00"/>
    <s v="373/1267"/>
    <x v="1"/>
  </r>
  <r>
    <s v="20231149387-00"/>
    <s v="양강중 본관 통합형 시설개선공사"/>
    <s v="서울특별시강서양천교육지원청"/>
    <x v="1"/>
    <x v="333"/>
    <x v="85"/>
    <n v="65744916"/>
    <n v="0.86745000000000005"/>
    <m/>
    <n v="1172601368.3949542"/>
    <n v="1171120638"/>
    <n v="1150888826.3061671"/>
    <n v="0.98407293891522762"/>
    <x v="90"/>
    <n v="0.87234411804665057"/>
    <m/>
    <n v="1.0047759601583865"/>
    <n v="1174918000"/>
    <n v="0.87180699267860229"/>
    <n v="0.87810590920573328"/>
    <n v="1344396375"/>
    <n v="1.0047699999999999"/>
    <n v="100477"/>
    <n v="1174911124.10955"/>
    <n v="1176706926"/>
    <n v="1153172787.48"/>
    <d v="2023-12-06T10:00:00"/>
    <d v="2023-12-06T11:00:00"/>
    <s v="17/837"/>
    <x v="13"/>
  </r>
  <r>
    <s v="20231149172-00"/>
    <s v="서울우신초등학교 중관동 내진보강 및 기타공사(장기계속)"/>
    <s v="서울특별시남부교육지원청"/>
    <x v="1"/>
    <x v="334"/>
    <x v="86"/>
    <n v="72927396"/>
    <n v="0.86745000000000005"/>
    <m/>
    <n v="1379496239.4562066"/>
    <n v="1350383482"/>
    <n v="1329589061.7990301"/>
    <n v="0.96809082111837574"/>
    <x v="91"/>
    <n v="0.87172083739577877"/>
    <m/>
    <n v="1.0022385164654166"/>
    <n v="1376147000"/>
    <n v="0.86948628125940641"/>
    <n v="0.87554190636519691"/>
    <n v="1575267150"/>
    <n v="1.00223"/>
    <n v="100223"/>
    <n v="1376132015.6073"/>
    <n v="1353391497"/>
    <n v="1326323667.0599999"/>
    <d v="2023-12-06T10:00:00"/>
    <d v="2023-12-06T11:00:00"/>
    <s v="98/821"/>
    <x v="13"/>
  </r>
  <r>
    <s v="20231149269-00"/>
    <s v="서울시립대학교 조형관 노후화장실 환경개선공사"/>
    <s v="서울시립대학교"/>
    <x v="1"/>
    <x v="335"/>
    <x v="87"/>
    <n v="26874443"/>
    <n v="0.87744999999999995"/>
    <m/>
    <n v="406239855.21682703"/>
    <n v="387519505"/>
    <n v="383589212.42677909"/>
    <n v="0.95328101154496414"/>
    <x v="92"/>
    <n v="0.88683076715872267"/>
    <m/>
    <n v="0.99699452946495881"/>
    <n v="401028000"/>
    <n v="0.87464717473987241"/>
    <n v="0.8820567864141946"/>
    <n v="453267800"/>
    <n v="0.99695999999999996"/>
    <n v="99696"/>
    <n v="401013294.09964997"/>
    <n v="386340542"/>
    <n v="378613731.15999997"/>
    <d v="2023-12-06T10:00:00"/>
    <d v="2023-12-06T11:00:00"/>
    <s v="502/921"/>
    <x v="1"/>
  </r>
  <r>
    <s v="20231149267-00"/>
    <s v="한국스포츠정책과학원 신청사 리모델링 공사(건축)"/>
    <s v="서울올림픽기념국민체육진흥공단"/>
    <x v="1"/>
    <x v="336"/>
    <x v="64"/>
    <n v="155186784"/>
    <n v="0.86745000000000005"/>
    <m/>
    <n v="2527078177.9946904"/>
    <n v="2632629687"/>
    <n v="2586040039.4291611"/>
    <n v="1.0259287868244353"/>
    <x v="93"/>
    <n v="0.89122162652173698"/>
    <m/>
    <n v="1.025167371442737"/>
    <n v="2584136020"/>
    <n v="0.89052355768248559"/>
    <n v="0.89641701483384528"/>
    <n v="2887315100"/>
    <n v="1.00159"/>
    <n v="100159"/>
    <n v="2525171491.7142"/>
    <n v="2636809035"/>
    <n v="2584072854.3000002"/>
    <d v="2023-12-06T10:00:00"/>
    <d v="2023-12-06T11:00:00"/>
    <s v="48/776"/>
    <x v="6"/>
  </r>
  <r>
    <s v="20231149224-00"/>
    <s v="(긴급)중구 구립경로당 외장재 교체공사(을지, 신당5동 경로당)"/>
    <s v="서울특별시 중구"/>
    <x v="1"/>
    <x v="337"/>
    <x v="88"/>
    <n v="26017452"/>
    <n v="0.87744999999999995"/>
    <m/>
    <n v="565288317.08116496"/>
    <n v="500523355"/>
    <n v="490203864.78062302"/>
    <n v="0.86587566565254415"/>
    <x v="94"/>
    <n v="0.87687382039816997"/>
    <m/>
    <n v="1.0073119848305097"/>
    <n v="569755320"/>
    <n v="0.8841373277908402"/>
    <n v="0.88883998689568022"/>
    <n v="645657375"/>
    <n v="1.00725"/>
    <n v="100725"/>
    <n v="569720502.43634999"/>
    <n v="504152191"/>
    <n v="494069147.18000001"/>
    <d v="2023-12-06T10:00:00"/>
    <d v="2023-12-06T11:00:00"/>
    <s v="-309/830"/>
    <x v="0"/>
  </r>
  <r>
    <s v="20231149175-00"/>
    <s v="(긴급) 중구 구립경로당 외장재 교체공사(공원장충경로당, 장충경로당)"/>
    <s v="서울특별시 중구"/>
    <x v="1"/>
    <x v="338"/>
    <x v="83"/>
    <n v="41651656"/>
    <n v="0.87744999999999995"/>
    <m/>
    <n v="876536629.50383985"/>
    <n v="770973111"/>
    <n v="753143432.64039183"/>
    <n v="0.85566354032699798"/>
    <x v="95"/>
    <n v="0.8745288128081472"/>
    <m/>
    <n v="0.99774005145271139"/>
    <n v="877349700"/>
    <n v="0.8753804913007569"/>
    <n v="0.88059027220170227"/>
    <n v="994058400"/>
    <n v="0.99773000000000001"/>
    <n v="99773"/>
    <n v="877340953.52279997"/>
    <n v="769223038"/>
    <n v="753838577.24000001"/>
    <d v="2023-12-06T10:00:00"/>
    <d v="2023-12-06T11:00:00"/>
    <s v="-34/860"/>
    <x v="0"/>
  </r>
  <r>
    <s v="20231148003-00"/>
    <s v="고척도서관 Creative Ground 조성 공사"/>
    <s v="고척도서관"/>
    <x v="1"/>
    <x v="339"/>
    <x v="89"/>
    <n v="29630971"/>
    <n v="0.87744999999999995"/>
    <m/>
    <n v="467888312.63026899"/>
    <n v="433356543"/>
    <n v="430809186.56893742"/>
    <n v="0.9333914407551972"/>
    <x v="96"/>
    <n v="0.89085286779631878"/>
    <m/>
    <n v="0.98173399999047206"/>
    <n v="452933745"/>
    <n v="0.86045713708630134"/>
    <n v="0.86838453972721452"/>
    <n v="511875400"/>
    <n v="0.98138999999999998"/>
    <n v="98139"/>
    <n v="452776345.22604996"/>
    <n v="425291812"/>
    <n v="416785975.75999999"/>
    <d v="2023-12-06T10:00:00"/>
    <d v="2023-12-06T11:00:00"/>
    <s v="1223/1264"/>
    <x v="6"/>
  </r>
  <r>
    <s v="20231148598-00"/>
    <s v="체육과학관 및 필승관 외벽 개선공사"/>
    <s v="한국체육대학교"/>
    <x v="1"/>
    <x v="340"/>
    <x v="90"/>
    <n v="62071488"/>
    <n v="0.86745000000000005"/>
    <m/>
    <n v="1154821781.123934"/>
    <n v="1146016466"/>
    <n v="1122624436.3025944"/>
    <n v="0.97151093966005109"/>
    <x v="97"/>
    <n v="0.86627425406978908"/>
    <m/>
    <n v="1.0009569958636775"/>
    <n v="1156401300"/>
    <n v="0.86832103245117476"/>
    <n v="0.87450206223144489"/>
    <n v="1323603675"/>
    <n v="1.00095"/>
    <n v="100095"/>
    <n v="1156387583.6131501"/>
    <n v="1147099496"/>
    <n v="1124157506.0799999"/>
    <d v="2023-12-06T10:00:00"/>
    <d v="2023-12-06T11:00:00"/>
    <s v="-143/826"/>
    <x v="1"/>
  </r>
  <r>
    <s v="20231147574-00"/>
    <s v="홍대부고 신관(미래관) 바닥개선 공사"/>
    <s v="홍익대학교사범대학부속고등학교"/>
    <x v="1"/>
    <x v="341"/>
    <x v="91"/>
    <n v="11962623"/>
    <n v="0.87744999999999995"/>
    <m/>
    <n v="452591520.15214998"/>
    <n v="452156549"/>
    <n v="445829703.27246261"/>
    <n v="0.99104934770579234"/>
    <x v="98"/>
    <n v="0.88295770478931479"/>
    <m/>
    <n v="0.99559599919520836"/>
    <n v="447868317"/>
    <n v="0.87349307705262325"/>
    <n v="0.87645463209393348"/>
    <n v="508745275"/>
    <n v="0.99558999999999997"/>
    <n v="99559"/>
    <n v="447864560.99739999"/>
    <n v="450161464"/>
    <n v="441158234.71999997"/>
    <d v="2023-12-06T10:00:00"/>
    <d v="2023-12-06T11:00:00"/>
    <s v="823/1185"/>
    <x v="1"/>
  </r>
  <r>
    <s v="20231146009-01"/>
    <s v="경복여고 급식실(조리실)전면보수공사(건축+기계) [긴급]"/>
    <s v="경복여자고등학교"/>
    <x v="1"/>
    <x v="342"/>
    <x v="84"/>
    <n v="30133549"/>
    <n v="0.87744999999999995"/>
    <m/>
    <n v="566888899.61973989"/>
    <n v="557445387"/>
    <n v="549787313.76247132"/>
    <n v="0.97583072050113895"/>
    <x v="99"/>
    <n v="0.88333495590514033"/>
    <m/>
    <n v="1.0025196962516503"/>
    <n v="564723000"/>
    <n v="0.87977054769303675"/>
    <n v="0.88545109598921257"/>
    <n v="639377675"/>
    <n v="1.00251"/>
    <n v="100251"/>
    <n v="564714807.35870004"/>
    <n v="558841820"/>
    <n v="547664983.60000002"/>
    <d v="2023-12-06T10:00:00"/>
    <d v="2023-12-06T11:00:00"/>
    <s v="207/1031"/>
    <x v="1"/>
  </r>
  <r>
    <s v="20231201489-01"/>
    <s v="한성여자고등학교 본관 바닥개선 및 기타공사"/>
    <s v="한성여자고등학교"/>
    <x v="1"/>
    <x v="343"/>
    <x v="92"/>
    <n v="44325269"/>
    <n v="0.86745000000000005"/>
    <m/>
    <n v="1034033294.3122702"/>
    <n v="940230941"/>
    <n v="924033958.6717695"/>
    <n v="0.89554042396576639"/>
    <x v="100"/>
    <n v="0.87000053536640365"/>
    <m/>
    <n v="1.001547984907053"/>
    <n v="1032718900"/>
    <n v="0.86884512038057249"/>
    <n v="0.87376379111953428"/>
    <n v="1183734300"/>
    <n v="1.0015400000000001"/>
    <n v="100154.00000000001"/>
    <n v="1032705632.94095"/>
    <n v="941674238"/>
    <n v="922840753.24000001"/>
    <d v="2023-12-06T10:00:00"/>
    <d v="2023-12-06T11:00:00"/>
    <s v="77/934"/>
    <x v="1"/>
  </r>
  <r>
    <s v="20231148936-00"/>
    <s v="[긴급]성내중 외1교(서울오륜초)드라이비트 해소 및 지붕보수 공사"/>
    <s v="서울특별시강동송파교육지원청"/>
    <x v="1"/>
    <x v="344"/>
    <x v="93"/>
    <n v="2497735"/>
    <n v="0.87744999999999995"/>
    <m/>
    <n v="398333358.92005581"/>
    <n v="375300440"/>
    <n v="371489661.85026634"/>
    <n v="0.94192755613990797"/>
    <x v="101"/>
    <n v="0.88631504390094529"/>
    <m/>
    <n v="1.0163224161852822"/>
    <n v="400806300"/>
    <n v="0.89185220295911904"/>
    <n v="0.89245367463360548"/>
    <n v="453238950"/>
    <n v="1.0092000000000001"/>
    <n v="100920.00000000001"/>
    <n v="398000614.10174996"/>
    <n v="378754186"/>
    <n v="371179102.27999997"/>
    <d v="2023-12-06T10:00:00"/>
    <d v="2023-12-06T11:00:00"/>
    <s v="-42/219"/>
    <x v="2"/>
  </r>
  <r>
    <s v="20231202059-01"/>
    <s v="[긴급](장기계속)중암중 교사동 외벽개선 및 텍스설치공사"/>
    <s v="서울특별시서부교육지원청"/>
    <x v="1"/>
    <x v="345"/>
    <x v="94"/>
    <n v="100668461"/>
    <n v="0.86745000000000005"/>
    <m/>
    <n v="2153451636.846899"/>
    <n v="2159053757"/>
    <n v="2121437427.0132916"/>
    <n v="0.98763150145674972"/>
    <x v="102"/>
    <n v="0.86982870950841829"/>
    <m/>
    <n v="-6.251412537694582E-3"/>
    <m/>
    <n v="-4.2656388921203471E-2"/>
    <n v="0"/>
    <m/>
    <m/>
    <n v="0"/>
    <n v="13343604.505549997"/>
    <m/>
    <n v="0"/>
    <d v="2023-12-07T10:00:00"/>
    <d v="2023-12-07T11:00:00"/>
    <m/>
    <x v="19"/>
  </r>
  <r>
    <s v="20231202072-00"/>
    <s v="[긴급]진관중 통합형 시설개선공사"/>
    <s v="서울특별시서부교육지원청"/>
    <x v="1"/>
    <x v="346"/>
    <x v="95"/>
    <n v="118478570"/>
    <n v="0.86745000000000005"/>
    <m/>
    <n v="2072334122.8861177"/>
    <n v="2032705186"/>
    <n v="2008525344.7304556"/>
    <n v="0.97698752168870373"/>
    <x v="103"/>
    <n v="0.8750044454927689"/>
    <m/>
    <n v="-7.6991052976519763E-3"/>
    <m/>
    <n v="-5.3058822742803172E-2"/>
    <n v="0"/>
    <m/>
    <m/>
    <n v="0"/>
    <n v="15704334.453499988"/>
    <m/>
    <n v="0"/>
    <d v="2023-12-07T10:00:00"/>
    <d v="2023-12-07T11:00:00"/>
    <m/>
    <x v="19"/>
  </r>
  <r>
    <s v="20231202056-00"/>
    <s v="[긴급] 신현중 신설 텍스설치공사 (장기계속)"/>
    <s v="서울특별시동부교육지원청"/>
    <x v="1"/>
    <x v="347"/>
    <x v="95"/>
    <n v="36418493"/>
    <n v="0.87744999999999995"/>
    <m/>
    <n v="534968233.46105653"/>
    <n v="502329642"/>
    <n v="496354229.9765532"/>
    <n v="0.93488081329196027"/>
    <x v="104"/>
    <n v="0.88517572538964517"/>
    <m/>
    <n v="-8.4824738557572384E-3"/>
    <m/>
    <n v="-6.4661082621485871E-2"/>
    <n v="0"/>
    <m/>
    <m/>
    <n v="0"/>
    <n v="4463086.3171500005"/>
    <m/>
    <n v="0"/>
    <d v="2023-12-07T10:00:00"/>
    <d v="2023-12-07T11:00:00"/>
    <m/>
    <x v="19"/>
  </r>
  <r>
    <s v="20231202038-00"/>
    <s v="[긴급]서부교육지원청 청사 리모델링 및 기타공사"/>
    <s v="서울특별시서부교육지원청"/>
    <x v="1"/>
    <x v="348"/>
    <x v="95"/>
    <n v="100504777"/>
    <n v="0.86745000000000005"/>
    <m/>
    <n v="2231879549.0850773"/>
    <n v="2240749297"/>
    <n v="2214094687.8124661"/>
    <n v="1.0001872971912904"/>
    <x v="105"/>
    <n v="0.87491977971904311"/>
    <m/>
    <n v="-6.0544202794214803E-3"/>
    <m/>
    <n v="-4.1256759958516361E-2"/>
    <n v="0"/>
    <m/>
    <m/>
    <n v="0"/>
    <n v="13321908.191349998"/>
    <m/>
    <n v="0"/>
    <d v="2023-12-07T10:00:00"/>
    <d v="2023-12-07T11:00:00"/>
    <m/>
    <x v="19"/>
  </r>
  <r>
    <s v="20231201043-00"/>
    <s v="구암고 가동 드라이비트 해소공사"/>
    <s v="서울특별시동작관악교육지원청"/>
    <x v="1"/>
    <x v="349"/>
    <x v="95"/>
    <n v="32984513"/>
    <n v="0.87744999999999995"/>
    <m/>
    <n v="643746989.33845496"/>
    <n v="627324924"/>
    <n v="619862643.0990504"/>
    <n v="0.97062471088495506"/>
    <x v="106"/>
    <n v="0.88505335620607672"/>
    <m/>
    <n v="-6.3711916690581509E-3"/>
    <m/>
    <n v="-4.779772016854486E-2"/>
    <n v="0"/>
    <m/>
    <m/>
    <n v="0"/>
    <n v="4042252.0681500025"/>
    <m/>
    <n v="0"/>
    <d v="2023-12-07T10:00:00"/>
    <d v="2023-12-07T11:00:00"/>
    <m/>
    <x v="19"/>
  </r>
  <r>
    <s v="20231201205-00"/>
    <s v="백석중 본관 및 후관 통합형시설개선공사"/>
    <s v="서울특별시강서양천교육지원청"/>
    <x v="1"/>
    <x v="350"/>
    <x v="95"/>
    <n v="173782874"/>
    <n v="0.86745000000000005"/>
    <m/>
    <n v="3642930574.8563347"/>
    <n v="3623434246"/>
    <n v="3580332046.2701316"/>
    <n v="0.99083407796394851"/>
    <x v="107"/>
    <n v="0.8749382324967131"/>
    <m/>
    <n v="0.99787900022008325"/>
    <n v="3605624759"/>
    <n v="0.86552949945858615"/>
    <n v="0.87117573825089045"/>
    <n v="4129914950"/>
    <n v="0.99785000000000001"/>
    <n v="99785"/>
    <n v="3605529643.3262"/>
    <n v="3615652947"/>
    <n v="3543339888.0599999"/>
    <d v="2023-12-07T10:00:00"/>
    <d v="2023-12-07T11:00:00"/>
    <s v="312/728"/>
    <x v="19"/>
  </r>
  <r>
    <s v="20231200638-00"/>
    <s v="[긴급]수유중 학교시설 통합개선공사"/>
    <s v="서울특별시성북강북교육지원청"/>
    <x v="1"/>
    <x v="351"/>
    <x v="95"/>
    <n v="82794398"/>
    <n v="0.86745000000000005"/>
    <m/>
    <n v="1399563894.792383"/>
    <n v="1382605700"/>
    <n v="1366159052.15622"/>
    <n v="0.98401437891879118"/>
    <x v="108"/>
    <n v="0.87501850356298272"/>
    <m/>
    <n v="0.99427574059534807"/>
    <n v="1380291000"/>
    <n v="0.86221129652968009"/>
    <n v="0.86939687914529851"/>
    <m/>
    <m/>
    <n v="0"/>
    <n v="10974397.454899997"/>
    <m/>
    <n v="0"/>
    <d v="2023-12-07T10:00:00"/>
    <d v="2023-12-07T11:00:00"/>
    <s v="519/828"/>
    <x v="19"/>
  </r>
  <r>
    <s v="20231200621-00"/>
    <s v="[긴급]번동초 학교시설 통합개선공사"/>
    <s v="서울특별시성북강북교육지원청"/>
    <x v="1"/>
    <x v="352"/>
    <x v="95"/>
    <n v="73534060"/>
    <n v="0.86745000000000005"/>
    <m/>
    <n v="1061071874.4141564"/>
    <n v="1036446733"/>
    <n v="1024117784.5322717"/>
    <n v="0.97282929182953048"/>
    <x v="109"/>
    <n v="0.87509126468181331"/>
    <m/>
    <n v="1.0002170029810671"/>
    <n v="1052675000"/>
    <n v="0.86765050510460395"/>
    <n v="0.87574696492852511"/>
    <m/>
    <m/>
    <n v="0"/>
    <n v="9746939.6529999971"/>
    <m/>
    <n v="0"/>
    <d v="2023-12-07T10:00:00"/>
    <d v="2023-12-07T11:00:00"/>
    <s v="290/842"/>
    <x v="19"/>
  </r>
  <r>
    <s v="20231200610-00"/>
    <s v="[긴급]길음중 교사동 외벽개선공사"/>
    <s v="서울특별시성북강북교육지원청"/>
    <x v="1"/>
    <x v="353"/>
    <x v="95"/>
    <n v="69205091"/>
    <n v="0.86745000000000005"/>
    <m/>
    <n v="1271573657.8739359"/>
    <n v="1234621868"/>
    <n v="1219935547.0313928"/>
    <n v="0.96702702119250572"/>
    <x v="110"/>
    <n v="0.87498509742873987"/>
    <m/>
    <n v="0.98977997967195142"/>
    <n v="1248423300"/>
    <n v="0.85813816821093725"/>
    <n v="0.86494002898783673"/>
    <n v="1428609275"/>
    <n v="0.98977999999999999"/>
    <n v="98978"/>
    <n v="1248420250.4108"/>
    <n v="1222001001"/>
    <n v="1197560980.98"/>
    <d v="2023-12-07T10:00:00"/>
    <d v="2023-12-07T11:00:00"/>
    <s v="633/828"/>
    <x v="19"/>
  </r>
  <r>
    <s v="20231200605-00"/>
    <s v="[긴급]좋은소리유 외 1교(인수중) 드라이비트 해소 및 기타공사"/>
    <s v="서울특별시성북강북교육지원청"/>
    <x v="1"/>
    <x v="354"/>
    <x v="95"/>
    <n v="38275154"/>
    <n v="0.87744999999999995"/>
    <m/>
    <n v="667050037.03298545"/>
    <n v="630441214"/>
    <n v="622941863.58298433"/>
    <n v="0.94112677396739375"/>
    <x v="111"/>
    <n v="0.88509747908648517"/>
    <m/>
    <n v="1.0051788983016217"/>
    <n v="665019410"/>
    <n v="0.88223905882136455"/>
    <n v="0.88825943631232163"/>
    <n v="752519650"/>
    <n v="1.0051300000000001"/>
    <n v="100513.00000000001"/>
    <n v="664988987.01520002"/>
    <n v="633677009"/>
    <n v="621003468.81999993"/>
    <d v="2023-12-07T10:00:00"/>
    <d v="2023-12-07T11:00:00"/>
    <s v="92/838"/>
    <x v="19"/>
  </r>
  <r>
    <s v="20231200853-00"/>
    <s v="[긴급]서울체고 외1교(서울체중)내진보강 및 장애인편의시설 설치 및 기타공사(장기계속)"/>
    <s v="서울특별시강동송파교육지원청"/>
    <x v="1"/>
    <x v="355"/>
    <x v="95"/>
    <n v="40505738"/>
    <n v="0.87744999999999995"/>
    <m/>
    <n v="824346415.00227439"/>
    <n v="804354040"/>
    <n v="794785926.95258391"/>
    <n v="0.97189510111653865"/>
    <x v="112"/>
    <n v="0.88503838971770821"/>
    <m/>
    <n v="0.73095114979509856"/>
    <n v="598980000"/>
    <n v="0.63057605460022748"/>
    <n v="0.64673281053119158"/>
    <n v="677005425"/>
    <n v="0.99644999999999995"/>
    <n v="99645"/>
    <n v="599002388.35815001"/>
    <n v="583535214"/>
    <n v="571864509.72000003"/>
    <d v="2023-12-07T10:00:00"/>
    <d v="2023-12-07T11:00:00"/>
    <s v="441/828"/>
    <x v="19"/>
  </r>
  <r>
    <s v="20231147653-00"/>
    <s v="강신중 텍스설치 및 중연창, 출입문 개선공사"/>
    <s v="서울특별시강서양천교육지원청"/>
    <x v="1"/>
    <x v="356"/>
    <x v="95"/>
    <n v="30297516"/>
    <n v="0.87744999999999995"/>
    <m/>
    <n v="525495166.93826997"/>
    <n v="508934912"/>
    <n v="502880927.64779514"/>
    <n v="0.96457119469040586"/>
    <x v="113"/>
    <n v="0.88509947156499358"/>
    <m/>
    <n v="1.0018559881093976"/>
    <n v="522175900"/>
    <n v="0.87916672651364003"/>
    <n v="0.88537403777679813"/>
    <n v="590869675"/>
    <n v="1.0018499999999999"/>
    <n v="100184.99999999999"/>
    <n v="522171556.91454995"/>
    <n v="509875218"/>
    <n v="499677713.63999999"/>
    <d v="2023-12-07T10:00:00"/>
    <d v="2023-12-07T11:00:00"/>
    <s v="283/1093"/>
    <x v="19"/>
  </r>
  <r>
    <s v="20231200752-00"/>
    <s v="[긴급](집행대행포함)서울체고 외1교(오주중)외부창호 및 화장실개선 및 기타공사"/>
    <s v="서울특별시강동송파교육지원청"/>
    <x v="1"/>
    <x v="357"/>
    <x v="95"/>
    <n v="40242000"/>
    <n v="0.87744999999999995"/>
    <m/>
    <n v="606018070.43681848"/>
    <n v="585615560"/>
    <n v="578649428.66757607"/>
    <n v="0.96236149196454845"/>
    <x v="114"/>
    <n v="0.88516337483485552"/>
    <m/>
    <n v="1.3500499379314055"/>
    <n v="809772300"/>
    <n v="1.2039392844235635"/>
    <n v="1.1918599568160444"/>
    <n v="9177174625"/>
    <n v="0.99029999999999996"/>
    <n v="99030"/>
    <n v="8057443531.8062496"/>
    <n v="796547817"/>
    <n v="780616860.65999997"/>
    <d v="2023-12-07T10:00:00"/>
    <d v="2023-12-07T11:00:00"/>
    <s v="615/795"/>
    <x v="19"/>
  </r>
  <r>
    <s v="20231149983-00"/>
    <s v="응봉근린공원 숲속 책 쉼터 건립공사 (건축/기계/조경)"/>
    <s v="서울특별시 성동구"/>
    <x v="1"/>
    <x v="358"/>
    <x v="95"/>
    <n v="60800357"/>
    <n v="0.86745000000000005"/>
    <m/>
    <n v="972437668.9802916"/>
    <n v="923326255"/>
    <n v="912342919.86627293"/>
    <n v="0.94544018000866659"/>
    <x v="115"/>
    <n v="0.87504247310282146"/>
    <m/>
    <n v="0.9908029998110035"/>
    <n v="955731032"/>
    <n v="0.85900647199980662"/>
    <n v="0.86678108978515733"/>
    <n v="1092424575"/>
    <n v="0.99075000000000002"/>
    <n v="99075"/>
    <n v="955682784.90410006"/>
    <n v="914787848"/>
    <n v="896492091.03999996"/>
    <d v="2023-12-07T10:00:00"/>
    <d v="2023-12-07T11:00:00"/>
    <s v="524/710"/>
    <x v="19"/>
  </r>
  <r>
    <s v="20231200362-00"/>
    <s v="[긴급] 온곡초 교사동 화장실 개선공사"/>
    <s v="서울특별시북부교육지원청"/>
    <x v="1"/>
    <x v="359"/>
    <x v="95"/>
    <n v="55665448"/>
    <n v="0.86745000000000005"/>
    <m/>
    <n v="906245964.06336856"/>
    <n v="883708359"/>
    <n v="873196294.58635139"/>
    <n v="0.97119780647592502"/>
    <x v="116"/>
    <n v="0.87503462572951796"/>
    <m/>
    <n v="-8.2764977957572195E-3"/>
    <m/>
    <n v="-5.7265824383305172E-2"/>
    <n v="0"/>
    <m/>
    <m/>
    <n v="0"/>
    <n v="7378455.1323999986"/>
    <m/>
    <n v="0"/>
    <d v="2023-12-07T10:00:00"/>
    <d v="2023-12-07T11:00:00"/>
    <m/>
    <x v="19"/>
  </r>
  <r>
    <s v="20231147761-00"/>
    <s v="면일초 수영장 환기시설 및 천장 개선공사(집행대행)"/>
    <s v="서울특별시동부교육지원청"/>
    <x v="1"/>
    <x v="360"/>
    <x v="95"/>
    <n v="27962428"/>
    <n v="0.87744999999999995"/>
    <m/>
    <n v="410992506.56270844"/>
    <n v="391139752"/>
    <n v="386486988.19405919"/>
    <n v="0.94764620771814034"/>
    <x v="117"/>
    <n v="0.88517543202091287"/>
    <m/>
    <n v="-8.4774922356366019E-3"/>
    <m/>
    <n v="-6.4620654278986112E-2"/>
    <n v="0"/>
    <m/>
    <m/>
    <n v="0"/>
    <n v="3426795.5514000021"/>
    <m/>
    <n v="0"/>
    <d v="2023-12-07T10:00:00"/>
    <d v="2023-12-07T11:00:00"/>
    <m/>
    <x v="19"/>
  </r>
  <r>
    <s v="20231147752-00"/>
    <s v="태릉고 내진보강 및 기타공사"/>
    <s v="서울특별시동부교육지원청"/>
    <x v="1"/>
    <x v="361"/>
    <x v="95"/>
    <n v="27231169"/>
    <n v="0.87744999999999995"/>
    <m/>
    <n v="528012376.40602499"/>
    <n v="505505303"/>
    <n v="499492115.21869379"/>
    <n v="0.95346252304811563"/>
    <x v="118"/>
    <n v="0.88505574570745416"/>
    <m/>
    <n v="-6.4130689979027449E-3"/>
    <m/>
    <n v="-4.8127010817001249E-2"/>
    <n v="0"/>
    <m/>
    <m/>
    <n v="0"/>
    <n v="3337179.7609500028"/>
    <m/>
    <n v="0"/>
    <d v="2023-12-07T10:00:00"/>
    <d v="2023-12-07T11:00:00"/>
    <m/>
    <x v="19"/>
  </r>
  <r>
    <s v="20231147743-00"/>
    <s v="묵현초 외벽 마감 신설공사(장기계속)"/>
    <s v="서울특별시동부교육지원청"/>
    <x v="1"/>
    <x v="362"/>
    <x v="95"/>
    <n v="31120743"/>
    <n v="0.87744999999999995"/>
    <m/>
    <n v="740058378.15439296"/>
    <n v="726509852"/>
    <n v="717867726.70651925"/>
    <n v="0.97788041177185125"/>
    <x v="119"/>
    <n v="0.88498841950003748"/>
    <m/>
    <n v="1.0063650873188357"/>
    <n v="738667400"/>
    <n v="0.88325201914918394"/>
    <n v="0.88761794622314327"/>
    <n v="837479300"/>
    <n v="1.0063599999999999"/>
    <n v="100635.99999999999"/>
    <n v="738660058.83964992"/>
    <n v="731126847"/>
    <n v="716504310.05999994"/>
    <d v="2023-12-07T10:00:00"/>
    <d v="2023-12-07T11:00:00"/>
    <s v="59/858"/>
    <x v="19"/>
  </r>
  <r>
    <s v="20231147309-00"/>
    <s v="난곡중학교 교사동, 후관동 화장실개선 및 기타공사"/>
    <s v="서울특별시남부교육지원청"/>
    <x v="1"/>
    <x v="363"/>
    <x v="95"/>
    <n v="56614799"/>
    <n v="0.86745000000000005"/>
    <m/>
    <n v="910361834.36648154"/>
    <n v="894079786"/>
    <n v="883444349.31361556"/>
    <n v="0.97820978410889037"/>
    <x v="120"/>
    <n v="0.87504008490961505"/>
    <m/>
    <n v="-8.3804495623104429E-3"/>
    <m/>
    <n v="-5.8026811774327315E-2"/>
    <n v="0"/>
    <m/>
    <m/>
    <n v="0"/>
    <n v="7504291.6074499935"/>
    <m/>
    <n v="0"/>
    <d v="2023-12-07T10:00:00"/>
    <d v="2023-12-07T11:00:00"/>
    <m/>
    <x v="19"/>
  </r>
  <r>
    <s v="20231145678-01"/>
    <s v="진선여중 급식실 및 학생식당 신증축공사(건축,기계,토목)"/>
    <s v="진선여자중학교"/>
    <x v="1"/>
    <x v="364"/>
    <x v="95"/>
    <n v="108421416"/>
    <n v="0.86745000000000005"/>
    <m/>
    <n v="2560977551.0590787"/>
    <n v="2307372719"/>
    <n v="2279925597.5584073"/>
    <n v="0.89699396412223209"/>
    <x v="121"/>
    <n v="0.87490127453252597"/>
    <m/>
    <n v="1.0005150382783861"/>
    <n v="2541390700"/>
    <n v="0.86791404977110209"/>
    <n v="0.87283253293053886"/>
    <n v="2913085775"/>
    <n v="1.0004900000000001"/>
    <n v="100049.00000000001"/>
    <n v="2541327514.21455"/>
    <n v="2308503381"/>
    <n v="2262333313.3800001"/>
    <d v="2023-12-07T10:00:00"/>
    <d v="2023-12-07T11:00:00"/>
    <s v="309/758"/>
    <x v="19"/>
  </r>
  <r>
    <s v="20231146301-00"/>
    <s v="월계고 교사동 화장실 개선공사"/>
    <s v="서울특별시북부교육지원청"/>
    <x v="1"/>
    <x v="365"/>
    <x v="96"/>
    <n v="46530496"/>
    <n v="0.87744999999999995"/>
    <m/>
    <n v="749779168.82141495"/>
    <n v="722885649"/>
    <n v="711814221.55417562"/>
    <n v="0.95351322644016467"/>
    <x v="122"/>
    <n v="0.88188894444928612"/>
    <m/>
    <n v="-7.7002386073264486E-3"/>
    <m/>
    <n v="-5.8350241639406164E-2"/>
    <n v="0"/>
    <m/>
    <m/>
    <n v="0"/>
    <n v="5702312.2848000005"/>
    <m/>
    <n v="0"/>
    <d v="2023-12-07T10:00:00"/>
    <d v="2023-12-07T11:00:00"/>
    <m/>
    <x v="19"/>
  </r>
  <r>
    <s v="20231146243-00"/>
    <s v="수락초 교사동 화장실 개선공사"/>
    <s v="서울특별시북부교육지원청"/>
    <x v="1"/>
    <x v="366"/>
    <x v="96"/>
    <n v="58375720"/>
    <n v="0.86745000000000005"/>
    <m/>
    <n v="989512615.00050998"/>
    <n v="976454268"/>
    <n v="961499285.01301908"/>
    <n v="0.97611025775754956"/>
    <x v="123"/>
    <n v="0.87182304204740502"/>
    <m/>
    <n v="-7.9190125909934118E-3"/>
    <m/>
    <n v="-5.4657159506153678E-2"/>
    <n v="0"/>
    <m/>
    <m/>
    <n v="0"/>
    <n v="7737701.685999997"/>
    <m/>
    <n v="0"/>
    <d v="2023-12-07T10:00:00"/>
    <d v="2023-12-07T11:00:00"/>
    <m/>
    <x v="19"/>
  </r>
  <r>
    <s v="20231146161-00"/>
    <s v="[긴급]서울명원초 급식실 및 학생식당 증축공사"/>
    <s v="서울특별시강동송파교육지원청"/>
    <x v="1"/>
    <x v="367"/>
    <x v="95"/>
    <n v="64700450"/>
    <n v="0.86745000000000005"/>
    <m/>
    <n v="1291960542.1948941"/>
    <n v="1280672510"/>
    <n v="1265438398.224546"/>
    <n v="0.98743331220138075"/>
    <x v="124"/>
    <n v="0.87495471870830588"/>
    <m/>
    <n v="0.99462046115839575"/>
    <n v="1274586618"/>
    <n v="0.86256826774042994"/>
    <n v="0.86862807525917363"/>
    <n v="1459428650"/>
    <n v="0.99460000000000004"/>
    <n v="99460"/>
    <n v="1274557427.0900002"/>
    <n v="1273753713"/>
    <n v="1248278638.74"/>
    <d v="2023-12-08T10:00:00"/>
    <d v="2023-12-08T11:00:00"/>
    <s v="521/829"/>
    <x v="13"/>
  </r>
  <r>
    <s v="20231149207-00"/>
    <s v="대림중학교 본관동 화장실 개선공사"/>
    <s v="서울특별시남부교육지원청"/>
    <x v="1"/>
    <x v="368"/>
    <x v="95"/>
    <n v="49295694"/>
    <n v="0.87744999999999995"/>
    <m/>
    <n v="788866666.34838295"/>
    <n v="764061309"/>
    <n v="754972494.10492134"/>
    <n v="0.96461470522159665"/>
    <x v="125"/>
    <n v="0.88513463232088418"/>
    <m/>
    <n v="1.0037309152369411"/>
    <n v="785342500"/>
    <n v="0.88091683335142412"/>
    <n v="0.88755111081978477"/>
    <n v="888142525"/>
    <n v="1.00373"/>
    <n v="100373"/>
    <n v="785341845.86094999"/>
    <n v="766911314"/>
    <n v="751573087.72000003"/>
    <d v="2023-12-08T10:00:00"/>
    <d v="2023-12-08T11:00:00"/>
    <s v="150/881"/>
    <x v="13"/>
  </r>
  <r>
    <s v="20231200422-00"/>
    <s v="태랑중 드라이비트 해소공사"/>
    <s v="서울특별시북부교육지원청"/>
    <x v="1"/>
    <x v="369"/>
    <x v="97"/>
    <n v="37569566"/>
    <n v="0.87744999999999995"/>
    <m/>
    <n v="877274464.79319751"/>
    <n v="859416715"/>
    <n v="847660753.75551498"/>
    <n v="0.97229652992162474"/>
    <x v="126"/>
    <n v="0.88333322683309023"/>
    <m/>
    <n v="-5.309963001987196E-3"/>
    <m/>
    <n v="-3.9521558124995422E-2"/>
    <n v="0"/>
    <m/>
    <m/>
    <n v="0"/>
    <n v="4604150.3133000024"/>
    <m/>
    <n v="0"/>
    <d v="2023-12-11T10:00:00"/>
    <d v="2023-12-11T11:00:00"/>
    <m/>
    <x v="19"/>
  </r>
  <r>
    <s v="20231150096-00"/>
    <s v="역삼중 텍스설치공사 입찰 공고"/>
    <s v="서울특별시강남서초교육지원청"/>
    <x v="1"/>
    <x v="370"/>
    <x v="97"/>
    <n v="34862700"/>
    <n v="0.87744999999999995"/>
    <m/>
    <n v="608510109.45834005"/>
    <n v="590531489"/>
    <n v="582453608.76196897"/>
    <n v="0.96304892497274641"/>
    <x v="127"/>
    <n v="0.88341340447232664"/>
    <m/>
    <n v="-7.1163734433050945E-3"/>
    <m/>
    <n v="-5.3688338844200836E-2"/>
    <n v="0"/>
    <m/>
    <m/>
    <n v="0"/>
    <n v="4272423.8850000016"/>
    <m/>
    <n v="0"/>
    <d v="2023-12-11T10:00:00"/>
    <d v="2023-12-11T11:00:00"/>
    <m/>
    <x v="19"/>
  </r>
  <r>
    <s v="20231201192-00"/>
    <s v="상명대부속여고 교사동 바닥개선공사"/>
    <s v="상명대학교사범대학부속여자고등학교"/>
    <x v="1"/>
    <x v="371"/>
    <x v="97"/>
    <n v="13037299"/>
    <n v="0.87744999999999995"/>
    <m/>
    <n v="579967361.55396008"/>
    <n v="570135194"/>
    <n v="562336314.68127406"/>
    <n v="0.97576933165131685"/>
    <x v="128"/>
    <n v="0.88322450312607437"/>
    <m/>
    <n v="-2.7802743783199818E-3"/>
    <m/>
    <n v="-2.031090374623605E-2"/>
    <n v="0"/>
    <m/>
    <m/>
    <n v="0"/>
    <n v="1597720.9924500007"/>
    <m/>
    <n v="0"/>
    <d v="2023-12-11T10:00:00"/>
    <d v="2023-12-11T11:00:00"/>
    <m/>
    <x v="19"/>
  </r>
  <r>
    <s v="20231202015-00"/>
    <s v="성일중 바닥개선 및 기타공사"/>
    <s v="서울특별시동부교육지원청"/>
    <x v="1"/>
    <x v="372"/>
    <x v="97"/>
    <n v="39436167"/>
    <n v="0.87744999999999995"/>
    <m/>
    <n v="698339716.9536525"/>
    <n v="686110378"/>
    <n v="676725074.13933814"/>
    <n v="0.97508180462003136"/>
    <x v="129"/>
    <n v="0.88340879044186349"/>
    <m/>
    <n v="-7.0137371146877757E-3"/>
    <m/>
    <n v="-5.2873074658019173E-2"/>
    <n v="0"/>
    <m/>
    <m/>
    <n v="0"/>
    <n v="4832902.2658500001"/>
    <m/>
    <n v="0"/>
    <d v="2023-12-11T10:00:00"/>
    <d v="2023-12-11T11:00:00"/>
    <m/>
    <x v="19"/>
  </r>
  <r>
    <s v="20231205217-00"/>
    <s v="[긴급]서울홍제초 바닥개선 및 기타공사"/>
    <s v="서울특별시서부교육지원청"/>
    <x v="1"/>
    <x v="373"/>
    <x v="97"/>
    <n v="79807441"/>
    <n v="0.86745000000000005"/>
    <m/>
    <n v="1485788892.865375"/>
    <n v="1456198379"/>
    <n v="1436279041.3736591"/>
    <n v="0.97267231684751465"/>
    <x v="130"/>
    <n v="0.87332241169332858"/>
    <m/>
    <n v="-7.2170772095923302E-3"/>
    <m/>
    <n v="-4.957222355438775E-2"/>
    <n v="0"/>
    <m/>
    <m/>
    <n v="0"/>
    <n v="10578476.304549992"/>
    <m/>
    <n v="0"/>
    <d v="2023-12-11T10:00:00"/>
    <d v="2023-12-11T11:00:00"/>
    <m/>
    <x v="19"/>
  </r>
  <r>
    <s v="20231205187-01"/>
    <s v="[긴급]신도중 교사동 화장실 전면개선공사"/>
    <s v="서울특별시서부교육지원청"/>
    <x v="1"/>
    <x v="374"/>
    <x v="97"/>
    <n v="83699195"/>
    <n v="0.86745000000000005"/>
    <m/>
    <n v="1446723501.3128827"/>
    <n v="1416455711"/>
    <n v="1397080013.329231"/>
    <n v="0.97164735777157962"/>
    <x v="131"/>
    <n v="0.87334511224825595"/>
    <m/>
    <n v="-7.7776956087570858E-3"/>
    <m/>
    <n v="-5.3629478589491804E-2"/>
    <n v="0"/>
    <m/>
    <m/>
    <n v="0"/>
    <n v="11094328.297250003"/>
    <m/>
    <n v="0"/>
    <d v="2023-12-11T10:00:00"/>
    <d v="2023-12-11T11:00:00"/>
    <m/>
    <x v="19"/>
  </r>
  <r>
    <s v="20231205235-00"/>
    <s v="(긴급)중목초 교사동 화장실 개선공사(장기계속)"/>
    <s v="서울특별시동부교육지원청"/>
    <x v="1"/>
    <x v="375"/>
    <x v="97"/>
    <n v="54057254"/>
    <n v="0.87744999999999995"/>
    <m/>
    <n v="877107568.59605503"/>
    <n v="848797961"/>
    <n v="837187253.69148099"/>
    <n v="0.96029423617543508"/>
    <x v="132"/>
    <n v="0.8834379393323547"/>
    <m/>
    <n v="-7.6594798883811111E-3"/>
    <m/>
    <n v="-5.802346251840506E-2"/>
    <n v="0"/>
    <m/>
    <m/>
    <n v="0"/>
    <n v="6624716.4777000025"/>
    <m/>
    <n v="0"/>
    <d v="2023-12-11T10:00:00"/>
    <d v="2023-12-11T11:00:00"/>
    <m/>
    <x v="19"/>
  </r>
  <r>
    <s v="20231200358-00"/>
    <s v="서대문문지역자활센터 환경개선 공사(건축, 기계, 조경)"/>
    <s v="서대문구"/>
    <x v="1"/>
    <x v="376"/>
    <x v="97"/>
    <n v="37670282"/>
    <n v="0.87744999999999995"/>
    <m/>
    <n v="640964925.07089257"/>
    <n v="624939275"/>
    <n v="616390730.65727496"/>
    <n v="0.96758340314300173"/>
    <x v="133"/>
    <n v="0.88342174292520659"/>
    <m/>
    <n v="-7.3014549979202245E-3"/>
    <m/>
    <n v="-5.5161680222334551E-2"/>
    <n v="0"/>
    <m/>
    <m/>
    <n v="0"/>
    <n v="4616493.0591000021"/>
    <m/>
    <n v="0"/>
    <d v="2023-12-11T10:00:00"/>
    <d v="2023-12-11T11:00:00"/>
    <m/>
    <x v="19"/>
  </r>
  <r>
    <s v="20231205254-00"/>
    <s v="[긴급]서울여중 통합형 시설개선공사"/>
    <s v="서울특별시서부교육지원청"/>
    <x v="1"/>
    <x v="377"/>
    <x v="97"/>
    <n v="96559782"/>
    <n v="0.86745000000000005"/>
    <m/>
    <n v="2274825554.4196053"/>
    <n v="2286891211"/>
    <n v="2255608826.1247311"/>
    <n v="0.99789984564972167"/>
    <x v="134"/>
    <n v="0.87326164028435183"/>
    <m/>
    <n v="-5.6946955896920179E-3"/>
    <m/>
    <n v="-3.8710590177963029E-2"/>
    <n v="0"/>
    <m/>
    <m/>
    <n v="0"/>
    <n v="12798999.104099989"/>
    <m/>
    <n v="0"/>
    <d v="2023-12-11T10:00:00"/>
    <d v="2023-12-11T11:00:00"/>
    <m/>
    <x v="19"/>
  </r>
  <r>
    <s v="20231205263-00"/>
    <s v="(긴급) 청량고 체육관 환경개선공사"/>
    <s v="서울특별시동부교육지원청"/>
    <x v="1"/>
    <x v="378"/>
    <x v="97"/>
    <n v="37124602"/>
    <n v="0.87744999999999995"/>
    <m/>
    <n v="619743427.58962071"/>
    <n v="592633041"/>
    <n v="584526413.63216114"/>
    <n v="0.94883536984804229"/>
    <x v="135"/>
    <n v="0.88342814138165604"/>
    <m/>
    <n v="-7.4431259990974533E-3"/>
    <m/>
    <n v="-5.6292238945768083E-2"/>
    <n v="0"/>
    <m/>
    <m/>
    <n v="0"/>
    <n v="4549619.9751000032"/>
    <m/>
    <n v="0"/>
    <d v="2023-12-11T10:00:00"/>
    <d v="2023-12-11T11:00:00"/>
    <m/>
    <x v="19"/>
  </r>
  <r>
    <s v="20231205304-00"/>
    <s v="창덕여중 체육관 전면보수공사"/>
    <s v="서울특별시중부교육지원청"/>
    <x v="1"/>
    <x v="379"/>
    <x v="97"/>
    <n v="25803492"/>
    <n v="0.87744999999999995"/>
    <m/>
    <n v="502529761.04901248"/>
    <n v="426363546"/>
    <n v="420531319.05426604"/>
    <n v="0.84118629176504778"/>
    <x v="136"/>
    <n v="0.88338015956663796"/>
    <m/>
    <n v="-6.3732901633080739E-3"/>
    <m/>
    <n v="-4.7814216166034207E-2"/>
    <n v="0"/>
    <m/>
    <m/>
    <n v="0"/>
    <n v="3162217.944600001"/>
    <m/>
    <n v="0"/>
    <d v="2023-12-11T10:00:00"/>
    <d v="2023-12-11T11:00:00"/>
    <m/>
    <x v="19"/>
  </r>
  <r>
    <s v="20231205323-00"/>
    <s v="[긴급] 봉화초 텍스신설 및 기타공사(장기계속)"/>
    <s v="서울특별시동부교육지원청"/>
    <x v="1"/>
    <x v="380"/>
    <x v="97"/>
    <n v="39717468"/>
    <n v="0.87744999999999995"/>
    <m/>
    <n v="577258452.90544021"/>
    <n v="547029734"/>
    <n v="539546914.26861405"/>
    <n v="0.94014082857377135"/>
    <x v="137"/>
    <n v="0.88347899622427761"/>
    <m/>
    <n v="-8.5584322883457287E-3"/>
    <m/>
    <n v="-6.5277903911610632E-2"/>
    <n v="0"/>
    <m/>
    <m/>
    <n v="0"/>
    <n v="4867375.7034000009"/>
    <m/>
    <n v="0"/>
    <d v="2023-12-11T10:00:00"/>
    <d v="2023-12-11T11:00:00"/>
    <m/>
    <x v="19"/>
  </r>
  <r>
    <s v="20231204388-00"/>
    <s v="[긴급]석관고 교사동1 및 관리동 내진보강공사"/>
    <s v="서울특별시성북강북교육지원청"/>
    <x v="1"/>
    <x v="381"/>
    <x v="97"/>
    <n v="119863469"/>
    <n v="0.86745000000000005"/>
    <m/>
    <n v="2091106389.1128728"/>
    <n v="2025977169"/>
    <n v="1998263827.305249"/>
    <n v="0.96142274289512419"/>
    <x v="138"/>
    <n v="0.87334217483222154"/>
    <m/>
    <n v="-7.7053957907085441E-3"/>
    <m/>
    <n v="-5.3104476181657263E-2"/>
    <n v="0"/>
    <m/>
    <m/>
    <n v="0"/>
    <n v="15887902.815949991"/>
    <m/>
    <n v="0"/>
    <d v="2023-12-11T10:00:00"/>
    <d v="2023-12-11T11:00:00"/>
    <m/>
    <x v="19"/>
  </r>
  <r>
    <s v="20231204930-00"/>
    <s v="[긴급]도과기고 교사동 통합개선공사"/>
    <s v="서울특별시성북강북교육지원청"/>
    <x v="1"/>
    <x v="382"/>
    <x v="97"/>
    <n v="105065314"/>
    <n v="0.86745000000000005"/>
    <m/>
    <n v="1931085325.1828127"/>
    <n v="1901404383"/>
    <n v="1875395072.4449432"/>
    <n v="0.97721431465994846"/>
    <x v="139"/>
    <n v="0.87332620016798646"/>
    <m/>
    <n v="-7.3109394156205447E-3"/>
    <m/>
    <n v="-5.024933510210592E-2"/>
    <n v="0"/>
    <m/>
    <m/>
    <n v="0"/>
    <n v="13926407.370700002"/>
    <m/>
    <n v="0"/>
    <d v="2023-12-11T10:00:00"/>
    <d v="2023-12-11T11:00:00"/>
    <m/>
    <x v="19"/>
  </r>
  <r>
    <s v="20231206233-00"/>
    <s v="창일초 드라이비트 해소 공사"/>
    <s v="서울특별시북부교육지원청"/>
    <x v="1"/>
    <x v="383"/>
    <x v="97"/>
    <n v="51458923"/>
    <n v="0.86745000000000005"/>
    <m/>
    <n v="1110673726.3181276"/>
    <n v="1001809770"/>
    <n v="988106014.15617013"/>
    <n v="0.894697537392245"/>
    <x v="140"/>
    <n v="0.87328242780628829"/>
    <m/>
    <n v="-6.2190127476088996E-3"/>
    <m/>
    <n v="-4.2425930103093534E-2"/>
    <n v="0"/>
    <m/>
    <m/>
    <n v="0"/>
    <n v="6820880.2436499968"/>
    <m/>
    <n v="0"/>
    <d v="2023-12-11T10:00:00"/>
    <d v="2023-12-11T11:00:00"/>
    <m/>
    <x v="19"/>
  </r>
  <r>
    <s v="20231205111-00"/>
    <s v="양서중 본관 통합형 시설개선공사"/>
    <s v="서울특별시강서양천교육지원청"/>
    <x v="1"/>
    <x v="384"/>
    <x v="97"/>
    <n v="36569980"/>
    <n v="0.87744999999999995"/>
    <m/>
    <n v="671880214.92669261"/>
    <n v="661676595"/>
    <n v="652625520.85699499"/>
    <n v="0.97741354727847696"/>
    <x v="141"/>
    <n v="0.88339734339693798"/>
    <m/>
    <n v="-6.7584168477363661E-3"/>
    <m/>
    <n v="-5.0850468643570443E-2"/>
    <n v="0"/>
    <m/>
    <m/>
    <n v="0"/>
    <n v="4481651.0490000024"/>
    <m/>
    <n v="0"/>
    <d v="2023-12-11T10:00:00"/>
    <d v="2023-12-11T11:00:00"/>
    <m/>
    <x v="19"/>
  </r>
  <r>
    <s v="20231206538-00"/>
    <s v="수명중 급식실 증축 및 학생식당 리모델링공사"/>
    <s v="서울특별시강서양천교육지원청"/>
    <x v="1"/>
    <x v="385"/>
    <x v="97"/>
    <n v="80317057"/>
    <n v="0.86745000000000005"/>
    <m/>
    <n v="1323088542.0132327"/>
    <n v="1302781633"/>
    <n v="1284960883.0421929"/>
    <n v="0.97721170430290405"/>
    <x v="142"/>
    <n v="0.87336085414989528"/>
    <m/>
    <n v="-8.1639330034922169E-3"/>
    <m/>
    <n v="-5.6443018165627558E-2"/>
    <n v="0"/>
    <m/>
    <m/>
    <n v="0"/>
    <n v="10646025.90535"/>
    <m/>
    <n v="0"/>
    <d v="2023-12-11T10:00:00"/>
    <d v="2023-12-11T11:00:00"/>
    <m/>
    <x v="19"/>
  </r>
  <r>
    <s v="20231206600-00"/>
    <s v="염창중 통합형 시설개선 공사"/>
    <s v="서울특별시강서양천교육지원청"/>
    <x v="1"/>
    <x v="386"/>
    <x v="97"/>
    <n v="56571928"/>
    <n v="0.86745000000000005"/>
    <m/>
    <n v="1062710623.0758927"/>
    <n v="1056921093"/>
    <n v="1042463469.3688531"/>
    <n v="0.98713848006115157"/>
    <x v="143"/>
    <n v="0.8733197916793185"/>
    <m/>
    <n v="-7.1520935930837158E-3"/>
    <m/>
    <n v="-4.9103950198566587E-2"/>
    <n v="0"/>
    <m/>
    <m/>
    <n v="0"/>
    <n v="7498609.0563999936"/>
    <m/>
    <n v="0"/>
    <d v="2023-12-11T10:00:00"/>
    <d v="2023-12-11T11:00:00"/>
    <m/>
    <x v="19"/>
  </r>
  <r>
    <s v="20231206670-00"/>
    <s v="양목초 교사동 바닥 개선공사"/>
    <s v="서울특별시강서양천교육지원청"/>
    <x v="1"/>
    <x v="387"/>
    <x v="97"/>
    <n v="35953416"/>
    <n v="0.87744999999999995"/>
    <m/>
    <n v="669889190.38911998"/>
    <n v="647421239"/>
    <n v="638565163.87171912"/>
    <n v="0.95907679619726804"/>
    <x v="144"/>
    <n v="0.8833931033780662"/>
    <m/>
    <n v="-6.6635958501965239E-3"/>
    <m/>
    <n v="-5.0101289468777017E-2"/>
    <n v="0"/>
    <m/>
    <m/>
    <n v="0"/>
    <n v="4406091.1308000013"/>
    <m/>
    <n v="0"/>
    <d v="2023-12-11T10:00:00"/>
    <d v="2023-12-11T11:00:00"/>
    <m/>
    <x v="19"/>
  </r>
  <r>
    <s v="20231207654-00"/>
    <s v="[긴급]중계중 교사동 외부창호 개선공사"/>
    <m/>
    <x v="1"/>
    <x v="388"/>
    <x v="97"/>
    <n v="40750987"/>
    <n v="0.87744999999999995"/>
    <m/>
    <n v="744382804.94479001"/>
    <n v="743730417"/>
    <n v="733556928.625857"/>
    <n v="0.99171390494237066"/>
    <x v="145"/>
    <n v="0.88339910792851473"/>
    <m/>
    <n v="-6.7978378445373343E-3"/>
    <m/>
    <n v="-5.1162247989517677E-2"/>
    <n v="0"/>
    <m/>
    <m/>
    <n v="0"/>
    <n v="4994033.4568499997"/>
    <m/>
    <n v="0"/>
    <d v="2023-12-11T10:00:00"/>
    <d v="2023-12-11T11:00:00"/>
    <m/>
    <x v="19"/>
  </r>
  <r>
    <s v="20231207823-00"/>
    <s v="서울과학고 예지관 치장벽돌 보수 및 급식실 환기설비 개선공사"/>
    <s v="서울특별시중부교육지원청"/>
    <x v="1"/>
    <x v="389"/>
    <x v="97"/>
    <n v="56872007"/>
    <n v="0.86745000000000005"/>
    <m/>
    <n v="932777562.44651008"/>
    <n v="773049454"/>
    <n v="762474910.5187341"/>
    <n v="0.82119940953291715"/>
    <x v="146"/>
    <n v="0.87336233045376499"/>
    <m/>
    <n v="-8.2000495538047981E-3"/>
    <m/>
    <n v="-5.6706876971207978E-2"/>
    <n v="0"/>
    <m/>
    <m/>
    <n v="0"/>
    <n v="7538384.5278499946"/>
    <m/>
    <n v="0"/>
    <d v="2023-12-11T10:00:00"/>
    <d v="2023-12-11T11:00:00"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s v="-"/>
    <m/>
    <e v="#VALUE!"/>
    <m/>
    <n v="0"/>
    <e v="#VALUE!"/>
    <x v="0"/>
    <e v="#DIV/0!"/>
    <m/>
    <e v="#VALUE!"/>
    <m/>
    <e v="#DIV/0!"/>
    <e v="#DIV/0!"/>
    <m/>
    <m/>
    <n v="0"/>
    <e v="#VALUE!"/>
    <m/>
    <n v="0"/>
    <m/>
    <m/>
    <m/>
    <x v="19"/>
  </r>
  <r>
    <m/>
    <m/>
    <m/>
    <x v="0"/>
    <x v="390"/>
    <x v="0"/>
    <m/>
    <m/>
    <m/>
    <m/>
    <m/>
    <m/>
    <m/>
    <x v="0"/>
    <m/>
    <m/>
    <m/>
    <m/>
    <m/>
    <m/>
    <m/>
    <m/>
    <m/>
    <m/>
    <m/>
    <m/>
    <m/>
    <m/>
    <m/>
    <x v="19"/>
  </r>
  <r>
    <m/>
    <m/>
    <m/>
    <x v="0"/>
    <x v="390"/>
    <x v="0"/>
    <m/>
    <m/>
    <m/>
    <m/>
    <m/>
    <m/>
    <m/>
    <x v="0"/>
    <m/>
    <m/>
    <m/>
    <m/>
    <m/>
    <m/>
    <m/>
    <m/>
    <m/>
    <m/>
    <m/>
    <m/>
    <m/>
    <m/>
    <m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38940-662A-43DD-A07E-3DBC208340EC}" name="피벗 테이블1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B190" firstHeaderRow="1" firstDataRow="1" firstDataCol="1"/>
  <pivotFields count="30"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93">
        <item x="301"/>
        <item x="332"/>
        <item x="344"/>
        <item x="335"/>
        <item x="324"/>
        <item x="360"/>
        <item x="318"/>
        <item x="326"/>
        <item x="321"/>
        <item x="341"/>
        <item x="339"/>
        <item x="5"/>
        <item x="137"/>
        <item x="105"/>
        <item x="330"/>
        <item x="12"/>
        <item x="186"/>
        <item x="319"/>
        <item x="287"/>
        <item x="166"/>
        <item x="67"/>
        <item m="1" x="391"/>
        <item x="132"/>
        <item x="303"/>
        <item x="249"/>
        <item x="208"/>
        <item x="98"/>
        <item x="286"/>
        <item x="202"/>
        <item x="148"/>
        <item x="142"/>
        <item x="238"/>
        <item x="273"/>
        <item x="259"/>
        <item x="27"/>
        <item x="206"/>
        <item x="138"/>
        <item x="84"/>
        <item x="68"/>
        <item x="263"/>
        <item x="41"/>
        <item x="356"/>
        <item x="216"/>
        <item x="50"/>
        <item x="361"/>
        <item x="311"/>
        <item x="245"/>
        <item x="199"/>
        <item x="283"/>
        <item x="347"/>
        <item x="191"/>
        <item x="265"/>
        <item x="16"/>
        <item x="150"/>
        <item x="153"/>
        <item x="322"/>
        <item x="198"/>
        <item x="129"/>
        <item x="15"/>
        <item x="277"/>
        <item x="306"/>
        <item x="118"/>
        <item x="183"/>
        <item x="101"/>
        <item x="314"/>
        <item x="269"/>
        <item x="79"/>
        <item x="271"/>
        <item x="96"/>
        <item x="44"/>
        <item x="187"/>
        <item x="342"/>
        <item x="55"/>
        <item x="23"/>
        <item x="86"/>
        <item x="337"/>
        <item x="248"/>
        <item x="207"/>
        <item x="133"/>
        <item x="65"/>
        <item x="111"/>
        <item x="54"/>
        <item x="188"/>
        <item x="163"/>
        <item x="99"/>
        <item x="197"/>
        <item x="307"/>
        <item x="78"/>
        <item x="94"/>
        <item x="272"/>
        <item x="278"/>
        <item x="267"/>
        <item x="85"/>
        <item x="176"/>
        <item x="357"/>
        <item x="131"/>
        <item x="230"/>
        <item x="262"/>
        <item x="242"/>
        <item x="141"/>
        <item x="14"/>
        <item x="66"/>
        <item x="147"/>
        <item x="266"/>
        <item x="164"/>
        <item x="162"/>
        <item x="222"/>
        <item x="210"/>
        <item x="19"/>
        <item x="294"/>
        <item x="195"/>
        <item x="329"/>
        <item x="97"/>
        <item x="328"/>
        <item x="109"/>
        <item x="80"/>
        <item x="190"/>
        <item x="349"/>
        <item x="9"/>
        <item x="220"/>
        <item x="52"/>
        <item x="317"/>
        <item x="310"/>
        <item x="261"/>
        <item x="112"/>
        <item x="354"/>
        <item x="116"/>
        <item x="280"/>
        <item x="282"/>
        <item x="193"/>
        <item x="325"/>
        <item x="251"/>
        <item x="172"/>
        <item x="232"/>
        <item x="264"/>
        <item x="194"/>
        <item x="299"/>
        <item x="320"/>
        <item x="289"/>
        <item x="92"/>
        <item x="258"/>
        <item x="236"/>
        <item x="29"/>
        <item x="246"/>
        <item x="113"/>
        <item x="257"/>
        <item x="291"/>
        <item x="218"/>
        <item x="244"/>
        <item x="211"/>
        <item x="63"/>
        <item x="192"/>
        <item x="156"/>
        <item x="71"/>
        <item x="140"/>
        <item x="308"/>
        <item x="117"/>
        <item x="158"/>
        <item x="149"/>
        <item x="134"/>
        <item x="253"/>
        <item x="126"/>
        <item x="362"/>
        <item x="21"/>
        <item x="90"/>
        <item x="189"/>
        <item x="240"/>
        <item x="365"/>
        <item x="178"/>
        <item x="28"/>
        <item x="234"/>
        <item x="254"/>
        <item x="160"/>
        <item x="37"/>
        <item x="243"/>
        <item x="125"/>
        <item x="224"/>
        <item x="70"/>
        <item x="368"/>
        <item x="121"/>
        <item x="175"/>
        <item x="11"/>
        <item x="290"/>
        <item x="213"/>
        <item x="268"/>
        <item x="20"/>
        <item x="24"/>
        <item x="136"/>
        <item x="152"/>
        <item x="42"/>
        <item x="75"/>
        <item x="227"/>
        <item x="103"/>
        <item x="26"/>
        <item x="167"/>
        <item x="355"/>
        <item x="34"/>
        <item x="32"/>
        <item x="302"/>
        <item x="285"/>
        <item x="51"/>
        <item x="292"/>
        <item x="127"/>
        <item x="139"/>
        <item x="270"/>
        <item x="305"/>
        <item x="215"/>
        <item x="247"/>
        <item x="170"/>
        <item x="110"/>
        <item x="1"/>
        <item x="31"/>
        <item x="281"/>
        <item x="122"/>
        <item x="33"/>
        <item x="165"/>
        <item x="256"/>
        <item x="58"/>
        <item x="252"/>
        <item x="89"/>
        <item x="338"/>
        <item x="155"/>
        <item x="200"/>
        <item x="359"/>
        <item x="115"/>
        <item x="40"/>
        <item x="363"/>
        <item x="93"/>
        <item x="182"/>
        <item x="91"/>
        <item x="59"/>
        <item x="214"/>
        <item x="241"/>
        <item x="358"/>
        <item x="8"/>
        <item x="135"/>
        <item x="62"/>
        <item x="260"/>
        <item x="366"/>
        <item x="45"/>
        <item x="143"/>
        <item x="7"/>
        <item x="151"/>
        <item x="219"/>
        <item x="279"/>
        <item x="128"/>
        <item x="174"/>
        <item x="22"/>
        <item x="343"/>
        <item x="352"/>
        <item x="204"/>
        <item x="47"/>
        <item x="157"/>
        <item x="18"/>
        <item x="229"/>
        <item x="179"/>
        <item x="297"/>
        <item x="100"/>
        <item x="95"/>
        <item x="228"/>
        <item x="53"/>
        <item x="154"/>
        <item x="124"/>
        <item x="223"/>
        <item x="123"/>
        <item x="60"/>
        <item x="217"/>
        <item x="340"/>
        <item x="209"/>
        <item x="331"/>
        <item x="333"/>
        <item x="64"/>
        <item x="184"/>
        <item x="49"/>
        <item x="146"/>
        <item x="316"/>
        <item x="237"/>
        <item x="83"/>
        <item x="173"/>
        <item x="104"/>
        <item x="353"/>
        <item x="69"/>
        <item x="298"/>
        <item x="367"/>
        <item x="226"/>
        <item x="293"/>
        <item x="309"/>
        <item x="288"/>
        <item x="274"/>
        <item x="334"/>
        <item x="351"/>
        <item x="6"/>
        <item x="225"/>
        <item x="57"/>
        <item x="0"/>
        <item x="255"/>
        <item x="114"/>
        <item x="74"/>
        <item x="119"/>
        <item x="130"/>
        <item x="327"/>
        <item x="88"/>
        <item x="102"/>
        <item x="107"/>
        <item x="61"/>
        <item x="275"/>
        <item x="36"/>
        <item x="4"/>
        <item x="77"/>
        <item x="108"/>
        <item x="3"/>
        <item x="239"/>
        <item x="250"/>
        <item x="30"/>
        <item x="144"/>
        <item x="177"/>
        <item x="233"/>
        <item x="312"/>
        <item x="201"/>
        <item x="159"/>
        <item x="185"/>
        <item x="181"/>
        <item x="235"/>
        <item x="231"/>
        <item x="56"/>
        <item x="46"/>
        <item x="300"/>
        <item x="82"/>
        <item x="161"/>
        <item x="81"/>
        <item x="323"/>
        <item x="346"/>
        <item x="345"/>
        <item x="106"/>
        <item x="348"/>
        <item x="276"/>
        <item x="315"/>
        <item x="43"/>
        <item x="295"/>
        <item x="296"/>
        <item x="203"/>
        <item x="221"/>
        <item x="87"/>
        <item x="336"/>
        <item x="364"/>
        <item x="205"/>
        <item x="17"/>
        <item x="313"/>
        <item x="180"/>
        <item x="39"/>
        <item x="25"/>
        <item x="304"/>
        <item x="13"/>
        <item x="48"/>
        <item x="350"/>
        <item x="38"/>
        <item x="212"/>
        <item x="73"/>
        <item x="171"/>
        <item x="168"/>
        <item x="284"/>
        <item x="120"/>
        <item x="35"/>
        <item x="2"/>
        <item x="196"/>
        <item x="10"/>
        <item x="145"/>
        <item x="169"/>
        <item x="72"/>
        <item x="76"/>
        <item x="390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t="default"/>
      </items>
    </pivotField>
    <pivotField showAll="0">
      <items count="99">
        <item x="66"/>
        <item x="13"/>
        <item x="11"/>
        <item x="10"/>
        <item x="49"/>
        <item x="78"/>
        <item x="27"/>
        <item x="56"/>
        <item x="9"/>
        <item x="8"/>
        <item x="6"/>
        <item x="50"/>
        <item x="77"/>
        <item x="83"/>
        <item x="65"/>
        <item x="26"/>
        <item x="58"/>
        <item x="62"/>
        <item x="88"/>
        <item x="72"/>
        <item x="75"/>
        <item x="90"/>
        <item x="57"/>
        <item x="17"/>
        <item x="23"/>
        <item x="20"/>
        <item x="25"/>
        <item x="7"/>
        <item x="12"/>
        <item x="33"/>
        <item x="64"/>
        <item x="53"/>
        <item x="94"/>
        <item x="85"/>
        <item x="92"/>
        <item x="81"/>
        <item x="48"/>
        <item x="63"/>
        <item x="82"/>
        <item x="86"/>
        <item x="96"/>
        <item x="79"/>
        <item x="73"/>
        <item x="16"/>
        <item x="91"/>
        <item x="84"/>
        <item x="97"/>
        <item x="60"/>
        <item x="80"/>
        <item x="37"/>
        <item x="14"/>
        <item x="42"/>
        <item x="69"/>
        <item x="38"/>
        <item x="95"/>
        <item x="70"/>
        <item x="52"/>
        <item x="59"/>
        <item x="15"/>
        <item x="51"/>
        <item x="39"/>
        <item x="21"/>
        <item x="28"/>
        <item x="29"/>
        <item x="30"/>
        <item x="40"/>
        <item x="5"/>
        <item x="35"/>
        <item x="19"/>
        <item x="18"/>
        <item x="34"/>
        <item x="46"/>
        <item x="31"/>
        <item x="2"/>
        <item x="47"/>
        <item x="41"/>
        <item x="24"/>
        <item x="22"/>
        <item x="45"/>
        <item x="36"/>
        <item x="44"/>
        <item x="32"/>
        <item x="43"/>
        <item x="54"/>
        <item x="3"/>
        <item x="68"/>
        <item x="4"/>
        <item x="1"/>
        <item x="61"/>
        <item x="67"/>
        <item x="93"/>
        <item x="87"/>
        <item x="71"/>
        <item x="76"/>
        <item x="55"/>
        <item x="74"/>
        <item x="8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8">
        <item x="58"/>
        <item x="89"/>
        <item x="101"/>
        <item x="92"/>
        <item x="81"/>
        <item x="117"/>
        <item x="75"/>
        <item x="83"/>
        <item x="78"/>
        <item x="98"/>
        <item x="96"/>
        <item x="87"/>
        <item x="76"/>
        <item x="44"/>
        <item x="136"/>
        <item x="6"/>
        <item x="60"/>
        <item x="43"/>
        <item x="16"/>
        <item x="30"/>
        <item x="68"/>
        <item x="20"/>
        <item x="113"/>
        <item x="118"/>
        <item x="40"/>
        <item x="104"/>
        <item x="79"/>
        <item x="22"/>
        <item x="63"/>
        <item x="34"/>
        <item x="1"/>
        <item x="26"/>
        <item x="71"/>
        <item x="28"/>
        <item x="94"/>
        <item x="99"/>
        <item x="5"/>
        <item x="137"/>
        <item x="64"/>
        <item x="128"/>
        <item x="29"/>
        <item x="35"/>
        <item x="24"/>
        <item x="114"/>
        <item x="19"/>
        <item x="127"/>
        <item x="23"/>
        <item x="135"/>
        <item x="51"/>
        <item x="86"/>
        <item x="85"/>
        <item x="133"/>
        <item x="106"/>
        <item x="67"/>
        <item x="74"/>
        <item x="18"/>
        <item x="111"/>
        <item x="144"/>
        <item x="82"/>
        <item x="8"/>
        <item x="37"/>
        <item x="141"/>
        <item x="39"/>
        <item x="56"/>
        <item x="21"/>
        <item x="77"/>
        <item x="46"/>
        <item x="15"/>
        <item x="129"/>
        <item x="48"/>
        <item x="14"/>
        <item x="65"/>
        <item x="10"/>
        <item x="119"/>
        <item x="145"/>
        <item x="122"/>
        <item x="11"/>
        <item x="2"/>
        <item x="125"/>
        <item x="25"/>
        <item x="47"/>
        <item x="49"/>
        <item x="112"/>
        <item x="42"/>
        <item x="59"/>
        <item x="27"/>
        <item x="62"/>
        <item x="4"/>
        <item x="13"/>
        <item x="38"/>
        <item x="9"/>
        <item x="95"/>
        <item x="132"/>
        <item x="126"/>
        <item x="116"/>
        <item x="120"/>
        <item x="146"/>
        <item x="115"/>
        <item x="17"/>
        <item x="123"/>
        <item x="3"/>
        <item x="36"/>
        <item x="100"/>
        <item x="109"/>
        <item x="143"/>
        <item x="54"/>
        <item x="140"/>
        <item x="97"/>
        <item x="88"/>
        <item x="90"/>
        <item x="73"/>
        <item x="110"/>
        <item x="55"/>
        <item x="124"/>
        <item x="50"/>
        <item x="142"/>
        <item x="66"/>
        <item x="45"/>
        <item x="91"/>
        <item x="31"/>
        <item x="108"/>
        <item x="131"/>
        <item x="12"/>
        <item x="130"/>
        <item x="84"/>
        <item x="32"/>
        <item x="7"/>
        <item x="69"/>
        <item x="139"/>
        <item x="57"/>
        <item x="80"/>
        <item x="103"/>
        <item x="138"/>
        <item x="102"/>
        <item x="105"/>
        <item x="134"/>
        <item x="72"/>
        <item x="33"/>
        <item x="52"/>
        <item x="53"/>
        <item x="121"/>
        <item x="93"/>
        <item x="70"/>
        <item x="61"/>
        <item x="107"/>
        <item x="4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41" showAll="0"/>
    <pivotField showAll="0"/>
    <pivotField showAll="0"/>
    <pivotField numFmtId="41" showAll="0"/>
    <pivotField showAll="0"/>
    <pivotField showAll="0"/>
    <pivotField showAll="0"/>
    <pivotField axis="axisRow" showAll="0">
      <items count="21">
        <item x="8"/>
        <item x="13"/>
        <item x="0"/>
        <item x="6"/>
        <item x="1"/>
        <item x="15"/>
        <item x="19"/>
        <item x="2"/>
        <item x="3"/>
        <item x="4"/>
        <item x="5"/>
        <item x="7"/>
        <item x="9"/>
        <item x="10"/>
        <item x="11"/>
        <item x="12"/>
        <item x="14"/>
        <item x="16"/>
        <item x="17"/>
        <item x="18"/>
        <item t="default"/>
      </items>
    </pivotField>
  </pivotFields>
  <rowFields count="2">
    <field x="29"/>
    <field x="13"/>
  </rowFields>
  <rowItems count="187">
    <i>
      <x/>
    </i>
    <i r="1">
      <x v="70"/>
    </i>
    <i r="1">
      <x v="146"/>
    </i>
    <i>
      <x v="1"/>
    </i>
    <i r="1">
      <x/>
    </i>
    <i r="1">
      <x v="6"/>
    </i>
    <i r="1">
      <x v="7"/>
    </i>
    <i r="1">
      <x v="8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6"/>
    </i>
    <i r="1">
      <x v="40"/>
    </i>
    <i r="1">
      <x v="42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5"/>
    </i>
    <i r="1">
      <x v="58"/>
    </i>
    <i r="1">
      <x v="63"/>
    </i>
    <i r="1">
      <x v="64"/>
    </i>
    <i r="1">
      <x v="65"/>
    </i>
    <i r="1">
      <x v="66"/>
    </i>
    <i r="1">
      <x v="69"/>
    </i>
    <i r="1">
      <x v="71"/>
    </i>
    <i r="1">
      <x v="72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8"/>
    </i>
    <i r="1">
      <x v="100"/>
    </i>
    <i r="1">
      <x v="105"/>
    </i>
    <i r="1">
      <x v="109"/>
    </i>
    <i r="1">
      <x v="110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4"/>
    </i>
    <i r="1">
      <x v="125"/>
    </i>
    <i r="1">
      <x v="127"/>
    </i>
    <i r="1">
      <x v="129"/>
    </i>
    <i r="1">
      <x v="130"/>
    </i>
    <i r="1">
      <x v="136"/>
    </i>
    <i r="1">
      <x v="137"/>
    </i>
    <i r="1">
      <x v="138"/>
    </i>
    <i r="1">
      <x v="139"/>
    </i>
    <i r="1">
      <x v="142"/>
    </i>
    <i r="1">
      <x v="143"/>
    </i>
    <i r="1">
      <x v="145"/>
    </i>
    <i r="1">
      <x v="146"/>
    </i>
    <i>
      <x v="2"/>
    </i>
    <i r="1">
      <x v="4"/>
    </i>
    <i r="1">
      <x v="12"/>
    </i>
    <i r="1">
      <x v="34"/>
    </i>
    <i r="1">
      <x v="41"/>
    </i>
    <i r="1">
      <x v="49"/>
    </i>
    <i r="1">
      <x v="67"/>
    </i>
    <i r="1">
      <x v="91"/>
    </i>
    <i r="1">
      <x v="108"/>
    </i>
    <i r="1">
      <x v="146"/>
    </i>
    <i>
      <x v="3"/>
    </i>
    <i r="1">
      <x v="10"/>
    </i>
    <i r="1">
      <x v="30"/>
    </i>
    <i r="1">
      <x v="62"/>
    </i>
    <i r="1">
      <x v="141"/>
    </i>
    <i r="1">
      <x v="146"/>
    </i>
    <i>
      <x v="4"/>
    </i>
    <i r="1">
      <x v="1"/>
    </i>
    <i r="1">
      <x v="3"/>
    </i>
    <i r="1">
      <x v="9"/>
    </i>
    <i r="1">
      <x v="13"/>
    </i>
    <i r="1">
      <x v="35"/>
    </i>
    <i r="1">
      <x v="38"/>
    </i>
    <i r="1">
      <x v="60"/>
    </i>
    <i r="1">
      <x v="89"/>
    </i>
    <i r="1">
      <x v="101"/>
    </i>
    <i r="1">
      <x v="102"/>
    </i>
    <i r="1">
      <x v="107"/>
    </i>
    <i r="1">
      <x v="122"/>
    </i>
    <i r="1">
      <x v="146"/>
    </i>
    <i>
      <x v="5"/>
    </i>
    <i r="1">
      <x v="59"/>
    </i>
    <i r="1">
      <x v="83"/>
    </i>
    <i r="1">
      <x v="126"/>
    </i>
    <i r="1">
      <x v="146"/>
    </i>
    <i>
      <x v="6"/>
    </i>
    <i r="1">
      <x v="5"/>
    </i>
    <i r="1">
      <x v="14"/>
    </i>
    <i r="1">
      <x v="22"/>
    </i>
    <i r="1">
      <x v="23"/>
    </i>
    <i r="1">
      <x v="25"/>
    </i>
    <i r="1">
      <x v="37"/>
    </i>
    <i r="1">
      <x v="39"/>
    </i>
    <i r="1">
      <x v="43"/>
    </i>
    <i r="1">
      <x v="45"/>
    </i>
    <i r="1">
      <x v="47"/>
    </i>
    <i r="1">
      <x v="51"/>
    </i>
    <i r="1">
      <x v="52"/>
    </i>
    <i r="1">
      <x v="56"/>
    </i>
    <i r="1">
      <x v="57"/>
    </i>
    <i r="1">
      <x v="61"/>
    </i>
    <i r="1">
      <x v="68"/>
    </i>
    <i r="1">
      <x v="73"/>
    </i>
    <i r="1">
      <x v="74"/>
    </i>
    <i r="1">
      <x v="75"/>
    </i>
    <i r="1">
      <x v="82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3"/>
    </i>
    <i r="1">
      <x v="104"/>
    </i>
    <i r="1">
      <x v="106"/>
    </i>
    <i r="1">
      <x v="111"/>
    </i>
    <i r="1">
      <x v="115"/>
    </i>
    <i r="1">
      <x v="120"/>
    </i>
    <i r="1">
      <x v="121"/>
    </i>
    <i r="1">
      <x v="123"/>
    </i>
    <i r="1">
      <x v="128"/>
    </i>
    <i r="1">
      <x v="131"/>
    </i>
    <i r="1">
      <x v="132"/>
    </i>
    <i r="1">
      <x v="133"/>
    </i>
    <i r="1">
      <x v="134"/>
    </i>
    <i r="1">
      <x v="135"/>
    </i>
    <i r="1">
      <x v="140"/>
    </i>
    <i r="1">
      <x v="144"/>
    </i>
    <i r="1">
      <x v="146"/>
    </i>
    <i>
      <x v="7"/>
    </i>
    <i r="1">
      <x v="2"/>
    </i>
    <i r="1">
      <x v="146"/>
    </i>
    <i>
      <x v="8"/>
    </i>
    <i r="1">
      <x v="146"/>
    </i>
    <i>
      <x v="9"/>
    </i>
    <i r="1">
      <x v="146"/>
    </i>
    <i>
      <x v="10"/>
    </i>
    <i r="1">
      <x v="146"/>
    </i>
    <i>
      <x v="11"/>
    </i>
    <i r="1">
      <x v="146"/>
    </i>
    <i>
      <x v="12"/>
    </i>
    <i r="1">
      <x v="146"/>
    </i>
    <i>
      <x v="13"/>
    </i>
    <i r="1">
      <x v="146"/>
    </i>
    <i>
      <x v="14"/>
    </i>
    <i r="1">
      <x v="146"/>
    </i>
    <i>
      <x v="15"/>
    </i>
    <i r="1">
      <x v="146"/>
    </i>
    <i>
      <x v="16"/>
    </i>
    <i r="1">
      <x v="146"/>
    </i>
    <i>
      <x v="17"/>
    </i>
    <i r="1">
      <x v="146"/>
    </i>
    <i>
      <x v="18"/>
    </i>
    <i r="1">
      <x v="146"/>
    </i>
    <i>
      <x v="19"/>
    </i>
    <i r="1">
      <x v="146"/>
    </i>
    <i t="grand">
      <x/>
    </i>
  </rowItems>
  <colItems count="1">
    <i/>
  </colItems>
  <dataFields count="1">
    <dataField name="평균 : 사정률" fld="21" subtotal="average" baseField="23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A4FF5-BB8D-4266-B412-141200CE021B}">
  <dimension ref="A3:B190"/>
  <sheetViews>
    <sheetView zoomScale="85" zoomScaleNormal="85" workbookViewId="0">
      <selection activeCell="F73" sqref="F73"/>
    </sheetView>
  </sheetViews>
  <sheetFormatPr defaultRowHeight="17.399999999999999"/>
  <cols>
    <col min="1" max="1" width="20" style="93" bestFit="1" customWidth="1"/>
    <col min="2" max="2" width="13.5" bestFit="1" customWidth="1"/>
    <col min="3" max="3" width="25.5" bestFit="1" customWidth="1"/>
  </cols>
  <sheetData>
    <row r="3" spans="1:2">
      <c r="A3" s="94" t="s">
        <v>120</v>
      </c>
      <c r="B3" t="s">
        <v>139</v>
      </c>
    </row>
    <row r="4" spans="1:2">
      <c r="A4" s="95" t="s">
        <v>114</v>
      </c>
      <c r="B4">
        <v>1.0007135396474667</v>
      </c>
    </row>
    <row r="5" spans="1:2">
      <c r="A5" s="96">
        <v>704984204.50252473</v>
      </c>
      <c r="B5">
        <v>0.99583999999999995</v>
      </c>
    </row>
    <row r="6" spans="1:2">
      <c r="A6" s="96" t="s">
        <v>896</v>
      </c>
      <c r="B6">
        <v>1.0019319245593332</v>
      </c>
    </row>
    <row r="7" spans="1:2">
      <c r="A7" s="95" t="s">
        <v>108</v>
      </c>
      <c r="B7">
        <v>0.99919907258963303</v>
      </c>
    </row>
    <row r="8" spans="1:2">
      <c r="A8" s="96">
        <v>393741964</v>
      </c>
      <c r="B8">
        <v>1.0091699999999999</v>
      </c>
    </row>
    <row r="9" spans="1:2">
      <c r="A9" s="96">
        <v>415052161</v>
      </c>
      <c r="B9">
        <v>0.99282999999999999</v>
      </c>
    </row>
    <row r="10" spans="1:2">
      <c r="A10" s="96">
        <v>423311000</v>
      </c>
      <c r="B10">
        <v>1.00614</v>
      </c>
    </row>
    <row r="11" spans="1:2">
      <c r="A11" s="96">
        <v>440704723</v>
      </c>
      <c r="B11">
        <v>1.0017400000000001</v>
      </c>
    </row>
    <row r="12" spans="1:2">
      <c r="A12" s="96">
        <v>493576099</v>
      </c>
      <c r="B12">
        <v>1.0024200000000001</v>
      </c>
    </row>
    <row r="13" spans="1:2">
      <c r="A13" s="96">
        <v>502726292</v>
      </c>
      <c r="B13">
        <v>1.0021800000000001</v>
      </c>
    </row>
    <row r="14" spans="1:2">
      <c r="A14" s="96">
        <v>506559978</v>
      </c>
      <c r="B14">
        <v>1.0111699999999999</v>
      </c>
    </row>
    <row r="15" spans="1:2">
      <c r="A15" s="96">
        <v>510875710</v>
      </c>
      <c r="B15">
        <v>1.00837</v>
      </c>
    </row>
    <row r="16" spans="1:2">
      <c r="A16" s="96">
        <v>516160878.47120219</v>
      </c>
      <c r="B16">
        <v>0.98526999999999998</v>
      </c>
    </row>
    <row r="17" spans="1:2">
      <c r="A17" s="96">
        <v>517486800</v>
      </c>
      <c r="B17">
        <v>1.0016700000000001</v>
      </c>
    </row>
    <row r="18" spans="1:2">
      <c r="A18" s="96">
        <v>518303997</v>
      </c>
      <c r="B18">
        <v>1.0001599999999999</v>
      </c>
    </row>
    <row r="19" spans="1:2">
      <c r="A19" s="96">
        <v>518543756.12959427</v>
      </c>
      <c r="B19">
        <v>0.99458000000000002</v>
      </c>
    </row>
    <row r="20" spans="1:2">
      <c r="A20" s="96">
        <v>534304430</v>
      </c>
      <c r="B20">
        <v>0.99321000000000004</v>
      </c>
    </row>
    <row r="21" spans="1:2">
      <c r="A21" s="96">
        <v>536806922</v>
      </c>
      <c r="B21">
        <v>0.98385</v>
      </c>
    </row>
    <row r="22" spans="1:2">
      <c r="A22" s="96">
        <v>539557808.92502975</v>
      </c>
      <c r="B22">
        <v>0.99936999999999998</v>
      </c>
    </row>
    <row r="23" spans="1:2">
      <c r="A23" s="96">
        <v>551776963</v>
      </c>
      <c r="B23">
        <v>1.00197</v>
      </c>
    </row>
    <row r="24" spans="1:2">
      <c r="A24" s="96">
        <v>552928300</v>
      </c>
      <c r="B24">
        <v>1.0082800000000001</v>
      </c>
    </row>
    <row r="25" spans="1:2">
      <c r="A25" s="96">
        <v>556935306.28227878</v>
      </c>
      <c r="B25">
        <v>0.99095999999999995</v>
      </c>
    </row>
    <row r="26" spans="1:2">
      <c r="A26" s="96">
        <v>557954608</v>
      </c>
      <c r="B26">
        <v>0.99414000000000002</v>
      </c>
    </row>
    <row r="27" spans="1:2">
      <c r="A27" s="96">
        <v>564145707.37973571</v>
      </c>
      <c r="B27">
        <v>1.0076099999999999</v>
      </c>
    </row>
    <row r="28" spans="1:2">
      <c r="A28" s="96">
        <v>574500900</v>
      </c>
      <c r="B28">
        <v>0.99605999999999995</v>
      </c>
    </row>
    <row r="29" spans="1:2">
      <c r="A29" s="96">
        <v>595256200</v>
      </c>
      <c r="B29">
        <v>0.99199999999999999</v>
      </c>
    </row>
    <row r="30" spans="1:2">
      <c r="A30" s="96">
        <v>599513131.60452461</v>
      </c>
      <c r="B30">
        <v>1.0089999999999999</v>
      </c>
    </row>
    <row r="31" spans="1:2">
      <c r="A31" s="96">
        <v>607208167.11393154</v>
      </c>
      <c r="B31">
        <v>0.98538000000000003</v>
      </c>
    </row>
    <row r="32" spans="1:2">
      <c r="A32" s="96">
        <v>609554136.10554552</v>
      </c>
      <c r="B32">
        <v>0.98921999999999999</v>
      </c>
    </row>
    <row r="33" spans="1:2">
      <c r="A33" s="96">
        <v>628958208.29482615</v>
      </c>
      <c r="B33">
        <v>0.98980000000000001</v>
      </c>
    </row>
    <row r="34" spans="1:2">
      <c r="A34" s="96">
        <v>633907251</v>
      </c>
      <c r="B34">
        <v>1.00051</v>
      </c>
    </row>
    <row r="35" spans="1:2">
      <c r="A35" s="96">
        <v>650504278</v>
      </c>
      <c r="B35">
        <v>0.99190999999999996</v>
      </c>
    </row>
    <row r="36" spans="1:2">
      <c r="A36" s="96">
        <v>655735478</v>
      </c>
      <c r="B36">
        <v>0.99995000000000001</v>
      </c>
    </row>
    <row r="37" spans="1:2">
      <c r="A37" s="96">
        <v>660348738.31550848</v>
      </c>
      <c r="B37">
        <v>1.01278</v>
      </c>
    </row>
    <row r="38" spans="1:2">
      <c r="A38" s="96">
        <v>670435180</v>
      </c>
      <c r="B38">
        <v>0.99556999999999995</v>
      </c>
    </row>
    <row r="39" spans="1:2">
      <c r="A39" s="96">
        <v>673404661</v>
      </c>
      <c r="B39">
        <v>0.99780000000000002</v>
      </c>
    </row>
    <row r="40" spans="1:2">
      <c r="A40" s="96">
        <v>683543010.42439628</v>
      </c>
      <c r="B40">
        <v>0.98551999999999995</v>
      </c>
    </row>
    <row r="41" spans="1:2">
      <c r="A41" s="96">
        <v>685130496</v>
      </c>
      <c r="B41">
        <v>0.99222999999999995</v>
      </c>
    </row>
    <row r="42" spans="1:2">
      <c r="A42" s="96">
        <v>689886716</v>
      </c>
      <c r="B42">
        <v>0.99161999999999995</v>
      </c>
    </row>
    <row r="43" spans="1:2">
      <c r="A43" s="96">
        <v>703832130</v>
      </c>
      <c r="B43">
        <v>0.98645000000000005</v>
      </c>
    </row>
    <row r="44" spans="1:2">
      <c r="A44" s="96">
        <v>722453935</v>
      </c>
      <c r="B44">
        <v>0.99026999999999998</v>
      </c>
    </row>
    <row r="45" spans="1:2">
      <c r="A45" s="96">
        <v>730745060</v>
      </c>
      <c r="B45">
        <v>0.99894000000000005</v>
      </c>
    </row>
    <row r="46" spans="1:2">
      <c r="A46" s="96">
        <v>758274420</v>
      </c>
      <c r="B46">
        <v>1.00248</v>
      </c>
    </row>
    <row r="47" spans="1:2">
      <c r="A47" s="96">
        <v>775026000</v>
      </c>
      <c r="B47">
        <v>0.99439999999999995</v>
      </c>
    </row>
    <row r="48" spans="1:2">
      <c r="A48" s="96">
        <v>788866666.34838295</v>
      </c>
      <c r="B48">
        <v>1.00373</v>
      </c>
    </row>
    <row r="49" spans="1:2">
      <c r="A49" s="96">
        <v>790665146.33701301</v>
      </c>
      <c r="B49">
        <v>0.99777000000000005</v>
      </c>
    </row>
    <row r="50" spans="1:2">
      <c r="A50" s="96">
        <v>795055640</v>
      </c>
      <c r="B50">
        <v>1.01013</v>
      </c>
    </row>
    <row r="51" spans="1:2">
      <c r="A51" s="96">
        <v>823733136</v>
      </c>
      <c r="B51">
        <v>0.99994000000000005</v>
      </c>
    </row>
    <row r="52" spans="1:2">
      <c r="A52" s="96">
        <v>829907152</v>
      </c>
      <c r="B52">
        <v>1.0032799999999999</v>
      </c>
    </row>
    <row r="53" spans="1:2">
      <c r="A53" s="96">
        <v>830313747.01012576</v>
      </c>
      <c r="B53">
        <v>1.00644</v>
      </c>
    </row>
    <row r="54" spans="1:2">
      <c r="A54" s="96">
        <v>840986200</v>
      </c>
      <c r="B54">
        <v>0.99656999999999996</v>
      </c>
    </row>
    <row r="55" spans="1:2">
      <c r="A55" s="96">
        <v>856476413</v>
      </c>
      <c r="B55">
        <v>0.99192999999999998</v>
      </c>
    </row>
    <row r="56" spans="1:2">
      <c r="A56" s="96">
        <v>870181320</v>
      </c>
      <c r="B56">
        <v>1.01346</v>
      </c>
    </row>
    <row r="57" spans="1:2">
      <c r="A57" s="96">
        <v>873560703.28456104</v>
      </c>
      <c r="B57">
        <v>1.0010600000000001</v>
      </c>
    </row>
    <row r="58" spans="1:2">
      <c r="A58" s="96">
        <v>983106437.12076032</v>
      </c>
      <c r="B58">
        <v>1.0159199999999999</v>
      </c>
    </row>
    <row r="59" spans="1:2">
      <c r="A59" s="96">
        <v>1023255000</v>
      </c>
      <c r="B59">
        <v>1.0022800000000001</v>
      </c>
    </row>
    <row r="60" spans="1:2">
      <c r="A60" s="96">
        <v>1097769985.9808002</v>
      </c>
      <c r="B60">
        <v>0.99568000000000001</v>
      </c>
    </row>
    <row r="61" spans="1:2">
      <c r="A61" s="96">
        <v>1175601368</v>
      </c>
      <c r="B61">
        <v>1.0047699999999999</v>
      </c>
    </row>
    <row r="62" spans="1:2">
      <c r="A62" s="96">
        <v>1208880449</v>
      </c>
      <c r="B62">
        <v>1.0045900000000001</v>
      </c>
    </row>
    <row r="63" spans="1:2">
      <c r="A63" s="96">
        <v>1272465549.69244</v>
      </c>
      <c r="B63">
        <v>1.0096099999999999</v>
      </c>
    </row>
    <row r="64" spans="1:2">
      <c r="A64" s="96">
        <v>1291960542.1948941</v>
      </c>
      <c r="B64">
        <v>0.99460000000000004</v>
      </c>
    </row>
    <row r="65" spans="1:2">
      <c r="A65" s="96">
        <v>1319593386.5316777</v>
      </c>
      <c r="B65">
        <v>0.99904000000000004</v>
      </c>
    </row>
    <row r="66" spans="1:2">
      <c r="A66" s="96">
        <v>1345728610</v>
      </c>
      <c r="B66">
        <v>1.0016</v>
      </c>
    </row>
    <row r="67" spans="1:2">
      <c r="A67" s="96">
        <v>1374679820</v>
      </c>
      <c r="B67">
        <v>0.99111000000000005</v>
      </c>
    </row>
    <row r="68" spans="1:2">
      <c r="A68" s="96">
        <v>1379496239</v>
      </c>
      <c r="B68">
        <v>1.00223</v>
      </c>
    </row>
    <row r="69" spans="1:2">
      <c r="A69" s="96">
        <v>1380550400</v>
      </c>
      <c r="B69">
        <v>1.0076400000000001</v>
      </c>
    </row>
    <row r="70" spans="1:2">
      <c r="A70" s="96">
        <v>1492695940</v>
      </c>
      <c r="B70">
        <v>1.00621</v>
      </c>
    </row>
    <row r="71" spans="1:2">
      <c r="A71" s="96">
        <v>1625365900</v>
      </c>
      <c r="B71">
        <v>1.01309</v>
      </c>
    </row>
    <row r="72" spans="1:2">
      <c r="A72" s="96">
        <v>1881344318</v>
      </c>
      <c r="B72">
        <v>1.0029300000000001</v>
      </c>
    </row>
    <row r="73" spans="1:2">
      <c r="A73" s="96">
        <v>2020225627</v>
      </c>
      <c r="B73">
        <v>1.0047900000000001</v>
      </c>
    </row>
    <row r="74" spans="1:2">
      <c r="A74" s="96">
        <v>2046268881.9380047</v>
      </c>
      <c r="B74">
        <v>1.00369</v>
      </c>
    </row>
    <row r="75" spans="1:2">
      <c r="A75" s="96">
        <v>2333802600</v>
      </c>
      <c r="B75">
        <v>0.98914000000000002</v>
      </c>
    </row>
    <row r="76" spans="1:2">
      <c r="A76" s="96">
        <v>2338804000</v>
      </c>
      <c r="B76">
        <v>1.01057</v>
      </c>
    </row>
    <row r="77" spans="1:2">
      <c r="A77" s="96">
        <v>2424574133.6663861</v>
      </c>
      <c r="B77">
        <v>1.0022899999999999</v>
      </c>
    </row>
    <row r="78" spans="1:2">
      <c r="A78" s="96">
        <v>2427626657.082716</v>
      </c>
      <c r="B78">
        <v>1.00648</v>
      </c>
    </row>
    <row r="79" spans="1:2">
      <c r="A79" s="96">
        <v>2771673917</v>
      </c>
      <c r="B79">
        <v>0.98934</v>
      </c>
    </row>
    <row r="80" spans="1:2">
      <c r="A80" s="96">
        <v>2947263308</v>
      </c>
      <c r="B80">
        <v>0.98426999999999998</v>
      </c>
    </row>
    <row r="81" spans="1:2">
      <c r="A81" s="96">
        <v>4779561700</v>
      </c>
      <c r="B81">
        <v>0.99433000000000005</v>
      </c>
    </row>
    <row r="82" spans="1:2">
      <c r="A82" s="96" t="s">
        <v>896</v>
      </c>
      <c r="B82">
        <v>0.99894124753782965</v>
      </c>
    </row>
    <row r="83" spans="1:2">
      <c r="A83" s="95" t="s">
        <v>117</v>
      </c>
      <c r="B83">
        <v>0.99876396398221068</v>
      </c>
    </row>
    <row r="84" spans="1:2">
      <c r="A84" s="96">
        <v>406871300</v>
      </c>
      <c r="B84">
        <v>0.99844999999999995</v>
      </c>
    </row>
    <row r="85" spans="1:2">
      <c r="A85" s="96">
        <v>494356715</v>
      </c>
      <c r="B85">
        <v>0.99248000000000003</v>
      </c>
    </row>
    <row r="86" spans="1:2">
      <c r="A86" s="96">
        <v>565288317.08116496</v>
      </c>
      <c r="B86">
        <v>1.00725</v>
      </c>
    </row>
    <row r="87" spans="1:2">
      <c r="A87" s="96">
        <v>595743000</v>
      </c>
      <c r="B87">
        <v>0.99651000000000001</v>
      </c>
    </row>
    <row r="88" spans="1:2">
      <c r="A88" s="96">
        <v>630967728</v>
      </c>
      <c r="B88">
        <v>0.98867000000000005</v>
      </c>
    </row>
    <row r="89" spans="1:2">
      <c r="A89" s="96">
        <v>695439518.09161329</v>
      </c>
      <c r="B89">
        <v>0.98711000000000004</v>
      </c>
    </row>
    <row r="90" spans="1:2">
      <c r="A90" s="96">
        <v>876536629.50383985</v>
      </c>
      <c r="B90">
        <v>0.99773000000000001</v>
      </c>
    </row>
    <row r="91" spans="1:2">
      <c r="A91" s="96">
        <v>1158802868</v>
      </c>
      <c r="B91">
        <v>1.0082599999999999</v>
      </c>
    </row>
    <row r="92" spans="1:2">
      <c r="A92" s="96" t="s">
        <v>896</v>
      </c>
      <c r="B92">
        <v>0.99897727197998665</v>
      </c>
    </row>
    <row r="93" spans="1:2">
      <c r="A93" s="95" t="s">
        <v>106</v>
      </c>
      <c r="B93">
        <v>1.0011506506195862</v>
      </c>
    </row>
    <row r="94" spans="1:2">
      <c r="A94" s="96">
        <v>467886956</v>
      </c>
      <c r="B94">
        <v>0.98138999999999998</v>
      </c>
    </row>
    <row r="95" spans="1:2">
      <c r="A95" s="96">
        <v>556047000</v>
      </c>
      <c r="B95">
        <v>1.0097</v>
      </c>
    </row>
    <row r="96" spans="1:2">
      <c r="A96" s="96">
        <v>672902573</v>
      </c>
      <c r="B96">
        <v>0.99917999999999996</v>
      </c>
    </row>
    <row r="97" spans="1:2">
      <c r="A97" s="96">
        <v>2586040039</v>
      </c>
      <c r="B97">
        <v>1.00159</v>
      </c>
    </row>
    <row r="98" spans="1:2">
      <c r="A98" s="96" t="s">
        <v>896</v>
      </c>
      <c r="B98">
        <v>1.0043363012391722</v>
      </c>
    </row>
    <row r="99" spans="1:2">
      <c r="A99" s="95" t="s">
        <v>112</v>
      </c>
      <c r="B99">
        <v>1.0003805342840104</v>
      </c>
    </row>
    <row r="100" spans="1:2">
      <c r="A100" s="96">
        <v>395834399</v>
      </c>
    </row>
    <row r="101" spans="1:2">
      <c r="A101" s="96">
        <v>406239855.21682703</v>
      </c>
      <c r="B101">
        <v>0.99695999999999996</v>
      </c>
    </row>
    <row r="102" spans="1:2">
      <c r="A102" s="96">
        <v>452591520</v>
      </c>
      <c r="B102">
        <v>0.99558999999999997</v>
      </c>
    </row>
    <row r="103" spans="1:2">
      <c r="A103" s="96">
        <v>500020820</v>
      </c>
      <c r="B103">
        <v>1.00709</v>
      </c>
    </row>
    <row r="104" spans="1:2">
      <c r="A104" s="96">
        <v>566888900</v>
      </c>
      <c r="B104">
        <v>1.00251</v>
      </c>
    </row>
    <row r="105" spans="1:2">
      <c r="A105" s="96">
        <v>577669923.136572</v>
      </c>
      <c r="B105">
        <v>0.99624000000000001</v>
      </c>
    </row>
    <row r="106" spans="1:2">
      <c r="A106" s="96">
        <v>671518890</v>
      </c>
      <c r="B106">
        <v>1.0040500000000001</v>
      </c>
    </row>
    <row r="107" spans="1:2">
      <c r="A107" s="96">
        <v>870320000</v>
      </c>
      <c r="B107">
        <v>1.0085900000000001</v>
      </c>
    </row>
    <row r="108" spans="1:2">
      <c r="A108" s="96">
        <v>1024601936</v>
      </c>
      <c r="B108">
        <v>1.0041599999999999</v>
      </c>
    </row>
    <row r="109" spans="1:2">
      <c r="A109" s="96">
        <v>1034033294</v>
      </c>
      <c r="B109">
        <v>1.0015400000000001</v>
      </c>
    </row>
    <row r="110" spans="1:2">
      <c r="A110" s="96">
        <v>1153821781</v>
      </c>
      <c r="B110">
        <v>1.00095</v>
      </c>
    </row>
    <row r="111" spans="1:2">
      <c r="A111" s="96">
        <v>1457021323.0093269</v>
      </c>
      <c r="B111">
        <v>1.0057799999999999</v>
      </c>
    </row>
    <row r="112" spans="1:2">
      <c r="A112" s="96" t="s">
        <v>896</v>
      </c>
      <c r="B112">
        <v>0.99989868121211301</v>
      </c>
    </row>
    <row r="113" spans="1:2">
      <c r="A113" s="95" t="s">
        <v>110</v>
      </c>
      <c r="B113">
        <v>1.0005481515773982</v>
      </c>
    </row>
    <row r="114" spans="1:2">
      <c r="A114" s="96">
        <v>671136563.39024425</v>
      </c>
      <c r="B114">
        <v>1.0103</v>
      </c>
    </row>
    <row r="115" spans="1:2">
      <c r="A115" s="96">
        <v>829739440</v>
      </c>
      <c r="B115">
        <v>0.99263999999999997</v>
      </c>
    </row>
    <row r="116" spans="1:2">
      <c r="A116" s="96">
        <v>1792257707</v>
      </c>
      <c r="B116">
        <v>0.99807000000000001</v>
      </c>
    </row>
    <row r="117" spans="1:2">
      <c r="A117" s="96" t="s">
        <v>896</v>
      </c>
      <c r="B117">
        <v>1.0006750425238373</v>
      </c>
    </row>
    <row r="118" spans="1:2">
      <c r="A118" s="95" t="s">
        <v>896</v>
      </c>
      <c r="B118">
        <v>0.99766222222222234</v>
      </c>
    </row>
    <row r="119" spans="1:2">
      <c r="A119" s="96">
        <v>410992506.56270844</v>
      </c>
    </row>
    <row r="120" spans="1:2">
      <c r="A120" s="96">
        <v>502529761.04901248</v>
      </c>
    </row>
    <row r="121" spans="1:2">
      <c r="A121" s="96">
        <v>525495166.93826997</v>
      </c>
      <c r="B121">
        <v>1.0018499999999999</v>
      </c>
    </row>
    <row r="122" spans="1:2">
      <c r="A122" s="96">
        <v>528012376.40602499</v>
      </c>
    </row>
    <row r="123" spans="1:2">
      <c r="A123" s="96">
        <v>534968233.46105653</v>
      </c>
    </row>
    <row r="124" spans="1:2">
      <c r="A124" s="96">
        <v>577258452.90544021</v>
      </c>
    </row>
    <row r="125" spans="1:2">
      <c r="A125" s="96">
        <v>579967361.55396008</v>
      </c>
    </row>
    <row r="126" spans="1:2">
      <c r="A126" s="96">
        <v>606018070.43681848</v>
      </c>
      <c r="B126">
        <v>0.99029999999999996</v>
      </c>
    </row>
    <row r="127" spans="1:2">
      <c r="A127" s="96">
        <v>608510109.45834005</v>
      </c>
    </row>
    <row r="128" spans="1:2">
      <c r="A128" s="96">
        <v>619743427.58962071</v>
      </c>
    </row>
    <row r="129" spans="1:2">
      <c r="A129" s="96">
        <v>640964925.07089257</v>
      </c>
    </row>
    <row r="130" spans="1:2">
      <c r="A130" s="96">
        <v>643746989.33845496</v>
      </c>
    </row>
    <row r="131" spans="1:2">
      <c r="A131" s="96">
        <v>667050037.03298545</v>
      </c>
      <c r="B131">
        <v>1.0051300000000001</v>
      </c>
    </row>
    <row r="132" spans="1:2">
      <c r="A132" s="96">
        <v>669889190.38911998</v>
      </c>
    </row>
    <row r="133" spans="1:2">
      <c r="A133" s="96">
        <v>671880214.92669261</v>
      </c>
    </row>
    <row r="134" spans="1:2">
      <c r="A134" s="96">
        <v>698339716.9536525</v>
      </c>
    </row>
    <row r="135" spans="1:2">
      <c r="A135" s="96">
        <v>740058378.15439296</v>
      </c>
      <c r="B135">
        <v>1.0063599999999999</v>
      </c>
    </row>
    <row r="136" spans="1:2">
      <c r="A136" s="96">
        <v>744382804.94479001</v>
      </c>
    </row>
    <row r="137" spans="1:2">
      <c r="A137" s="96">
        <v>749779169</v>
      </c>
    </row>
    <row r="138" spans="1:2">
      <c r="A138" s="96">
        <v>824346415.00227439</v>
      </c>
      <c r="B138">
        <v>0.99644999999999995</v>
      </c>
    </row>
    <row r="139" spans="1:2">
      <c r="A139" s="96">
        <v>877107568.59605503</v>
      </c>
    </row>
    <row r="140" spans="1:2">
      <c r="A140" s="96">
        <v>877274464.79319751</v>
      </c>
    </row>
    <row r="141" spans="1:2">
      <c r="A141" s="96">
        <v>906245964.06336856</v>
      </c>
    </row>
    <row r="142" spans="1:2">
      <c r="A142" s="96">
        <v>910361834.36648154</v>
      </c>
    </row>
    <row r="143" spans="1:2">
      <c r="A143" s="96">
        <v>932777562.44651008</v>
      </c>
    </row>
    <row r="144" spans="1:2">
      <c r="A144" s="96">
        <v>972437668.9802916</v>
      </c>
      <c r="B144">
        <v>0.99075000000000002</v>
      </c>
    </row>
    <row r="145" spans="1:2">
      <c r="A145" s="96">
        <v>989512615.00050998</v>
      </c>
    </row>
    <row r="146" spans="1:2">
      <c r="A146" s="96">
        <v>1061071874.4141564</v>
      </c>
    </row>
    <row r="147" spans="1:2">
      <c r="A147" s="96">
        <v>1062710623.0758927</v>
      </c>
    </row>
    <row r="148" spans="1:2">
      <c r="A148" s="96">
        <v>1110673726.3181276</v>
      </c>
    </row>
    <row r="149" spans="1:2">
      <c r="A149" s="96">
        <v>1271573657.8739359</v>
      </c>
      <c r="B149">
        <v>0.98977999999999999</v>
      </c>
    </row>
    <row r="150" spans="1:2">
      <c r="A150" s="96">
        <v>1323088542.0132327</v>
      </c>
    </row>
    <row r="151" spans="1:2">
      <c r="A151" s="96">
        <v>1399563894.792383</v>
      </c>
    </row>
    <row r="152" spans="1:2">
      <c r="A152" s="96">
        <v>1446723501.3128827</v>
      </c>
    </row>
    <row r="153" spans="1:2">
      <c r="A153" s="96">
        <v>1485788892.865375</v>
      </c>
    </row>
    <row r="154" spans="1:2">
      <c r="A154" s="96">
        <v>1931085325.1828127</v>
      </c>
    </row>
    <row r="155" spans="1:2">
      <c r="A155" s="96">
        <v>2072334122.8861177</v>
      </c>
    </row>
    <row r="156" spans="1:2">
      <c r="A156" s="96">
        <v>2091106389.1128728</v>
      </c>
    </row>
    <row r="157" spans="1:2">
      <c r="A157" s="96">
        <v>2153451636.846899</v>
      </c>
    </row>
    <row r="158" spans="1:2">
      <c r="A158" s="96">
        <v>2231879549.0850773</v>
      </c>
    </row>
    <row r="159" spans="1:2">
      <c r="A159" s="96">
        <v>2274825554.4196053</v>
      </c>
    </row>
    <row r="160" spans="1:2">
      <c r="A160" s="96">
        <v>2560977551.0590787</v>
      </c>
      <c r="B160">
        <v>1.0004900000000001</v>
      </c>
    </row>
    <row r="161" spans="1:2">
      <c r="A161" s="96">
        <v>3642930574.8563347</v>
      </c>
      <c r="B161">
        <v>0.99785000000000001</v>
      </c>
    </row>
    <row r="162" spans="1:2">
      <c r="A162" s="96" t="s">
        <v>896</v>
      </c>
    </row>
    <row r="163" spans="1:2">
      <c r="A163" s="95" t="s">
        <v>897</v>
      </c>
      <c r="B163">
        <v>1.0022158163617383</v>
      </c>
    </row>
    <row r="164" spans="1:2">
      <c r="A164" s="96">
        <v>398333359</v>
      </c>
      <c r="B164">
        <v>1.0092000000000001</v>
      </c>
    </row>
    <row r="165" spans="1:2">
      <c r="A165" s="96" t="s">
        <v>896</v>
      </c>
      <c r="B165">
        <v>1.00189835346909</v>
      </c>
    </row>
    <row r="166" spans="1:2">
      <c r="A166" s="95" t="s">
        <v>4866</v>
      </c>
      <c r="B166">
        <v>0.99791067110326126</v>
      </c>
    </row>
    <row r="167" spans="1:2">
      <c r="A167" s="96" t="s">
        <v>896</v>
      </c>
      <c r="B167">
        <v>0.99791067110326126</v>
      </c>
    </row>
    <row r="168" spans="1:2">
      <c r="A168" s="95" t="s">
        <v>4867</v>
      </c>
      <c r="B168">
        <v>1.0003312930782911</v>
      </c>
    </row>
    <row r="169" spans="1:2">
      <c r="A169" s="96" t="s">
        <v>896</v>
      </c>
      <c r="B169">
        <v>1.0003312930782911</v>
      </c>
    </row>
    <row r="170" spans="1:2">
      <c r="A170" s="95" t="s">
        <v>332</v>
      </c>
      <c r="B170">
        <v>0.99933159745612909</v>
      </c>
    </row>
    <row r="171" spans="1:2">
      <c r="A171" s="96" t="s">
        <v>896</v>
      </c>
      <c r="B171">
        <v>0.99933159745612909</v>
      </c>
    </row>
    <row r="172" spans="1:2">
      <c r="A172" s="95" t="s">
        <v>4868</v>
      </c>
      <c r="B172">
        <v>0.9991371326127173</v>
      </c>
    </row>
    <row r="173" spans="1:2">
      <c r="A173" s="96" t="s">
        <v>896</v>
      </c>
      <c r="B173">
        <v>0.9991371326127173</v>
      </c>
    </row>
    <row r="174" spans="1:2">
      <c r="A174" s="95" t="s">
        <v>4869</v>
      </c>
      <c r="B174">
        <v>0.99582753493756526</v>
      </c>
    </row>
    <row r="175" spans="1:2">
      <c r="A175" s="96" t="s">
        <v>896</v>
      </c>
      <c r="B175">
        <v>0.99582753493756526</v>
      </c>
    </row>
    <row r="176" spans="1:2">
      <c r="A176" s="95" t="s">
        <v>4870</v>
      </c>
      <c r="B176">
        <v>0.99227754611367824</v>
      </c>
    </row>
    <row r="177" spans="1:2">
      <c r="A177" s="96" t="s">
        <v>896</v>
      </c>
      <c r="B177">
        <v>0.99227754611367824</v>
      </c>
    </row>
    <row r="178" spans="1:2">
      <c r="A178" s="95" t="s">
        <v>4871</v>
      </c>
      <c r="B178">
        <v>0.99562252865685563</v>
      </c>
    </row>
    <row r="179" spans="1:2">
      <c r="A179" s="96" t="s">
        <v>896</v>
      </c>
      <c r="B179">
        <v>0.99562252865685563</v>
      </c>
    </row>
    <row r="180" spans="1:2">
      <c r="A180" s="95" t="s">
        <v>4872</v>
      </c>
      <c r="B180">
        <v>0.99936006799713006</v>
      </c>
    </row>
    <row r="181" spans="1:2">
      <c r="A181" s="96" t="s">
        <v>896</v>
      </c>
      <c r="B181">
        <v>0.99936006799713006</v>
      </c>
    </row>
    <row r="182" spans="1:2">
      <c r="A182" s="95" t="s">
        <v>4873</v>
      </c>
      <c r="B182">
        <v>1.0064869448974294</v>
      </c>
    </row>
    <row r="183" spans="1:2">
      <c r="A183" s="96" t="s">
        <v>896</v>
      </c>
      <c r="B183">
        <v>1.0064869448974294</v>
      </c>
    </row>
    <row r="184" spans="1:2">
      <c r="A184" s="95" t="s">
        <v>4874</v>
      </c>
      <c r="B184">
        <v>1.0044300061120024</v>
      </c>
    </row>
    <row r="185" spans="1:2">
      <c r="A185" s="96" t="s">
        <v>896</v>
      </c>
      <c r="B185">
        <v>1.0044300061120024</v>
      </c>
    </row>
    <row r="186" spans="1:2">
      <c r="A186" s="95" t="s">
        <v>4875</v>
      </c>
      <c r="B186">
        <v>0.9988950969620638</v>
      </c>
    </row>
    <row r="187" spans="1:2">
      <c r="A187" s="96" t="s">
        <v>896</v>
      </c>
      <c r="B187">
        <v>0.9988950969620638</v>
      </c>
    </row>
    <row r="188" spans="1:2">
      <c r="A188" s="95" t="s">
        <v>4876</v>
      </c>
      <c r="B188">
        <v>0.99974504635015671</v>
      </c>
    </row>
    <row r="189" spans="1:2">
      <c r="A189" s="96" t="s">
        <v>896</v>
      </c>
      <c r="B189">
        <v>0.99974504635015671</v>
      </c>
    </row>
    <row r="190" spans="1:2">
      <c r="A190" s="95" t="s">
        <v>121</v>
      </c>
      <c r="B190">
        <v>0.9995218297871723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F2B5F-A704-47B8-8B5E-E23585317FBB}">
  <dimension ref="A1:K303"/>
  <sheetViews>
    <sheetView topLeftCell="A204" workbookViewId="0">
      <selection activeCell="H227" sqref="H227"/>
    </sheetView>
  </sheetViews>
  <sheetFormatPr defaultRowHeight="17.399999999999999"/>
  <cols>
    <col min="1" max="1" width="8.69921875" style="57"/>
    <col min="3" max="3" width="8.69921875" style="58"/>
  </cols>
  <sheetData>
    <row r="1" spans="1:11">
      <c r="E1" t="s">
        <v>141</v>
      </c>
      <c r="F1" t="s">
        <v>142</v>
      </c>
      <c r="G1" t="s">
        <v>140</v>
      </c>
      <c r="H1" t="s">
        <v>143</v>
      </c>
    </row>
    <row r="2" spans="1:11">
      <c r="A2" s="57">
        <v>0.97</v>
      </c>
      <c r="B2">
        <v>2.0000000000000001E-4</v>
      </c>
      <c r="C2" s="58" t="e">
        <f t="array" ref="C2">FREQUENCY(직접!X$249:X$855,그래프!$A$2:$A$302)</f>
        <v>#N/A</v>
      </c>
      <c r="E2">
        <f>A2*100000</f>
        <v>97000</v>
      </c>
      <c r="F2" s="56">
        <f t="shared" ref="F2:F65" si="0">E2/100000</f>
        <v>0.97</v>
      </c>
      <c r="G2" s="58" t="e">
        <f t="array" ref="G2:G302">FREQUENCY(직접!Y$2:Y$799,그래프!$E$2:$E$302)</f>
        <v>#N/A</v>
      </c>
      <c r="H2" t="e">
        <f t="shared" ref="H2:H65" si="1">_xlfn.NORM.DIST(F2,$K$2,$K$3,FALSE)</f>
        <v>#N/A</v>
      </c>
      <c r="J2" t="s">
        <v>144</v>
      </c>
      <c r="K2" t="e">
        <f>AVERAGE(직접!X:X)</f>
        <v>#N/A</v>
      </c>
    </row>
    <row r="3" spans="1:11">
      <c r="A3" s="57">
        <f>A2+$B$2</f>
        <v>0.97019999999999995</v>
      </c>
      <c r="C3" s="58" t="e">
        <f t="array" ref="C3">FREQUENCY(직접!X$249:X$855,그래프!$A$2:$A$302)</f>
        <v>#N/A</v>
      </c>
      <c r="E3">
        <f t="shared" ref="E3:E66" si="2">A3*100000</f>
        <v>97020</v>
      </c>
      <c r="F3" s="56">
        <f t="shared" si="0"/>
        <v>0.97019999999999995</v>
      </c>
      <c r="G3" s="58" t="e">
        <v>#N/A</v>
      </c>
      <c r="H3" t="e">
        <f t="shared" si="1"/>
        <v>#N/A</v>
      </c>
      <c r="J3" t="s">
        <v>145</v>
      </c>
      <c r="K3" t="e">
        <f>_xlfn.STDEV.S(직접!X2:X799)</f>
        <v>#N/A</v>
      </c>
    </row>
    <row r="4" spans="1:11">
      <c r="A4" s="57">
        <f t="shared" ref="A4:A67" si="3">A3+$B$2</f>
        <v>0.97039999999999993</v>
      </c>
      <c r="C4" s="58" t="e">
        <f t="array" ref="C4">FREQUENCY(직접!X$249:X$855,그래프!$A$2:$A$302)</f>
        <v>#N/A</v>
      </c>
      <c r="E4">
        <f t="shared" si="2"/>
        <v>97040</v>
      </c>
      <c r="F4" s="56">
        <f t="shared" si="0"/>
        <v>0.97040000000000004</v>
      </c>
      <c r="G4" s="58" t="e">
        <v>#N/A</v>
      </c>
      <c r="H4" t="e">
        <f t="shared" si="1"/>
        <v>#N/A</v>
      </c>
    </row>
    <row r="5" spans="1:11">
      <c r="A5" s="57">
        <f t="shared" si="3"/>
        <v>0.97059999999999991</v>
      </c>
      <c r="C5" s="58" t="e">
        <f t="array" ref="C5">FREQUENCY(직접!X$249:X$855,그래프!$A$2:$A$302)</f>
        <v>#N/A</v>
      </c>
      <c r="E5">
        <f t="shared" si="2"/>
        <v>97059.999999999985</v>
      </c>
      <c r="F5" s="56">
        <f t="shared" si="0"/>
        <v>0.97059999999999991</v>
      </c>
      <c r="G5" s="58" t="e">
        <v>#N/A</v>
      </c>
      <c r="H5" t="e">
        <f t="shared" si="1"/>
        <v>#N/A</v>
      </c>
    </row>
    <row r="6" spans="1:11">
      <c r="A6" s="57">
        <f t="shared" si="3"/>
        <v>0.97079999999999989</v>
      </c>
      <c r="C6" s="58" t="e">
        <f t="array" ref="C6">FREQUENCY(직접!X$249:X$855,그래프!$A$2:$A$302)</f>
        <v>#N/A</v>
      </c>
      <c r="E6">
        <f t="shared" si="2"/>
        <v>97079.999999999985</v>
      </c>
      <c r="F6" s="56">
        <f t="shared" si="0"/>
        <v>0.97079999999999989</v>
      </c>
      <c r="G6" s="58" t="e">
        <v>#N/A</v>
      </c>
      <c r="H6" t="e">
        <f t="shared" si="1"/>
        <v>#N/A</v>
      </c>
    </row>
    <row r="7" spans="1:11">
      <c r="A7" s="57">
        <f t="shared" si="3"/>
        <v>0.97099999999999986</v>
      </c>
      <c r="C7" s="58" t="e">
        <f t="array" ref="C7">FREQUENCY(직접!X$249:X$855,그래프!$A$2:$A$302)</f>
        <v>#N/A</v>
      </c>
      <c r="E7">
        <f t="shared" si="2"/>
        <v>97099.999999999985</v>
      </c>
      <c r="F7" s="56">
        <f t="shared" si="0"/>
        <v>0.97099999999999986</v>
      </c>
      <c r="G7" s="58" t="e">
        <v>#N/A</v>
      </c>
      <c r="H7" t="e">
        <f t="shared" si="1"/>
        <v>#N/A</v>
      </c>
    </row>
    <row r="8" spans="1:11">
      <c r="A8" s="57">
        <f t="shared" si="3"/>
        <v>0.97119999999999984</v>
      </c>
      <c r="C8" s="58" t="e">
        <f t="array" ref="C8">FREQUENCY(직접!X$249:X$855,그래프!$A$2:$A$302)</f>
        <v>#N/A</v>
      </c>
      <c r="E8">
        <f t="shared" si="2"/>
        <v>97119.999999999985</v>
      </c>
      <c r="F8" s="56">
        <f t="shared" si="0"/>
        <v>0.97119999999999984</v>
      </c>
      <c r="G8" s="58" t="e">
        <v>#N/A</v>
      </c>
      <c r="H8" t="e">
        <f t="shared" si="1"/>
        <v>#N/A</v>
      </c>
    </row>
    <row r="9" spans="1:11">
      <c r="A9" s="57">
        <f t="shared" si="3"/>
        <v>0.97139999999999982</v>
      </c>
      <c r="C9" s="58" t="e">
        <f t="array" ref="C9">FREQUENCY(직접!X$249:X$855,그래프!$A$2:$A$302)</f>
        <v>#N/A</v>
      </c>
      <c r="E9">
        <f t="shared" si="2"/>
        <v>97139.999999999985</v>
      </c>
      <c r="F9" s="56">
        <f t="shared" si="0"/>
        <v>0.97139999999999982</v>
      </c>
      <c r="G9" s="58" t="e">
        <v>#N/A</v>
      </c>
      <c r="H9" t="e">
        <f t="shared" si="1"/>
        <v>#N/A</v>
      </c>
    </row>
    <row r="10" spans="1:11">
      <c r="A10" s="57">
        <f t="shared" si="3"/>
        <v>0.9715999999999998</v>
      </c>
      <c r="C10" s="58" t="e">
        <f t="array" ref="C10">FREQUENCY(직접!X$249:X$855,그래프!$A$2:$A$302)</f>
        <v>#N/A</v>
      </c>
      <c r="E10">
        <f t="shared" si="2"/>
        <v>97159.999999999985</v>
      </c>
      <c r="F10" s="56">
        <f t="shared" si="0"/>
        <v>0.97159999999999991</v>
      </c>
      <c r="G10" s="58" t="e">
        <v>#N/A</v>
      </c>
      <c r="H10" t="e">
        <f t="shared" si="1"/>
        <v>#N/A</v>
      </c>
    </row>
    <row r="11" spans="1:11">
      <c r="A11" s="57">
        <f t="shared" si="3"/>
        <v>0.97179999999999978</v>
      </c>
      <c r="C11" s="58" t="e">
        <f t="array" ref="C11">FREQUENCY(직접!X$249:X$855,그래프!$A$2:$A$302)</f>
        <v>#N/A</v>
      </c>
      <c r="E11">
        <f t="shared" si="2"/>
        <v>97179.999999999971</v>
      </c>
      <c r="F11" s="56">
        <f t="shared" si="0"/>
        <v>0.97179999999999966</v>
      </c>
      <c r="G11" s="58" t="e">
        <v>#N/A</v>
      </c>
      <c r="H11" t="e">
        <f t="shared" si="1"/>
        <v>#N/A</v>
      </c>
    </row>
    <row r="12" spans="1:11">
      <c r="A12" s="57">
        <f t="shared" si="3"/>
        <v>0.97199999999999975</v>
      </c>
      <c r="C12" s="58" t="e">
        <f t="array" ref="C12">FREQUENCY(직접!X$249:X$855,그래프!$A$2:$A$302)</f>
        <v>#N/A</v>
      </c>
      <c r="E12">
        <f t="shared" si="2"/>
        <v>97199.999999999971</v>
      </c>
      <c r="F12" s="56">
        <f t="shared" si="0"/>
        <v>0.97199999999999975</v>
      </c>
      <c r="G12" s="58" t="e">
        <v>#N/A</v>
      </c>
      <c r="H12" t="e">
        <f t="shared" si="1"/>
        <v>#N/A</v>
      </c>
    </row>
    <row r="13" spans="1:11">
      <c r="A13" s="57">
        <f t="shared" si="3"/>
        <v>0.97219999999999973</v>
      </c>
      <c r="C13" s="58" t="e">
        <f t="array" ref="C13">FREQUENCY(직접!X$249:X$855,그래프!$A$2:$A$302)</f>
        <v>#N/A</v>
      </c>
      <c r="E13">
        <f t="shared" si="2"/>
        <v>97219.999999999971</v>
      </c>
      <c r="F13" s="56">
        <f t="shared" si="0"/>
        <v>0.97219999999999973</v>
      </c>
      <c r="G13" s="58" t="e">
        <v>#N/A</v>
      </c>
      <c r="H13" t="e">
        <f t="shared" si="1"/>
        <v>#N/A</v>
      </c>
    </row>
    <row r="14" spans="1:11">
      <c r="A14" s="57">
        <f t="shared" si="3"/>
        <v>0.97239999999999971</v>
      </c>
      <c r="C14" s="58" t="e">
        <f t="array" ref="C14">FREQUENCY(직접!X$249:X$855,그래프!$A$2:$A$302)</f>
        <v>#N/A</v>
      </c>
      <c r="E14">
        <f t="shared" si="2"/>
        <v>97239.999999999971</v>
      </c>
      <c r="F14" s="56">
        <f t="shared" si="0"/>
        <v>0.97239999999999971</v>
      </c>
      <c r="G14" s="58" t="e">
        <v>#N/A</v>
      </c>
      <c r="H14" t="e">
        <f t="shared" si="1"/>
        <v>#N/A</v>
      </c>
    </row>
    <row r="15" spans="1:11">
      <c r="A15" s="57">
        <f t="shared" si="3"/>
        <v>0.97259999999999969</v>
      </c>
      <c r="C15" s="58" t="e">
        <f t="array" ref="C15">FREQUENCY(직접!X$249:X$855,그래프!$A$2:$A$302)</f>
        <v>#N/A</v>
      </c>
      <c r="E15">
        <f t="shared" si="2"/>
        <v>97259.999999999971</v>
      </c>
      <c r="F15" s="56">
        <f t="shared" si="0"/>
        <v>0.97259999999999969</v>
      </c>
      <c r="G15" s="58" t="e">
        <v>#N/A</v>
      </c>
      <c r="H15" t="e">
        <f t="shared" si="1"/>
        <v>#N/A</v>
      </c>
    </row>
    <row r="16" spans="1:11">
      <c r="A16" s="57">
        <f t="shared" si="3"/>
        <v>0.97279999999999966</v>
      </c>
      <c r="C16" s="58" t="e">
        <f t="array" ref="C16">FREQUENCY(직접!X$249:X$855,그래프!$A$2:$A$302)</f>
        <v>#N/A</v>
      </c>
      <c r="E16">
        <f t="shared" si="2"/>
        <v>97279.999999999971</v>
      </c>
      <c r="F16" s="56">
        <f t="shared" si="0"/>
        <v>0.97279999999999966</v>
      </c>
      <c r="G16" s="58" t="e">
        <v>#N/A</v>
      </c>
      <c r="H16" t="e">
        <f t="shared" si="1"/>
        <v>#N/A</v>
      </c>
    </row>
    <row r="17" spans="1:8">
      <c r="A17" s="57">
        <f t="shared" si="3"/>
        <v>0.97299999999999964</v>
      </c>
      <c r="C17" s="58" t="e">
        <f t="array" ref="C17">FREQUENCY(직접!X$249:X$855,그래프!$A$2:$A$302)</f>
        <v>#N/A</v>
      </c>
      <c r="E17">
        <f t="shared" si="2"/>
        <v>97299.999999999971</v>
      </c>
      <c r="F17" s="56">
        <f t="shared" si="0"/>
        <v>0.97299999999999975</v>
      </c>
      <c r="G17" s="58" t="e">
        <v>#N/A</v>
      </c>
      <c r="H17" t="e">
        <f t="shared" si="1"/>
        <v>#N/A</v>
      </c>
    </row>
    <row r="18" spans="1:8">
      <c r="A18" s="57">
        <f t="shared" si="3"/>
        <v>0.97319999999999962</v>
      </c>
      <c r="C18" s="58" t="e">
        <f t="array" ref="C18">FREQUENCY(직접!X$249:X$855,그래프!$A$2:$A$302)</f>
        <v>#N/A</v>
      </c>
      <c r="E18">
        <f t="shared" si="2"/>
        <v>97319.999999999956</v>
      </c>
      <c r="F18" s="56">
        <f t="shared" si="0"/>
        <v>0.97319999999999951</v>
      </c>
      <c r="G18" s="58" t="e">
        <v>#N/A</v>
      </c>
      <c r="H18" t="e">
        <f t="shared" si="1"/>
        <v>#N/A</v>
      </c>
    </row>
    <row r="19" spans="1:8">
      <c r="A19" s="57">
        <f t="shared" si="3"/>
        <v>0.9733999999999996</v>
      </c>
      <c r="C19" s="58" t="e">
        <f t="array" ref="C19">FREQUENCY(직접!X$249:X$855,그래프!$A$2:$A$302)</f>
        <v>#N/A</v>
      </c>
      <c r="E19">
        <f t="shared" si="2"/>
        <v>97339.999999999956</v>
      </c>
      <c r="F19" s="56">
        <f t="shared" si="0"/>
        <v>0.9733999999999996</v>
      </c>
      <c r="G19" s="58" t="e">
        <v>#N/A</v>
      </c>
      <c r="H19" t="e">
        <f t="shared" si="1"/>
        <v>#N/A</v>
      </c>
    </row>
    <row r="20" spans="1:8">
      <c r="A20" s="57">
        <f t="shared" si="3"/>
        <v>0.97359999999999958</v>
      </c>
      <c r="C20" s="58" t="e">
        <f t="array" ref="C20">FREQUENCY(직접!X$249:X$855,그래프!$A$2:$A$302)</f>
        <v>#N/A</v>
      </c>
      <c r="E20">
        <f t="shared" si="2"/>
        <v>97359.999999999956</v>
      </c>
      <c r="F20" s="56">
        <f t="shared" si="0"/>
        <v>0.97359999999999958</v>
      </c>
      <c r="G20" s="58" t="e">
        <v>#N/A</v>
      </c>
      <c r="H20" t="e">
        <f t="shared" si="1"/>
        <v>#N/A</v>
      </c>
    </row>
    <row r="21" spans="1:8">
      <c r="A21" s="57">
        <f t="shared" si="3"/>
        <v>0.97379999999999955</v>
      </c>
      <c r="C21" s="58" t="e">
        <f t="array" ref="C21">FREQUENCY(직접!X$249:X$855,그래프!$A$2:$A$302)</f>
        <v>#N/A</v>
      </c>
      <c r="E21">
        <f t="shared" si="2"/>
        <v>97379.999999999956</v>
      </c>
      <c r="F21" s="56">
        <f t="shared" si="0"/>
        <v>0.97379999999999955</v>
      </c>
      <c r="G21" s="58" t="e">
        <v>#N/A</v>
      </c>
      <c r="H21" t="e">
        <f t="shared" si="1"/>
        <v>#N/A</v>
      </c>
    </row>
    <row r="22" spans="1:8">
      <c r="A22" s="57">
        <f t="shared" si="3"/>
        <v>0.97399999999999953</v>
      </c>
      <c r="C22" s="58" t="e">
        <f t="array" ref="C22">FREQUENCY(직접!X$249:X$855,그래프!$A$2:$A$302)</f>
        <v>#N/A</v>
      </c>
      <c r="E22">
        <f t="shared" si="2"/>
        <v>97399.999999999956</v>
      </c>
      <c r="F22" s="56">
        <f t="shared" si="0"/>
        <v>0.97399999999999953</v>
      </c>
      <c r="G22" s="58" t="e">
        <v>#N/A</v>
      </c>
      <c r="H22" t="e">
        <f t="shared" si="1"/>
        <v>#N/A</v>
      </c>
    </row>
    <row r="23" spans="1:8">
      <c r="A23" s="57">
        <f t="shared" si="3"/>
        <v>0.97419999999999951</v>
      </c>
      <c r="C23" s="58" t="e">
        <f t="array" ref="C23">FREQUENCY(직접!X$249:X$855,그래프!$A$2:$A$302)</f>
        <v>#N/A</v>
      </c>
      <c r="E23">
        <f t="shared" si="2"/>
        <v>97419.999999999956</v>
      </c>
      <c r="F23" s="56">
        <f t="shared" si="0"/>
        <v>0.97419999999999951</v>
      </c>
      <c r="G23" s="58" t="e">
        <v>#N/A</v>
      </c>
      <c r="H23" t="e">
        <f t="shared" si="1"/>
        <v>#N/A</v>
      </c>
    </row>
    <row r="24" spans="1:8">
      <c r="A24" s="57">
        <f t="shared" si="3"/>
        <v>0.97439999999999949</v>
      </c>
      <c r="C24" s="58" t="e">
        <f t="array" ref="C24">FREQUENCY(직접!X$249:X$855,그래프!$A$2:$A$302)</f>
        <v>#N/A</v>
      </c>
      <c r="E24">
        <f t="shared" si="2"/>
        <v>97439.999999999942</v>
      </c>
      <c r="F24" s="56">
        <f t="shared" si="0"/>
        <v>0.97439999999999938</v>
      </c>
      <c r="G24" s="58" t="e">
        <v>#N/A</v>
      </c>
      <c r="H24" t="e">
        <f t="shared" si="1"/>
        <v>#N/A</v>
      </c>
    </row>
    <row r="25" spans="1:8">
      <c r="A25" s="57">
        <f t="shared" si="3"/>
        <v>0.97459999999999947</v>
      </c>
      <c r="C25" s="58" t="e">
        <f t="array" ref="C25">FREQUENCY(직접!X$249:X$855,그래프!$A$2:$A$302)</f>
        <v>#N/A</v>
      </c>
      <c r="E25">
        <f t="shared" si="2"/>
        <v>97459.999999999942</v>
      </c>
      <c r="F25" s="56">
        <f t="shared" si="0"/>
        <v>0.97459999999999947</v>
      </c>
      <c r="G25" s="58" t="e">
        <v>#N/A</v>
      </c>
      <c r="H25" t="e">
        <f t="shared" si="1"/>
        <v>#N/A</v>
      </c>
    </row>
    <row r="26" spans="1:8">
      <c r="A26" s="57">
        <f t="shared" si="3"/>
        <v>0.97479999999999944</v>
      </c>
      <c r="C26" s="58" t="e">
        <f t="array" ref="C26">FREQUENCY(직접!X$249:X$855,그래프!$A$2:$A$302)</f>
        <v>#N/A</v>
      </c>
      <c r="E26">
        <f t="shared" si="2"/>
        <v>97479.999999999942</v>
      </c>
      <c r="F26" s="56">
        <f t="shared" si="0"/>
        <v>0.97479999999999944</v>
      </c>
      <c r="G26" s="58" t="e">
        <v>#N/A</v>
      </c>
      <c r="H26" t="e">
        <f t="shared" si="1"/>
        <v>#N/A</v>
      </c>
    </row>
    <row r="27" spans="1:8">
      <c r="A27" s="57">
        <f t="shared" si="3"/>
        <v>0.97499999999999942</v>
      </c>
      <c r="C27" s="58" t="e">
        <f t="array" ref="C27">FREQUENCY(직접!X$249:X$855,그래프!$A$2:$A$302)</f>
        <v>#N/A</v>
      </c>
      <c r="E27">
        <f t="shared" si="2"/>
        <v>97499.999999999942</v>
      </c>
      <c r="F27" s="56">
        <f t="shared" si="0"/>
        <v>0.97499999999999942</v>
      </c>
      <c r="G27" s="58" t="e">
        <v>#N/A</v>
      </c>
      <c r="H27" t="e">
        <f t="shared" si="1"/>
        <v>#N/A</v>
      </c>
    </row>
    <row r="28" spans="1:8">
      <c r="A28" s="57">
        <f t="shared" si="3"/>
        <v>0.9751999999999994</v>
      </c>
      <c r="C28" s="58" t="e">
        <f t="array" ref="C28">FREQUENCY(직접!X$249:X$855,그래프!$A$2:$A$302)</f>
        <v>#N/A</v>
      </c>
      <c r="E28">
        <f t="shared" si="2"/>
        <v>97519.999999999942</v>
      </c>
      <c r="F28" s="56">
        <f t="shared" si="0"/>
        <v>0.9751999999999994</v>
      </c>
      <c r="G28" s="58" t="e">
        <v>#N/A</v>
      </c>
      <c r="H28" t="e">
        <f t="shared" si="1"/>
        <v>#N/A</v>
      </c>
    </row>
    <row r="29" spans="1:8">
      <c r="A29" s="57">
        <f t="shared" si="3"/>
        <v>0.97539999999999938</v>
      </c>
      <c r="C29" s="58" t="e">
        <f t="array" ref="C29">FREQUENCY(직접!X$249:X$855,그래프!$A$2:$A$302)</f>
        <v>#N/A</v>
      </c>
      <c r="E29">
        <f t="shared" si="2"/>
        <v>97539.999999999942</v>
      </c>
      <c r="F29" s="56">
        <f t="shared" si="0"/>
        <v>0.97539999999999938</v>
      </c>
      <c r="G29" s="58" t="e">
        <v>#N/A</v>
      </c>
      <c r="H29" t="e">
        <f t="shared" si="1"/>
        <v>#N/A</v>
      </c>
    </row>
    <row r="30" spans="1:8">
      <c r="A30" s="57">
        <f t="shared" si="3"/>
        <v>0.97559999999999936</v>
      </c>
      <c r="C30" s="58" t="e">
        <f t="array" ref="C30">FREQUENCY(직접!X$249:X$855,그래프!$A$2:$A$302)</f>
        <v>#N/A</v>
      </c>
      <c r="E30">
        <f t="shared" si="2"/>
        <v>97559.999999999942</v>
      </c>
      <c r="F30" s="56">
        <f t="shared" si="0"/>
        <v>0.97559999999999947</v>
      </c>
      <c r="G30" s="58" t="e">
        <v>#N/A</v>
      </c>
      <c r="H30" t="e">
        <f t="shared" si="1"/>
        <v>#N/A</v>
      </c>
    </row>
    <row r="31" spans="1:8">
      <c r="A31" s="57">
        <f t="shared" si="3"/>
        <v>0.97579999999999933</v>
      </c>
      <c r="C31" s="58" t="e">
        <f t="array" ref="C31">FREQUENCY(직접!X$249:X$855,그래프!$A$2:$A$302)</f>
        <v>#N/A</v>
      </c>
      <c r="E31">
        <f t="shared" si="2"/>
        <v>97579.999999999927</v>
      </c>
      <c r="F31" s="56">
        <f t="shared" si="0"/>
        <v>0.97579999999999922</v>
      </c>
      <c r="G31" s="58" t="e">
        <v>#N/A</v>
      </c>
      <c r="H31" t="e">
        <f t="shared" si="1"/>
        <v>#N/A</v>
      </c>
    </row>
    <row r="32" spans="1:8">
      <c r="A32" s="57">
        <f t="shared" si="3"/>
        <v>0.97599999999999931</v>
      </c>
      <c r="C32" s="58" t="e">
        <f t="array" ref="C32">FREQUENCY(직접!X$249:X$855,그래프!$A$2:$A$302)</f>
        <v>#N/A</v>
      </c>
      <c r="E32">
        <f t="shared" si="2"/>
        <v>97599.999999999927</v>
      </c>
      <c r="F32" s="56">
        <f t="shared" si="0"/>
        <v>0.97599999999999931</v>
      </c>
      <c r="G32" s="58" t="e">
        <v>#N/A</v>
      </c>
      <c r="H32" t="e">
        <f t="shared" si="1"/>
        <v>#N/A</v>
      </c>
    </row>
    <row r="33" spans="1:8">
      <c r="A33" s="57">
        <f t="shared" si="3"/>
        <v>0.97619999999999929</v>
      </c>
      <c r="C33" s="58" t="e">
        <f t="array" ref="C33">FREQUENCY(직접!X$249:X$855,그래프!$A$2:$A$302)</f>
        <v>#N/A</v>
      </c>
      <c r="E33">
        <f t="shared" si="2"/>
        <v>97619.999999999927</v>
      </c>
      <c r="F33" s="56">
        <f t="shared" si="0"/>
        <v>0.97619999999999929</v>
      </c>
      <c r="G33" s="58" t="e">
        <v>#N/A</v>
      </c>
      <c r="H33" t="e">
        <f t="shared" si="1"/>
        <v>#N/A</v>
      </c>
    </row>
    <row r="34" spans="1:8">
      <c r="A34" s="57">
        <f t="shared" si="3"/>
        <v>0.97639999999999927</v>
      </c>
      <c r="C34" s="58" t="e">
        <f t="array" ref="C34">FREQUENCY(직접!X$249:X$855,그래프!$A$2:$A$302)</f>
        <v>#N/A</v>
      </c>
      <c r="E34">
        <f t="shared" si="2"/>
        <v>97639.999999999927</v>
      </c>
      <c r="F34" s="56">
        <f t="shared" si="0"/>
        <v>0.97639999999999927</v>
      </c>
      <c r="G34" s="58" t="e">
        <v>#N/A</v>
      </c>
      <c r="H34" t="e">
        <f t="shared" si="1"/>
        <v>#N/A</v>
      </c>
    </row>
    <row r="35" spans="1:8">
      <c r="A35" s="57">
        <f t="shared" si="3"/>
        <v>0.97659999999999925</v>
      </c>
      <c r="C35" s="58" t="e">
        <f t="array" ref="C35">FREQUENCY(직접!X$249:X$855,그래프!$A$2:$A$302)</f>
        <v>#N/A</v>
      </c>
      <c r="E35">
        <f t="shared" si="2"/>
        <v>97659.999999999927</v>
      </c>
      <c r="F35" s="56">
        <f t="shared" si="0"/>
        <v>0.97659999999999925</v>
      </c>
      <c r="G35" s="58" t="e">
        <v>#N/A</v>
      </c>
      <c r="H35" t="e">
        <f t="shared" si="1"/>
        <v>#N/A</v>
      </c>
    </row>
    <row r="36" spans="1:8">
      <c r="A36" s="57">
        <f t="shared" si="3"/>
        <v>0.97679999999999922</v>
      </c>
      <c r="C36" s="58" t="e">
        <f t="array" ref="C36">FREQUENCY(직접!X$249:X$855,그래프!$A$2:$A$302)</f>
        <v>#N/A</v>
      </c>
      <c r="E36">
        <f t="shared" si="2"/>
        <v>97679.999999999927</v>
      </c>
      <c r="F36" s="56">
        <f t="shared" si="0"/>
        <v>0.97679999999999922</v>
      </c>
      <c r="G36" s="58" t="e">
        <v>#N/A</v>
      </c>
      <c r="H36" t="e">
        <f t="shared" si="1"/>
        <v>#N/A</v>
      </c>
    </row>
    <row r="37" spans="1:8">
      <c r="A37" s="57">
        <f t="shared" si="3"/>
        <v>0.9769999999999992</v>
      </c>
      <c r="C37" s="58" t="e">
        <f t="array" ref="C37">FREQUENCY(직접!X$249:X$855,그래프!$A$2:$A$302)</f>
        <v>#N/A</v>
      </c>
      <c r="E37">
        <f t="shared" si="2"/>
        <v>97699.999999999927</v>
      </c>
      <c r="F37" s="56">
        <f t="shared" si="0"/>
        <v>0.97699999999999931</v>
      </c>
      <c r="G37" s="58" t="e">
        <v>#N/A</v>
      </c>
      <c r="H37" t="e">
        <f t="shared" si="1"/>
        <v>#N/A</v>
      </c>
    </row>
    <row r="38" spans="1:8">
      <c r="A38" s="57">
        <f t="shared" si="3"/>
        <v>0.97719999999999918</v>
      </c>
      <c r="C38" s="58" t="e">
        <f t="array" ref="C38">FREQUENCY(직접!X$249:X$855,그래프!$A$2:$A$302)</f>
        <v>#N/A</v>
      </c>
      <c r="E38">
        <f t="shared" si="2"/>
        <v>97719.999999999913</v>
      </c>
      <c r="F38" s="56">
        <f t="shared" si="0"/>
        <v>0.97719999999999918</v>
      </c>
      <c r="G38" s="58" t="e">
        <v>#N/A</v>
      </c>
      <c r="H38" t="e">
        <f t="shared" si="1"/>
        <v>#N/A</v>
      </c>
    </row>
    <row r="39" spans="1:8">
      <c r="A39" s="57">
        <f t="shared" si="3"/>
        <v>0.97739999999999916</v>
      </c>
      <c r="C39" s="58" t="e">
        <f t="array" ref="C39">FREQUENCY(직접!X$249:X$855,그래프!$A$2:$A$302)</f>
        <v>#N/A</v>
      </c>
      <c r="E39">
        <f t="shared" si="2"/>
        <v>97739.999999999913</v>
      </c>
      <c r="F39" s="56">
        <f t="shared" si="0"/>
        <v>0.97739999999999916</v>
      </c>
      <c r="G39" s="58" t="e">
        <v>#N/A</v>
      </c>
      <c r="H39" t="e">
        <f t="shared" si="1"/>
        <v>#N/A</v>
      </c>
    </row>
    <row r="40" spans="1:8">
      <c r="A40" s="57">
        <f t="shared" si="3"/>
        <v>0.97759999999999914</v>
      </c>
      <c r="C40" s="58" t="e">
        <f t="array" ref="C40">FREQUENCY(직접!X$249:X$855,그래프!$A$2:$A$302)</f>
        <v>#N/A</v>
      </c>
      <c r="E40">
        <f t="shared" si="2"/>
        <v>97759.999999999913</v>
      </c>
      <c r="F40" s="56">
        <f t="shared" si="0"/>
        <v>0.97759999999999914</v>
      </c>
      <c r="G40" s="58" t="e">
        <v>#N/A</v>
      </c>
      <c r="H40" t="e">
        <f t="shared" si="1"/>
        <v>#N/A</v>
      </c>
    </row>
    <row r="41" spans="1:8">
      <c r="A41" s="57">
        <f t="shared" si="3"/>
        <v>0.97779999999999911</v>
      </c>
      <c r="C41" s="58" t="e">
        <f t="array" ref="C41">FREQUENCY(직접!X$249:X$855,그래프!$A$2:$A$302)</f>
        <v>#N/A</v>
      </c>
      <c r="E41">
        <f t="shared" si="2"/>
        <v>97779.999999999913</v>
      </c>
      <c r="F41" s="56">
        <f t="shared" si="0"/>
        <v>0.97779999999999911</v>
      </c>
      <c r="G41" s="58" t="e">
        <v>#N/A</v>
      </c>
      <c r="H41" t="e">
        <f t="shared" si="1"/>
        <v>#N/A</v>
      </c>
    </row>
    <row r="42" spans="1:8">
      <c r="A42" s="57">
        <f t="shared" si="3"/>
        <v>0.97799999999999909</v>
      </c>
      <c r="C42" s="58" t="e">
        <f t="array" ref="C42">FREQUENCY(직접!X$249:X$855,그래프!$A$2:$A$302)</f>
        <v>#N/A</v>
      </c>
      <c r="E42">
        <f t="shared" si="2"/>
        <v>97799.999999999913</v>
      </c>
      <c r="F42" s="56">
        <f t="shared" si="0"/>
        <v>0.97799999999999909</v>
      </c>
      <c r="G42" s="58" t="e">
        <v>#N/A</v>
      </c>
      <c r="H42" t="e">
        <f t="shared" si="1"/>
        <v>#N/A</v>
      </c>
    </row>
    <row r="43" spans="1:8">
      <c r="A43" s="57">
        <f t="shared" si="3"/>
        <v>0.97819999999999907</v>
      </c>
      <c r="C43" s="58" t="e">
        <f t="array" ref="C43">FREQUENCY(직접!X$249:X$855,그래프!$A$2:$A$302)</f>
        <v>#N/A</v>
      </c>
      <c r="E43">
        <f t="shared" si="2"/>
        <v>97819.999999999913</v>
      </c>
      <c r="F43" s="56">
        <f t="shared" si="0"/>
        <v>0.97819999999999918</v>
      </c>
      <c r="G43" s="58" t="e">
        <v>#N/A</v>
      </c>
      <c r="H43" t="e">
        <f t="shared" si="1"/>
        <v>#N/A</v>
      </c>
    </row>
    <row r="44" spans="1:8">
      <c r="A44" s="57">
        <f t="shared" si="3"/>
        <v>0.97839999999999905</v>
      </c>
      <c r="C44" s="58" t="e">
        <f t="array" ref="C44">FREQUENCY(직접!X$249:X$855,그래프!$A$2:$A$302)</f>
        <v>#N/A</v>
      </c>
      <c r="E44">
        <f t="shared" si="2"/>
        <v>97839.999999999898</v>
      </c>
      <c r="F44" s="56">
        <f t="shared" si="0"/>
        <v>0.97839999999999894</v>
      </c>
      <c r="G44" s="58" t="e">
        <v>#N/A</v>
      </c>
      <c r="H44" t="e">
        <f t="shared" si="1"/>
        <v>#N/A</v>
      </c>
    </row>
    <row r="45" spans="1:8">
      <c r="A45" s="57">
        <f t="shared" si="3"/>
        <v>0.97859999999999903</v>
      </c>
      <c r="C45" s="58" t="e">
        <f t="array" ref="C45">FREQUENCY(직접!X$249:X$855,그래프!$A$2:$A$302)</f>
        <v>#N/A</v>
      </c>
      <c r="E45">
        <f t="shared" si="2"/>
        <v>97859.999999999898</v>
      </c>
      <c r="F45" s="56">
        <f t="shared" si="0"/>
        <v>0.97859999999999903</v>
      </c>
      <c r="G45" s="58" t="e">
        <v>#N/A</v>
      </c>
      <c r="H45" t="e">
        <f t="shared" si="1"/>
        <v>#N/A</v>
      </c>
    </row>
    <row r="46" spans="1:8">
      <c r="A46" s="57">
        <f t="shared" si="3"/>
        <v>0.978799999999999</v>
      </c>
      <c r="C46" s="58" t="e">
        <f t="array" ref="C46">FREQUENCY(직접!X$249:X$855,그래프!$A$2:$A$302)</f>
        <v>#N/A</v>
      </c>
      <c r="E46">
        <f t="shared" si="2"/>
        <v>97879.999999999898</v>
      </c>
      <c r="F46" s="56">
        <f t="shared" si="0"/>
        <v>0.978799999999999</v>
      </c>
      <c r="G46" s="58" t="e">
        <v>#N/A</v>
      </c>
      <c r="H46" t="e">
        <f t="shared" si="1"/>
        <v>#N/A</v>
      </c>
    </row>
    <row r="47" spans="1:8">
      <c r="A47" s="57">
        <f t="shared" si="3"/>
        <v>0.97899999999999898</v>
      </c>
      <c r="C47" s="58" t="e">
        <f t="array" ref="C47">FREQUENCY(직접!X$249:X$855,그래프!$A$2:$A$302)</f>
        <v>#N/A</v>
      </c>
      <c r="E47">
        <f t="shared" si="2"/>
        <v>97899.999999999898</v>
      </c>
      <c r="F47" s="56">
        <f t="shared" si="0"/>
        <v>0.97899999999999898</v>
      </c>
      <c r="G47" s="58" t="e">
        <v>#N/A</v>
      </c>
      <c r="H47" t="e">
        <f t="shared" si="1"/>
        <v>#N/A</v>
      </c>
    </row>
    <row r="48" spans="1:8">
      <c r="A48" s="57">
        <f t="shared" si="3"/>
        <v>0.97919999999999896</v>
      </c>
      <c r="C48" s="58" t="e">
        <f t="array" ref="C48">FREQUENCY(직접!X$249:X$855,그래프!$A$2:$A$302)</f>
        <v>#N/A</v>
      </c>
      <c r="E48">
        <f t="shared" si="2"/>
        <v>97919.999999999898</v>
      </c>
      <c r="F48" s="56">
        <f t="shared" si="0"/>
        <v>0.97919999999999896</v>
      </c>
      <c r="G48" s="58" t="e">
        <v>#N/A</v>
      </c>
      <c r="H48" t="e">
        <f t="shared" si="1"/>
        <v>#N/A</v>
      </c>
    </row>
    <row r="49" spans="1:8">
      <c r="A49" s="57">
        <f t="shared" si="3"/>
        <v>0.97939999999999894</v>
      </c>
      <c r="C49" s="58" t="e">
        <f t="array" ref="C49">FREQUENCY(직접!X$249:X$855,그래프!$A$2:$A$302)</f>
        <v>#N/A</v>
      </c>
      <c r="E49">
        <f t="shared" si="2"/>
        <v>97939.999999999898</v>
      </c>
      <c r="F49" s="56">
        <f t="shared" si="0"/>
        <v>0.97939999999999894</v>
      </c>
      <c r="G49" s="58" t="e">
        <v>#N/A</v>
      </c>
      <c r="H49" t="e">
        <f t="shared" si="1"/>
        <v>#N/A</v>
      </c>
    </row>
    <row r="50" spans="1:8">
      <c r="A50" s="57">
        <f t="shared" si="3"/>
        <v>0.97959999999999892</v>
      </c>
      <c r="C50" s="58" t="e">
        <f t="array" ref="C50">FREQUENCY(직접!X$249:X$855,그래프!$A$2:$A$302)</f>
        <v>#N/A</v>
      </c>
      <c r="E50">
        <f t="shared" si="2"/>
        <v>97959.999999999898</v>
      </c>
      <c r="F50" s="56">
        <f t="shared" si="0"/>
        <v>0.97959999999999903</v>
      </c>
      <c r="G50" s="58" t="e">
        <v>#N/A</v>
      </c>
      <c r="H50" t="e">
        <f t="shared" si="1"/>
        <v>#N/A</v>
      </c>
    </row>
    <row r="51" spans="1:8">
      <c r="A51" s="57">
        <f t="shared" si="3"/>
        <v>0.97979999999999889</v>
      </c>
      <c r="C51" s="58" t="e">
        <f t="array" ref="C51">FREQUENCY(직접!X$249:X$855,그래프!$A$2:$A$302)</f>
        <v>#N/A</v>
      </c>
      <c r="E51">
        <f t="shared" si="2"/>
        <v>97979.999999999884</v>
      </c>
      <c r="F51" s="56">
        <f t="shared" si="0"/>
        <v>0.97979999999999878</v>
      </c>
      <c r="G51" s="58" t="e">
        <v>#N/A</v>
      </c>
      <c r="H51" t="e">
        <f t="shared" si="1"/>
        <v>#N/A</v>
      </c>
    </row>
    <row r="52" spans="1:8">
      <c r="A52" s="57">
        <f t="shared" si="3"/>
        <v>0.97999999999999887</v>
      </c>
      <c r="C52" s="58" t="e">
        <f t="array" ref="C52">FREQUENCY(직접!X$249:X$855,그래프!$A$2:$A$302)</f>
        <v>#N/A</v>
      </c>
      <c r="E52">
        <f t="shared" si="2"/>
        <v>97999.999999999884</v>
      </c>
      <c r="F52" s="56">
        <f t="shared" si="0"/>
        <v>0.97999999999999887</v>
      </c>
      <c r="G52" s="58" t="e">
        <v>#N/A</v>
      </c>
      <c r="H52" t="e">
        <f t="shared" si="1"/>
        <v>#N/A</v>
      </c>
    </row>
    <row r="53" spans="1:8">
      <c r="A53" s="57">
        <f t="shared" si="3"/>
        <v>0.98019999999999885</v>
      </c>
      <c r="C53" s="58" t="e">
        <f t="array" ref="C53">FREQUENCY(직접!X$249:X$855,그래프!$A$2:$A$302)</f>
        <v>#N/A</v>
      </c>
      <c r="E53">
        <f t="shared" si="2"/>
        <v>98019.999999999884</v>
      </c>
      <c r="F53" s="56">
        <f t="shared" si="0"/>
        <v>0.98019999999999885</v>
      </c>
      <c r="G53" s="58" t="e">
        <v>#N/A</v>
      </c>
      <c r="H53" t="e">
        <f t="shared" si="1"/>
        <v>#N/A</v>
      </c>
    </row>
    <row r="54" spans="1:8">
      <c r="A54" s="57">
        <f t="shared" si="3"/>
        <v>0.98039999999999883</v>
      </c>
      <c r="C54" s="58" t="e">
        <f t="array" ref="C54">FREQUENCY(직접!X$249:X$855,그래프!$A$2:$A$302)</f>
        <v>#N/A</v>
      </c>
      <c r="E54">
        <f t="shared" si="2"/>
        <v>98039.999999999884</v>
      </c>
      <c r="F54" s="56">
        <f t="shared" si="0"/>
        <v>0.98039999999999883</v>
      </c>
      <c r="G54" s="58" t="e">
        <v>#N/A</v>
      </c>
      <c r="H54" t="e">
        <f t="shared" si="1"/>
        <v>#N/A</v>
      </c>
    </row>
    <row r="55" spans="1:8">
      <c r="A55" s="57">
        <f t="shared" si="3"/>
        <v>0.98059999999999881</v>
      </c>
      <c r="C55" s="58" t="e">
        <f t="array" ref="C55">FREQUENCY(직접!X$249:X$855,그래프!$A$2:$A$302)</f>
        <v>#N/A</v>
      </c>
      <c r="E55">
        <f t="shared" si="2"/>
        <v>98059.999999999884</v>
      </c>
      <c r="F55" s="56">
        <f t="shared" si="0"/>
        <v>0.98059999999999881</v>
      </c>
      <c r="G55" s="58" t="e">
        <v>#N/A</v>
      </c>
      <c r="H55" t="e">
        <f t="shared" si="1"/>
        <v>#N/A</v>
      </c>
    </row>
    <row r="56" spans="1:8">
      <c r="A56" s="57">
        <f t="shared" si="3"/>
        <v>0.98079999999999878</v>
      </c>
      <c r="C56" s="58" t="e">
        <f t="array" ref="C56">FREQUENCY(직접!X$249:X$855,그래프!$A$2:$A$302)</f>
        <v>#N/A</v>
      </c>
      <c r="E56">
        <f t="shared" si="2"/>
        <v>98079.999999999884</v>
      </c>
      <c r="F56" s="56">
        <f t="shared" si="0"/>
        <v>0.98079999999999878</v>
      </c>
      <c r="G56" s="58" t="e">
        <v>#N/A</v>
      </c>
      <c r="H56" t="e">
        <f t="shared" si="1"/>
        <v>#N/A</v>
      </c>
    </row>
    <row r="57" spans="1:8">
      <c r="A57" s="57">
        <f t="shared" si="3"/>
        <v>0.98099999999999876</v>
      </c>
      <c r="C57" s="58" t="e">
        <f t="array" ref="C57">FREQUENCY(직접!X$249:X$855,그래프!$A$2:$A$302)</f>
        <v>#N/A</v>
      </c>
      <c r="E57">
        <f t="shared" si="2"/>
        <v>98099.999999999869</v>
      </c>
      <c r="F57" s="56">
        <f t="shared" si="0"/>
        <v>0.98099999999999865</v>
      </c>
      <c r="G57" s="58" t="e">
        <v>#N/A</v>
      </c>
      <c r="H57" t="e">
        <f t="shared" si="1"/>
        <v>#N/A</v>
      </c>
    </row>
    <row r="58" spans="1:8">
      <c r="A58" s="57">
        <f t="shared" si="3"/>
        <v>0.98119999999999874</v>
      </c>
      <c r="C58" s="58" t="e">
        <f t="array" ref="C58">FREQUENCY(직접!X$249:X$855,그래프!$A$2:$A$302)</f>
        <v>#N/A</v>
      </c>
      <c r="E58">
        <f t="shared" si="2"/>
        <v>98119.999999999869</v>
      </c>
      <c r="F58" s="56">
        <f t="shared" si="0"/>
        <v>0.98119999999999874</v>
      </c>
      <c r="G58" s="58" t="e">
        <v>#N/A</v>
      </c>
      <c r="H58" t="e">
        <f t="shared" si="1"/>
        <v>#N/A</v>
      </c>
    </row>
    <row r="59" spans="1:8">
      <c r="A59" s="57">
        <f t="shared" si="3"/>
        <v>0.98139999999999872</v>
      </c>
      <c r="C59" s="58" t="e">
        <f t="array" ref="C59">FREQUENCY(직접!X$249:X$855,그래프!$A$2:$A$302)</f>
        <v>#N/A</v>
      </c>
      <c r="E59">
        <f t="shared" si="2"/>
        <v>98139.999999999869</v>
      </c>
      <c r="F59" s="56">
        <f t="shared" si="0"/>
        <v>0.98139999999999872</v>
      </c>
      <c r="G59" s="58" t="e">
        <v>#N/A</v>
      </c>
      <c r="H59" t="e">
        <f t="shared" si="1"/>
        <v>#N/A</v>
      </c>
    </row>
    <row r="60" spans="1:8">
      <c r="A60" s="57">
        <f t="shared" si="3"/>
        <v>0.9815999999999987</v>
      </c>
      <c r="C60" s="58" t="e">
        <f t="array" ref="C60">FREQUENCY(직접!X$249:X$855,그래프!$A$2:$A$302)</f>
        <v>#N/A</v>
      </c>
      <c r="E60">
        <f t="shared" si="2"/>
        <v>98159.999999999869</v>
      </c>
      <c r="F60" s="56">
        <f t="shared" si="0"/>
        <v>0.9815999999999987</v>
      </c>
      <c r="G60" s="58" t="e">
        <v>#N/A</v>
      </c>
      <c r="H60" t="e">
        <f t="shared" si="1"/>
        <v>#N/A</v>
      </c>
    </row>
    <row r="61" spans="1:8">
      <c r="A61" s="57">
        <f t="shared" si="3"/>
        <v>0.98179999999999867</v>
      </c>
      <c r="C61" s="58" t="e">
        <f t="array" ref="C61">FREQUENCY(직접!X$249:X$855,그래프!$A$2:$A$302)</f>
        <v>#N/A</v>
      </c>
      <c r="E61">
        <f t="shared" si="2"/>
        <v>98179.999999999869</v>
      </c>
      <c r="F61" s="56">
        <f t="shared" si="0"/>
        <v>0.98179999999999867</v>
      </c>
      <c r="G61" s="58" t="e">
        <v>#N/A</v>
      </c>
      <c r="H61" t="e">
        <f t="shared" si="1"/>
        <v>#N/A</v>
      </c>
    </row>
    <row r="62" spans="1:8">
      <c r="A62" s="57">
        <f t="shared" si="3"/>
        <v>0.98199999999999865</v>
      </c>
      <c r="C62" s="58" t="e">
        <f t="array" ref="C62">FREQUENCY(직접!X$249:X$855,그래프!$A$2:$A$302)</f>
        <v>#N/A</v>
      </c>
      <c r="E62">
        <f t="shared" si="2"/>
        <v>98199.999999999869</v>
      </c>
      <c r="F62" s="56">
        <f t="shared" si="0"/>
        <v>0.98199999999999865</v>
      </c>
      <c r="G62" s="58" t="e">
        <v>#N/A</v>
      </c>
      <c r="H62" t="e">
        <f t="shared" si="1"/>
        <v>#N/A</v>
      </c>
    </row>
    <row r="63" spans="1:8">
      <c r="A63" s="57">
        <f t="shared" si="3"/>
        <v>0.98219999999999863</v>
      </c>
      <c r="C63" s="58" t="e">
        <f t="array" ref="C63">FREQUENCY(직접!X$249:X$855,그래프!$A$2:$A$302)</f>
        <v>#N/A</v>
      </c>
      <c r="E63">
        <f t="shared" si="2"/>
        <v>98219.999999999869</v>
      </c>
      <c r="F63" s="56">
        <f t="shared" si="0"/>
        <v>0.98219999999999874</v>
      </c>
      <c r="G63" s="58" t="e">
        <v>#N/A</v>
      </c>
      <c r="H63" t="e">
        <f t="shared" si="1"/>
        <v>#N/A</v>
      </c>
    </row>
    <row r="64" spans="1:8">
      <c r="A64" s="57">
        <f t="shared" si="3"/>
        <v>0.98239999999999861</v>
      </c>
      <c r="C64" s="58" t="e">
        <f t="array" ref="C64">FREQUENCY(직접!X$249:X$855,그래프!$A$2:$A$302)</f>
        <v>#N/A</v>
      </c>
      <c r="E64">
        <f t="shared" si="2"/>
        <v>98239.999999999854</v>
      </c>
      <c r="F64" s="56">
        <f t="shared" si="0"/>
        <v>0.9823999999999985</v>
      </c>
      <c r="G64" s="58" t="e">
        <v>#N/A</v>
      </c>
      <c r="H64" t="e">
        <f t="shared" si="1"/>
        <v>#N/A</v>
      </c>
    </row>
    <row r="65" spans="1:8">
      <c r="A65" s="57">
        <f t="shared" si="3"/>
        <v>0.98259999999999859</v>
      </c>
      <c r="C65" s="58" t="e">
        <f t="array" ref="C65">FREQUENCY(직접!X$249:X$855,그래프!$A$2:$A$302)</f>
        <v>#N/A</v>
      </c>
      <c r="E65">
        <f t="shared" si="2"/>
        <v>98259.999999999854</v>
      </c>
      <c r="F65" s="56">
        <f t="shared" si="0"/>
        <v>0.98259999999999859</v>
      </c>
      <c r="G65" s="58" t="e">
        <v>#N/A</v>
      </c>
      <c r="H65" t="e">
        <f t="shared" si="1"/>
        <v>#N/A</v>
      </c>
    </row>
    <row r="66" spans="1:8">
      <c r="A66" s="57">
        <f t="shared" si="3"/>
        <v>0.98279999999999856</v>
      </c>
      <c r="C66" s="58" t="e">
        <f t="array" ref="C66">FREQUENCY(직접!X$249:X$855,그래프!$A$2:$A$302)</f>
        <v>#N/A</v>
      </c>
      <c r="E66">
        <f t="shared" si="2"/>
        <v>98279.999999999854</v>
      </c>
      <c r="F66" s="56">
        <f t="shared" ref="F66:F129" si="4">E66/100000</f>
        <v>0.98279999999999856</v>
      </c>
      <c r="G66" s="58" t="e">
        <v>#N/A</v>
      </c>
      <c r="H66" t="e">
        <f t="shared" ref="H66:H129" si="5">_xlfn.NORM.DIST(F66,$K$2,$K$3,FALSE)</f>
        <v>#N/A</v>
      </c>
    </row>
    <row r="67" spans="1:8">
      <c r="A67" s="57">
        <f t="shared" si="3"/>
        <v>0.98299999999999854</v>
      </c>
      <c r="C67" s="58" t="e">
        <f t="array" ref="C67">FREQUENCY(직접!X$249:X$855,그래프!$A$2:$A$302)</f>
        <v>#N/A</v>
      </c>
      <c r="E67">
        <f t="shared" ref="E67:E130" si="6">A67*100000</f>
        <v>98299.999999999854</v>
      </c>
      <c r="F67" s="56">
        <f t="shared" si="4"/>
        <v>0.98299999999999854</v>
      </c>
      <c r="G67" s="58" t="e">
        <v>#N/A</v>
      </c>
      <c r="H67" t="e">
        <f t="shared" si="5"/>
        <v>#N/A</v>
      </c>
    </row>
    <row r="68" spans="1:8">
      <c r="A68" s="57">
        <f t="shared" ref="A68:A131" si="7">A67+$B$2</f>
        <v>0.98319999999999852</v>
      </c>
      <c r="C68" s="58" t="e">
        <f t="array" ref="C68">FREQUENCY(직접!X$249:X$855,그래프!$A$2:$A$302)</f>
        <v>#N/A</v>
      </c>
      <c r="E68">
        <f t="shared" si="6"/>
        <v>98319.999999999854</v>
      </c>
      <c r="F68" s="56">
        <f t="shared" si="4"/>
        <v>0.98319999999999852</v>
      </c>
      <c r="G68" s="58" t="e">
        <v>#N/A</v>
      </c>
      <c r="H68" t="e">
        <f t="shared" si="5"/>
        <v>#N/A</v>
      </c>
    </row>
    <row r="69" spans="1:8">
      <c r="A69" s="57">
        <f t="shared" si="7"/>
        <v>0.9833999999999985</v>
      </c>
      <c r="C69" s="58" t="e">
        <f t="array" ref="C69">FREQUENCY(직접!X$249:X$855,그래프!$A$2:$A$302)</f>
        <v>#N/A</v>
      </c>
      <c r="E69">
        <f t="shared" si="6"/>
        <v>98339.999999999854</v>
      </c>
      <c r="F69" s="56">
        <f t="shared" si="4"/>
        <v>0.9833999999999985</v>
      </c>
      <c r="G69" s="58" t="e">
        <v>#N/A</v>
      </c>
      <c r="H69" t="e">
        <f t="shared" si="5"/>
        <v>#N/A</v>
      </c>
    </row>
    <row r="70" spans="1:8">
      <c r="A70" s="57">
        <f t="shared" si="7"/>
        <v>0.98359999999999848</v>
      </c>
      <c r="C70" s="58" t="e">
        <f t="array" ref="C70">FREQUENCY(직접!X$249:X$855,그래프!$A$2:$A$302)</f>
        <v>#N/A</v>
      </c>
      <c r="E70">
        <f t="shared" si="6"/>
        <v>98359.999999999854</v>
      </c>
      <c r="F70" s="56">
        <f t="shared" si="4"/>
        <v>0.98359999999999859</v>
      </c>
      <c r="G70" s="58" t="e">
        <v>#N/A</v>
      </c>
      <c r="H70" t="e">
        <f t="shared" si="5"/>
        <v>#N/A</v>
      </c>
    </row>
    <row r="71" spans="1:8">
      <c r="A71" s="57">
        <f t="shared" si="7"/>
        <v>0.98379999999999845</v>
      </c>
      <c r="C71" s="58" t="e">
        <f t="array" ref="C71">FREQUENCY(직접!X$249:X$855,그래프!$A$2:$A$302)</f>
        <v>#N/A</v>
      </c>
      <c r="E71">
        <f t="shared" si="6"/>
        <v>98379.99999999984</v>
      </c>
      <c r="F71" s="56">
        <f t="shared" si="4"/>
        <v>0.98379999999999845</v>
      </c>
      <c r="G71" s="58" t="e">
        <v>#N/A</v>
      </c>
      <c r="H71" t="e">
        <f t="shared" si="5"/>
        <v>#N/A</v>
      </c>
    </row>
    <row r="72" spans="1:8">
      <c r="A72" s="57">
        <f t="shared" si="7"/>
        <v>0.98399999999999843</v>
      </c>
      <c r="C72" s="58" t="e">
        <f t="array" ref="C72">FREQUENCY(직접!X$249:X$855,그래프!$A$2:$A$302)</f>
        <v>#N/A</v>
      </c>
      <c r="E72">
        <f t="shared" si="6"/>
        <v>98399.99999999984</v>
      </c>
      <c r="F72" s="56">
        <f t="shared" si="4"/>
        <v>0.98399999999999843</v>
      </c>
      <c r="G72" s="58" t="e">
        <v>#N/A</v>
      </c>
      <c r="H72" t="e">
        <f t="shared" si="5"/>
        <v>#N/A</v>
      </c>
    </row>
    <row r="73" spans="1:8">
      <c r="A73" s="57">
        <f t="shared" si="7"/>
        <v>0.98419999999999841</v>
      </c>
      <c r="C73" s="58" t="e">
        <f t="array" ref="C73">FREQUENCY(직접!X$249:X$855,그래프!$A$2:$A$302)</f>
        <v>#N/A</v>
      </c>
      <c r="E73">
        <f t="shared" si="6"/>
        <v>98419.99999999984</v>
      </c>
      <c r="F73" s="56">
        <f t="shared" si="4"/>
        <v>0.98419999999999841</v>
      </c>
      <c r="G73" s="58" t="e">
        <v>#N/A</v>
      </c>
      <c r="H73" t="e">
        <f t="shared" si="5"/>
        <v>#N/A</v>
      </c>
    </row>
    <row r="74" spans="1:8">
      <c r="A74" s="57">
        <f t="shared" si="7"/>
        <v>0.98439999999999839</v>
      </c>
      <c r="C74" s="58" t="e">
        <f t="array" ref="C74">FREQUENCY(직접!X$249:X$855,그래프!$A$2:$A$302)</f>
        <v>#N/A</v>
      </c>
      <c r="E74">
        <f t="shared" si="6"/>
        <v>98439.99999999984</v>
      </c>
      <c r="F74" s="56">
        <f t="shared" si="4"/>
        <v>0.98439999999999839</v>
      </c>
      <c r="G74" s="58" t="e">
        <v>#N/A</v>
      </c>
      <c r="H74" t="e">
        <f t="shared" si="5"/>
        <v>#N/A</v>
      </c>
    </row>
    <row r="75" spans="1:8">
      <c r="A75" s="57">
        <f t="shared" si="7"/>
        <v>0.98459999999999837</v>
      </c>
      <c r="C75" s="58" t="e">
        <f t="array" ref="C75">FREQUENCY(직접!X$249:X$855,그래프!$A$2:$A$302)</f>
        <v>#N/A</v>
      </c>
      <c r="E75">
        <f t="shared" si="6"/>
        <v>98459.99999999984</v>
      </c>
      <c r="F75" s="56">
        <f t="shared" si="4"/>
        <v>0.98459999999999837</v>
      </c>
      <c r="G75" s="58" t="e">
        <v>#N/A</v>
      </c>
      <c r="H75" t="e">
        <f t="shared" si="5"/>
        <v>#N/A</v>
      </c>
    </row>
    <row r="76" spans="1:8">
      <c r="A76" s="57">
        <f t="shared" si="7"/>
        <v>0.98479999999999834</v>
      </c>
      <c r="C76" s="58" t="e">
        <f t="array" ref="C76">FREQUENCY(직접!X$249:X$855,그래프!$A$2:$A$302)</f>
        <v>#N/A</v>
      </c>
      <c r="E76">
        <f t="shared" si="6"/>
        <v>98479.99999999984</v>
      </c>
      <c r="F76" s="56">
        <f t="shared" si="4"/>
        <v>0.98479999999999845</v>
      </c>
      <c r="G76" s="58" t="e">
        <v>#N/A</v>
      </c>
      <c r="H76" t="e">
        <f t="shared" si="5"/>
        <v>#N/A</v>
      </c>
    </row>
    <row r="77" spans="1:8">
      <c r="A77" s="57">
        <f t="shared" si="7"/>
        <v>0.98499999999999832</v>
      </c>
      <c r="C77" s="58" t="e">
        <f t="array" ref="C77">FREQUENCY(직접!X$249:X$855,그래프!$A$2:$A$302)</f>
        <v>#N/A</v>
      </c>
      <c r="E77">
        <f t="shared" si="6"/>
        <v>98499.999999999825</v>
      </c>
      <c r="F77" s="56">
        <f t="shared" si="4"/>
        <v>0.98499999999999821</v>
      </c>
      <c r="G77" s="58" t="e">
        <v>#N/A</v>
      </c>
      <c r="H77" t="e">
        <f t="shared" si="5"/>
        <v>#N/A</v>
      </c>
    </row>
    <row r="78" spans="1:8">
      <c r="A78" s="57">
        <f t="shared" si="7"/>
        <v>0.9851999999999983</v>
      </c>
      <c r="C78" s="58" t="e">
        <f t="array" ref="C78">FREQUENCY(직접!X$249:X$855,그래프!$A$2:$A$302)</f>
        <v>#N/A</v>
      </c>
      <c r="E78">
        <f t="shared" si="6"/>
        <v>98519.999999999825</v>
      </c>
      <c r="F78" s="56">
        <f t="shared" si="4"/>
        <v>0.9851999999999983</v>
      </c>
      <c r="G78" s="58" t="e">
        <v>#N/A</v>
      </c>
      <c r="H78" t="e">
        <f t="shared" si="5"/>
        <v>#N/A</v>
      </c>
    </row>
    <row r="79" spans="1:8">
      <c r="A79" s="57">
        <f t="shared" si="7"/>
        <v>0.98539999999999828</v>
      </c>
      <c r="C79" s="58" t="e">
        <f t="array" ref="C79">FREQUENCY(직접!X$249:X$855,그래프!$A$2:$A$302)</f>
        <v>#N/A</v>
      </c>
      <c r="E79">
        <f t="shared" si="6"/>
        <v>98539.999999999825</v>
      </c>
      <c r="F79" s="56">
        <f t="shared" si="4"/>
        <v>0.98539999999999828</v>
      </c>
      <c r="G79" s="58" t="e">
        <v>#N/A</v>
      </c>
      <c r="H79" t="e">
        <f t="shared" si="5"/>
        <v>#N/A</v>
      </c>
    </row>
    <row r="80" spans="1:8">
      <c r="A80" s="57">
        <f t="shared" si="7"/>
        <v>0.98559999999999826</v>
      </c>
      <c r="C80" s="58" t="e">
        <f t="array" ref="C80">FREQUENCY(직접!X$249:X$855,그래프!$A$2:$A$302)</f>
        <v>#N/A</v>
      </c>
      <c r="E80">
        <f t="shared" si="6"/>
        <v>98559.999999999825</v>
      </c>
      <c r="F80" s="56">
        <f t="shared" si="4"/>
        <v>0.98559999999999826</v>
      </c>
      <c r="G80" s="58" t="e">
        <v>#N/A</v>
      </c>
      <c r="H80" t="e">
        <f t="shared" si="5"/>
        <v>#N/A</v>
      </c>
    </row>
    <row r="81" spans="1:8">
      <c r="A81" s="57">
        <f t="shared" si="7"/>
        <v>0.98579999999999823</v>
      </c>
      <c r="C81" s="58" t="e">
        <f t="array" ref="C81">FREQUENCY(직접!X$249:X$855,그래프!$A$2:$A$302)</f>
        <v>#N/A</v>
      </c>
      <c r="E81">
        <f t="shared" si="6"/>
        <v>98579.999999999825</v>
      </c>
      <c r="F81" s="56">
        <f t="shared" si="4"/>
        <v>0.98579999999999823</v>
      </c>
      <c r="G81" s="58" t="e">
        <v>#N/A</v>
      </c>
      <c r="H81" t="e">
        <f t="shared" si="5"/>
        <v>#N/A</v>
      </c>
    </row>
    <row r="82" spans="1:8">
      <c r="A82" s="57">
        <f t="shared" si="7"/>
        <v>0.98599999999999821</v>
      </c>
      <c r="C82" s="58" t="e">
        <f t="array" ref="C82">FREQUENCY(직접!X$249:X$855,그래프!$A$2:$A$302)</f>
        <v>#N/A</v>
      </c>
      <c r="E82">
        <f t="shared" si="6"/>
        <v>98599.999999999825</v>
      </c>
      <c r="F82" s="56">
        <f t="shared" si="4"/>
        <v>0.98599999999999821</v>
      </c>
      <c r="G82" s="58" t="e">
        <v>#N/A</v>
      </c>
      <c r="H82" t="e">
        <f t="shared" si="5"/>
        <v>#N/A</v>
      </c>
    </row>
    <row r="83" spans="1:8">
      <c r="A83" s="57">
        <f t="shared" si="7"/>
        <v>0.98619999999999819</v>
      </c>
      <c r="C83" s="58" t="e">
        <f t="array" ref="C83">FREQUENCY(직접!X$249:X$855,그래프!$A$2:$A$302)</f>
        <v>#N/A</v>
      </c>
      <c r="E83">
        <f t="shared" si="6"/>
        <v>98619.999999999825</v>
      </c>
      <c r="F83" s="56">
        <f t="shared" si="4"/>
        <v>0.9861999999999983</v>
      </c>
      <c r="G83" s="58" t="e">
        <v>#N/A</v>
      </c>
      <c r="H83" t="e">
        <f t="shared" si="5"/>
        <v>#N/A</v>
      </c>
    </row>
    <row r="84" spans="1:8">
      <c r="A84" s="57">
        <f t="shared" si="7"/>
        <v>0.98639999999999817</v>
      </c>
      <c r="C84" s="58" t="e">
        <f t="array" ref="C84">FREQUENCY(직접!X$249:X$855,그래프!$A$2:$A$302)</f>
        <v>#N/A</v>
      </c>
      <c r="E84">
        <f t="shared" si="6"/>
        <v>98639.999999999811</v>
      </c>
      <c r="F84" s="56">
        <f t="shared" si="4"/>
        <v>0.98639999999999806</v>
      </c>
      <c r="G84" s="58" t="e">
        <v>#N/A</v>
      </c>
      <c r="H84" t="e">
        <f t="shared" si="5"/>
        <v>#N/A</v>
      </c>
    </row>
    <row r="85" spans="1:8">
      <c r="A85" s="57">
        <f t="shared" si="7"/>
        <v>0.98659999999999815</v>
      </c>
      <c r="C85" s="58" t="e">
        <f t="array" ref="C85">FREQUENCY(직접!X$249:X$855,그래프!$A$2:$A$302)</f>
        <v>#N/A</v>
      </c>
      <c r="E85">
        <f t="shared" si="6"/>
        <v>98659.999999999811</v>
      </c>
      <c r="F85" s="56">
        <f t="shared" si="4"/>
        <v>0.98659999999999815</v>
      </c>
      <c r="G85" s="58" t="e">
        <v>#N/A</v>
      </c>
      <c r="H85" t="e">
        <f t="shared" si="5"/>
        <v>#N/A</v>
      </c>
    </row>
    <row r="86" spans="1:8">
      <c r="A86" s="57">
        <f t="shared" si="7"/>
        <v>0.98679999999999812</v>
      </c>
      <c r="C86" s="58" t="e">
        <f t="array" ref="C86">FREQUENCY(직접!X$249:X$855,그래프!$A$2:$A$302)</f>
        <v>#N/A</v>
      </c>
      <c r="E86">
        <f t="shared" si="6"/>
        <v>98679.999999999811</v>
      </c>
      <c r="F86" s="56">
        <f t="shared" si="4"/>
        <v>0.98679999999999812</v>
      </c>
      <c r="G86" s="58" t="e">
        <v>#N/A</v>
      </c>
      <c r="H86" t="e">
        <f t="shared" si="5"/>
        <v>#N/A</v>
      </c>
    </row>
    <row r="87" spans="1:8">
      <c r="A87" s="57">
        <f t="shared" si="7"/>
        <v>0.9869999999999981</v>
      </c>
      <c r="C87" s="58" t="e">
        <f t="array" ref="C87">FREQUENCY(직접!X$249:X$855,그래프!$A$2:$A$302)</f>
        <v>#N/A</v>
      </c>
      <c r="E87">
        <f t="shared" si="6"/>
        <v>98699.999999999811</v>
      </c>
      <c r="F87" s="56">
        <f t="shared" si="4"/>
        <v>0.9869999999999981</v>
      </c>
      <c r="G87" s="58" t="e">
        <v>#N/A</v>
      </c>
      <c r="H87" t="e">
        <f t="shared" si="5"/>
        <v>#N/A</v>
      </c>
    </row>
    <row r="88" spans="1:8">
      <c r="A88" s="57">
        <f t="shared" si="7"/>
        <v>0.98719999999999808</v>
      </c>
      <c r="C88" s="58" t="e">
        <f t="array" ref="C88">FREQUENCY(직접!X$249:X$855,그래프!$A$2:$A$302)</f>
        <v>#N/A</v>
      </c>
      <c r="E88">
        <f t="shared" si="6"/>
        <v>98719.999999999811</v>
      </c>
      <c r="F88" s="56">
        <f t="shared" si="4"/>
        <v>0.98719999999999808</v>
      </c>
      <c r="G88" s="58" t="e">
        <v>#N/A</v>
      </c>
      <c r="H88" t="e">
        <f t="shared" si="5"/>
        <v>#N/A</v>
      </c>
    </row>
    <row r="89" spans="1:8">
      <c r="A89" s="57">
        <f t="shared" si="7"/>
        <v>0.98739999999999806</v>
      </c>
      <c r="C89" s="58" t="e">
        <f t="array" ref="C89">FREQUENCY(직접!X$249:X$855,그래프!$A$2:$A$302)</f>
        <v>#N/A</v>
      </c>
      <c r="E89">
        <f t="shared" si="6"/>
        <v>98739.999999999811</v>
      </c>
      <c r="F89" s="56">
        <f t="shared" si="4"/>
        <v>0.98739999999999806</v>
      </c>
      <c r="G89" s="58" t="e">
        <v>#N/A</v>
      </c>
      <c r="H89" t="e">
        <f t="shared" si="5"/>
        <v>#N/A</v>
      </c>
    </row>
    <row r="90" spans="1:8">
      <c r="A90" s="57">
        <f t="shared" si="7"/>
        <v>0.98759999999999803</v>
      </c>
      <c r="C90" s="58" t="e">
        <f t="array" ref="C90">FREQUENCY(직접!X$249:X$855,그래프!$A$2:$A$302)</f>
        <v>#N/A</v>
      </c>
      <c r="E90">
        <f t="shared" si="6"/>
        <v>98759.999999999796</v>
      </c>
      <c r="F90" s="56">
        <f t="shared" si="4"/>
        <v>0.98759999999999792</v>
      </c>
      <c r="G90" s="58" t="e">
        <v>#N/A</v>
      </c>
      <c r="H90" t="e">
        <f t="shared" si="5"/>
        <v>#N/A</v>
      </c>
    </row>
    <row r="91" spans="1:8">
      <c r="A91" s="57">
        <f t="shared" si="7"/>
        <v>0.98779999999999801</v>
      </c>
      <c r="C91" s="58" t="e">
        <f t="array" ref="C91">FREQUENCY(직접!X$249:X$855,그래프!$A$2:$A$302)</f>
        <v>#N/A</v>
      </c>
      <c r="E91">
        <f t="shared" si="6"/>
        <v>98779.999999999796</v>
      </c>
      <c r="F91" s="56">
        <f t="shared" si="4"/>
        <v>0.98779999999999801</v>
      </c>
      <c r="G91" s="58" t="e">
        <v>#N/A</v>
      </c>
      <c r="H91" t="e">
        <f t="shared" si="5"/>
        <v>#N/A</v>
      </c>
    </row>
    <row r="92" spans="1:8">
      <c r="A92" s="57">
        <f t="shared" si="7"/>
        <v>0.98799999999999799</v>
      </c>
      <c r="C92" s="58" t="e">
        <f t="array" ref="C92">FREQUENCY(직접!X$249:X$855,그래프!$A$2:$A$302)</f>
        <v>#N/A</v>
      </c>
      <c r="E92">
        <f t="shared" si="6"/>
        <v>98799.999999999796</v>
      </c>
      <c r="F92" s="56">
        <f t="shared" si="4"/>
        <v>0.98799999999999799</v>
      </c>
      <c r="G92" s="58" t="e">
        <v>#N/A</v>
      </c>
      <c r="H92" t="e">
        <f t="shared" si="5"/>
        <v>#N/A</v>
      </c>
    </row>
    <row r="93" spans="1:8">
      <c r="A93" s="57">
        <f t="shared" si="7"/>
        <v>0.98819999999999797</v>
      </c>
      <c r="C93" s="58" t="e">
        <f t="array" ref="C93">FREQUENCY(직접!X$249:X$855,그래프!$A$2:$A$302)</f>
        <v>#N/A</v>
      </c>
      <c r="E93">
        <f t="shared" si="6"/>
        <v>98819.999999999796</v>
      </c>
      <c r="F93" s="56">
        <f t="shared" si="4"/>
        <v>0.98819999999999797</v>
      </c>
      <c r="G93" s="58" t="e">
        <v>#N/A</v>
      </c>
      <c r="H93" t="e">
        <f t="shared" si="5"/>
        <v>#N/A</v>
      </c>
    </row>
    <row r="94" spans="1:8">
      <c r="A94" s="57">
        <f t="shared" si="7"/>
        <v>0.98839999999999795</v>
      </c>
      <c r="C94" s="58" t="e">
        <f t="array" ref="C94">FREQUENCY(직접!X$249:X$855,그래프!$A$2:$A$302)</f>
        <v>#N/A</v>
      </c>
      <c r="E94">
        <f t="shared" si="6"/>
        <v>98839.999999999796</v>
      </c>
      <c r="F94" s="56">
        <f t="shared" si="4"/>
        <v>0.98839999999999795</v>
      </c>
      <c r="G94" s="58" t="e">
        <v>#N/A</v>
      </c>
      <c r="H94" t="e">
        <f t="shared" si="5"/>
        <v>#N/A</v>
      </c>
    </row>
    <row r="95" spans="1:8">
      <c r="A95" s="57">
        <f t="shared" si="7"/>
        <v>0.98859999999999792</v>
      </c>
      <c r="C95" s="58" t="e">
        <f t="array" ref="C95">FREQUENCY(직접!X$249:X$855,그래프!$A$2:$A$302)</f>
        <v>#N/A</v>
      </c>
      <c r="E95">
        <f t="shared" si="6"/>
        <v>98859.999999999796</v>
      </c>
      <c r="F95" s="56">
        <f t="shared" si="4"/>
        <v>0.98859999999999792</v>
      </c>
      <c r="G95" s="58" t="e">
        <v>#N/A</v>
      </c>
      <c r="H95" t="e">
        <f t="shared" si="5"/>
        <v>#N/A</v>
      </c>
    </row>
    <row r="96" spans="1:8">
      <c r="A96" s="57">
        <f t="shared" si="7"/>
        <v>0.9887999999999979</v>
      </c>
      <c r="C96" s="58" t="e">
        <f t="array" ref="C96">FREQUENCY(직접!X$249:X$855,그래프!$A$2:$A$302)</f>
        <v>#N/A</v>
      </c>
      <c r="E96">
        <f t="shared" si="6"/>
        <v>98879.999999999796</v>
      </c>
      <c r="F96" s="56">
        <f t="shared" si="4"/>
        <v>0.98879999999999801</v>
      </c>
      <c r="G96" s="58" t="e">
        <v>#N/A</v>
      </c>
      <c r="H96" t="e">
        <f t="shared" si="5"/>
        <v>#N/A</v>
      </c>
    </row>
    <row r="97" spans="1:8">
      <c r="A97" s="57">
        <f t="shared" si="7"/>
        <v>0.98899999999999788</v>
      </c>
      <c r="C97" s="58" t="e">
        <f t="array" ref="C97">FREQUENCY(직접!X$249:X$855,그래프!$A$2:$A$302)</f>
        <v>#N/A</v>
      </c>
      <c r="E97">
        <f t="shared" si="6"/>
        <v>98899.999999999782</v>
      </c>
      <c r="F97" s="56">
        <f t="shared" si="4"/>
        <v>0.98899999999999777</v>
      </c>
      <c r="G97" s="58" t="e">
        <v>#N/A</v>
      </c>
      <c r="H97" t="e">
        <f t="shared" si="5"/>
        <v>#N/A</v>
      </c>
    </row>
    <row r="98" spans="1:8">
      <c r="A98" s="57">
        <f t="shared" si="7"/>
        <v>0.98919999999999786</v>
      </c>
      <c r="C98" s="58" t="e">
        <f t="array" ref="C98">FREQUENCY(직접!X$249:X$855,그래프!$A$2:$A$302)</f>
        <v>#N/A</v>
      </c>
      <c r="E98">
        <f t="shared" si="6"/>
        <v>98919.999999999782</v>
      </c>
      <c r="F98" s="56">
        <f t="shared" si="4"/>
        <v>0.98919999999999786</v>
      </c>
      <c r="G98" s="58" t="e">
        <v>#N/A</v>
      </c>
      <c r="H98" t="e">
        <f t="shared" si="5"/>
        <v>#N/A</v>
      </c>
    </row>
    <row r="99" spans="1:8">
      <c r="A99" s="57">
        <f t="shared" si="7"/>
        <v>0.98939999999999784</v>
      </c>
      <c r="C99" s="58" t="e">
        <f t="array" ref="C99">FREQUENCY(직접!X$249:X$855,그래프!$A$2:$A$302)</f>
        <v>#N/A</v>
      </c>
      <c r="E99">
        <f t="shared" si="6"/>
        <v>98939.999999999782</v>
      </c>
      <c r="F99" s="56">
        <f t="shared" si="4"/>
        <v>0.98939999999999784</v>
      </c>
      <c r="G99" s="58" t="e">
        <v>#N/A</v>
      </c>
      <c r="H99" t="e">
        <f t="shared" si="5"/>
        <v>#N/A</v>
      </c>
    </row>
    <row r="100" spans="1:8">
      <c r="A100" s="57">
        <f t="shared" si="7"/>
        <v>0.98959999999999781</v>
      </c>
      <c r="C100" s="58" t="e">
        <f t="array" ref="C100">FREQUENCY(직접!X$249:X$855,그래프!$A$2:$A$302)</f>
        <v>#N/A</v>
      </c>
      <c r="E100">
        <f t="shared" si="6"/>
        <v>98959.999999999782</v>
      </c>
      <c r="F100" s="56">
        <f t="shared" si="4"/>
        <v>0.98959999999999781</v>
      </c>
      <c r="G100" s="58" t="e">
        <v>#N/A</v>
      </c>
      <c r="H100" t="e">
        <f t="shared" si="5"/>
        <v>#N/A</v>
      </c>
    </row>
    <row r="101" spans="1:8">
      <c r="A101" s="57">
        <f t="shared" si="7"/>
        <v>0.98979999999999779</v>
      </c>
      <c r="C101" s="58" t="e">
        <f t="array" ref="C101">FREQUENCY(직접!X$249:X$855,그래프!$A$2:$A$302)</f>
        <v>#N/A</v>
      </c>
      <c r="E101">
        <f t="shared" si="6"/>
        <v>98979.999999999782</v>
      </c>
      <c r="F101" s="56">
        <f t="shared" si="4"/>
        <v>0.98979999999999779</v>
      </c>
      <c r="G101" s="58" t="e">
        <v>#N/A</v>
      </c>
      <c r="H101" t="e">
        <f t="shared" si="5"/>
        <v>#N/A</v>
      </c>
    </row>
    <row r="102" spans="1:8">
      <c r="A102" s="57">
        <f t="shared" si="7"/>
        <v>0.98999999999999777</v>
      </c>
      <c r="C102" s="58" t="e">
        <f t="array" ref="C102">FREQUENCY(직접!X$249:X$855,그래프!$A$2:$A$302)</f>
        <v>#N/A</v>
      </c>
      <c r="E102">
        <f t="shared" si="6"/>
        <v>98999.999999999782</v>
      </c>
      <c r="F102" s="56">
        <f t="shared" si="4"/>
        <v>0.98999999999999777</v>
      </c>
      <c r="G102" s="58" t="e">
        <v>#N/A</v>
      </c>
      <c r="H102" t="e">
        <f t="shared" si="5"/>
        <v>#N/A</v>
      </c>
    </row>
    <row r="103" spans="1:8">
      <c r="A103" s="57">
        <f t="shared" si="7"/>
        <v>0.99019999999999775</v>
      </c>
      <c r="C103" s="58" t="e">
        <f t="array" ref="C103">FREQUENCY(직접!X$249:X$855,그래프!$A$2:$A$302)</f>
        <v>#N/A</v>
      </c>
      <c r="E103">
        <f t="shared" si="6"/>
        <v>99019.999999999782</v>
      </c>
      <c r="F103" s="56">
        <f t="shared" si="4"/>
        <v>0.99019999999999786</v>
      </c>
      <c r="G103" s="58" t="e">
        <v>#N/A</v>
      </c>
      <c r="H103" t="e">
        <f t="shared" si="5"/>
        <v>#N/A</v>
      </c>
    </row>
    <row r="104" spans="1:8">
      <c r="A104" s="57">
        <f t="shared" si="7"/>
        <v>0.99039999999999773</v>
      </c>
      <c r="C104" s="58" t="e">
        <f t="array" ref="C104">FREQUENCY(직접!X$249:X$855,그래프!$A$2:$A$302)</f>
        <v>#N/A</v>
      </c>
      <c r="E104">
        <f t="shared" si="6"/>
        <v>99039.999999999767</v>
      </c>
      <c r="F104" s="56">
        <f t="shared" si="4"/>
        <v>0.99039999999999773</v>
      </c>
      <c r="G104" s="58" t="e">
        <v>#N/A</v>
      </c>
      <c r="H104" t="e">
        <f t="shared" si="5"/>
        <v>#N/A</v>
      </c>
    </row>
    <row r="105" spans="1:8">
      <c r="A105" s="57">
        <f t="shared" si="7"/>
        <v>0.9905999999999977</v>
      </c>
      <c r="C105" s="58" t="e">
        <f t="array" ref="C105">FREQUENCY(직접!X$249:X$855,그래프!$A$2:$A$302)</f>
        <v>#N/A</v>
      </c>
      <c r="E105">
        <f t="shared" si="6"/>
        <v>99059.999999999767</v>
      </c>
      <c r="F105" s="56">
        <f t="shared" si="4"/>
        <v>0.9905999999999977</v>
      </c>
      <c r="G105" s="58" t="e">
        <v>#N/A</v>
      </c>
      <c r="H105" t="e">
        <f t="shared" si="5"/>
        <v>#N/A</v>
      </c>
    </row>
    <row r="106" spans="1:8">
      <c r="A106" s="57">
        <f t="shared" si="7"/>
        <v>0.99079999999999768</v>
      </c>
      <c r="C106" s="58" t="e">
        <f t="array" ref="C106">FREQUENCY(직접!X$249:X$855,그래프!$A$2:$A$302)</f>
        <v>#N/A</v>
      </c>
      <c r="E106">
        <f t="shared" si="6"/>
        <v>99079.999999999767</v>
      </c>
      <c r="F106" s="56">
        <f t="shared" si="4"/>
        <v>0.99079999999999768</v>
      </c>
      <c r="G106" s="58" t="e">
        <v>#N/A</v>
      </c>
      <c r="H106" t="e">
        <f t="shared" si="5"/>
        <v>#N/A</v>
      </c>
    </row>
    <row r="107" spans="1:8">
      <c r="A107" s="57">
        <f t="shared" si="7"/>
        <v>0.99099999999999766</v>
      </c>
      <c r="C107" s="58" t="e">
        <f t="array" ref="C107">FREQUENCY(직접!X$249:X$855,그래프!$A$2:$A$302)</f>
        <v>#N/A</v>
      </c>
      <c r="E107">
        <f t="shared" si="6"/>
        <v>99099.999999999767</v>
      </c>
      <c r="F107" s="56">
        <f t="shared" si="4"/>
        <v>0.99099999999999766</v>
      </c>
      <c r="G107" s="58" t="e">
        <v>#N/A</v>
      </c>
      <c r="H107" t="e">
        <f t="shared" si="5"/>
        <v>#N/A</v>
      </c>
    </row>
    <row r="108" spans="1:8">
      <c r="A108" s="57">
        <f t="shared" si="7"/>
        <v>0.99119999999999764</v>
      </c>
      <c r="C108" s="58" t="e">
        <f t="array" ref="C108">FREQUENCY(직접!X$249:X$855,그래프!$A$2:$A$302)</f>
        <v>#N/A</v>
      </c>
      <c r="E108">
        <f t="shared" si="6"/>
        <v>99119.999999999767</v>
      </c>
      <c r="F108" s="56">
        <f t="shared" si="4"/>
        <v>0.99119999999999764</v>
      </c>
      <c r="G108" s="58" t="e">
        <v>#N/A</v>
      </c>
      <c r="H108" t="e">
        <f t="shared" si="5"/>
        <v>#N/A</v>
      </c>
    </row>
    <row r="109" spans="1:8">
      <c r="A109" s="57">
        <f t="shared" si="7"/>
        <v>0.99139999999999762</v>
      </c>
      <c r="C109" s="58" t="e">
        <f t="array" ref="C109">FREQUENCY(직접!X$249:X$855,그래프!$A$2:$A$302)</f>
        <v>#N/A</v>
      </c>
      <c r="E109">
        <f t="shared" si="6"/>
        <v>99139.999999999767</v>
      </c>
      <c r="F109" s="56">
        <f t="shared" si="4"/>
        <v>0.99139999999999762</v>
      </c>
      <c r="G109" s="58" t="e">
        <v>#N/A</v>
      </c>
      <c r="H109" t="e">
        <f t="shared" si="5"/>
        <v>#N/A</v>
      </c>
    </row>
    <row r="110" spans="1:8">
      <c r="A110" s="57">
        <f t="shared" si="7"/>
        <v>0.99159999999999759</v>
      </c>
      <c r="C110" s="58" t="e">
        <f t="array" ref="C110">FREQUENCY(직접!X$249:X$855,그래프!$A$2:$A$302)</f>
        <v>#N/A</v>
      </c>
      <c r="E110">
        <f t="shared" si="6"/>
        <v>99159.999999999753</v>
      </c>
      <c r="F110" s="56">
        <f t="shared" si="4"/>
        <v>0.99159999999999748</v>
      </c>
      <c r="G110" s="58" t="e">
        <v>#N/A</v>
      </c>
      <c r="H110" t="e">
        <f t="shared" si="5"/>
        <v>#N/A</v>
      </c>
    </row>
    <row r="111" spans="1:8">
      <c r="A111" s="57">
        <f t="shared" si="7"/>
        <v>0.99179999999999757</v>
      </c>
      <c r="C111" s="58" t="e">
        <f t="array" ref="C111">FREQUENCY(직접!X$249:X$855,그래프!$A$2:$A$302)</f>
        <v>#N/A</v>
      </c>
      <c r="E111">
        <f t="shared" si="6"/>
        <v>99179.999999999753</v>
      </c>
      <c r="F111" s="56">
        <f t="shared" si="4"/>
        <v>0.99179999999999757</v>
      </c>
      <c r="G111" s="58" t="e">
        <v>#N/A</v>
      </c>
      <c r="H111" t="e">
        <f t="shared" si="5"/>
        <v>#N/A</v>
      </c>
    </row>
    <row r="112" spans="1:8">
      <c r="A112" s="57">
        <f t="shared" si="7"/>
        <v>0.99199999999999755</v>
      </c>
      <c r="C112" s="58" t="e">
        <f t="array" ref="C112">FREQUENCY(직접!X$249:X$855,그래프!$A$2:$A$302)</f>
        <v>#N/A</v>
      </c>
      <c r="E112">
        <f t="shared" si="6"/>
        <v>99199.999999999753</v>
      </c>
      <c r="F112" s="56">
        <f t="shared" si="4"/>
        <v>0.99199999999999755</v>
      </c>
      <c r="G112" s="58" t="e">
        <v>#N/A</v>
      </c>
      <c r="H112" t="e">
        <f t="shared" si="5"/>
        <v>#N/A</v>
      </c>
    </row>
    <row r="113" spans="1:8">
      <c r="A113" s="57">
        <f t="shared" si="7"/>
        <v>0.99219999999999753</v>
      </c>
      <c r="C113" s="58" t="e">
        <f t="array" ref="C113">FREQUENCY(직접!X$249:X$855,그래프!$A$2:$A$302)</f>
        <v>#N/A</v>
      </c>
      <c r="E113">
        <f t="shared" si="6"/>
        <v>99219.999999999753</v>
      </c>
      <c r="F113" s="56">
        <f t="shared" si="4"/>
        <v>0.99219999999999753</v>
      </c>
      <c r="G113" s="58" t="e">
        <v>#N/A</v>
      </c>
      <c r="H113" t="e">
        <f t="shared" si="5"/>
        <v>#N/A</v>
      </c>
    </row>
    <row r="114" spans="1:8">
      <c r="A114" s="57">
        <f t="shared" si="7"/>
        <v>0.99239999999999751</v>
      </c>
      <c r="C114" s="58" t="e">
        <f t="array" ref="C114">FREQUENCY(직접!X$249:X$855,그래프!$A$2:$A$302)</f>
        <v>#N/A</v>
      </c>
      <c r="E114">
        <f t="shared" si="6"/>
        <v>99239.999999999753</v>
      </c>
      <c r="F114" s="56">
        <f t="shared" si="4"/>
        <v>0.99239999999999751</v>
      </c>
      <c r="G114" s="58" t="e">
        <v>#N/A</v>
      </c>
      <c r="H114" t="e">
        <f t="shared" si="5"/>
        <v>#N/A</v>
      </c>
    </row>
    <row r="115" spans="1:8">
      <c r="A115" s="57">
        <f t="shared" si="7"/>
        <v>0.99259999999999748</v>
      </c>
      <c r="C115" s="58" t="e">
        <f t="array" ref="C115">FREQUENCY(직접!X$249:X$855,그래프!$A$2:$A$302)</f>
        <v>#N/A</v>
      </c>
      <c r="E115">
        <f t="shared" si="6"/>
        <v>99259.999999999753</v>
      </c>
      <c r="F115" s="56">
        <f t="shared" si="4"/>
        <v>0.99259999999999748</v>
      </c>
      <c r="G115" s="58" t="e">
        <v>#N/A</v>
      </c>
      <c r="H115" t="e">
        <f t="shared" si="5"/>
        <v>#N/A</v>
      </c>
    </row>
    <row r="116" spans="1:8">
      <c r="A116" s="57">
        <f t="shared" si="7"/>
        <v>0.99279999999999746</v>
      </c>
      <c r="C116" s="58" t="e">
        <f t="array" ref="C116">FREQUENCY(직접!X$249:X$855,그래프!$A$2:$A$302)</f>
        <v>#N/A</v>
      </c>
      <c r="E116">
        <f t="shared" si="6"/>
        <v>99279.999999999753</v>
      </c>
      <c r="F116" s="56">
        <f t="shared" si="4"/>
        <v>0.99279999999999757</v>
      </c>
      <c r="G116" s="58" t="e">
        <v>#N/A</v>
      </c>
      <c r="H116" t="e">
        <f t="shared" si="5"/>
        <v>#N/A</v>
      </c>
    </row>
    <row r="117" spans="1:8">
      <c r="A117" s="57">
        <f t="shared" si="7"/>
        <v>0.99299999999999744</v>
      </c>
      <c r="C117" s="58" t="e">
        <f t="array" ref="C117">FREQUENCY(직접!X$249:X$855,그래프!$A$2:$A$302)</f>
        <v>#N/A</v>
      </c>
      <c r="E117">
        <f t="shared" si="6"/>
        <v>99299.999999999738</v>
      </c>
      <c r="F117" s="56">
        <f t="shared" si="4"/>
        <v>0.99299999999999733</v>
      </c>
      <c r="G117" s="58" t="e">
        <v>#N/A</v>
      </c>
      <c r="H117" t="e">
        <f t="shared" si="5"/>
        <v>#N/A</v>
      </c>
    </row>
    <row r="118" spans="1:8">
      <c r="A118" s="57">
        <f t="shared" si="7"/>
        <v>0.99319999999999742</v>
      </c>
      <c r="C118" s="58" t="e">
        <f t="array" ref="C118">FREQUENCY(직접!X$249:X$855,그래프!$A$2:$A$302)</f>
        <v>#N/A</v>
      </c>
      <c r="E118">
        <f t="shared" si="6"/>
        <v>99319.999999999738</v>
      </c>
      <c r="F118" s="56">
        <f t="shared" si="4"/>
        <v>0.99319999999999742</v>
      </c>
      <c r="G118" s="58" t="e">
        <v>#N/A</v>
      </c>
      <c r="H118" t="e">
        <f t="shared" si="5"/>
        <v>#N/A</v>
      </c>
    </row>
    <row r="119" spans="1:8">
      <c r="A119" s="57">
        <f t="shared" si="7"/>
        <v>0.9933999999999974</v>
      </c>
      <c r="C119" s="58" t="e">
        <f t="array" ref="C119">FREQUENCY(직접!X$249:X$855,그래프!$A$2:$A$302)</f>
        <v>#N/A</v>
      </c>
      <c r="E119">
        <f t="shared" si="6"/>
        <v>99339.999999999738</v>
      </c>
      <c r="F119" s="56">
        <f t="shared" si="4"/>
        <v>0.9933999999999974</v>
      </c>
      <c r="G119" s="58" t="e">
        <v>#N/A</v>
      </c>
      <c r="H119" t="e">
        <f t="shared" si="5"/>
        <v>#N/A</v>
      </c>
    </row>
    <row r="120" spans="1:8">
      <c r="A120" s="57">
        <f t="shared" si="7"/>
        <v>0.99359999999999737</v>
      </c>
      <c r="C120" s="58" t="e">
        <f t="array" ref="C120">FREQUENCY(직접!X$249:X$855,그래프!$A$2:$A$302)</f>
        <v>#N/A</v>
      </c>
      <c r="E120">
        <f t="shared" si="6"/>
        <v>99359.999999999738</v>
      </c>
      <c r="F120" s="56">
        <f t="shared" si="4"/>
        <v>0.99359999999999737</v>
      </c>
      <c r="G120" s="58" t="e">
        <v>#N/A</v>
      </c>
      <c r="H120" t="e">
        <f t="shared" si="5"/>
        <v>#N/A</v>
      </c>
    </row>
    <row r="121" spans="1:8">
      <c r="A121" s="57">
        <f t="shared" si="7"/>
        <v>0.99379999999999735</v>
      </c>
      <c r="C121" s="58" t="e">
        <f t="array" ref="C121">FREQUENCY(직접!X$249:X$855,그래프!$A$2:$A$302)</f>
        <v>#N/A</v>
      </c>
      <c r="E121">
        <f t="shared" si="6"/>
        <v>99379.999999999738</v>
      </c>
      <c r="F121" s="56">
        <f t="shared" si="4"/>
        <v>0.99379999999999735</v>
      </c>
      <c r="G121" s="58" t="e">
        <v>#N/A</v>
      </c>
      <c r="H121" t="e">
        <f t="shared" si="5"/>
        <v>#N/A</v>
      </c>
    </row>
    <row r="122" spans="1:8">
      <c r="A122" s="57">
        <f t="shared" si="7"/>
        <v>0.99399999999999733</v>
      </c>
      <c r="C122" s="58" t="e">
        <f t="array" ref="C122">FREQUENCY(직접!X$249:X$855,그래프!$A$2:$A$302)</f>
        <v>#N/A</v>
      </c>
      <c r="E122">
        <f t="shared" si="6"/>
        <v>99399.999999999738</v>
      </c>
      <c r="F122" s="56">
        <f t="shared" si="4"/>
        <v>0.99399999999999733</v>
      </c>
      <c r="G122" s="58" t="e">
        <v>#N/A</v>
      </c>
      <c r="H122" t="e">
        <f t="shared" si="5"/>
        <v>#N/A</v>
      </c>
    </row>
    <row r="123" spans="1:8">
      <c r="A123" s="57">
        <f t="shared" si="7"/>
        <v>0.99419999999999731</v>
      </c>
      <c r="C123" s="58" t="e">
        <f t="array" ref="C123">FREQUENCY(직접!X$249:X$855,그래프!$A$2:$A$302)</f>
        <v>#N/A</v>
      </c>
      <c r="E123">
        <f t="shared" si="6"/>
        <v>99419.999999999738</v>
      </c>
      <c r="F123" s="56">
        <f t="shared" si="4"/>
        <v>0.99419999999999742</v>
      </c>
      <c r="G123" s="58" t="e">
        <v>#N/A</v>
      </c>
      <c r="H123" t="e">
        <f t="shared" si="5"/>
        <v>#N/A</v>
      </c>
    </row>
    <row r="124" spans="1:8">
      <c r="A124" s="57">
        <f t="shared" si="7"/>
        <v>0.99439999999999729</v>
      </c>
      <c r="C124" s="58" t="e">
        <f t="array" ref="C124">FREQUENCY(직접!X$249:X$855,그래프!$A$2:$A$302)</f>
        <v>#N/A</v>
      </c>
      <c r="E124">
        <f t="shared" si="6"/>
        <v>99439.999999999724</v>
      </c>
      <c r="F124" s="56">
        <f t="shared" si="4"/>
        <v>0.99439999999999729</v>
      </c>
      <c r="G124" s="58" t="e">
        <v>#N/A</v>
      </c>
      <c r="H124" t="e">
        <f t="shared" si="5"/>
        <v>#N/A</v>
      </c>
    </row>
    <row r="125" spans="1:8">
      <c r="A125" s="57">
        <f t="shared" si="7"/>
        <v>0.99459999999999726</v>
      </c>
      <c r="C125" s="58" t="e">
        <f t="array" ref="C125">FREQUENCY(직접!X$249:X$855,그래프!$A$2:$A$302)</f>
        <v>#N/A</v>
      </c>
      <c r="E125">
        <f t="shared" si="6"/>
        <v>99459.999999999724</v>
      </c>
      <c r="F125" s="56">
        <f t="shared" si="4"/>
        <v>0.99459999999999726</v>
      </c>
      <c r="G125" s="58" t="e">
        <v>#N/A</v>
      </c>
      <c r="H125" t="e">
        <f t="shared" si="5"/>
        <v>#N/A</v>
      </c>
    </row>
    <row r="126" spans="1:8">
      <c r="A126" s="57">
        <f t="shared" si="7"/>
        <v>0.99479999999999724</v>
      </c>
      <c r="C126" s="58" t="e">
        <f t="array" ref="C126">FREQUENCY(직접!X$249:X$855,그래프!$A$2:$A$302)</f>
        <v>#N/A</v>
      </c>
      <c r="E126">
        <f t="shared" si="6"/>
        <v>99479.999999999724</v>
      </c>
      <c r="F126" s="56">
        <f t="shared" si="4"/>
        <v>0.99479999999999724</v>
      </c>
      <c r="G126" s="58" t="e">
        <v>#N/A</v>
      </c>
      <c r="H126" t="e">
        <f t="shared" si="5"/>
        <v>#N/A</v>
      </c>
    </row>
    <row r="127" spans="1:8">
      <c r="A127" s="57">
        <f t="shared" si="7"/>
        <v>0.99499999999999722</v>
      </c>
      <c r="C127" s="58" t="e">
        <f t="array" ref="C127">FREQUENCY(직접!X$249:X$855,그래프!$A$2:$A$302)</f>
        <v>#N/A</v>
      </c>
      <c r="E127">
        <f t="shared" si="6"/>
        <v>99499.999999999724</v>
      </c>
      <c r="F127" s="56">
        <f t="shared" si="4"/>
        <v>0.99499999999999722</v>
      </c>
      <c r="G127" s="58" t="e">
        <v>#N/A</v>
      </c>
      <c r="H127" t="e">
        <f t="shared" si="5"/>
        <v>#N/A</v>
      </c>
    </row>
    <row r="128" spans="1:8">
      <c r="A128" s="57">
        <f t="shared" si="7"/>
        <v>0.9951999999999972</v>
      </c>
      <c r="C128" s="58" t="e">
        <f t="array" ref="C128">FREQUENCY(직접!X$249:X$855,그래프!$A$2:$A$302)</f>
        <v>#N/A</v>
      </c>
      <c r="E128">
        <f t="shared" si="6"/>
        <v>99519.999999999724</v>
      </c>
      <c r="F128" s="56">
        <f t="shared" si="4"/>
        <v>0.9951999999999972</v>
      </c>
      <c r="G128" s="58" t="e">
        <v>#N/A</v>
      </c>
      <c r="H128" t="e">
        <f t="shared" si="5"/>
        <v>#N/A</v>
      </c>
    </row>
    <row r="129" spans="1:8">
      <c r="A129" s="57">
        <f t="shared" si="7"/>
        <v>0.99539999999999718</v>
      </c>
      <c r="C129" s="58" t="e">
        <f t="array" ref="C129">FREQUENCY(직접!X$249:X$855,그래프!$A$2:$A$302)</f>
        <v>#N/A</v>
      </c>
      <c r="E129">
        <f t="shared" si="6"/>
        <v>99539.999999999724</v>
      </c>
      <c r="F129" s="56">
        <f t="shared" si="4"/>
        <v>0.99539999999999729</v>
      </c>
      <c r="G129" s="58" t="e">
        <v>#N/A</v>
      </c>
      <c r="H129" t="e">
        <f t="shared" si="5"/>
        <v>#N/A</v>
      </c>
    </row>
    <row r="130" spans="1:8">
      <c r="A130" s="57">
        <f t="shared" si="7"/>
        <v>0.99559999999999715</v>
      </c>
      <c r="C130" s="58" t="e">
        <f t="array" ref="C130">FREQUENCY(직접!X$249:X$855,그래프!$A$2:$A$302)</f>
        <v>#N/A</v>
      </c>
      <c r="E130">
        <f t="shared" si="6"/>
        <v>99559.999999999709</v>
      </c>
      <c r="F130" s="56">
        <f t="shared" ref="F130:F193" si="8">E130/100000</f>
        <v>0.99559999999999704</v>
      </c>
      <c r="G130" s="58" t="e">
        <v>#N/A</v>
      </c>
      <c r="H130" t="e">
        <f t="shared" ref="H130:H193" si="9">_xlfn.NORM.DIST(F130,$K$2,$K$3,FALSE)</f>
        <v>#N/A</v>
      </c>
    </row>
    <row r="131" spans="1:8">
      <c r="A131" s="57">
        <f t="shared" si="7"/>
        <v>0.99579999999999713</v>
      </c>
      <c r="C131" s="58" t="e">
        <f t="array" ref="C131">FREQUENCY(직접!X$249:X$855,그래프!$A$2:$A$302)</f>
        <v>#N/A</v>
      </c>
      <c r="E131">
        <f t="shared" ref="E131:E194" si="10">A131*100000</f>
        <v>99579.999999999709</v>
      </c>
      <c r="F131" s="56">
        <f t="shared" si="8"/>
        <v>0.99579999999999713</v>
      </c>
      <c r="G131" s="58" t="e">
        <v>#N/A</v>
      </c>
      <c r="H131" t="e">
        <f t="shared" si="9"/>
        <v>#N/A</v>
      </c>
    </row>
    <row r="132" spans="1:8">
      <c r="A132" s="57">
        <f t="shared" ref="A132:A195" si="11">A131+$B$2</f>
        <v>0.99599999999999711</v>
      </c>
      <c r="C132" s="58" t="e">
        <f t="array" ref="C132">FREQUENCY(직접!X$249:X$855,그래프!$A$2:$A$302)</f>
        <v>#N/A</v>
      </c>
      <c r="E132">
        <f t="shared" si="10"/>
        <v>99599.999999999709</v>
      </c>
      <c r="F132" s="56">
        <f t="shared" si="8"/>
        <v>0.99599999999999711</v>
      </c>
      <c r="G132" s="58" t="e">
        <v>#N/A</v>
      </c>
      <c r="H132" t="e">
        <f t="shared" si="9"/>
        <v>#N/A</v>
      </c>
    </row>
    <row r="133" spans="1:8">
      <c r="A133" s="57">
        <f t="shared" si="11"/>
        <v>0.99619999999999709</v>
      </c>
      <c r="C133" s="58" t="e">
        <f t="array" ref="C133">FREQUENCY(직접!X$249:X$855,그래프!$A$2:$A$302)</f>
        <v>#N/A</v>
      </c>
      <c r="E133">
        <f t="shared" si="10"/>
        <v>99619.999999999709</v>
      </c>
      <c r="F133" s="56">
        <f t="shared" si="8"/>
        <v>0.99619999999999709</v>
      </c>
      <c r="G133" s="58" t="e">
        <v>#N/A</v>
      </c>
      <c r="H133" t="e">
        <f t="shared" si="9"/>
        <v>#N/A</v>
      </c>
    </row>
    <row r="134" spans="1:8">
      <c r="A134" s="57">
        <f t="shared" si="11"/>
        <v>0.99639999999999707</v>
      </c>
      <c r="C134" s="58" t="e">
        <f t="array" ref="C134">FREQUENCY(직접!X$249:X$855,그래프!$A$2:$A$302)</f>
        <v>#N/A</v>
      </c>
      <c r="E134">
        <f t="shared" si="10"/>
        <v>99639.999999999709</v>
      </c>
      <c r="F134" s="56">
        <f t="shared" si="8"/>
        <v>0.99639999999999707</v>
      </c>
      <c r="G134" s="58" t="e">
        <v>#N/A</v>
      </c>
      <c r="H134" t="e">
        <f t="shared" si="9"/>
        <v>#N/A</v>
      </c>
    </row>
    <row r="135" spans="1:8">
      <c r="A135" s="57">
        <f t="shared" si="11"/>
        <v>0.99659999999999704</v>
      </c>
      <c r="C135" s="58" t="e">
        <f t="array" ref="C135">FREQUENCY(직접!X$249:X$855,그래프!$A$2:$A$302)</f>
        <v>#N/A</v>
      </c>
      <c r="E135">
        <f t="shared" si="10"/>
        <v>99659.999999999709</v>
      </c>
      <c r="F135" s="56">
        <f t="shared" si="8"/>
        <v>0.99659999999999704</v>
      </c>
      <c r="G135" s="58" t="e">
        <v>#N/A</v>
      </c>
      <c r="H135" t="e">
        <f t="shared" si="9"/>
        <v>#N/A</v>
      </c>
    </row>
    <row r="136" spans="1:8">
      <c r="A136" s="57">
        <f t="shared" si="11"/>
        <v>0.99679999999999702</v>
      </c>
      <c r="C136" s="58" t="e">
        <f t="array" ref="C136">FREQUENCY(직접!X$249:X$855,그래프!$A$2:$A$302)</f>
        <v>#N/A</v>
      </c>
      <c r="E136">
        <f t="shared" si="10"/>
        <v>99679.999999999709</v>
      </c>
      <c r="F136" s="56">
        <f t="shared" si="8"/>
        <v>0.99679999999999713</v>
      </c>
      <c r="G136" s="58" t="e">
        <v>#N/A</v>
      </c>
      <c r="H136" t="e">
        <f t="shared" si="9"/>
        <v>#N/A</v>
      </c>
    </row>
    <row r="137" spans="1:8">
      <c r="A137" s="57">
        <f t="shared" si="11"/>
        <v>0.996999999999997</v>
      </c>
      <c r="C137" s="58" t="e">
        <f t="array" ref="C137">FREQUENCY(직접!X$249:X$855,그래프!$A$2:$A$302)</f>
        <v>#N/A</v>
      </c>
      <c r="E137">
        <f t="shared" si="10"/>
        <v>99699.999999999694</v>
      </c>
      <c r="F137" s="56">
        <f t="shared" si="8"/>
        <v>0.99699999999999689</v>
      </c>
      <c r="G137" s="58" t="e">
        <v>#N/A</v>
      </c>
      <c r="H137" t="e">
        <f t="shared" si="9"/>
        <v>#N/A</v>
      </c>
    </row>
    <row r="138" spans="1:8">
      <c r="A138" s="57">
        <f t="shared" si="11"/>
        <v>0.99719999999999698</v>
      </c>
      <c r="C138" s="58" t="e">
        <f t="array" ref="C138">FREQUENCY(직접!X$249:X$855,그래프!$A$2:$A$302)</f>
        <v>#N/A</v>
      </c>
      <c r="E138">
        <f t="shared" si="10"/>
        <v>99719.999999999694</v>
      </c>
      <c r="F138" s="56">
        <f t="shared" si="8"/>
        <v>0.99719999999999698</v>
      </c>
      <c r="G138" s="58" t="e">
        <v>#N/A</v>
      </c>
      <c r="H138" t="e">
        <f t="shared" si="9"/>
        <v>#N/A</v>
      </c>
    </row>
    <row r="139" spans="1:8">
      <c r="A139" s="57">
        <f t="shared" si="11"/>
        <v>0.99739999999999696</v>
      </c>
      <c r="C139" s="58" t="e">
        <f t="array" ref="C139">FREQUENCY(직접!X$249:X$855,그래프!$A$2:$A$302)</f>
        <v>#N/A</v>
      </c>
      <c r="E139">
        <f t="shared" si="10"/>
        <v>99739.999999999694</v>
      </c>
      <c r="F139" s="56">
        <f t="shared" si="8"/>
        <v>0.99739999999999696</v>
      </c>
      <c r="G139" s="58" t="e">
        <v>#N/A</v>
      </c>
      <c r="H139" t="e">
        <f t="shared" si="9"/>
        <v>#N/A</v>
      </c>
    </row>
    <row r="140" spans="1:8">
      <c r="A140" s="57">
        <f t="shared" si="11"/>
        <v>0.99759999999999693</v>
      </c>
      <c r="C140" s="58" t="e">
        <f t="array" ref="C140">FREQUENCY(직접!X$249:X$855,그래프!$A$2:$A$302)</f>
        <v>#N/A</v>
      </c>
      <c r="E140">
        <f t="shared" si="10"/>
        <v>99759.999999999694</v>
      </c>
      <c r="F140" s="56">
        <f t="shared" si="8"/>
        <v>0.99759999999999693</v>
      </c>
      <c r="G140" s="58" t="e">
        <v>#N/A</v>
      </c>
      <c r="H140" t="e">
        <f t="shared" si="9"/>
        <v>#N/A</v>
      </c>
    </row>
    <row r="141" spans="1:8">
      <c r="A141" s="57">
        <f t="shared" si="11"/>
        <v>0.99779999999999691</v>
      </c>
      <c r="C141" s="58" t="e">
        <f t="array" ref="C141">FREQUENCY(직접!X$249:X$855,그래프!$A$2:$A$302)</f>
        <v>#N/A</v>
      </c>
      <c r="E141">
        <f t="shared" si="10"/>
        <v>99779.999999999694</v>
      </c>
      <c r="F141" s="56">
        <f t="shared" si="8"/>
        <v>0.99779999999999691</v>
      </c>
      <c r="G141" s="58" t="e">
        <v>#N/A</v>
      </c>
      <c r="H141" t="e">
        <f t="shared" si="9"/>
        <v>#N/A</v>
      </c>
    </row>
    <row r="142" spans="1:8">
      <c r="A142" s="57">
        <f t="shared" si="11"/>
        <v>0.99799999999999689</v>
      </c>
      <c r="C142" s="58" t="e">
        <f t="array" ref="C142">FREQUENCY(직접!X$249:X$855,그래프!$A$2:$A$302)</f>
        <v>#N/A</v>
      </c>
      <c r="E142">
        <f t="shared" si="10"/>
        <v>99799.999999999694</v>
      </c>
      <c r="F142" s="56">
        <f t="shared" si="8"/>
        <v>0.99799999999999689</v>
      </c>
      <c r="G142" s="58" t="e">
        <v>#N/A</v>
      </c>
      <c r="H142" t="e">
        <f t="shared" si="9"/>
        <v>#N/A</v>
      </c>
    </row>
    <row r="143" spans="1:8">
      <c r="A143" s="57">
        <f t="shared" si="11"/>
        <v>0.99819999999999687</v>
      </c>
      <c r="C143" s="58" t="e">
        <f t="array" ref="C143">FREQUENCY(직접!X$249:X$855,그래프!$A$2:$A$302)</f>
        <v>#N/A</v>
      </c>
      <c r="E143">
        <f t="shared" si="10"/>
        <v>99819.99999999968</v>
      </c>
      <c r="F143" s="56">
        <f t="shared" si="8"/>
        <v>0.99819999999999676</v>
      </c>
      <c r="G143" s="58" t="e">
        <v>#N/A</v>
      </c>
      <c r="H143" t="e">
        <f t="shared" si="9"/>
        <v>#N/A</v>
      </c>
    </row>
    <row r="144" spans="1:8">
      <c r="A144" s="57">
        <f t="shared" si="11"/>
        <v>0.99839999999999685</v>
      </c>
      <c r="C144" s="58" t="e">
        <f t="array" ref="C144">FREQUENCY(직접!X$249:X$855,그래프!$A$2:$A$302)</f>
        <v>#N/A</v>
      </c>
      <c r="E144">
        <f t="shared" si="10"/>
        <v>99839.99999999968</v>
      </c>
      <c r="F144" s="56">
        <f t="shared" si="8"/>
        <v>0.99839999999999685</v>
      </c>
      <c r="G144" s="58" t="e">
        <v>#N/A</v>
      </c>
      <c r="H144" t="e">
        <f t="shared" si="9"/>
        <v>#N/A</v>
      </c>
    </row>
    <row r="145" spans="1:8">
      <c r="A145" s="57">
        <f t="shared" si="11"/>
        <v>0.99859999999999682</v>
      </c>
      <c r="C145" s="58" t="e">
        <f t="array" ref="C145">FREQUENCY(직접!X$249:X$855,그래프!$A$2:$A$302)</f>
        <v>#N/A</v>
      </c>
      <c r="E145">
        <f t="shared" si="10"/>
        <v>99859.99999999968</v>
      </c>
      <c r="F145" s="56">
        <f t="shared" si="8"/>
        <v>0.99859999999999682</v>
      </c>
      <c r="G145" s="58" t="e">
        <v>#N/A</v>
      </c>
      <c r="H145" t="e">
        <f t="shared" si="9"/>
        <v>#N/A</v>
      </c>
    </row>
    <row r="146" spans="1:8">
      <c r="A146" s="57">
        <f t="shared" si="11"/>
        <v>0.9987999999999968</v>
      </c>
      <c r="C146" s="58" t="e">
        <f t="array" ref="C146">FREQUENCY(직접!X$249:X$855,그래프!$A$2:$A$302)</f>
        <v>#N/A</v>
      </c>
      <c r="E146">
        <f t="shared" si="10"/>
        <v>99879.99999999968</v>
      </c>
      <c r="F146" s="56">
        <f t="shared" si="8"/>
        <v>0.9987999999999968</v>
      </c>
      <c r="G146" s="58" t="e">
        <v>#N/A</v>
      </c>
      <c r="H146" t="e">
        <f t="shared" si="9"/>
        <v>#N/A</v>
      </c>
    </row>
    <row r="147" spans="1:8">
      <c r="A147" s="57">
        <f t="shared" si="11"/>
        <v>0.99899999999999678</v>
      </c>
      <c r="C147" s="58" t="e">
        <f t="array" ref="C147">FREQUENCY(직접!X$249:X$855,그래프!$A$2:$A$302)</f>
        <v>#N/A</v>
      </c>
      <c r="E147">
        <f t="shared" si="10"/>
        <v>99899.99999999968</v>
      </c>
      <c r="F147" s="56">
        <f t="shared" si="8"/>
        <v>0.99899999999999678</v>
      </c>
      <c r="G147" s="58" t="e">
        <v>#N/A</v>
      </c>
      <c r="H147" t="e">
        <f t="shared" si="9"/>
        <v>#N/A</v>
      </c>
    </row>
    <row r="148" spans="1:8">
      <c r="A148" s="57">
        <f t="shared" si="11"/>
        <v>0.99919999999999676</v>
      </c>
      <c r="C148" s="58" t="e">
        <f t="array" ref="C148">FREQUENCY(직접!X$249:X$855,그래프!$A$2:$A$302)</f>
        <v>#N/A</v>
      </c>
      <c r="E148">
        <f t="shared" si="10"/>
        <v>99919.99999999968</v>
      </c>
      <c r="F148" s="56">
        <f t="shared" si="8"/>
        <v>0.99919999999999676</v>
      </c>
      <c r="G148" s="58" t="e">
        <v>#N/A</v>
      </c>
      <c r="H148" t="e">
        <f t="shared" si="9"/>
        <v>#N/A</v>
      </c>
    </row>
    <row r="149" spans="1:8">
      <c r="A149" s="57">
        <f t="shared" si="11"/>
        <v>0.99939999999999674</v>
      </c>
      <c r="C149" s="58" t="e">
        <f t="array" ref="C149">FREQUENCY(직접!X$249:X$855,그래프!$A$2:$A$302)</f>
        <v>#N/A</v>
      </c>
      <c r="E149">
        <f t="shared" si="10"/>
        <v>99939.99999999968</v>
      </c>
      <c r="F149" s="56">
        <f t="shared" si="8"/>
        <v>0.99939999999999685</v>
      </c>
      <c r="G149" s="58" t="e">
        <v>#N/A</v>
      </c>
      <c r="H149" t="e">
        <f t="shared" si="9"/>
        <v>#N/A</v>
      </c>
    </row>
    <row r="150" spans="1:8">
      <c r="A150" s="57">
        <f t="shared" si="11"/>
        <v>0.99959999999999671</v>
      </c>
      <c r="C150" s="58" t="e">
        <f t="array" ref="C150">FREQUENCY(직접!X$249:X$855,그래프!$A$2:$A$302)</f>
        <v>#N/A</v>
      </c>
      <c r="E150">
        <f t="shared" si="10"/>
        <v>99959.999999999665</v>
      </c>
      <c r="F150" s="56">
        <f t="shared" si="8"/>
        <v>0.9995999999999966</v>
      </c>
      <c r="G150" s="58" t="e">
        <v>#N/A</v>
      </c>
      <c r="H150" t="e">
        <f t="shared" si="9"/>
        <v>#N/A</v>
      </c>
    </row>
    <row r="151" spans="1:8">
      <c r="A151" s="57">
        <f t="shared" si="11"/>
        <v>0.99979999999999669</v>
      </c>
      <c r="C151" s="58" t="e">
        <f t="array" ref="C151">FREQUENCY(직접!X$249:X$855,그래프!$A$2:$A$302)</f>
        <v>#N/A</v>
      </c>
      <c r="E151">
        <f t="shared" si="10"/>
        <v>99979.999999999665</v>
      </c>
      <c r="F151" s="56">
        <f t="shared" si="8"/>
        <v>0.99979999999999669</v>
      </c>
      <c r="G151" s="58" t="e">
        <v>#N/A</v>
      </c>
      <c r="H151" t="e">
        <f t="shared" si="9"/>
        <v>#N/A</v>
      </c>
    </row>
    <row r="152" spans="1:8">
      <c r="A152" s="57">
        <f t="shared" si="11"/>
        <v>0.99999999999999667</v>
      </c>
      <c r="C152" s="58" t="e">
        <f t="array" ref="C152">FREQUENCY(직접!X$249:X$855,그래프!$A$2:$A$302)</f>
        <v>#N/A</v>
      </c>
      <c r="E152">
        <f t="shared" si="10"/>
        <v>99999.999999999665</v>
      </c>
      <c r="F152" s="56">
        <f t="shared" si="8"/>
        <v>0.99999999999999667</v>
      </c>
      <c r="G152" s="58" t="e">
        <v>#N/A</v>
      </c>
      <c r="H152" t="e">
        <f t="shared" si="9"/>
        <v>#N/A</v>
      </c>
    </row>
    <row r="153" spans="1:8">
      <c r="A153" s="57">
        <f t="shared" si="11"/>
        <v>1.0001999999999966</v>
      </c>
      <c r="C153" s="58" t="e">
        <f t="array" ref="C153">FREQUENCY(직접!X$249:X$855,그래프!$A$2:$A$302)</f>
        <v>#N/A</v>
      </c>
      <c r="E153">
        <f t="shared" si="10"/>
        <v>100019.99999999967</v>
      </c>
      <c r="F153" s="56">
        <f t="shared" si="8"/>
        <v>1.0001999999999966</v>
      </c>
      <c r="G153" s="58" t="e">
        <v>#N/A</v>
      </c>
      <c r="H153" t="e">
        <f t="shared" si="9"/>
        <v>#N/A</v>
      </c>
    </row>
    <row r="154" spans="1:8">
      <c r="A154" s="57">
        <f t="shared" si="11"/>
        <v>1.0003999999999966</v>
      </c>
      <c r="C154" s="58" t="e">
        <f t="array" ref="C154">FREQUENCY(직접!X$249:X$855,그래프!$A$2:$A$302)</f>
        <v>#N/A</v>
      </c>
      <c r="E154">
        <f t="shared" si="10"/>
        <v>100039.99999999967</v>
      </c>
      <c r="F154" s="56">
        <f t="shared" si="8"/>
        <v>1.0003999999999966</v>
      </c>
      <c r="G154" s="58" t="e">
        <v>#N/A</v>
      </c>
      <c r="H154" t="e">
        <f t="shared" si="9"/>
        <v>#N/A</v>
      </c>
    </row>
    <row r="155" spans="1:8">
      <c r="A155" s="57">
        <f t="shared" si="11"/>
        <v>1.0005999999999966</v>
      </c>
      <c r="C155" s="58" t="e">
        <f t="array" ref="C155">FREQUENCY(직접!X$249:X$855,그래프!$A$2:$A$302)</f>
        <v>#N/A</v>
      </c>
      <c r="E155">
        <f t="shared" si="10"/>
        <v>100059.99999999967</v>
      </c>
      <c r="F155" s="56">
        <f t="shared" si="8"/>
        <v>1.0005999999999966</v>
      </c>
      <c r="G155" s="58" t="e">
        <v>#N/A</v>
      </c>
      <c r="H155" t="e">
        <f t="shared" si="9"/>
        <v>#N/A</v>
      </c>
    </row>
    <row r="156" spans="1:8">
      <c r="A156" s="57">
        <f t="shared" si="11"/>
        <v>1.0007999999999966</v>
      </c>
      <c r="C156" s="58" t="e">
        <f t="array" ref="C156">FREQUENCY(직접!X$249:X$855,그래프!$A$2:$A$302)</f>
        <v>#N/A</v>
      </c>
      <c r="E156">
        <f t="shared" si="10"/>
        <v>100079.99999999967</v>
      </c>
      <c r="F156" s="56">
        <f t="shared" si="8"/>
        <v>1.0007999999999966</v>
      </c>
      <c r="G156" s="58" t="e">
        <v>#N/A</v>
      </c>
      <c r="H156" t="e">
        <f t="shared" si="9"/>
        <v>#N/A</v>
      </c>
    </row>
    <row r="157" spans="1:8">
      <c r="A157" s="57">
        <f t="shared" si="11"/>
        <v>1.0009999999999966</v>
      </c>
      <c r="C157" s="58" t="e">
        <f t="array" ref="C157">FREQUENCY(직접!X$249:X$855,그래프!$A$2:$A$302)</f>
        <v>#N/A</v>
      </c>
      <c r="E157">
        <f t="shared" si="10"/>
        <v>100099.99999999965</v>
      </c>
      <c r="F157" s="56">
        <f t="shared" si="8"/>
        <v>1.0009999999999966</v>
      </c>
      <c r="G157" s="58" t="e">
        <v>#N/A</v>
      </c>
      <c r="H157" t="e">
        <f t="shared" si="9"/>
        <v>#N/A</v>
      </c>
    </row>
    <row r="158" spans="1:8">
      <c r="A158" s="57">
        <f t="shared" si="11"/>
        <v>1.0011999999999965</v>
      </c>
      <c r="C158" s="58" t="e">
        <f t="array" ref="C158">FREQUENCY(직접!X$249:X$855,그래프!$A$2:$A$302)</f>
        <v>#N/A</v>
      </c>
      <c r="E158">
        <f t="shared" si="10"/>
        <v>100119.99999999965</v>
      </c>
      <c r="F158" s="56">
        <f t="shared" si="8"/>
        <v>1.0011999999999965</v>
      </c>
      <c r="G158" s="58" t="e">
        <v>#N/A</v>
      </c>
      <c r="H158" t="e">
        <f t="shared" si="9"/>
        <v>#N/A</v>
      </c>
    </row>
    <row r="159" spans="1:8">
      <c r="A159" s="57">
        <f t="shared" si="11"/>
        <v>1.0013999999999965</v>
      </c>
      <c r="C159" s="58" t="e">
        <f t="array" ref="C159">FREQUENCY(직접!X$249:X$855,그래프!$A$2:$A$302)</f>
        <v>#N/A</v>
      </c>
      <c r="E159">
        <f t="shared" si="10"/>
        <v>100139.99999999965</v>
      </c>
      <c r="F159" s="56">
        <f t="shared" si="8"/>
        <v>1.0013999999999965</v>
      </c>
      <c r="G159" s="58" t="e">
        <v>#N/A</v>
      </c>
      <c r="H159" t="e">
        <f t="shared" si="9"/>
        <v>#N/A</v>
      </c>
    </row>
    <row r="160" spans="1:8">
      <c r="A160" s="57">
        <f t="shared" si="11"/>
        <v>1.0015999999999965</v>
      </c>
      <c r="C160" s="58" t="e">
        <f t="array" ref="C160">FREQUENCY(직접!X$249:X$855,그래프!$A$2:$A$302)</f>
        <v>#N/A</v>
      </c>
      <c r="E160">
        <f t="shared" si="10"/>
        <v>100159.99999999965</v>
      </c>
      <c r="F160" s="56">
        <f t="shared" si="8"/>
        <v>1.0015999999999965</v>
      </c>
      <c r="G160" s="58" t="e">
        <v>#N/A</v>
      </c>
      <c r="H160" t="e">
        <f t="shared" si="9"/>
        <v>#N/A</v>
      </c>
    </row>
    <row r="161" spans="1:8">
      <c r="A161" s="57">
        <f t="shared" si="11"/>
        <v>1.0017999999999965</v>
      </c>
      <c r="C161" s="58" t="e">
        <f t="array" ref="C161">FREQUENCY(직접!X$249:X$855,그래프!$A$2:$A$302)</f>
        <v>#N/A</v>
      </c>
      <c r="E161">
        <f t="shared" si="10"/>
        <v>100179.99999999965</v>
      </c>
      <c r="F161" s="56">
        <f t="shared" si="8"/>
        <v>1.0017999999999965</v>
      </c>
      <c r="G161" s="58" t="e">
        <v>#N/A</v>
      </c>
      <c r="H161" t="e">
        <f t="shared" si="9"/>
        <v>#N/A</v>
      </c>
    </row>
    <row r="162" spans="1:8">
      <c r="A162" s="57">
        <f t="shared" si="11"/>
        <v>1.0019999999999964</v>
      </c>
      <c r="C162" s="58" t="e">
        <f t="array" ref="C162">FREQUENCY(직접!X$249:X$855,그래프!$A$2:$A$302)</f>
        <v>#N/A</v>
      </c>
      <c r="E162">
        <f t="shared" si="10"/>
        <v>100199.99999999965</v>
      </c>
      <c r="F162" s="56">
        <f t="shared" si="8"/>
        <v>1.0019999999999964</v>
      </c>
      <c r="G162" s="58" t="e">
        <v>#N/A</v>
      </c>
      <c r="H162" t="e">
        <f t="shared" si="9"/>
        <v>#N/A</v>
      </c>
    </row>
    <row r="163" spans="1:8">
      <c r="A163" s="57">
        <f t="shared" si="11"/>
        <v>1.0021999999999964</v>
      </c>
      <c r="C163" s="58" t="e">
        <f t="array" ref="C163">FREQUENCY(직접!X$249:X$855,그래프!$A$2:$A$302)</f>
        <v>#N/A</v>
      </c>
      <c r="E163">
        <f t="shared" si="10"/>
        <v>100219.99999999964</v>
      </c>
      <c r="F163" s="56">
        <f t="shared" si="8"/>
        <v>1.0021999999999964</v>
      </c>
      <c r="G163" s="58" t="e">
        <v>#N/A</v>
      </c>
      <c r="H163" t="e">
        <f t="shared" si="9"/>
        <v>#N/A</v>
      </c>
    </row>
    <row r="164" spans="1:8">
      <c r="A164" s="57">
        <f t="shared" si="11"/>
        <v>1.0023999999999964</v>
      </c>
      <c r="C164" s="58" t="e">
        <f t="array" ref="C164">FREQUENCY(직접!X$249:X$855,그래프!$A$2:$A$302)</f>
        <v>#N/A</v>
      </c>
      <c r="E164">
        <f t="shared" si="10"/>
        <v>100239.99999999964</v>
      </c>
      <c r="F164" s="56">
        <f t="shared" si="8"/>
        <v>1.0023999999999964</v>
      </c>
      <c r="G164" s="58" t="e">
        <v>#N/A</v>
      </c>
      <c r="H164" t="e">
        <f t="shared" si="9"/>
        <v>#N/A</v>
      </c>
    </row>
    <row r="165" spans="1:8">
      <c r="A165" s="57">
        <f t="shared" si="11"/>
        <v>1.0025999999999964</v>
      </c>
      <c r="C165" s="58" t="e">
        <f t="array" ref="C165">FREQUENCY(직접!X$249:X$855,그래프!$A$2:$A$302)</f>
        <v>#N/A</v>
      </c>
      <c r="E165">
        <f t="shared" si="10"/>
        <v>100259.99999999964</v>
      </c>
      <c r="F165" s="56">
        <f t="shared" si="8"/>
        <v>1.0025999999999964</v>
      </c>
      <c r="G165" s="58" t="e">
        <v>#N/A</v>
      </c>
      <c r="H165" t="e">
        <f t="shared" si="9"/>
        <v>#N/A</v>
      </c>
    </row>
    <row r="166" spans="1:8">
      <c r="A166" s="57">
        <f t="shared" si="11"/>
        <v>1.0027999999999964</v>
      </c>
      <c r="C166" s="58" t="e">
        <f t="array" ref="C166">FREQUENCY(직접!X$249:X$855,그래프!$A$2:$A$302)</f>
        <v>#N/A</v>
      </c>
      <c r="E166">
        <f t="shared" si="10"/>
        <v>100279.99999999964</v>
      </c>
      <c r="F166" s="56">
        <f t="shared" si="8"/>
        <v>1.0027999999999964</v>
      </c>
      <c r="G166" s="58" t="e">
        <v>#N/A</v>
      </c>
      <c r="H166" t="e">
        <f t="shared" si="9"/>
        <v>#N/A</v>
      </c>
    </row>
    <row r="167" spans="1:8">
      <c r="A167" s="57">
        <f t="shared" si="11"/>
        <v>1.0029999999999963</v>
      </c>
      <c r="C167" s="58" t="e">
        <f t="array" ref="C167">FREQUENCY(직접!X$249:X$855,그래프!$A$2:$A$302)</f>
        <v>#N/A</v>
      </c>
      <c r="E167">
        <f t="shared" si="10"/>
        <v>100299.99999999964</v>
      </c>
      <c r="F167" s="56">
        <f t="shared" si="8"/>
        <v>1.0029999999999963</v>
      </c>
      <c r="G167" s="58" t="e">
        <v>#N/A</v>
      </c>
      <c r="H167" t="e">
        <f t="shared" si="9"/>
        <v>#N/A</v>
      </c>
    </row>
    <row r="168" spans="1:8">
      <c r="A168" s="57">
        <f t="shared" si="11"/>
        <v>1.0031999999999963</v>
      </c>
      <c r="C168" s="58" t="e">
        <f t="array" ref="C168">FREQUENCY(직접!X$249:X$855,그래프!$A$2:$A$302)</f>
        <v>#N/A</v>
      </c>
      <c r="E168">
        <f t="shared" si="10"/>
        <v>100319.99999999964</v>
      </c>
      <c r="F168" s="56">
        <f t="shared" si="8"/>
        <v>1.0031999999999963</v>
      </c>
      <c r="G168" s="58" t="e">
        <v>#N/A</v>
      </c>
      <c r="H168" t="e">
        <f t="shared" si="9"/>
        <v>#N/A</v>
      </c>
    </row>
    <row r="169" spans="1:8">
      <c r="A169" s="57">
        <f t="shared" si="11"/>
        <v>1.0033999999999963</v>
      </c>
      <c r="C169" s="58" t="e">
        <f t="array" ref="C169">FREQUENCY(직접!X$249:X$855,그래프!$A$2:$A$302)</f>
        <v>#N/A</v>
      </c>
      <c r="E169">
        <f t="shared" si="10"/>
        <v>100339.99999999964</v>
      </c>
      <c r="F169" s="56">
        <f t="shared" si="8"/>
        <v>1.0033999999999963</v>
      </c>
      <c r="G169" s="58" t="e">
        <v>#N/A</v>
      </c>
      <c r="H169" t="e">
        <f t="shared" si="9"/>
        <v>#N/A</v>
      </c>
    </row>
    <row r="170" spans="1:8">
      <c r="A170" s="57">
        <f t="shared" si="11"/>
        <v>1.0035999999999963</v>
      </c>
      <c r="C170" s="58" t="e">
        <f t="array" ref="C170">FREQUENCY(직접!X$249:X$855,그래프!$A$2:$A$302)</f>
        <v>#N/A</v>
      </c>
      <c r="E170">
        <f t="shared" si="10"/>
        <v>100359.99999999962</v>
      </c>
      <c r="F170" s="56">
        <f t="shared" si="8"/>
        <v>1.0035999999999963</v>
      </c>
      <c r="G170" s="58" t="e">
        <v>#N/A</v>
      </c>
      <c r="H170" t="e">
        <f t="shared" si="9"/>
        <v>#N/A</v>
      </c>
    </row>
    <row r="171" spans="1:8">
      <c r="A171" s="57">
        <f t="shared" si="11"/>
        <v>1.0037999999999963</v>
      </c>
      <c r="C171" s="58" t="e">
        <f t="array" ref="C171">FREQUENCY(직접!X$249:X$855,그래프!$A$2:$A$302)</f>
        <v>#N/A</v>
      </c>
      <c r="E171">
        <f t="shared" si="10"/>
        <v>100379.99999999962</v>
      </c>
      <c r="F171" s="56">
        <f t="shared" si="8"/>
        <v>1.0037999999999963</v>
      </c>
      <c r="G171" s="58" t="e">
        <v>#N/A</v>
      </c>
      <c r="H171" t="e">
        <f t="shared" si="9"/>
        <v>#N/A</v>
      </c>
    </row>
    <row r="172" spans="1:8">
      <c r="A172" s="57">
        <f t="shared" si="11"/>
        <v>1.0039999999999962</v>
      </c>
      <c r="C172" s="58" t="e">
        <f t="array" ref="C172">FREQUENCY(직접!X$249:X$855,그래프!$A$2:$A$302)</f>
        <v>#N/A</v>
      </c>
      <c r="E172">
        <f t="shared" si="10"/>
        <v>100399.99999999962</v>
      </c>
      <c r="F172" s="56">
        <f t="shared" si="8"/>
        <v>1.0039999999999962</v>
      </c>
      <c r="G172" s="58" t="e">
        <v>#N/A</v>
      </c>
      <c r="H172" t="e">
        <f t="shared" si="9"/>
        <v>#N/A</v>
      </c>
    </row>
    <row r="173" spans="1:8">
      <c r="A173" s="57">
        <f t="shared" si="11"/>
        <v>1.0041999999999962</v>
      </c>
      <c r="C173" s="58" t="e">
        <f t="array" ref="C173">FREQUENCY(직접!X$249:X$855,그래프!$A$2:$A$302)</f>
        <v>#N/A</v>
      </c>
      <c r="E173">
        <f t="shared" si="10"/>
        <v>100419.99999999962</v>
      </c>
      <c r="F173" s="56">
        <f t="shared" si="8"/>
        <v>1.0041999999999962</v>
      </c>
      <c r="G173" s="58" t="e">
        <v>#N/A</v>
      </c>
      <c r="H173" t="e">
        <f t="shared" si="9"/>
        <v>#N/A</v>
      </c>
    </row>
    <row r="174" spans="1:8">
      <c r="A174" s="57">
        <f t="shared" si="11"/>
        <v>1.0043999999999962</v>
      </c>
      <c r="C174" s="58" t="e">
        <f t="array" ref="C174">FREQUENCY(직접!X$249:X$855,그래프!$A$2:$A$302)</f>
        <v>#N/A</v>
      </c>
      <c r="E174">
        <f t="shared" si="10"/>
        <v>100439.99999999962</v>
      </c>
      <c r="F174" s="56">
        <f t="shared" si="8"/>
        <v>1.0043999999999962</v>
      </c>
      <c r="G174" s="58" t="e">
        <v>#N/A</v>
      </c>
      <c r="H174" t="e">
        <f t="shared" si="9"/>
        <v>#N/A</v>
      </c>
    </row>
    <row r="175" spans="1:8">
      <c r="A175" s="57">
        <f t="shared" si="11"/>
        <v>1.0045999999999962</v>
      </c>
      <c r="C175" s="58" t="e">
        <f t="array" ref="C175">FREQUENCY(직접!X$249:X$855,그래프!$A$2:$A$302)</f>
        <v>#N/A</v>
      </c>
      <c r="E175">
        <f t="shared" si="10"/>
        <v>100459.99999999962</v>
      </c>
      <c r="F175" s="56">
        <f t="shared" si="8"/>
        <v>1.0045999999999962</v>
      </c>
      <c r="G175" s="58" t="e">
        <v>#N/A</v>
      </c>
      <c r="H175" t="e">
        <f t="shared" si="9"/>
        <v>#N/A</v>
      </c>
    </row>
    <row r="176" spans="1:8">
      <c r="A176" s="57">
        <f t="shared" si="11"/>
        <v>1.0047999999999961</v>
      </c>
      <c r="C176" s="58" t="e">
        <f t="array" ref="C176">FREQUENCY(직접!X$249:X$855,그래프!$A$2:$A$302)</f>
        <v>#N/A</v>
      </c>
      <c r="E176">
        <f t="shared" si="10"/>
        <v>100479.99999999961</v>
      </c>
      <c r="F176" s="56">
        <f t="shared" si="8"/>
        <v>1.0047999999999961</v>
      </c>
      <c r="G176" s="58" t="e">
        <v>#N/A</v>
      </c>
      <c r="H176" t="e">
        <f t="shared" si="9"/>
        <v>#N/A</v>
      </c>
    </row>
    <row r="177" spans="1:8">
      <c r="A177" s="57">
        <f t="shared" si="11"/>
        <v>1.0049999999999961</v>
      </c>
      <c r="C177" s="58" t="e">
        <f t="array" ref="C177">FREQUENCY(직접!X$249:X$855,그래프!$A$2:$A$302)</f>
        <v>#N/A</v>
      </c>
      <c r="E177">
        <f t="shared" si="10"/>
        <v>100499.99999999961</v>
      </c>
      <c r="F177" s="56">
        <f t="shared" si="8"/>
        <v>1.0049999999999961</v>
      </c>
      <c r="G177" s="58" t="e">
        <v>#N/A</v>
      </c>
      <c r="H177" t="e">
        <f t="shared" si="9"/>
        <v>#N/A</v>
      </c>
    </row>
    <row r="178" spans="1:8">
      <c r="A178" s="57">
        <f t="shared" si="11"/>
        <v>1.0051999999999961</v>
      </c>
      <c r="C178" s="58" t="e">
        <f t="array" ref="C178">FREQUENCY(직접!X$249:X$855,그래프!$A$2:$A$302)</f>
        <v>#N/A</v>
      </c>
      <c r="E178">
        <f t="shared" si="10"/>
        <v>100519.99999999961</v>
      </c>
      <c r="F178" s="56">
        <f t="shared" si="8"/>
        <v>1.0051999999999961</v>
      </c>
      <c r="G178" s="58" t="e">
        <v>#N/A</v>
      </c>
      <c r="H178" t="e">
        <f t="shared" si="9"/>
        <v>#N/A</v>
      </c>
    </row>
    <row r="179" spans="1:8">
      <c r="A179" s="57">
        <f t="shared" si="11"/>
        <v>1.0053999999999961</v>
      </c>
      <c r="C179" s="58" t="e">
        <f t="array" ref="C179">FREQUENCY(직접!X$249:X$855,그래프!$A$2:$A$302)</f>
        <v>#N/A</v>
      </c>
      <c r="E179">
        <f t="shared" si="10"/>
        <v>100539.99999999961</v>
      </c>
      <c r="F179" s="56">
        <f t="shared" si="8"/>
        <v>1.0053999999999961</v>
      </c>
      <c r="G179" s="58" t="e">
        <v>#N/A</v>
      </c>
      <c r="H179" t="e">
        <f t="shared" si="9"/>
        <v>#N/A</v>
      </c>
    </row>
    <row r="180" spans="1:8">
      <c r="A180" s="57">
        <f t="shared" si="11"/>
        <v>1.0055999999999961</v>
      </c>
      <c r="C180" s="58" t="e">
        <f t="array" ref="C180">FREQUENCY(직접!X$249:X$855,그래프!$A$2:$A$302)</f>
        <v>#N/A</v>
      </c>
      <c r="E180">
        <f t="shared" si="10"/>
        <v>100559.99999999961</v>
      </c>
      <c r="F180" s="56">
        <f t="shared" si="8"/>
        <v>1.0055999999999961</v>
      </c>
      <c r="G180" s="58" t="e">
        <v>#N/A</v>
      </c>
      <c r="H180" t="e">
        <f t="shared" si="9"/>
        <v>#N/A</v>
      </c>
    </row>
    <row r="181" spans="1:8">
      <c r="A181" s="57">
        <f t="shared" si="11"/>
        <v>1.005799999999996</v>
      </c>
      <c r="C181" s="58" t="e">
        <f t="array" ref="C181">FREQUENCY(직접!X$249:X$855,그래프!$A$2:$A$302)</f>
        <v>#N/A</v>
      </c>
      <c r="E181">
        <f t="shared" si="10"/>
        <v>100579.99999999961</v>
      </c>
      <c r="F181" s="56">
        <f t="shared" si="8"/>
        <v>1.005799999999996</v>
      </c>
      <c r="G181" s="58" t="e">
        <v>#N/A</v>
      </c>
      <c r="H181" t="e">
        <f t="shared" si="9"/>
        <v>#N/A</v>
      </c>
    </row>
    <row r="182" spans="1:8">
      <c r="A182" s="57">
        <f t="shared" si="11"/>
        <v>1.005999999999996</v>
      </c>
      <c r="C182" s="58" t="e">
        <f t="array" ref="C182">FREQUENCY(직접!X$249:X$855,그래프!$A$2:$A$302)</f>
        <v>#N/A</v>
      </c>
      <c r="E182">
        <f t="shared" si="10"/>
        <v>100599.99999999961</v>
      </c>
      <c r="F182" s="56">
        <f t="shared" si="8"/>
        <v>1.005999999999996</v>
      </c>
      <c r="G182" s="58" t="e">
        <v>#N/A</v>
      </c>
      <c r="H182" t="e">
        <f t="shared" si="9"/>
        <v>#N/A</v>
      </c>
    </row>
    <row r="183" spans="1:8">
      <c r="A183" s="57">
        <f t="shared" si="11"/>
        <v>1.006199999999996</v>
      </c>
      <c r="C183" s="58" t="e">
        <f t="array" ref="C183">FREQUENCY(직접!X$249:X$855,그래프!$A$2:$A$302)</f>
        <v>#N/A</v>
      </c>
      <c r="E183">
        <f t="shared" si="10"/>
        <v>100619.99999999959</v>
      </c>
      <c r="F183" s="56">
        <f t="shared" si="8"/>
        <v>1.006199999999996</v>
      </c>
      <c r="G183" s="58" t="e">
        <v>#N/A</v>
      </c>
      <c r="H183" t="e">
        <f t="shared" si="9"/>
        <v>#N/A</v>
      </c>
    </row>
    <row r="184" spans="1:8">
      <c r="A184" s="57">
        <f t="shared" si="11"/>
        <v>1.006399999999996</v>
      </c>
      <c r="C184" s="58" t="e">
        <f t="array" ref="C184">FREQUENCY(직접!X$249:X$855,그래프!$A$2:$A$302)</f>
        <v>#N/A</v>
      </c>
      <c r="E184">
        <f t="shared" si="10"/>
        <v>100639.99999999959</v>
      </c>
      <c r="F184" s="56">
        <f t="shared" si="8"/>
        <v>1.006399999999996</v>
      </c>
      <c r="G184" s="58" t="e">
        <v>#N/A</v>
      </c>
      <c r="H184" t="e">
        <f t="shared" si="9"/>
        <v>#N/A</v>
      </c>
    </row>
    <row r="185" spans="1:8">
      <c r="A185" s="57">
        <f t="shared" si="11"/>
        <v>1.0065999999999959</v>
      </c>
      <c r="C185" s="58" t="e">
        <f t="array" ref="C185">FREQUENCY(직접!X$249:X$855,그래프!$A$2:$A$302)</f>
        <v>#N/A</v>
      </c>
      <c r="E185">
        <f t="shared" si="10"/>
        <v>100659.99999999959</v>
      </c>
      <c r="F185" s="56">
        <f t="shared" si="8"/>
        <v>1.0065999999999959</v>
      </c>
      <c r="G185" s="58" t="e">
        <v>#N/A</v>
      </c>
      <c r="H185" t="e">
        <f t="shared" si="9"/>
        <v>#N/A</v>
      </c>
    </row>
    <row r="186" spans="1:8">
      <c r="A186" s="57">
        <f t="shared" si="11"/>
        <v>1.0067999999999959</v>
      </c>
      <c r="C186" s="58" t="e">
        <f t="array" ref="C186">FREQUENCY(직접!X$249:X$855,그래프!$A$2:$A$302)</f>
        <v>#N/A</v>
      </c>
      <c r="E186">
        <f t="shared" si="10"/>
        <v>100679.99999999959</v>
      </c>
      <c r="F186" s="56">
        <f t="shared" si="8"/>
        <v>1.0067999999999959</v>
      </c>
      <c r="G186" s="58" t="e">
        <v>#N/A</v>
      </c>
      <c r="H186" t="e">
        <f t="shared" si="9"/>
        <v>#N/A</v>
      </c>
    </row>
    <row r="187" spans="1:8">
      <c r="A187" s="57">
        <f t="shared" si="11"/>
        <v>1.0069999999999959</v>
      </c>
      <c r="C187" s="58" t="e">
        <f t="array" ref="C187">FREQUENCY(직접!X$249:X$855,그래프!$A$2:$A$302)</f>
        <v>#N/A</v>
      </c>
      <c r="E187">
        <f t="shared" si="10"/>
        <v>100699.99999999959</v>
      </c>
      <c r="F187" s="56">
        <f t="shared" si="8"/>
        <v>1.0069999999999959</v>
      </c>
      <c r="G187" s="58" t="e">
        <v>#N/A</v>
      </c>
      <c r="H187" t="e">
        <f t="shared" si="9"/>
        <v>#N/A</v>
      </c>
    </row>
    <row r="188" spans="1:8">
      <c r="A188" s="57">
        <f t="shared" si="11"/>
        <v>1.0071999999999959</v>
      </c>
      <c r="C188" s="58" t="e">
        <f t="array" ref="C188">FREQUENCY(직접!X$249:X$855,그래프!$A$2:$A$302)</f>
        <v>#N/A</v>
      </c>
      <c r="E188">
        <f t="shared" si="10"/>
        <v>100719.99999999959</v>
      </c>
      <c r="F188" s="56">
        <f t="shared" si="8"/>
        <v>1.0071999999999959</v>
      </c>
      <c r="G188" s="58" t="e">
        <v>#N/A</v>
      </c>
      <c r="H188" t="e">
        <f t="shared" si="9"/>
        <v>#N/A</v>
      </c>
    </row>
    <row r="189" spans="1:8">
      <c r="A189" s="57">
        <f t="shared" si="11"/>
        <v>1.0073999999999959</v>
      </c>
      <c r="C189" s="58" t="e">
        <f t="array" ref="C189">FREQUENCY(직접!X$249:X$855,그래프!$A$2:$A$302)</f>
        <v>#N/A</v>
      </c>
      <c r="E189">
        <f t="shared" si="10"/>
        <v>100739.99999999959</v>
      </c>
      <c r="F189" s="56">
        <f t="shared" si="8"/>
        <v>1.0073999999999959</v>
      </c>
      <c r="G189" s="58" t="e">
        <v>#N/A</v>
      </c>
      <c r="H189" t="e">
        <f t="shared" si="9"/>
        <v>#N/A</v>
      </c>
    </row>
    <row r="190" spans="1:8">
      <c r="A190" s="57">
        <f t="shared" si="11"/>
        <v>1.0075999999999958</v>
      </c>
      <c r="C190" s="58" t="e">
        <f t="array" ref="C190">FREQUENCY(직접!X$249:X$855,그래프!$A$2:$A$302)</f>
        <v>#N/A</v>
      </c>
      <c r="E190">
        <f t="shared" si="10"/>
        <v>100759.99999999958</v>
      </c>
      <c r="F190" s="56">
        <f t="shared" si="8"/>
        <v>1.0075999999999958</v>
      </c>
      <c r="G190" s="58" t="e">
        <v>#N/A</v>
      </c>
      <c r="H190" t="e">
        <f t="shared" si="9"/>
        <v>#N/A</v>
      </c>
    </row>
    <row r="191" spans="1:8">
      <c r="A191" s="57">
        <f t="shared" si="11"/>
        <v>1.0077999999999958</v>
      </c>
      <c r="C191" s="58" t="e">
        <f t="array" ref="C191">FREQUENCY(직접!X$249:X$855,그래프!$A$2:$A$302)</f>
        <v>#N/A</v>
      </c>
      <c r="E191">
        <f t="shared" si="10"/>
        <v>100779.99999999958</v>
      </c>
      <c r="F191" s="56">
        <f t="shared" si="8"/>
        <v>1.0077999999999958</v>
      </c>
      <c r="G191" s="58" t="e">
        <v>#N/A</v>
      </c>
      <c r="H191" t="e">
        <f t="shared" si="9"/>
        <v>#N/A</v>
      </c>
    </row>
    <row r="192" spans="1:8">
      <c r="A192" s="57">
        <f t="shared" si="11"/>
        <v>1.0079999999999958</v>
      </c>
      <c r="C192" s="58" t="e">
        <f t="array" ref="C192">FREQUENCY(직접!X$249:X$855,그래프!$A$2:$A$302)</f>
        <v>#N/A</v>
      </c>
      <c r="E192">
        <f t="shared" si="10"/>
        <v>100799.99999999958</v>
      </c>
      <c r="F192" s="56">
        <f t="shared" si="8"/>
        <v>1.0079999999999958</v>
      </c>
      <c r="G192" s="58" t="e">
        <v>#N/A</v>
      </c>
      <c r="H192" t="e">
        <f t="shared" si="9"/>
        <v>#N/A</v>
      </c>
    </row>
    <row r="193" spans="1:8">
      <c r="A193" s="57">
        <f t="shared" si="11"/>
        <v>1.0081999999999958</v>
      </c>
      <c r="C193" s="58" t="e">
        <f t="array" ref="C193">FREQUENCY(직접!X$249:X$855,그래프!$A$2:$A$302)</f>
        <v>#N/A</v>
      </c>
      <c r="E193">
        <f t="shared" si="10"/>
        <v>100819.99999999958</v>
      </c>
      <c r="F193" s="56">
        <f t="shared" si="8"/>
        <v>1.0081999999999958</v>
      </c>
      <c r="G193" s="58" t="e">
        <v>#N/A</v>
      </c>
      <c r="H193" t="e">
        <f t="shared" si="9"/>
        <v>#N/A</v>
      </c>
    </row>
    <row r="194" spans="1:8">
      <c r="A194" s="57">
        <f t="shared" si="11"/>
        <v>1.0083999999999957</v>
      </c>
      <c r="C194" s="58" t="e">
        <f t="array" ref="C194">FREQUENCY(직접!X$249:X$855,그래프!$A$2:$A$302)</f>
        <v>#N/A</v>
      </c>
      <c r="E194">
        <f t="shared" si="10"/>
        <v>100839.99999999958</v>
      </c>
      <c r="F194" s="56">
        <f t="shared" ref="F194:F257" si="12">E194/100000</f>
        <v>1.0083999999999957</v>
      </c>
      <c r="G194" s="58" t="e">
        <v>#N/A</v>
      </c>
      <c r="H194" t="e">
        <f t="shared" ref="H194:H257" si="13">_xlfn.NORM.DIST(F194,$K$2,$K$3,FALSE)</f>
        <v>#N/A</v>
      </c>
    </row>
    <row r="195" spans="1:8">
      <c r="A195" s="57">
        <f t="shared" si="11"/>
        <v>1.0085999999999957</v>
      </c>
      <c r="C195" s="58" t="e">
        <f t="array" ref="C195">FREQUENCY(직접!X$249:X$855,그래프!$A$2:$A$302)</f>
        <v>#N/A</v>
      </c>
      <c r="E195">
        <f t="shared" ref="E195:E258" si="14">A195*100000</f>
        <v>100859.99999999958</v>
      </c>
      <c r="F195" s="56">
        <f t="shared" si="12"/>
        <v>1.0085999999999957</v>
      </c>
      <c r="G195" s="58" t="e">
        <v>#N/A</v>
      </c>
      <c r="H195" t="e">
        <f t="shared" si="13"/>
        <v>#N/A</v>
      </c>
    </row>
    <row r="196" spans="1:8">
      <c r="A196" s="57">
        <f t="shared" ref="A196:A259" si="15">A195+$B$2</f>
        <v>1.0087999999999957</v>
      </c>
      <c r="C196" s="58" t="e">
        <f t="array" ref="C196">FREQUENCY(직접!X$249:X$855,그래프!$A$2:$A$302)</f>
        <v>#N/A</v>
      </c>
      <c r="E196">
        <f t="shared" si="14"/>
        <v>100879.99999999956</v>
      </c>
      <c r="F196" s="56">
        <f t="shared" si="12"/>
        <v>1.0087999999999957</v>
      </c>
      <c r="G196" s="58" t="e">
        <v>#N/A</v>
      </c>
      <c r="H196" t="e">
        <f t="shared" si="13"/>
        <v>#N/A</v>
      </c>
    </row>
    <row r="197" spans="1:8">
      <c r="A197" s="57">
        <f t="shared" si="15"/>
        <v>1.0089999999999957</v>
      </c>
      <c r="C197" s="58" t="e">
        <f t="array" ref="C197">FREQUENCY(직접!X$249:X$855,그래프!$A$2:$A$302)</f>
        <v>#N/A</v>
      </c>
      <c r="E197">
        <f t="shared" si="14"/>
        <v>100899.99999999956</v>
      </c>
      <c r="F197" s="56">
        <f t="shared" si="12"/>
        <v>1.0089999999999957</v>
      </c>
      <c r="G197" s="58" t="e">
        <v>#N/A</v>
      </c>
      <c r="H197" t="e">
        <f t="shared" si="13"/>
        <v>#N/A</v>
      </c>
    </row>
    <row r="198" spans="1:8">
      <c r="A198" s="57">
        <f t="shared" si="15"/>
        <v>1.0091999999999957</v>
      </c>
      <c r="C198" s="58" t="e">
        <f t="array" ref="C198">FREQUENCY(직접!X$249:X$855,그래프!$A$2:$A$302)</f>
        <v>#N/A</v>
      </c>
      <c r="E198">
        <f t="shared" si="14"/>
        <v>100919.99999999956</v>
      </c>
      <c r="F198" s="56">
        <f t="shared" si="12"/>
        <v>1.0091999999999957</v>
      </c>
      <c r="G198" s="58" t="e">
        <v>#N/A</v>
      </c>
      <c r="H198" t="e">
        <f t="shared" si="13"/>
        <v>#N/A</v>
      </c>
    </row>
    <row r="199" spans="1:8">
      <c r="A199" s="57">
        <f t="shared" si="15"/>
        <v>1.0093999999999956</v>
      </c>
      <c r="C199" s="58" t="e">
        <f t="array" ref="C199">FREQUENCY(직접!X$249:X$855,그래프!$A$2:$A$302)</f>
        <v>#N/A</v>
      </c>
      <c r="E199">
        <f t="shared" si="14"/>
        <v>100939.99999999956</v>
      </c>
      <c r="F199" s="56">
        <f t="shared" si="12"/>
        <v>1.0093999999999956</v>
      </c>
      <c r="G199" s="58" t="e">
        <v>#N/A</v>
      </c>
      <c r="H199" t="e">
        <f t="shared" si="13"/>
        <v>#N/A</v>
      </c>
    </row>
    <row r="200" spans="1:8">
      <c r="A200" s="57">
        <f t="shared" si="15"/>
        <v>1.0095999999999956</v>
      </c>
      <c r="C200" s="58" t="e">
        <f t="array" ref="C200">FREQUENCY(직접!X$249:X$855,그래프!$A$2:$A$302)</f>
        <v>#N/A</v>
      </c>
      <c r="E200">
        <f t="shared" si="14"/>
        <v>100959.99999999956</v>
      </c>
      <c r="F200" s="56">
        <f t="shared" si="12"/>
        <v>1.0095999999999956</v>
      </c>
      <c r="G200" s="58" t="e">
        <v>#N/A</v>
      </c>
      <c r="H200" t="e">
        <f t="shared" si="13"/>
        <v>#N/A</v>
      </c>
    </row>
    <row r="201" spans="1:8">
      <c r="A201" s="57">
        <f t="shared" si="15"/>
        <v>1.0097999999999956</v>
      </c>
      <c r="C201" s="58" t="e">
        <f t="array" ref="C201">FREQUENCY(직접!X$249:X$855,그래프!$A$2:$A$302)</f>
        <v>#N/A</v>
      </c>
      <c r="E201">
        <f t="shared" si="14"/>
        <v>100979.99999999956</v>
      </c>
      <c r="F201" s="56">
        <f t="shared" si="12"/>
        <v>1.0097999999999956</v>
      </c>
      <c r="G201" s="58" t="e">
        <v>#N/A</v>
      </c>
      <c r="H201" t="e">
        <f t="shared" si="13"/>
        <v>#N/A</v>
      </c>
    </row>
    <row r="202" spans="1:8">
      <c r="A202" s="57">
        <f t="shared" si="15"/>
        <v>1.0099999999999956</v>
      </c>
      <c r="C202" s="58" t="e">
        <f t="array" ref="C202">FREQUENCY(직접!X$249:X$855,그래프!$A$2:$A$302)</f>
        <v>#N/A</v>
      </c>
      <c r="E202">
        <f t="shared" si="14"/>
        <v>100999.99999999956</v>
      </c>
      <c r="F202" s="56">
        <f t="shared" si="12"/>
        <v>1.0099999999999956</v>
      </c>
      <c r="G202" s="58" t="e">
        <v>#N/A</v>
      </c>
      <c r="H202" t="e">
        <f t="shared" si="13"/>
        <v>#N/A</v>
      </c>
    </row>
    <row r="203" spans="1:8">
      <c r="A203" s="57">
        <f t="shared" si="15"/>
        <v>1.0101999999999955</v>
      </c>
      <c r="C203" s="58" t="e">
        <f t="array" ref="C203">FREQUENCY(직접!X$249:X$855,그래프!$A$2:$A$302)</f>
        <v>#N/A</v>
      </c>
      <c r="E203">
        <f t="shared" si="14"/>
        <v>101019.99999999955</v>
      </c>
      <c r="F203" s="56">
        <f t="shared" si="12"/>
        <v>1.0101999999999955</v>
      </c>
      <c r="G203" s="58" t="e">
        <v>#N/A</v>
      </c>
      <c r="H203" t="e">
        <f t="shared" si="13"/>
        <v>#N/A</v>
      </c>
    </row>
    <row r="204" spans="1:8">
      <c r="A204" s="57">
        <f t="shared" si="15"/>
        <v>1.0103999999999955</v>
      </c>
      <c r="C204" s="58" t="e">
        <f t="array" ref="C204">FREQUENCY(직접!X$249:X$855,그래프!$A$2:$A$302)</f>
        <v>#N/A</v>
      </c>
      <c r="E204">
        <f t="shared" si="14"/>
        <v>101039.99999999955</v>
      </c>
      <c r="F204" s="56">
        <f t="shared" si="12"/>
        <v>1.0103999999999955</v>
      </c>
      <c r="G204" s="58" t="e">
        <v>#N/A</v>
      </c>
      <c r="H204" t="e">
        <f t="shared" si="13"/>
        <v>#N/A</v>
      </c>
    </row>
    <row r="205" spans="1:8">
      <c r="A205" s="57">
        <f t="shared" si="15"/>
        <v>1.0105999999999955</v>
      </c>
      <c r="C205" s="58" t="e">
        <f t="array" ref="C205">FREQUENCY(직접!X$249:X$855,그래프!$A$2:$A$302)</f>
        <v>#N/A</v>
      </c>
      <c r="E205">
        <f t="shared" si="14"/>
        <v>101059.99999999955</v>
      </c>
      <c r="F205" s="56">
        <f t="shared" si="12"/>
        <v>1.0105999999999955</v>
      </c>
      <c r="G205" s="58" t="e">
        <v>#N/A</v>
      </c>
      <c r="H205" t="e">
        <f t="shared" si="13"/>
        <v>#N/A</v>
      </c>
    </row>
    <row r="206" spans="1:8">
      <c r="A206" s="57">
        <f t="shared" si="15"/>
        <v>1.0107999999999955</v>
      </c>
      <c r="C206" s="58" t="e">
        <f t="array" ref="C206">FREQUENCY(직접!X$249:X$855,그래프!$A$2:$A$302)</f>
        <v>#N/A</v>
      </c>
      <c r="E206">
        <f t="shared" si="14"/>
        <v>101079.99999999955</v>
      </c>
      <c r="F206" s="56">
        <f t="shared" si="12"/>
        <v>1.0107999999999955</v>
      </c>
      <c r="G206" s="58" t="e">
        <v>#N/A</v>
      </c>
      <c r="H206" t="e">
        <f t="shared" si="13"/>
        <v>#N/A</v>
      </c>
    </row>
    <row r="207" spans="1:8">
      <c r="A207" s="57">
        <f t="shared" si="15"/>
        <v>1.0109999999999955</v>
      </c>
      <c r="C207" s="58" t="e">
        <f t="array" ref="C207">FREQUENCY(직접!X$249:X$855,그래프!$A$2:$A$302)</f>
        <v>#N/A</v>
      </c>
      <c r="E207">
        <f t="shared" si="14"/>
        <v>101099.99999999955</v>
      </c>
      <c r="F207" s="56">
        <f t="shared" si="12"/>
        <v>1.0109999999999955</v>
      </c>
      <c r="G207" s="58" t="e">
        <v>#N/A</v>
      </c>
      <c r="H207" t="e">
        <f t="shared" si="13"/>
        <v>#N/A</v>
      </c>
    </row>
    <row r="208" spans="1:8">
      <c r="A208" s="57">
        <f t="shared" si="15"/>
        <v>1.0111999999999954</v>
      </c>
      <c r="C208" s="58" t="e">
        <f t="array" ref="C208">FREQUENCY(직접!X$249:X$855,그래프!$A$2:$A$302)</f>
        <v>#N/A</v>
      </c>
      <c r="E208">
        <f t="shared" si="14"/>
        <v>101119.99999999955</v>
      </c>
      <c r="F208" s="56">
        <f t="shared" si="12"/>
        <v>1.0111999999999954</v>
      </c>
      <c r="G208" s="58" t="e">
        <v>#N/A</v>
      </c>
      <c r="H208" t="e">
        <f t="shared" si="13"/>
        <v>#N/A</v>
      </c>
    </row>
    <row r="209" spans="1:8">
      <c r="A209" s="57">
        <f t="shared" si="15"/>
        <v>1.0113999999999954</v>
      </c>
      <c r="C209" s="58" t="e">
        <f t="array" ref="C209">FREQUENCY(직접!X$249:X$855,그래프!$A$2:$A$302)</f>
        <v>#N/A</v>
      </c>
      <c r="E209">
        <f t="shared" si="14"/>
        <v>101139.99999999953</v>
      </c>
      <c r="F209" s="56">
        <f t="shared" si="12"/>
        <v>1.0113999999999954</v>
      </c>
      <c r="G209" s="58" t="e">
        <v>#N/A</v>
      </c>
      <c r="H209" t="e">
        <f t="shared" si="13"/>
        <v>#N/A</v>
      </c>
    </row>
    <row r="210" spans="1:8">
      <c r="A210" s="57">
        <f t="shared" si="15"/>
        <v>1.0115999999999954</v>
      </c>
      <c r="C210" s="58" t="e">
        <f t="array" ref="C210">FREQUENCY(직접!X$249:X$855,그래프!$A$2:$A$302)</f>
        <v>#N/A</v>
      </c>
      <c r="E210">
        <f t="shared" si="14"/>
        <v>101159.99999999953</v>
      </c>
      <c r="F210" s="56">
        <f t="shared" si="12"/>
        <v>1.0115999999999954</v>
      </c>
      <c r="G210" s="58" t="e">
        <v>#N/A</v>
      </c>
      <c r="H210" t="e">
        <f t="shared" si="13"/>
        <v>#N/A</v>
      </c>
    </row>
    <row r="211" spans="1:8">
      <c r="A211" s="57">
        <f t="shared" si="15"/>
        <v>1.0117999999999954</v>
      </c>
      <c r="C211" s="58" t="e">
        <f t="array" ref="C211">FREQUENCY(직접!X$249:X$855,그래프!$A$2:$A$302)</f>
        <v>#N/A</v>
      </c>
      <c r="E211">
        <f t="shared" si="14"/>
        <v>101179.99999999953</v>
      </c>
      <c r="F211" s="56">
        <f t="shared" si="12"/>
        <v>1.0117999999999954</v>
      </c>
      <c r="G211" s="58" t="e">
        <v>#N/A</v>
      </c>
      <c r="H211" t="e">
        <f t="shared" si="13"/>
        <v>#N/A</v>
      </c>
    </row>
    <row r="212" spans="1:8">
      <c r="A212" s="57">
        <f t="shared" si="15"/>
        <v>1.0119999999999953</v>
      </c>
      <c r="C212" s="58" t="e">
        <f t="array" ref="C212">FREQUENCY(직접!X$249:X$855,그래프!$A$2:$A$302)</f>
        <v>#N/A</v>
      </c>
      <c r="E212">
        <f t="shared" si="14"/>
        <v>101199.99999999953</v>
      </c>
      <c r="F212" s="56">
        <f t="shared" si="12"/>
        <v>1.0119999999999953</v>
      </c>
      <c r="G212" s="58" t="e">
        <v>#N/A</v>
      </c>
      <c r="H212" t="e">
        <f t="shared" si="13"/>
        <v>#N/A</v>
      </c>
    </row>
    <row r="213" spans="1:8">
      <c r="A213" s="57">
        <f t="shared" si="15"/>
        <v>1.0121999999999953</v>
      </c>
      <c r="C213" s="58" t="e">
        <f t="array" ref="C213">FREQUENCY(직접!X$249:X$855,그래프!$A$2:$A$302)</f>
        <v>#N/A</v>
      </c>
      <c r="E213">
        <f t="shared" si="14"/>
        <v>101219.99999999953</v>
      </c>
      <c r="F213" s="56">
        <f t="shared" si="12"/>
        <v>1.0121999999999953</v>
      </c>
      <c r="G213" s="58" t="e">
        <v>#N/A</v>
      </c>
      <c r="H213" t="e">
        <f t="shared" si="13"/>
        <v>#N/A</v>
      </c>
    </row>
    <row r="214" spans="1:8">
      <c r="A214" s="57">
        <f t="shared" si="15"/>
        <v>1.0123999999999953</v>
      </c>
      <c r="C214" s="58" t="e">
        <f t="array" ref="C214">FREQUENCY(직접!X$249:X$855,그래프!$A$2:$A$302)</f>
        <v>#N/A</v>
      </c>
      <c r="E214">
        <f t="shared" si="14"/>
        <v>101239.99999999953</v>
      </c>
      <c r="F214" s="56">
        <f t="shared" si="12"/>
        <v>1.0123999999999953</v>
      </c>
      <c r="G214" s="58" t="e">
        <v>#N/A</v>
      </c>
      <c r="H214" t="e">
        <f t="shared" si="13"/>
        <v>#N/A</v>
      </c>
    </row>
    <row r="215" spans="1:8">
      <c r="A215" s="57">
        <f t="shared" si="15"/>
        <v>1.0125999999999953</v>
      </c>
      <c r="C215" s="58" t="e">
        <f t="array" ref="C215">FREQUENCY(직접!X$249:X$855,그래프!$A$2:$A$302)</f>
        <v>#N/A</v>
      </c>
      <c r="E215">
        <f t="shared" si="14"/>
        <v>101259.99999999953</v>
      </c>
      <c r="F215" s="56">
        <f t="shared" si="12"/>
        <v>1.0125999999999953</v>
      </c>
      <c r="G215" s="58" t="e">
        <v>#N/A</v>
      </c>
      <c r="H215" t="e">
        <f t="shared" si="13"/>
        <v>#N/A</v>
      </c>
    </row>
    <row r="216" spans="1:8">
      <c r="A216" s="57">
        <f t="shared" si="15"/>
        <v>1.0127999999999953</v>
      </c>
      <c r="C216" s="58" t="e">
        <f t="array" ref="C216">FREQUENCY(직접!X$249:X$855,그래프!$A$2:$A$302)</f>
        <v>#N/A</v>
      </c>
      <c r="E216">
        <f t="shared" si="14"/>
        <v>101279.99999999952</v>
      </c>
      <c r="F216" s="56">
        <f t="shared" si="12"/>
        <v>1.0127999999999953</v>
      </c>
      <c r="G216" s="58" t="e">
        <v>#N/A</v>
      </c>
      <c r="H216" t="e">
        <f t="shared" si="13"/>
        <v>#N/A</v>
      </c>
    </row>
    <row r="217" spans="1:8">
      <c r="A217" s="57">
        <f t="shared" si="15"/>
        <v>1.0129999999999952</v>
      </c>
      <c r="C217" s="58" t="e">
        <f t="array" ref="C217">FREQUENCY(직접!X$249:X$855,그래프!$A$2:$A$302)</f>
        <v>#N/A</v>
      </c>
      <c r="E217">
        <f t="shared" si="14"/>
        <v>101299.99999999952</v>
      </c>
      <c r="F217" s="56">
        <f t="shared" si="12"/>
        <v>1.0129999999999952</v>
      </c>
      <c r="G217" s="58" t="e">
        <v>#N/A</v>
      </c>
      <c r="H217" t="e">
        <f t="shared" si="13"/>
        <v>#N/A</v>
      </c>
    </row>
    <row r="218" spans="1:8">
      <c r="A218" s="57">
        <f t="shared" si="15"/>
        <v>1.0131999999999952</v>
      </c>
      <c r="C218" s="58" t="e">
        <f t="array" ref="C218">FREQUENCY(직접!X$249:X$855,그래프!$A$2:$A$302)</f>
        <v>#N/A</v>
      </c>
      <c r="E218">
        <f t="shared" si="14"/>
        <v>101319.99999999952</v>
      </c>
      <c r="F218" s="56">
        <f t="shared" si="12"/>
        <v>1.0131999999999952</v>
      </c>
      <c r="G218" s="58" t="e">
        <v>#N/A</v>
      </c>
      <c r="H218" t="e">
        <f t="shared" si="13"/>
        <v>#N/A</v>
      </c>
    </row>
    <row r="219" spans="1:8">
      <c r="A219" s="57">
        <f t="shared" si="15"/>
        <v>1.0133999999999952</v>
      </c>
      <c r="C219" s="58" t="e">
        <f t="array" ref="C219">FREQUENCY(직접!X$249:X$855,그래프!$A$2:$A$302)</f>
        <v>#N/A</v>
      </c>
      <c r="E219">
        <f t="shared" si="14"/>
        <v>101339.99999999952</v>
      </c>
      <c r="F219" s="56">
        <f t="shared" si="12"/>
        <v>1.0133999999999952</v>
      </c>
      <c r="G219" s="58" t="e">
        <v>#N/A</v>
      </c>
      <c r="H219" t="e">
        <f t="shared" si="13"/>
        <v>#N/A</v>
      </c>
    </row>
    <row r="220" spans="1:8">
      <c r="A220" s="57">
        <f t="shared" si="15"/>
        <v>1.0135999999999952</v>
      </c>
      <c r="C220" s="58" t="e">
        <f t="array" ref="C220">FREQUENCY(직접!X$249:X$855,그래프!$A$2:$A$302)</f>
        <v>#N/A</v>
      </c>
      <c r="E220">
        <f t="shared" si="14"/>
        <v>101359.99999999952</v>
      </c>
      <c r="F220" s="56">
        <f t="shared" si="12"/>
        <v>1.0135999999999952</v>
      </c>
      <c r="G220" s="58" t="e">
        <v>#N/A</v>
      </c>
      <c r="H220" t="e">
        <f t="shared" si="13"/>
        <v>#N/A</v>
      </c>
    </row>
    <row r="221" spans="1:8">
      <c r="A221" s="57">
        <f t="shared" si="15"/>
        <v>1.0137999999999951</v>
      </c>
      <c r="C221" s="58" t="e">
        <f t="array" ref="C221">FREQUENCY(직접!X$249:X$855,그래프!$A$2:$A$302)</f>
        <v>#N/A</v>
      </c>
      <c r="E221">
        <f t="shared" si="14"/>
        <v>101379.99999999952</v>
      </c>
      <c r="F221" s="56">
        <f t="shared" si="12"/>
        <v>1.0137999999999951</v>
      </c>
      <c r="G221" s="58" t="e">
        <v>#N/A</v>
      </c>
      <c r="H221" t="e">
        <f t="shared" si="13"/>
        <v>#N/A</v>
      </c>
    </row>
    <row r="222" spans="1:8">
      <c r="A222" s="57">
        <f t="shared" si="15"/>
        <v>1.0139999999999951</v>
      </c>
      <c r="C222" s="58" t="e">
        <f t="array" ref="C222">FREQUENCY(직접!X$249:X$855,그래프!$A$2:$A$302)</f>
        <v>#N/A</v>
      </c>
      <c r="E222">
        <f t="shared" si="14"/>
        <v>101399.99999999952</v>
      </c>
      <c r="F222" s="56">
        <f t="shared" si="12"/>
        <v>1.0139999999999951</v>
      </c>
      <c r="G222" s="58" t="e">
        <v>#N/A</v>
      </c>
      <c r="H222" t="e">
        <f t="shared" si="13"/>
        <v>#N/A</v>
      </c>
    </row>
    <row r="223" spans="1:8">
      <c r="A223" s="57">
        <f t="shared" si="15"/>
        <v>1.0141999999999951</v>
      </c>
      <c r="C223" s="58" t="e">
        <f t="array" ref="C223">FREQUENCY(직접!X$249:X$855,그래프!$A$2:$A$302)</f>
        <v>#N/A</v>
      </c>
      <c r="E223">
        <f t="shared" si="14"/>
        <v>101419.99999999951</v>
      </c>
      <c r="F223" s="56">
        <f t="shared" si="12"/>
        <v>1.0141999999999951</v>
      </c>
      <c r="G223" s="58" t="e">
        <v>#N/A</v>
      </c>
      <c r="H223" t="e">
        <f t="shared" si="13"/>
        <v>#N/A</v>
      </c>
    </row>
    <row r="224" spans="1:8">
      <c r="A224" s="57">
        <f t="shared" si="15"/>
        <v>1.0143999999999951</v>
      </c>
      <c r="C224" s="58" t="e">
        <f t="array" ref="C224">FREQUENCY(직접!X$249:X$855,그래프!$A$2:$A$302)</f>
        <v>#N/A</v>
      </c>
      <c r="E224">
        <f t="shared" si="14"/>
        <v>101439.99999999951</v>
      </c>
      <c r="F224" s="56">
        <f t="shared" si="12"/>
        <v>1.0143999999999951</v>
      </c>
      <c r="G224" s="58" t="e">
        <v>#N/A</v>
      </c>
      <c r="H224" t="e">
        <f t="shared" si="13"/>
        <v>#N/A</v>
      </c>
    </row>
    <row r="225" spans="1:8">
      <c r="A225" s="57">
        <f t="shared" si="15"/>
        <v>1.0145999999999951</v>
      </c>
      <c r="C225" s="58" t="e">
        <f t="array" ref="C225">FREQUENCY(직접!X$249:X$855,그래프!$A$2:$A$302)</f>
        <v>#N/A</v>
      </c>
      <c r="E225">
        <f t="shared" si="14"/>
        <v>101459.99999999951</v>
      </c>
      <c r="F225" s="56">
        <f t="shared" si="12"/>
        <v>1.0145999999999951</v>
      </c>
      <c r="G225" s="58" t="e">
        <v>#N/A</v>
      </c>
      <c r="H225" t="e">
        <f t="shared" si="13"/>
        <v>#N/A</v>
      </c>
    </row>
    <row r="226" spans="1:8">
      <c r="A226" s="57">
        <f t="shared" si="15"/>
        <v>1.014799999999995</v>
      </c>
      <c r="C226" s="58" t="e">
        <f t="array" ref="C226">FREQUENCY(직접!X$249:X$855,그래프!$A$2:$A$302)</f>
        <v>#N/A</v>
      </c>
      <c r="E226">
        <f t="shared" si="14"/>
        <v>101479.99999999951</v>
      </c>
      <c r="F226" s="56">
        <f t="shared" si="12"/>
        <v>1.014799999999995</v>
      </c>
      <c r="G226" s="58" t="e">
        <v>#N/A</v>
      </c>
      <c r="H226" t="e">
        <f t="shared" si="13"/>
        <v>#N/A</v>
      </c>
    </row>
    <row r="227" spans="1:8">
      <c r="A227" s="57">
        <f t="shared" si="15"/>
        <v>1.014999999999995</v>
      </c>
      <c r="C227" s="58" t="e">
        <f t="array" ref="C227">FREQUENCY(직접!X$249:X$855,그래프!$A$2:$A$302)</f>
        <v>#N/A</v>
      </c>
      <c r="E227">
        <f t="shared" si="14"/>
        <v>101499.99999999951</v>
      </c>
      <c r="F227" s="56">
        <f t="shared" si="12"/>
        <v>1.014999999999995</v>
      </c>
      <c r="G227" s="58" t="e">
        <v>#N/A</v>
      </c>
      <c r="H227" t="e">
        <f t="shared" si="13"/>
        <v>#N/A</v>
      </c>
    </row>
    <row r="228" spans="1:8">
      <c r="A228" s="57">
        <f t="shared" si="15"/>
        <v>1.015199999999995</v>
      </c>
      <c r="C228" s="58" t="e">
        <f t="array" ref="C228">FREQUENCY(직접!X$249:X$855,그래프!$A$2:$A$302)</f>
        <v>#N/A</v>
      </c>
      <c r="E228">
        <f t="shared" si="14"/>
        <v>101519.99999999951</v>
      </c>
      <c r="F228" s="56">
        <f t="shared" si="12"/>
        <v>1.015199999999995</v>
      </c>
      <c r="G228" s="58" t="e">
        <v>#N/A</v>
      </c>
      <c r="H228" t="e">
        <f t="shared" si="13"/>
        <v>#N/A</v>
      </c>
    </row>
    <row r="229" spans="1:8">
      <c r="A229" s="57">
        <f t="shared" si="15"/>
        <v>1.015399999999995</v>
      </c>
      <c r="C229" s="58" t="e">
        <f t="array" ref="C229">FREQUENCY(직접!X$249:X$855,그래프!$A$2:$A$302)</f>
        <v>#N/A</v>
      </c>
      <c r="E229">
        <f t="shared" si="14"/>
        <v>101539.99999999949</v>
      </c>
      <c r="F229" s="56">
        <f t="shared" si="12"/>
        <v>1.015399999999995</v>
      </c>
      <c r="G229" s="58" t="e">
        <v>#N/A</v>
      </c>
      <c r="H229" t="e">
        <f t="shared" si="13"/>
        <v>#N/A</v>
      </c>
    </row>
    <row r="230" spans="1:8">
      <c r="A230" s="57">
        <f t="shared" si="15"/>
        <v>1.015599999999995</v>
      </c>
      <c r="C230" s="58" t="e">
        <f t="array" ref="C230">FREQUENCY(직접!X$249:X$855,그래프!$A$2:$A$302)</f>
        <v>#N/A</v>
      </c>
      <c r="E230">
        <f t="shared" si="14"/>
        <v>101559.99999999949</v>
      </c>
      <c r="F230" s="56">
        <f t="shared" si="12"/>
        <v>1.015599999999995</v>
      </c>
      <c r="G230" s="58" t="e">
        <v>#N/A</v>
      </c>
      <c r="H230" t="e">
        <f t="shared" si="13"/>
        <v>#N/A</v>
      </c>
    </row>
    <row r="231" spans="1:8">
      <c r="A231" s="57">
        <f t="shared" si="15"/>
        <v>1.0157999999999949</v>
      </c>
      <c r="C231" s="58" t="e">
        <f t="array" ref="C231">FREQUENCY(직접!X$249:X$855,그래프!$A$2:$A$302)</f>
        <v>#N/A</v>
      </c>
      <c r="E231">
        <f t="shared" si="14"/>
        <v>101579.99999999949</v>
      </c>
      <c r="F231" s="56">
        <f t="shared" si="12"/>
        <v>1.0157999999999949</v>
      </c>
      <c r="G231" s="58" t="e">
        <v>#N/A</v>
      </c>
      <c r="H231" t="e">
        <f t="shared" si="13"/>
        <v>#N/A</v>
      </c>
    </row>
    <row r="232" spans="1:8">
      <c r="A232" s="57">
        <f t="shared" si="15"/>
        <v>1.0159999999999949</v>
      </c>
      <c r="C232" s="58" t="e">
        <f t="array" ref="C232">FREQUENCY(직접!X$249:X$855,그래프!$A$2:$A$302)</f>
        <v>#N/A</v>
      </c>
      <c r="E232">
        <f t="shared" si="14"/>
        <v>101599.99999999949</v>
      </c>
      <c r="F232" s="56">
        <f t="shared" si="12"/>
        <v>1.0159999999999949</v>
      </c>
      <c r="G232" s="58" t="e">
        <v>#N/A</v>
      </c>
      <c r="H232" t="e">
        <f t="shared" si="13"/>
        <v>#N/A</v>
      </c>
    </row>
    <row r="233" spans="1:8">
      <c r="A233" s="57">
        <f t="shared" si="15"/>
        <v>1.0161999999999949</v>
      </c>
      <c r="C233" s="58" t="e">
        <f t="array" ref="C233">FREQUENCY(직접!X$249:X$855,그래프!$A$2:$A$302)</f>
        <v>#N/A</v>
      </c>
      <c r="E233">
        <f t="shared" si="14"/>
        <v>101619.99999999949</v>
      </c>
      <c r="F233" s="56">
        <f t="shared" si="12"/>
        <v>1.0161999999999949</v>
      </c>
      <c r="G233" s="58" t="e">
        <v>#N/A</v>
      </c>
      <c r="H233" t="e">
        <f t="shared" si="13"/>
        <v>#N/A</v>
      </c>
    </row>
    <row r="234" spans="1:8">
      <c r="A234" s="57">
        <f t="shared" si="15"/>
        <v>1.0163999999999949</v>
      </c>
      <c r="C234" s="58" t="e">
        <f t="array" ref="C234">FREQUENCY(직접!X$249:X$855,그래프!$A$2:$A$302)</f>
        <v>#N/A</v>
      </c>
      <c r="E234">
        <f t="shared" si="14"/>
        <v>101639.99999999949</v>
      </c>
      <c r="F234" s="56">
        <f t="shared" si="12"/>
        <v>1.0163999999999949</v>
      </c>
      <c r="G234" s="58" t="e">
        <v>#N/A</v>
      </c>
      <c r="H234" t="e">
        <f t="shared" si="13"/>
        <v>#N/A</v>
      </c>
    </row>
    <row r="235" spans="1:8">
      <c r="A235" s="57">
        <f t="shared" si="15"/>
        <v>1.0165999999999948</v>
      </c>
      <c r="C235" s="58" t="e">
        <f t="array" ref="C235">FREQUENCY(직접!X$249:X$855,그래프!$A$2:$A$302)</f>
        <v>#N/A</v>
      </c>
      <c r="E235">
        <f t="shared" si="14"/>
        <v>101659.99999999949</v>
      </c>
      <c r="F235" s="56">
        <f t="shared" si="12"/>
        <v>1.0165999999999948</v>
      </c>
      <c r="G235" s="58" t="e">
        <v>#N/A</v>
      </c>
      <c r="H235" t="e">
        <f t="shared" si="13"/>
        <v>#N/A</v>
      </c>
    </row>
    <row r="236" spans="1:8">
      <c r="A236" s="57">
        <f t="shared" si="15"/>
        <v>1.0167999999999948</v>
      </c>
      <c r="C236" s="58" t="e">
        <f t="array" ref="C236">FREQUENCY(직접!X$249:X$855,그래프!$A$2:$A$302)</f>
        <v>#N/A</v>
      </c>
      <c r="E236">
        <f t="shared" si="14"/>
        <v>101679.99999999948</v>
      </c>
      <c r="F236" s="56">
        <f t="shared" si="12"/>
        <v>1.0167999999999948</v>
      </c>
      <c r="G236" s="58" t="e">
        <v>#N/A</v>
      </c>
      <c r="H236" t="e">
        <f t="shared" si="13"/>
        <v>#N/A</v>
      </c>
    </row>
    <row r="237" spans="1:8">
      <c r="A237" s="57">
        <f t="shared" si="15"/>
        <v>1.0169999999999948</v>
      </c>
      <c r="C237" s="58" t="e">
        <f t="array" ref="C237">FREQUENCY(직접!X$249:X$855,그래프!$A$2:$A$302)</f>
        <v>#N/A</v>
      </c>
      <c r="E237">
        <f t="shared" si="14"/>
        <v>101699.99999999948</v>
      </c>
      <c r="F237" s="56">
        <f t="shared" si="12"/>
        <v>1.0169999999999948</v>
      </c>
      <c r="G237" s="58" t="e">
        <v>#N/A</v>
      </c>
      <c r="H237" t="e">
        <f t="shared" si="13"/>
        <v>#N/A</v>
      </c>
    </row>
    <row r="238" spans="1:8">
      <c r="A238" s="57">
        <f t="shared" si="15"/>
        <v>1.0171999999999948</v>
      </c>
      <c r="C238" s="58" t="e">
        <f t="array" ref="C238">FREQUENCY(직접!X$249:X$855,그래프!$A$2:$A$302)</f>
        <v>#N/A</v>
      </c>
      <c r="E238">
        <f t="shared" si="14"/>
        <v>101719.99999999948</v>
      </c>
      <c r="F238" s="56">
        <f t="shared" si="12"/>
        <v>1.0171999999999948</v>
      </c>
      <c r="G238" s="58" t="e">
        <v>#N/A</v>
      </c>
      <c r="H238" t="e">
        <f t="shared" si="13"/>
        <v>#N/A</v>
      </c>
    </row>
    <row r="239" spans="1:8">
      <c r="A239" s="57">
        <f t="shared" si="15"/>
        <v>1.0173999999999948</v>
      </c>
      <c r="C239" s="58" t="e">
        <f t="array" ref="C239">FREQUENCY(직접!X$249:X$855,그래프!$A$2:$A$302)</f>
        <v>#N/A</v>
      </c>
      <c r="E239">
        <f t="shared" si="14"/>
        <v>101739.99999999948</v>
      </c>
      <c r="F239" s="56">
        <f t="shared" si="12"/>
        <v>1.0173999999999948</v>
      </c>
      <c r="G239" s="58" t="e">
        <v>#N/A</v>
      </c>
      <c r="H239" t="e">
        <f t="shared" si="13"/>
        <v>#N/A</v>
      </c>
    </row>
    <row r="240" spans="1:8">
      <c r="A240" s="57">
        <f t="shared" si="15"/>
        <v>1.0175999999999947</v>
      </c>
      <c r="C240" s="58" t="e">
        <f t="array" ref="C240">FREQUENCY(직접!X$249:X$855,그래프!$A$2:$A$302)</f>
        <v>#N/A</v>
      </c>
      <c r="E240">
        <f t="shared" si="14"/>
        <v>101759.99999999948</v>
      </c>
      <c r="F240" s="56">
        <f t="shared" si="12"/>
        <v>1.0175999999999947</v>
      </c>
      <c r="G240" s="58" t="e">
        <v>#N/A</v>
      </c>
      <c r="H240" t="e">
        <f t="shared" si="13"/>
        <v>#N/A</v>
      </c>
    </row>
    <row r="241" spans="1:8">
      <c r="A241" s="57">
        <f t="shared" si="15"/>
        <v>1.0177999999999947</v>
      </c>
      <c r="C241" s="58" t="e">
        <f t="array" ref="C241">FREQUENCY(직접!X$249:X$855,그래프!$A$2:$A$302)</f>
        <v>#N/A</v>
      </c>
      <c r="E241">
        <f t="shared" si="14"/>
        <v>101779.99999999948</v>
      </c>
      <c r="F241" s="56">
        <f t="shared" si="12"/>
        <v>1.0177999999999947</v>
      </c>
      <c r="G241" s="58" t="e">
        <v>#N/A</v>
      </c>
      <c r="H241" t="e">
        <f t="shared" si="13"/>
        <v>#N/A</v>
      </c>
    </row>
    <row r="242" spans="1:8">
      <c r="A242" s="57">
        <f t="shared" si="15"/>
        <v>1.0179999999999947</v>
      </c>
      <c r="C242" s="58" t="e">
        <f t="array" ref="C242">FREQUENCY(직접!X$249:X$855,그래프!$A$2:$A$302)</f>
        <v>#N/A</v>
      </c>
      <c r="E242">
        <f t="shared" si="14"/>
        <v>101799.99999999946</v>
      </c>
      <c r="F242" s="56">
        <f t="shared" si="12"/>
        <v>1.0179999999999947</v>
      </c>
      <c r="G242" s="58" t="e">
        <v>#N/A</v>
      </c>
      <c r="H242" t="e">
        <f t="shared" si="13"/>
        <v>#N/A</v>
      </c>
    </row>
    <row r="243" spans="1:8">
      <c r="A243" s="57">
        <f t="shared" si="15"/>
        <v>1.0181999999999947</v>
      </c>
      <c r="C243" s="58" t="e">
        <f t="array" ref="C243">FREQUENCY(직접!X$249:X$855,그래프!$A$2:$A$302)</f>
        <v>#N/A</v>
      </c>
      <c r="E243">
        <f t="shared" si="14"/>
        <v>101819.99999999946</v>
      </c>
      <c r="F243" s="56">
        <f t="shared" si="12"/>
        <v>1.0181999999999947</v>
      </c>
      <c r="G243" s="58" t="e">
        <v>#N/A</v>
      </c>
      <c r="H243" t="e">
        <f t="shared" si="13"/>
        <v>#N/A</v>
      </c>
    </row>
    <row r="244" spans="1:8">
      <c r="A244" s="57">
        <f t="shared" si="15"/>
        <v>1.0183999999999946</v>
      </c>
      <c r="C244" s="58" t="e">
        <f t="array" ref="C244">FREQUENCY(직접!X$249:X$855,그래프!$A$2:$A$302)</f>
        <v>#N/A</v>
      </c>
      <c r="E244">
        <f t="shared" si="14"/>
        <v>101839.99999999946</v>
      </c>
      <c r="F244" s="56">
        <f t="shared" si="12"/>
        <v>1.0183999999999946</v>
      </c>
      <c r="G244" s="58" t="e">
        <v>#N/A</v>
      </c>
      <c r="H244" t="e">
        <f t="shared" si="13"/>
        <v>#N/A</v>
      </c>
    </row>
    <row r="245" spans="1:8">
      <c r="A245" s="57">
        <f t="shared" si="15"/>
        <v>1.0185999999999946</v>
      </c>
      <c r="C245" s="58" t="e">
        <f t="array" ref="C245">FREQUENCY(직접!X$249:X$855,그래프!$A$2:$A$302)</f>
        <v>#N/A</v>
      </c>
      <c r="E245">
        <f t="shared" si="14"/>
        <v>101859.99999999946</v>
      </c>
      <c r="F245" s="56">
        <f t="shared" si="12"/>
        <v>1.0185999999999946</v>
      </c>
      <c r="G245" s="58" t="e">
        <v>#N/A</v>
      </c>
      <c r="H245" t="e">
        <f t="shared" si="13"/>
        <v>#N/A</v>
      </c>
    </row>
    <row r="246" spans="1:8">
      <c r="A246" s="57">
        <f t="shared" si="15"/>
        <v>1.0187999999999946</v>
      </c>
      <c r="C246" s="58" t="e">
        <f t="array" ref="C246">FREQUENCY(직접!X$249:X$855,그래프!$A$2:$A$302)</f>
        <v>#N/A</v>
      </c>
      <c r="E246">
        <f t="shared" si="14"/>
        <v>101879.99999999946</v>
      </c>
      <c r="F246" s="56">
        <f t="shared" si="12"/>
        <v>1.0187999999999946</v>
      </c>
      <c r="G246" s="58" t="e">
        <v>#N/A</v>
      </c>
      <c r="H246" t="e">
        <f t="shared" si="13"/>
        <v>#N/A</v>
      </c>
    </row>
    <row r="247" spans="1:8">
      <c r="A247" s="57">
        <f t="shared" si="15"/>
        <v>1.0189999999999946</v>
      </c>
      <c r="C247" s="58" t="e">
        <f t="array" ref="C247">FREQUENCY(직접!X$249:X$855,그래프!$A$2:$A$302)</f>
        <v>#N/A</v>
      </c>
      <c r="E247">
        <f t="shared" si="14"/>
        <v>101899.99999999946</v>
      </c>
      <c r="F247" s="56">
        <f t="shared" si="12"/>
        <v>1.0189999999999946</v>
      </c>
      <c r="G247" s="58" t="e">
        <v>#N/A</v>
      </c>
      <c r="H247" t="e">
        <f t="shared" si="13"/>
        <v>#N/A</v>
      </c>
    </row>
    <row r="248" spans="1:8">
      <c r="A248" s="57">
        <f t="shared" si="15"/>
        <v>1.0191999999999946</v>
      </c>
      <c r="C248" s="58" t="e">
        <f t="array" ref="C248">FREQUENCY(직접!X$249:X$855,그래프!$A$2:$A$302)</f>
        <v>#N/A</v>
      </c>
      <c r="E248">
        <f t="shared" si="14"/>
        <v>101919.99999999946</v>
      </c>
      <c r="F248" s="56">
        <f t="shared" si="12"/>
        <v>1.0191999999999946</v>
      </c>
      <c r="G248" s="58" t="e">
        <v>#N/A</v>
      </c>
      <c r="H248" t="e">
        <f t="shared" si="13"/>
        <v>#N/A</v>
      </c>
    </row>
    <row r="249" spans="1:8">
      <c r="A249" s="57">
        <f t="shared" si="15"/>
        <v>1.0193999999999945</v>
      </c>
      <c r="C249" s="58" t="e">
        <f t="array" ref="C249">FREQUENCY(직접!X$249:X$855,그래프!$A$2:$A$302)</f>
        <v>#N/A</v>
      </c>
      <c r="E249">
        <f t="shared" si="14"/>
        <v>101939.99999999945</v>
      </c>
      <c r="F249" s="56">
        <f t="shared" si="12"/>
        <v>1.0193999999999945</v>
      </c>
      <c r="G249" s="58" t="e">
        <v>#N/A</v>
      </c>
      <c r="H249" t="e">
        <f t="shared" si="13"/>
        <v>#N/A</v>
      </c>
    </row>
    <row r="250" spans="1:8">
      <c r="A250" s="57">
        <f t="shared" si="15"/>
        <v>1.0195999999999945</v>
      </c>
      <c r="C250" s="58" t="e">
        <f t="array" ref="C250">FREQUENCY(직접!X$249:X$855,그래프!$A$2:$A$302)</f>
        <v>#N/A</v>
      </c>
      <c r="E250">
        <f t="shared" si="14"/>
        <v>101959.99999999945</v>
      </c>
      <c r="F250" s="56">
        <f t="shared" si="12"/>
        <v>1.0195999999999945</v>
      </c>
      <c r="G250" s="58" t="e">
        <v>#N/A</v>
      </c>
      <c r="H250" t="e">
        <f t="shared" si="13"/>
        <v>#N/A</v>
      </c>
    </row>
    <row r="251" spans="1:8">
      <c r="A251" s="57">
        <f t="shared" si="15"/>
        <v>1.0197999999999945</v>
      </c>
      <c r="C251" s="58" t="e">
        <f t="array" ref="C251">FREQUENCY(직접!X$249:X$855,그래프!$A$2:$A$302)</f>
        <v>#N/A</v>
      </c>
      <c r="E251">
        <f t="shared" si="14"/>
        <v>101979.99999999945</v>
      </c>
      <c r="F251" s="56">
        <f t="shared" si="12"/>
        <v>1.0197999999999945</v>
      </c>
      <c r="G251" s="58" t="e">
        <v>#N/A</v>
      </c>
      <c r="H251" t="e">
        <f t="shared" si="13"/>
        <v>#N/A</v>
      </c>
    </row>
    <row r="252" spans="1:8">
      <c r="A252" s="57">
        <f t="shared" si="15"/>
        <v>1.0199999999999945</v>
      </c>
      <c r="C252" s="58" t="e">
        <f t="array" ref="C252">FREQUENCY(직접!X$249:X$855,그래프!$A$2:$A$302)</f>
        <v>#N/A</v>
      </c>
      <c r="E252">
        <f t="shared" si="14"/>
        <v>101999.99999999945</v>
      </c>
      <c r="F252" s="56">
        <f t="shared" si="12"/>
        <v>1.0199999999999945</v>
      </c>
      <c r="G252" s="58" t="e">
        <v>#N/A</v>
      </c>
      <c r="H252" t="e">
        <f t="shared" si="13"/>
        <v>#N/A</v>
      </c>
    </row>
    <row r="253" spans="1:8">
      <c r="A253" s="57">
        <f t="shared" si="15"/>
        <v>1.0201999999999944</v>
      </c>
      <c r="C253" s="58" t="e">
        <f t="array" ref="C253">FREQUENCY(직접!X$249:X$855,그래프!$A$2:$A$302)</f>
        <v>#N/A</v>
      </c>
      <c r="E253">
        <f t="shared" si="14"/>
        <v>102019.99999999945</v>
      </c>
      <c r="F253" s="56">
        <f t="shared" si="12"/>
        <v>1.0201999999999944</v>
      </c>
      <c r="G253" s="58" t="e">
        <v>#N/A</v>
      </c>
      <c r="H253" t="e">
        <f t="shared" si="13"/>
        <v>#N/A</v>
      </c>
    </row>
    <row r="254" spans="1:8">
      <c r="A254" s="57">
        <f t="shared" si="15"/>
        <v>1.0203999999999944</v>
      </c>
      <c r="C254" s="58" t="e">
        <f t="array" ref="C254">FREQUENCY(직접!X$249:X$855,그래프!$A$2:$A$302)</f>
        <v>#N/A</v>
      </c>
      <c r="E254">
        <f t="shared" si="14"/>
        <v>102039.99999999945</v>
      </c>
      <c r="F254" s="56">
        <f t="shared" si="12"/>
        <v>1.0203999999999944</v>
      </c>
      <c r="G254" s="58" t="e">
        <v>#N/A</v>
      </c>
      <c r="H254" t="e">
        <f t="shared" si="13"/>
        <v>#N/A</v>
      </c>
    </row>
    <row r="255" spans="1:8">
      <c r="A255" s="57">
        <f t="shared" si="15"/>
        <v>1.0205999999999944</v>
      </c>
      <c r="C255" s="58" t="e">
        <f t="array" ref="C255">FREQUENCY(직접!X$249:X$855,그래프!$A$2:$A$302)</f>
        <v>#N/A</v>
      </c>
      <c r="E255">
        <f t="shared" si="14"/>
        <v>102059.99999999945</v>
      </c>
      <c r="F255" s="56">
        <f t="shared" si="12"/>
        <v>1.0205999999999944</v>
      </c>
      <c r="G255" s="58" t="e">
        <v>#N/A</v>
      </c>
      <c r="H255" t="e">
        <f t="shared" si="13"/>
        <v>#N/A</v>
      </c>
    </row>
    <row r="256" spans="1:8">
      <c r="A256" s="57">
        <f t="shared" si="15"/>
        <v>1.0207999999999944</v>
      </c>
      <c r="C256" s="58" t="e">
        <f t="array" ref="C256">FREQUENCY(직접!X$249:X$855,그래프!$A$2:$A$302)</f>
        <v>#N/A</v>
      </c>
      <c r="E256">
        <f t="shared" si="14"/>
        <v>102079.99999999943</v>
      </c>
      <c r="F256" s="56">
        <f t="shared" si="12"/>
        <v>1.0207999999999944</v>
      </c>
      <c r="G256" s="58" t="e">
        <v>#N/A</v>
      </c>
      <c r="H256" t="e">
        <f t="shared" si="13"/>
        <v>#N/A</v>
      </c>
    </row>
    <row r="257" spans="1:8">
      <c r="A257" s="57">
        <f t="shared" si="15"/>
        <v>1.0209999999999944</v>
      </c>
      <c r="C257" s="58" t="e">
        <f t="array" ref="C257">FREQUENCY(직접!X$249:X$855,그래프!$A$2:$A$302)</f>
        <v>#N/A</v>
      </c>
      <c r="E257">
        <f t="shared" si="14"/>
        <v>102099.99999999943</v>
      </c>
      <c r="F257" s="56">
        <f t="shared" si="12"/>
        <v>1.0209999999999944</v>
      </c>
      <c r="G257" s="58" t="e">
        <v>#N/A</v>
      </c>
      <c r="H257" t="e">
        <f t="shared" si="13"/>
        <v>#N/A</v>
      </c>
    </row>
    <row r="258" spans="1:8">
      <c r="A258" s="57">
        <f t="shared" si="15"/>
        <v>1.0211999999999943</v>
      </c>
      <c r="C258" s="58" t="e">
        <f t="array" ref="C258">FREQUENCY(직접!X$249:X$855,그래프!$A$2:$A$302)</f>
        <v>#N/A</v>
      </c>
      <c r="E258">
        <f t="shared" si="14"/>
        <v>102119.99999999943</v>
      </c>
      <c r="F258" s="56">
        <f t="shared" ref="F258:F302" si="16">E258/100000</f>
        <v>1.0211999999999943</v>
      </c>
      <c r="G258" s="58" t="e">
        <v>#N/A</v>
      </c>
      <c r="H258" t="e">
        <f t="shared" ref="H258:H302" si="17">_xlfn.NORM.DIST(F258,$K$2,$K$3,FALSE)</f>
        <v>#N/A</v>
      </c>
    </row>
    <row r="259" spans="1:8">
      <c r="A259" s="57">
        <f t="shared" si="15"/>
        <v>1.0213999999999943</v>
      </c>
      <c r="C259" s="58" t="e">
        <f t="array" ref="C259">FREQUENCY(직접!X$249:X$855,그래프!$A$2:$A$302)</f>
        <v>#N/A</v>
      </c>
      <c r="E259">
        <f t="shared" ref="E259:E302" si="18">A259*100000</f>
        <v>102139.99999999943</v>
      </c>
      <c r="F259" s="56">
        <f t="shared" si="16"/>
        <v>1.0213999999999943</v>
      </c>
      <c r="G259" s="58" t="e">
        <v>#N/A</v>
      </c>
      <c r="H259" t="e">
        <f t="shared" si="17"/>
        <v>#N/A</v>
      </c>
    </row>
    <row r="260" spans="1:8">
      <c r="A260" s="57">
        <f t="shared" ref="A260:A302" si="19">A259+$B$2</f>
        <v>1.0215999999999943</v>
      </c>
      <c r="C260" s="58" t="e">
        <f t="array" ref="C260">FREQUENCY(직접!X$249:X$855,그래프!$A$2:$A$302)</f>
        <v>#N/A</v>
      </c>
      <c r="E260">
        <f t="shared" si="18"/>
        <v>102159.99999999943</v>
      </c>
      <c r="F260" s="56">
        <f t="shared" si="16"/>
        <v>1.0215999999999943</v>
      </c>
      <c r="G260" s="58" t="e">
        <v>#N/A</v>
      </c>
      <c r="H260" t="e">
        <f t="shared" si="17"/>
        <v>#N/A</v>
      </c>
    </row>
    <row r="261" spans="1:8">
      <c r="A261" s="57">
        <f t="shared" si="19"/>
        <v>1.0217999999999943</v>
      </c>
      <c r="C261" s="58" t="e">
        <f t="array" ref="C261">FREQUENCY(직접!X$249:X$855,그래프!$A$2:$A$302)</f>
        <v>#N/A</v>
      </c>
      <c r="E261">
        <f t="shared" si="18"/>
        <v>102179.99999999943</v>
      </c>
      <c r="F261" s="56">
        <f t="shared" si="16"/>
        <v>1.0217999999999943</v>
      </c>
      <c r="G261" s="58" t="e">
        <v>#N/A</v>
      </c>
      <c r="H261" t="e">
        <f t="shared" si="17"/>
        <v>#N/A</v>
      </c>
    </row>
    <row r="262" spans="1:8">
      <c r="A262" s="57">
        <f t="shared" si="19"/>
        <v>1.0219999999999942</v>
      </c>
      <c r="C262" s="58" t="e">
        <f t="array" ref="C262">FREQUENCY(직접!X$249:X$855,그래프!$A$2:$A$302)</f>
        <v>#N/A</v>
      </c>
      <c r="E262">
        <f t="shared" si="18"/>
        <v>102199.99999999942</v>
      </c>
      <c r="F262" s="56">
        <f t="shared" si="16"/>
        <v>1.0219999999999942</v>
      </c>
      <c r="G262" s="58" t="e">
        <v>#N/A</v>
      </c>
      <c r="H262" t="e">
        <f t="shared" si="17"/>
        <v>#N/A</v>
      </c>
    </row>
    <row r="263" spans="1:8">
      <c r="A263" s="57">
        <f t="shared" si="19"/>
        <v>1.0221999999999942</v>
      </c>
      <c r="C263" s="58" t="e">
        <f t="array" ref="C263">FREQUENCY(직접!X$249:X$855,그래프!$A$2:$A$302)</f>
        <v>#N/A</v>
      </c>
      <c r="E263">
        <f t="shared" si="18"/>
        <v>102219.99999999942</v>
      </c>
      <c r="F263" s="56">
        <f t="shared" si="16"/>
        <v>1.0221999999999942</v>
      </c>
      <c r="G263" s="58" t="e">
        <v>#N/A</v>
      </c>
      <c r="H263" t="e">
        <f t="shared" si="17"/>
        <v>#N/A</v>
      </c>
    </row>
    <row r="264" spans="1:8">
      <c r="A264" s="57">
        <f t="shared" si="19"/>
        <v>1.0223999999999942</v>
      </c>
      <c r="C264" s="58" t="e">
        <f t="array" ref="C264">FREQUENCY(직접!X$249:X$855,그래프!$A$2:$A$302)</f>
        <v>#N/A</v>
      </c>
      <c r="E264">
        <f t="shared" si="18"/>
        <v>102239.99999999942</v>
      </c>
      <c r="F264" s="56">
        <f t="shared" si="16"/>
        <v>1.0223999999999942</v>
      </c>
      <c r="G264" s="58" t="e">
        <v>#N/A</v>
      </c>
      <c r="H264" t="e">
        <f t="shared" si="17"/>
        <v>#N/A</v>
      </c>
    </row>
    <row r="265" spans="1:8">
      <c r="A265" s="57">
        <f t="shared" si="19"/>
        <v>1.0225999999999942</v>
      </c>
      <c r="C265" s="58" t="e">
        <f t="array" ref="C265">FREQUENCY(직접!X$249:X$855,그래프!$A$2:$A$302)</f>
        <v>#N/A</v>
      </c>
      <c r="E265">
        <f t="shared" si="18"/>
        <v>102259.99999999942</v>
      </c>
      <c r="F265" s="56">
        <f t="shared" si="16"/>
        <v>1.0225999999999942</v>
      </c>
      <c r="G265" s="58" t="e">
        <v>#N/A</v>
      </c>
      <c r="H265" t="e">
        <f t="shared" si="17"/>
        <v>#N/A</v>
      </c>
    </row>
    <row r="266" spans="1:8">
      <c r="A266" s="57">
        <f t="shared" si="19"/>
        <v>1.0227999999999942</v>
      </c>
      <c r="C266" s="58" t="e">
        <f t="array" ref="C266">FREQUENCY(직접!X$249:X$855,그래프!$A$2:$A$302)</f>
        <v>#N/A</v>
      </c>
      <c r="E266">
        <f t="shared" si="18"/>
        <v>102279.99999999942</v>
      </c>
      <c r="F266" s="56">
        <f t="shared" si="16"/>
        <v>1.0227999999999942</v>
      </c>
      <c r="G266" s="58" t="e">
        <v>#N/A</v>
      </c>
      <c r="H266" t="e">
        <f t="shared" si="17"/>
        <v>#N/A</v>
      </c>
    </row>
    <row r="267" spans="1:8">
      <c r="A267" s="57">
        <f t="shared" si="19"/>
        <v>1.0229999999999941</v>
      </c>
      <c r="C267" s="58" t="e">
        <f t="array" ref="C267">FREQUENCY(직접!X$249:X$855,그래프!$A$2:$A$302)</f>
        <v>#N/A</v>
      </c>
      <c r="E267">
        <f t="shared" si="18"/>
        <v>102299.99999999942</v>
      </c>
      <c r="F267" s="56">
        <f t="shared" si="16"/>
        <v>1.0229999999999941</v>
      </c>
      <c r="G267" s="58" t="e">
        <v>#N/A</v>
      </c>
      <c r="H267" t="e">
        <f t="shared" si="17"/>
        <v>#N/A</v>
      </c>
    </row>
    <row r="268" spans="1:8">
      <c r="A268" s="57">
        <f t="shared" si="19"/>
        <v>1.0231999999999941</v>
      </c>
      <c r="C268" s="58" t="e">
        <f t="array" ref="C268">FREQUENCY(직접!X$249:X$855,그래프!$A$2:$A$302)</f>
        <v>#N/A</v>
      </c>
      <c r="E268">
        <f t="shared" si="18"/>
        <v>102319.99999999942</v>
      </c>
      <c r="F268" s="56">
        <f t="shared" si="16"/>
        <v>1.0231999999999941</v>
      </c>
      <c r="G268" s="58" t="e">
        <v>#N/A</v>
      </c>
      <c r="H268" t="e">
        <f t="shared" si="17"/>
        <v>#N/A</v>
      </c>
    </row>
    <row r="269" spans="1:8">
      <c r="A269" s="57">
        <f t="shared" si="19"/>
        <v>1.0233999999999941</v>
      </c>
      <c r="C269" s="58" t="e">
        <f t="array" ref="C269">FREQUENCY(직접!X$249:X$855,그래프!$A$2:$A$302)</f>
        <v>#N/A</v>
      </c>
      <c r="E269">
        <f t="shared" si="18"/>
        <v>102339.9999999994</v>
      </c>
      <c r="F269" s="56">
        <f t="shared" si="16"/>
        <v>1.0233999999999941</v>
      </c>
      <c r="G269" s="58" t="e">
        <v>#N/A</v>
      </c>
      <c r="H269" t="e">
        <f t="shared" si="17"/>
        <v>#N/A</v>
      </c>
    </row>
    <row r="270" spans="1:8">
      <c r="A270" s="57">
        <f t="shared" si="19"/>
        <v>1.0235999999999941</v>
      </c>
      <c r="C270" s="58" t="e">
        <f t="array" ref="C270">FREQUENCY(직접!X$249:X$855,그래프!$A$2:$A$302)</f>
        <v>#N/A</v>
      </c>
      <c r="E270">
        <f t="shared" si="18"/>
        <v>102359.9999999994</v>
      </c>
      <c r="F270" s="56">
        <f t="shared" si="16"/>
        <v>1.0235999999999941</v>
      </c>
      <c r="G270" s="58" t="e">
        <v>#N/A</v>
      </c>
      <c r="H270" t="e">
        <f t="shared" si="17"/>
        <v>#N/A</v>
      </c>
    </row>
    <row r="271" spans="1:8">
      <c r="A271" s="57">
        <f t="shared" si="19"/>
        <v>1.023799999999994</v>
      </c>
      <c r="C271" s="58" t="e">
        <f t="array" ref="C271">FREQUENCY(직접!X$249:X$855,그래프!$A$2:$A$302)</f>
        <v>#N/A</v>
      </c>
      <c r="E271">
        <f t="shared" si="18"/>
        <v>102379.9999999994</v>
      </c>
      <c r="F271" s="56">
        <f t="shared" si="16"/>
        <v>1.023799999999994</v>
      </c>
      <c r="G271" s="58" t="e">
        <v>#N/A</v>
      </c>
      <c r="H271" t="e">
        <f t="shared" si="17"/>
        <v>#N/A</v>
      </c>
    </row>
    <row r="272" spans="1:8">
      <c r="A272" s="57">
        <f t="shared" si="19"/>
        <v>1.023999999999994</v>
      </c>
      <c r="C272" s="58" t="e">
        <f t="array" ref="C272">FREQUENCY(직접!X$249:X$855,그래프!$A$2:$A$302)</f>
        <v>#N/A</v>
      </c>
      <c r="E272">
        <f t="shared" si="18"/>
        <v>102399.9999999994</v>
      </c>
      <c r="F272" s="56">
        <f t="shared" si="16"/>
        <v>1.023999999999994</v>
      </c>
      <c r="G272" s="58" t="e">
        <v>#N/A</v>
      </c>
      <c r="H272" t="e">
        <f t="shared" si="17"/>
        <v>#N/A</v>
      </c>
    </row>
    <row r="273" spans="1:8">
      <c r="A273" s="57">
        <f t="shared" si="19"/>
        <v>1.024199999999994</v>
      </c>
      <c r="C273" s="58" t="e">
        <f t="array" ref="C273">FREQUENCY(직접!X$249:X$855,그래프!$A$2:$A$302)</f>
        <v>#N/A</v>
      </c>
      <c r="E273">
        <f t="shared" si="18"/>
        <v>102419.9999999994</v>
      </c>
      <c r="F273" s="56">
        <f t="shared" si="16"/>
        <v>1.024199999999994</v>
      </c>
      <c r="G273" s="58" t="e">
        <v>#N/A</v>
      </c>
      <c r="H273" t="e">
        <f t="shared" si="17"/>
        <v>#N/A</v>
      </c>
    </row>
    <row r="274" spans="1:8">
      <c r="A274" s="57">
        <f t="shared" si="19"/>
        <v>1.024399999999994</v>
      </c>
      <c r="C274" s="58" t="e">
        <f t="array" ref="C274">FREQUENCY(직접!X$249:X$855,그래프!$A$2:$A$302)</f>
        <v>#N/A</v>
      </c>
      <c r="E274">
        <f t="shared" si="18"/>
        <v>102439.9999999994</v>
      </c>
      <c r="F274" s="56">
        <f t="shared" si="16"/>
        <v>1.024399999999994</v>
      </c>
      <c r="G274" s="58" t="e">
        <v>#N/A</v>
      </c>
      <c r="H274" t="e">
        <f t="shared" si="17"/>
        <v>#N/A</v>
      </c>
    </row>
    <row r="275" spans="1:8">
      <c r="A275" s="57">
        <f t="shared" si="19"/>
        <v>1.024599999999994</v>
      </c>
      <c r="C275" s="58" t="e">
        <f t="array" ref="C275">FREQUENCY(직접!X$249:X$855,그래프!$A$2:$A$302)</f>
        <v>#N/A</v>
      </c>
      <c r="E275">
        <f t="shared" si="18"/>
        <v>102459.99999999939</v>
      </c>
      <c r="F275" s="56">
        <f t="shared" si="16"/>
        <v>1.024599999999994</v>
      </c>
      <c r="G275" s="58" t="e">
        <v>#N/A</v>
      </c>
      <c r="H275" t="e">
        <f t="shared" si="17"/>
        <v>#N/A</v>
      </c>
    </row>
    <row r="276" spans="1:8">
      <c r="A276" s="57">
        <f t="shared" si="19"/>
        <v>1.0247999999999939</v>
      </c>
      <c r="C276" s="58" t="e">
        <f t="array" ref="C276">FREQUENCY(직접!X$249:X$855,그래프!$A$2:$A$302)</f>
        <v>#N/A</v>
      </c>
      <c r="E276">
        <f t="shared" si="18"/>
        <v>102479.99999999939</v>
      </c>
      <c r="F276" s="56">
        <f t="shared" si="16"/>
        <v>1.0247999999999939</v>
      </c>
      <c r="G276" s="58" t="e">
        <v>#N/A</v>
      </c>
      <c r="H276" t="e">
        <f t="shared" si="17"/>
        <v>#N/A</v>
      </c>
    </row>
    <row r="277" spans="1:8">
      <c r="A277" s="57">
        <f t="shared" si="19"/>
        <v>1.0249999999999939</v>
      </c>
      <c r="C277" s="58" t="e">
        <f t="array" ref="C277">FREQUENCY(직접!X$249:X$855,그래프!$A$2:$A$302)</f>
        <v>#N/A</v>
      </c>
      <c r="E277">
        <f t="shared" si="18"/>
        <v>102499.99999999939</v>
      </c>
      <c r="F277" s="56">
        <f t="shared" si="16"/>
        <v>1.0249999999999939</v>
      </c>
      <c r="G277" s="58" t="e">
        <v>#N/A</v>
      </c>
      <c r="H277" t="e">
        <f t="shared" si="17"/>
        <v>#N/A</v>
      </c>
    </row>
    <row r="278" spans="1:8">
      <c r="A278" s="57">
        <f t="shared" si="19"/>
        <v>1.0251999999999939</v>
      </c>
      <c r="C278" s="58" t="e">
        <f t="array" ref="C278">FREQUENCY(직접!X$249:X$855,그래프!$A$2:$A$302)</f>
        <v>#N/A</v>
      </c>
      <c r="E278">
        <f t="shared" si="18"/>
        <v>102519.99999999939</v>
      </c>
      <c r="F278" s="56">
        <f t="shared" si="16"/>
        <v>1.0251999999999939</v>
      </c>
      <c r="G278" s="58" t="e">
        <v>#N/A</v>
      </c>
      <c r="H278" t="e">
        <f t="shared" si="17"/>
        <v>#N/A</v>
      </c>
    </row>
    <row r="279" spans="1:8">
      <c r="A279" s="57">
        <f t="shared" si="19"/>
        <v>1.0253999999999939</v>
      </c>
      <c r="C279" s="58" t="e">
        <f t="array" ref="C279">FREQUENCY(직접!X$249:X$855,그래프!$A$2:$A$302)</f>
        <v>#N/A</v>
      </c>
      <c r="E279">
        <f t="shared" si="18"/>
        <v>102539.99999999939</v>
      </c>
      <c r="F279" s="56">
        <f t="shared" si="16"/>
        <v>1.0253999999999939</v>
      </c>
      <c r="G279" s="58" t="e">
        <v>#N/A</v>
      </c>
      <c r="H279" t="e">
        <f t="shared" si="17"/>
        <v>#N/A</v>
      </c>
    </row>
    <row r="280" spans="1:8">
      <c r="A280" s="57">
        <f t="shared" si="19"/>
        <v>1.0255999999999938</v>
      </c>
      <c r="C280" s="58" t="e">
        <f t="array" ref="C280">FREQUENCY(직접!X$249:X$855,그래프!$A$2:$A$302)</f>
        <v>#N/A</v>
      </c>
      <c r="E280">
        <f t="shared" si="18"/>
        <v>102559.99999999939</v>
      </c>
      <c r="F280" s="56">
        <f t="shared" si="16"/>
        <v>1.0255999999999938</v>
      </c>
      <c r="G280" s="58" t="e">
        <v>#N/A</v>
      </c>
      <c r="H280" t="e">
        <f t="shared" si="17"/>
        <v>#N/A</v>
      </c>
    </row>
    <row r="281" spans="1:8">
      <c r="A281" s="57">
        <f t="shared" si="19"/>
        <v>1.0257999999999938</v>
      </c>
      <c r="C281" s="58" t="e">
        <f t="array" ref="C281">FREQUENCY(직접!X$249:X$855,그래프!$A$2:$A$302)</f>
        <v>#N/A</v>
      </c>
      <c r="E281">
        <f t="shared" si="18"/>
        <v>102579.99999999939</v>
      </c>
      <c r="F281" s="56">
        <f t="shared" si="16"/>
        <v>1.0257999999999938</v>
      </c>
      <c r="G281" s="58" t="e">
        <v>#N/A</v>
      </c>
      <c r="H281" t="e">
        <f t="shared" si="17"/>
        <v>#N/A</v>
      </c>
    </row>
    <row r="282" spans="1:8">
      <c r="A282" s="57">
        <f t="shared" si="19"/>
        <v>1.0259999999999938</v>
      </c>
      <c r="C282" s="58" t="e">
        <f t="array" ref="C282">FREQUENCY(직접!X$249:X$855,그래프!$A$2:$A$302)</f>
        <v>#N/A</v>
      </c>
      <c r="E282">
        <f t="shared" si="18"/>
        <v>102599.99999999937</v>
      </c>
      <c r="F282" s="56">
        <f t="shared" si="16"/>
        <v>1.0259999999999938</v>
      </c>
      <c r="G282" s="58" t="e">
        <v>#N/A</v>
      </c>
      <c r="H282" t="e">
        <f t="shared" si="17"/>
        <v>#N/A</v>
      </c>
    </row>
    <row r="283" spans="1:8">
      <c r="A283" s="57">
        <f t="shared" si="19"/>
        <v>1.0261999999999938</v>
      </c>
      <c r="C283" s="58" t="e">
        <f t="array" ref="C283">FREQUENCY(직접!X$249:X$855,그래프!$A$2:$A$302)</f>
        <v>#N/A</v>
      </c>
      <c r="E283">
        <f t="shared" si="18"/>
        <v>102619.99999999937</v>
      </c>
      <c r="F283" s="56">
        <f t="shared" si="16"/>
        <v>1.0261999999999938</v>
      </c>
      <c r="G283" s="58" t="e">
        <v>#N/A</v>
      </c>
      <c r="H283" t="e">
        <f t="shared" si="17"/>
        <v>#N/A</v>
      </c>
    </row>
    <row r="284" spans="1:8">
      <c r="A284" s="57">
        <f t="shared" si="19"/>
        <v>1.0263999999999938</v>
      </c>
      <c r="C284" s="58" t="e">
        <f t="array" ref="C284">FREQUENCY(직접!X$249:X$855,그래프!$A$2:$A$302)</f>
        <v>#N/A</v>
      </c>
      <c r="E284">
        <f t="shared" si="18"/>
        <v>102639.99999999937</v>
      </c>
      <c r="F284" s="56">
        <f t="shared" si="16"/>
        <v>1.0263999999999938</v>
      </c>
      <c r="G284" s="58" t="e">
        <v>#N/A</v>
      </c>
      <c r="H284" t="e">
        <f t="shared" si="17"/>
        <v>#N/A</v>
      </c>
    </row>
    <row r="285" spans="1:8">
      <c r="A285" s="57">
        <f t="shared" si="19"/>
        <v>1.0265999999999937</v>
      </c>
      <c r="C285" s="58" t="e">
        <f t="array" ref="C285">FREQUENCY(직접!X$249:X$855,그래프!$A$2:$A$302)</f>
        <v>#N/A</v>
      </c>
      <c r="E285">
        <f t="shared" si="18"/>
        <v>102659.99999999937</v>
      </c>
      <c r="F285" s="56">
        <f t="shared" si="16"/>
        <v>1.0265999999999937</v>
      </c>
      <c r="G285" s="58" t="e">
        <v>#N/A</v>
      </c>
      <c r="H285" t="e">
        <f t="shared" si="17"/>
        <v>#N/A</v>
      </c>
    </row>
    <row r="286" spans="1:8">
      <c r="A286" s="57">
        <f t="shared" si="19"/>
        <v>1.0267999999999937</v>
      </c>
      <c r="C286" s="58" t="e">
        <f t="array" ref="C286">FREQUENCY(직접!X$249:X$855,그래프!$A$2:$A$302)</f>
        <v>#N/A</v>
      </c>
      <c r="E286">
        <f t="shared" si="18"/>
        <v>102679.99999999937</v>
      </c>
      <c r="F286" s="56">
        <f t="shared" si="16"/>
        <v>1.0267999999999937</v>
      </c>
      <c r="G286" s="58" t="e">
        <v>#N/A</v>
      </c>
      <c r="H286" t="e">
        <f t="shared" si="17"/>
        <v>#N/A</v>
      </c>
    </row>
    <row r="287" spans="1:8">
      <c r="A287" s="57">
        <f t="shared" si="19"/>
        <v>1.0269999999999937</v>
      </c>
      <c r="C287" s="58" t="e">
        <f t="array" ref="C287">FREQUENCY(직접!X$249:X$855,그래프!$A$2:$A$302)</f>
        <v>#N/A</v>
      </c>
      <c r="E287">
        <f t="shared" si="18"/>
        <v>102699.99999999937</v>
      </c>
      <c r="F287" s="56">
        <f t="shared" si="16"/>
        <v>1.0269999999999937</v>
      </c>
      <c r="G287" s="58" t="e">
        <v>#N/A</v>
      </c>
      <c r="H287" t="e">
        <f t="shared" si="17"/>
        <v>#N/A</v>
      </c>
    </row>
    <row r="288" spans="1:8">
      <c r="A288" s="57">
        <f t="shared" si="19"/>
        <v>1.0271999999999937</v>
      </c>
      <c r="C288" s="58" t="e">
        <f t="array" ref="C288">FREQUENCY(직접!X$249:X$855,그래프!$A$2:$A$302)</f>
        <v>#N/A</v>
      </c>
      <c r="E288">
        <f t="shared" si="18"/>
        <v>102719.99999999937</v>
      </c>
      <c r="F288" s="56">
        <f t="shared" si="16"/>
        <v>1.0271999999999937</v>
      </c>
      <c r="G288" s="58" t="e">
        <v>#N/A</v>
      </c>
      <c r="H288" t="e">
        <f t="shared" si="17"/>
        <v>#N/A</v>
      </c>
    </row>
    <row r="289" spans="1:8">
      <c r="A289" s="57">
        <f t="shared" si="19"/>
        <v>1.0273999999999937</v>
      </c>
      <c r="C289" s="58" t="e">
        <f t="array" ref="C289">FREQUENCY(직접!X$249:X$855,그래프!$A$2:$A$302)</f>
        <v>#N/A</v>
      </c>
      <c r="E289">
        <f t="shared" si="18"/>
        <v>102739.99999999936</v>
      </c>
      <c r="F289" s="56">
        <f t="shared" si="16"/>
        <v>1.0273999999999937</v>
      </c>
      <c r="G289" s="58" t="e">
        <v>#N/A</v>
      </c>
      <c r="H289" t="e">
        <f t="shared" si="17"/>
        <v>#N/A</v>
      </c>
    </row>
    <row r="290" spans="1:8">
      <c r="A290" s="57">
        <f t="shared" si="19"/>
        <v>1.0275999999999936</v>
      </c>
      <c r="C290" s="58" t="e">
        <f t="array" ref="C290">FREQUENCY(직접!X$249:X$855,그래프!$A$2:$A$302)</f>
        <v>#N/A</v>
      </c>
      <c r="E290">
        <f t="shared" si="18"/>
        <v>102759.99999999936</v>
      </c>
      <c r="F290" s="56">
        <f t="shared" si="16"/>
        <v>1.0275999999999936</v>
      </c>
      <c r="G290" s="58" t="e">
        <v>#N/A</v>
      </c>
      <c r="H290" t="e">
        <f t="shared" si="17"/>
        <v>#N/A</v>
      </c>
    </row>
    <row r="291" spans="1:8">
      <c r="A291" s="57">
        <f t="shared" si="19"/>
        <v>1.0277999999999936</v>
      </c>
      <c r="C291" s="58" t="e">
        <f t="array" ref="C291">FREQUENCY(직접!X$249:X$855,그래프!$A$2:$A$302)</f>
        <v>#N/A</v>
      </c>
      <c r="E291">
        <f t="shared" si="18"/>
        <v>102779.99999999936</v>
      </c>
      <c r="F291" s="56">
        <f t="shared" si="16"/>
        <v>1.0277999999999936</v>
      </c>
      <c r="G291" s="58" t="e">
        <v>#N/A</v>
      </c>
      <c r="H291" t="e">
        <f t="shared" si="17"/>
        <v>#N/A</v>
      </c>
    </row>
    <row r="292" spans="1:8">
      <c r="A292" s="57">
        <f t="shared" si="19"/>
        <v>1.0279999999999936</v>
      </c>
      <c r="C292" s="58" t="e">
        <f t="array" ref="C292">FREQUENCY(직접!X$249:X$855,그래프!$A$2:$A$302)</f>
        <v>#N/A</v>
      </c>
      <c r="E292">
        <f t="shared" si="18"/>
        <v>102799.99999999936</v>
      </c>
      <c r="F292" s="56">
        <f t="shared" si="16"/>
        <v>1.0279999999999936</v>
      </c>
      <c r="G292" s="58" t="e">
        <v>#N/A</v>
      </c>
      <c r="H292" t="e">
        <f t="shared" si="17"/>
        <v>#N/A</v>
      </c>
    </row>
    <row r="293" spans="1:8">
      <c r="A293" s="57">
        <f t="shared" si="19"/>
        <v>1.0281999999999936</v>
      </c>
      <c r="C293" s="58" t="e">
        <f t="array" ref="C293">FREQUENCY(직접!X$249:X$855,그래프!$A$2:$A$302)</f>
        <v>#N/A</v>
      </c>
      <c r="E293">
        <f t="shared" si="18"/>
        <v>102819.99999999936</v>
      </c>
      <c r="F293" s="56">
        <f t="shared" si="16"/>
        <v>1.0281999999999936</v>
      </c>
      <c r="G293" s="58" t="e">
        <v>#N/A</v>
      </c>
      <c r="H293" t="e">
        <f t="shared" si="17"/>
        <v>#N/A</v>
      </c>
    </row>
    <row r="294" spans="1:8">
      <c r="A294" s="57">
        <f t="shared" si="19"/>
        <v>1.0283999999999935</v>
      </c>
      <c r="C294" s="58" t="e">
        <f t="array" ref="C294">FREQUENCY(직접!X$249:X$855,그래프!$A$2:$A$302)</f>
        <v>#N/A</v>
      </c>
      <c r="E294">
        <f t="shared" si="18"/>
        <v>102839.99999999936</v>
      </c>
      <c r="F294" s="56">
        <f t="shared" si="16"/>
        <v>1.0283999999999935</v>
      </c>
      <c r="G294" s="58" t="e">
        <v>#N/A</v>
      </c>
      <c r="H294" t="e">
        <f t="shared" si="17"/>
        <v>#N/A</v>
      </c>
    </row>
    <row r="295" spans="1:8">
      <c r="A295" s="57">
        <f t="shared" si="19"/>
        <v>1.0285999999999935</v>
      </c>
      <c r="C295" s="58" t="e">
        <f t="array" ref="C295">FREQUENCY(직접!X$249:X$855,그래프!$A$2:$A$302)</f>
        <v>#N/A</v>
      </c>
      <c r="E295">
        <f t="shared" si="18"/>
        <v>102859.99999999935</v>
      </c>
      <c r="F295" s="56">
        <f t="shared" si="16"/>
        <v>1.0285999999999935</v>
      </c>
      <c r="G295" s="58" t="e">
        <v>#N/A</v>
      </c>
      <c r="H295" t="e">
        <f t="shared" si="17"/>
        <v>#N/A</v>
      </c>
    </row>
    <row r="296" spans="1:8">
      <c r="A296" s="57">
        <f t="shared" si="19"/>
        <v>1.0287999999999935</v>
      </c>
      <c r="C296" s="58" t="e">
        <f t="array" ref="C296">FREQUENCY(직접!X$249:X$855,그래프!$A$2:$A$302)</f>
        <v>#N/A</v>
      </c>
      <c r="E296">
        <f t="shared" si="18"/>
        <v>102879.99999999935</v>
      </c>
      <c r="F296" s="56">
        <f t="shared" si="16"/>
        <v>1.0287999999999935</v>
      </c>
      <c r="G296" s="58" t="e">
        <v>#N/A</v>
      </c>
      <c r="H296" t="e">
        <f t="shared" si="17"/>
        <v>#N/A</v>
      </c>
    </row>
    <row r="297" spans="1:8">
      <c r="A297" s="57">
        <f t="shared" si="19"/>
        <v>1.0289999999999935</v>
      </c>
      <c r="C297" s="58" t="e">
        <f t="array" ref="C297">FREQUENCY(직접!X$249:X$855,그래프!$A$2:$A$302)</f>
        <v>#N/A</v>
      </c>
      <c r="E297">
        <f t="shared" si="18"/>
        <v>102899.99999999935</v>
      </c>
      <c r="F297" s="56">
        <f t="shared" si="16"/>
        <v>1.0289999999999935</v>
      </c>
      <c r="G297" s="58" t="e">
        <v>#N/A</v>
      </c>
      <c r="H297" t="e">
        <f t="shared" si="17"/>
        <v>#N/A</v>
      </c>
    </row>
    <row r="298" spans="1:8">
      <c r="A298" s="57">
        <f t="shared" si="19"/>
        <v>1.0291999999999935</v>
      </c>
      <c r="C298" s="58" t="e">
        <f t="array" ref="C298">FREQUENCY(직접!X$249:X$855,그래프!$A$2:$A$302)</f>
        <v>#N/A</v>
      </c>
      <c r="E298">
        <f t="shared" si="18"/>
        <v>102919.99999999935</v>
      </c>
      <c r="F298" s="56">
        <f t="shared" si="16"/>
        <v>1.0291999999999935</v>
      </c>
      <c r="G298" s="58" t="e">
        <v>#N/A</v>
      </c>
      <c r="H298" t="e">
        <f t="shared" si="17"/>
        <v>#N/A</v>
      </c>
    </row>
    <row r="299" spans="1:8">
      <c r="A299" s="57">
        <f t="shared" si="19"/>
        <v>1.0293999999999934</v>
      </c>
      <c r="C299" s="58" t="e">
        <f t="array" ref="C299">FREQUENCY(직접!X$249:X$855,그래프!$A$2:$A$302)</f>
        <v>#N/A</v>
      </c>
      <c r="E299">
        <f t="shared" si="18"/>
        <v>102939.99999999935</v>
      </c>
      <c r="F299" s="56">
        <f t="shared" si="16"/>
        <v>1.0293999999999934</v>
      </c>
      <c r="G299" s="58" t="e">
        <v>#N/A</v>
      </c>
      <c r="H299" t="e">
        <f t="shared" si="17"/>
        <v>#N/A</v>
      </c>
    </row>
    <row r="300" spans="1:8">
      <c r="A300" s="57">
        <f t="shared" si="19"/>
        <v>1.0295999999999934</v>
      </c>
      <c r="C300" s="58" t="e">
        <f t="array" ref="C300">FREQUENCY(직접!X$249:X$855,그래프!$A$2:$A$302)</f>
        <v>#N/A</v>
      </c>
      <c r="E300">
        <f t="shared" si="18"/>
        <v>102959.99999999935</v>
      </c>
      <c r="F300" s="56">
        <f t="shared" si="16"/>
        <v>1.0295999999999934</v>
      </c>
      <c r="G300" s="58" t="e">
        <v>#N/A</v>
      </c>
      <c r="H300" t="e">
        <f t="shared" si="17"/>
        <v>#N/A</v>
      </c>
    </row>
    <row r="301" spans="1:8">
      <c r="A301" s="57">
        <f t="shared" si="19"/>
        <v>1.0297999999999934</v>
      </c>
      <c r="C301" s="58" t="e">
        <f t="array" ref="C301">FREQUENCY(직접!X$249:X$855,그래프!$A$2:$A$302)</f>
        <v>#N/A</v>
      </c>
      <c r="E301">
        <f t="shared" si="18"/>
        <v>102979.99999999935</v>
      </c>
      <c r="F301" s="56">
        <f t="shared" si="16"/>
        <v>1.0297999999999934</v>
      </c>
      <c r="G301" s="58" t="e">
        <v>#N/A</v>
      </c>
      <c r="H301" t="e">
        <f t="shared" si="17"/>
        <v>#N/A</v>
      </c>
    </row>
    <row r="302" spans="1:8">
      <c r="A302" s="57">
        <f t="shared" si="19"/>
        <v>1.0299999999999934</v>
      </c>
      <c r="C302" s="58" t="e">
        <f t="array" ref="C302">FREQUENCY(직접!X$249:X$855,그래프!$A$2:$A$302)</f>
        <v>#N/A</v>
      </c>
      <c r="E302">
        <f t="shared" si="18"/>
        <v>102999.99999999933</v>
      </c>
      <c r="F302" s="56">
        <f t="shared" si="16"/>
        <v>1.0299999999999934</v>
      </c>
      <c r="G302" s="58" t="e">
        <v>#N/A</v>
      </c>
      <c r="H302" t="e">
        <f t="shared" si="17"/>
        <v>#N/A</v>
      </c>
    </row>
    <row r="303" spans="1:8">
      <c r="G303" s="58" t="e">
        <f>SUM(G2:G302)</f>
        <v>#N/A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C77A-C30D-4E2E-943D-2D9AB1E0C706}">
  <dimension ref="A1:B6"/>
  <sheetViews>
    <sheetView workbookViewId="0">
      <selection sqref="A1:B6"/>
    </sheetView>
  </sheetViews>
  <sheetFormatPr defaultRowHeight="17.399999999999999"/>
  <cols>
    <col min="1" max="1" width="20" customWidth="1"/>
    <col min="2" max="2" width="19.19921875" customWidth="1"/>
  </cols>
  <sheetData>
    <row r="1" spans="1:2">
      <c r="A1" s="8" t="s">
        <v>5377</v>
      </c>
      <c r="B1" s="8" t="s">
        <v>0</v>
      </c>
    </row>
    <row r="2" spans="1:2">
      <c r="A2" s="7" t="s">
        <v>1</v>
      </c>
      <c r="B2" s="6">
        <v>0.87744999999999995</v>
      </c>
    </row>
    <row r="3" spans="1:2">
      <c r="A3" s="7" t="s">
        <v>5380</v>
      </c>
      <c r="B3" s="6">
        <v>0.87744999999999995</v>
      </c>
    </row>
    <row r="4" spans="1:2">
      <c r="A4" s="7" t="s">
        <v>5379</v>
      </c>
      <c r="B4" s="6">
        <v>0.86745000000000005</v>
      </c>
    </row>
    <row r="5" spans="1:2">
      <c r="A5" s="7" t="s">
        <v>5378</v>
      </c>
      <c r="B5" s="6">
        <v>0.85494999999999999</v>
      </c>
    </row>
    <row r="6" spans="1:2">
      <c r="A6" s="7" t="s">
        <v>5381</v>
      </c>
      <c r="B6" s="6">
        <v>0.79995000000000005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70C3-7D40-40CE-887D-2F65562944E1}">
  <dimension ref="A1:X260"/>
  <sheetViews>
    <sheetView view="pageBreakPreview" zoomScaleNormal="115" zoomScaleSheetLayoutView="100" workbookViewId="0">
      <pane xSplit="4" ySplit="2" topLeftCell="E3" activePane="bottomRight" state="frozen"/>
      <selection pane="topRight" activeCell="E1" sqref="E1"/>
      <selection pane="bottomLeft" activeCell="A9" sqref="A9"/>
      <selection pane="bottomRight" activeCell="D36" sqref="D36:D37"/>
    </sheetView>
  </sheetViews>
  <sheetFormatPr defaultColWidth="8.69921875" defaultRowHeight="15.6"/>
  <cols>
    <col min="1" max="1" width="11.5" style="1" customWidth="1"/>
    <col min="2" max="2" width="15.09765625" style="2" customWidth="1"/>
    <col min="3" max="3" width="17" style="5" customWidth="1"/>
    <col min="4" max="4" width="4.5" style="9" bestFit="1" customWidth="1"/>
    <col min="5" max="5" width="12.69921875" style="3" customWidth="1"/>
    <col min="6" max="6" width="8.19921875" style="38" customWidth="1"/>
    <col min="7" max="7" width="10.5" style="3" customWidth="1"/>
    <col min="8" max="8" width="8.59765625" style="4" customWidth="1"/>
    <col min="9" max="9" width="9.69921875" style="28" hidden="1" customWidth="1"/>
    <col min="10" max="10" width="13.69921875" style="3" customWidth="1"/>
    <col min="11" max="11" width="14.19921875" style="3" customWidth="1"/>
    <col min="12" max="12" width="7.3984375" style="54" customWidth="1"/>
    <col min="13" max="13" width="9.19921875" style="28" hidden="1" customWidth="1"/>
    <col min="14" max="14" width="8.19921875" style="38" customWidth="1"/>
    <col min="15" max="15" width="12.69921875" style="3" customWidth="1"/>
    <col min="16" max="17" width="7.3984375" style="54" customWidth="1"/>
    <col min="18" max="18" width="12.19921875" style="3" customWidth="1"/>
    <col min="19" max="19" width="8.19921875" style="38" customWidth="1"/>
    <col min="20" max="20" width="12.3984375" style="3" customWidth="1"/>
    <col min="21" max="22" width="14.69921875" style="2" customWidth="1"/>
    <col min="23" max="24" width="8.69921875" style="1" customWidth="1"/>
    <col min="25" max="25" width="14.69921875" style="2" customWidth="1"/>
    <col min="26" max="16384" width="8.69921875" style="2"/>
  </cols>
  <sheetData>
    <row r="1" spans="1:24" s="10" customFormat="1" ht="56.4" customHeight="1" thickBot="1">
      <c r="A1" s="32" t="s">
        <v>6</v>
      </c>
      <c r="B1" s="32" t="s">
        <v>7</v>
      </c>
      <c r="C1" s="32" t="s">
        <v>8</v>
      </c>
      <c r="D1" s="32" t="s">
        <v>22</v>
      </c>
      <c r="E1" s="33" t="s">
        <v>126</v>
      </c>
      <c r="F1" s="48" t="s">
        <v>127</v>
      </c>
      <c r="G1" s="33" t="s">
        <v>128</v>
      </c>
      <c r="H1" s="31" t="s">
        <v>125</v>
      </c>
      <c r="I1" s="29" t="s">
        <v>129</v>
      </c>
      <c r="J1" s="41" t="s">
        <v>136</v>
      </c>
      <c r="K1" s="25" t="s">
        <v>2</v>
      </c>
      <c r="L1" s="55" t="s">
        <v>130</v>
      </c>
      <c r="M1" s="39" t="s">
        <v>124</v>
      </c>
      <c r="N1" s="47" t="s">
        <v>138</v>
      </c>
      <c r="O1" s="40" t="s">
        <v>3</v>
      </c>
      <c r="P1" s="50" t="s">
        <v>131</v>
      </c>
      <c r="Q1" s="51" t="s">
        <v>5</v>
      </c>
      <c r="R1" s="44" t="s">
        <v>135</v>
      </c>
      <c r="S1" s="45" t="s">
        <v>123</v>
      </c>
      <c r="T1" s="46" t="s">
        <v>137</v>
      </c>
      <c r="U1" s="32" t="s">
        <v>18</v>
      </c>
      <c r="V1" s="32" t="s">
        <v>19</v>
      </c>
      <c r="W1" s="32" t="s">
        <v>16</v>
      </c>
      <c r="X1" s="35" t="s">
        <v>119</v>
      </c>
    </row>
    <row r="2" spans="1:24">
      <c r="A2" s="11">
        <v>20231010364</v>
      </c>
      <c r="B2" s="12" t="s">
        <v>10</v>
      </c>
      <c r="C2" s="12"/>
      <c r="D2" s="13" t="s">
        <v>21</v>
      </c>
      <c r="E2" s="14">
        <v>13032240000</v>
      </c>
      <c r="F2" s="36">
        <f t="shared" ref="F2:F11" si="0">(((K2-G2)/H2)+G2)/E2</f>
        <v>1.0371133326363029</v>
      </c>
      <c r="G2" s="14"/>
      <c r="H2" s="24">
        <f>IF(E2="","-",IF(E2&lt;1000000000,낙찰하한율!$B$3,IF(AND(E2&lt;5000000000,E2&gt;=1000000000),낙찰하한율!$B$4,IF(AND(E2&gt;=5000000000,E2&lt;10000000000),낙찰하한율!$B$5,IF(AND(E2&gt;=10000000000,E2&lt;30000000000),낙찰하한율!$B$6)))))</f>
        <v>0.79995000000000005</v>
      </c>
      <c r="I2" s="30"/>
      <c r="J2" s="23">
        <f t="shared" ref="J2:J7" si="1">(E2-G2)*H2*I2+G2</f>
        <v>0</v>
      </c>
      <c r="K2" s="14">
        <v>10812052091</v>
      </c>
      <c r="L2" s="52">
        <f>(K2-G2)/(E2-G2)</f>
        <v>0.8296388104424105</v>
      </c>
      <c r="M2" s="26">
        <f t="shared" ref="M2:M7" si="2">(O2-G2)/((E2-G2)*H2)</f>
        <v>0.9422314620632618</v>
      </c>
      <c r="N2" s="42">
        <f t="shared" ref="N2:N11" si="3">((O2-G2)/H2+G2)/E2</f>
        <v>0.94223146206326158</v>
      </c>
      <c r="O2" s="14">
        <v>9822895270</v>
      </c>
      <c r="P2" s="52">
        <f>(O2-G2)/(E2-G2)</f>
        <v>0.75373805807750627</v>
      </c>
      <c r="Q2" s="49">
        <f>O2/E2</f>
        <v>0.75373805807750627</v>
      </c>
      <c r="R2" s="43"/>
      <c r="S2" s="42"/>
      <c r="T2" s="43"/>
      <c r="U2" s="16">
        <v>45247.416666666664</v>
      </c>
      <c r="V2" s="16">
        <v>45247.458333333336</v>
      </c>
      <c r="W2" s="15" t="s">
        <v>17</v>
      </c>
      <c r="X2" s="34"/>
    </row>
    <row r="3" spans="1:24">
      <c r="A3" s="11">
        <v>20231030256</v>
      </c>
      <c r="B3" s="12" t="s">
        <v>39</v>
      </c>
      <c r="C3" s="12" t="s">
        <v>40</v>
      </c>
      <c r="D3" s="13" t="s">
        <v>21</v>
      </c>
      <c r="E3" s="14">
        <v>17200185000</v>
      </c>
      <c r="F3" s="36">
        <f t="shared" si="0"/>
        <v>1.0351713259854241</v>
      </c>
      <c r="G3" s="14"/>
      <c r="H3" s="24">
        <f>IF(E3="","-",IF(E3&lt;1000000000,낙찰하한율!$B$3,IF(AND(E3&lt;5000000000,E3&gt;=1000000000),낙찰하한율!$B$4,IF(AND(E3&gt;=5000000000,E3&lt;10000000000),낙찰하한율!$B$5,IF(AND(E3&gt;=10000000000,E3&lt;30000000000),낙찰하한율!$B$6)))))</f>
        <v>0.79995000000000005</v>
      </c>
      <c r="I3" s="30"/>
      <c r="J3" s="23">
        <f t="shared" si="1"/>
        <v>0</v>
      </c>
      <c r="K3" s="14">
        <v>14243220394</v>
      </c>
      <c r="L3" s="52">
        <f>(K3-G3)/(E3-G3)</f>
        <v>0.82808530222204002</v>
      </c>
      <c r="M3" s="26">
        <f t="shared" si="2"/>
        <v>1.0246296908297743</v>
      </c>
      <c r="N3" s="42">
        <f t="shared" si="3"/>
        <v>1.0246296908297743</v>
      </c>
      <c r="O3" s="14">
        <v>14098175000</v>
      </c>
      <c r="P3" s="52">
        <f>(O3-G3)/(E3-G3)</f>
        <v>0.819652521179278</v>
      </c>
      <c r="Q3" s="49">
        <f>O3/E3</f>
        <v>0.819652521179278</v>
      </c>
      <c r="R3" s="43"/>
      <c r="S3" s="42"/>
      <c r="T3" s="43"/>
      <c r="U3" s="16">
        <v>45251.416666666664</v>
      </c>
      <c r="V3" s="16">
        <v>45251.458333333336</v>
      </c>
      <c r="W3" s="15" t="s">
        <v>45</v>
      </c>
      <c r="X3" s="34" t="s">
        <v>116</v>
      </c>
    </row>
    <row r="4" spans="1:24">
      <c r="A4" s="11">
        <v>20231012319</v>
      </c>
      <c r="B4" s="12" t="s">
        <v>41</v>
      </c>
      <c r="C4" s="12"/>
      <c r="D4" s="13" t="s">
        <v>21</v>
      </c>
      <c r="E4" s="14">
        <v>10875689000</v>
      </c>
      <c r="F4" s="36">
        <f t="shared" si="0"/>
        <v>1.0101891303324131</v>
      </c>
      <c r="G4" s="14"/>
      <c r="H4" s="24">
        <f>IF(E4="","-",IF(E4&lt;1000000000,낙찰하한율!$B$3,IF(AND(E4&lt;5000000000,E4&gt;=1000000000),낙찰하한율!$B$4,IF(AND(E4&gt;=5000000000,E4&lt;10000000000),낙찰하한율!$B$5,IF(AND(E4&gt;=10000000000,E4&lt;30000000000),낙찰하한율!$B$6)))))</f>
        <v>0.79995000000000005</v>
      </c>
      <c r="I4" s="30"/>
      <c r="J4" s="23">
        <f t="shared" si="1"/>
        <v>0</v>
      </c>
      <c r="K4" s="14">
        <v>8788652925</v>
      </c>
      <c r="L4" s="52">
        <f t="shared" ref="L4:L34" si="4">(K4-G4)/(E4-G4)</f>
        <v>0.80810079480941388</v>
      </c>
      <c r="M4" s="26">
        <f t="shared" si="2"/>
        <v>1.0045194886132764</v>
      </c>
      <c r="N4" s="42">
        <f t="shared" si="3"/>
        <v>1.0045194886132764</v>
      </c>
      <c r="O4" s="14">
        <v>8739327000</v>
      </c>
      <c r="P4" s="52">
        <f>(O4-G4)/(E4-G4)</f>
        <v>0.80356536491619057</v>
      </c>
      <c r="Q4" s="49">
        <f>O4/E4</f>
        <v>0.80356536491619057</v>
      </c>
      <c r="R4" s="43"/>
      <c r="S4" s="42"/>
      <c r="T4" s="43"/>
      <c r="U4" s="16">
        <v>45253.416666666664</v>
      </c>
      <c r="V4" s="16">
        <v>45253.458333333336</v>
      </c>
      <c r="W4" s="15" t="s">
        <v>71</v>
      </c>
      <c r="X4" s="34"/>
    </row>
    <row r="5" spans="1:24">
      <c r="A5" s="11">
        <v>20231032901</v>
      </c>
      <c r="B5" s="12" t="s">
        <v>42</v>
      </c>
      <c r="C5" s="12"/>
      <c r="D5" s="13" t="s">
        <v>21</v>
      </c>
      <c r="E5" s="14">
        <v>12064975000</v>
      </c>
      <c r="F5" s="36">
        <f t="shared" si="0"/>
        <v>1.0394243547378583</v>
      </c>
      <c r="G5" s="14"/>
      <c r="H5" s="24">
        <f>IF(E5="","-",IF(E5&lt;1000000000,낙찰하한율!$B$3,IF(AND(E5&lt;5000000000,E5&gt;=1000000000),낙찰하한율!$B$4,IF(AND(E5&gt;=5000000000,E5&lt;10000000000),낙찰하한율!$B$5,IF(AND(E5&gt;=10000000000,E5&lt;30000000000),낙찰하한율!$B$6)))))</f>
        <v>0.79995000000000005</v>
      </c>
      <c r="I5" s="30"/>
      <c r="J5" s="23">
        <f t="shared" si="1"/>
        <v>0</v>
      </c>
      <c r="K5" s="14">
        <v>10031876052</v>
      </c>
      <c r="L5" s="52">
        <f t="shared" si="4"/>
        <v>0.83148751257254994</v>
      </c>
      <c r="M5" s="26">
        <f t="shared" si="2"/>
        <v>1.0316493964149145</v>
      </c>
      <c r="N5" s="42">
        <f t="shared" si="3"/>
        <v>1.0316493964149145</v>
      </c>
      <c r="O5" s="14">
        <v>9956837000</v>
      </c>
      <c r="P5" s="52"/>
      <c r="Q5" s="49"/>
      <c r="R5" s="43"/>
      <c r="S5" s="42"/>
      <c r="T5" s="43"/>
      <c r="U5" s="16">
        <v>45254.416666666664</v>
      </c>
      <c r="V5" s="16">
        <v>45254.458333333336</v>
      </c>
      <c r="W5" s="15" t="s">
        <v>72</v>
      </c>
      <c r="X5" s="34"/>
    </row>
    <row r="6" spans="1:24">
      <c r="A6" s="11">
        <v>20231032783</v>
      </c>
      <c r="B6" s="12" t="s">
        <v>43</v>
      </c>
      <c r="C6" s="12"/>
      <c r="D6" s="13" t="s">
        <v>21</v>
      </c>
      <c r="E6" s="14"/>
      <c r="F6" s="36" t="e">
        <f t="shared" si="0"/>
        <v>#VALUE!</v>
      </c>
      <c r="G6" s="14"/>
      <c r="H6" s="24" t="str">
        <f>IF(E6="","-",IF(E6&lt;1000000000,낙찰하한율!$B$3,IF(AND(E6&lt;5000000000,E6&gt;=1000000000),낙찰하한율!$B$4,IF(AND(E6&gt;=5000000000,E6&lt;10000000000),낙찰하한율!$B$5,IF(AND(E6&gt;=10000000000,E6&lt;30000000000),낙찰하한율!$B$6)))))</f>
        <v>-</v>
      </c>
      <c r="I6" s="30"/>
      <c r="J6" s="23" t="e">
        <f t="shared" si="1"/>
        <v>#VALUE!</v>
      </c>
      <c r="K6" s="14">
        <v>10038054819</v>
      </c>
      <c r="L6" s="52" t="e">
        <f t="shared" si="4"/>
        <v>#DIV/0!</v>
      </c>
      <c r="M6" s="26" t="e">
        <f t="shared" si="2"/>
        <v>#VALUE!</v>
      </c>
      <c r="N6" s="42" t="e">
        <f t="shared" si="3"/>
        <v>#VALUE!</v>
      </c>
      <c r="O6" s="14">
        <v>9945443767</v>
      </c>
      <c r="P6" s="49"/>
      <c r="Q6" s="49"/>
      <c r="R6" s="43"/>
      <c r="S6" s="42"/>
      <c r="T6" s="43"/>
      <c r="U6" s="16">
        <v>45258.416666666664</v>
      </c>
      <c r="V6" s="16">
        <v>45258.458333333336</v>
      </c>
      <c r="W6" s="15" t="s">
        <v>97</v>
      </c>
      <c r="X6" s="34"/>
    </row>
    <row r="7" spans="1:24">
      <c r="A7" s="11">
        <v>20231032605</v>
      </c>
      <c r="B7" s="12" t="s">
        <v>105</v>
      </c>
      <c r="C7" s="12"/>
      <c r="D7" s="13" t="s">
        <v>122</v>
      </c>
      <c r="E7" s="14">
        <v>18105617000</v>
      </c>
      <c r="F7" s="36">
        <f t="shared" si="0"/>
        <v>1.0131616401025396</v>
      </c>
      <c r="G7" s="14"/>
      <c r="H7" s="24">
        <f>IF(E7="","-",IF(E7&lt;1000000000,낙찰하한율!$B$3,IF(AND(E7&lt;5000000000,E7&gt;=1000000000),낙찰하한율!$B$4,IF(AND(E7&gt;=5000000000,E7&lt;10000000000),낙찰하한율!$B$5,IF(AND(E7&gt;=10000000000,E7&lt;30000000000),낙찰하한율!$B$6)))))</f>
        <v>0.79995000000000005</v>
      </c>
      <c r="I7" s="30"/>
      <c r="J7" s="23">
        <f t="shared" si="1"/>
        <v>0</v>
      </c>
      <c r="K7" s="14">
        <v>14674216096</v>
      </c>
      <c r="L7" s="52">
        <f t="shared" si="4"/>
        <v>0.81047865400002661</v>
      </c>
      <c r="M7" s="26">
        <f t="shared" si="2"/>
        <v>1.003767345470449</v>
      </c>
      <c r="N7" s="42">
        <f t="shared" si="3"/>
        <v>1.0037673454704492</v>
      </c>
      <c r="O7" s="14">
        <v>14538153000</v>
      </c>
      <c r="P7" s="52"/>
      <c r="Q7" s="49">
        <f>O7/E7</f>
        <v>0.8029636880090858</v>
      </c>
      <c r="R7" s="43"/>
      <c r="S7" s="42"/>
      <c r="T7" s="43"/>
      <c r="U7" s="16">
        <v>45259.416666666664</v>
      </c>
      <c r="V7" s="16">
        <v>45259.458333333336</v>
      </c>
      <c r="W7" s="15" t="s">
        <v>134</v>
      </c>
      <c r="X7" s="34"/>
    </row>
    <row r="8" spans="1:24">
      <c r="A8" s="17" t="s">
        <v>255</v>
      </c>
      <c r="B8" s="18" t="s">
        <v>256</v>
      </c>
      <c r="C8" s="18" t="s">
        <v>257</v>
      </c>
      <c r="D8" s="19" t="s">
        <v>122</v>
      </c>
      <c r="E8" s="20">
        <v>14350775000</v>
      </c>
      <c r="F8" s="37">
        <f t="shared" si="0"/>
        <v>1.0214192692472777</v>
      </c>
      <c r="G8" s="20"/>
      <c r="H8" s="24">
        <f>IF(E8="","-",IF(E8&lt;1000000000,낙찰하한율!$B$3,IF(AND(E8&lt;5000000000,E8&gt;=1000000000),낙찰하한율!$B$4,IF(AND(E8&gt;=5000000000,E8&lt;10000000000),낙찰하한율!$B$5,IF(AND(E8&gt;=10000000000,E8&lt;30000000000),낙찰하한율!$B$6)))))</f>
        <v>0.79995000000000005</v>
      </c>
      <c r="I8" s="27"/>
      <c r="J8" s="20">
        <f t="shared" ref="J8:J43" si="5">(E8*F8-G8)*H8+G8</f>
        <v>11725793583</v>
      </c>
      <c r="K8" s="20">
        <v>11725793583</v>
      </c>
      <c r="L8" s="52">
        <f t="shared" si="4"/>
        <v>0.81708434443435984</v>
      </c>
      <c r="M8" s="27"/>
      <c r="N8" s="42">
        <f t="shared" si="3"/>
        <v>0</v>
      </c>
      <c r="O8" s="20"/>
      <c r="P8" s="53"/>
      <c r="Q8" s="53"/>
      <c r="R8" s="20"/>
      <c r="S8" s="37"/>
      <c r="T8" s="20"/>
      <c r="U8" s="22"/>
      <c r="V8" s="22"/>
      <c r="W8" s="17"/>
    </row>
    <row r="9" spans="1:24">
      <c r="A9" s="17" t="s">
        <v>282</v>
      </c>
      <c r="B9" s="18" t="s">
        <v>283</v>
      </c>
      <c r="C9" s="18" t="s">
        <v>29</v>
      </c>
      <c r="D9" s="19" t="s">
        <v>122</v>
      </c>
      <c r="E9" s="20">
        <v>28378563000</v>
      </c>
      <c r="F9" s="37">
        <f t="shared" si="0"/>
        <v>1.0384327538654061</v>
      </c>
      <c r="G9" s="20"/>
      <c r="H9" s="24">
        <f>IF(E9="","-",IF(E9&lt;1000000000,낙찰하한율!$B$3,IF(AND(E9&lt;5000000000,E9&gt;=1000000000),낙찰하한율!$B$4,IF(AND(E9&gt;=5000000000,E9&lt;10000000000),낙찰하한율!$B$5,IF(AND(E9&gt;=10000000000,E9&lt;30000000000),낙찰하한율!$B$6)))))</f>
        <v>0.79995000000000005</v>
      </c>
      <c r="I9" s="27"/>
      <c r="J9" s="20">
        <f t="shared" si="5"/>
        <v>23573909999.999996</v>
      </c>
      <c r="K9" s="20">
        <v>23573910000</v>
      </c>
      <c r="L9" s="52">
        <f t="shared" si="4"/>
        <v>0.83069428145463176</v>
      </c>
      <c r="M9" s="27"/>
      <c r="N9" s="42">
        <f t="shared" si="3"/>
        <v>1.0299752962271918</v>
      </c>
      <c r="O9" s="20">
        <v>23381913605</v>
      </c>
      <c r="P9" s="53"/>
      <c r="Q9" s="53"/>
      <c r="R9" s="20"/>
      <c r="S9" s="37"/>
      <c r="T9" s="20"/>
      <c r="U9" s="22"/>
      <c r="V9" s="22"/>
      <c r="W9" s="60" t="s">
        <v>286</v>
      </c>
    </row>
    <row r="10" spans="1:24">
      <c r="A10" s="17" t="s">
        <v>5104</v>
      </c>
      <c r="B10" s="18" t="s">
        <v>5103</v>
      </c>
      <c r="C10" s="18" t="s">
        <v>5105</v>
      </c>
      <c r="D10" s="19" t="s">
        <v>122</v>
      </c>
      <c r="E10" s="20">
        <v>11817574000</v>
      </c>
      <c r="F10" s="37">
        <f t="shared" si="0"/>
        <v>1.0156631041293465</v>
      </c>
      <c r="G10" s="20"/>
      <c r="H10" s="24">
        <f>IF(E10="","-",IF(E10&lt;1000000000,낙찰하한율!$B$3,IF(AND(E10&lt;5000000000,E10&gt;=1000000000),낙찰하한율!$B$4,IF(AND(E10&gt;=5000000000,E10&lt;10000000000),낙찰하한율!$B$5,IF(AND(E10&gt;=10000000000,E10&lt;30000000000),낙찰하한율!$B$6)))))</f>
        <v>0.79995000000000005</v>
      </c>
      <c r="I10" s="27"/>
      <c r="J10" s="20">
        <f t="shared" si="5"/>
        <v>9601538980</v>
      </c>
      <c r="K10" s="20">
        <v>9601538980</v>
      </c>
      <c r="L10" s="52">
        <f t="shared" si="4"/>
        <v>0.81247970014827076</v>
      </c>
      <c r="M10" s="27"/>
      <c r="N10" s="42">
        <f t="shared" si="3"/>
        <v>1.0034209326779182</v>
      </c>
      <c r="O10" s="20">
        <v>9485808000</v>
      </c>
      <c r="P10" s="53"/>
      <c r="Q10" s="53"/>
      <c r="R10" s="20"/>
      <c r="S10" s="37"/>
      <c r="T10" s="20"/>
      <c r="U10" s="22"/>
      <c r="V10" s="22"/>
      <c r="W10" s="17"/>
    </row>
    <row r="11" spans="1:24">
      <c r="A11" s="17" t="s">
        <v>5107</v>
      </c>
      <c r="B11" s="18" t="s">
        <v>5109</v>
      </c>
      <c r="C11" s="18" t="s">
        <v>5110</v>
      </c>
      <c r="D11" s="19" t="s">
        <v>122</v>
      </c>
      <c r="E11" s="20">
        <v>13202124001</v>
      </c>
      <c r="F11" s="37">
        <f t="shared" si="0"/>
        <v>1.0182944408849732</v>
      </c>
      <c r="G11" s="20"/>
      <c r="H11" s="24">
        <f>IF(E11="","-",IF(E11&lt;1000000000,낙찰하한율!$B$3,IF(AND(E11&lt;5000000000,E11&gt;=1000000000),낙찰하한율!$B$4,IF(AND(E11&gt;=5000000000,E11&lt;10000000000),낙찰하한율!$B$5,IF(AND(E11&gt;=10000000000,E11&lt;30000000000),낙찰하한율!$B$6)))))</f>
        <v>0.79995000000000005</v>
      </c>
      <c r="I11" s="27"/>
      <c r="J11" s="20">
        <f t="shared" si="5"/>
        <v>10754247400</v>
      </c>
      <c r="K11" s="20">
        <v>10754247400</v>
      </c>
      <c r="L11" s="52">
        <f t="shared" si="4"/>
        <v>0.81458463798593439</v>
      </c>
      <c r="M11" s="27"/>
      <c r="N11" s="42">
        <f t="shared" si="3"/>
        <v>1.014142027509056</v>
      </c>
      <c r="O11" s="20">
        <v>10710393600</v>
      </c>
      <c r="P11" s="53"/>
      <c r="Q11" s="53"/>
      <c r="R11" s="20"/>
      <c r="S11" s="37"/>
      <c r="T11" s="20"/>
      <c r="U11" s="22"/>
      <c r="V11" s="22"/>
      <c r="W11" s="17"/>
    </row>
    <row r="12" spans="1:24">
      <c r="A12" s="17"/>
      <c r="B12" s="18"/>
      <c r="C12" s="18"/>
      <c r="D12" s="19"/>
      <c r="E12" s="20"/>
      <c r="F12" s="37"/>
      <c r="G12" s="20"/>
      <c r="H12" s="24" t="str">
        <f>IF(E12="","-",IF(E12&lt;1000000000,낙찰하한율!$B$3,IF(AND(E12&lt;5000000000,E12&gt;=1000000000),낙찰하한율!$B$4,IF(AND(E12&gt;=5000000000,E12&lt;10000000000),낙찰하한율!$B$5,IF(AND(E12&gt;=10000000000,E12&lt;30000000000),낙찰하한율!$B$6)))))</f>
        <v>-</v>
      </c>
      <c r="I12" s="27"/>
      <c r="J12" s="20" t="e">
        <f t="shared" si="5"/>
        <v>#VALUE!</v>
      </c>
      <c r="K12" s="20"/>
      <c r="L12" s="52" t="e">
        <f t="shared" si="4"/>
        <v>#DIV/0!</v>
      </c>
      <c r="M12" s="27"/>
      <c r="N12" s="37"/>
      <c r="O12" s="20"/>
      <c r="P12" s="53"/>
      <c r="Q12" s="53"/>
      <c r="R12" s="20"/>
      <c r="S12" s="37"/>
      <c r="T12" s="20"/>
      <c r="U12" s="22"/>
      <c r="V12" s="22"/>
      <c r="W12" s="17"/>
    </row>
    <row r="13" spans="1:24">
      <c r="A13" s="17"/>
      <c r="B13" s="22"/>
      <c r="C13" s="18"/>
      <c r="D13" s="19"/>
      <c r="E13" s="20"/>
      <c r="F13" s="37"/>
      <c r="G13" s="20"/>
      <c r="H13" s="24" t="str">
        <f>IF(E13="","-",IF(E13&lt;1000000000,낙찰하한율!$B$3,IF(AND(E13&lt;5000000000,E13&gt;=1000000000),낙찰하한율!$B$4,IF(AND(E13&gt;=5000000000,E13&lt;10000000000),낙찰하한율!$B$5,IF(AND(E13&gt;=10000000000,E13&lt;30000000000),낙찰하한율!$B$6)))))</f>
        <v>-</v>
      </c>
      <c r="I13" s="27"/>
      <c r="J13" s="20" t="e">
        <f t="shared" si="5"/>
        <v>#VALUE!</v>
      </c>
      <c r="K13" s="20"/>
      <c r="L13" s="52" t="e">
        <f t="shared" si="4"/>
        <v>#DIV/0!</v>
      </c>
      <c r="M13" s="27"/>
      <c r="N13" s="37"/>
      <c r="O13" s="20"/>
      <c r="P13" s="53"/>
      <c r="Q13" s="53"/>
      <c r="R13" s="20"/>
      <c r="S13" s="37"/>
      <c r="T13" s="20"/>
      <c r="U13" s="22"/>
      <c r="V13" s="22"/>
      <c r="W13" s="17"/>
    </row>
    <row r="14" spans="1:24">
      <c r="A14" s="17"/>
      <c r="B14" s="22"/>
      <c r="C14" s="18"/>
      <c r="D14" s="19"/>
      <c r="E14" s="20"/>
      <c r="F14" s="37"/>
      <c r="G14" s="20"/>
      <c r="H14" s="24" t="str">
        <f>IF(E14="","-",IF(E14&lt;1000000000,낙찰하한율!$B$3,IF(AND(E14&lt;5000000000,E14&gt;=1000000000),낙찰하한율!$B$4,IF(AND(E14&gt;=5000000000,E14&lt;10000000000),낙찰하한율!$B$5,IF(AND(E14&gt;=10000000000,E14&lt;30000000000),낙찰하한율!$B$6)))))</f>
        <v>-</v>
      </c>
      <c r="I14" s="27"/>
      <c r="J14" s="20" t="e">
        <f t="shared" si="5"/>
        <v>#VALUE!</v>
      </c>
      <c r="K14" s="20"/>
      <c r="L14" s="52" t="e">
        <f t="shared" si="4"/>
        <v>#DIV/0!</v>
      </c>
      <c r="M14" s="27"/>
      <c r="N14" s="37"/>
      <c r="O14" s="20"/>
      <c r="P14" s="53"/>
      <c r="Q14" s="53"/>
      <c r="R14" s="20"/>
      <c r="S14" s="37"/>
      <c r="T14" s="20"/>
      <c r="U14" s="22"/>
      <c r="V14" s="22"/>
      <c r="W14" s="17"/>
    </row>
    <row r="15" spans="1:24">
      <c r="A15" s="17"/>
      <c r="B15" s="22"/>
      <c r="C15" s="18"/>
      <c r="D15" s="19"/>
      <c r="E15" s="20"/>
      <c r="F15" s="37"/>
      <c r="G15" s="20"/>
      <c r="H15" s="24" t="str">
        <f>IF(E15="","-",IF(E15&lt;1000000000,낙찰하한율!$B$3,IF(AND(E15&lt;5000000000,E15&gt;=1000000000),낙찰하한율!$B$4,IF(AND(E15&gt;=5000000000,E15&lt;10000000000),낙찰하한율!$B$5,IF(AND(E15&gt;=10000000000,E15&lt;30000000000),낙찰하한율!$B$6)))))</f>
        <v>-</v>
      </c>
      <c r="I15" s="27"/>
      <c r="J15" s="20" t="e">
        <f t="shared" si="5"/>
        <v>#VALUE!</v>
      </c>
      <c r="K15" s="20"/>
      <c r="L15" s="52" t="e">
        <f t="shared" si="4"/>
        <v>#DIV/0!</v>
      </c>
      <c r="M15" s="27"/>
      <c r="N15" s="37"/>
      <c r="O15" s="20"/>
      <c r="P15" s="53"/>
      <c r="Q15" s="53"/>
      <c r="R15" s="20"/>
      <c r="S15" s="37"/>
      <c r="T15" s="20"/>
      <c r="U15" s="22"/>
      <c r="V15" s="22"/>
      <c r="W15" s="17"/>
    </row>
    <row r="16" spans="1:24">
      <c r="A16" s="17"/>
      <c r="B16" s="22"/>
      <c r="C16" s="18"/>
      <c r="D16" s="19"/>
      <c r="E16" s="20"/>
      <c r="F16" s="37"/>
      <c r="G16" s="20"/>
      <c r="H16" s="24" t="str">
        <f>IF(E16="","-",IF(E16&lt;1000000000,낙찰하한율!$B$3,IF(AND(E16&lt;5000000000,E16&gt;=1000000000),낙찰하한율!$B$4,IF(AND(E16&gt;=5000000000,E16&lt;10000000000),낙찰하한율!$B$5,IF(AND(E16&gt;=10000000000,E16&lt;30000000000),낙찰하한율!$B$6)))))</f>
        <v>-</v>
      </c>
      <c r="I16" s="27"/>
      <c r="J16" s="20" t="e">
        <f t="shared" si="5"/>
        <v>#VALUE!</v>
      </c>
      <c r="K16" s="20"/>
      <c r="L16" s="52" t="e">
        <f t="shared" si="4"/>
        <v>#DIV/0!</v>
      </c>
      <c r="M16" s="27"/>
      <c r="N16" s="37"/>
      <c r="O16" s="20"/>
      <c r="P16" s="53"/>
      <c r="Q16" s="53"/>
      <c r="R16" s="20"/>
      <c r="S16" s="37"/>
      <c r="T16" s="20"/>
      <c r="U16" s="22"/>
      <c r="V16" s="22"/>
      <c r="W16" s="17"/>
    </row>
    <row r="17" spans="1:23">
      <c r="A17" s="17"/>
      <c r="B17" s="22"/>
      <c r="C17" s="18"/>
      <c r="D17" s="19"/>
      <c r="E17" s="20"/>
      <c r="F17" s="37"/>
      <c r="G17" s="20"/>
      <c r="H17" s="24" t="str">
        <f>IF(E17="","-",IF(E17&lt;1000000000,낙찰하한율!$B$3,IF(AND(E17&lt;5000000000,E17&gt;=1000000000),낙찰하한율!$B$4,IF(AND(E17&gt;=5000000000,E17&lt;10000000000),낙찰하한율!$B$5,IF(AND(E17&gt;=10000000000,E17&lt;30000000000),낙찰하한율!$B$6)))))</f>
        <v>-</v>
      </c>
      <c r="I17" s="27"/>
      <c r="J17" s="20" t="e">
        <f t="shared" si="5"/>
        <v>#VALUE!</v>
      </c>
      <c r="K17" s="20"/>
      <c r="L17" s="52" t="e">
        <f t="shared" si="4"/>
        <v>#DIV/0!</v>
      </c>
      <c r="M17" s="27"/>
      <c r="N17" s="37"/>
      <c r="O17" s="20"/>
      <c r="P17" s="53"/>
      <c r="Q17" s="53"/>
      <c r="R17" s="20"/>
      <c r="S17" s="37"/>
      <c r="T17" s="20"/>
      <c r="U17" s="22"/>
      <c r="V17" s="22"/>
      <c r="W17" s="17"/>
    </row>
    <row r="18" spans="1:23">
      <c r="A18" s="17"/>
      <c r="B18" s="22"/>
      <c r="C18" s="18"/>
      <c r="D18" s="19"/>
      <c r="E18" s="20"/>
      <c r="F18" s="37"/>
      <c r="G18" s="20"/>
      <c r="H18" s="24" t="str">
        <f>IF(E18="","-",IF(E18&lt;1000000000,낙찰하한율!$B$3,IF(AND(E18&lt;5000000000,E18&gt;=1000000000),낙찰하한율!$B$4,IF(AND(E18&gt;=5000000000,E18&lt;10000000000),낙찰하한율!$B$5,IF(AND(E18&gt;=10000000000,E18&lt;30000000000),낙찰하한율!$B$6)))))</f>
        <v>-</v>
      </c>
      <c r="I18" s="27"/>
      <c r="J18" s="20" t="e">
        <f t="shared" si="5"/>
        <v>#VALUE!</v>
      </c>
      <c r="K18" s="20"/>
      <c r="L18" s="52" t="e">
        <f t="shared" si="4"/>
        <v>#DIV/0!</v>
      </c>
      <c r="M18" s="27"/>
      <c r="N18" s="37"/>
      <c r="O18" s="20"/>
      <c r="P18" s="53"/>
      <c r="Q18" s="53"/>
      <c r="R18" s="20"/>
      <c r="S18" s="37"/>
      <c r="T18" s="20"/>
      <c r="U18" s="22"/>
      <c r="V18" s="22"/>
      <c r="W18" s="17"/>
    </row>
    <row r="19" spans="1:23">
      <c r="A19" s="17"/>
      <c r="B19" s="22"/>
      <c r="C19" s="18"/>
      <c r="D19" s="19"/>
      <c r="E19" s="20"/>
      <c r="F19" s="37"/>
      <c r="G19" s="20"/>
      <c r="H19" s="24" t="str">
        <f>IF(E19="","-",IF(E19&lt;1000000000,낙찰하한율!$B$3,IF(AND(E19&lt;5000000000,E19&gt;=1000000000),낙찰하한율!$B$4,IF(AND(E19&gt;=5000000000,E19&lt;10000000000),낙찰하한율!$B$5,IF(AND(E19&gt;=10000000000,E19&lt;30000000000),낙찰하한율!$B$6)))))</f>
        <v>-</v>
      </c>
      <c r="I19" s="27"/>
      <c r="J19" s="20" t="e">
        <f t="shared" si="5"/>
        <v>#VALUE!</v>
      </c>
      <c r="K19" s="20"/>
      <c r="L19" s="52" t="e">
        <f t="shared" si="4"/>
        <v>#DIV/0!</v>
      </c>
      <c r="M19" s="27"/>
      <c r="N19" s="37"/>
      <c r="O19" s="20"/>
      <c r="P19" s="53"/>
      <c r="Q19" s="53"/>
      <c r="R19" s="20"/>
      <c r="S19" s="37"/>
      <c r="T19" s="20"/>
      <c r="U19" s="22"/>
      <c r="V19" s="22"/>
      <c r="W19" s="17"/>
    </row>
    <row r="20" spans="1:23">
      <c r="A20" s="17"/>
      <c r="B20" s="22"/>
      <c r="C20" s="18"/>
      <c r="D20" s="19"/>
      <c r="E20" s="20"/>
      <c r="F20" s="37"/>
      <c r="G20" s="20"/>
      <c r="H20" s="24" t="str">
        <f>IF(E20="","-",IF(E20&lt;1000000000,낙찰하한율!$B$3,IF(AND(E20&lt;5000000000,E20&gt;=1000000000),낙찰하한율!$B$4,IF(AND(E20&gt;=5000000000,E20&lt;10000000000),낙찰하한율!$B$5,IF(AND(E20&gt;=10000000000,E20&lt;30000000000),낙찰하한율!$B$6)))))</f>
        <v>-</v>
      </c>
      <c r="I20" s="27"/>
      <c r="J20" s="20" t="e">
        <f t="shared" si="5"/>
        <v>#VALUE!</v>
      </c>
      <c r="K20" s="20"/>
      <c r="L20" s="52" t="e">
        <f t="shared" si="4"/>
        <v>#DIV/0!</v>
      </c>
      <c r="M20" s="27"/>
      <c r="N20" s="37"/>
      <c r="O20" s="20"/>
      <c r="P20" s="53"/>
      <c r="Q20" s="53"/>
      <c r="R20" s="20"/>
      <c r="S20" s="37"/>
      <c r="T20" s="20"/>
      <c r="U20" s="22"/>
      <c r="V20" s="22"/>
      <c r="W20" s="17"/>
    </row>
    <row r="21" spans="1:23">
      <c r="A21" s="17"/>
      <c r="B21" s="22"/>
      <c r="C21" s="18"/>
      <c r="D21" s="19"/>
      <c r="E21" s="20"/>
      <c r="F21" s="37"/>
      <c r="G21" s="20"/>
      <c r="H21" s="24" t="str">
        <f>IF(E21="","-",IF(E21&lt;1000000000,낙찰하한율!$B$3,IF(AND(E21&lt;5000000000,E21&gt;=1000000000),낙찰하한율!$B$4,IF(AND(E21&gt;=5000000000,E21&lt;10000000000),낙찰하한율!$B$5,IF(AND(E21&gt;=10000000000,E21&lt;30000000000),낙찰하한율!$B$6)))))</f>
        <v>-</v>
      </c>
      <c r="I21" s="27"/>
      <c r="J21" s="20" t="e">
        <f t="shared" si="5"/>
        <v>#VALUE!</v>
      </c>
      <c r="K21" s="20"/>
      <c r="L21" s="52" t="e">
        <f t="shared" si="4"/>
        <v>#DIV/0!</v>
      </c>
      <c r="M21" s="27"/>
      <c r="N21" s="37"/>
      <c r="O21" s="20"/>
      <c r="P21" s="53"/>
      <c r="Q21" s="53"/>
      <c r="R21" s="20"/>
      <c r="S21" s="37"/>
      <c r="T21" s="20"/>
      <c r="U21" s="22"/>
      <c r="V21" s="22"/>
      <c r="W21" s="17"/>
    </row>
    <row r="22" spans="1:23">
      <c r="A22" s="17"/>
      <c r="B22" s="22"/>
      <c r="C22" s="18"/>
      <c r="D22" s="19"/>
      <c r="E22" s="20"/>
      <c r="F22" s="37"/>
      <c r="G22" s="20"/>
      <c r="H22" s="24" t="str">
        <f>IF(E22="","-",IF(E22&lt;1000000000,낙찰하한율!$B$3,IF(AND(E22&lt;5000000000,E22&gt;=1000000000),낙찰하한율!$B$4,IF(AND(E22&gt;=5000000000,E22&lt;10000000000),낙찰하한율!$B$5,IF(AND(E22&gt;=10000000000,E22&lt;30000000000),낙찰하한율!$B$6)))))</f>
        <v>-</v>
      </c>
      <c r="I22" s="27"/>
      <c r="J22" s="20" t="e">
        <f t="shared" si="5"/>
        <v>#VALUE!</v>
      </c>
      <c r="K22" s="20"/>
      <c r="L22" s="52" t="e">
        <f t="shared" si="4"/>
        <v>#DIV/0!</v>
      </c>
      <c r="M22" s="27"/>
      <c r="N22" s="37"/>
      <c r="O22" s="20"/>
      <c r="P22" s="53"/>
      <c r="Q22" s="53"/>
      <c r="R22" s="20"/>
      <c r="S22" s="37"/>
      <c r="T22" s="20"/>
      <c r="U22" s="22"/>
      <c r="V22" s="22"/>
      <c r="W22" s="17"/>
    </row>
    <row r="23" spans="1:23">
      <c r="A23" s="17"/>
      <c r="B23" s="22"/>
      <c r="C23" s="18"/>
      <c r="D23" s="19"/>
      <c r="E23" s="20"/>
      <c r="F23" s="37"/>
      <c r="G23" s="20"/>
      <c r="H23" s="24" t="str">
        <f>IF(E23="","-",IF(E23&lt;1000000000,낙찰하한율!$B$3,IF(AND(E23&lt;5000000000,E23&gt;=1000000000),낙찰하한율!$B$4,IF(AND(E23&gt;=5000000000,E23&lt;10000000000),낙찰하한율!$B$5,IF(AND(E23&gt;=10000000000,E23&lt;30000000000),낙찰하한율!$B$6)))))</f>
        <v>-</v>
      </c>
      <c r="I23" s="27"/>
      <c r="J23" s="20" t="e">
        <f t="shared" si="5"/>
        <v>#VALUE!</v>
      </c>
      <c r="K23" s="20"/>
      <c r="L23" s="52" t="e">
        <f t="shared" si="4"/>
        <v>#DIV/0!</v>
      </c>
      <c r="M23" s="27"/>
      <c r="N23" s="37"/>
      <c r="O23" s="20"/>
      <c r="P23" s="53"/>
      <c r="Q23" s="53"/>
      <c r="R23" s="20"/>
      <c r="S23" s="37"/>
      <c r="T23" s="20"/>
      <c r="U23" s="22"/>
      <c r="V23" s="22"/>
      <c r="W23" s="17"/>
    </row>
    <row r="24" spans="1:23">
      <c r="A24" s="17"/>
      <c r="B24" s="22"/>
      <c r="C24" s="18"/>
      <c r="D24" s="19"/>
      <c r="E24" s="20"/>
      <c r="F24" s="37"/>
      <c r="G24" s="20"/>
      <c r="H24" s="24" t="str">
        <f>IF(E24="","-",IF(E24&lt;1000000000,낙찰하한율!$B$3,IF(AND(E24&lt;5000000000,E24&gt;=1000000000),낙찰하한율!$B$4,IF(AND(E24&gt;=5000000000,E24&lt;10000000000),낙찰하한율!$B$5,IF(AND(E24&gt;=10000000000,E24&lt;30000000000),낙찰하한율!$B$6)))))</f>
        <v>-</v>
      </c>
      <c r="I24" s="27"/>
      <c r="J24" s="20" t="e">
        <f t="shared" si="5"/>
        <v>#VALUE!</v>
      </c>
      <c r="K24" s="20"/>
      <c r="L24" s="52" t="e">
        <f t="shared" si="4"/>
        <v>#DIV/0!</v>
      </c>
      <c r="M24" s="27"/>
      <c r="N24" s="37"/>
      <c r="O24" s="20"/>
      <c r="P24" s="53"/>
      <c r="Q24" s="53"/>
      <c r="R24" s="20"/>
      <c r="S24" s="37"/>
      <c r="T24" s="20"/>
      <c r="U24" s="22"/>
      <c r="V24" s="22"/>
      <c r="W24" s="17"/>
    </row>
    <row r="25" spans="1:23">
      <c r="A25" s="17"/>
      <c r="B25" s="22"/>
      <c r="C25" s="18"/>
      <c r="D25" s="19"/>
      <c r="E25" s="20"/>
      <c r="F25" s="37"/>
      <c r="G25" s="20"/>
      <c r="H25" s="24" t="str">
        <f>IF(E25="","-",IF(E25&lt;1000000000,낙찰하한율!$B$3,IF(AND(E25&lt;5000000000,E25&gt;=1000000000),낙찰하한율!$B$4,IF(AND(E25&gt;=5000000000,E25&lt;10000000000),낙찰하한율!$B$5,IF(AND(E25&gt;=10000000000,E25&lt;30000000000),낙찰하한율!$B$6)))))</f>
        <v>-</v>
      </c>
      <c r="I25" s="27"/>
      <c r="J25" s="20" t="e">
        <f t="shared" si="5"/>
        <v>#VALUE!</v>
      </c>
      <c r="K25" s="20"/>
      <c r="L25" s="52" t="e">
        <f t="shared" si="4"/>
        <v>#DIV/0!</v>
      </c>
      <c r="M25" s="27"/>
      <c r="N25" s="37"/>
      <c r="O25" s="20"/>
      <c r="P25" s="53"/>
      <c r="Q25" s="53"/>
      <c r="R25" s="20"/>
      <c r="S25" s="37"/>
      <c r="T25" s="20"/>
      <c r="U25" s="22"/>
      <c r="V25" s="22"/>
      <c r="W25" s="17"/>
    </row>
    <row r="26" spans="1:23">
      <c r="A26" s="17"/>
      <c r="B26" s="22"/>
      <c r="C26" s="18"/>
      <c r="D26" s="19"/>
      <c r="E26" s="20"/>
      <c r="F26" s="37"/>
      <c r="G26" s="20"/>
      <c r="H26" s="24" t="str">
        <f>IF(E26="","-",IF(E26&lt;1000000000,낙찰하한율!$B$3,IF(AND(E26&lt;5000000000,E26&gt;=1000000000),낙찰하한율!$B$4,IF(AND(E26&gt;=5000000000,E26&lt;10000000000),낙찰하한율!$B$5,IF(AND(E26&gt;=10000000000,E26&lt;30000000000),낙찰하한율!$B$6)))))</f>
        <v>-</v>
      </c>
      <c r="I26" s="27"/>
      <c r="J26" s="20" t="e">
        <f t="shared" si="5"/>
        <v>#VALUE!</v>
      </c>
      <c r="K26" s="20"/>
      <c r="L26" s="52" t="e">
        <f t="shared" si="4"/>
        <v>#DIV/0!</v>
      </c>
      <c r="M26" s="27"/>
      <c r="N26" s="37"/>
      <c r="O26" s="20"/>
      <c r="P26" s="53"/>
      <c r="Q26" s="53"/>
      <c r="R26" s="20"/>
      <c r="S26" s="37"/>
      <c r="T26" s="20"/>
      <c r="U26" s="22"/>
      <c r="V26" s="22"/>
      <c r="W26" s="17"/>
    </row>
    <row r="27" spans="1:23">
      <c r="A27" s="17"/>
      <c r="B27" s="22"/>
      <c r="C27" s="18"/>
      <c r="D27" s="19"/>
      <c r="E27" s="20"/>
      <c r="F27" s="37"/>
      <c r="G27" s="20"/>
      <c r="H27" s="24" t="str">
        <f>IF(E27="","-",IF(E27&lt;1000000000,낙찰하한율!$B$3,IF(AND(E27&lt;5000000000,E27&gt;=1000000000),낙찰하한율!$B$4,IF(AND(E27&gt;=5000000000,E27&lt;10000000000),낙찰하한율!$B$5,IF(AND(E27&gt;=10000000000,E27&lt;30000000000),낙찰하한율!$B$6)))))</f>
        <v>-</v>
      </c>
      <c r="I27" s="27"/>
      <c r="J27" s="20" t="e">
        <f t="shared" si="5"/>
        <v>#VALUE!</v>
      </c>
      <c r="K27" s="20"/>
      <c r="L27" s="52" t="e">
        <f t="shared" si="4"/>
        <v>#DIV/0!</v>
      </c>
      <c r="M27" s="27"/>
      <c r="N27" s="37"/>
      <c r="O27" s="20"/>
      <c r="P27" s="53"/>
      <c r="Q27" s="53"/>
      <c r="R27" s="20"/>
      <c r="S27" s="37"/>
      <c r="T27" s="20"/>
      <c r="U27" s="22"/>
      <c r="V27" s="22"/>
      <c r="W27" s="17"/>
    </row>
    <row r="28" spans="1:23">
      <c r="A28" s="17"/>
      <c r="B28" s="22"/>
      <c r="C28" s="18"/>
      <c r="D28" s="19"/>
      <c r="E28" s="20"/>
      <c r="F28" s="37"/>
      <c r="G28" s="20"/>
      <c r="H28" s="24" t="str">
        <f>IF(E28="","-",IF(E28&lt;1000000000,낙찰하한율!$B$3,IF(AND(E28&lt;5000000000,E28&gt;=1000000000),낙찰하한율!$B$4,IF(AND(E28&gt;=5000000000,E28&lt;10000000000),낙찰하한율!$B$5,IF(AND(E28&gt;=10000000000,E28&lt;30000000000),낙찰하한율!$B$6)))))</f>
        <v>-</v>
      </c>
      <c r="I28" s="27"/>
      <c r="J28" s="20" t="e">
        <f t="shared" si="5"/>
        <v>#VALUE!</v>
      </c>
      <c r="K28" s="20"/>
      <c r="L28" s="52" t="e">
        <f t="shared" si="4"/>
        <v>#DIV/0!</v>
      </c>
      <c r="M28" s="27"/>
      <c r="N28" s="37"/>
      <c r="O28" s="20"/>
      <c r="P28" s="53"/>
      <c r="Q28" s="53"/>
      <c r="R28" s="20"/>
      <c r="S28" s="37"/>
      <c r="T28" s="20"/>
      <c r="U28" s="22"/>
      <c r="V28" s="22"/>
      <c r="W28" s="17"/>
    </row>
    <row r="29" spans="1:23">
      <c r="A29" s="17"/>
      <c r="B29" s="22"/>
      <c r="C29" s="18"/>
      <c r="D29" s="19"/>
      <c r="E29" s="20"/>
      <c r="F29" s="37"/>
      <c r="G29" s="20"/>
      <c r="H29" s="24" t="str">
        <f>IF(E29="","-",IF(E29&lt;1000000000,낙찰하한율!$B$3,IF(AND(E29&lt;5000000000,E29&gt;=1000000000),낙찰하한율!$B$4,IF(AND(E29&gt;=5000000000,E29&lt;10000000000),낙찰하한율!$B$5,IF(AND(E29&gt;=10000000000,E29&lt;30000000000),낙찰하한율!$B$6)))))</f>
        <v>-</v>
      </c>
      <c r="I29" s="27"/>
      <c r="J29" s="20" t="e">
        <f t="shared" si="5"/>
        <v>#VALUE!</v>
      </c>
      <c r="K29" s="20"/>
      <c r="L29" s="52" t="e">
        <f t="shared" si="4"/>
        <v>#DIV/0!</v>
      </c>
      <c r="M29" s="27"/>
      <c r="N29" s="37"/>
      <c r="O29" s="20"/>
      <c r="P29" s="53"/>
      <c r="Q29" s="53"/>
      <c r="R29" s="20"/>
      <c r="S29" s="37"/>
      <c r="T29" s="20"/>
      <c r="U29" s="22"/>
      <c r="V29" s="22"/>
      <c r="W29" s="17"/>
    </row>
    <row r="30" spans="1:23">
      <c r="A30" s="17"/>
      <c r="B30" s="22"/>
      <c r="C30" s="18"/>
      <c r="D30" s="19"/>
      <c r="E30" s="20"/>
      <c r="F30" s="37"/>
      <c r="G30" s="20"/>
      <c r="H30" s="24" t="str">
        <f>IF(E30="","-",IF(E30&lt;1000000000,낙찰하한율!$B$3,IF(AND(E30&lt;5000000000,E30&gt;=1000000000),낙찰하한율!$B$4,IF(AND(E30&gt;=5000000000,E30&lt;10000000000),낙찰하한율!$B$5,IF(AND(E30&gt;=10000000000,E30&lt;30000000000),낙찰하한율!$B$6)))))</f>
        <v>-</v>
      </c>
      <c r="I30" s="27"/>
      <c r="J30" s="20" t="e">
        <f t="shared" si="5"/>
        <v>#VALUE!</v>
      </c>
      <c r="K30" s="20"/>
      <c r="L30" s="52" t="e">
        <f t="shared" si="4"/>
        <v>#DIV/0!</v>
      </c>
      <c r="M30" s="27"/>
      <c r="N30" s="37"/>
      <c r="O30" s="20"/>
      <c r="P30" s="53"/>
      <c r="Q30" s="53"/>
      <c r="R30" s="20"/>
      <c r="S30" s="37"/>
      <c r="T30" s="20"/>
      <c r="U30" s="22"/>
      <c r="V30" s="22"/>
      <c r="W30" s="17"/>
    </row>
    <row r="31" spans="1:23">
      <c r="A31" s="17"/>
      <c r="B31" s="22"/>
      <c r="C31" s="18"/>
      <c r="D31" s="19"/>
      <c r="E31" s="20"/>
      <c r="F31" s="37"/>
      <c r="G31" s="20"/>
      <c r="H31" s="24" t="str">
        <f>IF(E31="","-",IF(E31&lt;1000000000,낙찰하한율!$B$3,IF(AND(E31&lt;5000000000,E31&gt;=1000000000),낙찰하한율!$B$4,IF(AND(E31&gt;=5000000000,E31&lt;10000000000),낙찰하한율!$B$5,IF(AND(E31&gt;=10000000000,E31&lt;30000000000),낙찰하한율!$B$6)))))</f>
        <v>-</v>
      </c>
      <c r="I31" s="27"/>
      <c r="J31" s="20" t="e">
        <f t="shared" si="5"/>
        <v>#VALUE!</v>
      </c>
      <c r="K31" s="20"/>
      <c r="L31" s="52" t="e">
        <f t="shared" si="4"/>
        <v>#DIV/0!</v>
      </c>
      <c r="M31" s="27"/>
      <c r="N31" s="37"/>
      <c r="O31" s="20"/>
      <c r="P31" s="53"/>
      <c r="Q31" s="53"/>
      <c r="R31" s="20"/>
      <c r="S31" s="37"/>
      <c r="T31" s="20"/>
      <c r="U31" s="22"/>
      <c r="V31" s="22"/>
      <c r="W31" s="17"/>
    </row>
    <row r="32" spans="1:23">
      <c r="A32" s="17"/>
      <c r="B32" s="22"/>
      <c r="C32" s="18"/>
      <c r="D32" s="19"/>
      <c r="E32" s="20"/>
      <c r="F32" s="37"/>
      <c r="G32" s="20"/>
      <c r="H32" s="24" t="str">
        <f>IF(E32="","-",IF(E32&lt;1000000000,낙찰하한율!$B$3,IF(AND(E32&lt;5000000000,E32&gt;=1000000000),낙찰하한율!$B$4,IF(AND(E32&gt;=5000000000,E32&lt;10000000000),낙찰하한율!$B$5,IF(AND(E32&gt;=10000000000,E32&lt;30000000000),낙찰하한율!$B$6)))))</f>
        <v>-</v>
      </c>
      <c r="I32" s="27"/>
      <c r="J32" s="20" t="e">
        <f t="shared" si="5"/>
        <v>#VALUE!</v>
      </c>
      <c r="K32" s="20"/>
      <c r="L32" s="52" t="e">
        <f t="shared" si="4"/>
        <v>#DIV/0!</v>
      </c>
      <c r="M32" s="27"/>
      <c r="N32" s="37"/>
      <c r="O32" s="20"/>
      <c r="P32" s="53"/>
      <c r="Q32" s="53"/>
      <c r="R32" s="20"/>
      <c r="S32" s="37"/>
      <c r="T32" s="20"/>
      <c r="U32" s="22"/>
      <c r="V32" s="22"/>
      <c r="W32" s="17"/>
    </row>
    <row r="33" spans="1:23">
      <c r="A33" s="17"/>
      <c r="B33" s="22"/>
      <c r="C33" s="18"/>
      <c r="D33" s="19"/>
      <c r="E33" s="20"/>
      <c r="F33" s="37"/>
      <c r="G33" s="20"/>
      <c r="H33" s="24" t="str">
        <f>IF(E33="","-",IF(E33&lt;1000000000,낙찰하한율!$B$3,IF(AND(E33&lt;5000000000,E33&gt;=1000000000),낙찰하한율!$B$4,IF(AND(E33&gt;=5000000000,E33&lt;10000000000),낙찰하한율!$B$5,IF(AND(E33&gt;=10000000000,E33&lt;30000000000),낙찰하한율!$B$6)))))</f>
        <v>-</v>
      </c>
      <c r="I33" s="27"/>
      <c r="J33" s="20" t="e">
        <f t="shared" si="5"/>
        <v>#VALUE!</v>
      </c>
      <c r="K33" s="20"/>
      <c r="L33" s="52" t="e">
        <f t="shared" si="4"/>
        <v>#DIV/0!</v>
      </c>
      <c r="M33" s="27"/>
      <c r="N33" s="37"/>
      <c r="O33" s="20"/>
      <c r="P33" s="53"/>
      <c r="Q33" s="53"/>
      <c r="R33" s="20"/>
      <c r="S33" s="37"/>
      <c r="T33" s="20"/>
      <c r="U33" s="22"/>
      <c r="V33" s="22"/>
      <c r="W33" s="17"/>
    </row>
    <row r="34" spans="1:23">
      <c r="A34" s="17"/>
      <c r="B34" s="22"/>
      <c r="C34" s="18"/>
      <c r="D34" s="19"/>
      <c r="E34" s="20"/>
      <c r="F34" s="37"/>
      <c r="G34" s="20"/>
      <c r="H34" s="24" t="str">
        <f>IF(E34="","-",IF(E34&lt;1000000000,낙찰하한율!$B$3,IF(AND(E34&lt;5000000000,E34&gt;=1000000000),낙찰하한율!$B$4,IF(AND(E34&gt;=5000000000,E34&lt;10000000000),낙찰하한율!$B$5,IF(AND(E34&gt;=10000000000,E34&lt;30000000000),낙찰하한율!$B$6)))))</f>
        <v>-</v>
      </c>
      <c r="I34" s="27"/>
      <c r="J34" s="20" t="e">
        <f t="shared" si="5"/>
        <v>#VALUE!</v>
      </c>
      <c r="K34" s="20"/>
      <c r="L34" s="52" t="e">
        <f t="shared" si="4"/>
        <v>#DIV/0!</v>
      </c>
      <c r="M34" s="27"/>
      <c r="N34" s="37"/>
      <c r="O34" s="20"/>
      <c r="P34" s="53"/>
      <c r="Q34" s="53"/>
      <c r="R34" s="20"/>
      <c r="S34" s="37"/>
      <c r="T34" s="20"/>
      <c r="U34" s="22"/>
      <c r="V34" s="22"/>
      <c r="W34" s="17"/>
    </row>
    <row r="35" spans="1:23">
      <c r="A35" s="17"/>
      <c r="B35" s="22"/>
      <c r="C35" s="18"/>
      <c r="D35" s="19"/>
      <c r="E35" s="20"/>
      <c r="F35" s="37"/>
      <c r="G35" s="20"/>
      <c r="H35" s="24" t="str">
        <f>IF(E35="","-",IF(E35&lt;1000000000,낙찰하한율!$B$3,IF(AND(E35&lt;5000000000,E35&gt;=1000000000),낙찰하한율!$B$4,IF(AND(E35&gt;=5000000000,E35&lt;10000000000),낙찰하한율!$B$5,IF(AND(E35&gt;=10000000000,E35&lt;30000000000),낙찰하한율!$B$6)))))</f>
        <v>-</v>
      </c>
      <c r="I35" s="27"/>
      <c r="J35" s="20" t="e">
        <f t="shared" si="5"/>
        <v>#VALUE!</v>
      </c>
      <c r="K35" s="20"/>
      <c r="L35" s="52" t="e">
        <f t="shared" ref="L35:L42" si="6">(K35-G35)/(E35-G35)</f>
        <v>#DIV/0!</v>
      </c>
      <c r="M35" s="27"/>
      <c r="N35" s="37"/>
      <c r="O35" s="20"/>
      <c r="P35" s="53"/>
      <c r="Q35" s="53"/>
      <c r="R35" s="20"/>
      <c r="S35" s="37"/>
      <c r="T35" s="20"/>
      <c r="U35" s="22"/>
      <c r="V35" s="22"/>
      <c r="W35" s="17"/>
    </row>
    <row r="36" spans="1:23">
      <c r="A36" s="17"/>
      <c r="B36" s="22"/>
      <c r="C36" s="18"/>
      <c r="D36" s="19"/>
      <c r="E36" s="20"/>
      <c r="F36" s="37"/>
      <c r="G36" s="20"/>
      <c r="H36" s="24" t="str">
        <f>IF(E36="","-",IF(E36&lt;1000000000,낙찰하한율!$B$3,IF(AND(E36&lt;5000000000,E36&gt;=1000000000),낙찰하한율!$B$4,IF(AND(E36&gt;=5000000000,E36&lt;10000000000),낙찰하한율!$B$5,IF(AND(E36&gt;=10000000000,E36&lt;30000000000),낙찰하한율!$B$6)))))</f>
        <v>-</v>
      </c>
      <c r="I36" s="27"/>
      <c r="J36" s="20" t="e">
        <f t="shared" si="5"/>
        <v>#VALUE!</v>
      </c>
      <c r="K36" s="20"/>
      <c r="L36" s="52" t="e">
        <f t="shared" si="6"/>
        <v>#DIV/0!</v>
      </c>
      <c r="M36" s="27"/>
      <c r="N36" s="37"/>
      <c r="O36" s="20"/>
      <c r="P36" s="53"/>
      <c r="Q36" s="53"/>
      <c r="R36" s="20"/>
      <c r="S36" s="37"/>
      <c r="T36" s="20"/>
      <c r="U36" s="22"/>
      <c r="V36" s="22"/>
      <c r="W36" s="17"/>
    </row>
    <row r="37" spans="1:23">
      <c r="A37" s="17"/>
      <c r="B37" s="22"/>
      <c r="C37" s="18"/>
      <c r="D37" s="19"/>
      <c r="E37" s="20"/>
      <c r="F37" s="37"/>
      <c r="G37" s="20"/>
      <c r="H37" s="24" t="str">
        <f>IF(E37="","-",IF(E37&lt;1000000000,낙찰하한율!$B$3,IF(AND(E37&lt;5000000000,E37&gt;=1000000000),낙찰하한율!$B$4,IF(AND(E37&gt;=5000000000,E37&lt;10000000000),낙찰하한율!$B$5,IF(AND(E37&gt;=10000000000,E37&lt;30000000000),낙찰하한율!$B$6)))))</f>
        <v>-</v>
      </c>
      <c r="I37" s="27"/>
      <c r="J37" s="20" t="e">
        <f t="shared" si="5"/>
        <v>#VALUE!</v>
      </c>
      <c r="K37" s="20"/>
      <c r="L37" s="52" t="e">
        <f t="shared" si="6"/>
        <v>#DIV/0!</v>
      </c>
      <c r="M37" s="27"/>
      <c r="N37" s="37"/>
      <c r="O37" s="20"/>
      <c r="P37" s="53"/>
      <c r="Q37" s="53"/>
      <c r="R37" s="20"/>
      <c r="S37" s="37"/>
      <c r="T37" s="20"/>
      <c r="U37" s="22"/>
      <c r="V37" s="22"/>
      <c r="W37" s="17"/>
    </row>
    <row r="38" spans="1:23">
      <c r="A38" s="17"/>
      <c r="B38" s="22"/>
      <c r="C38" s="18"/>
      <c r="D38" s="19"/>
      <c r="E38" s="20"/>
      <c r="F38" s="37"/>
      <c r="G38" s="20"/>
      <c r="H38" s="24" t="str">
        <f>IF(E38="","-",IF(E38&lt;1000000000,낙찰하한율!$B$3,IF(AND(E38&lt;5000000000,E38&gt;=1000000000),낙찰하한율!$B$4,IF(AND(E38&gt;=5000000000,E38&lt;10000000000),낙찰하한율!$B$5,IF(AND(E38&gt;=10000000000,E38&lt;30000000000),낙찰하한율!$B$6)))))</f>
        <v>-</v>
      </c>
      <c r="I38" s="27"/>
      <c r="J38" s="20" t="e">
        <f t="shared" si="5"/>
        <v>#VALUE!</v>
      </c>
      <c r="K38" s="20"/>
      <c r="L38" s="52" t="e">
        <f t="shared" si="6"/>
        <v>#DIV/0!</v>
      </c>
      <c r="M38" s="27"/>
      <c r="N38" s="37"/>
      <c r="O38" s="20"/>
      <c r="P38" s="53"/>
      <c r="Q38" s="53"/>
      <c r="R38" s="20"/>
      <c r="S38" s="37"/>
      <c r="T38" s="20"/>
      <c r="U38" s="22"/>
      <c r="V38" s="22"/>
      <c r="W38" s="17"/>
    </row>
    <row r="39" spans="1:23">
      <c r="A39" s="17"/>
      <c r="B39" s="22"/>
      <c r="C39" s="18"/>
      <c r="D39" s="19"/>
      <c r="E39" s="20"/>
      <c r="F39" s="37"/>
      <c r="G39" s="20"/>
      <c r="H39" s="24" t="str">
        <f>IF(E39="","-",IF(E39&lt;1000000000,낙찰하한율!$B$3,IF(AND(E39&lt;5000000000,E39&gt;=1000000000),낙찰하한율!$B$4,IF(AND(E39&gt;=5000000000,E39&lt;10000000000),낙찰하한율!$B$5,IF(AND(E39&gt;=10000000000,E39&lt;30000000000),낙찰하한율!$B$6)))))</f>
        <v>-</v>
      </c>
      <c r="I39" s="27"/>
      <c r="J39" s="20" t="e">
        <f t="shared" si="5"/>
        <v>#VALUE!</v>
      </c>
      <c r="K39" s="20"/>
      <c r="L39" s="52" t="e">
        <f t="shared" si="6"/>
        <v>#DIV/0!</v>
      </c>
      <c r="M39" s="27"/>
      <c r="N39" s="37"/>
      <c r="O39" s="20"/>
      <c r="P39" s="53"/>
      <c r="Q39" s="53"/>
      <c r="R39" s="20"/>
      <c r="S39" s="37"/>
      <c r="T39" s="20"/>
      <c r="U39" s="22"/>
      <c r="V39" s="22"/>
      <c r="W39" s="17"/>
    </row>
    <row r="40" spans="1:23">
      <c r="A40" s="17"/>
      <c r="B40" s="22"/>
      <c r="C40" s="18"/>
      <c r="D40" s="19"/>
      <c r="E40" s="20"/>
      <c r="F40" s="37"/>
      <c r="G40" s="20"/>
      <c r="H40" s="24" t="str">
        <f>IF(E40="","-",IF(E40&lt;1000000000,낙찰하한율!$B$3,IF(AND(E40&lt;5000000000,E40&gt;=1000000000),낙찰하한율!$B$4,IF(AND(E40&gt;=5000000000,E40&lt;10000000000),낙찰하한율!$B$5,IF(AND(E40&gt;=10000000000,E40&lt;30000000000),낙찰하한율!$B$6)))))</f>
        <v>-</v>
      </c>
      <c r="I40" s="27"/>
      <c r="J40" s="20" t="e">
        <f t="shared" si="5"/>
        <v>#VALUE!</v>
      </c>
      <c r="K40" s="20"/>
      <c r="L40" s="52" t="e">
        <f t="shared" si="6"/>
        <v>#DIV/0!</v>
      </c>
      <c r="M40" s="27"/>
      <c r="N40" s="37"/>
      <c r="O40" s="20"/>
      <c r="P40" s="53"/>
      <c r="Q40" s="53"/>
      <c r="R40" s="20"/>
      <c r="S40" s="37"/>
      <c r="T40" s="20"/>
      <c r="U40" s="22"/>
      <c r="V40" s="22"/>
      <c r="W40" s="17"/>
    </row>
    <row r="41" spans="1:23">
      <c r="A41" s="17"/>
      <c r="B41" s="22"/>
      <c r="C41" s="18"/>
      <c r="D41" s="19"/>
      <c r="E41" s="20"/>
      <c r="F41" s="37"/>
      <c r="G41" s="20"/>
      <c r="H41" s="24" t="str">
        <f>IF(E41="","-",IF(E41&lt;1000000000,낙찰하한율!$B$3,IF(AND(E41&lt;5000000000,E41&gt;=1000000000),낙찰하한율!$B$4,IF(AND(E41&gt;=5000000000,E41&lt;10000000000),낙찰하한율!$B$5,IF(AND(E41&gt;=10000000000,E41&lt;30000000000),낙찰하한율!$B$6)))))</f>
        <v>-</v>
      </c>
      <c r="I41" s="27"/>
      <c r="J41" s="20" t="e">
        <f t="shared" si="5"/>
        <v>#VALUE!</v>
      </c>
      <c r="K41" s="20"/>
      <c r="L41" s="52" t="e">
        <f t="shared" si="6"/>
        <v>#DIV/0!</v>
      </c>
      <c r="M41" s="27"/>
      <c r="N41" s="37"/>
      <c r="O41" s="20"/>
      <c r="P41" s="53"/>
      <c r="Q41" s="53"/>
      <c r="R41" s="20"/>
      <c r="S41" s="37"/>
      <c r="T41" s="20"/>
      <c r="U41" s="22"/>
      <c r="V41" s="22"/>
      <c r="W41" s="17"/>
    </row>
    <row r="42" spans="1:23">
      <c r="A42" s="17"/>
      <c r="B42" s="22"/>
      <c r="C42" s="18"/>
      <c r="D42" s="19"/>
      <c r="E42" s="20"/>
      <c r="F42" s="37"/>
      <c r="G42" s="20"/>
      <c r="H42" s="24" t="str">
        <f>IF(E42="","-",IF(E42&lt;1000000000,낙찰하한율!$B$3,IF(AND(E42&lt;5000000000,E42&gt;=1000000000),낙찰하한율!$B$4,IF(AND(E42&gt;=5000000000,E42&lt;10000000000),낙찰하한율!$B$5,IF(AND(E42&gt;=10000000000,E42&lt;30000000000),낙찰하한율!$B$6)))))</f>
        <v>-</v>
      </c>
      <c r="I42" s="27"/>
      <c r="J42" s="20" t="e">
        <f t="shared" si="5"/>
        <v>#VALUE!</v>
      </c>
      <c r="K42" s="20"/>
      <c r="L42" s="52" t="e">
        <f t="shared" si="6"/>
        <v>#DIV/0!</v>
      </c>
      <c r="M42" s="27"/>
      <c r="N42" s="37"/>
      <c r="O42" s="20"/>
      <c r="P42" s="53"/>
      <c r="Q42" s="53"/>
      <c r="R42" s="20"/>
      <c r="S42" s="37"/>
      <c r="T42" s="20"/>
      <c r="U42" s="22"/>
      <c r="V42" s="22"/>
      <c r="W42" s="17"/>
    </row>
    <row r="43" spans="1:23">
      <c r="A43" s="17"/>
      <c r="B43" s="22"/>
      <c r="C43" s="18"/>
      <c r="D43" s="19"/>
      <c r="E43" s="20"/>
      <c r="F43" s="37"/>
      <c r="G43" s="20"/>
      <c r="H43" s="24" t="str">
        <f>IF(E43="","-",IF(E43&lt;1000000000,낙찰하한율!$B$3,IF(AND(E43&lt;5000000000,E43&gt;=1000000000),낙찰하한율!$B$4,IF(AND(E43&gt;=5000000000,E43&lt;10000000000),낙찰하한율!$B$5,IF(AND(E43&gt;=10000000000,E43&lt;30000000000),낙찰하한율!$B$6)))))</f>
        <v>-</v>
      </c>
      <c r="I43" s="27"/>
      <c r="J43" s="20" t="e">
        <f t="shared" si="5"/>
        <v>#VALUE!</v>
      </c>
      <c r="K43" s="20"/>
      <c r="L43" s="53"/>
      <c r="M43" s="27"/>
      <c r="N43" s="37"/>
      <c r="O43" s="20"/>
      <c r="P43" s="53"/>
      <c r="Q43" s="53"/>
      <c r="R43" s="20"/>
      <c r="S43" s="37"/>
      <c r="T43" s="20"/>
      <c r="U43" s="22"/>
      <c r="V43" s="22"/>
      <c r="W43" s="17"/>
    </row>
    <row r="44" spans="1:23">
      <c r="A44" s="17"/>
      <c r="B44" s="22"/>
      <c r="C44" s="18"/>
      <c r="D44" s="19"/>
      <c r="E44" s="20"/>
      <c r="F44" s="37"/>
      <c r="G44" s="20"/>
      <c r="H44" s="21"/>
      <c r="I44" s="27"/>
      <c r="J44" s="20"/>
      <c r="K44" s="20"/>
      <c r="L44" s="53"/>
      <c r="M44" s="27"/>
      <c r="N44" s="37"/>
      <c r="O44" s="20"/>
      <c r="P44" s="53"/>
      <c r="Q44" s="53"/>
      <c r="R44" s="20"/>
      <c r="S44" s="37"/>
      <c r="T44" s="20"/>
      <c r="U44" s="22"/>
      <c r="V44" s="22"/>
      <c r="W44" s="17"/>
    </row>
    <row r="45" spans="1:23">
      <c r="A45" s="17"/>
      <c r="B45" s="22"/>
      <c r="C45" s="18"/>
      <c r="D45" s="19"/>
      <c r="E45" s="20"/>
      <c r="F45" s="37"/>
      <c r="G45" s="20"/>
      <c r="H45" s="21"/>
      <c r="I45" s="27"/>
      <c r="J45" s="20"/>
      <c r="K45" s="20"/>
      <c r="L45" s="53"/>
      <c r="M45" s="27"/>
      <c r="N45" s="37"/>
      <c r="O45" s="20"/>
      <c r="P45" s="53"/>
      <c r="Q45" s="53"/>
      <c r="R45" s="20"/>
      <c r="S45" s="37"/>
      <c r="T45" s="20"/>
      <c r="U45" s="22"/>
      <c r="V45" s="22"/>
      <c r="W45" s="17"/>
    </row>
    <row r="46" spans="1:23">
      <c r="A46" s="17"/>
      <c r="B46" s="22"/>
      <c r="C46" s="18"/>
      <c r="D46" s="19"/>
      <c r="E46" s="20"/>
      <c r="F46" s="37"/>
      <c r="G46" s="20"/>
      <c r="H46" s="21"/>
      <c r="I46" s="27"/>
      <c r="J46" s="20"/>
      <c r="K46" s="20"/>
      <c r="L46" s="53"/>
      <c r="M46" s="27"/>
      <c r="N46" s="37"/>
      <c r="O46" s="20"/>
      <c r="P46" s="53"/>
      <c r="Q46" s="53"/>
      <c r="R46" s="20"/>
      <c r="S46" s="37"/>
      <c r="T46" s="20"/>
      <c r="U46" s="22"/>
      <c r="V46" s="22"/>
      <c r="W46" s="17"/>
    </row>
    <row r="47" spans="1:23">
      <c r="A47" s="17"/>
      <c r="B47" s="22"/>
      <c r="C47" s="18"/>
      <c r="D47" s="19"/>
      <c r="E47" s="20"/>
      <c r="F47" s="37"/>
      <c r="G47" s="20"/>
      <c r="H47" s="21"/>
      <c r="I47" s="27"/>
      <c r="J47" s="20"/>
      <c r="K47" s="20"/>
      <c r="L47" s="53"/>
      <c r="M47" s="27"/>
      <c r="N47" s="37"/>
      <c r="O47" s="20"/>
      <c r="P47" s="53"/>
      <c r="Q47" s="53"/>
      <c r="R47" s="20"/>
      <c r="S47" s="37"/>
      <c r="T47" s="20"/>
      <c r="U47" s="22"/>
      <c r="V47" s="22"/>
      <c r="W47" s="17"/>
    </row>
    <row r="48" spans="1:23">
      <c r="A48" s="17"/>
      <c r="B48" s="22"/>
      <c r="C48" s="18"/>
      <c r="D48" s="19"/>
      <c r="E48" s="20"/>
      <c r="F48" s="37"/>
      <c r="G48" s="20"/>
      <c r="H48" s="21"/>
      <c r="I48" s="27"/>
      <c r="J48" s="20"/>
      <c r="K48" s="20"/>
      <c r="L48" s="53"/>
      <c r="M48" s="27"/>
      <c r="N48" s="37"/>
      <c r="O48" s="20"/>
      <c r="P48" s="53"/>
      <c r="Q48" s="53"/>
      <c r="R48" s="20"/>
      <c r="S48" s="37"/>
      <c r="T48" s="20"/>
      <c r="U48" s="22"/>
      <c r="V48" s="22"/>
      <c r="W48" s="17"/>
    </row>
    <row r="49" spans="1:23">
      <c r="A49" s="17"/>
      <c r="B49" s="22"/>
      <c r="C49" s="18"/>
      <c r="D49" s="19"/>
      <c r="E49" s="20"/>
      <c r="F49" s="37"/>
      <c r="G49" s="20"/>
      <c r="H49" s="21"/>
      <c r="I49" s="27"/>
      <c r="J49" s="20"/>
      <c r="K49" s="20"/>
      <c r="L49" s="53"/>
      <c r="M49" s="27"/>
      <c r="N49" s="37"/>
      <c r="O49" s="20"/>
      <c r="P49" s="53"/>
      <c r="Q49" s="53"/>
      <c r="R49" s="20"/>
      <c r="S49" s="37"/>
      <c r="T49" s="20"/>
      <c r="U49" s="22"/>
      <c r="V49" s="22"/>
      <c r="W49" s="17"/>
    </row>
    <row r="50" spans="1:23">
      <c r="A50" s="17"/>
      <c r="B50" s="22"/>
      <c r="C50" s="18"/>
      <c r="D50" s="19"/>
      <c r="E50" s="20"/>
      <c r="F50" s="37"/>
      <c r="G50" s="20"/>
      <c r="H50" s="21"/>
      <c r="I50" s="27"/>
      <c r="J50" s="20"/>
      <c r="K50" s="20"/>
      <c r="L50" s="53"/>
      <c r="M50" s="27"/>
      <c r="N50" s="37"/>
      <c r="O50" s="20"/>
      <c r="P50" s="53"/>
      <c r="Q50" s="53"/>
      <c r="R50" s="20"/>
      <c r="S50" s="37"/>
      <c r="T50" s="20"/>
      <c r="U50" s="22"/>
      <c r="V50" s="22"/>
      <c r="W50" s="17"/>
    </row>
    <row r="51" spans="1:23">
      <c r="A51" s="17"/>
      <c r="B51" s="22"/>
      <c r="C51" s="18"/>
      <c r="D51" s="19"/>
      <c r="E51" s="20"/>
      <c r="F51" s="37"/>
      <c r="G51" s="20"/>
      <c r="H51" s="21"/>
      <c r="I51" s="27"/>
      <c r="J51" s="20"/>
      <c r="K51" s="20"/>
      <c r="L51" s="53"/>
      <c r="M51" s="27"/>
      <c r="N51" s="37"/>
      <c r="O51" s="20"/>
      <c r="P51" s="53"/>
      <c r="Q51" s="53"/>
      <c r="R51" s="20"/>
      <c r="S51" s="37"/>
      <c r="T51" s="20"/>
      <c r="U51" s="22"/>
      <c r="V51" s="22"/>
      <c r="W51" s="17"/>
    </row>
    <row r="52" spans="1:23">
      <c r="A52" s="17"/>
      <c r="B52" s="22"/>
      <c r="C52" s="18"/>
      <c r="D52" s="19"/>
      <c r="E52" s="20"/>
      <c r="F52" s="37"/>
      <c r="G52" s="20"/>
      <c r="H52" s="21"/>
      <c r="I52" s="27"/>
      <c r="J52" s="20"/>
      <c r="K52" s="20"/>
      <c r="L52" s="53"/>
      <c r="M52" s="27"/>
      <c r="N52" s="37"/>
      <c r="O52" s="20"/>
      <c r="P52" s="53"/>
      <c r="Q52" s="53"/>
      <c r="R52" s="20"/>
      <c r="S52" s="37"/>
      <c r="T52" s="20"/>
      <c r="U52" s="22"/>
      <c r="V52" s="22"/>
      <c r="W52" s="17"/>
    </row>
    <row r="53" spans="1:23">
      <c r="A53" s="17"/>
      <c r="B53" s="22"/>
      <c r="C53" s="18"/>
      <c r="D53" s="19"/>
      <c r="E53" s="20"/>
      <c r="F53" s="37"/>
      <c r="G53" s="20"/>
      <c r="H53" s="21"/>
      <c r="I53" s="27"/>
      <c r="J53" s="20"/>
      <c r="K53" s="20"/>
      <c r="L53" s="53"/>
      <c r="M53" s="27"/>
      <c r="N53" s="37"/>
      <c r="O53" s="20"/>
      <c r="P53" s="53"/>
      <c r="Q53" s="53"/>
      <c r="R53" s="20"/>
      <c r="S53" s="37"/>
      <c r="T53" s="20"/>
      <c r="U53" s="22"/>
      <c r="V53" s="22"/>
      <c r="W53" s="17"/>
    </row>
    <row r="54" spans="1:23">
      <c r="A54" s="17"/>
      <c r="B54" s="22"/>
      <c r="C54" s="18"/>
      <c r="D54" s="19"/>
      <c r="E54" s="20"/>
      <c r="F54" s="37"/>
      <c r="G54" s="20"/>
      <c r="H54" s="21"/>
      <c r="I54" s="27"/>
      <c r="J54" s="20"/>
      <c r="K54" s="20"/>
      <c r="L54" s="53"/>
      <c r="M54" s="27"/>
      <c r="N54" s="37"/>
      <c r="O54" s="20"/>
      <c r="P54" s="53"/>
      <c r="Q54" s="53"/>
      <c r="R54" s="20"/>
      <c r="S54" s="37"/>
      <c r="T54" s="20"/>
      <c r="U54" s="22"/>
      <c r="V54" s="22"/>
      <c r="W54" s="17"/>
    </row>
    <row r="55" spans="1:23">
      <c r="A55" s="17"/>
      <c r="B55" s="22"/>
      <c r="C55" s="18"/>
      <c r="D55" s="19"/>
      <c r="E55" s="20"/>
      <c r="F55" s="37"/>
      <c r="G55" s="20"/>
      <c r="H55" s="21"/>
      <c r="I55" s="27"/>
      <c r="J55" s="20"/>
      <c r="K55" s="20"/>
      <c r="L55" s="53"/>
      <c r="M55" s="27"/>
      <c r="N55" s="37"/>
      <c r="O55" s="20"/>
      <c r="P55" s="53"/>
      <c r="Q55" s="53"/>
      <c r="R55" s="20"/>
      <c r="S55" s="37"/>
      <c r="T55" s="20"/>
      <c r="U55" s="22"/>
      <c r="V55" s="22"/>
      <c r="W55" s="17"/>
    </row>
    <row r="56" spans="1:23">
      <c r="A56" s="17"/>
      <c r="B56" s="22"/>
      <c r="C56" s="18"/>
      <c r="D56" s="19"/>
      <c r="E56" s="20"/>
      <c r="F56" s="37"/>
      <c r="G56" s="20"/>
      <c r="H56" s="21"/>
      <c r="I56" s="27"/>
      <c r="J56" s="20"/>
      <c r="K56" s="20"/>
      <c r="L56" s="53"/>
      <c r="M56" s="27"/>
      <c r="N56" s="37"/>
      <c r="O56" s="20"/>
      <c r="P56" s="53"/>
      <c r="Q56" s="53"/>
      <c r="R56" s="20"/>
      <c r="S56" s="37"/>
      <c r="T56" s="20"/>
      <c r="U56" s="22"/>
      <c r="V56" s="22"/>
      <c r="W56" s="17"/>
    </row>
    <row r="57" spans="1:23">
      <c r="A57" s="17"/>
      <c r="B57" s="22"/>
      <c r="C57" s="18"/>
      <c r="D57" s="19"/>
      <c r="E57" s="20"/>
      <c r="F57" s="37"/>
      <c r="G57" s="20"/>
      <c r="H57" s="21"/>
      <c r="I57" s="27"/>
      <c r="J57" s="20"/>
      <c r="K57" s="20"/>
      <c r="L57" s="53"/>
      <c r="M57" s="27"/>
      <c r="N57" s="37"/>
      <c r="O57" s="20"/>
      <c r="P57" s="53"/>
      <c r="Q57" s="53"/>
      <c r="R57" s="20"/>
      <c r="S57" s="37"/>
      <c r="T57" s="20"/>
      <c r="U57" s="22"/>
      <c r="V57" s="22"/>
      <c r="W57" s="17"/>
    </row>
    <row r="58" spans="1:23">
      <c r="A58" s="17"/>
      <c r="B58" s="22"/>
      <c r="C58" s="18"/>
      <c r="D58" s="19"/>
      <c r="E58" s="20"/>
      <c r="F58" s="37"/>
      <c r="G58" s="20"/>
      <c r="H58" s="21"/>
      <c r="I58" s="27"/>
      <c r="J58" s="20"/>
      <c r="K58" s="20"/>
      <c r="L58" s="53"/>
      <c r="M58" s="27"/>
      <c r="N58" s="37"/>
      <c r="O58" s="20"/>
      <c r="P58" s="53"/>
      <c r="Q58" s="53"/>
      <c r="R58" s="20"/>
      <c r="S58" s="37"/>
      <c r="T58" s="20"/>
      <c r="U58" s="22"/>
      <c r="V58" s="22"/>
      <c r="W58" s="17"/>
    </row>
    <row r="59" spans="1:23">
      <c r="A59" s="17"/>
      <c r="B59" s="22"/>
      <c r="C59" s="18"/>
      <c r="D59" s="19"/>
      <c r="E59" s="20"/>
      <c r="F59" s="37"/>
      <c r="G59" s="20"/>
      <c r="H59" s="21"/>
      <c r="I59" s="27"/>
      <c r="J59" s="20"/>
      <c r="K59" s="20"/>
      <c r="L59" s="53"/>
      <c r="M59" s="27"/>
      <c r="N59" s="37"/>
      <c r="O59" s="20"/>
      <c r="P59" s="53"/>
      <c r="Q59" s="53"/>
      <c r="R59" s="20"/>
      <c r="S59" s="37"/>
      <c r="T59" s="20"/>
      <c r="U59" s="22"/>
      <c r="V59" s="22"/>
      <c r="W59" s="17"/>
    </row>
    <row r="60" spans="1:23">
      <c r="A60" s="17"/>
      <c r="B60" s="22"/>
      <c r="C60" s="18"/>
      <c r="D60" s="19"/>
      <c r="E60" s="20"/>
      <c r="F60" s="37"/>
      <c r="G60" s="20"/>
      <c r="H60" s="21"/>
      <c r="I60" s="27"/>
      <c r="J60" s="20"/>
      <c r="K60" s="20"/>
      <c r="L60" s="53"/>
      <c r="M60" s="27"/>
      <c r="N60" s="37"/>
      <c r="O60" s="20"/>
      <c r="P60" s="53"/>
      <c r="Q60" s="53"/>
      <c r="R60" s="20"/>
      <c r="S60" s="37"/>
      <c r="T60" s="20"/>
      <c r="U60" s="22"/>
      <c r="V60" s="22"/>
      <c r="W60" s="17"/>
    </row>
    <row r="61" spans="1:23">
      <c r="A61" s="17"/>
      <c r="B61" s="22"/>
      <c r="C61" s="18"/>
      <c r="D61" s="19"/>
      <c r="E61" s="20"/>
      <c r="F61" s="37"/>
      <c r="G61" s="20"/>
      <c r="H61" s="21"/>
      <c r="I61" s="27"/>
      <c r="J61" s="20"/>
      <c r="K61" s="20"/>
      <c r="L61" s="53"/>
      <c r="M61" s="27"/>
      <c r="N61" s="37"/>
      <c r="O61" s="20"/>
      <c r="P61" s="53"/>
      <c r="Q61" s="53"/>
      <c r="R61" s="20"/>
      <c r="S61" s="37"/>
      <c r="T61" s="20"/>
      <c r="U61" s="22"/>
      <c r="V61" s="22"/>
      <c r="W61" s="17"/>
    </row>
    <row r="62" spans="1:23">
      <c r="A62" s="17"/>
      <c r="B62" s="22"/>
      <c r="C62" s="18"/>
      <c r="D62" s="19"/>
      <c r="E62" s="20"/>
      <c r="F62" s="37"/>
      <c r="G62" s="20"/>
      <c r="H62" s="21"/>
      <c r="I62" s="27"/>
      <c r="J62" s="20"/>
      <c r="K62" s="20"/>
      <c r="L62" s="53"/>
      <c r="M62" s="27"/>
      <c r="N62" s="37"/>
      <c r="O62" s="20"/>
      <c r="P62" s="53"/>
      <c r="Q62" s="53"/>
      <c r="R62" s="20"/>
      <c r="S62" s="37"/>
      <c r="T62" s="20"/>
      <c r="U62" s="22"/>
      <c r="V62" s="22"/>
      <c r="W62" s="17"/>
    </row>
    <row r="63" spans="1:23">
      <c r="A63" s="17"/>
      <c r="B63" s="22"/>
      <c r="C63" s="18"/>
      <c r="D63" s="19"/>
      <c r="E63" s="20"/>
      <c r="F63" s="37"/>
      <c r="G63" s="20"/>
      <c r="H63" s="21"/>
      <c r="I63" s="27"/>
      <c r="J63" s="20"/>
      <c r="K63" s="20"/>
      <c r="L63" s="53"/>
      <c r="M63" s="27"/>
      <c r="N63" s="37"/>
      <c r="O63" s="20"/>
      <c r="P63" s="53"/>
      <c r="Q63" s="53"/>
      <c r="R63" s="20"/>
      <c r="S63" s="37"/>
      <c r="T63" s="20"/>
      <c r="U63" s="22"/>
      <c r="V63" s="22"/>
      <c r="W63" s="17"/>
    </row>
    <row r="64" spans="1:23">
      <c r="A64" s="17"/>
      <c r="B64" s="22"/>
      <c r="C64" s="18"/>
      <c r="D64" s="19"/>
      <c r="E64" s="20"/>
      <c r="F64" s="37"/>
      <c r="G64" s="20"/>
      <c r="H64" s="21"/>
      <c r="I64" s="27"/>
      <c r="J64" s="20"/>
      <c r="K64" s="20"/>
      <c r="L64" s="53"/>
      <c r="M64" s="27"/>
      <c r="N64" s="37"/>
      <c r="O64" s="20"/>
      <c r="P64" s="53"/>
      <c r="Q64" s="53"/>
      <c r="R64" s="20"/>
      <c r="S64" s="37"/>
      <c r="T64" s="20"/>
      <c r="U64" s="22"/>
      <c r="V64" s="22"/>
      <c r="W64" s="17"/>
    </row>
    <row r="65" spans="1:23">
      <c r="A65" s="17"/>
      <c r="B65" s="22"/>
      <c r="C65" s="18"/>
      <c r="D65" s="19"/>
      <c r="E65" s="20"/>
      <c r="F65" s="37"/>
      <c r="G65" s="20"/>
      <c r="H65" s="21"/>
      <c r="I65" s="27"/>
      <c r="J65" s="20"/>
      <c r="K65" s="20"/>
      <c r="L65" s="53"/>
      <c r="M65" s="27"/>
      <c r="N65" s="37"/>
      <c r="O65" s="20"/>
      <c r="P65" s="53"/>
      <c r="Q65" s="53"/>
      <c r="R65" s="20"/>
      <c r="S65" s="37"/>
      <c r="T65" s="20"/>
      <c r="U65" s="22"/>
      <c r="V65" s="22"/>
      <c r="W65" s="17"/>
    </row>
    <row r="66" spans="1:23">
      <c r="A66" s="17"/>
      <c r="B66" s="22"/>
      <c r="C66" s="18"/>
      <c r="D66" s="19"/>
      <c r="E66" s="20"/>
      <c r="F66" s="37"/>
      <c r="G66" s="20"/>
      <c r="H66" s="21"/>
      <c r="I66" s="27"/>
      <c r="J66" s="20"/>
      <c r="K66" s="20"/>
      <c r="L66" s="53"/>
      <c r="M66" s="27"/>
      <c r="N66" s="37"/>
      <c r="O66" s="20"/>
      <c r="P66" s="53"/>
      <c r="Q66" s="53"/>
      <c r="R66" s="20"/>
      <c r="S66" s="37"/>
      <c r="T66" s="20"/>
      <c r="U66" s="22"/>
      <c r="V66" s="22"/>
      <c r="W66" s="17"/>
    </row>
    <row r="67" spans="1:23">
      <c r="A67" s="17"/>
      <c r="B67" s="22"/>
      <c r="C67" s="18"/>
      <c r="D67" s="19"/>
      <c r="E67" s="20"/>
      <c r="F67" s="37"/>
      <c r="G67" s="20"/>
      <c r="H67" s="21"/>
      <c r="I67" s="27"/>
      <c r="J67" s="20"/>
      <c r="K67" s="20"/>
      <c r="L67" s="53"/>
      <c r="M67" s="27"/>
      <c r="N67" s="37"/>
      <c r="O67" s="20"/>
      <c r="P67" s="53"/>
      <c r="Q67" s="53"/>
      <c r="R67" s="20"/>
      <c r="S67" s="37"/>
      <c r="T67" s="20"/>
      <c r="U67" s="22"/>
      <c r="V67" s="22"/>
      <c r="W67" s="17"/>
    </row>
    <row r="68" spans="1:23">
      <c r="A68" s="17"/>
      <c r="B68" s="22"/>
      <c r="C68" s="18"/>
      <c r="D68" s="19"/>
      <c r="E68" s="20"/>
      <c r="F68" s="37"/>
      <c r="G68" s="20"/>
      <c r="H68" s="21"/>
      <c r="I68" s="27"/>
      <c r="J68" s="20"/>
      <c r="K68" s="20"/>
      <c r="L68" s="53"/>
      <c r="M68" s="27"/>
      <c r="N68" s="37"/>
      <c r="O68" s="20"/>
      <c r="P68" s="53"/>
      <c r="Q68" s="53"/>
      <c r="R68" s="20"/>
      <c r="S68" s="37"/>
      <c r="T68" s="20"/>
      <c r="U68" s="22"/>
      <c r="V68" s="22"/>
      <c r="W68" s="17"/>
    </row>
    <row r="69" spans="1:23">
      <c r="A69" s="17"/>
      <c r="B69" s="22"/>
      <c r="C69" s="18"/>
      <c r="D69" s="19"/>
      <c r="E69" s="20"/>
      <c r="F69" s="37"/>
      <c r="G69" s="20"/>
      <c r="H69" s="21"/>
      <c r="I69" s="27"/>
      <c r="J69" s="20"/>
      <c r="K69" s="20"/>
      <c r="L69" s="53"/>
      <c r="M69" s="27"/>
      <c r="N69" s="37"/>
      <c r="O69" s="20"/>
      <c r="P69" s="53"/>
      <c r="Q69" s="53"/>
      <c r="R69" s="20"/>
      <c r="S69" s="37"/>
      <c r="T69" s="20"/>
      <c r="U69" s="22"/>
      <c r="V69" s="22"/>
      <c r="W69" s="17"/>
    </row>
    <row r="70" spans="1:23">
      <c r="A70" s="17"/>
      <c r="B70" s="22"/>
      <c r="C70" s="18"/>
      <c r="D70" s="19"/>
      <c r="E70" s="20"/>
      <c r="F70" s="37"/>
      <c r="G70" s="20"/>
      <c r="H70" s="21"/>
      <c r="I70" s="27"/>
      <c r="J70" s="20"/>
      <c r="K70" s="20"/>
      <c r="L70" s="53"/>
      <c r="M70" s="27"/>
      <c r="N70" s="37"/>
      <c r="O70" s="20"/>
      <c r="P70" s="53"/>
      <c r="Q70" s="53"/>
      <c r="R70" s="20"/>
      <c r="S70" s="37"/>
      <c r="T70" s="20"/>
      <c r="U70" s="22"/>
      <c r="V70" s="22"/>
      <c r="W70" s="17"/>
    </row>
    <row r="71" spans="1:23">
      <c r="A71" s="17"/>
      <c r="B71" s="22"/>
      <c r="C71" s="18"/>
      <c r="D71" s="19"/>
      <c r="E71" s="20"/>
      <c r="F71" s="37"/>
      <c r="G71" s="20"/>
      <c r="H71" s="21"/>
      <c r="I71" s="27"/>
      <c r="J71" s="20"/>
      <c r="K71" s="20"/>
      <c r="L71" s="53"/>
      <c r="M71" s="27"/>
      <c r="N71" s="37"/>
      <c r="O71" s="20"/>
      <c r="P71" s="53"/>
      <c r="Q71" s="53"/>
      <c r="R71" s="20"/>
      <c r="S71" s="37"/>
      <c r="T71" s="20"/>
      <c r="U71" s="22"/>
      <c r="V71" s="22"/>
      <c r="W71" s="17"/>
    </row>
    <row r="72" spans="1:23">
      <c r="A72" s="17"/>
      <c r="B72" s="22"/>
      <c r="C72" s="18"/>
      <c r="D72" s="19"/>
      <c r="E72" s="20"/>
      <c r="F72" s="37"/>
      <c r="G72" s="20"/>
      <c r="H72" s="21"/>
      <c r="I72" s="27"/>
      <c r="J72" s="20"/>
      <c r="K72" s="20"/>
      <c r="L72" s="53"/>
      <c r="M72" s="27"/>
      <c r="N72" s="37"/>
      <c r="O72" s="20"/>
      <c r="P72" s="53"/>
      <c r="Q72" s="53"/>
      <c r="R72" s="20"/>
      <c r="S72" s="37"/>
      <c r="T72" s="20"/>
      <c r="U72" s="22"/>
      <c r="V72" s="22"/>
      <c r="W72" s="17"/>
    </row>
    <row r="73" spans="1:23">
      <c r="A73" s="17"/>
      <c r="B73" s="22"/>
      <c r="C73" s="18"/>
      <c r="D73" s="19"/>
      <c r="E73" s="20"/>
      <c r="F73" s="37"/>
      <c r="G73" s="20"/>
      <c r="H73" s="21"/>
      <c r="I73" s="27"/>
      <c r="J73" s="20"/>
      <c r="K73" s="20"/>
      <c r="L73" s="53"/>
      <c r="M73" s="27"/>
      <c r="N73" s="37"/>
      <c r="O73" s="20"/>
      <c r="P73" s="53"/>
      <c r="Q73" s="53"/>
      <c r="R73" s="20"/>
      <c r="S73" s="37"/>
      <c r="T73" s="20"/>
      <c r="U73" s="22"/>
      <c r="V73" s="22"/>
      <c r="W73" s="17"/>
    </row>
    <row r="74" spans="1:23">
      <c r="A74" s="17"/>
      <c r="B74" s="22"/>
      <c r="C74" s="18"/>
      <c r="D74" s="19"/>
      <c r="E74" s="20"/>
      <c r="F74" s="37"/>
      <c r="G74" s="20"/>
      <c r="H74" s="21"/>
      <c r="I74" s="27"/>
      <c r="J74" s="20"/>
      <c r="K74" s="20"/>
      <c r="L74" s="53"/>
      <c r="M74" s="27"/>
      <c r="N74" s="37"/>
      <c r="O74" s="20"/>
      <c r="P74" s="53"/>
      <c r="Q74" s="53"/>
      <c r="R74" s="20"/>
      <c r="S74" s="37"/>
      <c r="T74" s="20"/>
      <c r="U74" s="22"/>
      <c r="V74" s="22"/>
      <c r="W74" s="17"/>
    </row>
    <row r="75" spans="1:23">
      <c r="A75" s="17"/>
      <c r="B75" s="22"/>
      <c r="C75" s="18"/>
      <c r="D75" s="19"/>
      <c r="E75" s="20"/>
      <c r="F75" s="37"/>
      <c r="G75" s="20"/>
      <c r="H75" s="21"/>
      <c r="I75" s="27"/>
      <c r="J75" s="20"/>
      <c r="K75" s="20"/>
      <c r="L75" s="53"/>
      <c r="M75" s="27"/>
      <c r="N75" s="37"/>
      <c r="O75" s="20"/>
      <c r="P75" s="53"/>
      <c r="Q75" s="53"/>
      <c r="R75" s="20"/>
      <c r="S75" s="37"/>
      <c r="T75" s="20"/>
      <c r="U75" s="22"/>
      <c r="V75" s="22"/>
      <c r="W75" s="17"/>
    </row>
    <row r="76" spans="1:23">
      <c r="A76" s="17"/>
      <c r="B76" s="22"/>
      <c r="C76" s="18"/>
      <c r="D76" s="19"/>
      <c r="E76" s="20"/>
      <c r="F76" s="37"/>
      <c r="G76" s="20"/>
      <c r="H76" s="21"/>
      <c r="I76" s="27"/>
      <c r="J76" s="20"/>
      <c r="K76" s="20"/>
      <c r="L76" s="53"/>
      <c r="M76" s="27"/>
      <c r="N76" s="37"/>
      <c r="O76" s="20"/>
      <c r="P76" s="53"/>
      <c r="Q76" s="53"/>
      <c r="R76" s="20"/>
      <c r="S76" s="37"/>
      <c r="T76" s="20"/>
      <c r="U76" s="22"/>
      <c r="V76" s="22"/>
      <c r="W76" s="17"/>
    </row>
    <row r="77" spans="1:23">
      <c r="A77" s="17"/>
      <c r="B77" s="22"/>
      <c r="C77" s="18"/>
      <c r="D77" s="19"/>
      <c r="E77" s="20"/>
      <c r="F77" s="37"/>
      <c r="G77" s="20"/>
      <c r="H77" s="21"/>
      <c r="I77" s="27"/>
      <c r="J77" s="20"/>
      <c r="K77" s="20"/>
      <c r="L77" s="53"/>
      <c r="M77" s="27"/>
      <c r="N77" s="37"/>
      <c r="O77" s="20"/>
      <c r="P77" s="53"/>
      <c r="Q77" s="53"/>
      <c r="R77" s="20"/>
      <c r="S77" s="37"/>
      <c r="T77" s="20"/>
      <c r="U77" s="22"/>
      <c r="V77" s="22"/>
      <c r="W77" s="17"/>
    </row>
    <row r="78" spans="1:23">
      <c r="A78" s="17"/>
      <c r="B78" s="22"/>
      <c r="C78" s="18"/>
      <c r="D78" s="19"/>
      <c r="E78" s="20"/>
      <c r="F78" s="37"/>
      <c r="G78" s="20"/>
      <c r="H78" s="21"/>
      <c r="I78" s="27"/>
      <c r="J78" s="20"/>
      <c r="K78" s="20"/>
      <c r="L78" s="53"/>
      <c r="M78" s="27"/>
      <c r="N78" s="37"/>
      <c r="O78" s="20"/>
      <c r="P78" s="53"/>
      <c r="Q78" s="53"/>
      <c r="R78" s="20"/>
      <c r="S78" s="37"/>
      <c r="T78" s="20"/>
      <c r="U78" s="22"/>
      <c r="V78" s="22"/>
      <c r="W78" s="17"/>
    </row>
    <row r="79" spans="1:23">
      <c r="A79" s="17"/>
      <c r="B79" s="22"/>
      <c r="C79" s="18"/>
      <c r="D79" s="19"/>
      <c r="E79" s="20"/>
      <c r="F79" s="37"/>
      <c r="G79" s="20"/>
      <c r="H79" s="21"/>
      <c r="I79" s="27"/>
      <c r="J79" s="20"/>
      <c r="K79" s="20"/>
      <c r="L79" s="53"/>
      <c r="M79" s="27"/>
      <c r="N79" s="37"/>
      <c r="O79" s="20"/>
      <c r="P79" s="53"/>
      <c r="Q79" s="53"/>
      <c r="R79" s="20"/>
      <c r="S79" s="37"/>
      <c r="T79" s="20"/>
      <c r="U79" s="22"/>
      <c r="V79" s="22"/>
      <c r="W79" s="17"/>
    </row>
    <row r="80" spans="1:23">
      <c r="A80" s="17"/>
      <c r="B80" s="22"/>
      <c r="C80" s="18"/>
      <c r="D80" s="19"/>
      <c r="E80" s="20"/>
      <c r="F80" s="37"/>
      <c r="G80" s="20"/>
      <c r="H80" s="21"/>
      <c r="I80" s="27"/>
      <c r="J80" s="20"/>
      <c r="K80" s="20"/>
      <c r="L80" s="53"/>
      <c r="M80" s="27"/>
      <c r="N80" s="37"/>
      <c r="O80" s="20"/>
      <c r="P80" s="53"/>
      <c r="Q80" s="53"/>
      <c r="R80" s="20"/>
      <c r="S80" s="37"/>
      <c r="T80" s="20"/>
      <c r="U80" s="22"/>
      <c r="V80" s="22"/>
      <c r="W80" s="17"/>
    </row>
    <row r="81" spans="1:23">
      <c r="A81" s="17"/>
      <c r="B81" s="22"/>
      <c r="C81" s="18"/>
      <c r="D81" s="19"/>
      <c r="E81" s="20"/>
      <c r="F81" s="37"/>
      <c r="G81" s="20"/>
      <c r="H81" s="21"/>
      <c r="I81" s="27"/>
      <c r="J81" s="20"/>
      <c r="K81" s="20"/>
      <c r="L81" s="53"/>
      <c r="M81" s="27"/>
      <c r="N81" s="37"/>
      <c r="O81" s="20"/>
      <c r="P81" s="53"/>
      <c r="Q81" s="53"/>
      <c r="R81" s="20"/>
      <c r="S81" s="37"/>
      <c r="T81" s="20"/>
      <c r="U81" s="22"/>
      <c r="V81" s="22"/>
      <c r="W81" s="17"/>
    </row>
    <row r="82" spans="1:23">
      <c r="A82" s="17"/>
      <c r="B82" s="22"/>
      <c r="C82" s="18"/>
      <c r="D82" s="19"/>
      <c r="E82" s="20"/>
      <c r="F82" s="37"/>
      <c r="G82" s="20"/>
      <c r="H82" s="21"/>
      <c r="I82" s="27"/>
      <c r="J82" s="20"/>
      <c r="K82" s="20"/>
      <c r="L82" s="53"/>
      <c r="M82" s="27"/>
      <c r="N82" s="37"/>
      <c r="O82" s="20"/>
      <c r="P82" s="53"/>
      <c r="Q82" s="53"/>
      <c r="R82" s="20"/>
      <c r="S82" s="37"/>
      <c r="T82" s="20"/>
      <c r="U82" s="22"/>
      <c r="V82" s="22"/>
      <c r="W82" s="17"/>
    </row>
    <row r="83" spans="1:23">
      <c r="A83" s="17"/>
      <c r="B83" s="22"/>
      <c r="C83" s="18"/>
      <c r="D83" s="19"/>
      <c r="E83" s="20"/>
      <c r="F83" s="37"/>
      <c r="G83" s="20"/>
      <c r="H83" s="21"/>
      <c r="I83" s="27"/>
      <c r="J83" s="20"/>
      <c r="K83" s="20"/>
      <c r="L83" s="53"/>
      <c r="M83" s="27"/>
      <c r="N83" s="37"/>
      <c r="O83" s="20"/>
      <c r="P83" s="53"/>
      <c r="Q83" s="53"/>
      <c r="R83" s="20"/>
      <c r="S83" s="37"/>
      <c r="T83" s="20"/>
      <c r="U83" s="22"/>
      <c r="V83" s="22"/>
      <c r="W83" s="17"/>
    </row>
    <row r="84" spans="1:23">
      <c r="A84" s="17"/>
      <c r="B84" s="22"/>
      <c r="C84" s="18"/>
      <c r="D84" s="19"/>
      <c r="E84" s="20"/>
      <c r="F84" s="37"/>
      <c r="G84" s="20"/>
      <c r="H84" s="21"/>
      <c r="I84" s="27"/>
      <c r="J84" s="20"/>
      <c r="K84" s="20"/>
      <c r="L84" s="53"/>
      <c r="M84" s="27"/>
      <c r="N84" s="37"/>
      <c r="O84" s="20"/>
      <c r="P84" s="53"/>
      <c r="Q84" s="53"/>
      <c r="R84" s="20"/>
      <c r="S84" s="37"/>
      <c r="T84" s="20"/>
      <c r="U84" s="22"/>
      <c r="V84" s="22"/>
      <c r="W84" s="17"/>
    </row>
    <row r="85" spans="1:23">
      <c r="A85" s="17"/>
      <c r="B85" s="22"/>
      <c r="C85" s="18"/>
      <c r="D85" s="19"/>
      <c r="E85" s="20"/>
      <c r="F85" s="37"/>
      <c r="G85" s="20"/>
      <c r="H85" s="21"/>
      <c r="I85" s="27"/>
      <c r="J85" s="20"/>
      <c r="K85" s="20"/>
      <c r="L85" s="53"/>
      <c r="M85" s="27"/>
      <c r="N85" s="37"/>
      <c r="O85" s="20"/>
      <c r="P85" s="53"/>
      <c r="Q85" s="53"/>
      <c r="R85" s="20"/>
      <c r="S85" s="37"/>
      <c r="T85" s="20"/>
      <c r="U85" s="22"/>
      <c r="V85" s="22"/>
      <c r="W85" s="17"/>
    </row>
    <row r="86" spans="1:23">
      <c r="A86" s="17"/>
      <c r="B86" s="22"/>
      <c r="C86" s="18"/>
      <c r="D86" s="19"/>
      <c r="E86" s="20"/>
      <c r="F86" s="37"/>
      <c r="G86" s="20"/>
      <c r="H86" s="21"/>
      <c r="I86" s="27"/>
      <c r="J86" s="20"/>
      <c r="K86" s="20"/>
      <c r="L86" s="53"/>
      <c r="M86" s="27"/>
      <c r="N86" s="37"/>
      <c r="O86" s="20"/>
      <c r="P86" s="53"/>
      <c r="Q86" s="53"/>
      <c r="R86" s="20"/>
      <c r="S86" s="37"/>
      <c r="T86" s="20"/>
      <c r="U86" s="22"/>
      <c r="V86" s="22"/>
      <c r="W86" s="17"/>
    </row>
    <row r="87" spans="1:23">
      <c r="A87" s="17"/>
      <c r="B87" s="22"/>
      <c r="C87" s="18"/>
      <c r="D87" s="19"/>
      <c r="E87" s="20"/>
      <c r="F87" s="37"/>
      <c r="G87" s="20"/>
      <c r="H87" s="21"/>
      <c r="I87" s="27"/>
      <c r="J87" s="20"/>
      <c r="K87" s="20"/>
      <c r="L87" s="53"/>
      <c r="M87" s="27"/>
      <c r="N87" s="37"/>
      <c r="O87" s="20"/>
      <c r="P87" s="53"/>
      <c r="Q87" s="53"/>
      <c r="R87" s="20"/>
      <c r="S87" s="37"/>
      <c r="T87" s="20"/>
      <c r="U87" s="22"/>
      <c r="V87" s="22"/>
      <c r="W87" s="17"/>
    </row>
    <row r="88" spans="1:23">
      <c r="A88" s="17"/>
      <c r="B88" s="22"/>
      <c r="C88" s="18"/>
      <c r="D88" s="19"/>
      <c r="E88" s="20"/>
      <c r="F88" s="37"/>
      <c r="G88" s="20"/>
      <c r="H88" s="21"/>
      <c r="I88" s="27"/>
      <c r="J88" s="20"/>
      <c r="K88" s="20"/>
      <c r="L88" s="53"/>
      <c r="M88" s="27"/>
      <c r="N88" s="37"/>
      <c r="O88" s="20"/>
      <c r="P88" s="53"/>
      <c r="Q88" s="53"/>
      <c r="R88" s="20"/>
      <c r="S88" s="37"/>
      <c r="T88" s="20"/>
      <c r="U88" s="22"/>
      <c r="V88" s="22"/>
      <c r="W88" s="17"/>
    </row>
    <row r="89" spans="1:23">
      <c r="A89" s="17"/>
      <c r="B89" s="22"/>
      <c r="C89" s="18"/>
      <c r="D89" s="19"/>
      <c r="E89" s="20"/>
      <c r="F89" s="37"/>
      <c r="G89" s="20"/>
      <c r="H89" s="21"/>
      <c r="I89" s="27"/>
      <c r="J89" s="20"/>
      <c r="K89" s="20"/>
      <c r="L89" s="53"/>
      <c r="M89" s="27"/>
      <c r="N89" s="37"/>
      <c r="O89" s="20"/>
      <c r="P89" s="53"/>
      <c r="Q89" s="53"/>
      <c r="R89" s="20"/>
      <c r="S89" s="37"/>
      <c r="T89" s="20"/>
      <c r="U89" s="22"/>
      <c r="V89" s="22"/>
      <c r="W89" s="17"/>
    </row>
    <row r="90" spans="1:23">
      <c r="A90" s="17"/>
      <c r="B90" s="22"/>
      <c r="C90" s="18"/>
      <c r="D90" s="19"/>
      <c r="E90" s="20"/>
      <c r="F90" s="37"/>
      <c r="G90" s="20"/>
      <c r="H90" s="21"/>
      <c r="I90" s="27"/>
      <c r="J90" s="20"/>
      <c r="K90" s="20"/>
      <c r="L90" s="53"/>
      <c r="M90" s="27"/>
      <c r="N90" s="37"/>
      <c r="O90" s="20"/>
      <c r="P90" s="53"/>
      <c r="Q90" s="53"/>
      <c r="R90" s="20"/>
      <c r="S90" s="37"/>
      <c r="T90" s="20"/>
      <c r="U90" s="22"/>
      <c r="V90" s="22"/>
      <c r="W90" s="17"/>
    </row>
    <row r="91" spans="1:23">
      <c r="A91" s="17"/>
      <c r="B91" s="22"/>
      <c r="C91" s="18"/>
      <c r="D91" s="19"/>
      <c r="E91" s="20"/>
      <c r="F91" s="37"/>
      <c r="G91" s="20"/>
      <c r="H91" s="21"/>
      <c r="I91" s="27"/>
      <c r="J91" s="20"/>
      <c r="K91" s="20"/>
      <c r="L91" s="53"/>
      <c r="M91" s="27"/>
      <c r="N91" s="37"/>
      <c r="O91" s="20"/>
      <c r="P91" s="53"/>
      <c r="Q91" s="53"/>
      <c r="R91" s="20"/>
      <c r="S91" s="37"/>
      <c r="T91" s="20"/>
      <c r="U91" s="22"/>
      <c r="V91" s="22"/>
      <c r="W91" s="17"/>
    </row>
    <row r="92" spans="1:23">
      <c r="A92" s="17"/>
      <c r="B92" s="22"/>
      <c r="C92" s="18"/>
      <c r="D92" s="19"/>
      <c r="E92" s="20"/>
      <c r="F92" s="37"/>
      <c r="G92" s="20"/>
      <c r="H92" s="21"/>
      <c r="I92" s="27"/>
      <c r="J92" s="20"/>
      <c r="K92" s="20"/>
      <c r="L92" s="53"/>
      <c r="M92" s="27"/>
      <c r="N92" s="37"/>
      <c r="O92" s="20"/>
      <c r="P92" s="53"/>
      <c r="Q92" s="53"/>
      <c r="R92" s="20"/>
      <c r="S92" s="37"/>
      <c r="T92" s="20"/>
      <c r="U92" s="22"/>
      <c r="V92" s="22"/>
      <c r="W92" s="17"/>
    </row>
    <row r="93" spans="1:23">
      <c r="A93" s="17"/>
      <c r="B93" s="22"/>
      <c r="C93" s="18"/>
      <c r="D93" s="19"/>
      <c r="E93" s="20"/>
      <c r="F93" s="37"/>
      <c r="G93" s="20"/>
      <c r="H93" s="21"/>
      <c r="I93" s="27"/>
      <c r="J93" s="20"/>
      <c r="K93" s="20"/>
      <c r="L93" s="53"/>
      <c r="M93" s="27"/>
      <c r="N93" s="37"/>
      <c r="O93" s="20"/>
      <c r="P93" s="53"/>
      <c r="Q93" s="53"/>
      <c r="R93" s="20"/>
      <c r="S93" s="37"/>
      <c r="T93" s="20"/>
      <c r="U93" s="22"/>
      <c r="V93" s="22"/>
      <c r="W93" s="17"/>
    </row>
    <row r="94" spans="1:23">
      <c r="A94" s="17"/>
      <c r="B94" s="22"/>
      <c r="C94" s="18"/>
      <c r="D94" s="19"/>
      <c r="E94" s="20"/>
      <c r="F94" s="37"/>
      <c r="G94" s="20"/>
      <c r="H94" s="21"/>
      <c r="I94" s="27"/>
      <c r="J94" s="20"/>
      <c r="K94" s="20"/>
      <c r="L94" s="53"/>
      <c r="M94" s="27"/>
      <c r="N94" s="37"/>
      <c r="O94" s="20"/>
      <c r="P94" s="53"/>
      <c r="Q94" s="53"/>
      <c r="R94" s="20"/>
      <c r="S94" s="37"/>
      <c r="T94" s="20"/>
      <c r="U94" s="22"/>
      <c r="V94" s="22"/>
      <c r="W94" s="17"/>
    </row>
    <row r="95" spans="1:23">
      <c r="A95" s="17"/>
      <c r="B95" s="22"/>
      <c r="C95" s="18"/>
      <c r="D95" s="19"/>
      <c r="E95" s="20"/>
      <c r="F95" s="37"/>
      <c r="G95" s="20"/>
      <c r="H95" s="21"/>
      <c r="I95" s="27"/>
      <c r="J95" s="20"/>
      <c r="K95" s="20"/>
      <c r="L95" s="53"/>
      <c r="M95" s="27"/>
      <c r="N95" s="37"/>
      <c r="O95" s="20"/>
      <c r="P95" s="53"/>
      <c r="Q95" s="53"/>
      <c r="R95" s="20"/>
      <c r="S95" s="37"/>
      <c r="T95" s="20"/>
      <c r="U95" s="22"/>
      <c r="V95" s="22"/>
      <c r="W95" s="17"/>
    </row>
    <row r="96" spans="1:23">
      <c r="A96" s="17"/>
      <c r="B96" s="22"/>
      <c r="C96" s="18"/>
      <c r="D96" s="19"/>
      <c r="E96" s="20"/>
      <c r="F96" s="37"/>
      <c r="G96" s="20"/>
      <c r="H96" s="21"/>
      <c r="I96" s="27"/>
      <c r="J96" s="20"/>
      <c r="K96" s="20"/>
      <c r="L96" s="53"/>
      <c r="M96" s="27"/>
      <c r="N96" s="37"/>
      <c r="O96" s="20"/>
      <c r="P96" s="53"/>
      <c r="Q96" s="53"/>
      <c r="R96" s="20"/>
      <c r="S96" s="37"/>
      <c r="T96" s="20"/>
      <c r="U96" s="22"/>
      <c r="V96" s="22"/>
      <c r="W96" s="17"/>
    </row>
    <row r="97" spans="1:23">
      <c r="A97" s="17"/>
      <c r="B97" s="22"/>
      <c r="C97" s="18"/>
      <c r="D97" s="19"/>
      <c r="E97" s="20"/>
      <c r="F97" s="37"/>
      <c r="G97" s="20"/>
      <c r="H97" s="21"/>
      <c r="I97" s="27"/>
      <c r="J97" s="20"/>
      <c r="K97" s="20"/>
      <c r="L97" s="53"/>
      <c r="M97" s="27"/>
      <c r="N97" s="37"/>
      <c r="O97" s="20"/>
      <c r="P97" s="53"/>
      <c r="Q97" s="53"/>
      <c r="R97" s="20"/>
      <c r="S97" s="37"/>
      <c r="T97" s="20"/>
      <c r="U97" s="22"/>
      <c r="V97" s="22"/>
      <c r="W97" s="17"/>
    </row>
    <row r="98" spans="1:23">
      <c r="A98" s="17"/>
      <c r="B98" s="22"/>
      <c r="C98" s="18"/>
      <c r="D98" s="19"/>
      <c r="E98" s="20"/>
      <c r="F98" s="37"/>
      <c r="G98" s="20"/>
      <c r="H98" s="21"/>
      <c r="I98" s="27"/>
      <c r="J98" s="20"/>
      <c r="K98" s="20"/>
      <c r="L98" s="53"/>
      <c r="M98" s="27"/>
      <c r="N98" s="37"/>
      <c r="O98" s="20"/>
      <c r="P98" s="53"/>
      <c r="Q98" s="53"/>
      <c r="R98" s="20"/>
      <c r="S98" s="37"/>
      <c r="T98" s="20"/>
      <c r="U98" s="22"/>
      <c r="V98" s="22"/>
      <c r="W98" s="17"/>
    </row>
    <row r="99" spans="1:23">
      <c r="A99" s="17"/>
      <c r="B99" s="22"/>
      <c r="C99" s="18"/>
      <c r="D99" s="19"/>
      <c r="E99" s="20"/>
      <c r="F99" s="37"/>
      <c r="G99" s="20"/>
      <c r="H99" s="21"/>
      <c r="I99" s="27"/>
      <c r="J99" s="20"/>
      <c r="K99" s="20"/>
      <c r="L99" s="53"/>
      <c r="M99" s="27"/>
      <c r="N99" s="37"/>
      <c r="O99" s="20"/>
      <c r="P99" s="53"/>
      <c r="Q99" s="53"/>
      <c r="R99" s="20"/>
      <c r="S99" s="37"/>
      <c r="T99" s="20"/>
      <c r="U99" s="22"/>
      <c r="V99" s="22"/>
      <c r="W99" s="17"/>
    </row>
    <row r="100" spans="1:23">
      <c r="A100" s="17"/>
      <c r="B100" s="22"/>
      <c r="C100" s="18"/>
      <c r="D100" s="19"/>
      <c r="E100" s="20"/>
      <c r="F100" s="37"/>
      <c r="G100" s="20"/>
      <c r="H100" s="21"/>
      <c r="I100" s="27"/>
      <c r="J100" s="20"/>
      <c r="K100" s="20"/>
      <c r="L100" s="53"/>
      <c r="M100" s="27"/>
      <c r="N100" s="37"/>
      <c r="O100" s="20"/>
      <c r="P100" s="53"/>
      <c r="Q100" s="53"/>
      <c r="R100" s="20"/>
      <c r="S100" s="37"/>
      <c r="T100" s="20"/>
      <c r="U100" s="22"/>
      <c r="V100" s="22"/>
      <c r="W100" s="17"/>
    </row>
    <row r="101" spans="1:23">
      <c r="A101" s="17"/>
      <c r="B101" s="22"/>
      <c r="C101" s="18"/>
      <c r="D101" s="19"/>
      <c r="E101" s="20"/>
      <c r="F101" s="37"/>
      <c r="G101" s="20"/>
      <c r="H101" s="21"/>
      <c r="I101" s="27"/>
      <c r="J101" s="20"/>
      <c r="K101" s="20"/>
      <c r="L101" s="53"/>
      <c r="M101" s="27"/>
      <c r="N101" s="37"/>
      <c r="O101" s="20"/>
      <c r="P101" s="53"/>
      <c r="Q101" s="53"/>
      <c r="R101" s="20"/>
      <c r="S101" s="37"/>
      <c r="T101" s="20"/>
      <c r="U101" s="22"/>
      <c r="V101" s="22"/>
      <c r="W101" s="17"/>
    </row>
    <row r="102" spans="1:23">
      <c r="A102" s="17"/>
      <c r="B102" s="22"/>
      <c r="C102" s="18"/>
      <c r="D102" s="19"/>
      <c r="E102" s="20"/>
      <c r="F102" s="37"/>
      <c r="G102" s="20"/>
      <c r="H102" s="21"/>
      <c r="I102" s="27"/>
      <c r="J102" s="20"/>
      <c r="K102" s="20"/>
      <c r="L102" s="53"/>
      <c r="M102" s="27"/>
      <c r="N102" s="37"/>
      <c r="O102" s="20"/>
      <c r="P102" s="53"/>
      <c r="Q102" s="53"/>
      <c r="R102" s="20"/>
      <c r="S102" s="37"/>
      <c r="T102" s="20"/>
      <c r="U102" s="22"/>
      <c r="V102" s="22"/>
      <c r="W102" s="17"/>
    </row>
    <row r="103" spans="1:23">
      <c r="A103" s="17"/>
      <c r="B103" s="22"/>
      <c r="C103" s="18"/>
      <c r="D103" s="19"/>
      <c r="E103" s="20"/>
      <c r="F103" s="37"/>
      <c r="G103" s="20"/>
      <c r="H103" s="21"/>
      <c r="I103" s="27"/>
      <c r="J103" s="20"/>
      <c r="K103" s="20"/>
      <c r="L103" s="53"/>
      <c r="M103" s="27"/>
      <c r="N103" s="37"/>
      <c r="O103" s="20"/>
      <c r="P103" s="53"/>
      <c r="Q103" s="53"/>
      <c r="R103" s="20"/>
      <c r="S103" s="37"/>
      <c r="T103" s="20"/>
      <c r="U103" s="22"/>
      <c r="V103" s="22"/>
      <c r="W103" s="17"/>
    </row>
    <row r="104" spans="1:23">
      <c r="A104" s="17"/>
      <c r="B104" s="22"/>
      <c r="C104" s="18"/>
      <c r="D104" s="19"/>
      <c r="E104" s="20"/>
      <c r="F104" s="37"/>
      <c r="G104" s="20"/>
      <c r="H104" s="21"/>
      <c r="I104" s="27"/>
      <c r="J104" s="20"/>
      <c r="K104" s="20"/>
      <c r="L104" s="53"/>
      <c r="M104" s="27"/>
      <c r="N104" s="37"/>
      <c r="O104" s="20"/>
      <c r="P104" s="53"/>
      <c r="Q104" s="53"/>
      <c r="R104" s="20"/>
      <c r="S104" s="37"/>
      <c r="T104" s="20"/>
      <c r="U104" s="22"/>
      <c r="V104" s="22"/>
      <c r="W104" s="17"/>
    </row>
    <row r="105" spans="1:23">
      <c r="A105" s="17"/>
      <c r="B105" s="22"/>
      <c r="C105" s="18"/>
      <c r="D105" s="19"/>
      <c r="E105" s="20"/>
      <c r="F105" s="37"/>
      <c r="G105" s="20"/>
      <c r="H105" s="21"/>
      <c r="I105" s="27"/>
      <c r="J105" s="20"/>
      <c r="K105" s="20"/>
      <c r="L105" s="53"/>
      <c r="M105" s="27"/>
      <c r="N105" s="37"/>
      <c r="O105" s="20"/>
      <c r="P105" s="53"/>
      <c r="Q105" s="53"/>
      <c r="R105" s="20"/>
      <c r="S105" s="37"/>
      <c r="T105" s="20"/>
      <c r="U105" s="22"/>
      <c r="V105" s="22"/>
      <c r="W105" s="17"/>
    </row>
    <row r="106" spans="1:23">
      <c r="A106" s="17"/>
      <c r="B106" s="22"/>
      <c r="C106" s="18"/>
      <c r="D106" s="19"/>
      <c r="E106" s="20"/>
      <c r="F106" s="37"/>
      <c r="G106" s="20"/>
      <c r="H106" s="21"/>
      <c r="I106" s="27"/>
      <c r="J106" s="20"/>
      <c r="K106" s="20"/>
      <c r="L106" s="53"/>
      <c r="M106" s="27"/>
      <c r="N106" s="37"/>
      <c r="O106" s="20"/>
      <c r="P106" s="53"/>
      <c r="Q106" s="53"/>
      <c r="R106" s="20"/>
      <c r="S106" s="37"/>
      <c r="T106" s="20"/>
      <c r="U106" s="22"/>
      <c r="V106" s="22"/>
      <c r="W106" s="17"/>
    </row>
    <row r="107" spans="1:23">
      <c r="A107" s="17"/>
      <c r="B107" s="22"/>
      <c r="C107" s="18"/>
      <c r="D107" s="19"/>
      <c r="E107" s="20"/>
      <c r="F107" s="37"/>
      <c r="G107" s="20"/>
      <c r="H107" s="21"/>
      <c r="I107" s="27"/>
      <c r="J107" s="20"/>
      <c r="K107" s="20"/>
      <c r="L107" s="53"/>
      <c r="M107" s="27"/>
      <c r="N107" s="37"/>
      <c r="O107" s="20"/>
      <c r="P107" s="53"/>
      <c r="Q107" s="53"/>
      <c r="R107" s="20"/>
      <c r="S107" s="37"/>
      <c r="T107" s="20"/>
      <c r="U107" s="22"/>
      <c r="V107" s="22"/>
      <c r="W107" s="17"/>
    </row>
    <row r="108" spans="1:23">
      <c r="A108" s="17"/>
      <c r="B108" s="22"/>
      <c r="C108" s="18"/>
      <c r="D108" s="19"/>
      <c r="E108" s="20"/>
      <c r="F108" s="37"/>
      <c r="G108" s="20"/>
      <c r="H108" s="21"/>
      <c r="I108" s="27"/>
      <c r="J108" s="20"/>
      <c r="K108" s="20"/>
      <c r="L108" s="53"/>
      <c r="M108" s="27"/>
      <c r="N108" s="37"/>
      <c r="O108" s="20"/>
      <c r="P108" s="53"/>
      <c r="Q108" s="53"/>
      <c r="R108" s="20"/>
      <c r="S108" s="37"/>
      <c r="T108" s="20"/>
      <c r="U108" s="22"/>
      <c r="V108" s="22"/>
      <c r="W108" s="17"/>
    </row>
    <row r="109" spans="1:23">
      <c r="A109" s="17"/>
      <c r="B109" s="22"/>
      <c r="C109" s="18"/>
      <c r="D109" s="19"/>
      <c r="E109" s="20"/>
      <c r="F109" s="37"/>
      <c r="G109" s="20"/>
      <c r="H109" s="21"/>
      <c r="I109" s="27"/>
      <c r="J109" s="20"/>
      <c r="K109" s="20"/>
      <c r="L109" s="53"/>
      <c r="M109" s="27"/>
      <c r="N109" s="37"/>
      <c r="O109" s="20"/>
      <c r="P109" s="53"/>
      <c r="Q109" s="53"/>
      <c r="R109" s="20"/>
      <c r="S109" s="37"/>
      <c r="T109" s="20"/>
      <c r="U109" s="22"/>
      <c r="V109" s="22"/>
      <c r="W109" s="17"/>
    </row>
    <row r="110" spans="1:23">
      <c r="A110" s="17"/>
      <c r="B110" s="22"/>
      <c r="C110" s="18"/>
      <c r="D110" s="19"/>
      <c r="E110" s="20"/>
      <c r="F110" s="37"/>
      <c r="G110" s="20"/>
      <c r="H110" s="21"/>
      <c r="I110" s="27"/>
      <c r="J110" s="20"/>
      <c r="K110" s="20"/>
      <c r="L110" s="53"/>
      <c r="M110" s="27"/>
      <c r="N110" s="37"/>
      <c r="O110" s="20"/>
      <c r="P110" s="53"/>
      <c r="Q110" s="53"/>
      <c r="R110" s="20"/>
      <c r="S110" s="37"/>
      <c r="T110" s="20"/>
      <c r="U110" s="22"/>
      <c r="V110" s="22"/>
      <c r="W110" s="17"/>
    </row>
    <row r="111" spans="1:23">
      <c r="A111" s="17"/>
      <c r="B111" s="22"/>
      <c r="C111" s="18"/>
      <c r="D111" s="19"/>
      <c r="E111" s="20"/>
      <c r="F111" s="37"/>
      <c r="G111" s="20"/>
      <c r="H111" s="21"/>
      <c r="I111" s="27"/>
      <c r="J111" s="20"/>
      <c r="K111" s="20"/>
      <c r="L111" s="53"/>
      <c r="M111" s="27"/>
      <c r="N111" s="37"/>
      <c r="O111" s="20"/>
      <c r="P111" s="53"/>
      <c r="Q111" s="53"/>
      <c r="R111" s="20"/>
      <c r="S111" s="37"/>
      <c r="T111" s="20"/>
      <c r="U111" s="22"/>
      <c r="V111" s="22"/>
      <c r="W111" s="17"/>
    </row>
    <row r="112" spans="1:23">
      <c r="A112" s="17"/>
      <c r="B112" s="22"/>
      <c r="C112" s="18"/>
      <c r="D112" s="19"/>
      <c r="E112" s="20"/>
      <c r="F112" s="37"/>
      <c r="G112" s="20"/>
      <c r="H112" s="21"/>
      <c r="I112" s="27"/>
      <c r="J112" s="20"/>
      <c r="K112" s="20"/>
      <c r="L112" s="53"/>
      <c r="M112" s="27"/>
      <c r="N112" s="37"/>
      <c r="O112" s="20"/>
      <c r="P112" s="53"/>
      <c r="Q112" s="53"/>
      <c r="R112" s="20"/>
      <c r="S112" s="37"/>
      <c r="T112" s="20"/>
      <c r="U112" s="22"/>
      <c r="V112" s="22"/>
      <c r="W112" s="17"/>
    </row>
    <row r="113" spans="1:23">
      <c r="A113" s="17"/>
      <c r="B113" s="22"/>
      <c r="C113" s="18"/>
      <c r="D113" s="19"/>
      <c r="E113" s="20"/>
      <c r="F113" s="37"/>
      <c r="G113" s="20"/>
      <c r="H113" s="21"/>
      <c r="I113" s="27"/>
      <c r="J113" s="20"/>
      <c r="K113" s="20"/>
      <c r="L113" s="53"/>
      <c r="M113" s="27"/>
      <c r="N113" s="37"/>
      <c r="O113" s="20"/>
      <c r="P113" s="53"/>
      <c r="Q113" s="53"/>
      <c r="R113" s="20"/>
      <c r="S113" s="37"/>
      <c r="T113" s="20"/>
      <c r="U113" s="22"/>
      <c r="V113" s="22"/>
      <c r="W113" s="17"/>
    </row>
    <row r="114" spans="1:23">
      <c r="A114" s="17"/>
      <c r="B114" s="22"/>
      <c r="C114" s="18"/>
      <c r="D114" s="19"/>
      <c r="E114" s="20"/>
      <c r="F114" s="37"/>
      <c r="G114" s="20"/>
      <c r="H114" s="21"/>
      <c r="I114" s="27"/>
      <c r="J114" s="20"/>
      <c r="K114" s="20"/>
      <c r="L114" s="53"/>
      <c r="M114" s="27"/>
      <c r="N114" s="37"/>
      <c r="O114" s="20"/>
      <c r="P114" s="53"/>
      <c r="Q114" s="53"/>
      <c r="R114" s="20"/>
      <c r="S114" s="37"/>
      <c r="T114" s="20"/>
      <c r="U114" s="22"/>
      <c r="V114" s="22"/>
      <c r="W114" s="17"/>
    </row>
    <row r="115" spans="1:23">
      <c r="A115" s="17"/>
      <c r="B115" s="22"/>
      <c r="C115" s="18"/>
      <c r="D115" s="19"/>
      <c r="E115" s="20"/>
      <c r="F115" s="37"/>
      <c r="G115" s="20"/>
      <c r="H115" s="21"/>
      <c r="I115" s="27"/>
      <c r="J115" s="20"/>
      <c r="K115" s="20"/>
      <c r="L115" s="53"/>
      <c r="M115" s="27"/>
      <c r="N115" s="37"/>
      <c r="O115" s="20"/>
      <c r="P115" s="53"/>
      <c r="Q115" s="53"/>
      <c r="R115" s="20"/>
      <c r="S115" s="37"/>
      <c r="T115" s="20"/>
      <c r="U115" s="22"/>
      <c r="V115" s="22"/>
      <c r="W115" s="17"/>
    </row>
    <row r="116" spans="1:23">
      <c r="A116" s="17"/>
      <c r="B116" s="22"/>
      <c r="C116" s="18"/>
      <c r="D116" s="19"/>
      <c r="E116" s="20"/>
      <c r="F116" s="37"/>
      <c r="G116" s="20"/>
      <c r="H116" s="21"/>
      <c r="I116" s="27"/>
      <c r="J116" s="20"/>
      <c r="K116" s="20"/>
      <c r="L116" s="53"/>
      <c r="M116" s="27"/>
      <c r="N116" s="37"/>
      <c r="O116" s="20"/>
      <c r="P116" s="53"/>
      <c r="Q116" s="53"/>
      <c r="R116" s="20"/>
      <c r="S116" s="37"/>
      <c r="T116" s="20"/>
      <c r="U116" s="22"/>
      <c r="V116" s="22"/>
      <c r="W116" s="17"/>
    </row>
    <row r="117" spans="1:23">
      <c r="A117" s="17"/>
      <c r="B117" s="22"/>
      <c r="C117" s="18"/>
      <c r="D117" s="19"/>
      <c r="E117" s="20"/>
      <c r="F117" s="37"/>
      <c r="G117" s="20"/>
      <c r="H117" s="21"/>
      <c r="I117" s="27"/>
      <c r="J117" s="20"/>
      <c r="K117" s="20"/>
      <c r="L117" s="53"/>
      <c r="M117" s="27"/>
      <c r="N117" s="37"/>
      <c r="O117" s="20"/>
      <c r="P117" s="53"/>
      <c r="Q117" s="53"/>
      <c r="R117" s="20"/>
      <c r="S117" s="37"/>
      <c r="T117" s="20"/>
      <c r="U117" s="22"/>
      <c r="V117" s="22"/>
      <c r="W117" s="17"/>
    </row>
    <row r="118" spans="1:23">
      <c r="A118" s="17"/>
      <c r="B118" s="22"/>
      <c r="C118" s="18"/>
      <c r="D118" s="19"/>
      <c r="E118" s="20"/>
      <c r="F118" s="37"/>
      <c r="G118" s="20"/>
      <c r="H118" s="21"/>
      <c r="I118" s="27"/>
      <c r="J118" s="20"/>
      <c r="K118" s="20"/>
      <c r="L118" s="53"/>
      <c r="M118" s="27"/>
      <c r="N118" s="37"/>
      <c r="O118" s="20"/>
      <c r="P118" s="53"/>
      <c r="Q118" s="53"/>
      <c r="R118" s="20"/>
      <c r="S118" s="37"/>
      <c r="T118" s="20"/>
      <c r="U118" s="22"/>
      <c r="V118" s="22"/>
      <c r="W118" s="17"/>
    </row>
    <row r="119" spans="1:23">
      <c r="A119" s="17"/>
      <c r="B119" s="22"/>
      <c r="C119" s="18"/>
      <c r="D119" s="19"/>
      <c r="E119" s="20"/>
      <c r="F119" s="37"/>
      <c r="G119" s="20"/>
      <c r="H119" s="21"/>
      <c r="I119" s="27"/>
      <c r="J119" s="20"/>
      <c r="K119" s="20"/>
      <c r="L119" s="53"/>
      <c r="M119" s="27"/>
      <c r="N119" s="37"/>
      <c r="O119" s="20"/>
      <c r="P119" s="53"/>
      <c r="Q119" s="53"/>
      <c r="R119" s="20"/>
      <c r="S119" s="37"/>
      <c r="T119" s="20"/>
      <c r="U119" s="22"/>
      <c r="V119" s="22"/>
      <c r="W119" s="17"/>
    </row>
    <row r="120" spans="1:23">
      <c r="A120" s="17"/>
      <c r="B120" s="22"/>
      <c r="C120" s="18"/>
      <c r="D120" s="19"/>
      <c r="E120" s="20"/>
      <c r="F120" s="37"/>
      <c r="G120" s="20"/>
      <c r="H120" s="21"/>
      <c r="I120" s="27"/>
      <c r="J120" s="20"/>
      <c r="K120" s="20"/>
      <c r="L120" s="53"/>
      <c r="M120" s="27"/>
      <c r="N120" s="37"/>
      <c r="O120" s="20"/>
      <c r="P120" s="53"/>
      <c r="Q120" s="53"/>
      <c r="R120" s="20"/>
      <c r="S120" s="37"/>
      <c r="T120" s="20"/>
      <c r="U120" s="22"/>
      <c r="V120" s="22"/>
      <c r="W120" s="17"/>
    </row>
    <row r="121" spans="1:23">
      <c r="A121" s="17"/>
      <c r="B121" s="22"/>
      <c r="C121" s="18"/>
      <c r="D121" s="19"/>
      <c r="E121" s="20"/>
      <c r="F121" s="37"/>
      <c r="G121" s="20"/>
      <c r="H121" s="21"/>
      <c r="I121" s="27"/>
      <c r="J121" s="20"/>
      <c r="K121" s="20"/>
      <c r="L121" s="53"/>
      <c r="M121" s="27"/>
      <c r="N121" s="37"/>
      <c r="O121" s="20"/>
      <c r="P121" s="53"/>
      <c r="Q121" s="53"/>
      <c r="R121" s="20"/>
      <c r="S121" s="37"/>
      <c r="T121" s="20"/>
      <c r="U121" s="22"/>
      <c r="V121" s="22"/>
      <c r="W121" s="17"/>
    </row>
    <row r="122" spans="1:23">
      <c r="A122" s="17"/>
      <c r="B122" s="22"/>
      <c r="C122" s="18"/>
      <c r="D122" s="19"/>
      <c r="E122" s="20"/>
      <c r="F122" s="37"/>
      <c r="G122" s="20"/>
      <c r="H122" s="21"/>
      <c r="I122" s="27"/>
      <c r="J122" s="20"/>
      <c r="K122" s="20"/>
      <c r="L122" s="53"/>
      <c r="M122" s="27"/>
      <c r="N122" s="37"/>
      <c r="O122" s="20"/>
      <c r="P122" s="53"/>
      <c r="Q122" s="53"/>
      <c r="R122" s="20"/>
      <c r="S122" s="37"/>
      <c r="T122" s="20"/>
      <c r="U122" s="22"/>
      <c r="V122" s="22"/>
      <c r="W122" s="17"/>
    </row>
    <row r="123" spans="1:23">
      <c r="A123" s="17"/>
      <c r="B123" s="22"/>
      <c r="C123" s="18"/>
      <c r="D123" s="19"/>
      <c r="E123" s="20"/>
      <c r="F123" s="37"/>
      <c r="G123" s="20"/>
      <c r="H123" s="21"/>
      <c r="I123" s="27"/>
      <c r="J123" s="20"/>
      <c r="K123" s="20"/>
      <c r="L123" s="53"/>
      <c r="M123" s="27"/>
      <c r="N123" s="37"/>
      <c r="O123" s="20"/>
      <c r="P123" s="53"/>
      <c r="Q123" s="53"/>
      <c r="R123" s="20"/>
      <c r="S123" s="37"/>
      <c r="T123" s="20"/>
      <c r="U123" s="22"/>
      <c r="V123" s="22"/>
      <c r="W123" s="17"/>
    </row>
    <row r="124" spans="1:23">
      <c r="A124" s="17"/>
      <c r="B124" s="22"/>
      <c r="C124" s="18"/>
      <c r="D124" s="19"/>
      <c r="E124" s="20"/>
      <c r="F124" s="37"/>
      <c r="G124" s="20"/>
      <c r="H124" s="21"/>
      <c r="I124" s="27"/>
      <c r="J124" s="20"/>
      <c r="K124" s="20"/>
      <c r="L124" s="53"/>
      <c r="M124" s="27"/>
      <c r="N124" s="37"/>
      <c r="O124" s="20"/>
      <c r="P124" s="53"/>
      <c r="Q124" s="53"/>
      <c r="R124" s="20"/>
      <c r="S124" s="37"/>
      <c r="T124" s="20"/>
      <c r="U124" s="22"/>
      <c r="V124" s="22"/>
      <c r="W124" s="17"/>
    </row>
    <row r="125" spans="1:23">
      <c r="A125" s="17"/>
      <c r="B125" s="22"/>
      <c r="C125" s="18"/>
      <c r="D125" s="19"/>
      <c r="E125" s="20"/>
      <c r="F125" s="37"/>
      <c r="G125" s="20"/>
      <c r="H125" s="21"/>
      <c r="I125" s="27"/>
      <c r="J125" s="20"/>
      <c r="K125" s="20"/>
      <c r="L125" s="53"/>
      <c r="M125" s="27"/>
      <c r="N125" s="37"/>
      <c r="O125" s="20"/>
      <c r="P125" s="53"/>
      <c r="Q125" s="53"/>
      <c r="R125" s="20"/>
      <c r="S125" s="37"/>
      <c r="T125" s="20"/>
      <c r="U125" s="22"/>
      <c r="V125" s="22"/>
      <c r="W125" s="17"/>
    </row>
    <row r="126" spans="1:23">
      <c r="A126" s="17"/>
      <c r="B126" s="22"/>
      <c r="C126" s="18"/>
      <c r="D126" s="19"/>
      <c r="E126" s="20"/>
      <c r="F126" s="37"/>
      <c r="G126" s="20"/>
      <c r="H126" s="21"/>
      <c r="I126" s="27"/>
      <c r="J126" s="20"/>
      <c r="K126" s="20"/>
      <c r="L126" s="53"/>
      <c r="M126" s="27"/>
      <c r="N126" s="37"/>
      <c r="O126" s="20"/>
      <c r="P126" s="53"/>
      <c r="Q126" s="53"/>
      <c r="R126" s="20"/>
      <c r="S126" s="37"/>
      <c r="T126" s="20"/>
      <c r="U126" s="22"/>
      <c r="V126" s="22"/>
      <c r="W126" s="17"/>
    </row>
    <row r="127" spans="1:23">
      <c r="A127" s="17"/>
      <c r="B127" s="22"/>
      <c r="C127" s="18"/>
      <c r="D127" s="19"/>
      <c r="E127" s="20"/>
      <c r="F127" s="37"/>
      <c r="G127" s="20"/>
      <c r="H127" s="21"/>
      <c r="I127" s="27"/>
      <c r="J127" s="20"/>
      <c r="K127" s="20"/>
      <c r="L127" s="53"/>
      <c r="M127" s="27"/>
      <c r="N127" s="37"/>
      <c r="O127" s="20"/>
      <c r="P127" s="53"/>
      <c r="Q127" s="53"/>
      <c r="R127" s="20"/>
      <c r="S127" s="37"/>
      <c r="T127" s="20"/>
      <c r="U127" s="22"/>
      <c r="V127" s="22"/>
      <c r="W127" s="17"/>
    </row>
    <row r="128" spans="1:23">
      <c r="A128" s="17"/>
      <c r="B128" s="22"/>
      <c r="C128" s="18"/>
      <c r="D128" s="19"/>
      <c r="E128" s="20"/>
      <c r="F128" s="37"/>
      <c r="G128" s="20"/>
      <c r="H128" s="21"/>
      <c r="I128" s="27"/>
      <c r="J128" s="20"/>
      <c r="K128" s="20"/>
      <c r="L128" s="53"/>
      <c r="M128" s="27"/>
      <c r="N128" s="37"/>
      <c r="O128" s="20"/>
      <c r="P128" s="53"/>
      <c r="Q128" s="53"/>
      <c r="R128" s="20"/>
      <c r="S128" s="37"/>
      <c r="T128" s="20"/>
      <c r="U128" s="22"/>
      <c r="V128" s="22"/>
      <c r="W128" s="17"/>
    </row>
    <row r="129" spans="1:23">
      <c r="A129" s="17"/>
      <c r="B129" s="22"/>
      <c r="C129" s="18"/>
      <c r="D129" s="19"/>
      <c r="E129" s="20"/>
      <c r="F129" s="37"/>
      <c r="G129" s="20"/>
      <c r="H129" s="21"/>
      <c r="I129" s="27"/>
      <c r="J129" s="20"/>
      <c r="K129" s="20"/>
      <c r="L129" s="53"/>
      <c r="M129" s="27"/>
      <c r="N129" s="37"/>
      <c r="O129" s="20"/>
      <c r="P129" s="53"/>
      <c r="Q129" s="53"/>
      <c r="R129" s="20"/>
      <c r="S129" s="37"/>
      <c r="T129" s="20"/>
      <c r="U129" s="22"/>
      <c r="V129" s="22"/>
      <c r="W129" s="17"/>
    </row>
    <row r="130" spans="1:23">
      <c r="A130" s="17"/>
      <c r="B130" s="22"/>
      <c r="C130" s="18"/>
      <c r="D130" s="19"/>
      <c r="E130" s="20"/>
      <c r="F130" s="37"/>
      <c r="G130" s="20"/>
      <c r="H130" s="21"/>
      <c r="I130" s="27"/>
      <c r="J130" s="20"/>
      <c r="K130" s="20"/>
      <c r="L130" s="53"/>
      <c r="M130" s="27"/>
      <c r="N130" s="37"/>
      <c r="O130" s="20"/>
      <c r="P130" s="53"/>
      <c r="Q130" s="53"/>
      <c r="R130" s="20"/>
      <c r="S130" s="37"/>
      <c r="T130" s="20"/>
      <c r="U130" s="22"/>
      <c r="V130" s="22"/>
      <c r="W130" s="17"/>
    </row>
    <row r="131" spans="1:23">
      <c r="A131" s="17"/>
      <c r="B131" s="22"/>
      <c r="C131" s="18"/>
      <c r="D131" s="19"/>
      <c r="E131" s="20"/>
      <c r="F131" s="37"/>
      <c r="G131" s="20"/>
      <c r="H131" s="21"/>
      <c r="I131" s="27"/>
      <c r="J131" s="20"/>
      <c r="K131" s="20"/>
      <c r="L131" s="53"/>
      <c r="M131" s="27"/>
      <c r="N131" s="37"/>
      <c r="O131" s="20"/>
      <c r="P131" s="53"/>
      <c r="Q131" s="53"/>
      <c r="R131" s="20"/>
      <c r="S131" s="37"/>
      <c r="T131" s="20"/>
      <c r="U131" s="22"/>
      <c r="V131" s="22"/>
      <c r="W131" s="17"/>
    </row>
    <row r="132" spans="1:23">
      <c r="A132" s="17"/>
      <c r="B132" s="22"/>
      <c r="C132" s="18"/>
      <c r="D132" s="19"/>
      <c r="E132" s="20"/>
      <c r="F132" s="37"/>
      <c r="G132" s="20"/>
      <c r="H132" s="21"/>
      <c r="I132" s="27"/>
      <c r="J132" s="20"/>
      <c r="K132" s="20"/>
      <c r="L132" s="53"/>
      <c r="M132" s="27"/>
      <c r="N132" s="37"/>
      <c r="O132" s="20"/>
      <c r="P132" s="53"/>
      <c r="Q132" s="53"/>
      <c r="R132" s="20"/>
      <c r="S132" s="37"/>
      <c r="T132" s="20"/>
      <c r="U132" s="22"/>
      <c r="V132" s="22"/>
      <c r="W132" s="17"/>
    </row>
    <row r="133" spans="1:23">
      <c r="A133" s="17"/>
      <c r="B133" s="22"/>
      <c r="C133" s="18"/>
      <c r="D133" s="19"/>
      <c r="E133" s="20"/>
      <c r="F133" s="37"/>
      <c r="G133" s="20"/>
      <c r="H133" s="21"/>
      <c r="I133" s="27"/>
      <c r="J133" s="20"/>
      <c r="K133" s="20"/>
      <c r="L133" s="53"/>
      <c r="M133" s="27"/>
      <c r="N133" s="37"/>
      <c r="O133" s="20"/>
      <c r="P133" s="53"/>
      <c r="Q133" s="53"/>
      <c r="R133" s="20"/>
      <c r="S133" s="37"/>
      <c r="T133" s="20"/>
      <c r="U133" s="22"/>
      <c r="V133" s="22"/>
      <c r="W133" s="17"/>
    </row>
    <row r="134" spans="1:23">
      <c r="A134" s="17"/>
      <c r="B134" s="22"/>
      <c r="C134" s="18"/>
      <c r="D134" s="19"/>
      <c r="E134" s="20"/>
      <c r="F134" s="37"/>
      <c r="G134" s="20"/>
      <c r="H134" s="21"/>
      <c r="I134" s="27"/>
      <c r="J134" s="20"/>
      <c r="K134" s="20"/>
      <c r="L134" s="53"/>
      <c r="M134" s="27"/>
      <c r="N134" s="37"/>
      <c r="O134" s="20"/>
      <c r="P134" s="53"/>
      <c r="Q134" s="53"/>
      <c r="R134" s="20"/>
      <c r="S134" s="37"/>
      <c r="T134" s="20"/>
      <c r="U134" s="22"/>
      <c r="V134" s="22"/>
      <c r="W134" s="17"/>
    </row>
    <row r="135" spans="1:23">
      <c r="A135" s="17"/>
      <c r="B135" s="22"/>
      <c r="C135" s="18"/>
      <c r="D135" s="19"/>
      <c r="E135" s="20"/>
      <c r="F135" s="37"/>
      <c r="G135" s="20"/>
      <c r="H135" s="21"/>
      <c r="I135" s="27"/>
      <c r="J135" s="20"/>
      <c r="K135" s="20"/>
      <c r="L135" s="53"/>
      <c r="M135" s="27"/>
      <c r="N135" s="37"/>
      <c r="O135" s="20"/>
      <c r="P135" s="53"/>
      <c r="Q135" s="53"/>
      <c r="R135" s="20"/>
      <c r="S135" s="37"/>
      <c r="T135" s="20"/>
      <c r="U135" s="22"/>
      <c r="V135" s="22"/>
      <c r="W135" s="17"/>
    </row>
    <row r="136" spans="1:23">
      <c r="A136" s="17"/>
      <c r="B136" s="22"/>
      <c r="C136" s="18"/>
      <c r="D136" s="19"/>
      <c r="E136" s="20"/>
      <c r="F136" s="37"/>
      <c r="G136" s="20"/>
      <c r="H136" s="21"/>
      <c r="I136" s="27"/>
      <c r="J136" s="20"/>
      <c r="K136" s="20"/>
      <c r="L136" s="53"/>
      <c r="M136" s="27"/>
      <c r="N136" s="37"/>
      <c r="O136" s="20"/>
      <c r="P136" s="53"/>
      <c r="Q136" s="53"/>
      <c r="R136" s="20"/>
      <c r="S136" s="37"/>
      <c r="T136" s="20"/>
      <c r="U136" s="22"/>
      <c r="V136" s="22"/>
      <c r="W136" s="17"/>
    </row>
    <row r="137" spans="1:23">
      <c r="A137" s="17"/>
      <c r="B137" s="22"/>
      <c r="C137" s="18"/>
      <c r="D137" s="19"/>
      <c r="E137" s="20"/>
      <c r="F137" s="37"/>
      <c r="G137" s="20"/>
      <c r="H137" s="21"/>
      <c r="I137" s="27"/>
      <c r="J137" s="20"/>
      <c r="K137" s="20"/>
      <c r="L137" s="53"/>
      <c r="M137" s="27"/>
      <c r="N137" s="37"/>
      <c r="O137" s="20"/>
      <c r="P137" s="53"/>
      <c r="Q137" s="53"/>
      <c r="R137" s="20"/>
      <c r="S137" s="37"/>
      <c r="T137" s="20"/>
      <c r="U137" s="22"/>
      <c r="V137" s="22"/>
      <c r="W137" s="17"/>
    </row>
    <row r="138" spans="1:23">
      <c r="A138" s="17"/>
      <c r="B138" s="22"/>
      <c r="C138" s="18"/>
      <c r="D138" s="19"/>
      <c r="E138" s="20"/>
      <c r="F138" s="37"/>
      <c r="G138" s="20"/>
      <c r="H138" s="21"/>
      <c r="I138" s="27"/>
      <c r="J138" s="20"/>
      <c r="K138" s="20"/>
      <c r="L138" s="53"/>
      <c r="M138" s="27"/>
      <c r="N138" s="37"/>
      <c r="O138" s="20"/>
      <c r="P138" s="53"/>
      <c r="Q138" s="53"/>
      <c r="R138" s="20"/>
      <c r="S138" s="37"/>
      <c r="T138" s="20"/>
      <c r="U138" s="22"/>
      <c r="V138" s="22"/>
      <c r="W138" s="17"/>
    </row>
    <row r="139" spans="1:23">
      <c r="A139" s="17"/>
      <c r="B139" s="22"/>
      <c r="C139" s="18"/>
      <c r="D139" s="19"/>
      <c r="E139" s="20"/>
      <c r="F139" s="37"/>
      <c r="G139" s="20"/>
      <c r="H139" s="21"/>
      <c r="I139" s="27"/>
      <c r="J139" s="20"/>
      <c r="K139" s="20"/>
      <c r="L139" s="53"/>
      <c r="M139" s="27"/>
      <c r="N139" s="37"/>
      <c r="O139" s="20"/>
      <c r="P139" s="53"/>
      <c r="Q139" s="53"/>
      <c r="R139" s="20"/>
      <c r="S139" s="37"/>
      <c r="T139" s="20"/>
      <c r="U139" s="22"/>
      <c r="V139" s="22"/>
      <c r="W139" s="17"/>
    </row>
    <row r="140" spans="1:23">
      <c r="A140" s="17"/>
      <c r="B140" s="22"/>
      <c r="C140" s="18"/>
      <c r="D140" s="19"/>
      <c r="E140" s="20"/>
      <c r="F140" s="37"/>
      <c r="G140" s="20"/>
      <c r="H140" s="21"/>
      <c r="I140" s="27"/>
      <c r="J140" s="20"/>
      <c r="K140" s="20"/>
      <c r="L140" s="53"/>
      <c r="M140" s="27"/>
      <c r="N140" s="37"/>
      <c r="O140" s="20"/>
      <c r="P140" s="53"/>
      <c r="Q140" s="53"/>
      <c r="R140" s="20"/>
      <c r="S140" s="37"/>
      <c r="T140" s="20"/>
      <c r="U140" s="22"/>
      <c r="V140" s="22"/>
      <c r="W140" s="17"/>
    </row>
    <row r="141" spans="1:23">
      <c r="A141" s="17"/>
      <c r="B141" s="22"/>
      <c r="C141" s="18"/>
      <c r="D141" s="19"/>
      <c r="E141" s="20"/>
      <c r="F141" s="37"/>
      <c r="G141" s="20"/>
      <c r="H141" s="21"/>
      <c r="I141" s="27"/>
      <c r="J141" s="20"/>
      <c r="K141" s="20"/>
      <c r="L141" s="53"/>
      <c r="M141" s="27"/>
      <c r="N141" s="37"/>
      <c r="O141" s="20"/>
      <c r="P141" s="53"/>
      <c r="Q141" s="53"/>
      <c r="R141" s="20"/>
      <c r="S141" s="37"/>
      <c r="T141" s="20"/>
      <c r="U141" s="22"/>
      <c r="V141" s="22"/>
      <c r="W141" s="17"/>
    </row>
    <row r="142" spans="1:23">
      <c r="A142" s="17"/>
      <c r="B142" s="22"/>
      <c r="C142" s="18"/>
      <c r="D142" s="19"/>
      <c r="E142" s="20"/>
      <c r="F142" s="37"/>
      <c r="G142" s="20"/>
      <c r="H142" s="21"/>
      <c r="I142" s="27"/>
      <c r="J142" s="20"/>
      <c r="K142" s="20"/>
      <c r="L142" s="53"/>
      <c r="M142" s="27"/>
      <c r="N142" s="37"/>
      <c r="O142" s="20"/>
      <c r="P142" s="53"/>
      <c r="Q142" s="53"/>
      <c r="R142" s="20"/>
      <c r="S142" s="37"/>
      <c r="T142" s="20"/>
      <c r="U142" s="22"/>
      <c r="V142" s="22"/>
      <c r="W142" s="17"/>
    </row>
    <row r="143" spans="1:23">
      <c r="A143" s="17"/>
      <c r="B143" s="22"/>
      <c r="C143" s="18"/>
      <c r="D143" s="19"/>
      <c r="E143" s="20"/>
      <c r="F143" s="37"/>
      <c r="G143" s="20"/>
      <c r="H143" s="21"/>
      <c r="I143" s="27"/>
      <c r="J143" s="20"/>
      <c r="K143" s="20"/>
      <c r="L143" s="53"/>
      <c r="M143" s="27"/>
      <c r="N143" s="37"/>
      <c r="O143" s="20"/>
      <c r="P143" s="53"/>
      <c r="Q143" s="53"/>
      <c r="R143" s="20"/>
      <c r="S143" s="37"/>
      <c r="T143" s="20"/>
      <c r="U143" s="22"/>
      <c r="V143" s="22"/>
      <c r="W143" s="17"/>
    </row>
    <row r="144" spans="1:23">
      <c r="A144" s="17"/>
      <c r="B144" s="22"/>
      <c r="C144" s="18"/>
      <c r="D144" s="19"/>
      <c r="E144" s="20"/>
      <c r="F144" s="37"/>
      <c r="G144" s="20"/>
      <c r="H144" s="21"/>
      <c r="I144" s="27"/>
      <c r="J144" s="20"/>
      <c r="K144" s="20"/>
      <c r="L144" s="53"/>
      <c r="M144" s="27"/>
      <c r="N144" s="37"/>
      <c r="O144" s="20"/>
      <c r="P144" s="53"/>
      <c r="Q144" s="53"/>
      <c r="R144" s="20"/>
      <c r="S144" s="37"/>
      <c r="T144" s="20"/>
      <c r="U144" s="22"/>
      <c r="V144" s="22"/>
      <c r="W144" s="17"/>
    </row>
    <row r="145" spans="1:23">
      <c r="A145" s="17"/>
      <c r="B145" s="22"/>
      <c r="C145" s="18"/>
      <c r="D145" s="19"/>
      <c r="E145" s="20"/>
      <c r="F145" s="37"/>
      <c r="G145" s="20"/>
      <c r="H145" s="21"/>
      <c r="I145" s="27"/>
      <c r="J145" s="20"/>
      <c r="K145" s="20"/>
      <c r="L145" s="53"/>
      <c r="M145" s="27"/>
      <c r="N145" s="37"/>
      <c r="O145" s="20"/>
      <c r="P145" s="53"/>
      <c r="Q145" s="53"/>
      <c r="R145" s="20"/>
      <c r="S145" s="37"/>
      <c r="T145" s="20"/>
      <c r="U145" s="22"/>
      <c r="V145" s="22"/>
      <c r="W145" s="17"/>
    </row>
    <row r="146" spans="1:23">
      <c r="A146" s="17"/>
      <c r="B146" s="22"/>
      <c r="C146" s="18"/>
      <c r="D146" s="19"/>
      <c r="E146" s="20"/>
      <c r="F146" s="37"/>
      <c r="G146" s="20"/>
      <c r="H146" s="21"/>
      <c r="I146" s="27"/>
      <c r="J146" s="20"/>
      <c r="K146" s="20"/>
      <c r="L146" s="53"/>
      <c r="M146" s="27"/>
      <c r="N146" s="37"/>
      <c r="O146" s="20"/>
      <c r="P146" s="53"/>
      <c r="Q146" s="53"/>
      <c r="R146" s="20"/>
      <c r="S146" s="37"/>
      <c r="T146" s="20"/>
      <c r="U146" s="22"/>
      <c r="V146" s="22"/>
      <c r="W146" s="17"/>
    </row>
    <row r="147" spans="1:23">
      <c r="A147" s="17"/>
      <c r="B147" s="22"/>
      <c r="C147" s="18"/>
      <c r="D147" s="19"/>
      <c r="E147" s="20"/>
      <c r="F147" s="37"/>
      <c r="G147" s="20"/>
      <c r="H147" s="21"/>
      <c r="I147" s="27"/>
      <c r="J147" s="20"/>
      <c r="K147" s="20"/>
      <c r="L147" s="53"/>
      <c r="M147" s="27"/>
      <c r="N147" s="37"/>
      <c r="O147" s="20"/>
      <c r="P147" s="53"/>
      <c r="Q147" s="53"/>
      <c r="R147" s="20"/>
      <c r="S147" s="37"/>
      <c r="T147" s="20"/>
      <c r="U147" s="22"/>
      <c r="V147" s="22"/>
      <c r="W147" s="17"/>
    </row>
    <row r="148" spans="1:23">
      <c r="A148" s="17"/>
      <c r="B148" s="22"/>
      <c r="C148" s="18"/>
      <c r="D148" s="19"/>
      <c r="E148" s="20"/>
      <c r="F148" s="37"/>
      <c r="G148" s="20"/>
      <c r="H148" s="21"/>
      <c r="I148" s="27"/>
      <c r="J148" s="20"/>
      <c r="K148" s="20"/>
      <c r="L148" s="53"/>
      <c r="M148" s="27"/>
      <c r="N148" s="37"/>
      <c r="O148" s="20"/>
      <c r="P148" s="53"/>
      <c r="Q148" s="53"/>
      <c r="R148" s="20"/>
      <c r="S148" s="37"/>
      <c r="T148" s="20"/>
      <c r="U148" s="22"/>
      <c r="V148" s="22"/>
      <c r="W148" s="17"/>
    </row>
    <row r="149" spans="1:23">
      <c r="A149" s="17"/>
      <c r="B149" s="22"/>
      <c r="C149" s="18"/>
      <c r="D149" s="19"/>
      <c r="E149" s="20"/>
      <c r="F149" s="37"/>
      <c r="G149" s="20"/>
      <c r="H149" s="21"/>
      <c r="I149" s="27"/>
      <c r="J149" s="20"/>
      <c r="K149" s="20"/>
      <c r="L149" s="53"/>
      <c r="M149" s="27"/>
      <c r="N149" s="37"/>
      <c r="O149" s="20"/>
      <c r="P149" s="53"/>
      <c r="Q149" s="53"/>
      <c r="R149" s="20"/>
      <c r="S149" s="37"/>
      <c r="T149" s="20"/>
      <c r="U149" s="22"/>
      <c r="V149" s="22"/>
      <c r="W149" s="17"/>
    </row>
    <row r="150" spans="1:23">
      <c r="A150" s="17"/>
      <c r="B150" s="22"/>
      <c r="C150" s="18"/>
      <c r="D150" s="19"/>
      <c r="E150" s="20"/>
      <c r="F150" s="37"/>
      <c r="G150" s="20"/>
      <c r="H150" s="21"/>
      <c r="I150" s="27"/>
      <c r="J150" s="20"/>
      <c r="K150" s="20"/>
      <c r="L150" s="53"/>
      <c r="M150" s="27"/>
      <c r="N150" s="37"/>
      <c r="O150" s="20"/>
      <c r="P150" s="53"/>
      <c r="Q150" s="53"/>
      <c r="R150" s="20"/>
      <c r="S150" s="37"/>
      <c r="T150" s="20"/>
      <c r="U150" s="22"/>
      <c r="V150" s="22"/>
      <c r="W150" s="17"/>
    </row>
    <row r="151" spans="1:23">
      <c r="A151" s="17"/>
      <c r="B151" s="22"/>
      <c r="C151" s="18"/>
      <c r="D151" s="19"/>
      <c r="E151" s="20"/>
      <c r="F151" s="37"/>
      <c r="G151" s="20"/>
      <c r="H151" s="21"/>
      <c r="I151" s="27"/>
      <c r="J151" s="20"/>
      <c r="K151" s="20"/>
      <c r="L151" s="53"/>
      <c r="M151" s="27"/>
      <c r="N151" s="37"/>
      <c r="O151" s="20"/>
      <c r="P151" s="53"/>
      <c r="Q151" s="53"/>
      <c r="R151" s="20"/>
      <c r="S151" s="37"/>
      <c r="T151" s="20"/>
      <c r="U151" s="22"/>
      <c r="V151" s="22"/>
      <c r="W151" s="17"/>
    </row>
    <row r="152" spans="1:23">
      <c r="A152" s="17"/>
      <c r="B152" s="22"/>
      <c r="C152" s="18"/>
      <c r="D152" s="19"/>
      <c r="E152" s="20"/>
      <c r="F152" s="37"/>
      <c r="G152" s="20"/>
      <c r="H152" s="21"/>
      <c r="I152" s="27"/>
      <c r="J152" s="20"/>
      <c r="K152" s="20"/>
      <c r="L152" s="53"/>
      <c r="M152" s="27"/>
      <c r="N152" s="37"/>
      <c r="O152" s="20"/>
      <c r="P152" s="53"/>
      <c r="Q152" s="53"/>
      <c r="R152" s="20"/>
      <c r="S152" s="37"/>
      <c r="T152" s="20"/>
      <c r="U152" s="22"/>
      <c r="V152" s="22"/>
      <c r="W152" s="17"/>
    </row>
    <row r="153" spans="1:23">
      <c r="A153" s="17"/>
      <c r="B153" s="22"/>
      <c r="C153" s="18"/>
      <c r="D153" s="19"/>
      <c r="E153" s="20"/>
      <c r="F153" s="37"/>
      <c r="G153" s="20"/>
      <c r="H153" s="21"/>
      <c r="I153" s="27"/>
      <c r="J153" s="20"/>
      <c r="K153" s="20"/>
      <c r="L153" s="53"/>
      <c r="M153" s="27"/>
      <c r="N153" s="37"/>
      <c r="O153" s="20"/>
      <c r="P153" s="53"/>
      <c r="Q153" s="53"/>
      <c r="R153" s="20"/>
      <c r="S153" s="37"/>
      <c r="T153" s="20"/>
      <c r="U153" s="22"/>
      <c r="V153" s="22"/>
      <c r="W153" s="17"/>
    </row>
    <row r="154" spans="1:23">
      <c r="A154" s="17"/>
      <c r="B154" s="22"/>
      <c r="C154" s="18"/>
      <c r="D154" s="19"/>
      <c r="E154" s="20"/>
      <c r="F154" s="37"/>
      <c r="G154" s="20"/>
      <c r="H154" s="21"/>
      <c r="I154" s="27"/>
      <c r="J154" s="20"/>
      <c r="K154" s="20"/>
      <c r="L154" s="53"/>
      <c r="M154" s="27"/>
      <c r="N154" s="37"/>
      <c r="O154" s="20"/>
      <c r="P154" s="53"/>
      <c r="Q154" s="53"/>
      <c r="R154" s="20"/>
      <c r="S154" s="37"/>
      <c r="T154" s="20"/>
      <c r="U154" s="22"/>
      <c r="V154" s="22"/>
      <c r="W154" s="17"/>
    </row>
    <row r="155" spans="1:23">
      <c r="A155" s="17"/>
      <c r="B155" s="22"/>
      <c r="C155" s="18"/>
      <c r="D155" s="19"/>
      <c r="E155" s="20"/>
      <c r="F155" s="37"/>
      <c r="G155" s="20"/>
      <c r="H155" s="21"/>
      <c r="I155" s="27"/>
      <c r="J155" s="20"/>
      <c r="K155" s="20"/>
      <c r="L155" s="53"/>
      <c r="M155" s="27"/>
      <c r="N155" s="37"/>
      <c r="O155" s="20"/>
      <c r="P155" s="53"/>
      <c r="Q155" s="53"/>
      <c r="R155" s="20"/>
      <c r="S155" s="37"/>
      <c r="T155" s="20"/>
      <c r="U155" s="22"/>
      <c r="V155" s="22"/>
      <c r="W155" s="17"/>
    </row>
    <row r="156" spans="1:23">
      <c r="A156" s="17"/>
      <c r="B156" s="22"/>
      <c r="C156" s="18"/>
      <c r="D156" s="19"/>
      <c r="E156" s="20"/>
      <c r="F156" s="37"/>
      <c r="G156" s="20"/>
      <c r="H156" s="21"/>
      <c r="I156" s="27"/>
      <c r="J156" s="20"/>
      <c r="K156" s="20"/>
      <c r="L156" s="53"/>
      <c r="M156" s="27"/>
      <c r="N156" s="37"/>
      <c r="O156" s="20"/>
      <c r="P156" s="53"/>
      <c r="Q156" s="53"/>
      <c r="R156" s="20"/>
      <c r="S156" s="37"/>
      <c r="T156" s="20"/>
      <c r="U156" s="22"/>
      <c r="V156" s="22"/>
      <c r="W156" s="17"/>
    </row>
    <row r="157" spans="1:23">
      <c r="A157" s="17"/>
      <c r="B157" s="22"/>
      <c r="C157" s="18"/>
      <c r="D157" s="19"/>
      <c r="E157" s="20"/>
      <c r="F157" s="37"/>
      <c r="G157" s="20"/>
      <c r="H157" s="21"/>
      <c r="I157" s="27"/>
      <c r="J157" s="20"/>
      <c r="K157" s="20"/>
      <c r="L157" s="53"/>
      <c r="M157" s="27"/>
      <c r="N157" s="37"/>
      <c r="O157" s="20"/>
      <c r="P157" s="53"/>
      <c r="Q157" s="53"/>
      <c r="R157" s="20"/>
      <c r="S157" s="37"/>
      <c r="T157" s="20"/>
      <c r="U157" s="22"/>
      <c r="V157" s="22"/>
      <c r="W157" s="17"/>
    </row>
    <row r="158" spans="1:23">
      <c r="A158" s="17"/>
      <c r="B158" s="22"/>
      <c r="C158" s="18"/>
      <c r="D158" s="19"/>
      <c r="E158" s="20"/>
      <c r="F158" s="37"/>
      <c r="G158" s="20"/>
      <c r="H158" s="21"/>
      <c r="I158" s="27"/>
      <c r="J158" s="20"/>
      <c r="K158" s="20"/>
      <c r="L158" s="53"/>
      <c r="M158" s="27"/>
      <c r="N158" s="37"/>
      <c r="O158" s="20"/>
      <c r="P158" s="53"/>
      <c r="Q158" s="53"/>
      <c r="R158" s="20"/>
      <c r="S158" s="37"/>
      <c r="T158" s="20"/>
      <c r="U158" s="22"/>
      <c r="V158" s="22"/>
      <c r="W158" s="17"/>
    </row>
    <row r="159" spans="1:23">
      <c r="A159" s="17"/>
      <c r="B159" s="22"/>
      <c r="C159" s="18"/>
      <c r="D159" s="19"/>
      <c r="E159" s="20"/>
      <c r="F159" s="37"/>
      <c r="G159" s="20"/>
      <c r="H159" s="21"/>
      <c r="I159" s="27"/>
      <c r="J159" s="20"/>
      <c r="K159" s="20"/>
      <c r="L159" s="53"/>
      <c r="M159" s="27"/>
      <c r="N159" s="37"/>
      <c r="O159" s="20"/>
      <c r="P159" s="53"/>
      <c r="Q159" s="53"/>
      <c r="R159" s="20"/>
      <c r="S159" s="37"/>
      <c r="T159" s="20"/>
      <c r="U159" s="22"/>
      <c r="V159" s="22"/>
      <c r="W159" s="17"/>
    </row>
    <row r="160" spans="1:23">
      <c r="A160" s="17"/>
      <c r="B160" s="22"/>
      <c r="C160" s="18"/>
      <c r="D160" s="19"/>
      <c r="E160" s="20"/>
      <c r="F160" s="37"/>
      <c r="G160" s="20"/>
      <c r="H160" s="21"/>
      <c r="I160" s="27"/>
      <c r="J160" s="20"/>
      <c r="K160" s="20"/>
      <c r="L160" s="53"/>
      <c r="M160" s="27"/>
      <c r="N160" s="37"/>
      <c r="O160" s="20"/>
      <c r="P160" s="53"/>
      <c r="Q160" s="53"/>
      <c r="R160" s="20"/>
      <c r="S160" s="37"/>
      <c r="T160" s="20"/>
      <c r="U160" s="22"/>
      <c r="V160" s="22"/>
      <c r="W160" s="17"/>
    </row>
    <row r="161" spans="1:23">
      <c r="A161" s="17"/>
      <c r="B161" s="22"/>
      <c r="C161" s="18"/>
      <c r="D161" s="19"/>
      <c r="E161" s="20"/>
      <c r="F161" s="37"/>
      <c r="G161" s="20"/>
      <c r="H161" s="21"/>
      <c r="I161" s="27"/>
      <c r="J161" s="20"/>
      <c r="K161" s="20"/>
      <c r="L161" s="53"/>
      <c r="M161" s="27"/>
      <c r="N161" s="37"/>
      <c r="O161" s="20"/>
      <c r="P161" s="53"/>
      <c r="Q161" s="53"/>
      <c r="R161" s="20"/>
      <c r="S161" s="37"/>
      <c r="T161" s="20"/>
      <c r="U161" s="22"/>
      <c r="V161" s="22"/>
      <c r="W161" s="17"/>
    </row>
    <row r="162" spans="1:23">
      <c r="A162" s="17"/>
      <c r="B162" s="22"/>
      <c r="C162" s="18"/>
      <c r="D162" s="19"/>
      <c r="E162" s="20"/>
      <c r="F162" s="37"/>
      <c r="G162" s="20"/>
      <c r="H162" s="21"/>
      <c r="I162" s="27"/>
      <c r="J162" s="20"/>
      <c r="K162" s="20"/>
      <c r="L162" s="53"/>
      <c r="M162" s="27"/>
      <c r="N162" s="37"/>
      <c r="O162" s="20"/>
      <c r="P162" s="53"/>
      <c r="Q162" s="53"/>
      <c r="R162" s="20"/>
      <c r="S162" s="37"/>
      <c r="T162" s="20"/>
      <c r="U162" s="22"/>
      <c r="V162" s="22"/>
      <c r="W162" s="17"/>
    </row>
    <row r="163" spans="1:23">
      <c r="A163" s="17"/>
      <c r="B163" s="22"/>
      <c r="C163" s="18"/>
      <c r="D163" s="19"/>
      <c r="E163" s="20"/>
      <c r="F163" s="37"/>
      <c r="G163" s="20"/>
      <c r="H163" s="21"/>
      <c r="I163" s="27"/>
      <c r="J163" s="20"/>
      <c r="K163" s="20"/>
      <c r="L163" s="53"/>
      <c r="M163" s="27"/>
      <c r="N163" s="37"/>
      <c r="O163" s="20"/>
      <c r="P163" s="53"/>
      <c r="Q163" s="53"/>
      <c r="R163" s="20"/>
      <c r="S163" s="37"/>
      <c r="T163" s="20"/>
      <c r="U163" s="22"/>
      <c r="V163" s="22"/>
      <c r="W163" s="17"/>
    </row>
    <row r="164" spans="1:23">
      <c r="A164" s="17"/>
      <c r="B164" s="22"/>
      <c r="C164" s="18"/>
      <c r="D164" s="19"/>
      <c r="E164" s="20"/>
      <c r="F164" s="37"/>
      <c r="G164" s="20"/>
      <c r="H164" s="21"/>
      <c r="I164" s="27"/>
      <c r="J164" s="20"/>
      <c r="K164" s="20"/>
      <c r="L164" s="53"/>
      <c r="M164" s="27"/>
      <c r="N164" s="37"/>
      <c r="O164" s="20"/>
      <c r="P164" s="53"/>
      <c r="Q164" s="53"/>
      <c r="R164" s="20"/>
      <c r="S164" s="37"/>
      <c r="T164" s="20"/>
      <c r="U164" s="22"/>
      <c r="V164" s="22"/>
      <c r="W164" s="17"/>
    </row>
    <row r="165" spans="1:23">
      <c r="A165" s="17"/>
      <c r="B165" s="22"/>
      <c r="C165" s="18"/>
      <c r="D165" s="19"/>
      <c r="E165" s="20"/>
      <c r="F165" s="37"/>
      <c r="G165" s="20"/>
      <c r="H165" s="21"/>
      <c r="I165" s="27"/>
      <c r="J165" s="20"/>
      <c r="K165" s="20"/>
      <c r="L165" s="53"/>
      <c r="M165" s="27"/>
      <c r="N165" s="37"/>
      <c r="O165" s="20"/>
      <c r="P165" s="53"/>
      <c r="Q165" s="53"/>
      <c r="R165" s="20"/>
      <c r="S165" s="37"/>
      <c r="T165" s="20"/>
      <c r="U165" s="22"/>
      <c r="V165" s="22"/>
      <c r="W165" s="17"/>
    </row>
    <row r="166" spans="1:23">
      <c r="A166" s="17"/>
      <c r="B166" s="22"/>
      <c r="C166" s="18"/>
      <c r="D166" s="19"/>
      <c r="E166" s="20"/>
      <c r="F166" s="37"/>
      <c r="G166" s="20"/>
      <c r="H166" s="21"/>
      <c r="I166" s="27"/>
      <c r="J166" s="20"/>
      <c r="K166" s="20"/>
      <c r="L166" s="53"/>
      <c r="M166" s="27"/>
      <c r="N166" s="37"/>
      <c r="O166" s="20"/>
      <c r="P166" s="53"/>
      <c r="Q166" s="53"/>
      <c r="R166" s="20"/>
      <c r="S166" s="37"/>
      <c r="T166" s="20"/>
      <c r="U166" s="22"/>
      <c r="V166" s="22"/>
      <c r="W166" s="17"/>
    </row>
    <row r="167" spans="1:23">
      <c r="A167" s="17"/>
      <c r="B167" s="22"/>
      <c r="C167" s="18"/>
      <c r="D167" s="19"/>
      <c r="E167" s="20"/>
      <c r="F167" s="37"/>
      <c r="G167" s="20"/>
      <c r="H167" s="21"/>
      <c r="I167" s="27"/>
      <c r="J167" s="20"/>
      <c r="K167" s="20"/>
      <c r="L167" s="53"/>
      <c r="M167" s="27"/>
      <c r="N167" s="37"/>
      <c r="O167" s="20"/>
      <c r="P167" s="53"/>
      <c r="Q167" s="53"/>
      <c r="R167" s="20"/>
      <c r="S167" s="37"/>
      <c r="T167" s="20"/>
      <c r="U167" s="22"/>
      <c r="V167" s="22"/>
      <c r="W167" s="17"/>
    </row>
    <row r="168" spans="1:23">
      <c r="A168" s="17"/>
      <c r="B168" s="22"/>
      <c r="C168" s="18"/>
      <c r="D168" s="19"/>
      <c r="E168" s="20"/>
      <c r="F168" s="37"/>
      <c r="G168" s="20"/>
      <c r="H168" s="21"/>
      <c r="I168" s="27"/>
      <c r="J168" s="20"/>
      <c r="K168" s="20"/>
      <c r="L168" s="53"/>
      <c r="M168" s="27"/>
      <c r="N168" s="37"/>
      <c r="O168" s="20"/>
      <c r="P168" s="53"/>
      <c r="Q168" s="53"/>
      <c r="R168" s="20"/>
      <c r="S168" s="37"/>
      <c r="T168" s="20"/>
      <c r="U168" s="22"/>
      <c r="V168" s="22"/>
      <c r="W168" s="17"/>
    </row>
    <row r="169" spans="1:23">
      <c r="A169" s="17"/>
      <c r="B169" s="22"/>
      <c r="C169" s="18"/>
      <c r="D169" s="19"/>
      <c r="E169" s="20"/>
      <c r="F169" s="37"/>
      <c r="G169" s="20"/>
      <c r="H169" s="21"/>
      <c r="I169" s="27"/>
      <c r="J169" s="20"/>
      <c r="K169" s="20"/>
      <c r="L169" s="53"/>
      <c r="M169" s="27"/>
      <c r="N169" s="37"/>
      <c r="O169" s="20"/>
      <c r="P169" s="53"/>
      <c r="Q169" s="53"/>
      <c r="R169" s="20"/>
      <c r="S169" s="37"/>
      <c r="T169" s="20"/>
      <c r="U169" s="22"/>
      <c r="V169" s="22"/>
      <c r="W169" s="17"/>
    </row>
    <row r="170" spans="1:23">
      <c r="A170" s="17"/>
      <c r="B170" s="22"/>
      <c r="C170" s="18"/>
      <c r="D170" s="19"/>
      <c r="E170" s="20"/>
      <c r="F170" s="37"/>
      <c r="G170" s="20"/>
      <c r="H170" s="21"/>
      <c r="I170" s="27"/>
      <c r="J170" s="20"/>
      <c r="K170" s="20"/>
      <c r="L170" s="53"/>
      <c r="M170" s="27"/>
      <c r="N170" s="37"/>
      <c r="O170" s="20"/>
      <c r="P170" s="53"/>
      <c r="Q170" s="53"/>
      <c r="R170" s="20"/>
      <c r="S170" s="37"/>
      <c r="T170" s="20"/>
      <c r="U170" s="22"/>
      <c r="V170" s="22"/>
      <c r="W170" s="17"/>
    </row>
    <row r="171" spans="1:23">
      <c r="A171" s="17"/>
      <c r="B171" s="22"/>
      <c r="C171" s="18"/>
      <c r="D171" s="19"/>
      <c r="E171" s="20"/>
      <c r="F171" s="37"/>
      <c r="G171" s="20"/>
      <c r="H171" s="21"/>
      <c r="I171" s="27"/>
      <c r="J171" s="20"/>
      <c r="K171" s="20"/>
      <c r="L171" s="53"/>
      <c r="M171" s="27"/>
      <c r="N171" s="37"/>
      <c r="O171" s="20"/>
      <c r="P171" s="53"/>
      <c r="Q171" s="53"/>
      <c r="R171" s="20"/>
      <c r="S171" s="37"/>
      <c r="T171" s="20"/>
      <c r="U171" s="22"/>
      <c r="V171" s="22"/>
      <c r="W171" s="17"/>
    </row>
    <row r="172" spans="1:23">
      <c r="A172" s="17"/>
      <c r="B172" s="22"/>
      <c r="C172" s="18"/>
      <c r="D172" s="19"/>
      <c r="E172" s="20"/>
      <c r="F172" s="37"/>
      <c r="G172" s="20"/>
      <c r="H172" s="21"/>
      <c r="I172" s="27"/>
      <c r="J172" s="20"/>
      <c r="K172" s="20"/>
      <c r="L172" s="53"/>
      <c r="M172" s="27"/>
      <c r="N172" s="37"/>
      <c r="O172" s="20"/>
      <c r="P172" s="53"/>
      <c r="Q172" s="53"/>
      <c r="R172" s="20"/>
      <c r="S172" s="37"/>
      <c r="T172" s="20"/>
      <c r="U172" s="22"/>
      <c r="V172" s="22"/>
      <c r="W172" s="17"/>
    </row>
    <row r="173" spans="1:23">
      <c r="A173" s="17"/>
      <c r="B173" s="22"/>
      <c r="C173" s="18"/>
      <c r="D173" s="19"/>
      <c r="E173" s="20"/>
      <c r="F173" s="37"/>
      <c r="G173" s="20"/>
      <c r="H173" s="21"/>
      <c r="I173" s="27"/>
      <c r="J173" s="20"/>
      <c r="K173" s="20"/>
      <c r="L173" s="53"/>
      <c r="M173" s="27"/>
      <c r="N173" s="37"/>
      <c r="O173" s="20"/>
      <c r="P173" s="53"/>
      <c r="Q173" s="53"/>
      <c r="R173" s="20"/>
      <c r="S173" s="37"/>
      <c r="T173" s="20"/>
      <c r="U173" s="22"/>
      <c r="V173" s="22"/>
      <c r="W173" s="17"/>
    </row>
    <row r="174" spans="1:23">
      <c r="A174" s="17"/>
      <c r="B174" s="22"/>
      <c r="C174" s="18"/>
      <c r="D174" s="19"/>
      <c r="E174" s="20"/>
      <c r="F174" s="37"/>
      <c r="G174" s="20"/>
      <c r="H174" s="21"/>
      <c r="I174" s="27"/>
      <c r="J174" s="20"/>
      <c r="K174" s="20"/>
      <c r="L174" s="53"/>
      <c r="M174" s="27"/>
      <c r="N174" s="37"/>
      <c r="O174" s="20"/>
      <c r="P174" s="53"/>
      <c r="Q174" s="53"/>
      <c r="R174" s="20"/>
      <c r="S174" s="37"/>
      <c r="T174" s="20"/>
      <c r="U174" s="22"/>
      <c r="V174" s="22"/>
      <c r="W174" s="17"/>
    </row>
    <row r="175" spans="1:23">
      <c r="A175" s="17"/>
      <c r="B175" s="22"/>
      <c r="C175" s="18"/>
      <c r="D175" s="19"/>
      <c r="E175" s="20"/>
      <c r="F175" s="37"/>
      <c r="G175" s="20"/>
      <c r="H175" s="21"/>
      <c r="I175" s="27"/>
      <c r="J175" s="20"/>
      <c r="K175" s="20"/>
      <c r="L175" s="53"/>
      <c r="M175" s="27"/>
      <c r="N175" s="37"/>
      <c r="O175" s="20"/>
      <c r="P175" s="53"/>
      <c r="Q175" s="53"/>
      <c r="R175" s="20"/>
      <c r="S175" s="37"/>
      <c r="T175" s="20"/>
      <c r="U175" s="22"/>
      <c r="V175" s="22"/>
      <c r="W175" s="17"/>
    </row>
    <row r="176" spans="1:23">
      <c r="A176" s="17"/>
      <c r="B176" s="22"/>
      <c r="C176" s="18"/>
      <c r="D176" s="19"/>
      <c r="E176" s="20"/>
      <c r="F176" s="37"/>
      <c r="G176" s="20"/>
      <c r="H176" s="21"/>
      <c r="I176" s="27"/>
      <c r="J176" s="20"/>
      <c r="K176" s="20"/>
      <c r="L176" s="53"/>
      <c r="M176" s="27"/>
      <c r="N176" s="37"/>
      <c r="O176" s="20"/>
      <c r="P176" s="53"/>
      <c r="Q176" s="53"/>
      <c r="R176" s="20"/>
      <c r="S176" s="37"/>
      <c r="T176" s="20"/>
      <c r="U176" s="22"/>
      <c r="V176" s="22"/>
      <c r="W176" s="17"/>
    </row>
    <row r="177" spans="1:23">
      <c r="A177" s="17"/>
      <c r="B177" s="22"/>
      <c r="C177" s="18"/>
      <c r="D177" s="19"/>
      <c r="E177" s="20"/>
      <c r="F177" s="37"/>
      <c r="G177" s="20"/>
      <c r="H177" s="21"/>
      <c r="I177" s="27"/>
      <c r="J177" s="20"/>
      <c r="K177" s="20"/>
      <c r="L177" s="53"/>
      <c r="M177" s="27"/>
      <c r="N177" s="37"/>
      <c r="O177" s="20"/>
      <c r="P177" s="53"/>
      <c r="Q177" s="53"/>
      <c r="R177" s="20"/>
      <c r="S177" s="37"/>
      <c r="T177" s="20"/>
      <c r="U177" s="22"/>
      <c r="V177" s="22"/>
      <c r="W177" s="17"/>
    </row>
    <row r="178" spans="1:23">
      <c r="A178" s="17"/>
      <c r="B178" s="22"/>
      <c r="C178" s="18"/>
      <c r="D178" s="19"/>
      <c r="E178" s="20"/>
      <c r="F178" s="37"/>
      <c r="G178" s="20"/>
      <c r="H178" s="21"/>
      <c r="I178" s="27"/>
      <c r="J178" s="20"/>
      <c r="K178" s="20"/>
      <c r="L178" s="53"/>
      <c r="M178" s="27"/>
      <c r="N178" s="37"/>
      <c r="O178" s="20"/>
      <c r="P178" s="53"/>
      <c r="Q178" s="53"/>
      <c r="R178" s="20"/>
      <c r="S178" s="37"/>
      <c r="T178" s="20"/>
      <c r="U178" s="22"/>
      <c r="V178" s="22"/>
      <c r="W178" s="17"/>
    </row>
    <row r="179" spans="1:23">
      <c r="A179" s="17"/>
      <c r="B179" s="22"/>
      <c r="C179" s="18"/>
      <c r="D179" s="19"/>
      <c r="E179" s="20"/>
      <c r="F179" s="37"/>
      <c r="G179" s="20"/>
      <c r="H179" s="21"/>
      <c r="I179" s="27"/>
      <c r="J179" s="20"/>
      <c r="K179" s="20"/>
      <c r="L179" s="53"/>
      <c r="M179" s="27"/>
      <c r="N179" s="37"/>
      <c r="O179" s="20"/>
      <c r="P179" s="53"/>
      <c r="Q179" s="53"/>
      <c r="R179" s="20"/>
      <c r="S179" s="37"/>
      <c r="T179" s="20"/>
      <c r="U179" s="22"/>
      <c r="V179" s="22"/>
      <c r="W179" s="17"/>
    </row>
    <row r="180" spans="1:23">
      <c r="A180" s="17"/>
      <c r="B180" s="22"/>
      <c r="C180" s="18"/>
      <c r="D180" s="19"/>
      <c r="E180" s="20"/>
      <c r="F180" s="37"/>
      <c r="G180" s="20"/>
      <c r="H180" s="21"/>
      <c r="I180" s="27"/>
      <c r="J180" s="20"/>
      <c r="K180" s="20"/>
      <c r="L180" s="53"/>
      <c r="M180" s="27"/>
      <c r="N180" s="37"/>
      <c r="O180" s="20"/>
      <c r="P180" s="53"/>
      <c r="Q180" s="53"/>
      <c r="R180" s="20"/>
      <c r="S180" s="37"/>
      <c r="T180" s="20"/>
      <c r="U180" s="22"/>
      <c r="V180" s="22"/>
      <c r="W180" s="17"/>
    </row>
    <row r="181" spans="1:23">
      <c r="A181" s="17"/>
      <c r="B181" s="22"/>
      <c r="C181" s="18"/>
      <c r="D181" s="19"/>
      <c r="E181" s="20"/>
      <c r="F181" s="37"/>
      <c r="G181" s="20"/>
      <c r="H181" s="21"/>
      <c r="I181" s="27"/>
      <c r="J181" s="20"/>
      <c r="K181" s="20"/>
      <c r="L181" s="53"/>
      <c r="M181" s="27"/>
      <c r="N181" s="37"/>
      <c r="O181" s="20"/>
      <c r="P181" s="53"/>
      <c r="Q181" s="53"/>
      <c r="R181" s="20"/>
      <c r="S181" s="37"/>
      <c r="T181" s="20"/>
      <c r="U181" s="22"/>
      <c r="V181" s="22"/>
      <c r="W181" s="17"/>
    </row>
    <row r="182" spans="1:23">
      <c r="A182" s="17"/>
      <c r="B182" s="22"/>
      <c r="C182" s="18"/>
      <c r="D182" s="19"/>
      <c r="E182" s="20"/>
      <c r="F182" s="37"/>
      <c r="G182" s="20"/>
      <c r="H182" s="21"/>
      <c r="I182" s="27"/>
      <c r="J182" s="20"/>
      <c r="K182" s="20"/>
      <c r="L182" s="53"/>
      <c r="M182" s="27"/>
      <c r="N182" s="37"/>
      <c r="O182" s="20"/>
      <c r="P182" s="53"/>
      <c r="Q182" s="53"/>
      <c r="R182" s="20"/>
      <c r="S182" s="37"/>
      <c r="T182" s="20"/>
      <c r="U182" s="22"/>
      <c r="V182" s="22"/>
      <c r="W182" s="17"/>
    </row>
    <row r="183" spans="1:23">
      <c r="A183" s="17"/>
      <c r="B183" s="22"/>
      <c r="C183" s="18"/>
      <c r="D183" s="19"/>
      <c r="E183" s="20"/>
      <c r="F183" s="37"/>
      <c r="G183" s="20"/>
      <c r="H183" s="21"/>
      <c r="I183" s="27"/>
      <c r="J183" s="20"/>
      <c r="K183" s="20"/>
      <c r="L183" s="53"/>
      <c r="M183" s="27"/>
      <c r="N183" s="37"/>
      <c r="O183" s="20"/>
      <c r="P183" s="53"/>
      <c r="Q183" s="53"/>
      <c r="R183" s="20"/>
      <c r="S183" s="37"/>
      <c r="T183" s="20"/>
      <c r="U183" s="22"/>
      <c r="V183" s="22"/>
      <c r="W183" s="17"/>
    </row>
    <row r="184" spans="1:23">
      <c r="A184" s="17"/>
      <c r="B184" s="22"/>
      <c r="C184" s="18"/>
      <c r="D184" s="19"/>
      <c r="E184" s="20"/>
      <c r="F184" s="37"/>
      <c r="G184" s="20"/>
      <c r="H184" s="21"/>
      <c r="I184" s="27"/>
      <c r="J184" s="20"/>
      <c r="K184" s="20"/>
      <c r="L184" s="53"/>
      <c r="M184" s="27"/>
      <c r="N184" s="37"/>
      <c r="O184" s="20"/>
      <c r="P184" s="53"/>
      <c r="Q184" s="53"/>
      <c r="R184" s="20"/>
      <c r="S184" s="37"/>
      <c r="T184" s="20"/>
      <c r="U184" s="22"/>
      <c r="V184" s="22"/>
      <c r="W184" s="17"/>
    </row>
    <row r="185" spans="1:23">
      <c r="A185" s="17"/>
      <c r="B185" s="22"/>
      <c r="C185" s="18"/>
      <c r="D185" s="19"/>
      <c r="E185" s="20"/>
      <c r="F185" s="37"/>
      <c r="G185" s="20"/>
      <c r="H185" s="21"/>
      <c r="I185" s="27"/>
      <c r="J185" s="20"/>
      <c r="K185" s="20"/>
      <c r="L185" s="53"/>
      <c r="M185" s="27"/>
      <c r="N185" s="37"/>
      <c r="O185" s="20"/>
      <c r="P185" s="53"/>
      <c r="Q185" s="53"/>
      <c r="R185" s="20"/>
      <c r="S185" s="37"/>
      <c r="T185" s="20"/>
      <c r="U185" s="22"/>
      <c r="V185" s="22"/>
      <c r="W185" s="17"/>
    </row>
    <row r="186" spans="1:23">
      <c r="A186" s="17"/>
      <c r="B186" s="22"/>
      <c r="C186" s="18"/>
      <c r="D186" s="19"/>
      <c r="E186" s="20"/>
      <c r="F186" s="37"/>
      <c r="G186" s="20"/>
      <c r="H186" s="21"/>
      <c r="I186" s="27"/>
      <c r="J186" s="20"/>
      <c r="K186" s="20"/>
      <c r="L186" s="53"/>
      <c r="M186" s="27"/>
      <c r="N186" s="37"/>
      <c r="O186" s="20"/>
      <c r="P186" s="53"/>
      <c r="Q186" s="53"/>
      <c r="R186" s="20"/>
      <c r="S186" s="37"/>
      <c r="T186" s="20"/>
      <c r="U186" s="22"/>
      <c r="V186" s="22"/>
      <c r="W186" s="17"/>
    </row>
    <row r="187" spans="1:23">
      <c r="A187" s="17"/>
      <c r="B187" s="22"/>
      <c r="C187" s="18"/>
      <c r="D187" s="19"/>
      <c r="E187" s="20"/>
      <c r="F187" s="37"/>
      <c r="G187" s="20"/>
      <c r="H187" s="21"/>
      <c r="I187" s="27"/>
      <c r="J187" s="20"/>
      <c r="K187" s="20"/>
      <c r="L187" s="53"/>
      <c r="M187" s="27"/>
      <c r="N187" s="37"/>
      <c r="O187" s="20"/>
      <c r="P187" s="53"/>
      <c r="Q187" s="53"/>
      <c r="R187" s="20"/>
      <c r="S187" s="37"/>
      <c r="T187" s="20"/>
      <c r="U187" s="22"/>
      <c r="V187" s="22"/>
      <c r="W187" s="17"/>
    </row>
    <row r="188" spans="1:23">
      <c r="A188" s="17"/>
      <c r="B188" s="22"/>
      <c r="C188" s="18"/>
      <c r="D188" s="19"/>
      <c r="E188" s="20"/>
      <c r="F188" s="37"/>
      <c r="G188" s="20"/>
      <c r="H188" s="21"/>
      <c r="I188" s="27"/>
      <c r="J188" s="20"/>
      <c r="K188" s="20"/>
      <c r="L188" s="53"/>
      <c r="M188" s="27"/>
      <c r="N188" s="37"/>
      <c r="O188" s="20"/>
      <c r="P188" s="53"/>
      <c r="Q188" s="53"/>
      <c r="R188" s="20"/>
      <c r="S188" s="37"/>
      <c r="T188" s="20"/>
      <c r="U188" s="22"/>
      <c r="V188" s="22"/>
      <c r="W188" s="17"/>
    </row>
    <row r="189" spans="1:23">
      <c r="A189" s="17"/>
      <c r="B189" s="22"/>
      <c r="C189" s="18"/>
      <c r="D189" s="19"/>
      <c r="E189" s="20"/>
      <c r="F189" s="37"/>
      <c r="G189" s="20"/>
      <c r="H189" s="21"/>
      <c r="I189" s="27"/>
      <c r="J189" s="20"/>
      <c r="K189" s="20"/>
      <c r="L189" s="53"/>
      <c r="M189" s="27"/>
      <c r="N189" s="37"/>
      <c r="O189" s="20"/>
      <c r="P189" s="53"/>
      <c r="Q189" s="53"/>
      <c r="R189" s="20"/>
      <c r="S189" s="37"/>
      <c r="T189" s="20"/>
      <c r="U189" s="22"/>
      <c r="V189" s="22"/>
      <c r="W189" s="17"/>
    </row>
    <row r="190" spans="1:23">
      <c r="A190" s="17"/>
      <c r="B190" s="22"/>
      <c r="C190" s="18"/>
      <c r="D190" s="19"/>
      <c r="E190" s="20"/>
      <c r="F190" s="37"/>
      <c r="G190" s="20"/>
      <c r="H190" s="21"/>
      <c r="I190" s="27"/>
      <c r="J190" s="20"/>
      <c r="K190" s="20"/>
      <c r="L190" s="53"/>
      <c r="M190" s="27"/>
      <c r="N190" s="37"/>
      <c r="O190" s="20"/>
      <c r="P190" s="53"/>
      <c r="Q190" s="53"/>
      <c r="R190" s="20"/>
      <c r="S190" s="37"/>
      <c r="T190" s="20"/>
      <c r="U190" s="22"/>
      <c r="V190" s="22"/>
      <c r="W190" s="17"/>
    </row>
    <row r="191" spans="1:23">
      <c r="A191" s="17"/>
      <c r="B191" s="22"/>
      <c r="C191" s="18"/>
      <c r="D191" s="19"/>
      <c r="E191" s="20"/>
      <c r="F191" s="37"/>
      <c r="G191" s="20"/>
      <c r="H191" s="21"/>
      <c r="I191" s="27"/>
      <c r="J191" s="20"/>
      <c r="K191" s="20"/>
      <c r="L191" s="53"/>
      <c r="M191" s="27"/>
      <c r="N191" s="37"/>
      <c r="O191" s="20"/>
      <c r="P191" s="53"/>
      <c r="Q191" s="53"/>
      <c r="R191" s="20"/>
      <c r="S191" s="37"/>
      <c r="T191" s="20"/>
      <c r="U191" s="22"/>
      <c r="V191" s="22"/>
      <c r="W191" s="17"/>
    </row>
    <row r="192" spans="1:23">
      <c r="A192" s="17"/>
      <c r="B192" s="22"/>
      <c r="C192" s="18"/>
      <c r="D192" s="19"/>
      <c r="E192" s="20"/>
      <c r="F192" s="37"/>
      <c r="G192" s="20"/>
      <c r="H192" s="21"/>
      <c r="I192" s="27"/>
      <c r="J192" s="20"/>
      <c r="K192" s="20"/>
      <c r="L192" s="53"/>
      <c r="M192" s="27"/>
      <c r="N192" s="37"/>
      <c r="O192" s="20"/>
      <c r="P192" s="53"/>
      <c r="Q192" s="53"/>
      <c r="R192" s="20"/>
      <c r="S192" s="37"/>
      <c r="T192" s="20"/>
      <c r="U192" s="22"/>
      <c r="V192" s="22"/>
      <c r="W192" s="17"/>
    </row>
    <row r="193" spans="1:23">
      <c r="A193" s="17"/>
      <c r="B193" s="22"/>
      <c r="C193" s="18"/>
      <c r="D193" s="19"/>
      <c r="E193" s="20"/>
      <c r="F193" s="37"/>
      <c r="G193" s="20"/>
      <c r="H193" s="21"/>
      <c r="I193" s="27"/>
      <c r="J193" s="20"/>
      <c r="K193" s="20"/>
      <c r="L193" s="53"/>
      <c r="M193" s="27"/>
      <c r="N193" s="37"/>
      <c r="O193" s="20"/>
      <c r="P193" s="53"/>
      <c r="Q193" s="53"/>
      <c r="R193" s="20"/>
      <c r="S193" s="37"/>
      <c r="T193" s="20"/>
      <c r="U193" s="22"/>
      <c r="V193" s="22"/>
      <c r="W193" s="17"/>
    </row>
    <row r="194" spans="1:23">
      <c r="A194" s="17"/>
      <c r="B194" s="22"/>
      <c r="C194" s="18"/>
      <c r="D194" s="19"/>
      <c r="E194" s="20"/>
      <c r="F194" s="37"/>
      <c r="G194" s="20"/>
      <c r="H194" s="21"/>
      <c r="I194" s="27"/>
      <c r="J194" s="20"/>
      <c r="K194" s="20"/>
      <c r="L194" s="53"/>
      <c r="M194" s="27"/>
      <c r="N194" s="37"/>
      <c r="O194" s="20"/>
      <c r="P194" s="53"/>
      <c r="Q194" s="53"/>
      <c r="R194" s="20"/>
      <c r="S194" s="37"/>
      <c r="T194" s="20"/>
      <c r="U194" s="22"/>
      <c r="V194" s="22"/>
      <c r="W194" s="17"/>
    </row>
    <row r="195" spans="1:23">
      <c r="A195" s="17"/>
      <c r="B195" s="22"/>
      <c r="C195" s="18"/>
      <c r="D195" s="19"/>
      <c r="E195" s="20"/>
      <c r="F195" s="37"/>
      <c r="G195" s="20"/>
      <c r="H195" s="21"/>
      <c r="I195" s="27"/>
      <c r="J195" s="20"/>
      <c r="K195" s="20"/>
      <c r="L195" s="53"/>
      <c r="M195" s="27"/>
      <c r="N195" s="37"/>
      <c r="O195" s="20"/>
      <c r="P195" s="53"/>
      <c r="Q195" s="53"/>
      <c r="R195" s="20"/>
      <c r="S195" s="37"/>
      <c r="T195" s="20"/>
      <c r="U195" s="22"/>
      <c r="V195" s="22"/>
      <c r="W195" s="17"/>
    </row>
    <row r="196" spans="1:23">
      <c r="A196" s="17"/>
      <c r="B196" s="22"/>
      <c r="C196" s="18"/>
      <c r="D196" s="19"/>
      <c r="E196" s="20"/>
      <c r="F196" s="37"/>
      <c r="G196" s="20"/>
      <c r="H196" s="21"/>
      <c r="I196" s="27"/>
      <c r="J196" s="20"/>
      <c r="K196" s="20"/>
      <c r="L196" s="53"/>
      <c r="M196" s="27"/>
      <c r="N196" s="37"/>
      <c r="O196" s="20"/>
      <c r="P196" s="53"/>
      <c r="Q196" s="53"/>
      <c r="R196" s="20"/>
      <c r="S196" s="37"/>
      <c r="T196" s="20"/>
      <c r="U196" s="22"/>
      <c r="V196" s="22"/>
      <c r="W196" s="17"/>
    </row>
    <row r="197" spans="1:23">
      <c r="A197" s="17"/>
      <c r="B197" s="22"/>
      <c r="C197" s="18"/>
      <c r="D197" s="19"/>
      <c r="E197" s="20"/>
      <c r="F197" s="37"/>
      <c r="G197" s="20"/>
      <c r="H197" s="21"/>
      <c r="I197" s="27"/>
      <c r="J197" s="20"/>
      <c r="K197" s="20"/>
      <c r="L197" s="53"/>
      <c r="M197" s="27"/>
      <c r="N197" s="37"/>
      <c r="O197" s="20"/>
      <c r="P197" s="53"/>
      <c r="Q197" s="53"/>
      <c r="R197" s="20"/>
      <c r="S197" s="37"/>
      <c r="T197" s="20"/>
      <c r="U197" s="22"/>
      <c r="V197" s="22"/>
      <c r="W197" s="17"/>
    </row>
    <row r="198" spans="1:23">
      <c r="A198" s="17"/>
      <c r="B198" s="22"/>
      <c r="C198" s="18"/>
      <c r="D198" s="19"/>
      <c r="E198" s="20"/>
      <c r="F198" s="37"/>
      <c r="G198" s="20"/>
      <c r="H198" s="21"/>
      <c r="I198" s="27"/>
      <c r="J198" s="20"/>
      <c r="K198" s="20"/>
      <c r="L198" s="53"/>
      <c r="M198" s="27"/>
      <c r="N198" s="37"/>
      <c r="O198" s="20"/>
      <c r="P198" s="53"/>
      <c r="Q198" s="53"/>
      <c r="R198" s="20"/>
      <c r="S198" s="37"/>
      <c r="T198" s="20"/>
      <c r="U198" s="22"/>
      <c r="V198" s="22"/>
      <c r="W198" s="17"/>
    </row>
    <row r="199" spans="1:23">
      <c r="A199" s="17"/>
      <c r="B199" s="22"/>
      <c r="C199" s="18"/>
      <c r="D199" s="19"/>
      <c r="E199" s="20"/>
      <c r="F199" s="37"/>
      <c r="G199" s="20"/>
      <c r="H199" s="21"/>
      <c r="I199" s="27"/>
      <c r="J199" s="20"/>
      <c r="K199" s="20"/>
      <c r="L199" s="53"/>
      <c r="M199" s="27"/>
      <c r="N199" s="37"/>
      <c r="O199" s="20"/>
      <c r="P199" s="53"/>
      <c r="Q199" s="53"/>
      <c r="R199" s="20"/>
      <c r="S199" s="37"/>
      <c r="T199" s="20"/>
      <c r="U199" s="22"/>
      <c r="V199" s="22"/>
      <c r="W199" s="17"/>
    </row>
    <row r="200" spans="1:23">
      <c r="A200" s="17"/>
      <c r="B200" s="22"/>
      <c r="C200" s="18"/>
      <c r="D200" s="19"/>
      <c r="E200" s="20"/>
      <c r="F200" s="37"/>
      <c r="G200" s="20"/>
      <c r="H200" s="21"/>
      <c r="I200" s="27"/>
      <c r="J200" s="20"/>
      <c r="K200" s="20"/>
      <c r="L200" s="53"/>
      <c r="M200" s="27"/>
      <c r="N200" s="37"/>
      <c r="O200" s="20"/>
      <c r="P200" s="53"/>
      <c r="Q200" s="53"/>
      <c r="R200" s="20"/>
      <c r="S200" s="37"/>
      <c r="T200" s="20"/>
      <c r="U200" s="22"/>
      <c r="V200" s="22"/>
      <c r="W200" s="17"/>
    </row>
    <row r="201" spans="1:23">
      <c r="A201" s="17"/>
      <c r="B201" s="22"/>
      <c r="C201" s="18"/>
      <c r="D201" s="19"/>
      <c r="E201" s="20"/>
      <c r="F201" s="37"/>
      <c r="G201" s="20"/>
      <c r="H201" s="21"/>
      <c r="I201" s="27"/>
      <c r="J201" s="20"/>
      <c r="K201" s="20"/>
      <c r="L201" s="53"/>
      <c r="M201" s="27"/>
      <c r="N201" s="37"/>
      <c r="O201" s="20"/>
      <c r="P201" s="53"/>
      <c r="Q201" s="53"/>
      <c r="R201" s="20"/>
      <c r="S201" s="37"/>
      <c r="T201" s="20"/>
      <c r="U201" s="22"/>
      <c r="V201" s="22"/>
      <c r="W201" s="17"/>
    </row>
    <row r="202" spans="1:23">
      <c r="A202" s="17"/>
      <c r="B202" s="22"/>
      <c r="C202" s="18"/>
      <c r="D202" s="19"/>
      <c r="E202" s="20"/>
      <c r="F202" s="37"/>
      <c r="G202" s="20"/>
      <c r="H202" s="21"/>
      <c r="I202" s="27"/>
      <c r="J202" s="20"/>
      <c r="K202" s="20"/>
      <c r="L202" s="53"/>
      <c r="M202" s="27"/>
      <c r="N202" s="37"/>
      <c r="O202" s="20"/>
      <c r="P202" s="53"/>
      <c r="Q202" s="53"/>
      <c r="R202" s="20"/>
      <c r="S202" s="37"/>
      <c r="T202" s="20"/>
      <c r="U202" s="22"/>
      <c r="V202" s="22"/>
      <c r="W202" s="17"/>
    </row>
    <row r="203" spans="1:23">
      <c r="A203" s="17"/>
      <c r="B203" s="22"/>
      <c r="C203" s="18"/>
      <c r="D203" s="19"/>
      <c r="E203" s="20"/>
      <c r="F203" s="37"/>
      <c r="G203" s="20"/>
      <c r="H203" s="21"/>
      <c r="I203" s="27"/>
      <c r="J203" s="20"/>
      <c r="K203" s="20"/>
      <c r="L203" s="53"/>
      <c r="M203" s="27"/>
      <c r="N203" s="37"/>
      <c r="O203" s="20"/>
      <c r="P203" s="53"/>
      <c r="Q203" s="53"/>
      <c r="R203" s="20"/>
      <c r="S203" s="37"/>
      <c r="T203" s="20"/>
      <c r="U203" s="22"/>
      <c r="V203" s="22"/>
      <c r="W203" s="17"/>
    </row>
    <row r="204" spans="1:23">
      <c r="A204" s="17"/>
      <c r="B204" s="22"/>
      <c r="C204" s="18"/>
      <c r="D204" s="19"/>
      <c r="E204" s="20"/>
      <c r="F204" s="37"/>
      <c r="G204" s="20"/>
      <c r="H204" s="21"/>
      <c r="I204" s="27"/>
      <c r="J204" s="20"/>
      <c r="K204" s="20"/>
      <c r="L204" s="53"/>
      <c r="M204" s="27"/>
      <c r="N204" s="37"/>
      <c r="O204" s="20"/>
      <c r="P204" s="53"/>
      <c r="Q204" s="53"/>
      <c r="R204" s="20"/>
      <c r="S204" s="37"/>
      <c r="T204" s="20"/>
      <c r="U204" s="22"/>
      <c r="V204" s="22"/>
      <c r="W204" s="17"/>
    </row>
    <row r="205" spans="1:23">
      <c r="A205" s="17"/>
      <c r="B205" s="22"/>
      <c r="C205" s="18"/>
      <c r="D205" s="19"/>
      <c r="E205" s="20"/>
      <c r="F205" s="37"/>
      <c r="G205" s="20"/>
      <c r="H205" s="21"/>
      <c r="I205" s="27"/>
      <c r="J205" s="20"/>
      <c r="K205" s="20"/>
      <c r="L205" s="53"/>
      <c r="M205" s="27"/>
      <c r="N205" s="37"/>
      <c r="O205" s="20"/>
      <c r="P205" s="53"/>
      <c r="Q205" s="53"/>
      <c r="R205" s="20"/>
      <c r="S205" s="37"/>
      <c r="T205" s="20"/>
      <c r="U205" s="22"/>
      <c r="V205" s="22"/>
      <c r="W205" s="17"/>
    </row>
    <row r="206" spans="1:23">
      <c r="A206" s="17"/>
      <c r="B206" s="22"/>
      <c r="C206" s="18"/>
      <c r="D206" s="19"/>
      <c r="E206" s="20"/>
      <c r="F206" s="37"/>
      <c r="G206" s="20"/>
      <c r="H206" s="21"/>
      <c r="I206" s="27"/>
      <c r="J206" s="20"/>
      <c r="K206" s="20"/>
      <c r="L206" s="53"/>
      <c r="M206" s="27"/>
      <c r="N206" s="37"/>
      <c r="O206" s="20"/>
      <c r="P206" s="53"/>
      <c r="Q206" s="53"/>
      <c r="R206" s="20"/>
      <c r="S206" s="37"/>
      <c r="T206" s="20"/>
      <c r="U206" s="22"/>
      <c r="V206" s="22"/>
      <c r="W206" s="17"/>
    </row>
    <row r="207" spans="1:23">
      <c r="A207" s="17"/>
      <c r="B207" s="22"/>
      <c r="C207" s="18"/>
      <c r="D207" s="19"/>
      <c r="E207" s="20"/>
      <c r="F207" s="37"/>
      <c r="G207" s="20"/>
      <c r="H207" s="21"/>
      <c r="I207" s="27"/>
      <c r="J207" s="20"/>
      <c r="K207" s="20"/>
      <c r="L207" s="53"/>
      <c r="M207" s="27"/>
      <c r="N207" s="37"/>
      <c r="O207" s="20"/>
      <c r="P207" s="53"/>
      <c r="Q207" s="53"/>
      <c r="R207" s="20"/>
      <c r="S207" s="37"/>
      <c r="T207" s="20"/>
      <c r="U207" s="22"/>
      <c r="V207" s="22"/>
      <c r="W207" s="17"/>
    </row>
    <row r="208" spans="1:23">
      <c r="A208" s="17"/>
      <c r="B208" s="22"/>
      <c r="C208" s="18"/>
      <c r="D208" s="19"/>
      <c r="E208" s="20"/>
      <c r="F208" s="37"/>
      <c r="G208" s="20"/>
      <c r="H208" s="21"/>
      <c r="I208" s="27"/>
      <c r="J208" s="20"/>
      <c r="K208" s="20"/>
      <c r="L208" s="53"/>
      <c r="M208" s="27"/>
      <c r="N208" s="37"/>
      <c r="O208" s="20"/>
      <c r="P208" s="53"/>
      <c r="Q208" s="53"/>
      <c r="R208" s="20"/>
      <c r="S208" s="37"/>
      <c r="T208" s="20"/>
      <c r="U208" s="22"/>
      <c r="V208" s="22"/>
      <c r="W208" s="17"/>
    </row>
    <row r="209" spans="1:23">
      <c r="A209" s="17"/>
      <c r="B209" s="22"/>
      <c r="C209" s="18"/>
      <c r="D209" s="19"/>
      <c r="E209" s="20"/>
      <c r="F209" s="37"/>
      <c r="G209" s="20"/>
      <c r="H209" s="21"/>
      <c r="I209" s="27"/>
      <c r="J209" s="20"/>
      <c r="K209" s="20"/>
      <c r="L209" s="53"/>
      <c r="M209" s="27"/>
      <c r="N209" s="37"/>
      <c r="O209" s="20"/>
      <c r="P209" s="53"/>
      <c r="Q209" s="53"/>
      <c r="R209" s="20"/>
      <c r="S209" s="37"/>
      <c r="T209" s="20"/>
      <c r="U209" s="22"/>
      <c r="V209" s="22"/>
      <c r="W209" s="17"/>
    </row>
    <row r="210" spans="1:23">
      <c r="A210" s="17"/>
      <c r="B210" s="22"/>
      <c r="C210" s="18"/>
      <c r="D210" s="19"/>
      <c r="E210" s="20"/>
      <c r="F210" s="37"/>
      <c r="G210" s="20"/>
      <c r="H210" s="21"/>
      <c r="I210" s="27"/>
      <c r="J210" s="20"/>
      <c r="K210" s="20"/>
      <c r="L210" s="53"/>
      <c r="M210" s="27"/>
      <c r="N210" s="37"/>
      <c r="O210" s="20"/>
      <c r="P210" s="53"/>
      <c r="Q210" s="53"/>
      <c r="R210" s="20"/>
      <c r="S210" s="37"/>
      <c r="T210" s="20"/>
      <c r="U210" s="22"/>
      <c r="V210" s="22"/>
      <c r="W210" s="17"/>
    </row>
    <row r="211" spans="1:23">
      <c r="A211" s="17"/>
      <c r="B211" s="22"/>
      <c r="C211" s="18"/>
      <c r="D211" s="19"/>
      <c r="E211" s="20"/>
      <c r="F211" s="37"/>
      <c r="G211" s="20"/>
      <c r="H211" s="21"/>
      <c r="I211" s="27"/>
      <c r="J211" s="20"/>
      <c r="K211" s="20"/>
      <c r="L211" s="53"/>
      <c r="M211" s="27"/>
      <c r="N211" s="37"/>
      <c r="O211" s="20"/>
      <c r="P211" s="53"/>
      <c r="Q211" s="53"/>
      <c r="R211" s="20"/>
      <c r="S211" s="37"/>
      <c r="T211" s="20"/>
      <c r="U211" s="22"/>
      <c r="V211" s="22"/>
      <c r="W211" s="17"/>
    </row>
    <row r="212" spans="1:23">
      <c r="A212" s="17"/>
      <c r="B212" s="22"/>
      <c r="C212" s="18"/>
      <c r="D212" s="19"/>
      <c r="E212" s="20"/>
      <c r="F212" s="37"/>
      <c r="G212" s="20"/>
      <c r="H212" s="21"/>
      <c r="I212" s="27"/>
      <c r="J212" s="20"/>
      <c r="K212" s="20"/>
      <c r="L212" s="53"/>
      <c r="M212" s="27"/>
      <c r="N212" s="37"/>
      <c r="O212" s="20"/>
      <c r="P212" s="53"/>
      <c r="Q212" s="53"/>
      <c r="R212" s="20"/>
      <c r="S212" s="37"/>
      <c r="T212" s="20"/>
      <c r="U212" s="22"/>
      <c r="V212" s="22"/>
      <c r="W212" s="17"/>
    </row>
    <row r="213" spans="1:23">
      <c r="A213" s="17"/>
      <c r="B213" s="22"/>
      <c r="C213" s="18"/>
      <c r="D213" s="19"/>
      <c r="E213" s="20"/>
      <c r="F213" s="37"/>
      <c r="G213" s="20"/>
      <c r="H213" s="21"/>
      <c r="I213" s="27"/>
      <c r="J213" s="20"/>
      <c r="K213" s="20"/>
      <c r="L213" s="53"/>
      <c r="M213" s="27"/>
      <c r="N213" s="37"/>
      <c r="O213" s="20"/>
      <c r="P213" s="53"/>
      <c r="Q213" s="53"/>
      <c r="R213" s="20"/>
      <c r="S213" s="37"/>
      <c r="T213" s="20"/>
      <c r="U213" s="22"/>
      <c r="V213" s="22"/>
      <c r="W213" s="17"/>
    </row>
    <row r="214" spans="1:23">
      <c r="A214" s="17"/>
      <c r="B214" s="22"/>
      <c r="C214" s="18"/>
      <c r="D214" s="19"/>
      <c r="E214" s="20"/>
      <c r="F214" s="37"/>
      <c r="G214" s="20"/>
      <c r="H214" s="21"/>
      <c r="I214" s="27"/>
      <c r="J214" s="20"/>
      <c r="K214" s="20"/>
      <c r="L214" s="53"/>
      <c r="M214" s="27"/>
      <c r="N214" s="37"/>
      <c r="O214" s="20"/>
      <c r="P214" s="53"/>
      <c r="Q214" s="53"/>
      <c r="R214" s="20"/>
      <c r="S214" s="37"/>
      <c r="T214" s="20"/>
      <c r="U214" s="22"/>
      <c r="V214" s="22"/>
      <c r="W214" s="17"/>
    </row>
    <row r="215" spans="1:23">
      <c r="A215" s="17"/>
      <c r="B215" s="22"/>
      <c r="C215" s="18"/>
      <c r="D215" s="19"/>
      <c r="E215" s="20"/>
      <c r="F215" s="37"/>
      <c r="G215" s="20"/>
      <c r="H215" s="21"/>
      <c r="I215" s="27"/>
      <c r="J215" s="20"/>
      <c r="K215" s="20"/>
      <c r="L215" s="53"/>
      <c r="M215" s="27"/>
      <c r="N215" s="37"/>
      <c r="O215" s="20"/>
      <c r="P215" s="53"/>
      <c r="Q215" s="53"/>
      <c r="R215" s="20"/>
      <c r="S215" s="37"/>
      <c r="T215" s="20"/>
      <c r="U215" s="22"/>
      <c r="V215" s="22"/>
      <c r="W215" s="17"/>
    </row>
    <row r="216" spans="1:23">
      <c r="A216" s="17"/>
      <c r="B216" s="22"/>
      <c r="C216" s="18"/>
      <c r="D216" s="19"/>
      <c r="E216" s="20"/>
      <c r="F216" s="37"/>
      <c r="G216" s="20"/>
      <c r="H216" s="21"/>
      <c r="I216" s="27"/>
      <c r="J216" s="20"/>
      <c r="K216" s="20"/>
      <c r="L216" s="53"/>
      <c r="M216" s="27"/>
      <c r="N216" s="37"/>
      <c r="O216" s="20"/>
      <c r="P216" s="53"/>
      <c r="Q216" s="53"/>
      <c r="R216" s="20"/>
      <c r="S216" s="37"/>
      <c r="T216" s="20"/>
      <c r="U216" s="22"/>
      <c r="V216" s="22"/>
      <c r="W216" s="17"/>
    </row>
    <row r="217" spans="1:23">
      <c r="A217" s="17"/>
      <c r="B217" s="22"/>
      <c r="C217" s="18"/>
      <c r="D217" s="19"/>
      <c r="E217" s="20"/>
      <c r="F217" s="37"/>
      <c r="G217" s="20"/>
      <c r="H217" s="21"/>
      <c r="I217" s="27"/>
      <c r="J217" s="20"/>
      <c r="K217" s="20"/>
      <c r="L217" s="53"/>
      <c r="M217" s="27"/>
      <c r="N217" s="37"/>
      <c r="O217" s="20"/>
      <c r="P217" s="53"/>
      <c r="Q217" s="53"/>
      <c r="R217" s="20"/>
      <c r="S217" s="37"/>
      <c r="T217" s="20"/>
      <c r="U217" s="22"/>
      <c r="V217" s="22"/>
      <c r="W217" s="17"/>
    </row>
    <row r="218" spans="1:23">
      <c r="A218" s="17"/>
      <c r="B218" s="22"/>
      <c r="C218" s="18"/>
      <c r="D218" s="19"/>
      <c r="E218" s="20"/>
      <c r="F218" s="37"/>
      <c r="G218" s="20"/>
      <c r="H218" s="21"/>
      <c r="I218" s="27"/>
      <c r="J218" s="20"/>
      <c r="K218" s="20"/>
      <c r="L218" s="53"/>
      <c r="M218" s="27"/>
      <c r="N218" s="37"/>
      <c r="O218" s="20"/>
      <c r="P218" s="53"/>
      <c r="Q218" s="53"/>
      <c r="R218" s="20"/>
      <c r="S218" s="37"/>
      <c r="T218" s="20"/>
      <c r="U218" s="22"/>
      <c r="V218" s="22"/>
      <c r="W218" s="17"/>
    </row>
    <row r="219" spans="1:23">
      <c r="A219" s="17"/>
      <c r="B219" s="22"/>
      <c r="C219" s="18"/>
      <c r="D219" s="19"/>
      <c r="E219" s="20"/>
      <c r="F219" s="37"/>
      <c r="G219" s="20"/>
      <c r="H219" s="21"/>
      <c r="I219" s="27"/>
      <c r="J219" s="20"/>
      <c r="K219" s="20"/>
      <c r="L219" s="53"/>
      <c r="M219" s="27"/>
      <c r="N219" s="37"/>
      <c r="O219" s="20"/>
      <c r="P219" s="53"/>
      <c r="Q219" s="53"/>
      <c r="R219" s="20"/>
      <c r="S219" s="37"/>
      <c r="T219" s="20"/>
      <c r="U219" s="22"/>
      <c r="V219" s="22"/>
      <c r="W219" s="17"/>
    </row>
    <row r="220" spans="1:23">
      <c r="A220" s="17"/>
      <c r="B220" s="22"/>
      <c r="C220" s="18"/>
      <c r="D220" s="19"/>
      <c r="E220" s="20"/>
      <c r="F220" s="37"/>
      <c r="G220" s="20"/>
      <c r="H220" s="21"/>
      <c r="I220" s="27"/>
      <c r="J220" s="20"/>
      <c r="K220" s="20"/>
      <c r="L220" s="53"/>
      <c r="M220" s="27"/>
      <c r="N220" s="37"/>
      <c r="O220" s="20"/>
      <c r="P220" s="53"/>
      <c r="Q220" s="53"/>
      <c r="R220" s="20"/>
      <c r="S220" s="37"/>
      <c r="T220" s="20"/>
      <c r="U220" s="22"/>
      <c r="V220" s="22"/>
      <c r="W220" s="17"/>
    </row>
    <row r="221" spans="1:23">
      <c r="A221" s="17"/>
      <c r="B221" s="22"/>
      <c r="C221" s="18"/>
      <c r="D221" s="19"/>
      <c r="E221" s="20"/>
      <c r="F221" s="37"/>
      <c r="G221" s="20"/>
      <c r="H221" s="21"/>
      <c r="I221" s="27"/>
      <c r="J221" s="20"/>
      <c r="K221" s="20"/>
      <c r="L221" s="53"/>
      <c r="M221" s="27"/>
      <c r="N221" s="37"/>
      <c r="O221" s="20"/>
      <c r="P221" s="53"/>
      <c r="Q221" s="53"/>
      <c r="R221" s="20"/>
      <c r="S221" s="37"/>
      <c r="T221" s="20"/>
      <c r="U221" s="22"/>
      <c r="V221" s="22"/>
      <c r="W221" s="17"/>
    </row>
    <row r="222" spans="1:23">
      <c r="A222" s="17"/>
      <c r="B222" s="22"/>
      <c r="C222" s="18"/>
      <c r="D222" s="19"/>
      <c r="E222" s="20"/>
      <c r="F222" s="37"/>
      <c r="G222" s="20"/>
      <c r="H222" s="21"/>
      <c r="I222" s="27"/>
      <c r="J222" s="20"/>
      <c r="K222" s="20"/>
      <c r="L222" s="53"/>
      <c r="M222" s="27"/>
      <c r="N222" s="37"/>
      <c r="O222" s="20"/>
      <c r="P222" s="53"/>
      <c r="Q222" s="53"/>
      <c r="R222" s="20"/>
      <c r="S222" s="37"/>
      <c r="T222" s="20"/>
      <c r="U222" s="22"/>
      <c r="V222" s="22"/>
      <c r="W222" s="17"/>
    </row>
    <row r="223" spans="1:23">
      <c r="A223" s="17"/>
      <c r="B223" s="22"/>
      <c r="C223" s="18"/>
      <c r="D223" s="19"/>
      <c r="E223" s="20"/>
      <c r="F223" s="37"/>
      <c r="G223" s="20"/>
      <c r="H223" s="21"/>
      <c r="I223" s="27"/>
      <c r="J223" s="20"/>
      <c r="K223" s="20"/>
      <c r="L223" s="53"/>
      <c r="M223" s="27"/>
      <c r="N223" s="37"/>
      <c r="O223" s="20"/>
      <c r="P223" s="53"/>
      <c r="Q223" s="53"/>
      <c r="R223" s="20"/>
      <c r="S223" s="37"/>
      <c r="T223" s="20"/>
      <c r="U223" s="22"/>
      <c r="V223" s="22"/>
      <c r="W223" s="17"/>
    </row>
    <row r="224" spans="1:23">
      <c r="A224" s="17"/>
      <c r="B224" s="22"/>
      <c r="C224" s="18"/>
      <c r="D224" s="19"/>
      <c r="E224" s="20"/>
      <c r="F224" s="37"/>
      <c r="G224" s="20"/>
      <c r="H224" s="21"/>
      <c r="I224" s="27"/>
      <c r="J224" s="20"/>
      <c r="K224" s="20"/>
      <c r="L224" s="53"/>
      <c r="M224" s="27"/>
      <c r="N224" s="37"/>
      <c r="O224" s="20"/>
      <c r="P224" s="53"/>
      <c r="Q224" s="53"/>
      <c r="R224" s="20"/>
      <c r="S224" s="37"/>
      <c r="T224" s="20"/>
      <c r="U224" s="22"/>
      <c r="V224" s="22"/>
      <c r="W224" s="17"/>
    </row>
    <row r="225" spans="1:23">
      <c r="A225" s="17"/>
      <c r="B225" s="22"/>
      <c r="C225" s="18"/>
      <c r="D225" s="19"/>
      <c r="E225" s="20"/>
      <c r="F225" s="37"/>
      <c r="G225" s="20"/>
      <c r="H225" s="21"/>
      <c r="I225" s="27"/>
      <c r="J225" s="20"/>
      <c r="K225" s="20"/>
      <c r="L225" s="53"/>
      <c r="M225" s="27"/>
      <c r="N225" s="37"/>
      <c r="O225" s="20"/>
      <c r="P225" s="53"/>
      <c r="Q225" s="53"/>
      <c r="R225" s="20"/>
      <c r="S225" s="37"/>
      <c r="T225" s="20"/>
      <c r="U225" s="22"/>
      <c r="V225" s="22"/>
      <c r="W225" s="17"/>
    </row>
    <row r="226" spans="1:23">
      <c r="A226" s="17"/>
      <c r="B226" s="22"/>
      <c r="C226" s="18"/>
      <c r="D226" s="19"/>
      <c r="E226" s="20"/>
      <c r="F226" s="37"/>
      <c r="G226" s="20"/>
      <c r="H226" s="21"/>
      <c r="I226" s="27"/>
      <c r="J226" s="20"/>
      <c r="K226" s="20"/>
      <c r="L226" s="53"/>
      <c r="M226" s="27"/>
      <c r="N226" s="37"/>
      <c r="O226" s="20"/>
      <c r="P226" s="53"/>
      <c r="Q226" s="53"/>
      <c r="R226" s="20"/>
      <c r="S226" s="37"/>
      <c r="T226" s="20"/>
      <c r="U226" s="22"/>
      <c r="V226" s="22"/>
      <c r="W226" s="17"/>
    </row>
    <row r="227" spans="1:23">
      <c r="A227" s="17"/>
      <c r="B227" s="22"/>
      <c r="C227" s="18"/>
      <c r="D227" s="19"/>
      <c r="E227" s="20"/>
      <c r="F227" s="37"/>
      <c r="G227" s="20"/>
      <c r="H227" s="21"/>
      <c r="I227" s="27"/>
      <c r="J227" s="20"/>
      <c r="K227" s="20"/>
      <c r="L227" s="53"/>
      <c r="M227" s="27"/>
      <c r="N227" s="37"/>
      <c r="O227" s="20"/>
      <c r="P227" s="53"/>
      <c r="Q227" s="53"/>
      <c r="R227" s="20"/>
      <c r="S227" s="37"/>
      <c r="T227" s="20"/>
      <c r="U227" s="22"/>
      <c r="V227" s="22"/>
      <c r="W227" s="17"/>
    </row>
    <row r="228" spans="1:23">
      <c r="A228" s="17"/>
      <c r="B228" s="22"/>
      <c r="C228" s="18"/>
      <c r="D228" s="19"/>
      <c r="E228" s="20"/>
      <c r="F228" s="37"/>
      <c r="G228" s="20"/>
      <c r="H228" s="21"/>
      <c r="I228" s="27"/>
      <c r="J228" s="20"/>
      <c r="K228" s="20"/>
      <c r="L228" s="53"/>
      <c r="M228" s="27"/>
      <c r="N228" s="37"/>
      <c r="O228" s="20"/>
      <c r="P228" s="53"/>
      <c r="Q228" s="53"/>
      <c r="R228" s="20"/>
      <c r="S228" s="37"/>
      <c r="T228" s="20"/>
      <c r="U228" s="22"/>
      <c r="V228" s="22"/>
      <c r="W228" s="17"/>
    </row>
    <row r="229" spans="1:23">
      <c r="A229" s="17"/>
      <c r="B229" s="22"/>
      <c r="C229" s="18"/>
      <c r="D229" s="19"/>
      <c r="E229" s="20"/>
      <c r="F229" s="37"/>
      <c r="G229" s="20"/>
      <c r="H229" s="21"/>
      <c r="I229" s="27"/>
      <c r="J229" s="20"/>
      <c r="K229" s="20"/>
      <c r="L229" s="53"/>
      <c r="M229" s="27"/>
      <c r="N229" s="37"/>
      <c r="O229" s="20"/>
      <c r="P229" s="53"/>
      <c r="Q229" s="53"/>
      <c r="R229" s="20"/>
      <c r="S229" s="37"/>
      <c r="T229" s="20"/>
      <c r="U229" s="22"/>
      <c r="V229" s="22"/>
      <c r="W229" s="17"/>
    </row>
    <row r="230" spans="1:23">
      <c r="A230" s="17"/>
      <c r="B230" s="22"/>
      <c r="C230" s="18"/>
      <c r="D230" s="19"/>
      <c r="E230" s="20"/>
      <c r="F230" s="37"/>
      <c r="G230" s="20"/>
      <c r="H230" s="21"/>
      <c r="I230" s="27"/>
      <c r="J230" s="20"/>
      <c r="K230" s="20"/>
      <c r="L230" s="53"/>
      <c r="M230" s="27"/>
      <c r="N230" s="37"/>
      <c r="O230" s="20"/>
      <c r="P230" s="53"/>
      <c r="Q230" s="53"/>
      <c r="R230" s="20"/>
      <c r="S230" s="37"/>
      <c r="T230" s="20"/>
      <c r="U230" s="22"/>
      <c r="V230" s="22"/>
      <c r="W230" s="17"/>
    </row>
    <row r="231" spans="1:23">
      <c r="A231" s="17"/>
      <c r="B231" s="22"/>
      <c r="C231" s="18"/>
      <c r="D231" s="19"/>
      <c r="E231" s="20"/>
      <c r="F231" s="37"/>
      <c r="G231" s="20"/>
      <c r="H231" s="21"/>
      <c r="I231" s="27"/>
      <c r="J231" s="20"/>
      <c r="K231" s="20"/>
      <c r="L231" s="53"/>
      <c r="M231" s="27"/>
      <c r="N231" s="37"/>
      <c r="O231" s="20"/>
      <c r="P231" s="53"/>
      <c r="Q231" s="53"/>
      <c r="R231" s="20"/>
      <c r="S231" s="37"/>
      <c r="T231" s="20"/>
      <c r="U231" s="22"/>
      <c r="V231" s="22"/>
      <c r="W231" s="17"/>
    </row>
    <row r="232" spans="1:23">
      <c r="A232" s="17"/>
      <c r="B232" s="22"/>
      <c r="C232" s="18"/>
      <c r="D232" s="19"/>
      <c r="E232" s="20"/>
      <c r="F232" s="37"/>
      <c r="G232" s="20"/>
      <c r="H232" s="21"/>
      <c r="I232" s="27"/>
      <c r="J232" s="20"/>
      <c r="K232" s="20"/>
      <c r="L232" s="53"/>
      <c r="M232" s="27"/>
      <c r="N232" s="37"/>
      <c r="O232" s="20"/>
      <c r="P232" s="53"/>
      <c r="Q232" s="53"/>
      <c r="R232" s="20"/>
      <c r="S232" s="37"/>
      <c r="T232" s="20"/>
      <c r="U232" s="22"/>
      <c r="V232" s="22"/>
      <c r="W232" s="17"/>
    </row>
    <row r="233" spans="1:23">
      <c r="A233" s="17"/>
      <c r="B233" s="22"/>
      <c r="C233" s="18"/>
      <c r="D233" s="19"/>
      <c r="E233" s="20"/>
      <c r="F233" s="37"/>
      <c r="G233" s="20"/>
      <c r="H233" s="21"/>
      <c r="I233" s="27"/>
      <c r="J233" s="20"/>
      <c r="K233" s="20"/>
      <c r="L233" s="53"/>
      <c r="M233" s="27"/>
      <c r="N233" s="37"/>
      <c r="O233" s="20"/>
      <c r="P233" s="53"/>
      <c r="Q233" s="53"/>
      <c r="R233" s="20"/>
      <c r="S233" s="37"/>
      <c r="T233" s="20"/>
      <c r="U233" s="22"/>
      <c r="V233" s="22"/>
      <c r="W233" s="17"/>
    </row>
    <row r="234" spans="1:23">
      <c r="A234" s="17"/>
      <c r="B234" s="22"/>
      <c r="C234" s="18"/>
      <c r="D234" s="19"/>
      <c r="E234" s="20"/>
      <c r="F234" s="37"/>
      <c r="G234" s="20"/>
      <c r="H234" s="21"/>
      <c r="I234" s="27"/>
      <c r="J234" s="20"/>
      <c r="K234" s="20"/>
      <c r="L234" s="53"/>
      <c r="M234" s="27"/>
      <c r="N234" s="37"/>
      <c r="O234" s="20"/>
      <c r="P234" s="53"/>
      <c r="Q234" s="53"/>
      <c r="R234" s="20"/>
      <c r="S234" s="37"/>
      <c r="T234" s="20"/>
      <c r="U234" s="22"/>
      <c r="V234" s="22"/>
      <c r="W234" s="17"/>
    </row>
    <row r="235" spans="1:23">
      <c r="A235" s="17"/>
      <c r="B235" s="22"/>
      <c r="C235" s="18"/>
      <c r="D235" s="19"/>
      <c r="E235" s="20"/>
      <c r="F235" s="37"/>
      <c r="G235" s="20"/>
      <c r="H235" s="21"/>
      <c r="I235" s="27"/>
      <c r="J235" s="20"/>
      <c r="K235" s="20"/>
      <c r="L235" s="53"/>
      <c r="M235" s="27"/>
      <c r="N235" s="37"/>
      <c r="O235" s="20"/>
      <c r="P235" s="53"/>
      <c r="Q235" s="53"/>
      <c r="R235" s="20"/>
      <c r="S235" s="37"/>
      <c r="T235" s="20"/>
      <c r="U235" s="22"/>
      <c r="V235" s="22"/>
      <c r="W235" s="17"/>
    </row>
    <row r="236" spans="1:23">
      <c r="A236" s="17"/>
      <c r="B236" s="22"/>
      <c r="C236" s="18"/>
      <c r="D236" s="19"/>
      <c r="E236" s="20"/>
      <c r="F236" s="37"/>
      <c r="G236" s="20"/>
      <c r="H236" s="21"/>
      <c r="I236" s="27"/>
      <c r="J236" s="20"/>
      <c r="K236" s="20"/>
      <c r="L236" s="53"/>
      <c r="M236" s="27"/>
      <c r="N236" s="37"/>
      <c r="O236" s="20"/>
      <c r="P236" s="53"/>
      <c r="Q236" s="53"/>
      <c r="R236" s="20"/>
      <c r="S236" s="37"/>
      <c r="T236" s="20"/>
      <c r="U236" s="22"/>
      <c r="V236" s="22"/>
      <c r="W236" s="17"/>
    </row>
    <row r="237" spans="1:23">
      <c r="A237" s="17"/>
      <c r="B237" s="22"/>
      <c r="C237" s="18"/>
      <c r="D237" s="19"/>
      <c r="E237" s="20"/>
      <c r="F237" s="37"/>
      <c r="G237" s="20"/>
      <c r="H237" s="21"/>
      <c r="I237" s="27"/>
      <c r="J237" s="20"/>
      <c r="K237" s="20"/>
      <c r="L237" s="53"/>
      <c r="M237" s="27"/>
      <c r="N237" s="37"/>
      <c r="O237" s="20"/>
      <c r="P237" s="53"/>
      <c r="Q237" s="53"/>
      <c r="R237" s="20"/>
      <c r="S237" s="37"/>
      <c r="T237" s="20"/>
      <c r="U237" s="22"/>
      <c r="V237" s="22"/>
      <c r="W237" s="17"/>
    </row>
    <row r="238" spans="1:23">
      <c r="A238" s="17"/>
      <c r="B238" s="22"/>
      <c r="C238" s="18"/>
      <c r="D238" s="19"/>
      <c r="E238" s="20"/>
      <c r="F238" s="37"/>
      <c r="G238" s="20"/>
      <c r="H238" s="21"/>
      <c r="I238" s="27"/>
      <c r="J238" s="20"/>
      <c r="K238" s="20"/>
      <c r="L238" s="53"/>
      <c r="M238" s="27"/>
      <c r="N238" s="37"/>
      <c r="O238" s="20"/>
      <c r="P238" s="53"/>
      <c r="Q238" s="53"/>
      <c r="R238" s="20"/>
      <c r="S238" s="37"/>
      <c r="T238" s="20"/>
      <c r="U238" s="22"/>
      <c r="V238" s="22"/>
      <c r="W238" s="17"/>
    </row>
    <row r="239" spans="1:23">
      <c r="A239" s="17"/>
      <c r="B239" s="22"/>
      <c r="C239" s="18"/>
      <c r="D239" s="19"/>
      <c r="E239" s="20"/>
      <c r="F239" s="37"/>
      <c r="G239" s="20"/>
      <c r="H239" s="21"/>
      <c r="I239" s="27"/>
      <c r="J239" s="20"/>
      <c r="K239" s="20"/>
      <c r="L239" s="53"/>
      <c r="M239" s="27"/>
      <c r="N239" s="37"/>
      <c r="O239" s="20"/>
      <c r="P239" s="53"/>
      <c r="Q239" s="53"/>
      <c r="R239" s="20"/>
      <c r="S239" s="37"/>
      <c r="T239" s="20"/>
      <c r="U239" s="22"/>
      <c r="V239" s="22"/>
      <c r="W239" s="17"/>
    </row>
    <row r="240" spans="1:23">
      <c r="A240" s="17"/>
      <c r="B240" s="22"/>
      <c r="C240" s="18"/>
      <c r="D240" s="19"/>
      <c r="E240" s="20"/>
      <c r="F240" s="37"/>
      <c r="G240" s="20"/>
      <c r="H240" s="21"/>
      <c r="I240" s="27"/>
      <c r="J240" s="20"/>
      <c r="K240" s="20"/>
      <c r="L240" s="53"/>
      <c r="M240" s="27"/>
      <c r="N240" s="37"/>
      <c r="O240" s="20"/>
      <c r="P240" s="53"/>
      <c r="Q240" s="53"/>
      <c r="R240" s="20"/>
      <c r="S240" s="37"/>
      <c r="T240" s="20"/>
      <c r="U240" s="22"/>
      <c r="V240" s="22"/>
      <c r="W240" s="17"/>
    </row>
    <row r="241" spans="1:23">
      <c r="A241" s="17"/>
      <c r="B241" s="22"/>
      <c r="C241" s="18"/>
      <c r="D241" s="19"/>
      <c r="E241" s="20"/>
      <c r="F241" s="37"/>
      <c r="G241" s="20"/>
      <c r="H241" s="21"/>
      <c r="I241" s="27"/>
      <c r="J241" s="20"/>
      <c r="K241" s="20"/>
      <c r="L241" s="53"/>
      <c r="M241" s="27"/>
      <c r="N241" s="37"/>
      <c r="O241" s="20"/>
      <c r="P241" s="53"/>
      <c r="Q241" s="53"/>
      <c r="R241" s="20"/>
      <c r="S241" s="37"/>
      <c r="T241" s="20"/>
      <c r="U241" s="22"/>
      <c r="V241" s="22"/>
      <c r="W241" s="17"/>
    </row>
    <row r="242" spans="1:23">
      <c r="A242" s="17"/>
      <c r="B242" s="22"/>
      <c r="C242" s="18"/>
      <c r="D242" s="19"/>
      <c r="E242" s="20"/>
      <c r="F242" s="37"/>
      <c r="G242" s="20"/>
      <c r="H242" s="21"/>
      <c r="I242" s="27"/>
      <c r="J242" s="20"/>
      <c r="K242" s="20"/>
      <c r="L242" s="53"/>
      <c r="M242" s="27"/>
      <c r="N242" s="37"/>
      <c r="O242" s="20"/>
      <c r="P242" s="53"/>
      <c r="Q242" s="53"/>
      <c r="R242" s="20"/>
      <c r="S242" s="37"/>
      <c r="T242" s="20"/>
      <c r="U242" s="22"/>
      <c r="V242" s="22"/>
      <c r="W242" s="17"/>
    </row>
    <row r="243" spans="1:23">
      <c r="A243" s="17"/>
      <c r="B243" s="22"/>
      <c r="C243" s="18"/>
      <c r="D243" s="19"/>
      <c r="E243" s="20"/>
      <c r="F243" s="37"/>
      <c r="G243" s="20"/>
      <c r="H243" s="21"/>
      <c r="I243" s="27"/>
      <c r="J243" s="20"/>
      <c r="K243" s="20"/>
      <c r="L243" s="53"/>
      <c r="M243" s="27"/>
      <c r="N243" s="37"/>
      <c r="O243" s="20"/>
      <c r="P243" s="53"/>
      <c r="Q243" s="53"/>
      <c r="R243" s="20"/>
      <c r="S243" s="37"/>
      <c r="T243" s="20"/>
      <c r="U243" s="22"/>
      <c r="V243" s="22"/>
      <c r="W243" s="17"/>
    </row>
    <row r="244" spans="1:23">
      <c r="A244" s="17"/>
      <c r="B244" s="22"/>
      <c r="C244" s="18"/>
      <c r="D244" s="19"/>
      <c r="E244" s="20"/>
      <c r="F244" s="37"/>
      <c r="G244" s="20"/>
      <c r="H244" s="21"/>
      <c r="I244" s="27"/>
      <c r="J244" s="20"/>
      <c r="K244" s="20"/>
      <c r="L244" s="53"/>
      <c r="M244" s="27"/>
      <c r="N244" s="37"/>
      <c r="O244" s="20"/>
      <c r="P244" s="53"/>
      <c r="Q244" s="53"/>
      <c r="R244" s="20"/>
      <c r="S244" s="37"/>
      <c r="T244" s="20"/>
      <c r="U244" s="22"/>
      <c r="V244" s="22"/>
      <c r="W244" s="17"/>
    </row>
    <row r="245" spans="1:23">
      <c r="A245" s="17"/>
      <c r="B245" s="22"/>
      <c r="C245" s="18"/>
      <c r="D245" s="19"/>
      <c r="E245" s="20"/>
      <c r="F245" s="37"/>
      <c r="G245" s="20"/>
      <c r="H245" s="21"/>
      <c r="I245" s="27"/>
      <c r="J245" s="20"/>
      <c r="K245" s="20"/>
      <c r="L245" s="53"/>
      <c r="M245" s="27"/>
      <c r="N245" s="37"/>
      <c r="O245" s="20"/>
      <c r="P245" s="53"/>
      <c r="Q245" s="53"/>
      <c r="R245" s="20"/>
      <c r="S245" s="37"/>
      <c r="T245" s="20"/>
      <c r="U245" s="22"/>
      <c r="V245" s="22"/>
      <c r="W245" s="17"/>
    </row>
    <row r="246" spans="1:23">
      <c r="A246" s="17"/>
      <c r="B246" s="22"/>
      <c r="C246" s="18"/>
      <c r="D246" s="19"/>
      <c r="E246" s="20"/>
      <c r="F246" s="37"/>
      <c r="G246" s="20"/>
      <c r="H246" s="21"/>
      <c r="I246" s="27"/>
      <c r="J246" s="20"/>
      <c r="K246" s="20"/>
      <c r="L246" s="53"/>
      <c r="M246" s="27"/>
      <c r="N246" s="37"/>
      <c r="O246" s="20"/>
      <c r="P246" s="53"/>
      <c r="Q246" s="53"/>
      <c r="R246" s="20"/>
      <c r="S246" s="37"/>
      <c r="T246" s="20"/>
      <c r="U246" s="22"/>
      <c r="V246" s="22"/>
      <c r="W246" s="17"/>
    </row>
    <row r="247" spans="1:23">
      <c r="A247" s="17"/>
      <c r="B247" s="22"/>
      <c r="C247" s="18"/>
      <c r="D247" s="19"/>
      <c r="E247" s="20"/>
      <c r="F247" s="37"/>
      <c r="G247" s="20"/>
      <c r="H247" s="21"/>
      <c r="I247" s="27"/>
      <c r="J247" s="20"/>
      <c r="K247" s="20"/>
      <c r="L247" s="53"/>
      <c r="M247" s="27"/>
      <c r="N247" s="37"/>
      <c r="O247" s="20"/>
      <c r="P247" s="53"/>
      <c r="Q247" s="53"/>
      <c r="R247" s="20"/>
      <c r="S247" s="37"/>
      <c r="T247" s="20"/>
      <c r="U247" s="22"/>
      <c r="V247" s="22"/>
      <c r="W247" s="17"/>
    </row>
    <row r="248" spans="1:23">
      <c r="A248" s="17"/>
      <c r="B248" s="22"/>
      <c r="C248" s="18"/>
      <c r="D248" s="19"/>
      <c r="E248" s="20"/>
      <c r="F248" s="37"/>
      <c r="G248" s="20"/>
      <c r="H248" s="21"/>
      <c r="I248" s="27"/>
      <c r="J248" s="20"/>
      <c r="K248" s="20"/>
      <c r="L248" s="53"/>
      <c r="M248" s="27"/>
      <c r="N248" s="37"/>
      <c r="O248" s="20"/>
      <c r="P248" s="53"/>
      <c r="Q248" s="53"/>
      <c r="R248" s="20"/>
      <c r="S248" s="37"/>
      <c r="T248" s="20"/>
      <c r="U248" s="22"/>
      <c r="V248" s="22"/>
      <c r="W248" s="17"/>
    </row>
    <row r="249" spans="1:23">
      <c r="A249" s="17"/>
      <c r="B249" s="22"/>
      <c r="C249" s="18"/>
      <c r="D249" s="19"/>
      <c r="E249" s="20"/>
      <c r="F249" s="37"/>
      <c r="G249" s="20"/>
      <c r="H249" s="21"/>
      <c r="I249" s="27"/>
      <c r="J249" s="20"/>
      <c r="K249" s="20"/>
      <c r="L249" s="53"/>
      <c r="M249" s="27"/>
      <c r="N249" s="37"/>
      <c r="O249" s="20"/>
      <c r="P249" s="53"/>
      <c r="Q249" s="53"/>
      <c r="R249" s="20"/>
      <c r="S249" s="37"/>
      <c r="T249" s="20"/>
      <c r="U249" s="22"/>
      <c r="V249" s="22"/>
      <c r="W249" s="17"/>
    </row>
    <row r="250" spans="1:23">
      <c r="A250" s="17"/>
      <c r="B250" s="22"/>
      <c r="C250" s="18"/>
      <c r="D250" s="19"/>
      <c r="E250" s="20"/>
      <c r="F250" s="37"/>
      <c r="G250" s="20"/>
      <c r="H250" s="21"/>
      <c r="I250" s="27"/>
      <c r="J250" s="20"/>
      <c r="K250" s="20"/>
      <c r="L250" s="53"/>
      <c r="M250" s="27"/>
      <c r="N250" s="37"/>
      <c r="O250" s="20"/>
      <c r="P250" s="53"/>
      <c r="Q250" s="53"/>
      <c r="R250" s="20"/>
      <c r="S250" s="37"/>
      <c r="T250" s="20"/>
      <c r="U250" s="22"/>
      <c r="V250" s="22"/>
      <c r="W250" s="17"/>
    </row>
    <row r="251" spans="1:23">
      <c r="A251" s="17"/>
      <c r="B251" s="22"/>
      <c r="C251" s="18"/>
      <c r="D251" s="19"/>
      <c r="E251" s="20"/>
      <c r="F251" s="37"/>
      <c r="G251" s="20"/>
      <c r="H251" s="21"/>
      <c r="I251" s="27"/>
      <c r="J251" s="20"/>
      <c r="K251" s="20"/>
      <c r="L251" s="53"/>
      <c r="M251" s="27"/>
      <c r="N251" s="37"/>
      <c r="O251" s="20"/>
      <c r="P251" s="53"/>
      <c r="Q251" s="53"/>
      <c r="R251" s="20"/>
      <c r="S251" s="37"/>
      <c r="T251" s="20"/>
      <c r="U251" s="22"/>
      <c r="V251" s="22"/>
      <c r="W251" s="17"/>
    </row>
    <row r="252" spans="1:23">
      <c r="A252" s="17"/>
      <c r="B252" s="22"/>
      <c r="C252" s="18"/>
      <c r="D252" s="19"/>
      <c r="E252" s="20"/>
      <c r="F252" s="37"/>
      <c r="G252" s="20"/>
      <c r="H252" s="21"/>
      <c r="I252" s="27"/>
      <c r="J252" s="20"/>
      <c r="K252" s="20"/>
      <c r="L252" s="53"/>
      <c r="M252" s="27"/>
      <c r="N252" s="37"/>
      <c r="O252" s="20"/>
      <c r="P252" s="53"/>
      <c r="Q252" s="53"/>
      <c r="R252" s="20"/>
      <c r="S252" s="37"/>
      <c r="T252" s="20"/>
      <c r="U252" s="22"/>
      <c r="V252" s="22"/>
      <c r="W252" s="17"/>
    </row>
    <row r="253" spans="1:23">
      <c r="A253" s="17"/>
      <c r="B253" s="22"/>
      <c r="C253" s="18"/>
      <c r="D253" s="19"/>
      <c r="E253" s="20"/>
      <c r="F253" s="37"/>
      <c r="G253" s="20"/>
      <c r="H253" s="21"/>
      <c r="I253" s="27"/>
      <c r="J253" s="20"/>
      <c r="K253" s="20"/>
      <c r="L253" s="53"/>
      <c r="M253" s="27"/>
      <c r="N253" s="37"/>
      <c r="O253" s="20"/>
      <c r="P253" s="53"/>
      <c r="Q253" s="53"/>
      <c r="R253" s="20"/>
      <c r="S253" s="37"/>
      <c r="T253" s="20"/>
      <c r="U253" s="22"/>
      <c r="V253" s="22"/>
      <c r="W253" s="17"/>
    </row>
    <row r="254" spans="1:23">
      <c r="A254" s="17"/>
      <c r="B254" s="22"/>
      <c r="C254" s="18"/>
      <c r="D254" s="19"/>
      <c r="E254" s="20"/>
      <c r="F254" s="37"/>
      <c r="G254" s="20"/>
      <c r="H254" s="21"/>
      <c r="I254" s="27"/>
      <c r="J254" s="20"/>
      <c r="K254" s="20"/>
      <c r="L254" s="53"/>
      <c r="M254" s="27"/>
      <c r="N254" s="37"/>
      <c r="O254" s="20"/>
      <c r="P254" s="53"/>
      <c r="Q254" s="53"/>
      <c r="R254" s="20"/>
      <c r="S254" s="37"/>
      <c r="T254" s="20"/>
      <c r="U254" s="22"/>
      <c r="V254" s="22"/>
      <c r="W254" s="17"/>
    </row>
    <row r="255" spans="1:23">
      <c r="A255" s="17"/>
      <c r="B255" s="22"/>
      <c r="C255" s="18"/>
      <c r="D255" s="19"/>
      <c r="E255" s="20"/>
      <c r="F255" s="37"/>
      <c r="G255" s="20"/>
      <c r="H255" s="21"/>
      <c r="I255" s="27"/>
      <c r="J255" s="20"/>
      <c r="K255" s="20"/>
      <c r="L255" s="53"/>
      <c r="M255" s="27"/>
      <c r="N255" s="37"/>
      <c r="O255" s="20"/>
      <c r="P255" s="53"/>
      <c r="Q255" s="53"/>
      <c r="R255" s="20"/>
      <c r="S255" s="37"/>
      <c r="T255" s="20"/>
      <c r="U255" s="22"/>
      <c r="V255" s="22"/>
      <c r="W255" s="17"/>
    </row>
    <row r="256" spans="1:23">
      <c r="A256" s="17"/>
      <c r="B256" s="22"/>
      <c r="C256" s="18"/>
      <c r="D256" s="19"/>
      <c r="E256" s="20"/>
      <c r="F256" s="37"/>
      <c r="G256" s="20"/>
      <c r="H256" s="21"/>
      <c r="I256" s="27"/>
      <c r="J256" s="20"/>
      <c r="K256" s="20"/>
      <c r="L256" s="53"/>
      <c r="M256" s="27"/>
      <c r="N256" s="37"/>
      <c r="O256" s="20"/>
      <c r="P256" s="53"/>
      <c r="Q256" s="53"/>
      <c r="R256" s="20"/>
      <c r="S256" s="37"/>
      <c r="T256" s="20"/>
      <c r="U256" s="22"/>
      <c r="V256" s="22"/>
      <c r="W256" s="17"/>
    </row>
    <row r="257" spans="1:23">
      <c r="A257" s="17"/>
      <c r="B257" s="22"/>
      <c r="C257" s="18"/>
      <c r="D257" s="19"/>
      <c r="E257" s="20"/>
      <c r="F257" s="37"/>
      <c r="G257" s="20"/>
      <c r="H257" s="21"/>
      <c r="I257" s="27"/>
      <c r="J257" s="20"/>
      <c r="K257" s="20"/>
      <c r="L257" s="53"/>
      <c r="M257" s="27"/>
      <c r="N257" s="37"/>
      <c r="O257" s="20"/>
      <c r="P257" s="53"/>
      <c r="Q257" s="53"/>
      <c r="R257" s="20"/>
      <c r="S257" s="37"/>
      <c r="T257" s="20"/>
      <c r="U257" s="22"/>
      <c r="V257" s="22"/>
      <c r="W257" s="17"/>
    </row>
    <row r="258" spans="1:23">
      <c r="A258" s="17"/>
      <c r="B258" s="22"/>
      <c r="C258" s="18"/>
      <c r="D258" s="19"/>
      <c r="E258" s="20"/>
      <c r="F258" s="37"/>
      <c r="G258" s="20"/>
      <c r="H258" s="21"/>
      <c r="I258" s="27"/>
      <c r="J258" s="20"/>
      <c r="K258" s="20"/>
      <c r="L258" s="53"/>
      <c r="M258" s="27"/>
      <c r="N258" s="37"/>
      <c r="O258" s="20"/>
      <c r="P258" s="53"/>
      <c r="Q258" s="53"/>
      <c r="R258" s="20"/>
      <c r="S258" s="37"/>
      <c r="T258" s="20"/>
      <c r="U258" s="22"/>
      <c r="V258" s="22"/>
      <c r="W258" s="17"/>
    </row>
    <row r="259" spans="1:23">
      <c r="A259" s="17"/>
      <c r="B259" s="22"/>
      <c r="C259" s="18"/>
      <c r="D259" s="19"/>
      <c r="E259" s="20"/>
      <c r="F259" s="37"/>
      <c r="G259" s="20"/>
      <c r="H259" s="21"/>
      <c r="I259" s="27"/>
      <c r="J259" s="20"/>
      <c r="K259" s="20"/>
      <c r="L259" s="53"/>
      <c r="M259" s="27"/>
      <c r="N259" s="37"/>
      <c r="O259" s="20"/>
      <c r="P259" s="53"/>
      <c r="Q259" s="53"/>
      <c r="R259" s="20"/>
      <c r="S259" s="37"/>
      <c r="T259" s="20"/>
      <c r="U259" s="22"/>
      <c r="V259" s="22"/>
      <c r="W259" s="17"/>
    </row>
    <row r="260" spans="1:23">
      <c r="A260" s="17"/>
      <c r="B260" s="22"/>
      <c r="C260" s="18"/>
      <c r="D260" s="19"/>
      <c r="E260" s="20"/>
      <c r="F260" s="37"/>
      <c r="G260" s="20"/>
      <c r="H260" s="21"/>
      <c r="I260" s="27"/>
      <c r="J260" s="20"/>
      <c r="K260" s="20"/>
      <c r="L260" s="53"/>
      <c r="M260" s="27"/>
      <c r="N260" s="37"/>
      <c r="O260" s="20"/>
      <c r="P260" s="53"/>
      <c r="Q260" s="53"/>
      <c r="R260" s="20"/>
      <c r="S260" s="37"/>
      <c r="T260" s="20"/>
      <c r="U260" s="22"/>
      <c r="V260" s="22"/>
      <c r="W260" s="17"/>
    </row>
  </sheetData>
  <autoFilter ref="A1:Y43" xr:uid="{59957C40-CEAF-4EC3-ABAD-B025CD037067}"/>
  <phoneticPr fontId="2" type="noConversion"/>
  <conditionalFormatting sqref="R2:T1048576 N2:N1048576">
    <cfRule type="cellIs" dxfId="431" priority="7" operator="greaterThan">
      <formula>0</formula>
    </cfRule>
    <cfRule type="cellIs" dxfId="430" priority="8" operator="greaterThan">
      <formula>0</formula>
    </cfRule>
  </conditionalFormatting>
  <conditionalFormatting sqref="F1:F1048576">
    <cfRule type="cellIs" dxfId="429" priority="2" operator="greaterThan">
      <formula>0</formula>
    </cfRule>
    <cfRule type="cellIs" dxfId="428" priority="4" operator="greaterThan">
      <formula>0</formula>
    </cfRule>
    <cfRule type="cellIs" dxfId="427" priority="5" operator="greaterThan">
      <formula>0</formula>
    </cfRule>
    <cfRule type="cellIs" dxfId="426" priority="6" operator="greaterThan">
      <formula>0</formula>
    </cfRule>
  </conditionalFormatting>
  <conditionalFormatting sqref="N2:N1048576">
    <cfRule type="cellIs" dxfId="425" priority="1" operator="greaterThan">
      <formula>0</formula>
    </cfRule>
    <cfRule type="cellIs" dxfId="424" priority="3" operator="greaterThan">
      <formula>0</formula>
    </cfRule>
  </conditionalFormatting>
  <conditionalFormatting sqref="A1:A1048576">
    <cfRule type="duplicateValues" dxfId="423" priority="40"/>
  </conditionalFormatting>
  <dataValidations disablePrompts="1" count="1">
    <dataValidation type="list" allowBlank="1" showInputMessage="1" showErrorMessage="1" sqref="D2:D35" xr:uid="{1959312D-9F99-4BC9-B036-B12B8D26E0D3}">
      <formula1>"직접,부광"</formula1>
    </dataValidation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57C40-CEAF-4EC3-ABAD-B025CD037067}">
  <dimension ref="A1:AH1183"/>
  <sheetViews>
    <sheetView tabSelected="1" view="pageBreakPreview" zoomScaleNormal="115" zoomScaleSheetLayoutView="100" workbookViewId="0">
      <pane xSplit="8" ySplit="1" topLeftCell="J942" activePane="bottomRight" state="frozen"/>
      <selection pane="topRight" activeCell="H1" sqref="H1"/>
      <selection pane="bottomLeft" activeCell="A2" sqref="A2"/>
      <selection pane="bottomRight" activeCell="C944" sqref="C944"/>
    </sheetView>
  </sheetViews>
  <sheetFormatPr defaultColWidth="8.69921875" defaultRowHeight="12.6" customHeight="1"/>
  <cols>
    <col min="1" max="1" width="11" style="9" customWidth="1"/>
    <col min="2" max="2" width="34.59765625" style="5" customWidth="1"/>
    <col min="3" max="3" width="20.3984375" style="5" customWidth="1"/>
    <col min="4" max="4" width="4.5" style="9" bestFit="1" customWidth="1"/>
    <col min="5" max="5" width="11.19921875" style="112" customWidth="1"/>
    <col min="6" max="6" width="11.69921875" style="83" customWidth="1"/>
    <col min="7" max="7" width="7.09765625" style="89" customWidth="1"/>
    <col min="8" max="8" width="9.09765625" style="83" customWidth="1"/>
    <col min="9" max="9" width="7.19921875" style="87" customWidth="1"/>
    <col min="10" max="10" width="11.69921875" style="83" customWidth="1"/>
    <col min="11" max="11" width="10.5" style="83" customWidth="1"/>
    <col min="12" max="12" width="11" style="83" customWidth="1"/>
    <col min="13" max="13" width="9.8984375" style="83" hidden="1" customWidth="1"/>
    <col min="14" max="14" width="10.3984375" style="83" customWidth="1"/>
    <col min="15" max="16" width="5.69921875" style="88" customWidth="1"/>
    <col min="17" max="17" width="7.19921875" style="89" customWidth="1"/>
    <col min="18" max="18" width="10.69921875" style="185" customWidth="1"/>
    <col min="19" max="19" width="8.59765625" style="88" customWidth="1"/>
    <col min="20" max="20" width="6.5" style="125" hidden="1" customWidth="1"/>
    <col min="21" max="22" width="6.59765625" style="88" customWidth="1"/>
    <col min="23" max="23" width="10.8984375" style="179" customWidth="1"/>
    <col min="24" max="24" width="6.19921875" style="91" customWidth="1"/>
    <col min="25" max="25" width="6.69921875" style="92" hidden="1" customWidth="1"/>
    <col min="26" max="28" width="10.19921875" style="90" customWidth="1"/>
    <col min="29" max="29" width="13" style="9" customWidth="1"/>
    <col min="30" max="30" width="11.69921875" style="9" customWidth="1"/>
    <col min="31" max="31" width="9.3984375" style="9" customWidth="1"/>
    <col min="32" max="32" width="9.69921875" style="5" customWidth="1"/>
    <col min="33" max="33" width="8.19921875" style="9" customWidth="1"/>
    <col min="34" max="34" width="14.69921875" style="5" customWidth="1"/>
    <col min="35" max="16384" width="8.69921875" style="5"/>
  </cols>
  <sheetData>
    <row r="1" spans="1:33" s="9" customFormat="1" ht="57" customHeight="1" thickBot="1">
      <c r="A1" s="59" t="s">
        <v>6</v>
      </c>
      <c r="B1" s="59" t="s">
        <v>7</v>
      </c>
      <c r="C1" s="59" t="s">
        <v>8</v>
      </c>
      <c r="D1" s="59" t="s">
        <v>22</v>
      </c>
      <c r="E1" s="111" t="s">
        <v>5383</v>
      </c>
      <c r="F1" s="69" t="s">
        <v>149</v>
      </c>
      <c r="G1" s="181" t="s">
        <v>127</v>
      </c>
      <c r="H1" s="69" t="s">
        <v>128</v>
      </c>
      <c r="I1" s="70" t="s">
        <v>125</v>
      </c>
      <c r="J1" s="71" t="s">
        <v>4865</v>
      </c>
      <c r="K1" s="71" t="s">
        <v>150</v>
      </c>
      <c r="L1" s="71" t="s">
        <v>147</v>
      </c>
      <c r="M1" s="71" t="s">
        <v>148</v>
      </c>
      <c r="N1" s="72" t="s">
        <v>2</v>
      </c>
      <c r="O1" s="73" t="s">
        <v>130</v>
      </c>
      <c r="P1" s="73" t="s">
        <v>13248</v>
      </c>
      <c r="Q1" s="74" t="s">
        <v>5697</v>
      </c>
      <c r="R1" s="75" t="s">
        <v>3</v>
      </c>
      <c r="S1" s="76" t="s">
        <v>4407</v>
      </c>
      <c r="T1" s="124" t="s">
        <v>5628</v>
      </c>
      <c r="U1" s="122" t="s">
        <v>5629</v>
      </c>
      <c r="V1" s="122" t="s">
        <v>14703</v>
      </c>
      <c r="W1" s="77" t="s">
        <v>201</v>
      </c>
      <c r="X1" s="78" t="s">
        <v>123</v>
      </c>
      <c r="Y1" s="79" t="s">
        <v>146</v>
      </c>
      <c r="Z1" s="80" t="s">
        <v>137</v>
      </c>
      <c r="AA1" s="80" t="s">
        <v>202</v>
      </c>
      <c r="AB1" s="81">
        <v>0.98</v>
      </c>
      <c r="AC1" s="59" t="s">
        <v>18</v>
      </c>
      <c r="AD1" s="59" t="s">
        <v>19</v>
      </c>
      <c r="AE1" s="59" t="s">
        <v>4974</v>
      </c>
      <c r="AF1" s="59" t="s">
        <v>16</v>
      </c>
      <c r="AG1" s="82" t="s">
        <v>119</v>
      </c>
    </row>
    <row r="2" spans="1:33" ht="12.6" customHeight="1">
      <c r="A2" s="9" t="s">
        <v>649</v>
      </c>
      <c r="B2" s="5" t="s">
        <v>308</v>
      </c>
      <c r="C2" s="5" t="s">
        <v>309</v>
      </c>
      <c r="D2" s="5"/>
      <c r="E2" s="113">
        <f>VLOOKUP(A2,raw_아이건설넷목록!B:G,5,FALSE)</f>
        <v>1661293000</v>
      </c>
      <c r="F2" s="83">
        <v>1661293000</v>
      </c>
      <c r="G2" s="182">
        <f t="shared" ref="G2:G65" si="0">N2*1/I2*1/F2</f>
        <v>0.99475839807306399</v>
      </c>
      <c r="H2" s="83">
        <f>VLOOKUP(A2,raw_아이건설넷목록!B:I,7,FALSE)</f>
        <v>86.745000000000005</v>
      </c>
      <c r="I2" s="114">
        <f>IF(E2="","-",IF(E2&lt;1000000000,낙찰하한율!$B$3,IF(AND(E2&lt;5000000000,E2&gt;=1000000000),낙찰하한율!$B$4,IF(AND(E2&gt;=5000000000,E2&lt;10000000000),낙찰하한율!$B$5,IF(AND(E2&gt;=10000000000,E2&lt;30000000000),낙찰하한율!$B$6)))))</f>
        <v>0.86745000000000005</v>
      </c>
      <c r="J2" s="180">
        <f t="shared" ref="J2:J65" si="1">F2*G2*I2</f>
        <v>1433535000</v>
      </c>
      <c r="K2" s="83">
        <f>VLOOKUP(A2,raw_아이건설넷목록!B:J,8,FALSE)</f>
        <v>86285272</v>
      </c>
      <c r="L2" s="173">
        <f>K2*0.98</f>
        <v>84559566.560000002</v>
      </c>
      <c r="M2" s="5"/>
      <c r="N2" s="83">
        <f>VLOOKUP(A2,raw_부광!A:L,5,FALSE)</f>
        <v>1433535000</v>
      </c>
      <c r="O2" s="5"/>
      <c r="P2" s="5"/>
      <c r="Q2" s="5">
        <f t="shared" ref="Q2:Q65" si="2">R2*1/I2*1/F2</f>
        <v>1.012511435444863</v>
      </c>
      <c r="R2" s="185">
        <v>1459118700</v>
      </c>
      <c r="S2" s="5" t="str">
        <f>VLOOKUP(A2,raw_부광!A:I,9,FALSE)</f>
        <v>경동산업(주)</v>
      </c>
      <c r="U2" s="123">
        <f t="shared" ref="U2:U65" si="3">R2/W2*100</f>
        <v>87.435311035777119</v>
      </c>
      <c r="V2" s="119">
        <f t="shared" ref="V2:V6" si="4">R2/F2</f>
        <v>0.87830304467664644</v>
      </c>
      <c r="W2" s="178" t="str">
        <f>VLOOKUP(A2,raw_아이건설넷결과!C:N,6,FALSE)</f>
        <v>1,668,797,975</v>
      </c>
      <c r="X2" s="84">
        <f t="shared" ref="X2:X65" si="5">W2/F2</f>
        <v>1.0045175504862778</v>
      </c>
      <c r="Y2" s="83">
        <f>X2*100000</f>
        <v>100451.75504862778</v>
      </c>
      <c r="Z2" s="121">
        <f t="shared" ref="Z2:Z11" si="6">W2*I2</f>
        <v>1447598803.4137502</v>
      </c>
      <c r="AA2" s="83">
        <f t="shared" ref="AA2:AA65" si="7">K2*X2</f>
        <v>86675070.072482213</v>
      </c>
      <c r="AB2" s="118">
        <f t="shared" ref="AB2:AB65" si="8">AA2*0.98</f>
        <v>84941568.671032563</v>
      </c>
      <c r="AC2" s="9" t="str">
        <f>VLOOKUP(A2,raw_아이건설넷목록!B:P,14,FALSE)</f>
        <v>23/03/20/10:00</v>
      </c>
      <c r="AD2" s="9" t="str">
        <f>VLOOKUP(A2,raw_아이건설넷목록!B:Q,15,FALSE)</f>
        <v>23/03/22/10:00</v>
      </c>
      <c r="AE2" s="9" t="str">
        <f>VLOOKUP(A2,raw_아이건설넷목록!B:R,16,FALSE)</f>
        <v>23/03/22/11:00</v>
      </c>
      <c r="AF2" s="9" t="str">
        <f>VLOOKUP(A2,raw_부광!A:L,12,FALSE)</f>
        <v>-220/309</v>
      </c>
      <c r="AG2" s="9" t="s">
        <v>118</v>
      </c>
    </row>
    <row r="3" spans="1:33" ht="12.6" customHeight="1">
      <c r="A3" s="9" t="s">
        <v>650</v>
      </c>
      <c r="B3" s="5" t="s">
        <v>310</v>
      </c>
      <c r="C3" s="5" t="s">
        <v>311</v>
      </c>
      <c r="D3" s="5"/>
      <c r="E3" s="113">
        <f>VLOOKUP(A3,raw_아이건설넷목록!B:G,5,FALSE)</f>
        <v>969750000</v>
      </c>
      <c r="F3" s="83">
        <v>969750000</v>
      </c>
      <c r="G3" s="182" t="e">
        <f t="shared" si="0"/>
        <v>#N/A</v>
      </c>
      <c r="H3" s="83">
        <f>VLOOKUP(A3,raw_아이건설넷목록!B:I,7,FALSE)</f>
        <v>87.745000000000005</v>
      </c>
      <c r="I3" s="114">
        <f>IF(E3="","-",IF(E3&lt;1000000000,낙찰하한율!$B$3,IF(AND(E3&lt;5000000000,E3&gt;=1000000000),낙찰하한율!$B$4,IF(AND(E3&gt;=5000000000,E3&lt;10000000000),낙찰하한율!$B$5,IF(AND(E3&gt;=10000000000,E3&lt;30000000000),낙찰하한율!$B$6)))))</f>
        <v>0.87744999999999995</v>
      </c>
      <c r="J3" s="180" t="e">
        <f t="shared" si="1"/>
        <v>#N/A</v>
      </c>
      <c r="K3" s="83">
        <f>VLOOKUP(A3,raw_아이건설넷목록!B:J,8,FALSE)</f>
        <v>43506663</v>
      </c>
      <c r="L3" s="173">
        <f t="shared" ref="L3:L66" si="9">K3*0.98</f>
        <v>42636529.740000002</v>
      </c>
      <c r="M3" s="5"/>
      <c r="N3" s="83" t="e">
        <f>VLOOKUP(A3,raw_부광!A:L,5,FALSE)</f>
        <v>#N/A</v>
      </c>
      <c r="O3" s="5"/>
      <c r="P3" s="5"/>
      <c r="Q3" s="5">
        <f t="shared" si="2"/>
        <v>1.0137639725698036</v>
      </c>
      <c r="R3" s="185">
        <v>862619000</v>
      </c>
      <c r="S3" s="5" t="e">
        <f>VLOOKUP(A3,raw_부광!A:I,9,FALSE)</f>
        <v>#N/A</v>
      </c>
      <c r="U3" s="123">
        <f t="shared" si="3"/>
        <v>88.29075533963838</v>
      </c>
      <c r="V3" s="119">
        <f t="shared" si="4"/>
        <v>0.88952719773137412</v>
      </c>
      <c r="W3" s="178" t="str">
        <f>VLOOKUP(A3,raw_아이건설넷결과!C:N,6,FALSE)</f>
        <v>977,020,750</v>
      </c>
      <c r="X3" s="84">
        <f t="shared" si="5"/>
        <v>1.0074975509151842</v>
      </c>
      <c r="Y3" s="83">
        <f t="shared" ref="Y3:Y66" si="10">X3*100000</f>
        <v>100749.75509151843</v>
      </c>
      <c r="Z3" s="121">
        <f t="shared" si="6"/>
        <v>857286857.08749998</v>
      </c>
      <c r="AA3" s="83">
        <f t="shared" si="7"/>
        <v>43832856.420992263</v>
      </c>
      <c r="AB3" s="118">
        <f t="shared" si="8"/>
        <v>42956199.292572416</v>
      </c>
      <c r="AC3" s="9" t="str">
        <f>VLOOKUP(A3,raw_아이건설넷목록!B:P,14,FALSE)</f>
        <v>23/02/08/10:00</v>
      </c>
      <c r="AD3" s="9" t="str">
        <f>VLOOKUP(A3,raw_아이건설넷목록!B:Q,15,FALSE)</f>
        <v>23/02/15/10:00</v>
      </c>
      <c r="AE3" s="9" t="str">
        <f>VLOOKUP(A3,raw_아이건설넷목록!B:R,16,FALSE)</f>
        <v>23/02/15/11:00</v>
      </c>
      <c r="AF3" s="9" t="e">
        <f>VLOOKUP(A3,raw_부광!A:L,12,FALSE)</f>
        <v>#N/A</v>
      </c>
      <c r="AG3" s="9" t="s">
        <v>118</v>
      </c>
    </row>
    <row r="4" spans="1:33" ht="12.6" customHeight="1">
      <c r="A4" s="9" t="s">
        <v>651</v>
      </c>
      <c r="B4" s="5" t="s">
        <v>312</v>
      </c>
      <c r="C4" s="5" t="s">
        <v>313</v>
      </c>
      <c r="D4" s="5"/>
      <c r="E4" s="113">
        <f>VLOOKUP(A4,raw_아이건설넷목록!B:G,5,FALSE)</f>
        <v>6227936000</v>
      </c>
      <c r="F4" s="83">
        <v>6227936000</v>
      </c>
      <c r="G4" s="182">
        <f t="shared" si="0"/>
        <v>1.0205560330649823</v>
      </c>
      <c r="H4" s="83">
        <f>VLOOKUP(A4,raw_아이건설넷목록!B:I,7,FALSE)</f>
        <v>85.995000000000005</v>
      </c>
      <c r="I4" s="114">
        <f>IF(E4="","-",IF(E4&lt;1000000000,낙찰하한율!$B$3,IF(AND(E4&lt;5000000000,E4&gt;=1000000000),낙찰하한율!$B$4,IF(AND(E4&gt;=5000000000,E4&lt;10000000000),낙찰하한율!$B$5,IF(AND(E4&gt;=10000000000,E4&lt;30000000000),낙찰하한율!$B$6)))))</f>
        <v>0.85494999999999999</v>
      </c>
      <c r="J4" s="180">
        <f t="shared" si="1"/>
        <v>5434026000.000001</v>
      </c>
      <c r="K4" s="83">
        <f>VLOOKUP(A4,raw_아이건설넷목록!B:J,8,FALSE)</f>
        <v>359632990</v>
      </c>
      <c r="L4" s="173">
        <f t="shared" si="9"/>
        <v>352440330.19999999</v>
      </c>
      <c r="M4" s="5"/>
      <c r="N4" s="83">
        <f>VLOOKUP(A4,raw_부광!A:L,5,FALSE)</f>
        <v>5434026000</v>
      </c>
      <c r="O4" s="5"/>
      <c r="P4" s="5"/>
      <c r="Q4" s="5">
        <f t="shared" si="2"/>
        <v>1.0200410904498274</v>
      </c>
      <c r="R4" s="185">
        <v>5431284150</v>
      </c>
      <c r="S4" s="5" t="str">
        <f>VLOOKUP(A4,raw_부광!A:I,9,FALSE)</f>
        <v>서광종합개발 주식회사</v>
      </c>
      <c r="U4" s="123">
        <f t="shared" si="3"/>
        <v>86.80196228656051</v>
      </c>
      <c r="V4" s="119">
        <f t="shared" si="4"/>
        <v>0.87208413028007992</v>
      </c>
      <c r="W4" s="178" t="str">
        <f>VLOOKUP(A4,raw_아이건설넷결과!C:N,6,FALSE)</f>
        <v>6,257,098,350</v>
      </c>
      <c r="X4" s="84">
        <f t="shared" si="5"/>
        <v>1.0046825063712921</v>
      </c>
      <c r="Y4" s="83">
        <f t="shared" si="10"/>
        <v>100468.25063712921</v>
      </c>
      <c r="Z4" s="121">
        <f t="shared" si="6"/>
        <v>5349506234.3324995</v>
      </c>
      <c r="AA4" s="83">
        <f t="shared" si="7"/>
        <v>361316973.76700181</v>
      </c>
      <c r="AB4" s="118">
        <f t="shared" si="8"/>
        <v>354090634.29166174</v>
      </c>
      <c r="AC4" s="9" t="str">
        <f>VLOOKUP(A4,raw_아이건설넷목록!B:P,14,FALSE)</f>
        <v>23/02/21/10:00</v>
      </c>
      <c r="AD4" s="9" t="str">
        <f>VLOOKUP(A4,raw_아이건설넷목록!B:Q,15,FALSE)</f>
        <v>23/02/24/10:00</v>
      </c>
      <c r="AE4" s="9" t="str">
        <f>VLOOKUP(A4,raw_아이건설넷목록!B:R,16,FALSE)</f>
        <v>23/02/24/11:00</v>
      </c>
      <c r="AF4" s="9" t="str">
        <f>VLOOKUP(A4,raw_부광!A:L,12,FALSE)</f>
        <v>11/285</v>
      </c>
      <c r="AG4" s="9" t="s">
        <v>118</v>
      </c>
    </row>
    <row r="5" spans="1:33" ht="12.6" customHeight="1">
      <c r="A5" s="9" t="s">
        <v>652</v>
      </c>
      <c r="B5" s="5" t="s">
        <v>314</v>
      </c>
      <c r="C5" s="5" t="s">
        <v>315</v>
      </c>
      <c r="D5" s="5"/>
      <c r="E5" s="113">
        <f>VLOOKUP(A5,raw_아이건설넷목록!B:G,5,FALSE)</f>
        <v>1965811000</v>
      </c>
      <c r="F5" s="83">
        <v>1965811000</v>
      </c>
      <c r="G5" s="182">
        <f t="shared" si="0"/>
        <v>0.9963144532103636</v>
      </c>
      <c r="H5" s="83">
        <f>VLOOKUP(A5,raw_아이건설넷목록!B:I,7,FALSE)</f>
        <v>86.745000000000005</v>
      </c>
      <c r="I5" s="114">
        <f>IF(E5="","-",IF(E5&lt;1000000000,낙찰하한율!$B$3,IF(AND(E5&lt;5000000000,E5&gt;=1000000000),낙찰하한율!$B$4,IF(AND(E5&gt;=5000000000,E5&lt;10000000000),낙찰하한율!$B$5,IF(AND(E5&gt;=10000000000,E5&lt;30000000000),낙찰하한율!$B$6)))))</f>
        <v>0.86745000000000005</v>
      </c>
      <c r="J5" s="180">
        <f t="shared" si="1"/>
        <v>1698958000</v>
      </c>
      <c r="K5" s="83">
        <f>VLOOKUP(A5,raw_아이건설넷목록!B:J,8,FALSE)</f>
        <v>70718168</v>
      </c>
      <c r="L5" s="173">
        <f t="shared" si="9"/>
        <v>69303804.640000001</v>
      </c>
      <c r="M5" s="5"/>
      <c r="N5" s="83">
        <f>VLOOKUP(A5,raw_부광!A:L,5,FALSE)</f>
        <v>1698958000</v>
      </c>
      <c r="O5" s="5"/>
      <c r="P5" s="5"/>
      <c r="Q5" s="5">
        <f t="shared" si="2"/>
        <v>0.99902497638644183</v>
      </c>
      <c r="R5" s="185">
        <v>1703580100</v>
      </c>
      <c r="S5" s="5" t="str">
        <f>VLOOKUP(A5,raw_부광!A:I,9,FALSE)</f>
        <v>(주)건우구조엔지니어링</v>
      </c>
      <c r="U5" s="123">
        <f t="shared" si="3"/>
        <v>87.226300029976073</v>
      </c>
      <c r="V5" s="119">
        <f t="shared" si="4"/>
        <v>0.86660421576641911</v>
      </c>
      <c r="W5" s="178" t="str">
        <f>VLOOKUP(A5,raw_아이건설넷결과!C:N,6,FALSE)</f>
        <v>1,953,057,850</v>
      </c>
      <c r="X5" s="84">
        <f t="shared" si="5"/>
        <v>0.99351252485615349</v>
      </c>
      <c r="Y5" s="83">
        <f t="shared" si="10"/>
        <v>99351.252485615347</v>
      </c>
      <c r="Z5" s="121">
        <f t="shared" si="6"/>
        <v>1694180031.9825001</v>
      </c>
      <c r="AA5" s="83">
        <f t="shared" si="7"/>
        <v>70259385.642881632</v>
      </c>
      <c r="AB5" s="118">
        <f t="shared" si="8"/>
        <v>68854197.930023998</v>
      </c>
      <c r="AC5" s="9" t="str">
        <f>VLOOKUP(A5,raw_아이건설넷목록!B:P,14,FALSE)</f>
        <v>23/02/14/16:00</v>
      </c>
      <c r="AD5" s="9" t="str">
        <f>VLOOKUP(A5,raw_아이건설넷목록!B:Q,15,FALSE)</f>
        <v>23/02/20/10:00</v>
      </c>
      <c r="AE5" s="9" t="str">
        <f>VLOOKUP(A5,raw_아이건설넷목록!B:R,16,FALSE)</f>
        <v>23/02/20/11:00</v>
      </c>
      <c r="AF5" s="9" t="str">
        <f>VLOOKUP(A5,raw_부광!A:L,12,FALSE)</f>
        <v>-55/676</v>
      </c>
      <c r="AG5" s="158" t="s">
        <v>109</v>
      </c>
    </row>
    <row r="6" spans="1:33" ht="12.6" customHeight="1">
      <c r="A6" s="9" t="s">
        <v>653</v>
      </c>
      <c r="B6" s="5" t="s">
        <v>316</v>
      </c>
      <c r="C6" s="5" t="s">
        <v>317</v>
      </c>
      <c r="D6" s="5"/>
      <c r="E6" s="113">
        <f>VLOOKUP(A6,raw_아이건설넷목록!B:G,5,FALSE)</f>
        <v>1877521000</v>
      </c>
      <c r="F6" s="83">
        <v>1877521000</v>
      </c>
      <c r="G6" s="182">
        <f t="shared" si="0"/>
        <v>1.0026238871940969</v>
      </c>
      <c r="H6" s="83">
        <f>VLOOKUP(A6,raw_아이건설넷목록!B:I,7,FALSE)</f>
        <v>86.745000000000005</v>
      </c>
      <c r="I6" s="114">
        <f>IF(E6="","-",IF(E6&lt;1000000000,낙찰하한율!$B$3,IF(AND(E6&lt;5000000000,E6&gt;=1000000000),낙찰하한율!$B$4,IF(AND(E6&gt;=5000000000,E6&lt;10000000000),낙찰하한율!$B$5,IF(AND(E6&gt;=10000000000,E6&lt;30000000000),낙찰하한율!$B$6)))))</f>
        <v>0.86745000000000005</v>
      </c>
      <c r="J6" s="180">
        <f t="shared" si="1"/>
        <v>1632929000</v>
      </c>
      <c r="K6" s="83">
        <f>VLOOKUP(A6,raw_아이건설넷목록!B:J,8,FALSE)</f>
        <v>90962332</v>
      </c>
      <c r="L6" s="173">
        <f t="shared" si="9"/>
        <v>89143085.359999999</v>
      </c>
      <c r="M6" s="5"/>
      <c r="N6" s="83">
        <f>VLOOKUP(A6,raw_부광!A:L,5,FALSE)</f>
        <v>1632929000</v>
      </c>
      <c r="O6" s="5"/>
      <c r="P6" s="5"/>
      <c r="Q6" s="5">
        <f t="shared" si="2"/>
        <v>0.99906911476069027</v>
      </c>
      <c r="R6" s="185" t="str">
        <f>VLOOKUP(A6,raw_아이건설넷결과!C:K,8,FALSE)</f>
        <v>1,627,139,500</v>
      </c>
      <c r="S6" s="5" t="str">
        <f>VLOOKUP(A6,raw_아이건설넷결과!C:L,10,FALSE)</f>
        <v>주식회사 한원건설그룹</v>
      </c>
      <c r="U6" s="123">
        <f t="shared" si="3"/>
        <v>87.428592391519487</v>
      </c>
      <c r="V6" s="119">
        <f t="shared" si="4"/>
        <v>0.86664250359916084</v>
      </c>
      <c r="W6" s="178" t="str">
        <f>VLOOKUP(A6,raw_아이건설넷결과!C:N,6,FALSE)</f>
        <v>1,861,106,825</v>
      </c>
      <c r="X6" s="84">
        <f t="shared" si="5"/>
        <v>0.9912575278785164</v>
      </c>
      <c r="Y6" s="83">
        <f t="shared" si="10"/>
        <v>99125.752787851641</v>
      </c>
      <c r="Z6" s="121">
        <f t="shared" si="6"/>
        <v>1614417115.3462501</v>
      </c>
      <c r="AA6" s="83">
        <f t="shared" si="7"/>
        <v>90167096.348384857</v>
      </c>
      <c r="AB6" s="118">
        <f t="shared" si="8"/>
        <v>88363754.421417162</v>
      </c>
      <c r="AC6" s="9" t="str">
        <f>VLOOKUP(A6,raw_아이건설넷목록!B:P,14,FALSE)</f>
        <v>23/01/10/10:00</v>
      </c>
      <c r="AD6" s="9" t="str">
        <f>VLOOKUP(A6,raw_아이건설넷목록!B:Q,15,FALSE)</f>
        <v>23/01/12/10:00</v>
      </c>
      <c r="AE6" s="9" t="str">
        <f>VLOOKUP(A6,raw_아이건설넷목록!B:R,16,FALSE)</f>
        <v>23/01/12/11:00</v>
      </c>
      <c r="AF6" s="9" t="str">
        <f>VLOOKUP(A6,raw_부광!A:L,12,FALSE)</f>
        <v>47/300</v>
      </c>
      <c r="AG6" s="9" t="s">
        <v>118</v>
      </c>
    </row>
    <row r="7" spans="1:33" ht="12.6" customHeight="1">
      <c r="A7" s="9" t="s">
        <v>654</v>
      </c>
      <c r="B7" s="5" t="s">
        <v>318</v>
      </c>
      <c r="C7" s="5" t="s">
        <v>319</v>
      </c>
      <c r="D7" s="5"/>
      <c r="E7" s="113">
        <f>VLOOKUP(A7,raw_아이건설넷목록!B:G,5,FALSE)</f>
        <v>550758000</v>
      </c>
      <c r="F7" s="83">
        <v>550758000</v>
      </c>
      <c r="G7" s="182" t="e">
        <f t="shared" si="0"/>
        <v>#N/A</v>
      </c>
      <c r="H7" s="83">
        <f>VLOOKUP(A7,raw_아이건설넷목록!B:I,7,FALSE)</f>
        <v>87.745000000000005</v>
      </c>
      <c r="I7" s="114">
        <f>IF(E7="","-",IF(E7&lt;1000000000,낙찰하한율!$B$3,IF(AND(E7&lt;5000000000,E7&gt;=1000000000),낙찰하한율!$B$4,IF(AND(E7&gt;=5000000000,E7&lt;10000000000),낙찰하한율!$B$5,IF(AND(E7&gt;=10000000000,E7&lt;30000000000),낙찰하한율!$B$6)))))</f>
        <v>0.87744999999999995</v>
      </c>
      <c r="J7" s="180" t="e">
        <f t="shared" si="1"/>
        <v>#N/A</v>
      </c>
      <c r="K7" s="83">
        <f>VLOOKUP(A7,raw_아이건설넷목록!B:J,8,FALSE)</f>
        <v>34682677</v>
      </c>
      <c r="L7" s="173">
        <f t="shared" si="9"/>
        <v>33989023.460000001</v>
      </c>
      <c r="M7" s="5"/>
      <c r="N7" s="83" t="e">
        <f>VLOOKUP(A7,raw_부광!A:L,5,FALSE)</f>
        <v>#N/A</v>
      </c>
      <c r="O7" s="5"/>
      <c r="P7" s="5"/>
      <c r="Q7" s="5">
        <f t="shared" si="2"/>
        <v>0.99731013928886281</v>
      </c>
      <c r="R7" s="185" t="str">
        <f>VLOOKUP(A7,raw_아이건설넷결과!C:K,8,FALSE)</f>
        <v>481,962,698</v>
      </c>
      <c r="S7" s="5" t="str">
        <f>VLOOKUP(A7,raw_아이건설넷결과!C:L,10,FALSE)</f>
        <v>부경기건(주)</v>
      </c>
      <c r="T7" s="126">
        <f t="shared" ref="T7:T70" si="11">(R7-H7)/(W7-H7)*100</f>
        <v>88.532404921030135</v>
      </c>
      <c r="U7" s="123">
        <f t="shared" si="3"/>
        <v>88.532406769377417</v>
      </c>
      <c r="V7" s="119">
        <f t="shared" ref="V7:V70" si="12">R7/F7</f>
        <v>0.87508978171901275</v>
      </c>
      <c r="W7" s="178" t="str">
        <f>VLOOKUP(A7,raw_아이건설넷결과!C:N,6,FALSE)</f>
        <v>544,391,275</v>
      </c>
      <c r="X7" s="84">
        <f t="shared" si="5"/>
        <v>0.98844006805166695</v>
      </c>
      <c r="Y7" s="83">
        <f t="shared" si="10"/>
        <v>98844.006805166689</v>
      </c>
      <c r="Z7" s="121">
        <f t="shared" si="6"/>
        <v>477676124.24874997</v>
      </c>
      <c r="AA7" s="83">
        <f t="shared" si="7"/>
        <v>34281747.614093982</v>
      </c>
      <c r="AB7" s="118">
        <f t="shared" si="8"/>
        <v>33596112.661812104</v>
      </c>
      <c r="AC7" s="9" t="str">
        <f>VLOOKUP(A7,raw_아이건설넷목록!B:P,14,FALSE)</f>
        <v>23/02/28/10:00</v>
      </c>
      <c r="AD7" s="9" t="str">
        <f>VLOOKUP(A7,raw_아이건설넷목록!B:Q,15,FALSE)</f>
        <v>23/03/07/10:00</v>
      </c>
      <c r="AE7" s="9" t="str">
        <f>VLOOKUP(A7,raw_아이건설넷목록!B:R,16,FALSE)</f>
        <v>23/03/07/11:00</v>
      </c>
      <c r="AF7" s="9" t="e">
        <f>VLOOKUP(A7,raw_부광!A:L,12,FALSE)</f>
        <v>#N/A</v>
      </c>
      <c r="AG7" s="9" t="s">
        <v>281</v>
      </c>
    </row>
    <row r="8" spans="1:33" ht="12.6" customHeight="1">
      <c r="A8" s="9" t="s">
        <v>655</v>
      </c>
      <c r="B8" s="5" t="s">
        <v>320</v>
      </c>
      <c r="C8" s="5" t="s">
        <v>317</v>
      </c>
      <c r="D8" s="5"/>
      <c r="E8" s="113">
        <f>VLOOKUP(A8,raw_아이건설넷목록!B:G,5,FALSE)</f>
        <v>1600001000</v>
      </c>
      <c r="F8" s="83">
        <v>1600001000</v>
      </c>
      <c r="G8" s="182">
        <f t="shared" si="0"/>
        <v>1.0148986394217065</v>
      </c>
      <c r="H8" s="83">
        <f>VLOOKUP(A8,raw_아이건설넷목록!B:I,7,FALSE)</f>
        <v>86.745000000000005</v>
      </c>
      <c r="I8" s="114">
        <f>IF(E8="","-",IF(E8&lt;1000000000,낙찰하한율!$B$3,IF(AND(E8&lt;5000000000,E8&gt;=1000000000),낙찰하한율!$B$4,IF(AND(E8&gt;=5000000000,E8&lt;10000000000),낙찰하한율!$B$5,IF(AND(E8&gt;=10000000000,E8&lt;30000000000),낙찰하한율!$B$6)))))</f>
        <v>0.86745000000000005</v>
      </c>
      <c r="J8" s="180">
        <f t="shared" si="1"/>
        <v>1408598999.9999998</v>
      </c>
      <c r="K8" s="83">
        <f>VLOOKUP(A8,raw_아이건설넷목록!B:J,8,FALSE)</f>
        <v>71734896</v>
      </c>
      <c r="L8" s="173">
        <f t="shared" si="9"/>
        <v>70300198.079999998</v>
      </c>
      <c r="M8" s="5"/>
      <c r="N8" s="83">
        <f>VLOOKUP(A8,raw_부광!A:L,5,FALSE)</f>
        <v>1408599000</v>
      </c>
      <c r="O8" s="5"/>
      <c r="P8" s="5"/>
      <c r="Q8" s="5">
        <f t="shared" si="2"/>
        <v>1.0142721843979432</v>
      </c>
      <c r="R8" s="185" t="str">
        <f>VLOOKUP(A8,raw_아이건설넷결과!C:K,8,FALSE)</f>
        <v>1,407,729,530</v>
      </c>
      <c r="S8" s="5" t="str">
        <f>VLOOKUP(A8,raw_아이건설넷결과!C:L,10,FALSE)</f>
        <v>건우건업(주)</v>
      </c>
      <c r="T8" s="126">
        <f t="shared" si="11"/>
        <v>87.335227212169372</v>
      </c>
      <c r="U8" s="123">
        <f t="shared" si="3"/>
        <v>87.33522789374193</v>
      </c>
      <c r="V8" s="119">
        <f t="shared" si="12"/>
        <v>0.87983040635599608</v>
      </c>
      <c r="W8" s="178" t="str">
        <f>VLOOKUP(A8,raw_아이건설넷결과!C:N,6,FALSE)</f>
        <v>1,611,869,075</v>
      </c>
      <c r="X8" s="84">
        <f t="shared" si="5"/>
        <v>1.0074175422390361</v>
      </c>
      <c r="Y8" s="83">
        <f t="shared" si="10"/>
        <v>100741.75422390361</v>
      </c>
      <c r="Z8" s="121">
        <f t="shared" si="6"/>
        <v>1398215829.1087501</v>
      </c>
      <c r="AA8" s="83">
        <f t="shared" si="7"/>
        <v>72266992.621092871</v>
      </c>
      <c r="AB8" s="118">
        <f t="shared" si="8"/>
        <v>70821652.768671006</v>
      </c>
      <c r="AC8" s="9" t="str">
        <f>VLOOKUP(A8,raw_아이건설넷목록!B:P,14,FALSE)</f>
        <v>23/01/16/16:00</v>
      </c>
      <c r="AD8" s="9" t="str">
        <f>VLOOKUP(A8,raw_아이건설넷목록!B:Q,15,FALSE)</f>
        <v>23/01/20/10:00</v>
      </c>
      <c r="AE8" s="9" t="str">
        <f>VLOOKUP(A8,raw_아이건설넷목록!B:R,16,FALSE)</f>
        <v>23/01/20/11:00</v>
      </c>
      <c r="AF8" s="9" t="str">
        <f>VLOOKUP(A8,raw_부광!A:L,12,FALSE)</f>
        <v>15/589</v>
      </c>
      <c r="AG8" s="9" t="s">
        <v>118</v>
      </c>
    </row>
    <row r="9" spans="1:33" ht="12.6" customHeight="1">
      <c r="A9" s="9" t="s">
        <v>656</v>
      </c>
      <c r="B9" s="5" t="s">
        <v>321</v>
      </c>
      <c r="C9" s="5" t="s">
        <v>322</v>
      </c>
      <c r="D9" s="5"/>
      <c r="E9" s="113">
        <f>VLOOKUP(A9,raw_아이건설넷목록!B:G,5,FALSE)</f>
        <v>1151508000</v>
      </c>
      <c r="F9" s="83">
        <v>1151508000</v>
      </c>
      <c r="G9" s="182">
        <f t="shared" si="0"/>
        <v>1.0130240294285386</v>
      </c>
      <c r="H9" s="83">
        <f>VLOOKUP(A9,raw_아이건설넷목록!B:I,7,FALSE)</f>
        <v>86.745000000000005</v>
      </c>
      <c r="I9" s="114">
        <f>IF(E9="","-",IF(E9&lt;1000000000,낙찰하한율!$B$3,IF(AND(E9&lt;5000000000,E9&gt;=1000000000),낙찰하한율!$B$4,IF(AND(E9&gt;=5000000000,E9&lt;10000000000),낙찰하한율!$B$5,IF(AND(E9&gt;=10000000000,E9&lt;30000000000),낙찰하한율!$B$6)))))</f>
        <v>0.86745000000000005</v>
      </c>
      <c r="J9" s="180">
        <f t="shared" si="1"/>
        <v>1011885000.0000001</v>
      </c>
      <c r="K9" s="83">
        <f>VLOOKUP(A9,raw_아이건설넷목록!B:J,8,FALSE)</f>
        <v>50673297</v>
      </c>
      <c r="L9" s="173">
        <f t="shared" si="9"/>
        <v>49659831.060000002</v>
      </c>
      <c r="M9" s="5"/>
      <c r="N9" s="83">
        <f>VLOOKUP(A9,raw_부광!A:L,5,FALSE)</f>
        <v>1011885000</v>
      </c>
      <c r="O9" s="5"/>
      <c r="P9" s="5"/>
      <c r="Q9" s="5">
        <f t="shared" si="2"/>
        <v>0.99392355313185743</v>
      </c>
      <c r="R9" s="185" t="str">
        <f>VLOOKUP(A9,raw_아이건설넷결과!C:K,8,FALSE)</f>
        <v>992,806,000</v>
      </c>
      <c r="S9" s="5" t="str">
        <f>VLOOKUP(A9,raw_아이건설넷결과!C:L,10,FALSE)</f>
        <v>주식회사 그린플러스종합건설</v>
      </c>
      <c r="T9" s="126">
        <f t="shared" si="11"/>
        <v>87.347515446417262</v>
      </c>
      <c r="U9" s="123">
        <f t="shared" si="3"/>
        <v>87.347516412037692</v>
      </c>
      <c r="V9" s="119">
        <f t="shared" si="12"/>
        <v>0.86217898616422983</v>
      </c>
      <c r="W9" s="178" t="str">
        <f>VLOOKUP(A9,raw_아이건설넷결과!C:N,6,FALSE)</f>
        <v>1,136,616,175</v>
      </c>
      <c r="X9" s="84">
        <f t="shared" si="5"/>
        <v>0.98706754534054475</v>
      </c>
      <c r="Y9" s="83">
        <f t="shared" si="10"/>
        <v>98706.754534054475</v>
      </c>
      <c r="Z9" s="121">
        <f t="shared" si="6"/>
        <v>985957701.00375009</v>
      </c>
      <c r="AA9" s="83">
        <f t="shared" si="7"/>
        <v>50017966.884102389</v>
      </c>
      <c r="AB9" s="118">
        <f t="shared" si="8"/>
        <v>49017607.546420343</v>
      </c>
      <c r="AC9" s="9" t="str">
        <f>VLOOKUP(A9,raw_아이건설넷목록!B:P,14,FALSE)</f>
        <v>23/01/31/10:00</v>
      </c>
      <c r="AD9" s="9" t="str">
        <f>VLOOKUP(A9,raw_아이건설넷목록!B:Q,15,FALSE)</f>
        <v>23/02/15/10:00</v>
      </c>
      <c r="AE9" s="9" t="str">
        <f>VLOOKUP(A9,raw_아이건설넷목록!B:R,16,FALSE)</f>
        <v>23/02/15/11:00</v>
      </c>
      <c r="AF9" s="9" t="str">
        <f>VLOOKUP(A9,raw_부광!A:L,12,FALSE)</f>
        <v>540/699</v>
      </c>
      <c r="AG9" s="9" t="s">
        <v>118</v>
      </c>
    </row>
    <row r="10" spans="1:33" ht="12.6" customHeight="1">
      <c r="A10" s="9" t="s">
        <v>657</v>
      </c>
      <c r="B10" s="5" t="s">
        <v>323</v>
      </c>
      <c r="C10" s="5" t="s">
        <v>324</v>
      </c>
      <c r="D10" s="5"/>
      <c r="E10" s="113">
        <f>VLOOKUP(A10,raw_아이건설넷목록!B:G,5,FALSE)</f>
        <v>1113060300</v>
      </c>
      <c r="F10" s="83">
        <v>1113060300</v>
      </c>
      <c r="G10" s="182">
        <f t="shared" si="0"/>
        <v>0.99380527437850086</v>
      </c>
      <c r="H10" s="83">
        <f>VLOOKUP(A10,raw_아이건설넷목록!B:I,7,FALSE)</f>
        <v>86.745000000000005</v>
      </c>
      <c r="I10" s="114">
        <f>IF(E10="","-",IF(E10&lt;1000000000,낙찰하한율!$B$3,IF(AND(E10&lt;5000000000,E10&gt;=1000000000),낙찰하한율!$B$4,IF(AND(E10&gt;=5000000000,E10&lt;10000000000),낙찰하한율!$B$5,IF(AND(E10&gt;=10000000000,E10&lt;30000000000),낙찰하한율!$B$6)))))</f>
        <v>0.86745000000000005</v>
      </c>
      <c r="J10" s="180">
        <f t="shared" si="1"/>
        <v>959543000</v>
      </c>
      <c r="K10" s="83">
        <f>VLOOKUP(A10,raw_아이건설넷목록!B:J,8,FALSE)</f>
        <v>46117760</v>
      </c>
      <c r="L10" s="173">
        <f t="shared" si="9"/>
        <v>45195404.799999997</v>
      </c>
      <c r="M10" s="5"/>
      <c r="N10" s="83">
        <f>VLOOKUP(A10,raw_부광!A:L,5,FALSE)</f>
        <v>959543000</v>
      </c>
      <c r="O10" s="5"/>
      <c r="P10" s="5"/>
      <c r="Q10" s="5">
        <f t="shared" si="2"/>
        <v>1.0016775787046472</v>
      </c>
      <c r="R10" s="185" t="str">
        <f>VLOOKUP(A10,raw_아이건설넷결과!C:K,8,FALSE)</f>
        <v>967,143,900</v>
      </c>
      <c r="S10" s="5" t="str">
        <f>VLOOKUP(A10,raw_아이건설넷결과!C:L,10,FALSE)</f>
        <v>옥포건설(주)</v>
      </c>
      <c r="T10" s="126">
        <f t="shared" si="11"/>
        <v>87.314648310515793</v>
      </c>
      <c r="U10" s="123">
        <f t="shared" si="3"/>
        <v>87.314649303958873</v>
      </c>
      <c r="V10" s="119">
        <f t="shared" si="12"/>
        <v>0.86890521564734635</v>
      </c>
      <c r="W10" s="178" t="str">
        <f>VLOOKUP(A10,raw_아이건설넷결과!C:N,6,FALSE)</f>
        <v>1,107,653,650</v>
      </c>
      <c r="X10" s="84">
        <f t="shared" si="5"/>
        <v>0.99514253630284</v>
      </c>
      <c r="Y10" s="83">
        <f t="shared" si="10"/>
        <v>99514.253630284002</v>
      </c>
      <c r="Z10" s="121">
        <f t="shared" si="6"/>
        <v>960834158.69250011</v>
      </c>
      <c r="AA10" s="83">
        <f t="shared" si="7"/>
        <v>45893744.655005664</v>
      </c>
      <c r="AB10" s="118">
        <f t="shared" si="8"/>
        <v>44975869.761905551</v>
      </c>
      <c r="AC10" s="9" t="str">
        <f>VLOOKUP(A10,raw_아이건설넷목록!B:P,14,FALSE)</f>
        <v>23/01/13/10:00</v>
      </c>
      <c r="AD10" s="9" t="str">
        <f>VLOOKUP(A10,raw_아이건설넷목록!B:Q,15,FALSE)</f>
        <v>23/01/17/10:00</v>
      </c>
      <c r="AE10" s="9" t="str">
        <f>VLOOKUP(A10,raw_아이건설넷목록!B:R,16,FALSE)</f>
        <v>23/01/17/11:00</v>
      </c>
      <c r="AF10" s="9" t="str">
        <f>VLOOKUP(A10,raw_부광!A:L,12,FALSE)</f>
        <v>-56/237</v>
      </c>
      <c r="AG10" s="9" t="s">
        <v>118</v>
      </c>
    </row>
    <row r="11" spans="1:33" ht="12.6" customHeight="1">
      <c r="A11" s="9" t="s">
        <v>658</v>
      </c>
      <c r="B11" s="5" t="s">
        <v>325</v>
      </c>
      <c r="C11" s="5" t="s">
        <v>326</v>
      </c>
      <c r="D11" s="5"/>
      <c r="E11" s="113">
        <f>VLOOKUP(A11,raw_아이건설넷목록!B:G,5,FALSE)</f>
        <v>730636000</v>
      </c>
      <c r="F11" s="83">
        <v>730636000</v>
      </c>
      <c r="G11" s="182">
        <f t="shared" si="0"/>
        <v>1.0023747464879151</v>
      </c>
      <c r="H11" s="83">
        <f>VLOOKUP(A11,raw_아이건설넷목록!B:I,7,FALSE)</f>
        <v>87.745000000000005</v>
      </c>
      <c r="I11" s="114">
        <f>IF(E11="","-",IF(E11&lt;1000000000,낙찰하한율!$B$3,IF(AND(E11&lt;5000000000,E11&gt;=1000000000),낙찰하한율!$B$4,IF(AND(E11&gt;=5000000000,E11&lt;10000000000),낙찰하한율!$B$5,IF(AND(E11&gt;=10000000000,E11&lt;30000000000),낙찰하한율!$B$6)))))</f>
        <v>0.87744999999999995</v>
      </c>
      <c r="J11" s="180">
        <f t="shared" si="1"/>
        <v>642618999.99999988</v>
      </c>
      <c r="K11" s="83">
        <f>VLOOKUP(A11,raw_아이건설넷목록!B:J,8,FALSE)</f>
        <v>41468346</v>
      </c>
      <c r="L11" s="173">
        <f t="shared" si="9"/>
        <v>40638979.079999998</v>
      </c>
      <c r="M11" s="5"/>
      <c r="N11" s="83">
        <f>VLOOKUP(A11,raw_부광!A:L,5,FALSE)</f>
        <v>642619000</v>
      </c>
      <c r="O11" s="5"/>
      <c r="P11" s="5"/>
      <c r="Q11" s="5">
        <f t="shared" si="2"/>
        <v>0.99795999809502656</v>
      </c>
      <c r="R11" s="185" t="str">
        <f>VLOOKUP(A11,raw_아이건설넷결과!C:K,8,FALSE)</f>
        <v>639,788,720</v>
      </c>
      <c r="S11" s="5" t="str">
        <f>VLOOKUP(A11,raw_아이건설넷결과!C:L,10,FALSE)</f>
        <v>아이엠유건설(주)</v>
      </c>
      <c r="T11" s="126">
        <f t="shared" si="11"/>
        <v>88.451838415639756</v>
      </c>
      <c r="U11" s="123">
        <f t="shared" si="3"/>
        <v>88.451839816534545</v>
      </c>
      <c r="V11" s="119">
        <f t="shared" si="12"/>
        <v>0.8756600003284809</v>
      </c>
      <c r="W11" s="178" t="str">
        <f>VLOOKUP(A11,raw_아이건설넷결과!C:N,6,FALSE)</f>
        <v>723,318,725</v>
      </c>
      <c r="X11" s="84">
        <f t="shared" si="5"/>
        <v>0.9899850609605878</v>
      </c>
      <c r="Y11" s="83">
        <f t="shared" si="10"/>
        <v>98998.506096058787</v>
      </c>
      <c r="Z11" s="121">
        <f t="shared" si="6"/>
        <v>634676015.25124991</v>
      </c>
      <c r="AA11" s="83">
        <f t="shared" si="7"/>
        <v>41053043.042744748</v>
      </c>
      <c r="AB11" s="118">
        <f t="shared" si="8"/>
        <v>40231982.181889854</v>
      </c>
      <c r="AC11" s="9" t="str">
        <f>VLOOKUP(A11,raw_아이건설넷목록!B:P,14,FALSE)</f>
        <v>23/03/24/10:00</v>
      </c>
      <c r="AD11" s="9" t="str">
        <f>VLOOKUP(A11,raw_아이건설넷목록!B:Q,15,FALSE)</f>
        <v>23/03/28/10:00</v>
      </c>
      <c r="AE11" s="9" t="str">
        <f>VLOOKUP(A11,raw_아이건설넷목록!B:R,16,FALSE)</f>
        <v>23/03/28/11:00</v>
      </c>
      <c r="AF11" s="9" t="str">
        <f>VLOOKUP(A11,raw_부광!A:L,12,FALSE)</f>
        <v>89/504</v>
      </c>
      <c r="AG11" s="9" t="s">
        <v>901</v>
      </c>
    </row>
    <row r="12" spans="1:33" ht="12.6" customHeight="1">
      <c r="A12" s="9" t="s">
        <v>659</v>
      </c>
      <c r="B12" s="5" t="s">
        <v>327</v>
      </c>
      <c r="C12" s="5" t="s">
        <v>328</v>
      </c>
      <c r="D12" s="5"/>
      <c r="E12" s="113">
        <f>VLOOKUP(A12,raw_아이건설넷목록!B:G,5,FALSE)</f>
        <v>6511770000</v>
      </c>
      <c r="F12" s="83">
        <v>6511770000</v>
      </c>
      <c r="G12" s="182">
        <f t="shared" si="0"/>
        <v>0.99207259265892944</v>
      </c>
      <c r="H12" s="83">
        <f>VLOOKUP(A12,raw_아이건설넷목록!B:I,7,FALSE)</f>
        <v>85.495000000000005</v>
      </c>
      <c r="I12" s="114">
        <f>IF(E12="","-",IF(E12&lt;1000000000,낙찰하한율!$B$3,IF(AND(E12&lt;5000000000,E12&gt;=1000000000),낙찰하한율!$B$4,IF(AND(E12&gt;=5000000000,E12&lt;10000000000),낙찰하한율!$B$5,IF(AND(E12&gt;=10000000000,E12&lt;30000000000),낙찰하한율!$B$6)))))</f>
        <v>0.85494999999999999</v>
      </c>
      <c r="J12" s="180">
        <f t="shared" si="1"/>
        <v>5523104000</v>
      </c>
      <c r="K12" s="83">
        <f>VLOOKUP(A12,raw_아이건설넷목록!B:J,8,FALSE)</f>
        <v>320930807</v>
      </c>
      <c r="L12" s="173">
        <f t="shared" si="9"/>
        <v>314512190.86000001</v>
      </c>
      <c r="M12" s="5"/>
      <c r="N12" s="83">
        <f>VLOOKUP(A12,raw_부광!A:L,5,FALSE)</f>
        <v>5523104000</v>
      </c>
      <c r="O12" s="5"/>
      <c r="P12" s="5"/>
      <c r="Q12" s="5">
        <f t="shared" si="2"/>
        <v>1.0005624402323274</v>
      </c>
      <c r="R12" s="185" t="str">
        <f>VLOOKUP(A12,raw_아이건설넷결과!C:K,8,FALSE)</f>
        <v>5,570,369,000</v>
      </c>
      <c r="S12" s="5" t="str">
        <f>VLOOKUP(A12,raw_아이건설넷결과!C:L,10,FALSE)</f>
        <v>(주)성림이엔씨</v>
      </c>
      <c r="T12" s="126">
        <f t="shared" si="11"/>
        <v>86.220562955185855</v>
      </c>
      <c r="U12" s="123">
        <f t="shared" si="3"/>
        <v>86.220563137533048</v>
      </c>
      <c r="V12" s="119">
        <f t="shared" si="12"/>
        <v>0.85543085827662835</v>
      </c>
      <c r="W12" s="178" t="str">
        <f>VLOOKUP(A12,raw_아이건설넷결과!C:N,6,FALSE)</f>
        <v>6,460,603,825</v>
      </c>
      <c r="X12" s="84">
        <f t="shared" si="5"/>
        <v>0.99214250887239563</v>
      </c>
      <c r="Y12" s="83">
        <f t="shared" si="10"/>
        <v>99214.25088723957</v>
      </c>
      <c r="Z12" s="121">
        <f t="shared" ref="Z12:Z75" si="13">(W12-H12)*I12+H12</f>
        <v>5523493252.5847998</v>
      </c>
      <c r="AA12" s="83">
        <f t="shared" si="7"/>
        <v>318409096.03142262</v>
      </c>
      <c r="AB12" s="118">
        <f t="shared" si="8"/>
        <v>312040914.11079419</v>
      </c>
      <c r="AC12" s="9" t="str">
        <f>VLOOKUP(A12,raw_아이건설넷목록!B:P,14,FALSE)</f>
        <v>23/03/17/10:00</v>
      </c>
      <c r="AD12" s="9" t="str">
        <f>VLOOKUP(A12,raw_아이건설넷목록!B:Q,15,FALSE)</f>
        <v>23/03/23/10:00</v>
      </c>
      <c r="AE12" s="9" t="str">
        <f>VLOOKUP(A12,raw_아이건설넷목록!B:R,16,FALSE)</f>
        <v>23/03/23/11:00</v>
      </c>
      <c r="AF12" s="9" t="str">
        <f>VLOOKUP(A12,raw_부광!A:L,12,FALSE)</f>
        <v>-52/394</v>
      </c>
      <c r="AG12" s="9" t="s">
        <v>118</v>
      </c>
    </row>
    <row r="13" spans="1:33" ht="12.6" customHeight="1">
      <c r="A13" s="9" t="s">
        <v>660</v>
      </c>
      <c r="B13" s="5" t="s">
        <v>329</v>
      </c>
      <c r="C13" s="5" t="s">
        <v>330</v>
      </c>
      <c r="D13" s="5"/>
      <c r="E13" s="113">
        <f>VLOOKUP(A13,raw_아이건설넷목록!B:G,5,FALSE)</f>
        <v>889715000</v>
      </c>
      <c r="F13" s="83">
        <v>889715000</v>
      </c>
      <c r="G13" s="182">
        <f t="shared" si="0"/>
        <v>1.0113498083804751</v>
      </c>
      <c r="H13" s="83">
        <f>VLOOKUP(A13,raw_아이건설넷목록!B:I,7,FALSE)</f>
        <v>87.745000000000005</v>
      </c>
      <c r="I13" s="114">
        <f>IF(E13="","-",IF(E13&lt;1000000000,낙찰하한율!$B$3,IF(AND(E13&lt;5000000000,E13&gt;=1000000000),낙찰하한율!$B$4,IF(AND(E13&gt;=5000000000,E13&lt;10000000000),낙찰하한율!$B$5,IF(AND(E13&gt;=10000000000,E13&lt;30000000000),낙찰하한율!$B$6)))))</f>
        <v>0.87744999999999995</v>
      </c>
      <c r="J13" s="180">
        <f t="shared" si="1"/>
        <v>789541000</v>
      </c>
      <c r="K13" s="83">
        <f>VLOOKUP(A13,raw_아이건설넷목록!B:J,8,FALSE)</f>
        <v>37176827</v>
      </c>
      <c r="L13" s="173">
        <f t="shared" si="9"/>
        <v>36433290.460000001</v>
      </c>
      <c r="M13" s="5"/>
      <c r="N13" s="83">
        <f>VLOOKUP(A13,raw_부광!A:L,5,FALSE)</f>
        <v>789541000</v>
      </c>
      <c r="O13" s="5"/>
      <c r="P13" s="5"/>
      <c r="Q13" s="5">
        <f t="shared" si="2"/>
        <v>1.0104509604319987</v>
      </c>
      <c r="R13" s="185" t="str">
        <f>VLOOKUP(A13,raw_아이건설넷결과!C:K,8,FALSE)</f>
        <v>788,839,287</v>
      </c>
      <c r="S13" s="5" t="str">
        <f>VLOOKUP(A13,raw_아이건설넷결과!C:L,10,FALSE)</f>
        <v>주식회사 디자인팩토리</v>
      </c>
      <c r="T13" s="126">
        <f t="shared" si="11"/>
        <v>88.259110464287886</v>
      </c>
      <c r="U13" s="123">
        <f t="shared" si="3"/>
        <v>88.259111616929772</v>
      </c>
      <c r="V13" s="119">
        <f t="shared" si="12"/>
        <v>0.88662019523105717</v>
      </c>
      <c r="W13" s="178" t="str">
        <f>VLOOKUP(A13,raw_아이건설넷결과!C:N,6,FALSE)</f>
        <v>893,776,600</v>
      </c>
      <c r="X13" s="84">
        <f t="shared" si="5"/>
        <v>1.0045650573498255</v>
      </c>
      <c r="Y13" s="83">
        <f t="shared" si="10"/>
        <v>100456.50573498255</v>
      </c>
      <c r="Z13" s="121">
        <f t="shared" si="13"/>
        <v>784244288.4231497</v>
      </c>
      <c r="AA13" s="83">
        <f t="shared" si="7"/>
        <v>37346541.347339541</v>
      </c>
      <c r="AB13" s="118">
        <f t="shared" si="8"/>
        <v>36599610.520392746</v>
      </c>
      <c r="AC13" s="9" t="str">
        <f>VLOOKUP(A13,raw_아이건설넷목록!B:P,14,FALSE)</f>
        <v>23/03/15/10:00</v>
      </c>
      <c r="AD13" s="9" t="str">
        <f>VLOOKUP(A13,raw_아이건설넷목록!B:Q,15,FALSE)</f>
        <v>23/03/17/10:00</v>
      </c>
      <c r="AE13" s="9" t="str">
        <f>VLOOKUP(A13,raw_아이건설넷목록!B:R,16,FALSE)</f>
        <v>23/03/17/11:00</v>
      </c>
      <c r="AF13" s="9" t="str">
        <f>VLOOKUP(A13,raw_부광!A:L,12,FALSE)</f>
        <v>26/584</v>
      </c>
      <c r="AG13" s="9" t="s">
        <v>900</v>
      </c>
    </row>
    <row r="14" spans="1:33" ht="12.6" customHeight="1">
      <c r="A14" s="9" t="s">
        <v>661</v>
      </c>
      <c r="B14" s="5" t="s">
        <v>331</v>
      </c>
      <c r="C14" s="5" t="s">
        <v>332</v>
      </c>
      <c r="D14" s="5"/>
      <c r="E14" s="113">
        <f>VLOOKUP(A14,raw_아이건설넷목록!B:G,5,FALSE)</f>
        <v>556198000</v>
      </c>
      <c r="F14" s="83">
        <v>556198000</v>
      </c>
      <c r="G14" s="182" t="e">
        <f t="shared" si="0"/>
        <v>#N/A</v>
      </c>
      <c r="H14" s="83">
        <f>VLOOKUP(A14,raw_아이건설넷목록!B:I,7,FALSE)</f>
        <v>87.745000000000005</v>
      </c>
      <c r="I14" s="114">
        <f>IF(E14="","-",IF(E14&lt;1000000000,낙찰하한율!$B$3,IF(AND(E14&lt;5000000000,E14&gt;=1000000000),낙찰하한율!$B$4,IF(AND(E14&gt;=5000000000,E14&lt;10000000000),낙찰하한율!$B$5,IF(AND(E14&gt;=10000000000,E14&lt;30000000000),낙찰하한율!$B$6)))))</f>
        <v>0.87744999999999995</v>
      </c>
      <c r="J14" s="180" t="e">
        <f t="shared" si="1"/>
        <v>#N/A</v>
      </c>
      <c r="K14" s="83">
        <f>VLOOKUP(A14,raw_아이건설넷목록!B:J,8,FALSE)</f>
        <v>39536834</v>
      </c>
      <c r="L14" s="173">
        <f t="shared" si="9"/>
        <v>38746097.32</v>
      </c>
      <c r="M14" s="5"/>
      <c r="N14" s="83" t="e">
        <f>VLOOKUP(A14,raw_부광!A:L,5,FALSE)</f>
        <v>#N/A</v>
      </c>
      <c r="O14" s="5"/>
      <c r="P14" s="5"/>
      <c r="Q14" s="5">
        <f t="shared" si="2"/>
        <v>1.0056830546697997</v>
      </c>
      <c r="R14" s="185" t="str">
        <f>VLOOKUP(A14,raw_아이건설넷결과!C:K,8,FALSE)</f>
        <v>490,809,470</v>
      </c>
      <c r="S14" s="5" t="str">
        <f>VLOOKUP(A14,raw_아이건설넷결과!C:L,10,FALSE)</f>
        <v>(주)가담종합건설</v>
      </c>
      <c r="T14" s="126">
        <f t="shared" si="11"/>
        <v>88.688421035402911</v>
      </c>
      <c r="U14" s="123">
        <f t="shared" si="3"/>
        <v>88.688422828895582</v>
      </c>
      <c r="V14" s="119">
        <f t="shared" si="12"/>
        <v>0.88243659632001559</v>
      </c>
      <c r="W14" s="178" t="str">
        <f>VLOOKUP(A14,raw_아이건설넷결과!C:N,6,FALSE)</f>
        <v>553,408,725</v>
      </c>
      <c r="X14" s="84">
        <f t="shared" si="5"/>
        <v>0.9949851042254737</v>
      </c>
      <c r="Y14" s="83">
        <f t="shared" si="10"/>
        <v>99498.510422547377</v>
      </c>
      <c r="Z14" s="121">
        <f t="shared" si="13"/>
        <v>485588496.50439972</v>
      </c>
      <c r="AA14" s="83">
        <f t="shared" si="7"/>
        <v>39338560.898235254</v>
      </c>
      <c r="AB14" s="118">
        <f t="shared" si="8"/>
        <v>38551789.680270545</v>
      </c>
      <c r="AC14" s="9" t="str">
        <f>VLOOKUP(A14,raw_아이건설넷목록!B:P,14,FALSE)</f>
        <v>23/03/17/00:00</v>
      </c>
      <c r="AD14" s="9" t="str">
        <f>VLOOKUP(A14,raw_아이건설넷목록!B:Q,15,FALSE)</f>
        <v>23/03/24/10:00</v>
      </c>
      <c r="AE14" s="9" t="str">
        <f>VLOOKUP(A14,raw_아이건설넷목록!B:R,16,FALSE)</f>
        <v>23/03/24/11:00</v>
      </c>
      <c r="AF14" s="9" t="e">
        <f>VLOOKUP(A14,raw_부광!A:L,12,FALSE)</f>
        <v>#N/A</v>
      </c>
      <c r="AG14" s="9" t="s">
        <v>899</v>
      </c>
    </row>
    <row r="15" spans="1:33" ht="12.6" customHeight="1">
      <c r="A15" s="9" t="s">
        <v>662</v>
      </c>
      <c r="B15" s="5" t="s">
        <v>333</v>
      </c>
      <c r="C15" s="5" t="s">
        <v>332</v>
      </c>
      <c r="D15" s="5"/>
      <c r="E15" s="113">
        <f>VLOOKUP(A15,raw_아이건설넷목록!B:G,5,FALSE)</f>
        <v>3471885110</v>
      </c>
      <c r="F15" s="83">
        <v>3471885110</v>
      </c>
      <c r="G15" s="182" t="e">
        <f t="shared" si="0"/>
        <v>#N/A</v>
      </c>
      <c r="H15" s="83">
        <f>VLOOKUP(A15,raw_아이건설넷목록!B:I,7,FALSE)</f>
        <v>86.745000000000005</v>
      </c>
      <c r="I15" s="114">
        <f>IF(E15="","-",IF(E15&lt;1000000000,낙찰하한율!$B$3,IF(AND(E15&lt;5000000000,E15&gt;=1000000000),낙찰하한율!$B$4,IF(AND(E15&gt;=5000000000,E15&lt;10000000000),낙찰하한율!$B$5,IF(AND(E15&gt;=10000000000,E15&lt;30000000000),낙찰하한율!$B$6)))))</f>
        <v>0.86745000000000005</v>
      </c>
      <c r="J15" s="180" t="e">
        <f t="shared" si="1"/>
        <v>#N/A</v>
      </c>
      <c r="K15" s="83">
        <f>VLOOKUP(A15,raw_아이건설넷목록!B:J,8,FALSE)</f>
        <v>558706180</v>
      </c>
      <c r="L15" s="173">
        <f t="shared" si="9"/>
        <v>547532056.39999998</v>
      </c>
      <c r="M15" s="5"/>
      <c r="N15" s="83" t="e">
        <f>VLOOKUP(A15,raw_부광!A:L,5,FALSE)</f>
        <v>#N/A</v>
      </c>
      <c r="O15" s="5"/>
      <c r="P15" s="5"/>
      <c r="Q15" s="5">
        <f t="shared" si="2"/>
        <v>1.0381537129526504</v>
      </c>
      <c r="R15" s="185" t="str">
        <f>VLOOKUP(A15,raw_아이건설넷결과!C:K,8,FALSE)</f>
        <v>3,126,593,770</v>
      </c>
      <c r="S15" s="5" t="str">
        <f>VLOOKUP(A15,raw_아이건설넷결과!C:L,10,FALSE)</f>
        <v>홍용종합건설(주)</v>
      </c>
      <c r="T15" s="126">
        <f t="shared" si="11"/>
        <v>88.975150772081577</v>
      </c>
      <c r="U15" s="123">
        <f t="shared" si="3"/>
        <v>88.975151044235361</v>
      </c>
      <c r="V15" s="119">
        <f t="shared" si="12"/>
        <v>0.90054643830077663</v>
      </c>
      <c r="W15" s="178" t="str">
        <f>VLOOKUP(A15,raw_아이건설넷결과!C:N,6,FALSE)</f>
        <v>3,514,007,825</v>
      </c>
      <c r="X15" s="84">
        <f t="shared" si="5"/>
        <v>1.0121325198459692</v>
      </c>
      <c r="Y15" s="83">
        <f t="shared" si="10"/>
        <v>101213.25198459692</v>
      </c>
      <c r="Z15" s="121">
        <f t="shared" si="13"/>
        <v>3048226099.2943001</v>
      </c>
      <c r="AA15" s="83">
        <f t="shared" si="7"/>
        <v>565484693.81691563</v>
      </c>
      <c r="AB15" s="118">
        <f t="shared" si="8"/>
        <v>554174999.94057727</v>
      </c>
      <c r="AC15" s="9" t="str">
        <f>VLOOKUP(A15,raw_아이건설넷목록!B:P,14,FALSE)</f>
        <v>23/02/21/00:00</v>
      </c>
      <c r="AD15" s="9" t="str">
        <f>VLOOKUP(A15,raw_아이건설넷목록!B:Q,15,FALSE)</f>
        <v>23/03/08/10:00</v>
      </c>
      <c r="AE15" s="9" t="str">
        <f>VLOOKUP(A15,raw_아이건설넷목록!B:R,16,FALSE)</f>
        <v>23/03/08/11:00</v>
      </c>
      <c r="AF15" s="9" t="e">
        <f>VLOOKUP(A15,raw_부광!A:L,12,FALSE)</f>
        <v>#N/A</v>
      </c>
      <c r="AG15" s="9" t="s">
        <v>899</v>
      </c>
    </row>
    <row r="16" spans="1:33" ht="12.6" customHeight="1">
      <c r="A16" s="9" t="s">
        <v>663</v>
      </c>
      <c r="B16" s="5" t="s">
        <v>334</v>
      </c>
      <c r="C16" s="5" t="s">
        <v>335</v>
      </c>
      <c r="D16" s="5"/>
      <c r="E16" s="113">
        <f>VLOOKUP(A16,raw_아이건설넷목록!B:G,5,FALSE)</f>
        <v>686650000</v>
      </c>
      <c r="F16" s="83">
        <v>686650000</v>
      </c>
      <c r="G16" s="182">
        <f t="shared" si="0"/>
        <v>1.0061260599395561</v>
      </c>
      <c r="H16" s="83">
        <f>VLOOKUP(A16,raw_아이건설넷목록!B:I,7,FALSE)</f>
        <v>87.745000000000005</v>
      </c>
      <c r="I16" s="114">
        <f>IF(E16="","-",IF(E16&lt;1000000000,낙찰하한율!$B$3,IF(AND(E16&lt;5000000000,E16&gt;=1000000000),낙찰하한율!$B$4,IF(AND(E16&gt;=5000000000,E16&lt;10000000000),낙찰하한율!$B$5,IF(AND(E16&gt;=10000000000,E16&lt;30000000000),낙찰하한율!$B$6)))))</f>
        <v>0.87744999999999995</v>
      </c>
      <c r="J16" s="180">
        <f t="shared" si="1"/>
        <v>606192000</v>
      </c>
      <c r="K16" s="83">
        <f>VLOOKUP(A16,raw_아이건설넷목록!B:J,8,FALSE)</f>
        <v>28546461</v>
      </c>
      <c r="L16" s="173">
        <f t="shared" si="9"/>
        <v>27975531.780000001</v>
      </c>
      <c r="M16" s="5"/>
      <c r="N16" s="83">
        <f>VLOOKUP(A16,raw_부광!A:L,5,FALSE)</f>
        <v>606192000</v>
      </c>
      <c r="O16" s="5"/>
      <c r="P16" s="5"/>
      <c r="Q16" s="5">
        <f t="shared" si="2"/>
        <v>0.99793951808805381</v>
      </c>
      <c r="R16" s="185" t="str">
        <f>VLOOKUP(A16,raw_아이건설넷결과!C:K,8,FALSE)</f>
        <v>601,259,600</v>
      </c>
      <c r="S16" s="5" t="str">
        <f>VLOOKUP(A16,raw_아이건설넷결과!C:L,10,FALSE)</f>
        <v>주식회사 펠리스종합건설</v>
      </c>
      <c r="T16" s="126">
        <f t="shared" si="11"/>
        <v>88.259017140196505</v>
      </c>
      <c r="U16" s="123">
        <f t="shared" si="3"/>
        <v>88.25901865244758</v>
      </c>
      <c r="V16" s="119">
        <f t="shared" si="12"/>
        <v>0.87564203014636277</v>
      </c>
      <c r="W16" s="178" t="str">
        <f>VLOOKUP(A16,raw_아이건설넷결과!C:N,6,FALSE)</f>
        <v>681,244,375</v>
      </c>
      <c r="X16" s="84">
        <f t="shared" si="5"/>
        <v>0.99212753950338606</v>
      </c>
      <c r="Y16" s="83">
        <f t="shared" si="10"/>
        <v>99212.753950338607</v>
      </c>
      <c r="Z16" s="121">
        <f t="shared" si="13"/>
        <v>597757887.59689975</v>
      </c>
      <c r="AA16" s="83">
        <f t="shared" si="7"/>
        <v>28321730.113459371</v>
      </c>
      <c r="AB16" s="118">
        <f t="shared" si="8"/>
        <v>27755295.511190183</v>
      </c>
      <c r="AC16" s="9" t="str">
        <f>VLOOKUP(A16,raw_아이건설넷목록!B:P,14,FALSE)</f>
        <v>23/01/02/12:00</v>
      </c>
      <c r="AD16" s="9" t="str">
        <f>VLOOKUP(A16,raw_아이건설넷목록!B:Q,15,FALSE)</f>
        <v>23/01/09/10:00</v>
      </c>
      <c r="AE16" s="9" t="str">
        <f>VLOOKUP(A16,raw_아이건설넷목록!B:R,16,FALSE)</f>
        <v>23/01/09/11:00</v>
      </c>
      <c r="AF16" s="9" t="str">
        <f>VLOOKUP(A16,raw_부광!A:L,12,FALSE)</f>
        <v>256/597</v>
      </c>
      <c r="AG16" s="9" t="s">
        <v>109</v>
      </c>
    </row>
    <row r="17" spans="1:33" ht="12.6" customHeight="1">
      <c r="A17" s="9" t="s">
        <v>664</v>
      </c>
      <c r="B17" s="5" t="s">
        <v>336</v>
      </c>
      <c r="C17" s="5" t="s">
        <v>337</v>
      </c>
      <c r="D17" s="5"/>
      <c r="E17" s="113">
        <f>VLOOKUP(A17,raw_아이건설넷목록!B:G,5,FALSE)</f>
        <v>615054000</v>
      </c>
      <c r="F17" s="83">
        <v>615054000</v>
      </c>
      <c r="G17" s="182">
        <f t="shared" si="0"/>
        <v>1.0128055121763693</v>
      </c>
      <c r="H17" s="83">
        <f>VLOOKUP(A17,raw_아이건설넷목록!B:I,7,FALSE)</f>
        <v>87.745000000000005</v>
      </c>
      <c r="I17" s="114">
        <f>IF(E17="","-",IF(E17&lt;1000000000,낙찰하한율!$B$3,IF(AND(E17&lt;5000000000,E17&gt;=1000000000),낙찰하한율!$B$4,IF(AND(E17&gt;=5000000000,E17&lt;10000000000),낙찰하한율!$B$5,IF(AND(E17&gt;=10000000000,E17&lt;30000000000),낙찰하한율!$B$6)))))</f>
        <v>0.87744999999999995</v>
      </c>
      <c r="J17" s="180">
        <f t="shared" si="1"/>
        <v>546590000</v>
      </c>
      <c r="K17" s="83">
        <f>VLOOKUP(A17,raw_아이건설넷목록!B:J,8,FALSE)</f>
        <v>23809761</v>
      </c>
      <c r="L17" s="173">
        <f t="shared" si="9"/>
        <v>23333565.780000001</v>
      </c>
      <c r="M17" s="5"/>
      <c r="N17" s="83">
        <f>VLOOKUP(A17,raw_부광!A:L,5,FALSE)</f>
        <v>546590000</v>
      </c>
      <c r="O17" s="5"/>
      <c r="P17" s="5"/>
      <c r="Q17" s="5">
        <f t="shared" si="2"/>
        <v>0.99970087355552928</v>
      </c>
      <c r="R17" s="185" t="str">
        <f>VLOOKUP(A17,raw_아이건설넷결과!C:K,8,FALSE)</f>
        <v>539,517,700</v>
      </c>
      <c r="S17" s="5" t="str">
        <f>VLOOKUP(A17,raw_아이건설넷결과!C:L,10,FALSE)</f>
        <v>건흥종합건설(주)</v>
      </c>
      <c r="T17" s="126">
        <f t="shared" si="11"/>
        <v>88.223380762260248</v>
      </c>
      <c r="U17" s="123">
        <f t="shared" si="3"/>
        <v>88.223382452004657</v>
      </c>
      <c r="V17" s="119">
        <f t="shared" si="12"/>
        <v>0.87718753150129902</v>
      </c>
      <c r="W17" s="178" t="str">
        <f>VLOOKUP(A17,raw_아이건설넷결과!C:N,6,FALSE)</f>
        <v>611,535,950</v>
      </c>
      <c r="X17" s="84">
        <f t="shared" si="5"/>
        <v>0.99428009573143172</v>
      </c>
      <c r="Y17" s="83">
        <f t="shared" si="10"/>
        <v>99428.009573143179</v>
      </c>
      <c r="Z17" s="121">
        <f t="shared" si="13"/>
        <v>536592230.08064973</v>
      </c>
      <c r="AA17" s="83">
        <f t="shared" si="7"/>
        <v>23673571.44642251</v>
      </c>
      <c r="AB17" s="118">
        <f t="shared" si="8"/>
        <v>23200100.01749406</v>
      </c>
      <c r="AC17" s="9" t="str">
        <f>VLOOKUP(A17,raw_아이건설넷목록!B:P,14,FALSE)</f>
        <v>23/01/02/14:00</v>
      </c>
      <c r="AD17" s="9" t="str">
        <f>VLOOKUP(A17,raw_아이건설넷목록!B:Q,15,FALSE)</f>
        <v>23/01/10/14:00</v>
      </c>
      <c r="AE17" s="9" t="str">
        <f>VLOOKUP(A17,raw_아이건설넷목록!B:R,16,FALSE)</f>
        <v>23/01/10/15:00</v>
      </c>
      <c r="AF17" s="9" t="str">
        <f>VLOOKUP(A17,raw_부광!A:L,12,FALSE)</f>
        <v>520/654</v>
      </c>
      <c r="AG17" s="9" t="s">
        <v>107</v>
      </c>
    </row>
    <row r="18" spans="1:33" ht="12.6" customHeight="1">
      <c r="A18" s="9" t="s">
        <v>665</v>
      </c>
      <c r="B18" s="5" t="s">
        <v>338</v>
      </c>
      <c r="C18" s="5" t="s">
        <v>339</v>
      </c>
      <c r="D18" s="5"/>
      <c r="E18" s="113">
        <f>VLOOKUP(A18,raw_아이건설넷목록!B:G,5,FALSE)</f>
        <v>605287000</v>
      </c>
      <c r="F18" s="83">
        <v>605287000</v>
      </c>
      <c r="G18" s="182" t="e">
        <f t="shared" si="0"/>
        <v>#N/A</v>
      </c>
      <c r="H18" s="83">
        <f>VLOOKUP(A18,raw_아이건설넷목록!B:I,7,FALSE)</f>
        <v>87.745000000000005</v>
      </c>
      <c r="I18" s="114">
        <f>IF(E18="","-",IF(E18&lt;1000000000,낙찰하한율!$B$3,IF(AND(E18&lt;5000000000,E18&gt;=1000000000),낙찰하한율!$B$4,IF(AND(E18&gt;=5000000000,E18&lt;10000000000),낙찰하한율!$B$5,IF(AND(E18&gt;=10000000000,E18&lt;30000000000),낙찰하한율!$B$6)))))</f>
        <v>0.87744999999999995</v>
      </c>
      <c r="J18" s="180" t="e">
        <f t="shared" si="1"/>
        <v>#N/A</v>
      </c>
      <c r="K18" s="83">
        <f>VLOOKUP(A18,raw_아이건설넷목록!B:J,8,FALSE)</f>
        <v>20527155</v>
      </c>
      <c r="L18" s="173">
        <f t="shared" si="9"/>
        <v>20116611.899999999</v>
      </c>
      <c r="M18" s="5"/>
      <c r="N18" s="83" t="e">
        <f>VLOOKUP(A18,raw_부광!A:L,5,FALSE)</f>
        <v>#N/A</v>
      </c>
      <c r="O18" s="5"/>
      <c r="P18" s="5"/>
      <c r="Q18" s="5">
        <f t="shared" si="2"/>
        <v>1.0022524974609117</v>
      </c>
      <c r="R18" s="185" t="str">
        <f>VLOOKUP(A18,raw_아이건설넷결과!C:K,8,FALSE)</f>
        <v>532,305,400</v>
      </c>
      <c r="S18" s="5" t="str">
        <f>VLOOKUP(A18,raw_아이건설넷결과!C:L,10,FALSE)</f>
        <v>(주)백산에이앤디</v>
      </c>
      <c r="T18" s="126">
        <f t="shared" si="11"/>
        <v>88.163705841658995</v>
      </c>
      <c r="U18" s="123">
        <f t="shared" si="3"/>
        <v>88.163707561812103</v>
      </c>
      <c r="V18" s="119">
        <f t="shared" si="12"/>
        <v>0.87942645389707697</v>
      </c>
      <c r="W18" s="178" t="str">
        <f>VLOOKUP(A18,raw_아이건설넷결과!C:N,6,FALSE)</f>
        <v>603,769,300</v>
      </c>
      <c r="X18" s="84">
        <f t="shared" si="5"/>
        <v>0.9974925944221501</v>
      </c>
      <c r="Y18" s="83">
        <f t="shared" si="10"/>
        <v>99749.259442215014</v>
      </c>
      <c r="Z18" s="121">
        <f t="shared" si="13"/>
        <v>529777383.03814971</v>
      </c>
      <c r="AA18" s="83">
        <f t="shared" si="7"/>
        <v>20475685.09705561</v>
      </c>
      <c r="AB18" s="118">
        <f t="shared" si="8"/>
        <v>20066171.395114496</v>
      </c>
      <c r="AC18" s="9" t="str">
        <f>VLOOKUP(A18,raw_아이건설넷목록!B:P,14,FALSE)</f>
        <v>23/01/04/16:00</v>
      </c>
      <c r="AD18" s="9" t="str">
        <f>VLOOKUP(A18,raw_아이건설넷목록!B:Q,15,FALSE)</f>
        <v>23/01/10/10:00</v>
      </c>
      <c r="AE18" s="9" t="str">
        <f>VLOOKUP(A18,raw_아이건설넷목록!B:R,16,FALSE)</f>
        <v>23/01/10/11:00</v>
      </c>
      <c r="AF18" s="9" t="e">
        <f>VLOOKUP(A18,raw_부광!A:L,12,FALSE)</f>
        <v>#N/A</v>
      </c>
      <c r="AG18" s="158" t="s">
        <v>109</v>
      </c>
    </row>
    <row r="19" spans="1:33" ht="12.6" customHeight="1">
      <c r="A19" s="9" t="s">
        <v>666</v>
      </c>
      <c r="B19" s="5" t="s">
        <v>340</v>
      </c>
      <c r="C19" s="5" t="s">
        <v>341</v>
      </c>
      <c r="D19" s="5"/>
      <c r="E19" s="113">
        <f>VLOOKUP(A19,raw_아이건설넷목록!B:G,5,FALSE)</f>
        <v>3006617000</v>
      </c>
      <c r="F19" s="83">
        <v>3006617000</v>
      </c>
      <c r="G19" s="182">
        <f t="shared" si="0"/>
        <v>1.005267488387688</v>
      </c>
      <c r="H19" s="83">
        <f>VLOOKUP(A19,raw_아이건설넷목록!B:I,7,FALSE)</f>
        <v>86.745000000000005</v>
      </c>
      <c r="I19" s="114">
        <f>IF(E19="","-",IF(E19&lt;1000000000,낙찰하한율!$B$3,IF(AND(E19&lt;5000000000,E19&gt;=1000000000),낙찰하한율!$B$4,IF(AND(E19&gt;=5000000000,E19&lt;10000000000),낙찰하한율!$B$5,IF(AND(E19&gt;=10000000000,E19&lt;30000000000),낙찰하한율!$B$6)))))</f>
        <v>0.86745000000000005</v>
      </c>
      <c r="J19" s="180">
        <f t="shared" si="1"/>
        <v>2621828000</v>
      </c>
      <c r="K19" s="83">
        <f>VLOOKUP(A19,raw_아이건설넷목록!B:J,8,FALSE)</f>
        <v>162655968</v>
      </c>
      <c r="L19" s="173">
        <f t="shared" si="9"/>
        <v>159402848.63999999</v>
      </c>
      <c r="M19" s="5"/>
      <c r="N19" s="83">
        <f>VLOOKUP(A19,raw_부광!A:L,5,FALSE)</f>
        <v>2621828000</v>
      </c>
      <c r="O19" s="5"/>
      <c r="P19" s="5"/>
      <c r="Q19" s="5">
        <f t="shared" si="2"/>
        <v>0.99944560322066756</v>
      </c>
      <c r="R19" s="185" t="str">
        <f>VLOOKUP(A19,raw_아이건설넷결과!C:K,8,FALSE)</f>
        <v>2,606,644,000</v>
      </c>
      <c r="S19" s="5" t="str">
        <f>VLOOKUP(A19,raw_아이건설넷결과!C:L,10,FALSE)</f>
        <v>이유종합건설(주)</v>
      </c>
      <c r="T19" s="126">
        <f t="shared" si="11"/>
        <v>87.475437958907847</v>
      </c>
      <c r="U19" s="123">
        <f t="shared" si="3"/>
        <v>87.475438323503425</v>
      </c>
      <c r="V19" s="119">
        <f t="shared" si="12"/>
        <v>0.86696908851376808</v>
      </c>
      <c r="W19" s="178" t="str">
        <f>VLOOKUP(A19,raw_아이건설넷결과!C:N,6,FALSE)</f>
        <v>2,979,858,175</v>
      </c>
      <c r="X19" s="84">
        <f t="shared" si="5"/>
        <v>0.99110002205136205</v>
      </c>
      <c r="Y19" s="83">
        <f t="shared" si="10"/>
        <v>99110.002205136203</v>
      </c>
      <c r="Z19" s="121">
        <f t="shared" si="13"/>
        <v>2584877985.4017997</v>
      </c>
      <c r="AA19" s="83">
        <f t="shared" si="7"/>
        <v>161208333.47158563</v>
      </c>
      <c r="AB19" s="118">
        <f t="shared" si="8"/>
        <v>157984166.80215392</v>
      </c>
      <c r="AC19" s="9" t="str">
        <f>VLOOKUP(A19,raw_아이건설넷목록!B:P,14,FALSE)</f>
        <v>23/01/12/10:00</v>
      </c>
      <c r="AD19" s="9" t="str">
        <f>VLOOKUP(A19,raw_아이건설넷목록!B:Q,15,FALSE)</f>
        <v>23/01/16/10:00</v>
      </c>
      <c r="AE19" s="9" t="str">
        <f>VLOOKUP(A19,raw_아이건설넷목록!B:R,16,FALSE)</f>
        <v>23/01/16/11:00</v>
      </c>
      <c r="AF19" s="9" t="str">
        <f>VLOOKUP(A19,raw_부광!A:L,12,FALSE)</f>
        <v>137/615</v>
      </c>
      <c r="AG19" s="9" t="s">
        <v>281</v>
      </c>
    </row>
    <row r="20" spans="1:33" ht="12.6" customHeight="1">
      <c r="A20" s="9" t="s">
        <v>667</v>
      </c>
      <c r="B20" s="5" t="s">
        <v>342</v>
      </c>
      <c r="C20" s="5" t="s">
        <v>343</v>
      </c>
      <c r="D20" s="5"/>
      <c r="E20" s="113">
        <f>VLOOKUP(A20,raw_아이건설넷목록!B:G,5,FALSE)</f>
        <v>1239885000</v>
      </c>
      <c r="F20" s="83">
        <v>1239885000</v>
      </c>
      <c r="G20" s="182">
        <f t="shared" si="0"/>
        <v>1.0104605827088056</v>
      </c>
      <c r="H20" s="83">
        <f>VLOOKUP(A20,raw_아이건설넷목록!B:I,7,FALSE)</f>
        <v>86.745000000000005</v>
      </c>
      <c r="I20" s="114">
        <f>IF(E20="","-",IF(E20&lt;1000000000,낙찰하한율!$B$3,IF(AND(E20&lt;5000000000,E20&gt;=1000000000),낙찰하한율!$B$4,IF(AND(E20&gt;=5000000000,E20&lt;10000000000),낙찰하한율!$B$5,IF(AND(E20&gt;=10000000000,E20&lt;30000000000),낙찰하한율!$B$6)))))</f>
        <v>0.86745000000000005</v>
      </c>
      <c r="J20" s="180">
        <f t="shared" si="1"/>
        <v>1086789000.0000002</v>
      </c>
      <c r="K20" s="83">
        <f>VLOOKUP(A20,raw_아이건설넷목록!B:J,8,FALSE)</f>
        <v>60995579</v>
      </c>
      <c r="L20" s="173">
        <f t="shared" si="9"/>
        <v>59775667.420000002</v>
      </c>
      <c r="M20" s="5"/>
      <c r="N20" s="83">
        <f>VLOOKUP(A20,raw_부광!A:L,5,FALSE)</f>
        <v>1086789000</v>
      </c>
      <c r="O20" s="5"/>
      <c r="P20" s="5"/>
      <c r="Q20" s="5">
        <f t="shared" si="2"/>
        <v>1.0109351339422954</v>
      </c>
      <c r="R20" s="185" t="str">
        <f>VLOOKUP(A20,raw_아이건설넷결과!C:K,8,FALSE)</f>
        <v>1,087,299,398</v>
      </c>
      <c r="S20" s="5" t="str">
        <f>VLOOKUP(A20,raw_아이건설넷결과!C:L,10,FALSE)</f>
        <v>주식회사 티시스</v>
      </c>
      <c r="T20" s="126">
        <f t="shared" si="11"/>
        <v>87.404257061090917</v>
      </c>
      <c r="U20" s="123">
        <f t="shared" si="3"/>
        <v>87.404257939408708</v>
      </c>
      <c r="V20" s="119">
        <f t="shared" si="12"/>
        <v>0.87693568193824423</v>
      </c>
      <c r="W20" s="178" t="str">
        <f>VLOOKUP(A20,raw_아이건설넷결과!C:N,6,FALSE)</f>
        <v>1,243,989,050</v>
      </c>
      <c r="X20" s="84">
        <f t="shared" si="5"/>
        <v>1.0033100247200346</v>
      </c>
      <c r="Y20" s="83">
        <f t="shared" si="10"/>
        <v>100331.00247200346</v>
      </c>
      <c r="Z20" s="121">
        <f t="shared" si="13"/>
        <v>1079098312.9205499</v>
      </c>
      <c r="AA20" s="83">
        <f t="shared" si="7"/>
        <v>61197475.874302827</v>
      </c>
      <c r="AB20" s="118">
        <f t="shared" si="8"/>
        <v>59973526.356816769</v>
      </c>
      <c r="AC20" s="9" t="str">
        <f>VLOOKUP(A20,raw_아이건설넷목록!B:P,14,FALSE)</f>
        <v>23/03/10/10:00</v>
      </c>
      <c r="AD20" s="9" t="str">
        <f>VLOOKUP(A20,raw_아이건설넷목록!B:Q,15,FALSE)</f>
        <v>23/03/14/14:00</v>
      </c>
      <c r="AE20" s="9" t="str">
        <f>VLOOKUP(A20,raw_아이건설넷목록!B:R,16,FALSE)</f>
        <v>23/03/14/15:00</v>
      </c>
      <c r="AF20" s="9" t="str">
        <f>VLOOKUP(A20,raw_부광!A:L,12,FALSE)</f>
        <v>-4/170</v>
      </c>
      <c r="AG20" s="9" t="s">
        <v>898</v>
      </c>
    </row>
    <row r="21" spans="1:33" ht="12.6" customHeight="1">
      <c r="A21" s="9" t="s">
        <v>668</v>
      </c>
      <c r="B21" s="5" t="s">
        <v>344</v>
      </c>
      <c r="C21" s="5" t="s">
        <v>345</v>
      </c>
      <c r="D21" s="5"/>
      <c r="E21" s="113">
        <f>VLOOKUP(A21,raw_아이건설넷목록!B:G,5,FALSE)</f>
        <v>705618000</v>
      </c>
      <c r="F21" s="83">
        <v>705618000</v>
      </c>
      <c r="G21" s="182" t="e">
        <f t="shared" si="0"/>
        <v>#N/A</v>
      </c>
      <c r="H21" s="83">
        <f>VLOOKUP(A21,raw_아이건설넷목록!B:I,7,FALSE)</f>
        <v>87.745000000000005</v>
      </c>
      <c r="I21" s="114">
        <f>IF(E21="","-",IF(E21&lt;1000000000,낙찰하한율!$B$3,IF(AND(E21&lt;5000000000,E21&gt;=1000000000),낙찰하한율!$B$4,IF(AND(E21&gt;=5000000000,E21&lt;10000000000),낙찰하한율!$B$5,IF(AND(E21&gt;=10000000000,E21&lt;30000000000),낙찰하한율!$B$6)))))</f>
        <v>0.87744999999999995</v>
      </c>
      <c r="J21" s="180" t="e">
        <f t="shared" si="1"/>
        <v>#N/A</v>
      </c>
      <c r="K21" s="83">
        <f>VLOOKUP(A21,raw_아이건설넷목록!B:J,8,FALSE)</f>
        <v>33283184</v>
      </c>
      <c r="L21" s="173">
        <f t="shared" si="9"/>
        <v>32617520.32</v>
      </c>
      <c r="M21" s="5"/>
      <c r="N21" s="83" t="e">
        <f>VLOOKUP(A21,raw_부광!A:L,5,FALSE)</f>
        <v>#N/A</v>
      </c>
      <c r="O21" s="5"/>
      <c r="P21" s="5"/>
      <c r="Q21" s="5">
        <f t="shared" si="2"/>
        <v>1.0186878598396678</v>
      </c>
      <c r="R21" s="185" t="str">
        <f>VLOOKUP(A21,raw_아이건설넷결과!C:K,8,FALSE)</f>
        <v>630,715,000</v>
      </c>
      <c r="S21" s="5" t="str">
        <f>VLOOKUP(A21,raw_아이건설넷결과!C:L,10,FALSE)</f>
        <v>태광 엔지니어링(주)</v>
      </c>
      <c r="T21" s="126">
        <f t="shared" si="11"/>
        <v>88.319624267680709</v>
      </c>
      <c r="U21" s="123">
        <f t="shared" si="3"/>
        <v>88.319625702850388</v>
      </c>
      <c r="V21" s="119">
        <f t="shared" si="12"/>
        <v>0.89384766261631643</v>
      </c>
      <c r="W21" s="178" t="str">
        <f>VLOOKUP(A21,raw_아이건설넷결과!C:N,6,FALSE)</f>
        <v>714,127,800</v>
      </c>
      <c r="X21" s="84">
        <f t="shared" si="5"/>
        <v>1.0120600664949024</v>
      </c>
      <c r="Y21" s="83">
        <f t="shared" si="10"/>
        <v>101206.00664949024</v>
      </c>
      <c r="Z21" s="121">
        <f t="shared" si="13"/>
        <v>626611448.86314976</v>
      </c>
      <c r="AA21" s="83">
        <f t="shared" si="7"/>
        <v>33684581.412202075</v>
      </c>
      <c r="AB21" s="118">
        <f t="shared" si="8"/>
        <v>33010889.783958033</v>
      </c>
      <c r="AC21" s="9" t="str">
        <f>VLOOKUP(A21,raw_아이건설넷목록!B:P,14,FALSE)</f>
        <v>23/03/14/10:00</v>
      </c>
      <c r="AD21" s="9" t="str">
        <f>VLOOKUP(A21,raw_아이건설넷목록!B:Q,15,FALSE)</f>
        <v>23/03/16/10:00</v>
      </c>
      <c r="AE21" s="9" t="str">
        <f>VLOOKUP(A21,raw_아이건설넷목록!B:R,16,FALSE)</f>
        <v>23/03/16/11:00</v>
      </c>
      <c r="AF21" s="9" t="e">
        <f>VLOOKUP(A21,raw_부광!A:L,12,FALSE)</f>
        <v>#N/A</v>
      </c>
      <c r="AG21" s="9" t="s">
        <v>281</v>
      </c>
    </row>
    <row r="22" spans="1:33" ht="12.6" customHeight="1">
      <c r="A22" s="9" t="s">
        <v>669</v>
      </c>
      <c r="B22" s="5" t="s">
        <v>346</v>
      </c>
      <c r="C22" s="5" t="s">
        <v>347</v>
      </c>
      <c r="D22" s="5"/>
      <c r="E22" s="113">
        <f>VLOOKUP(A22,raw_아이건설넷목록!B:G,5,FALSE)</f>
        <v>895200000</v>
      </c>
      <c r="F22" s="83">
        <v>895200000</v>
      </c>
      <c r="G22" s="182">
        <f t="shared" si="0"/>
        <v>1.0105866729037669</v>
      </c>
      <c r="H22" s="83">
        <f>VLOOKUP(A22,raw_아이건설넷목록!B:I,7,FALSE)</f>
        <v>87.745000000000005</v>
      </c>
      <c r="I22" s="114">
        <f>IF(E22="","-",IF(E22&lt;1000000000,낙찰하한율!$B$3,IF(AND(E22&lt;5000000000,E22&gt;=1000000000),낙찰하한율!$B$4,IF(AND(E22&gt;=5000000000,E22&lt;10000000000),낙찰하한율!$B$5,IF(AND(E22&gt;=10000000000,E22&lt;30000000000),낙찰하한율!$B$6)))))</f>
        <v>0.87744999999999995</v>
      </c>
      <c r="J22" s="180">
        <f t="shared" si="1"/>
        <v>793809000</v>
      </c>
      <c r="K22" s="83">
        <f>VLOOKUP(A22,raw_아이건설넷목록!B:J,8,FALSE)</f>
        <v>25773707</v>
      </c>
      <c r="L22" s="173">
        <f t="shared" si="9"/>
        <v>25258232.859999999</v>
      </c>
      <c r="M22" s="5"/>
      <c r="N22" s="83">
        <f>VLOOKUP(A22,raw_부광!A:L,5,FALSE)</f>
        <v>793809000</v>
      </c>
      <c r="O22" s="5"/>
      <c r="P22" s="5"/>
      <c r="Q22" s="5">
        <f t="shared" si="2"/>
        <v>1.004195122035678</v>
      </c>
      <c r="R22" s="185" t="str">
        <f>VLOOKUP(A22,raw_아이건설넷결과!C:K,8,FALSE)</f>
        <v>788,788,480</v>
      </c>
      <c r="S22" s="5" t="str">
        <f>VLOOKUP(A22,raw_아이건설넷결과!C:L,10,FALSE)</f>
        <v>주식회사 태림건설</v>
      </c>
      <c r="T22" s="126">
        <f t="shared" si="11"/>
        <v>88.102301084729532</v>
      </c>
      <c r="U22" s="123">
        <f t="shared" si="3"/>
        <v>88.102302250765788</v>
      </c>
      <c r="V22" s="119">
        <f t="shared" si="12"/>
        <v>0.88113100983020554</v>
      </c>
      <c r="W22" s="178" t="str">
        <f>VLOOKUP(A22,raw_아이건설넷결과!C:N,6,FALSE)</f>
        <v>895,309,725</v>
      </c>
      <c r="X22" s="84">
        <f t="shared" si="5"/>
        <v>1.0001225703753351</v>
      </c>
      <c r="Y22" s="83">
        <f t="shared" si="10"/>
        <v>100012.25703753352</v>
      </c>
      <c r="Z22" s="121">
        <f t="shared" si="13"/>
        <v>785589528.9543997</v>
      </c>
      <c r="AA22" s="83">
        <f t="shared" si="7"/>
        <v>25776866.092940766</v>
      </c>
      <c r="AB22" s="118">
        <f t="shared" si="8"/>
        <v>25261328.771081951</v>
      </c>
      <c r="AC22" s="9" t="str">
        <f>VLOOKUP(A22,raw_아이건설넷목록!B:P,14,FALSE)</f>
        <v>23/02/09/14:00</v>
      </c>
      <c r="AD22" s="9" t="str">
        <f>VLOOKUP(A22,raw_아이건설넷목록!B:Q,15,FALSE)</f>
        <v>23/02/17/14:00</v>
      </c>
      <c r="AE22" s="9" t="str">
        <f>VLOOKUP(A22,raw_아이건설넷목록!B:R,16,FALSE)</f>
        <v>23/02/17/15:00</v>
      </c>
      <c r="AF22" s="9" t="str">
        <f>VLOOKUP(A22,raw_부광!A:L,12,FALSE)</f>
        <v>286/701</v>
      </c>
      <c r="AG22" s="158" t="s">
        <v>109</v>
      </c>
    </row>
    <row r="23" spans="1:33" ht="12.6" customHeight="1">
      <c r="A23" s="9" t="s">
        <v>670</v>
      </c>
      <c r="B23" s="5" t="s">
        <v>348</v>
      </c>
      <c r="C23" s="5" t="s">
        <v>343</v>
      </c>
      <c r="D23" s="5"/>
      <c r="E23" s="113">
        <f>VLOOKUP(A23,raw_아이건설넷목록!B:G,5,FALSE)</f>
        <v>833567000</v>
      </c>
      <c r="F23" s="83">
        <v>833567000</v>
      </c>
      <c r="G23" s="182">
        <f t="shared" si="0"/>
        <v>1.002144663916311</v>
      </c>
      <c r="H23" s="83">
        <f>VLOOKUP(A23,raw_아이건설넷목록!B:I,7,FALSE)</f>
        <v>87.745000000000005</v>
      </c>
      <c r="I23" s="114">
        <f>IF(E23="","-",IF(E23&lt;1000000000,낙찰하한율!$B$3,IF(AND(E23&lt;5000000000,E23&gt;=1000000000),낙찰하한율!$B$4,IF(AND(E23&gt;=5000000000,E23&lt;10000000000),낙찰하한율!$B$5,IF(AND(E23&gt;=10000000000,E23&lt;30000000000),낙찰하한율!$B$6)))))</f>
        <v>0.87744999999999995</v>
      </c>
      <c r="J23" s="180">
        <f t="shared" si="1"/>
        <v>732982000.00000012</v>
      </c>
      <c r="K23" s="83">
        <f>VLOOKUP(A23,raw_아이건설넷목록!B:J,8,FALSE)</f>
        <v>30308139</v>
      </c>
      <c r="L23" s="173">
        <f t="shared" si="9"/>
        <v>29701976.219999999</v>
      </c>
      <c r="M23" s="5"/>
      <c r="N23" s="83">
        <f>VLOOKUP(A23,raw_부광!A:L,5,FALSE)</f>
        <v>732982000</v>
      </c>
      <c r="O23" s="5"/>
      <c r="P23" s="5"/>
      <c r="Q23" s="5">
        <f t="shared" si="2"/>
        <v>1.0078180631230951</v>
      </c>
      <c r="R23" s="185" t="str">
        <f>VLOOKUP(A23,raw_아이건설넷결과!C:K,8,FALSE)</f>
        <v>737,131,600</v>
      </c>
      <c r="S23" s="5" t="str">
        <f>VLOOKUP(A23,raw_아이건설넷결과!C:L,10,FALSE)</f>
        <v>주식회사 고성디자인엔지니어링</v>
      </c>
      <c r="T23" s="126">
        <f t="shared" si="11"/>
        <v>88.189572013499927</v>
      </c>
      <c r="U23" s="123">
        <f t="shared" si="3"/>
        <v>88.189573253324454</v>
      </c>
      <c r="V23" s="119">
        <f t="shared" si="12"/>
        <v>0.8843099594873598</v>
      </c>
      <c r="W23" s="178" t="str">
        <f>VLOOKUP(A23,raw_아이건설넷결과!C:N,6,FALSE)</f>
        <v>835,848,925</v>
      </c>
      <c r="X23" s="84">
        <f t="shared" si="5"/>
        <v>1.0027375423931131</v>
      </c>
      <c r="Y23" s="83">
        <f t="shared" si="10"/>
        <v>100273.75423931131</v>
      </c>
      <c r="Z23" s="121">
        <f t="shared" si="13"/>
        <v>733415649.99439967</v>
      </c>
      <c r="AA23" s="83">
        <f t="shared" si="7"/>
        <v>30391108.815368865</v>
      </c>
      <c r="AB23" s="118">
        <f t="shared" si="8"/>
        <v>29783286.639061488</v>
      </c>
      <c r="AC23" s="9" t="str">
        <f>VLOOKUP(A23,raw_아이건설넷목록!B:P,14,FALSE)</f>
        <v>23/03/20/09:00</v>
      </c>
      <c r="AD23" s="9" t="str">
        <f>VLOOKUP(A23,raw_아이건설넷목록!B:Q,15,FALSE)</f>
        <v>23/03/22/12:00</v>
      </c>
      <c r="AE23" s="9" t="str">
        <f>VLOOKUP(A23,raw_아이건설넷목록!B:R,16,FALSE)</f>
        <v>23/03/22/13:00</v>
      </c>
      <c r="AF23" s="9" t="str">
        <f>VLOOKUP(A23,raw_부광!A:L,12,FALSE)</f>
        <v>-178/562</v>
      </c>
      <c r="AG23" s="9" t="s">
        <v>898</v>
      </c>
    </row>
    <row r="24" spans="1:33" ht="12.6" customHeight="1">
      <c r="A24" s="9" t="s">
        <v>671</v>
      </c>
      <c r="B24" s="5" t="s">
        <v>349</v>
      </c>
      <c r="C24" s="5" t="s">
        <v>350</v>
      </c>
      <c r="D24" s="5"/>
      <c r="E24" s="113">
        <f>VLOOKUP(A24,raw_아이건설넷목록!B:G,5,FALSE)</f>
        <v>1170054600</v>
      </c>
      <c r="F24" s="83">
        <v>1170054600</v>
      </c>
      <c r="G24" s="182">
        <f t="shared" si="0"/>
        <v>1.0173189784137007</v>
      </c>
      <c r="H24" s="83">
        <f>VLOOKUP(A24,raw_아이건설넷목록!B:I,7,FALSE)</f>
        <v>86.745000000000005</v>
      </c>
      <c r="I24" s="114">
        <f>IF(E24="","-",IF(E24&lt;1000000000,낙찰하한율!$B$3,IF(AND(E24&lt;5000000000,E24&gt;=1000000000),낙찰하한율!$B$4,IF(AND(E24&gt;=5000000000,E24&lt;10000000000),낙찰하한율!$B$5,IF(AND(E24&gt;=10000000000,E24&lt;30000000000),낙찰하한율!$B$6)))))</f>
        <v>0.86745000000000005</v>
      </c>
      <c r="J24" s="180">
        <f t="shared" si="1"/>
        <v>1032542000</v>
      </c>
      <c r="K24" s="83">
        <f>VLOOKUP(A24,raw_아이건설넷목록!B:J,8,FALSE)</f>
        <v>57421911</v>
      </c>
      <c r="L24" s="173">
        <f t="shared" si="9"/>
        <v>56273472.780000001</v>
      </c>
      <c r="M24" s="5"/>
      <c r="N24" s="83">
        <f>VLOOKUP(A24,raw_부광!A:L,5,FALSE)</f>
        <v>1032542000</v>
      </c>
      <c r="O24" s="5"/>
      <c r="P24" s="5"/>
      <c r="Q24" s="5">
        <f t="shared" si="2"/>
        <v>1.0150530849328003</v>
      </c>
      <c r="R24" s="185" t="str">
        <f>VLOOKUP(A24,raw_아이건설넷결과!C:K,8,FALSE)</f>
        <v>1,030,242,200</v>
      </c>
      <c r="S24" s="5" t="str">
        <f>VLOOKUP(A24,raw_아이건설넷결과!C:L,10,FALSE)</f>
        <v>휴림건설 주식회사</v>
      </c>
      <c r="T24" s="126">
        <f t="shared" si="11"/>
        <v>87.391407903659683</v>
      </c>
      <c r="U24" s="123">
        <f t="shared" si="3"/>
        <v>87.391408831429956</v>
      </c>
      <c r="V24" s="119">
        <f t="shared" si="12"/>
        <v>0.88050779852495775</v>
      </c>
      <c r="W24" s="178" t="str">
        <f>VLOOKUP(A24,raw_아이건설넷결과!C:N,6,FALSE)</f>
        <v>1,178,882,700</v>
      </c>
      <c r="X24" s="84">
        <f t="shared" si="5"/>
        <v>1.0075450325138673</v>
      </c>
      <c r="Y24" s="83">
        <f t="shared" si="10"/>
        <v>100754.50325138673</v>
      </c>
      <c r="Z24" s="121">
        <f t="shared" si="13"/>
        <v>1022621809.6130499</v>
      </c>
      <c r="AA24" s="83">
        <f t="shared" si="7"/>
        <v>57855161.185503393</v>
      </c>
      <c r="AB24" s="118">
        <f t="shared" si="8"/>
        <v>56698057.961793326</v>
      </c>
      <c r="AC24" s="9" t="str">
        <f>VLOOKUP(A24,raw_아이건설넷목록!B:P,14,FALSE)</f>
        <v>23/02/20/11:00</v>
      </c>
      <c r="AD24" s="9" t="str">
        <f>VLOOKUP(A24,raw_아이건설넷목록!B:Q,15,FALSE)</f>
        <v>23/02/22/11:00</v>
      </c>
      <c r="AE24" s="9" t="str">
        <f>VLOOKUP(A24,raw_아이건설넷목록!B:R,16,FALSE)</f>
        <v>23/02/22/12:00</v>
      </c>
      <c r="AF24" s="9" t="str">
        <f>VLOOKUP(A24,raw_부광!A:L,12,FALSE)</f>
        <v>44/703</v>
      </c>
      <c r="AG24" s="9" t="s">
        <v>107</v>
      </c>
    </row>
    <row r="25" spans="1:33" ht="12.6" customHeight="1">
      <c r="A25" s="9" t="s">
        <v>672</v>
      </c>
      <c r="B25" s="5" t="s">
        <v>351</v>
      </c>
      <c r="C25" s="5" t="s">
        <v>319</v>
      </c>
      <c r="D25" s="5"/>
      <c r="E25" s="113">
        <f>VLOOKUP(A25,raw_아이건설넷목록!B:G,5,FALSE)</f>
        <v>639291000</v>
      </c>
      <c r="F25" s="83">
        <v>639291000</v>
      </c>
      <c r="G25" s="182" t="e">
        <f t="shared" si="0"/>
        <v>#N/A</v>
      </c>
      <c r="H25" s="83">
        <f>VLOOKUP(A25,raw_아이건설넷목록!B:I,7,FALSE)</f>
        <v>87.745000000000005</v>
      </c>
      <c r="I25" s="114">
        <f>IF(E25="","-",IF(E25&lt;1000000000,낙찰하한율!$B$3,IF(AND(E25&lt;5000000000,E25&gt;=1000000000),낙찰하한율!$B$4,IF(AND(E25&gt;=5000000000,E25&lt;10000000000),낙찰하한율!$B$5,IF(AND(E25&gt;=10000000000,E25&lt;30000000000),낙찰하한율!$B$6)))))</f>
        <v>0.87744999999999995</v>
      </c>
      <c r="J25" s="180" t="e">
        <f t="shared" si="1"/>
        <v>#N/A</v>
      </c>
      <c r="K25" s="83">
        <f>VLOOKUP(A25,raw_아이건설넷목록!B:J,8,FALSE)</f>
        <v>28821130</v>
      </c>
      <c r="L25" s="173">
        <f t="shared" si="9"/>
        <v>28244707.399999999</v>
      </c>
      <c r="M25" s="5"/>
      <c r="N25" s="83" t="e">
        <f>VLOOKUP(A25,raw_부광!A:L,5,FALSE)</f>
        <v>#N/A</v>
      </c>
      <c r="O25" s="5"/>
      <c r="P25" s="5"/>
      <c r="Q25" s="5">
        <f t="shared" si="2"/>
        <v>1.013360561528295</v>
      </c>
      <c r="R25" s="185" t="str">
        <f>VLOOKUP(A25,raw_아이건설넷결과!C:K,8,FALSE)</f>
        <v>568,440,440</v>
      </c>
      <c r="S25" s="5" t="str">
        <f>VLOOKUP(A25,raw_아이건설넷결과!C:L,10,FALSE)</f>
        <v>(주)옥산종합건축사사무소</v>
      </c>
      <c r="T25" s="126">
        <f t="shared" si="11"/>
        <v>88.296584238695388</v>
      </c>
      <c r="U25" s="123">
        <f t="shared" si="3"/>
        <v>88.296585833817574</v>
      </c>
      <c r="V25" s="119">
        <f t="shared" si="12"/>
        <v>0.88917322471300242</v>
      </c>
      <c r="W25" s="178" t="str">
        <f>VLOOKUP(A25,raw_아이건설넷결과!C:N,6,FALSE)</f>
        <v>643,785,300</v>
      </c>
      <c r="X25" s="84">
        <f t="shared" si="5"/>
        <v>1.0070301318179045</v>
      </c>
      <c r="Y25" s="83">
        <f t="shared" si="10"/>
        <v>100703.01318179045</v>
      </c>
      <c r="Z25" s="121">
        <f t="shared" si="13"/>
        <v>564889422.23814976</v>
      </c>
      <c r="AA25" s="83">
        <f t="shared" si="7"/>
        <v>29023746.343040962</v>
      </c>
      <c r="AB25" s="118">
        <f t="shared" si="8"/>
        <v>28443271.416180141</v>
      </c>
      <c r="AC25" s="9" t="str">
        <f>VLOOKUP(A25,raw_아이건설넷목록!B:P,14,FALSE)</f>
        <v>23/02/08/10:00</v>
      </c>
      <c r="AD25" s="9" t="str">
        <f>VLOOKUP(A25,raw_아이건설넷목록!B:Q,15,FALSE)</f>
        <v>23/02/13/10:00</v>
      </c>
      <c r="AE25" s="9" t="str">
        <f>VLOOKUP(A25,raw_아이건설넷목록!B:R,16,FALSE)</f>
        <v>23/02/13/11:00</v>
      </c>
      <c r="AF25" s="9" t="e">
        <f>VLOOKUP(A25,raw_부광!A:L,12,FALSE)</f>
        <v>#N/A</v>
      </c>
      <c r="AG25" s="9" t="s">
        <v>281</v>
      </c>
    </row>
    <row r="26" spans="1:33" ht="12.6" customHeight="1">
      <c r="A26" s="9" t="s">
        <v>673</v>
      </c>
      <c r="B26" s="5" t="s">
        <v>352</v>
      </c>
      <c r="C26" s="5" t="s">
        <v>353</v>
      </c>
      <c r="D26" s="5"/>
      <c r="E26" s="113">
        <f>VLOOKUP(A26,raw_아이건설넷목록!B:G,5,FALSE)</f>
        <v>897498000</v>
      </c>
      <c r="F26" s="83">
        <v>897498000</v>
      </c>
      <c r="G26" s="182">
        <f t="shared" si="0"/>
        <v>0.99527419093683267</v>
      </c>
      <c r="H26" s="83">
        <f>VLOOKUP(A26,raw_아이건설넷목록!B:I,7,FALSE)</f>
        <v>87.745000000000005</v>
      </c>
      <c r="I26" s="114">
        <f>IF(E26="","-",IF(E26&lt;1000000000,낙찰하한율!$B$3,IF(AND(E26&lt;5000000000,E26&gt;=1000000000),낙찰하한율!$B$4,IF(AND(E26&gt;=5000000000,E26&lt;10000000000),낙찰하한율!$B$5,IF(AND(E26&gt;=10000000000,E26&lt;30000000000),낙찰하한율!$B$6)))))</f>
        <v>0.87744999999999995</v>
      </c>
      <c r="J26" s="180">
        <f t="shared" si="1"/>
        <v>783788000</v>
      </c>
      <c r="K26" s="83">
        <f>VLOOKUP(A26,raw_아이건설넷목록!B:J,8,FALSE)</f>
        <v>48921156</v>
      </c>
      <c r="L26" s="173">
        <f t="shared" si="9"/>
        <v>47942732.880000003</v>
      </c>
      <c r="M26" s="5"/>
      <c r="N26" s="83">
        <f>VLOOKUP(A26,raw_부광!A:L,5,FALSE)</f>
        <v>783788000</v>
      </c>
      <c r="O26" s="5"/>
      <c r="P26" s="5"/>
      <c r="Q26" s="5">
        <f t="shared" si="2"/>
        <v>1.0156169773499888</v>
      </c>
      <c r="R26" s="185" t="str">
        <f>VLOOKUP(A26,raw_아이건설넷결과!C:K,8,FALSE)</f>
        <v>799,808,140</v>
      </c>
      <c r="S26" s="5" t="str">
        <f>VLOOKUP(A26,raw_아이건설넷결과!C:L,10,FALSE)</f>
        <v>주식회사 평광건설</v>
      </c>
      <c r="T26" s="126">
        <f t="shared" si="11"/>
        <v>88.412645171584813</v>
      </c>
      <c r="U26" s="123">
        <f t="shared" si="3"/>
        <v>88.412646295504445</v>
      </c>
      <c r="V26" s="119">
        <f t="shared" si="12"/>
        <v>0.89115311677574771</v>
      </c>
      <c r="W26" s="178" t="str">
        <f>VLOOKUP(A26,raw_아이건설넷결과!C:N,6,FALSE)</f>
        <v>904,630,925</v>
      </c>
      <c r="X26" s="84">
        <f t="shared" si="5"/>
        <v>1.0079475664569726</v>
      </c>
      <c r="Y26" s="83">
        <f t="shared" si="10"/>
        <v>100794.75664569726</v>
      </c>
      <c r="Z26" s="121">
        <f t="shared" si="13"/>
        <v>793768415.89439976</v>
      </c>
      <c r="AA26" s="83">
        <f t="shared" si="7"/>
        <v>49309960.138461925</v>
      </c>
      <c r="AB26" s="118">
        <f t="shared" si="8"/>
        <v>48323760.935692683</v>
      </c>
      <c r="AC26" s="9" t="str">
        <f>VLOOKUP(A26,raw_아이건설넷목록!B:P,14,FALSE)</f>
        <v>23/02/28/14:00</v>
      </c>
      <c r="AD26" s="9" t="str">
        <f>VLOOKUP(A26,raw_아이건설넷목록!B:Q,15,FALSE)</f>
        <v>23/03/07/14:00</v>
      </c>
      <c r="AE26" s="9" t="str">
        <f>VLOOKUP(A26,raw_아이건설넷목록!B:R,16,FALSE)</f>
        <v>23/03/07/15:00</v>
      </c>
      <c r="AF26" s="9" t="str">
        <f>VLOOKUP(A26,raw_부광!A:L,12,FALSE)</f>
        <v>-612/745</v>
      </c>
      <c r="AG26" s="9" t="s">
        <v>118</v>
      </c>
    </row>
    <row r="27" spans="1:33" ht="12.6" customHeight="1">
      <c r="A27" s="9" t="s">
        <v>674</v>
      </c>
      <c r="B27" s="5" t="s">
        <v>354</v>
      </c>
      <c r="C27" s="5" t="s">
        <v>355</v>
      </c>
      <c r="D27" s="5"/>
      <c r="E27" s="113">
        <f>VLOOKUP(A27,raw_아이건설넷목록!B:G,5,FALSE)</f>
        <v>3286294000</v>
      </c>
      <c r="F27" s="83">
        <v>3286294000</v>
      </c>
      <c r="G27" s="182" t="e">
        <f t="shared" si="0"/>
        <v>#N/A</v>
      </c>
      <c r="H27" s="83">
        <f>VLOOKUP(A27,raw_아이건설넷목록!B:I,7,FALSE)</f>
        <v>86.745000000000005</v>
      </c>
      <c r="I27" s="114">
        <f>IF(E27="","-",IF(E27&lt;1000000000,낙찰하한율!$B$3,IF(AND(E27&lt;5000000000,E27&gt;=1000000000),낙찰하한율!$B$4,IF(AND(E27&gt;=5000000000,E27&lt;10000000000),낙찰하한율!$B$5,IF(AND(E27&gt;=10000000000,E27&lt;30000000000),낙찰하한율!$B$6)))))</f>
        <v>0.86745000000000005</v>
      </c>
      <c r="J27" s="180" t="e">
        <f t="shared" si="1"/>
        <v>#N/A</v>
      </c>
      <c r="K27" s="83">
        <f>VLOOKUP(A27,raw_아이건설넷목록!B:J,8,FALSE)</f>
        <v>156553882</v>
      </c>
      <c r="L27" s="173">
        <f t="shared" si="9"/>
        <v>153422804.35999998</v>
      </c>
      <c r="M27" s="5"/>
      <c r="N27" s="83" t="e">
        <f>VLOOKUP(A27,raw_부광!A:L,5,FALSE)</f>
        <v>#N/A</v>
      </c>
      <c r="O27" s="5"/>
      <c r="P27" s="5"/>
      <c r="Q27" s="5">
        <f t="shared" si="2"/>
        <v>1.0071130950541207</v>
      </c>
      <c r="R27" s="185" t="str">
        <f>VLOOKUP(A27,raw_아이건설넷결과!C:K,8,FALSE)</f>
        <v>2,870,973,000</v>
      </c>
      <c r="S27" s="5" t="str">
        <f>VLOOKUP(A27,raw_아이건설넷결과!C:L,10,FALSE)</f>
        <v>주식회사 대명이십일</v>
      </c>
      <c r="T27" s="126">
        <f t="shared" si="11"/>
        <v>87.403104339444297</v>
      </c>
      <c r="U27" s="123">
        <f t="shared" si="3"/>
        <v>87.403104672108242</v>
      </c>
      <c r="V27" s="119">
        <f t="shared" si="12"/>
        <v>0.87362025430469703</v>
      </c>
      <c r="W27" s="178" t="str">
        <f>VLOOKUP(A27,raw_아이건설넷결과!C:N,6,FALSE)</f>
        <v>3,284,749,450</v>
      </c>
      <c r="X27" s="84">
        <f t="shared" si="5"/>
        <v>0.99953000248912605</v>
      </c>
      <c r="Y27" s="83">
        <f t="shared" si="10"/>
        <v>99953.000248912605</v>
      </c>
      <c r="Z27" s="121">
        <f t="shared" si="13"/>
        <v>2849355921.9005499</v>
      </c>
      <c r="AA27" s="83">
        <f t="shared" si="7"/>
        <v>156480302.06514233</v>
      </c>
      <c r="AB27" s="118">
        <f t="shared" si="8"/>
        <v>153350696.02383947</v>
      </c>
      <c r="AC27" s="9" t="str">
        <f>VLOOKUP(A27,raw_아이건설넷목록!B:P,14,FALSE)</f>
        <v>23/02/10/09:00</v>
      </c>
      <c r="AD27" s="9" t="str">
        <f>VLOOKUP(A27,raw_아이건설넷목록!B:Q,15,FALSE)</f>
        <v>23/02/15/12:00</v>
      </c>
      <c r="AE27" s="9" t="str">
        <f>VLOOKUP(A27,raw_아이건설넷목록!B:R,16,FALSE)</f>
        <v>23/02/15/13:00</v>
      </c>
      <c r="AF27" s="9" t="e">
        <f>VLOOKUP(A27,raw_부광!A:L,12,FALSE)</f>
        <v>#N/A</v>
      </c>
      <c r="AG27" s="9" t="s">
        <v>113</v>
      </c>
    </row>
    <row r="28" spans="1:33" ht="12.6" customHeight="1">
      <c r="A28" s="9" t="s">
        <v>675</v>
      </c>
      <c r="B28" s="5" t="s">
        <v>356</v>
      </c>
      <c r="C28" s="5" t="s">
        <v>357</v>
      </c>
      <c r="D28" s="5"/>
      <c r="E28" s="113">
        <f>VLOOKUP(A28,raw_아이건설넷목록!B:G,5,FALSE)</f>
        <v>920985000</v>
      </c>
      <c r="F28" s="83">
        <v>920985000</v>
      </c>
      <c r="G28" s="182">
        <f t="shared" si="0"/>
        <v>0.99769428773350133</v>
      </c>
      <c r="H28" s="83">
        <f>VLOOKUP(A28,raw_아이건설넷목록!B:I,7,FALSE)</f>
        <v>87.745000000000005</v>
      </c>
      <c r="I28" s="114">
        <f>IF(E28="","-",IF(E28&lt;1000000000,낙찰하한율!$B$3,IF(AND(E28&lt;5000000000,E28&gt;=1000000000),낙찰하한율!$B$4,IF(AND(E28&gt;=5000000000,E28&lt;10000000000),낙찰하한율!$B$5,IF(AND(E28&gt;=10000000000,E28&lt;30000000000),낙찰하한율!$B$6)))))</f>
        <v>0.87744999999999995</v>
      </c>
      <c r="J28" s="180">
        <f t="shared" si="1"/>
        <v>806255000</v>
      </c>
      <c r="K28" s="83">
        <f>VLOOKUP(A28,raw_아이건설넷목록!B:J,8,FALSE)</f>
        <v>32717927</v>
      </c>
      <c r="L28" s="173">
        <f t="shared" si="9"/>
        <v>32063568.460000001</v>
      </c>
      <c r="M28" s="5"/>
      <c r="N28" s="83">
        <f>VLOOKUP(A28,raw_부광!A:L,5,FALSE)</f>
        <v>806255000</v>
      </c>
      <c r="O28" s="5"/>
      <c r="P28" s="5"/>
      <c r="Q28" s="5">
        <f t="shared" si="2"/>
        <v>1.0071466291927469</v>
      </c>
      <c r="R28" s="185" t="str">
        <f>VLOOKUP(A28,raw_아이건설넷결과!C:K,8,FALSE)</f>
        <v>813,893,610</v>
      </c>
      <c r="S28" s="5" t="str">
        <f>VLOOKUP(A28,raw_아이건설넷결과!C:L,10,FALSE)</f>
        <v>(주)위브건설</v>
      </c>
      <c r="T28" s="126">
        <f t="shared" si="11"/>
        <v>88.179625403549664</v>
      </c>
      <c r="U28" s="123">
        <f t="shared" si="3"/>
        <v>88.179626527259643</v>
      </c>
      <c r="V28" s="119">
        <f t="shared" si="12"/>
        <v>0.88372080978517564</v>
      </c>
      <c r="W28" s="178" t="str">
        <f>VLOOKUP(A28,raw_아이건설넷결과!C:N,6,FALSE)</f>
        <v>922,995,075</v>
      </c>
      <c r="X28" s="84">
        <f t="shared" si="5"/>
        <v>1.0021825274027265</v>
      </c>
      <c r="Y28" s="83">
        <f t="shared" si="10"/>
        <v>100218.25274027266</v>
      </c>
      <c r="Z28" s="121">
        <f t="shared" si="13"/>
        <v>809882039.31189966</v>
      </c>
      <c r="AA28" s="83">
        <f t="shared" si="7"/>
        <v>32789334.772237904</v>
      </c>
      <c r="AB28" s="118">
        <f t="shared" si="8"/>
        <v>32133548.076793145</v>
      </c>
      <c r="AC28" s="9" t="str">
        <f>VLOOKUP(A28,raw_아이건설넷목록!B:P,14,FALSE)</f>
        <v>23/02/22/22:00</v>
      </c>
      <c r="AD28" s="9" t="str">
        <f>VLOOKUP(A28,raw_아이건설넷목록!B:Q,15,FALSE)</f>
        <v>23/02/28/10:00</v>
      </c>
      <c r="AE28" s="9" t="str">
        <f>VLOOKUP(A28,raw_아이건설넷목록!B:R,16,FALSE)</f>
        <v>23/02/28/11:00</v>
      </c>
      <c r="AF28" s="9" t="str">
        <f>VLOOKUP(A28,raw_부광!A:L,12,FALSE)</f>
        <v>-424/738</v>
      </c>
      <c r="AG28" s="9" t="s">
        <v>113</v>
      </c>
    </row>
    <row r="29" spans="1:33" ht="12.6" customHeight="1">
      <c r="A29" s="9" t="s">
        <v>676</v>
      </c>
      <c r="B29" s="5" t="s">
        <v>358</v>
      </c>
      <c r="C29" s="5" t="s">
        <v>343</v>
      </c>
      <c r="D29" s="5"/>
      <c r="E29" s="113">
        <f>VLOOKUP(A29,raw_아이건설넷목록!B:G,5,FALSE)</f>
        <v>580721000</v>
      </c>
      <c r="F29" s="83">
        <v>580721000</v>
      </c>
      <c r="G29" s="182" t="e">
        <f t="shared" si="0"/>
        <v>#N/A</v>
      </c>
      <c r="H29" s="83">
        <f>VLOOKUP(A29,raw_아이건설넷목록!B:I,7,FALSE)</f>
        <v>87.745000000000005</v>
      </c>
      <c r="I29" s="114">
        <f>IF(E29="","-",IF(E29&lt;1000000000,낙찰하한율!$B$3,IF(AND(E29&lt;5000000000,E29&gt;=1000000000),낙찰하한율!$B$4,IF(AND(E29&gt;=5000000000,E29&lt;10000000000),낙찰하한율!$B$5,IF(AND(E29&gt;=10000000000,E29&lt;30000000000),낙찰하한율!$B$6)))))</f>
        <v>0.87744999999999995</v>
      </c>
      <c r="J29" s="180" t="e">
        <f t="shared" si="1"/>
        <v>#N/A</v>
      </c>
      <c r="K29" s="83">
        <f>VLOOKUP(A29,raw_아이건설넷목록!B:J,8,FALSE)</f>
        <v>32609241</v>
      </c>
      <c r="L29" s="173">
        <f t="shared" si="9"/>
        <v>31957056.18</v>
      </c>
      <c r="M29" s="5"/>
      <c r="N29" s="83" t="e">
        <f>VLOOKUP(A29,raw_부광!A:L,5,FALSE)</f>
        <v>#N/A</v>
      </c>
      <c r="O29" s="5"/>
      <c r="P29" s="5"/>
      <c r="Q29" s="5">
        <f t="shared" si="2"/>
        <v>1.0162301824131141</v>
      </c>
      <c r="R29" s="185" t="str">
        <f>VLOOKUP(A29,raw_아이건설넷결과!C:K,8,FALSE)</f>
        <v>517,823,790</v>
      </c>
      <c r="S29" s="5" t="str">
        <f>VLOOKUP(A29,raw_아이건설넷결과!C:L,10,FALSE)</f>
        <v>주식회사 동강건설</v>
      </c>
      <c r="T29" s="126">
        <f t="shared" si="11"/>
        <v>88.427641547032536</v>
      </c>
      <c r="U29" s="123">
        <f t="shared" si="3"/>
        <v>88.42764328103739</v>
      </c>
      <c r="V29" s="119">
        <f t="shared" si="12"/>
        <v>0.8916911735583869</v>
      </c>
      <c r="W29" s="178" t="str">
        <f>VLOOKUP(A29,raw_아이건설넷결과!C:N,6,FALSE)</f>
        <v>585,590,400</v>
      </c>
      <c r="X29" s="84">
        <f t="shared" si="5"/>
        <v>1.0083850937024836</v>
      </c>
      <c r="Y29" s="83">
        <f t="shared" si="10"/>
        <v>100838.50937024836</v>
      </c>
      <c r="Z29" s="121">
        <f t="shared" si="13"/>
        <v>513826307.23314971</v>
      </c>
      <c r="AA29" s="83">
        <f t="shared" si="7"/>
        <v>32882672.54135187</v>
      </c>
      <c r="AB29" s="118">
        <f t="shared" si="8"/>
        <v>32225019.09052483</v>
      </c>
      <c r="AC29" s="9" t="str">
        <f>VLOOKUP(A29,raw_아이건설넷목록!B:P,14,FALSE)</f>
        <v>23/02/17/09:00</v>
      </c>
      <c r="AD29" s="9" t="str">
        <f>VLOOKUP(A29,raw_아이건설넷목록!B:Q,15,FALSE)</f>
        <v>23/02/21/12:00</v>
      </c>
      <c r="AE29" s="9" t="str">
        <f>VLOOKUP(A29,raw_아이건설넷목록!B:R,16,FALSE)</f>
        <v>23/02/21/13:30</v>
      </c>
      <c r="AF29" s="9" t="e">
        <f>VLOOKUP(A29,raw_부광!A:L,12,FALSE)</f>
        <v>#N/A</v>
      </c>
      <c r="AG29" s="9" t="s">
        <v>898</v>
      </c>
    </row>
    <row r="30" spans="1:33" ht="12.6" customHeight="1">
      <c r="A30" s="9" t="s">
        <v>677</v>
      </c>
      <c r="B30" s="5" t="s">
        <v>359</v>
      </c>
      <c r="C30" s="5" t="s">
        <v>360</v>
      </c>
      <c r="D30" s="5"/>
      <c r="E30" s="113">
        <f>VLOOKUP(A30,raw_아이건설넷목록!B:G,5,FALSE)</f>
        <v>857991160</v>
      </c>
      <c r="F30" s="83">
        <v>857991160</v>
      </c>
      <c r="G30" s="182" t="e">
        <f t="shared" si="0"/>
        <v>#N/A</v>
      </c>
      <c r="H30" s="83">
        <f>VLOOKUP(A30,raw_아이건설넷목록!B:I,7,FALSE)</f>
        <v>87.745000000000005</v>
      </c>
      <c r="I30" s="114">
        <f>IF(E30="","-",IF(E30&lt;1000000000,낙찰하한율!$B$3,IF(AND(E30&lt;5000000000,E30&gt;=1000000000),낙찰하한율!$B$4,IF(AND(E30&gt;=5000000000,E30&lt;10000000000),낙찰하한율!$B$5,IF(AND(E30&gt;=10000000000,E30&lt;30000000000),낙찰하한율!$B$6)))))</f>
        <v>0.87744999999999995</v>
      </c>
      <c r="J30" s="180" t="e">
        <f t="shared" si="1"/>
        <v>#N/A</v>
      </c>
      <c r="K30" s="83">
        <f>VLOOKUP(A30,raw_아이건설넷목록!B:J,8,FALSE)</f>
        <v>42556630</v>
      </c>
      <c r="L30" s="173">
        <f t="shared" si="9"/>
        <v>41705497.399999999</v>
      </c>
      <c r="M30" s="5"/>
      <c r="N30" s="83" t="e">
        <f>VLOOKUP(A30,raw_부광!A:L,5,FALSE)</f>
        <v>#N/A</v>
      </c>
      <c r="O30" s="5"/>
      <c r="P30" s="5"/>
      <c r="Q30" s="5">
        <f t="shared" si="2"/>
        <v>1.0093875403601054</v>
      </c>
      <c r="R30" s="185" t="str">
        <f>VLOOKUP(A30,raw_아이건설넷결과!C:K,8,FALSE)</f>
        <v>759,911,700</v>
      </c>
      <c r="S30" s="5" t="str">
        <f>VLOOKUP(A30,raw_아이건설넷결과!C:L,10,FALSE)</f>
        <v>세정토건 주식회사</v>
      </c>
      <c r="T30" s="126">
        <f t="shared" si="11"/>
        <v>88.351360920674864</v>
      </c>
      <c r="U30" s="123">
        <f t="shared" si="3"/>
        <v>88.351362109033943</v>
      </c>
      <c r="V30" s="119">
        <f t="shared" si="12"/>
        <v>0.88568709728897443</v>
      </c>
      <c r="W30" s="178" t="str">
        <f>VLOOKUP(A30,raw_아이건설넷결과!C:N,6,FALSE)</f>
        <v>860,101,850</v>
      </c>
      <c r="X30" s="84">
        <f t="shared" si="5"/>
        <v>1.0024600370008474</v>
      </c>
      <c r="Y30" s="83">
        <f t="shared" si="10"/>
        <v>100246.00370008474</v>
      </c>
      <c r="Z30" s="121">
        <f t="shared" si="13"/>
        <v>754696379.03564966</v>
      </c>
      <c r="AA30" s="83">
        <f t="shared" si="7"/>
        <v>42661320.88443137</v>
      </c>
      <c r="AB30" s="118">
        <f t="shared" si="8"/>
        <v>41808094.466742739</v>
      </c>
      <c r="AC30" s="9" t="str">
        <f>VLOOKUP(A30,raw_아이건설넷목록!B:P,14,FALSE)</f>
        <v>23/02/06/10:00</v>
      </c>
      <c r="AD30" s="9" t="str">
        <f>VLOOKUP(A30,raw_아이건설넷목록!B:Q,15,FALSE)</f>
        <v>23/02/08/10:00</v>
      </c>
      <c r="AE30" s="9" t="str">
        <f>VLOOKUP(A30,raw_아이건설넷목록!B:R,16,FALSE)</f>
        <v>23/02/08/11:00</v>
      </c>
      <c r="AF30" s="9" t="e">
        <f>VLOOKUP(A30,raw_부광!A:L,12,FALSE)</f>
        <v>#N/A</v>
      </c>
      <c r="AG30" s="9" t="s">
        <v>115</v>
      </c>
    </row>
    <row r="31" spans="1:33" ht="12.6" customHeight="1">
      <c r="A31" s="9" t="s">
        <v>678</v>
      </c>
      <c r="B31" s="5" t="s">
        <v>361</v>
      </c>
      <c r="C31" s="5" t="s">
        <v>360</v>
      </c>
      <c r="D31" s="5"/>
      <c r="E31" s="113">
        <f>VLOOKUP(A31,raw_아이건설넷목록!B:G,5,FALSE)</f>
        <v>787712240</v>
      </c>
      <c r="F31" s="83">
        <v>787712240</v>
      </c>
      <c r="G31" s="182">
        <f t="shared" si="0"/>
        <v>1.0110997367489429</v>
      </c>
      <c r="H31" s="83">
        <f>VLOOKUP(A31,raw_아이건설넷목록!B:I,7,FALSE)</f>
        <v>87.745000000000005</v>
      </c>
      <c r="I31" s="114">
        <f>IF(E31="","-",IF(E31&lt;1000000000,낙찰하한율!$B$3,IF(AND(E31&lt;5000000000,E31&gt;=1000000000),낙찰하한율!$B$4,IF(AND(E31&gt;=5000000000,E31&lt;10000000000),낙찰하한율!$B$5,IF(AND(E31&gt;=10000000000,E31&lt;30000000000),낙찰하한율!$B$6)))))</f>
        <v>0.87744999999999995</v>
      </c>
      <c r="J31" s="180">
        <f t="shared" si="1"/>
        <v>698850000</v>
      </c>
      <c r="K31" s="83">
        <f>VLOOKUP(A31,raw_아이건설넷목록!B:J,8,FALSE)</f>
        <v>33910365</v>
      </c>
      <c r="L31" s="173">
        <f t="shared" si="9"/>
        <v>33232157.699999999</v>
      </c>
      <c r="M31" s="5"/>
      <c r="N31" s="83">
        <f>VLOOKUP(A31,raw_부광!A:L,5,FALSE)</f>
        <v>698850000</v>
      </c>
      <c r="O31" s="5"/>
      <c r="P31" s="5"/>
      <c r="Q31" s="5">
        <f t="shared" si="2"/>
        <v>1.0051485470768231</v>
      </c>
      <c r="R31" s="185" t="str">
        <f>VLOOKUP(A31,raw_아이건설넷결과!C:K,8,FALSE)</f>
        <v>694,736,668</v>
      </c>
      <c r="S31" s="5" t="str">
        <f>VLOOKUP(A31,raw_아이건설넷결과!C:L,10,FALSE)</f>
        <v>주식회사 시온종합건설산업개발</v>
      </c>
      <c r="T31" s="126">
        <f t="shared" si="11"/>
        <v>88.274212696427213</v>
      </c>
      <c r="U31" s="123">
        <f t="shared" si="3"/>
        <v>88.274214003735537</v>
      </c>
      <c r="V31" s="119">
        <f t="shared" si="12"/>
        <v>0.88196759263255831</v>
      </c>
      <c r="W31" s="178" t="str">
        <f>VLOOKUP(A31,raw_아이건설넷결과!C:N,6,FALSE)</f>
        <v>787,021,075</v>
      </c>
      <c r="X31" s="84">
        <f t="shared" si="5"/>
        <v>0.99912256663677079</v>
      </c>
      <c r="Y31" s="83">
        <f t="shared" si="10"/>
        <v>99912.256663677079</v>
      </c>
      <c r="Z31" s="121">
        <f t="shared" si="13"/>
        <v>690571653.01189971</v>
      </c>
      <c r="AA31" s="83">
        <f t="shared" si="7"/>
        <v>33880610.914389722</v>
      </c>
      <c r="AB31" s="118">
        <f t="shared" si="8"/>
        <v>33202998.696101926</v>
      </c>
      <c r="AC31" s="9" t="str">
        <f>VLOOKUP(A31,raw_아이건설넷목록!B:P,14,FALSE)</f>
        <v>23/05/24/10:00</v>
      </c>
      <c r="AD31" s="9" t="str">
        <f>VLOOKUP(A31,raw_아이건설넷목록!B:Q,15,FALSE)</f>
        <v>23/05/26/10:00</v>
      </c>
      <c r="AE31" s="9" t="str">
        <f>VLOOKUP(A31,raw_아이건설넷목록!B:R,16,FALSE)</f>
        <v>23/05/26/11:00</v>
      </c>
      <c r="AF31" s="9" t="str">
        <f>VLOOKUP(A31,raw_부광!A:L,12,FALSE)</f>
        <v>279/704</v>
      </c>
      <c r="AG31" s="9" t="s">
        <v>115</v>
      </c>
    </row>
    <row r="32" spans="1:33" ht="12.6" customHeight="1">
      <c r="A32" s="9" t="s">
        <v>679</v>
      </c>
      <c r="B32" s="5" t="s">
        <v>362</v>
      </c>
      <c r="C32" s="5" t="s">
        <v>343</v>
      </c>
      <c r="D32" s="5"/>
      <c r="E32" s="113">
        <f>VLOOKUP(A32,raw_아이건설넷목록!B:G,5,FALSE)</f>
        <v>2062643000</v>
      </c>
      <c r="F32" s="83">
        <v>2062643000</v>
      </c>
      <c r="G32" s="182" t="e">
        <f t="shared" si="0"/>
        <v>#N/A</v>
      </c>
      <c r="H32" s="83">
        <f>VLOOKUP(A32,raw_아이건설넷목록!B:I,7,FALSE)</f>
        <v>86.745000000000005</v>
      </c>
      <c r="I32" s="114">
        <f>IF(E32="","-",IF(E32&lt;1000000000,낙찰하한율!$B$3,IF(AND(E32&lt;5000000000,E32&gt;=1000000000),낙찰하한율!$B$4,IF(AND(E32&gt;=5000000000,E32&lt;10000000000),낙찰하한율!$B$5,IF(AND(E32&gt;=10000000000,E32&lt;30000000000),낙찰하한율!$B$6)))))</f>
        <v>0.86745000000000005</v>
      </c>
      <c r="J32" s="180" t="e">
        <f t="shared" si="1"/>
        <v>#N/A</v>
      </c>
      <c r="K32" s="83">
        <f>VLOOKUP(A32,raw_아이건설넷목록!B:J,8,FALSE)</f>
        <v>85991313</v>
      </c>
      <c r="L32" s="173">
        <f t="shared" si="9"/>
        <v>84271486.739999995</v>
      </c>
      <c r="M32" s="5"/>
      <c r="N32" s="83" t="e">
        <f>VLOOKUP(A32,raw_부광!A:L,5,FALSE)</f>
        <v>#N/A</v>
      </c>
      <c r="O32" s="5"/>
      <c r="P32" s="5"/>
      <c r="Q32" s="5">
        <f t="shared" si="2"/>
        <v>0.99704638767093379</v>
      </c>
      <c r="R32" s="185" t="str">
        <f>VLOOKUP(A32,raw_아이건설넷결과!C:K,8,FALSE)</f>
        <v>1,783,954,950</v>
      </c>
      <c r="S32" s="5" t="str">
        <f>VLOOKUP(A32,raw_아이건설넷결과!C:L,10,FALSE)</f>
        <v>원전종합건설 주식회사</v>
      </c>
      <c r="T32" s="126">
        <f t="shared" si="11"/>
        <v>87.437262166383363</v>
      </c>
      <c r="U32" s="123">
        <f t="shared" si="3"/>
        <v>87.437262700506551</v>
      </c>
      <c r="V32" s="119">
        <f t="shared" si="12"/>
        <v>0.86488788898515157</v>
      </c>
      <c r="W32" s="178" t="str">
        <f>VLOOKUP(A32,raw_아이건설넷결과!C:N,6,FALSE)</f>
        <v>2,040,268,525</v>
      </c>
      <c r="X32" s="84">
        <f t="shared" si="5"/>
        <v>0.98915252178879232</v>
      </c>
      <c r="Y32" s="83">
        <f t="shared" si="10"/>
        <v>98915.252178879236</v>
      </c>
      <c r="Z32" s="121">
        <f t="shared" si="13"/>
        <v>1769830943.5092998</v>
      </c>
      <c r="AA32" s="83">
        <f t="shared" si="7"/>
        <v>85058524.105879366</v>
      </c>
      <c r="AB32" s="118">
        <f t="shared" si="8"/>
        <v>83357353.623761773</v>
      </c>
      <c r="AC32" s="9" t="str">
        <f>VLOOKUP(A32,raw_아이건설넷목록!B:P,14,FALSE)</f>
        <v>23/06/05/09:00</v>
      </c>
      <c r="AD32" s="9" t="str">
        <f>VLOOKUP(A32,raw_아이건설넷목록!B:Q,15,FALSE)</f>
        <v>23/06/08/12:00</v>
      </c>
      <c r="AE32" s="9" t="str">
        <f>VLOOKUP(A32,raw_아이건설넷목록!B:R,16,FALSE)</f>
        <v>23/06/08/13:00</v>
      </c>
      <c r="AF32" s="9" t="e">
        <f>VLOOKUP(A32,raw_부광!A:L,12,FALSE)</f>
        <v>#N/A</v>
      </c>
      <c r="AG32" s="9" t="s">
        <v>898</v>
      </c>
    </row>
    <row r="33" spans="1:33" ht="12.6" customHeight="1">
      <c r="A33" s="9" t="s">
        <v>680</v>
      </c>
      <c r="B33" s="5" t="s">
        <v>363</v>
      </c>
      <c r="C33" s="5" t="s">
        <v>364</v>
      </c>
      <c r="D33" s="5"/>
      <c r="E33" s="113">
        <f>VLOOKUP(A33,raw_아이건설넷목록!B:G,5,FALSE)</f>
        <v>970100000</v>
      </c>
      <c r="F33" s="83">
        <v>970100000</v>
      </c>
      <c r="G33" s="182" t="e">
        <f t="shared" si="0"/>
        <v>#N/A</v>
      </c>
      <c r="H33" s="83">
        <f>VLOOKUP(A33,raw_아이건설넷목록!B:I,7,FALSE)</f>
        <v>87.745000000000005</v>
      </c>
      <c r="I33" s="114">
        <f>IF(E33="","-",IF(E33&lt;1000000000,낙찰하한율!$B$3,IF(AND(E33&lt;5000000000,E33&gt;=1000000000),낙찰하한율!$B$4,IF(AND(E33&gt;=5000000000,E33&lt;10000000000),낙찰하한율!$B$5,IF(AND(E33&gt;=10000000000,E33&lt;30000000000),낙찰하한율!$B$6)))))</f>
        <v>0.87744999999999995</v>
      </c>
      <c r="J33" s="180" t="e">
        <f t="shared" si="1"/>
        <v>#N/A</v>
      </c>
      <c r="K33" s="83">
        <f>VLOOKUP(A33,raw_아이건설넷목록!B:J,8,FALSE)</f>
        <v>38156588</v>
      </c>
      <c r="L33" s="173">
        <f t="shared" si="9"/>
        <v>37393456.240000002</v>
      </c>
      <c r="M33" s="5"/>
      <c r="N33" s="83" t="e">
        <f>VLOOKUP(A33,raw_부광!A:L,5,FALSE)</f>
        <v>#N/A</v>
      </c>
      <c r="O33" s="5"/>
      <c r="P33" s="5"/>
      <c r="Q33" s="5">
        <f t="shared" si="2"/>
        <v>1.0121153458845136</v>
      </c>
      <c r="R33" s="185" t="str">
        <f>VLOOKUP(A33,raw_아이건설넷결과!C:K,8,FALSE)</f>
        <v>861,527,000</v>
      </c>
      <c r="S33" s="5" t="str">
        <f>VLOOKUP(A33,raw_아이건설넷결과!C:L,10,FALSE)</f>
        <v>(주)이지오종합건설</v>
      </c>
      <c r="T33" s="126">
        <f t="shared" si="11"/>
        <v>88.250533283409624</v>
      </c>
      <c r="U33" s="123">
        <f t="shared" si="3"/>
        <v>88.250534339470576</v>
      </c>
      <c r="V33" s="119">
        <f t="shared" si="12"/>
        <v>0.88808061024636631</v>
      </c>
      <c r="W33" s="178" t="str">
        <f>VLOOKUP(A33,raw_아이건설넷결과!C:N,6,FALSE)</f>
        <v>976,228,650</v>
      </c>
      <c r="X33" s="84">
        <f t="shared" si="5"/>
        <v>1.0063175445830326</v>
      </c>
      <c r="Y33" s="83">
        <f t="shared" si="10"/>
        <v>100631.75445830326</v>
      </c>
      <c r="Z33" s="121">
        <f t="shared" si="13"/>
        <v>856591839.69564974</v>
      </c>
      <c r="AA33" s="83">
        <f t="shared" si="7"/>
        <v>38397643.945826404</v>
      </c>
      <c r="AB33" s="118">
        <f t="shared" si="8"/>
        <v>37629691.066909872</v>
      </c>
      <c r="AC33" s="9" t="str">
        <f>VLOOKUP(A33,raw_아이건설넷목록!B:P,14,FALSE)</f>
        <v>23/04/10/10:00</v>
      </c>
      <c r="AD33" s="9" t="str">
        <f>VLOOKUP(A33,raw_아이건설넷목록!B:Q,15,FALSE)</f>
        <v>23/04/12/10:00</v>
      </c>
      <c r="AE33" s="9" t="str">
        <f>VLOOKUP(A33,raw_아이건설넷목록!B:R,16,FALSE)</f>
        <v>23/04/12/11:00</v>
      </c>
      <c r="AF33" s="9" t="e">
        <f>VLOOKUP(A33,raw_부광!A:L,12,FALSE)</f>
        <v>#N/A</v>
      </c>
      <c r="AG33" s="9" t="s">
        <v>118</v>
      </c>
    </row>
    <row r="34" spans="1:33" ht="12.6" customHeight="1">
      <c r="A34" s="9" t="s">
        <v>681</v>
      </c>
      <c r="B34" s="5" t="s">
        <v>365</v>
      </c>
      <c r="C34" s="5" t="s">
        <v>332</v>
      </c>
      <c r="D34" s="5"/>
      <c r="E34" s="113">
        <f>VLOOKUP(A34,raw_아이건설넷목록!B:G,5,FALSE)</f>
        <v>930230000</v>
      </c>
      <c r="F34" s="83">
        <v>930230000</v>
      </c>
      <c r="G34" s="182" t="e">
        <f t="shared" si="0"/>
        <v>#N/A</v>
      </c>
      <c r="H34" s="83">
        <f>VLOOKUP(A34,raw_아이건설넷목록!B:I,7,FALSE)</f>
        <v>87.745000000000005</v>
      </c>
      <c r="I34" s="114">
        <f>IF(E34="","-",IF(E34&lt;1000000000,낙찰하한율!$B$3,IF(AND(E34&lt;5000000000,E34&gt;=1000000000),낙찰하한율!$B$4,IF(AND(E34&gt;=5000000000,E34&lt;10000000000),낙찰하한율!$B$5,IF(AND(E34&gt;=10000000000,E34&lt;30000000000),낙찰하한율!$B$6)))))</f>
        <v>0.87744999999999995</v>
      </c>
      <c r="J34" s="180" t="e">
        <f t="shared" si="1"/>
        <v>#N/A</v>
      </c>
      <c r="K34" s="83">
        <f>VLOOKUP(A34,raw_아이건설넷목록!B:J,8,FALSE)</f>
        <v>65066688</v>
      </c>
      <c r="L34" s="173">
        <f t="shared" si="9"/>
        <v>63765354.240000002</v>
      </c>
      <c r="M34" s="5"/>
      <c r="N34" s="83" t="e">
        <f>VLOOKUP(A34,raw_부광!A:L,5,FALSE)</f>
        <v>#N/A</v>
      </c>
      <c r="O34" s="5"/>
      <c r="P34" s="5"/>
      <c r="Q34" s="5">
        <f t="shared" si="2"/>
        <v>1.0056345083292475</v>
      </c>
      <c r="R34" s="185" t="str">
        <f>VLOOKUP(A34,raw_아이건설넷결과!C:K,8,FALSE)</f>
        <v>820,829,370</v>
      </c>
      <c r="S34" s="5" t="str">
        <f>VLOOKUP(A34,raw_아이건설넷결과!C:L,10,FALSE)</f>
        <v>(주)삼우아이티</v>
      </c>
      <c r="T34" s="126">
        <f t="shared" si="11"/>
        <v>88.605781282880955</v>
      </c>
      <c r="U34" s="123">
        <f t="shared" si="3"/>
        <v>88.605782362116173</v>
      </c>
      <c r="V34" s="119">
        <f t="shared" si="12"/>
        <v>0.88239399933349816</v>
      </c>
      <c r="W34" s="178" t="str">
        <f>VLOOKUP(A34,raw_아이건설넷결과!C:N,6,FALSE)</f>
        <v>926,383,525</v>
      </c>
      <c r="X34" s="84">
        <f t="shared" si="5"/>
        <v>0.99586502800382704</v>
      </c>
      <c r="Y34" s="83">
        <f t="shared" si="10"/>
        <v>99586.502800382703</v>
      </c>
      <c r="Z34" s="121">
        <f t="shared" si="13"/>
        <v>812855234.76439965</v>
      </c>
      <c r="AA34" s="83">
        <f t="shared" si="7"/>
        <v>64797639.067236274</v>
      </c>
      <c r="AB34" s="118">
        <f t="shared" si="8"/>
        <v>63501686.285891548</v>
      </c>
      <c r="AC34" s="9" t="str">
        <f>VLOOKUP(A34,raw_아이건설넷목록!B:P,14,FALSE)</f>
        <v>23/03/25/00:00</v>
      </c>
      <c r="AD34" s="9" t="str">
        <f>VLOOKUP(A34,raw_아이건설넷목록!B:Q,15,FALSE)</f>
        <v>23/03/30/10:00</v>
      </c>
      <c r="AE34" s="9" t="str">
        <f>VLOOKUP(A34,raw_아이건설넷목록!B:R,16,FALSE)</f>
        <v>23/03/30/11:00</v>
      </c>
      <c r="AF34" s="9" t="e">
        <f>VLOOKUP(A34,raw_부광!A:L,12,FALSE)</f>
        <v>#N/A</v>
      </c>
      <c r="AG34" s="9" t="s">
        <v>899</v>
      </c>
    </row>
    <row r="35" spans="1:33" ht="12.6" customHeight="1">
      <c r="A35" s="9" t="s">
        <v>682</v>
      </c>
      <c r="B35" s="5" t="s">
        <v>366</v>
      </c>
      <c r="C35" s="5" t="s">
        <v>367</v>
      </c>
      <c r="D35" s="5"/>
      <c r="E35" s="113">
        <f>VLOOKUP(A35,raw_아이건설넷목록!B:G,5,FALSE)</f>
        <v>987500000</v>
      </c>
      <c r="F35" s="83">
        <v>987500000</v>
      </c>
      <c r="G35" s="182">
        <f t="shared" si="0"/>
        <v>0.99751185216655569</v>
      </c>
      <c r="H35" s="83">
        <f>VLOOKUP(A35,raw_아이건설넷목록!B:I,7,FALSE)</f>
        <v>87.745000000000005</v>
      </c>
      <c r="I35" s="114">
        <f>IF(E35="","-",IF(E35&lt;1000000000,낙찰하한율!$B$3,IF(AND(E35&lt;5000000000,E35&gt;=1000000000),낙찰하한율!$B$4,IF(AND(E35&gt;=5000000000,E35&lt;10000000000),낙찰하한율!$B$5,IF(AND(E35&gt;=10000000000,E35&lt;30000000000),낙찰하한율!$B$6)))))</f>
        <v>0.87744999999999995</v>
      </c>
      <c r="J35" s="180">
        <f t="shared" si="1"/>
        <v>864325940</v>
      </c>
      <c r="K35" s="83">
        <f>VLOOKUP(A35,raw_아이건설넷목록!B:J,8,FALSE)</f>
        <v>54745317</v>
      </c>
      <c r="L35" s="173">
        <f t="shared" si="9"/>
        <v>53650410.659999996</v>
      </c>
      <c r="M35" s="5"/>
      <c r="N35" s="83">
        <f>VLOOKUP(A35,raw_부광!A:L,5,FALSE)</f>
        <v>864325940</v>
      </c>
      <c r="O35" s="5"/>
      <c r="P35" s="5"/>
      <c r="Q35" s="5">
        <f t="shared" si="2"/>
        <v>0.99780349819781289</v>
      </c>
      <c r="R35" s="185" t="str">
        <f>VLOOKUP(A35,raw_아이건설넷결과!C:K,8,FALSE)</f>
        <v>864,578,646</v>
      </c>
      <c r="S35" s="5" t="str">
        <f>VLOOKUP(A35,raw_아이건설넷결과!C:L,10,FALSE)</f>
        <v>학선이엔지 주식회사</v>
      </c>
      <c r="T35" s="126">
        <f t="shared" si="11"/>
        <v>88.437745935041576</v>
      </c>
      <c r="U35" s="123">
        <f t="shared" si="3"/>
        <v>88.437746972804263</v>
      </c>
      <c r="V35" s="119">
        <f t="shared" si="12"/>
        <v>0.87552267949367091</v>
      </c>
      <c r="W35" s="178" t="str">
        <f>VLOOKUP(A35,raw_아이건설넷결과!C:N,6,FALSE)</f>
        <v>977,612,700</v>
      </c>
      <c r="X35" s="84">
        <f t="shared" si="5"/>
        <v>0.98998754430379743</v>
      </c>
      <c r="Y35" s="83">
        <f t="shared" si="10"/>
        <v>98998.754430379748</v>
      </c>
      <c r="Z35" s="121">
        <f t="shared" si="13"/>
        <v>857806274.36814976</v>
      </c>
      <c r="AA35" s="83">
        <f t="shared" si="7"/>
        <v>54197181.938962936</v>
      </c>
      <c r="AB35" s="118">
        <f t="shared" si="8"/>
        <v>53113238.300183676</v>
      </c>
      <c r="AC35" s="9" t="str">
        <f>VLOOKUP(A35,raw_아이건설넷목록!B:P,14,FALSE)</f>
        <v>23/04/26/09:00</v>
      </c>
      <c r="AD35" s="9" t="str">
        <f>VLOOKUP(A35,raw_아이건설넷목록!B:Q,15,FALSE)</f>
        <v>23/05/03/10:00</v>
      </c>
      <c r="AE35" s="9" t="str">
        <f>VLOOKUP(A35,raw_아이건설넷목록!B:R,16,FALSE)</f>
        <v>23/05/03/11:00</v>
      </c>
      <c r="AF35" s="9" t="str">
        <f>VLOOKUP(A35,raw_부광!A:L,12,FALSE)</f>
        <v>-7/771</v>
      </c>
      <c r="AG35" s="9" t="s">
        <v>118</v>
      </c>
    </row>
    <row r="36" spans="1:33" ht="12.6" customHeight="1">
      <c r="A36" s="9" t="s">
        <v>683</v>
      </c>
      <c r="B36" s="5" t="s">
        <v>368</v>
      </c>
      <c r="C36" s="5" t="s">
        <v>369</v>
      </c>
      <c r="D36" s="5"/>
      <c r="E36" s="113">
        <f>VLOOKUP(A36,raw_아이건설넷목록!B:G,5,FALSE)</f>
        <v>930013000</v>
      </c>
      <c r="F36" s="83">
        <v>930013000</v>
      </c>
      <c r="G36" s="182">
        <f t="shared" si="0"/>
        <v>1.010299855533346</v>
      </c>
      <c r="H36" s="83">
        <f>VLOOKUP(A36,raw_아이건설넷목록!B:I,7,FALSE)</f>
        <v>87.745000000000005</v>
      </c>
      <c r="I36" s="114">
        <f>IF(E36="","-",IF(E36&lt;1000000000,낙찰하한율!$B$3,IF(AND(E36&lt;5000000000,E36&gt;=1000000000),낙찰하한율!$B$4,IF(AND(E36&gt;=5000000000,E36&lt;10000000000),낙찰하한율!$B$5,IF(AND(E36&gt;=10000000000,E36&lt;30000000000),낙찰하한율!$B$6)))))</f>
        <v>0.87744999999999995</v>
      </c>
      <c r="J36" s="180">
        <f t="shared" si="1"/>
        <v>824445000</v>
      </c>
      <c r="K36" s="83">
        <f>VLOOKUP(A36,raw_아이건설넷목록!B:J,8,FALSE)</f>
        <v>34625354</v>
      </c>
      <c r="L36" s="173">
        <f t="shared" si="9"/>
        <v>33932846.920000002</v>
      </c>
      <c r="M36" s="5"/>
      <c r="N36" s="83">
        <f>VLOOKUP(A36,raw_부광!A:L,5,FALSE)</f>
        <v>824445000</v>
      </c>
      <c r="O36" s="5"/>
      <c r="P36" s="5"/>
      <c r="Q36" s="5">
        <f t="shared" si="2"/>
        <v>1.003672361026519</v>
      </c>
      <c r="R36" s="185" t="str">
        <f>VLOOKUP(A36,raw_아이건설넷결과!C:K,8,FALSE)</f>
        <v>819,036,700</v>
      </c>
      <c r="S36" s="5" t="str">
        <f>VLOOKUP(A36,raw_아이건설넷결과!C:L,10,FALSE)</f>
        <v>인명건설 주식회사</v>
      </c>
      <c r="T36" s="126">
        <f t="shared" si="11"/>
        <v>88.205706486754167</v>
      </c>
      <c r="U36" s="123">
        <f t="shared" si="3"/>
        <v>88.205707601273573</v>
      </c>
      <c r="V36" s="119">
        <f t="shared" si="12"/>
        <v>0.88067231318271899</v>
      </c>
      <c r="W36" s="178" t="str">
        <f>VLOOKUP(A36,raw_아이건설넷결과!C:N,6,FALSE)</f>
        <v>928,552,950</v>
      </c>
      <c r="X36" s="84">
        <f t="shared" si="5"/>
        <v>0.99843007570861908</v>
      </c>
      <c r="Y36" s="83">
        <f t="shared" si="10"/>
        <v>99843.007570861912</v>
      </c>
      <c r="Z36" s="121">
        <f t="shared" si="13"/>
        <v>814758796.73064971</v>
      </c>
      <c r="AA36" s="83">
        <f t="shared" si="7"/>
        <v>34570994.815657735</v>
      </c>
      <c r="AB36" s="118">
        <f t="shared" si="8"/>
        <v>33879574.919344582</v>
      </c>
      <c r="AC36" s="9" t="str">
        <f>VLOOKUP(A36,raw_아이건설넷목록!B:P,14,FALSE)</f>
        <v>23/06/02/13:00</v>
      </c>
      <c r="AD36" s="9" t="str">
        <f>VLOOKUP(A36,raw_아이건설넷목록!B:Q,15,FALSE)</f>
        <v>23/06/08/10:00</v>
      </c>
      <c r="AE36" s="9" t="str">
        <f>VLOOKUP(A36,raw_아이건설넷목록!B:R,16,FALSE)</f>
        <v>23/06/08/11:00</v>
      </c>
      <c r="AF36" s="9" t="str">
        <f>VLOOKUP(A36,raw_부광!A:L,12,FALSE)</f>
        <v>368/765</v>
      </c>
      <c r="AG36" s="158" t="s">
        <v>109</v>
      </c>
    </row>
    <row r="37" spans="1:33" ht="12.6" customHeight="1">
      <c r="A37" s="9" t="s">
        <v>684</v>
      </c>
      <c r="B37" s="5" t="s">
        <v>370</v>
      </c>
      <c r="C37" s="5" t="s">
        <v>371</v>
      </c>
      <c r="D37" s="5"/>
      <c r="E37" s="113">
        <f>VLOOKUP(A37,raw_아이건설넷목록!B:G,5,FALSE)</f>
        <v>5585081000</v>
      </c>
      <c r="F37" s="83">
        <v>5585081000</v>
      </c>
      <c r="G37" s="182">
        <f t="shared" si="0"/>
        <v>1.0247069871771894</v>
      </c>
      <c r="H37" s="83">
        <f>VLOOKUP(A37,raw_아이건설넷목록!B:I,7,FALSE)</f>
        <v>85.495000000000005</v>
      </c>
      <c r="I37" s="114">
        <f>IF(E37="","-",IF(E37&lt;1000000000,낙찰하한율!$B$3,IF(AND(E37&lt;5000000000,E37&gt;=1000000000),낙찰하한율!$B$4,IF(AND(E37&gt;=5000000000,E37&lt;10000000000),낙찰하한율!$B$5,IF(AND(E37&gt;=10000000000,E37&lt;30000000000),낙찰하한율!$B$6)))))</f>
        <v>0.85494999999999999</v>
      </c>
      <c r="J37" s="180">
        <f t="shared" si="1"/>
        <v>4892940000</v>
      </c>
      <c r="K37" s="83">
        <f>VLOOKUP(A37,raw_아이건설넷목록!B:J,8,FALSE)</f>
        <v>175554761</v>
      </c>
      <c r="L37" s="173">
        <f t="shared" si="9"/>
        <v>172043665.78</v>
      </c>
      <c r="M37" s="5"/>
      <c r="N37" s="83">
        <f>VLOOKUP(A37,raw_부광!A:L,5,FALSE)</f>
        <v>4892940000</v>
      </c>
      <c r="O37" s="5"/>
      <c r="P37" s="5"/>
      <c r="Q37" s="5">
        <f t="shared" si="2"/>
        <v>1.0131458762603518</v>
      </c>
      <c r="R37" s="185" t="str">
        <f>VLOOKUP(A37,raw_아이건설넷결과!C:K,8,FALSE)</f>
        <v>4,837,736,100</v>
      </c>
      <c r="S37" s="5" t="str">
        <f>VLOOKUP(A37,raw_아이건설넷결과!C:L,10,FALSE)</f>
        <v>(주)미래공간씨앤디</v>
      </c>
      <c r="T37" s="126">
        <f t="shared" si="11"/>
        <v>86.970920273648815</v>
      </c>
      <c r="U37" s="123">
        <f t="shared" si="3"/>
        <v>86.970920473905196</v>
      </c>
      <c r="V37" s="119">
        <f t="shared" si="12"/>
        <v>0.86618906690878794</v>
      </c>
      <c r="W37" s="178" t="str">
        <f>VLOOKUP(A37,raw_아이건설넷결과!C:N,6,FALSE)</f>
        <v>5,562,475,450</v>
      </c>
      <c r="X37" s="84">
        <f t="shared" si="5"/>
        <v>0.99595251170036747</v>
      </c>
      <c r="Y37" s="83">
        <f t="shared" si="10"/>
        <v>99595.251170036747</v>
      </c>
      <c r="Z37" s="121">
        <f t="shared" si="13"/>
        <v>4755638398.3785496</v>
      </c>
      <c r="AA37" s="83">
        <f t="shared" si="7"/>
        <v>174844205.15890771</v>
      </c>
      <c r="AB37" s="118">
        <f t="shared" si="8"/>
        <v>171347321.05572957</v>
      </c>
      <c r="AC37" s="9" t="str">
        <f>VLOOKUP(A37,raw_아이건설넷목록!B:P,14,FALSE)</f>
        <v>23/05/17/16:00</v>
      </c>
      <c r="AD37" s="9" t="str">
        <f>VLOOKUP(A37,raw_아이건설넷목록!B:Q,15,FALSE)</f>
        <v>23/05/23/10:00</v>
      </c>
      <c r="AE37" s="9" t="str">
        <f>VLOOKUP(A37,raw_아이건설넷목록!B:R,16,FALSE)</f>
        <v>23/05/23/11:00</v>
      </c>
      <c r="AF37" s="9" t="str">
        <f>VLOOKUP(A37,raw_부광!A:L,12,FALSE)</f>
        <v>281/455</v>
      </c>
      <c r="AG37" s="158" t="s">
        <v>109</v>
      </c>
    </row>
    <row r="38" spans="1:33" ht="12.6" customHeight="1">
      <c r="A38" s="9" t="s">
        <v>685</v>
      </c>
      <c r="B38" s="5" t="s">
        <v>372</v>
      </c>
      <c r="C38" s="5" t="s">
        <v>373</v>
      </c>
      <c r="D38" s="5"/>
      <c r="E38" s="113">
        <f>VLOOKUP(A38,raw_아이건설넷목록!B:G,5,FALSE)</f>
        <v>1876394000</v>
      </c>
      <c r="F38" s="83">
        <v>1876394000</v>
      </c>
      <c r="G38" s="182">
        <f t="shared" si="0"/>
        <v>1.0075173313675543</v>
      </c>
      <c r="H38" s="83">
        <f>VLOOKUP(A38,raw_아이건설넷목록!B:I,7,FALSE)</f>
        <v>86.745000000000005</v>
      </c>
      <c r="I38" s="114">
        <f>IF(E38="","-",IF(E38&lt;1000000000,낙찰하한율!$B$3,IF(AND(E38&lt;5000000000,E38&gt;=1000000000),낙찰하한율!$B$4,IF(AND(E38&gt;=5000000000,E38&lt;10000000000),낙찰하한율!$B$5,IF(AND(E38&gt;=10000000000,E38&lt;30000000000),낙찰하한율!$B$6)))))</f>
        <v>0.86745000000000005</v>
      </c>
      <c r="J38" s="180">
        <f t="shared" si="1"/>
        <v>1639913770</v>
      </c>
      <c r="K38" s="83">
        <f>VLOOKUP(A38,raw_아이건설넷목록!B:J,8,FALSE)</f>
        <v>110153206</v>
      </c>
      <c r="L38" s="173">
        <f t="shared" si="9"/>
        <v>107950141.88</v>
      </c>
      <c r="M38" s="5"/>
      <c r="N38" s="83">
        <f>VLOOKUP(A38,raw_부광!A:L,5,FALSE)</f>
        <v>1639913770</v>
      </c>
      <c r="O38" s="5"/>
      <c r="P38" s="5"/>
      <c r="Q38" s="5">
        <f t="shared" si="2"/>
        <v>1.0159257697734849</v>
      </c>
      <c r="R38" s="185" t="str">
        <f>VLOOKUP(A38,raw_아이건설넷결과!C:K,8,FALSE)</f>
        <v>1,653,600,000</v>
      </c>
      <c r="S38" s="5" t="str">
        <f>VLOOKUP(A38,raw_아이건설넷결과!C:L,10,FALSE)</f>
        <v>(주)덕과종합건설</v>
      </c>
      <c r="T38" s="126">
        <f t="shared" si="11"/>
        <v>87.521921092201723</v>
      </c>
      <c r="U38" s="123">
        <f t="shared" si="3"/>
        <v>87.521921665101388</v>
      </c>
      <c r="V38" s="119">
        <f t="shared" si="12"/>
        <v>0.88126480899000958</v>
      </c>
      <c r="W38" s="178" t="str">
        <f>VLOOKUP(A38,raw_아이건설넷결과!C:N,6,FALSE)</f>
        <v>1,889,355,225</v>
      </c>
      <c r="X38" s="84">
        <f t="shared" si="5"/>
        <v>1.0069075178240818</v>
      </c>
      <c r="Y38" s="83">
        <f t="shared" si="10"/>
        <v>100690.75178240819</v>
      </c>
      <c r="Z38" s="121">
        <f t="shared" si="13"/>
        <v>1638921201.4243</v>
      </c>
      <c r="AA38" s="83">
        <f t="shared" si="7"/>
        <v>110914091.23382476</v>
      </c>
      <c r="AB38" s="118">
        <f t="shared" si="8"/>
        <v>108695809.40914826</v>
      </c>
      <c r="AC38" s="9" t="str">
        <f>VLOOKUP(A38,raw_아이건설넷목록!B:P,14,FALSE)</f>
        <v>23/04/27/10:00</v>
      </c>
      <c r="AD38" s="9" t="str">
        <f>VLOOKUP(A38,raw_아이건설넷목록!B:Q,15,FALSE)</f>
        <v>23/05/12/10:00</v>
      </c>
      <c r="AE38" s="9" t="str">
        <f>VLOOKUP(A38,raw_아이건설넷목록!B:R,16,FALSE)</f>
        <v>23/05/12/11:00</v>
      </c>
      <c r="AF38" s="9" t="str">
        <f>VLOOKUP(A38,raw_부광!A:L,12,FALSE)</f>
        <v>-280/714</v>
      </c>
      <c r="AG38" s="9" t="s">
        <v>118</v>
      </c>
    </row>
    <row r="39" spans="1:33" ht="12.6" customHeight="1">
      <c r="A39" s="9" t="s">
        <v>686</v>
      </c>
      <c r="B39" s="5" t="s">
        <v>374</v>
      </c>
      <c r="C39" s="5" t="s">
        <v>319</v>
      </c>
      <c r="D39" s="5"/>
      <c r="E39" s="113">
        <f>VLOOKUP(A39,raw_아이건설넷목록!B:G,5,FALSE)</f>
        <v>863959000</v>
      </c>
      <c r="F39" s="83">
        <v>863959000</v>
      </c>
      <c r="G39" s="182">
        <f t="shared" si="0"/>
        <v>1.0119409107272612</v>
      </c>
      <c r="H39" s="83">
        <f>VLOOKUP(A39,raw_아이건설넷목록!B:I,7,FALSE)</f>
        <v>87.745000000000005</v>
      </c>
      <c r="I39" s="114">
        <f>IF(E39="","-",IF(E39&lt;1000000000,낙찰하한율!$B$3,IF(AND(E39&lt;5000000000,E39&gt;=1000000000),낙찰하한율!$B$4,IF(AND(E39&gt;=5000000000,E39&lt;10000000000),낙찰하한율!$B$5,IF(AND(E39&gt;=10000000000,E39&lt;30000000000),낙찰하한율!$B$6)))))</f>
        <v>0.87744999999999995</v>
      </c>
      <c r="J39" s="180">
        <f t="shared" si="1"/>
        <v>767133000</v>
      </c>
      <c r="K39" s="83">
        <f>VLOOKUP(A39,raw_아이건설넷목록!B:J,8,FALSE)</f>
        <v>42703365</v>
      </c>
      <c r="L39" s="173">
        <f t="shared" si="9"/>
        <v>41849297.699999996</v>
      </c>
      <c r="M39" s="5"/>
      <c r="N39" s="83">
        <f>VLOOKUP(A39,raw_부광!A:L,5,FALSE)</f>
        <v>767133000</v>
      </c>
      <c r="O39" s="5"/>
      <c r="P39" s="5"/>
      <c r="Q39" s="5">
        <f t="shared" si="2"/>
        <v>1.0004450388917308</v>
      </c>
      <c r="R39" s="185" t="str">
        <f>VLOOKUP(A39,raw_아이건설넷결과!C:K,8,FALSE)</f>
        <v>758,418,200</v>
      </c>
      <c r="S39" s="5" t="str">
        <f>VLOOKUP(A39,raw_아이건설넷결과!C:L,10,FALSE)</f>
        <v>대은건설 주식회사</v>
      </c>
      <c r="T39" s="126">
        <f t="shared" si="11"/>
        <v>88.354815736826055</v>
      </c>
      <c r="U39" s="123">
        <f t="shared" si="3"/>
        <v>88.354816927218678</v>
      </c>
      <c r="V39" s="119">
        <f t="shared" si="12"/>
        <v>0.87784049937554909</v>
      </c>
      <c r="W39" s="178" t="str">
        <f>VLOOKUP(A39,raw_아이건설넷결과!C:N,6,FALSE)</f>
        <v>858,377,875</v>
      </c>
      <c r="X39" s="84">
        <f t="shared" si="5"/>
        <v>0.99354005803516143</v>
      </c>
      <c r="Y39" s="83">
        <f t="shared" si="10"/>
        <v>99354.005803516149</v>
      </c>
      <c r="Z39" s="121">
        <f t="shared" si="13"/>
        <v>753183677.17189968</v>
      </c>
      <c r="AA39" s="83">
        <f t="shared" si="7"/>
        <v>42427503.740396678</v>
      </c>
      <c r="AB39" s="118">
        <f t="shared" si="8"/>
        <v>41578953.665588744</v>
      </c>
      <c r="AC39" s="9" t="str">
        <f>VLOOKUP(A39,raw_아이건설넷목록!B:P,14,FALSE)</f>
        <v>23/05/26/10:00</v>
      </c>
      <c r="AD39" s="9" t="str">
        <f>VLOOKUP(A39,raw_아이건설넷목록!B:Q,15,FALSE)</f>
        <v>23/06/01/10:00</v>
      </c>
      <c r="AE39" s="9" t="str">
        <f>VLOOKUP(A39,raw_아이건설넷목록!B:R,16,FALSE)</f>
        <v>23/06/01/11:00</v>
      </c>
      <c r="AF39" s="9" t="str">
        <f>VLOOKUP(A39,raw_부광!A:L,12,FALSE)</f>
        <v>589/1014</v>
      </c>
      <c r="AG39" s="9" t="s">
        <v>281</v>
      </c>
    </row>
    <row r="40" spans="1:33" ht="12.6" customHeight="1">
      <c r="A40" s="9" t="s">
        <v>687</v>
      </c>
      <c r="B40" s="5" t="s">
        <v>375</v>
      </c>
      <c r="C40" s="5" t="s">
        <v>367</v>
      </c>
      <c r="D40" s="5"/>
      <c r="E40" s="113">
        <f>VLOOKUP(A40,raw_아이건설넷목록!B:G,5,FALSE)</f>
        <v>4139220000</v>
      </c>
      <c r="F40" s="83">
        <v>4139220000</v>
      </c>
      <c r="G40" s="182">
        <f t="shared" si="0"/>
        <v>1.0117437213051346</v>
      </c>
      <c r="H40" s="83">
        <f>VLOOKUP(A40,raw_아이건설넷목록!B:I,7,FALSE)</f>
        <v>86.745000000000005</v>
      </c>
      <c r="I40" s="114">
        <f>IF(E40="","-",IF(E40&lt;1000000000,낙찰하한율!$B$3,IF(AND(E40&lt;5000000000,E40&gt;=1000000000),낙찰하한율!$B$4,IF(AND(E40&gt;=5000000000,E40&lt;10000000000),낙찰하한율!$B$5,IF(AND(E40&gt;=10000000000,E40&lt;30000000000),낙찰하한율!$B$6)))))</f>
        <v>0.86745000000000005</v>
      </c>
      <c r="J40" s="180">
        <f t="shared" si="1"/>
        <v>3632733000</v>
      </c>
      <c r="K40" s="83">
        <f>VLOOKUP(A40,raw_아이건설넷목록!B:J,8,FALSE)</f>
        <v>180830526</v>
      </c>
      <c r="L40" s="173">
        <f t="shared" si="9"/>
        <v>177213915.47999999</v>
      </c>
      <c r="M40" s="5"/>
      <c r="N40" s="83">
        <f>VLOOKUP(A40,raw_부광!A:L,5,FALSE)</f>
        <v>3632733000</v>
      </c>
      <c r="O40" s="5"/>
      <c r="P40" s="5"/>
      <c r="Q40" s="5">
        <f t="shared" si="2"/>
        <v>1.0016835731038198</v>
      </c>
      <c r="R40" s="185" t="str">
        <f>VLOOKUP(A40,raw_아이건설넷결과!C:K,8,FALSE)</f>
        <v>3,596,611,370</v>
      </c>
      <c r="S40" s="5" t="str">
        <f>VLOOKUP(A40,raw_아이건설넷결과!C:L,10,FALSE)</f>
        <v>주식회사빌텍종합건설</v>
      </c>
      <c r="T40" s="126">
        <f t="shared" si="11"/>
        <v>87.329433787746581</v>
      </c>
      <c r="U40" s="123">
        <f t="shared" si="3"/>
        <v>87.329434054621402</v>
      </c>
      <c r="V40" s="119">
        <f t="shared" si="12"/>
        <v>0.86891041548890857</v>
      </c>
      <c r="W40" s="178" t="str">
        <f>VLOOKUP(A40,raw_아이건설넷결과!C:N,6,FALSE)</f>
        <v>4,118,441,175</v>
      </c>
      <c r="X40" s="84">
        <f t="shared" si="5"/>
        <v>0.99498001435052985</v>
      </c>
      <c r="Y40" s="83">
        <f t="shared" si="10"/>
        <v>99498.001435052982</v>
      </c>
      <c r="Z40" s="121">
        <f t="shared" si="13"/>
        <v>3572541808.7518001</v>
      </c>
      <c r="AA40" s="83">
        <f t="shared" si="7"/>
        <v>179922759.35449386</v>
      </c>
      <c r="AB40" s="118">
        <f t="shared" si="8"/>
        <v>176324304.16740397</v>
      </c>
      <c r="AC40" s="9" t="str">
        <f>VLOOKUP(A40,raw_아이건설넷목록!B:P,14,FALSE)</f>
        <v>23/06/02/09:00</v>
      </c>
      <c r="AD40" s="9" t="str">
        <f>VLOOKUP(A40,raw_아이건설넷목록!B:Q,15,FALSE)</f>
        <v>23/06/07/10:00</v>
      </c>
      <c r="AE40" s="9" t="str">
        <f>VLOOKUP(A40,raw_아이건설넷목록!B:R,16,FALSE)</f>
        <v>23/06/07/11:00</v>
      </c>
      <c r="AF40" s="9" t="str">
        <f>VLOOKUP(A40,raw_부광!A:L,12,FALSE)</f>
        <v>310/636</v>
      </c>
      <c r="AG40" s="9" t="s">
        <v>118</v>
      </c>
    </row>
    <row r="41" spans="1:33" ht="12.6" customHeight="1">
      <c r="A41" s="9" t="s">
        <v>688</v>
      </c>
      <c r="B41" s="5" t="s">
        <v>376</v>
      </c>
      <c r="C41" s="5" t="s">
        <v>332</v>
      </c>
      <c r="D41" s="5"/>
      <c r="E41" s="113">
        <f>VLOOKUP(A41,raw_아이건설넷목록!B:G,5,FALSE)</f>
        <v>3240175390</v>
      </c>
      <c r="F41" s="83">
        <v>3240175390</v>
      </c>
      <c r="G41" s="182" t="e">
        <f t="shared" si="0"/>
        <v>#N/A</v>
      </c>
      <c r="H41" s="83">
        <f>VLOOKUP(A41,raw_아이건설넷목록!B:I,7,FALSE)</f>
        <v>86.745000000000005</v>
      </c>
      <c r="I41" s="114">
        <f>IF(E41="","-",IF(E41&lt;1000000000,낙찰하한율!$B$3,IF(AND(E41&lt;5000000000,E41&gt;=1000000000),낙찰하한율!$B$4,IF(AND(E41&gt;=5000000000,E41&lt;10000000000),낙찰하한율!$B$5,IF(AND(E41&gt;=10000000000,E41&lt;30000000000),낙찰하한율!$B$6)))))</f>
        <v>0.86745000000000005</v>
      </c>
      <c r="J41" s="180" t="e">
        <f t="shared" si="1"/>
        <v>#N/A</v>
      </c>
      <c r="K41" s="83">
        <f>VLOOKUP(A41,raw_아이건설넷목록!B:J,8,FALSE)</f>
        <v>506999373</v>
      </c>
      <c r="L41" s="173">
        <f t="shared" si="9"/>
        <v>496859385.53999996</v>
      </c>
      <c r="M41" s="5"/>
      <c r="N41" s="83" t="e">
        <f>VLOOKUP(A41,raw_부광!A:L,5,FALSE)</f>
        <v>#N/A</v>
      </c>
      <c r="O41" s="5"/>
      <c r="P41" s="5"/>
      <c r="Q41" s="5">
        <f t="shared" si="2"/>
        <v>1.0169787036395268</v>
      </c>
      <c r="R41" s="185" t="str">
        <f>VLOOKUP(A41,raw_아이건설넷결과!C:K,8,FALSE)</f>
        <v>2,858,412,017</v>
      </c>
      <c r="S41" s="5" t="str">
        <f>VLOOKUP(A41,raw_아이건설넷결과!C:L,10,FALSE)</f>
        <v>우탑건설 주식회사</v>
      </c>
      <c r="T41" s="126">
        <f t="shared" si="11"/>
        <v>89.073590638047406</v>
      </c>
      <c r="U41" s="123">
        <f t="shared" si="3"/>
        <v>89.07359093340358</v>
      </c>
      <c r="V41" s="119">
        <f t="shared" si="12"/>
        <v>0.88217817647210761</v>
      </c>
      <c r="W41" s="178" t="str">
        <f>VLOOKUP(A41,raw_아이건설넷결과!C:N,6,FALSE)</f>
        <v>3,209,045,450</v>
      </c>
      <c r="X41" s="84">
        <f t="shared" si="5"/>
        <v>0.99039251390647709</v>
      </c>
      <c r="Y41" s="83">
        <f t="shared" si="10"/>
        <v>99039.251390647711</v>
      </c>
      <c r="Z41" s="121">
        <f t="shared" si="13"/>
        <v>2783686487.1005497</v>
      </c>
      <c r="AA41" s="83">
        <f t="shared" si="7"/>
        <v>502128383.57447767</v>
      </c>
      <c r="AB41" s="118">
        <f t="shared" si="8"/>
        <v>492085815.90298814</v>
      </c>
      <c r="AC41" s="9" t="str">
        <f>VLOOKUP(A41,raw_아이건설넷목록!B:P,14,FALSE)</f>
        <v>23/04/20/00:00</v>
      </c>
      <c r="AD41" s="9" t="str">
        <f>VLOOKUP(A41,raw_아이건설넷목록!B:Q,15,FALSE)</f>
        <v>23/05/09/10:00</v>
      </c>
      <c r="AE41" s="9" t="str">
        <f>VLOOKUP(A41,raw_아이건설넷목록!B:R,16,FALSE)</f>
        <v>23/05/09/11:00</v>
      </c>
      <c r="AF41" s="9" t="e">
        <f>VLOOKUP(A41,raw_부광!A:L,12,FALSE)</f>
        <v>#N/A</v>
      </c>
      <c r="AG41" s="9" t="s">
        <v>899</v>
      </c>
    </row>
    <row r="42" spans="1:33" ht="12.6" customHeight="1">
      <c r="A42" s="9" t="s">
        <v>689</v>
      </c>
      <c r="B42" s="5" t="s">
        <v>377</v>
      </c>
      <c r="C42" s="5" t="s">
        <v>332</v>
      </c>
      <c r="D42" s="5"/>
      <c r="E42" s="113">
        <f>VLOOKUP(A42,raw_아이건설넷목록!B:G,5,FALSE)</f>
        <v>1031754080</v>
      </c>
      <c r="F42" s="83">
        <v>1031754080</v>
      </c>
      <c r="G42" s="182" t="e">
        <f t="shared" si="0"/>
        <v>#N/A</v>
      </c>
      <c r="H42" s="83">
        <f>VLOOKUP(A42,raw_아이건설넷목록!B:I,7,FALSE)</f>
        <v>86.745000000000005</v>
      </c>
      <c r="I42" s="114">
        <f>IF(E42="","-",IF(E42&lt;1000000000,낙찰하한율!$B$3,IF(AND(E42&lt;5000000000,E42&gt;=1000000000),낙찰하한율!$B$4,IF(AND(E42&gt;=5000000000,E42&lt;10000000000),낙찰하한율!$B$5,IF(AND(E42&gt;=10000000000,E42&lt;30000000000),낙찰하한율!$B$6)))))</f>
        <v>0.86745000000000005</v>
      </c>
      <c r="J42" s="180" t="e">
        <f t="shared" si="1"/>
        <v>#N/A</v>
      </c>
      <c r="K42" s="83">
        <f>VLOOKUP(A42,raw_아이건설넷목록!B:J,8,FALSE)</f>
        <v>136877350</v>
      </c>
      <c r="L42" s="173">
        <f t="shared" si="9"/>
        <v>134139803</v>
      </c>
      <c r="M42" s="5"/>
      <c r="N42" s="83" t="e">
        <f>VLOOKUP(A42,raw_부광!A:L,5,FALSE)</f>
        <v>#N/A</v>
      </c>
      <c r="O42" s="5"/>
      <c r="P42" s="5"/>
      <c r="Q42" s="5">
        <f t="shared" si="2"/>
        <v>1.0254497302801775</v>
      </c>
      <c r="R42" s="185" t="str">
        <f>VLOOKUP(A42,raw_아이건설넷결과!C:K,8,FALSE)</f>
        <v>917,772,460</v>
      </c>
      <c r="S42" s="5" t="str">
        <f>VLOOKUP(A42,raw_아이건설넷결과!C:L,10,FALSE)</f>
        <v>주식회사 상지카일룸</v>
      </c>
      <c r="T42" s="126">
        <f t="shared" si="11"/>
        <v>88.642160174000168</v>
      </c>
      <c r="U42" s="123">
        <f t="shared" si="3"/>
        <v>88.642161125580614</v>
      </c>
      <c r="V42" s="119">
        <f t="shared" si="12"/>
        <v>0.88952636853153999</v>
      </c>
      <c r="W42" s="178" t="str">
        <f>VLOOKUP(A42,raw_아이건설넷결과!C:N,6,FALSE)</f>
        <v>1,035,367,875</v>
      </c>
      <c r="X42" s="84">
        <f t="shared" si="5"/>
        <v>1.0035025739854597</v>
      </c>
      <c r="Y42" s="83">
        <f t="shared" si="10"/>
        <v>100350.25739854597</v>
      </c>
      <c r="Z42" s="121">
        <f t="shared" si="13"/>
        <v>898129874.66679978</v>
      </c>
      <c r="AA42" s="83">
        <f t="shared" si="7"/>
        <v>137356773.04530868</v>
      </c>
      <c r="AB42" s="118">
        <f t="shared" si="8"/>
        <v>134609637.5844025</v>
      </c>
      <c r="AC42" s="9" t="str">
        <f>VLOOKUP(A42,raw_아이건설넷목록!B:P,14,FALSE)</f>
        <v>23/05/17/00:00</v>
      </c>
      <c r="AD42" s="9" t="str">
        <f>VLOOKUP(A42,raw_아이건설넷목록!B:Q,15,FALSE)</f>
        <v>23/06/01/10:00</v>
      </c>
      <c r="AE42" s="9" t="str">
        <f>VLOOKUP(A42,raw_아이건설넷목록!B:R,16,FALSE)</f>
        <v>23/06/01/11:00</v>
      </c>
      <c r="AF42" s="9" t="e">
        <f>VLOOKUP(A42,raw_부광!A:L,12,FALSE)</f>
        <v>#N/A</v>
      </c>
      <c r="AG42" s="9" t="s">
        <v>899</v>
      </c>
    </row>
    <row r="43" spans="1:33" ht="12.6" customHeight="1">
      <c r="A43" s="9" t="s">
        <v>690</v>
      </c>
      <c r="B43" s="5" t="s">
        <v>378</v>
      </c>
      <c r="C43" s="5" t="s">
        <v>379</v>
      </c>
      <c r="D43" s="5"/>
      <c r="E43" s="113">
        <f>VLOOKUP(A43,raw_아이건설넷목록!B:G,5,FALSE)</f>
        <v>588029100</v>
      </c>
      <c r="F43" s="83">
        <v>588029100</v>
      </c>
      <c r="G43" s="182" t="e">
        <f t="shared" si="0"/>
        <v>#N/A</v>
      </c>
      <c r="H43" s="83">
        <f>VLOOKUP(A43,raw_아이건설넷목록!B:I,7,FALSE)</f>
        <v>87.745000000000005</v>
      </c>
      <c r="I43" s="114">
        <f>IF(E43="","-",IF(E43&lt;1000000000,낙찰하한율!$B$3,IF(AND(E43&lt;5000000000,E43&gt;=1000000000),낙찰하한율!$B$4,IF(AND(E43&gt;=5000000000,E43&lt;10000000000),낙찰하한율!$B$5,IF(AND(E43&gt;=10000000000,E43&lt;30000000000),낙찰하한율!$B$6)))))</f>
        <v>0.87744999999999995</v>
      </c>
      <c r="J43" s="180" t="e">
        <f t="shared" si="1"/>
        <v>#N/A</v>
      </c>
      <c r="K43" s="83">
        <f>VLOOKUP(A43,raw_아이건설넷목록!B:J,8,FALSE)</f>
        <v>23620453</v>
      </c>
      <c r="L43" s="173">
        <f t="shared" si="9"/>
        <v>23148043.940000001</v>
      </c>
      <c r="M43" s="5"/>
      <c r="N43" s="83" t="e">
        <f>VLOOKUP(A43,raw_부광!A:L,5,FALSE)</f>
        <v>#N/A</v>
      </c>
      <c r="O43" s="5"/>
      <c r="P43" s="5"/>
      <c r="Q43" s="5">
        <f t="shared" si="2"/>
        <v>1.0037015340347104</v>
      </c>
      <c r="R43" s="185" t="str">
        <f>VLOOKUP(A43,raw_아이건설넷결과!C:K,8,FALSE)</f>
        <v>517,876,000</v>
      </c>
      <c r="S43" s="5" t="str">
        <f>VLOOKUP(A43,raw_아이건설넷결과!C:L,10,FALSE)</f>
        <v>주식회사 아키웍스</v>
      </c>
      <c r="T43" s="126">
        <f t="shared" si="11"/>
        <v>88.243840961781189</v>
      </c>
      <c r="U43" s="123">
        <f t="shared" si="3"/>
        <v>88.243842719488086</v>
      </c>
      <c r="V43" s="119">
        <f t="shared" si="12"/>
        <v>0.88069791103875639</v>
      </c>
      <c r="W43" s="178" t="str">
        <f>VLOOKUP(A43,raw_아이건설넷결과!C:N,6,FALSE)</f>
        <v>586,869,275</v>
      </c>
      <c r="X43" s="84">
        <f t="shared" si="5"/>
        <v>0.9980276061167721</v>
      </c>
      <c r="Y43" s="83">
        <f t="shared" si="10"/>
        <v>99802.760611677208</v>
      </c>
      <c r="Z43" s="121">
        <f t="shared" si="13"/>
        <v>514948456.10189974</v>
      </c>
      <c r="AA43" s="83">
        <f t="shared" si="7"/>
        <v>23573864.162983727</v>
      </c>
      <c r="AB43" s="118">
        <f t="shared" si="8"/>
        <v>23102386.879724052</v>
      </c>
      <c r="AC43" s="9" t="str">
        <f>VLOOKUP(A43,raw_아이건설넷목록!B:P,14,FALSE)</f>
        <v>23/06/15/10:00</v>
      </c>
      <c r="AD43" s="9" t="str">
        <f>VLOOKUP(A43,raw_아이건설넷목록!B:Q,15,FALSE)</f>
        <v>23/06/22/10:00</v>
      </c>
      <c r="AE43" s="9" t="str">
        <f>VLOOKUP(A43,raw_아이건설넷목록!B:R,16,FALSE)</f>
        <v>23/06/22/11:00</v>
      </c>
      <c r="AF43" s="9" t="e">
        <f>VLOOKUP(A43,raw_부광!A:L,12,FALSE)</f>
        <v>#N/A</v>
      </c>
      <c r="AG43" s="9" t="s">
        <v>281</v>
      </c>
    </row>
    <row r="44" spans="1:33" ht="12.6" customHeight="1">
      <c r="A44" s="9" t="s">
        <v>691</v>
      </c>
      <c r="B44" s="5" t="s">
        <v>380</v>
      </c>
      <c r="C44" s="5" t="s">
        <v>319</v>
      </c>
      <c r="D44" s="5"/>
      <c r="E44" s="113">
        <f>VLOOKUP(A44,raw_아이건설넷목록!B:G,5,FALSE)</f>
        <v>907283000</v>
      </c>
      <c r="F44" s="83">
        <v>907283000</v>
      </c>
      <c r="G44" s="182">
        <f t="shared" si="0"/>
        <v>1.0049571462304381</v>
      </c>
      <c r="H44" s="83">
        <f>VLOOKUP(A44,raw_아이건설넷목록!B:I,7,FALSE)</f>
        <v>87.745000000000005</v>
      </c>
      <c r="I44" s="114">
        <f>IF(E44="","-",IF(E44&lt;1000000000,낙찰하한율!$B$3,IF(AND(E44&lt;5000000000,E44&gt;=1000000000),낙찰하한율!$B$4,IF(AND(E44&gt;=5000000000,E44&lt;10000000000),낙찰하한율!$B$5,IF(AND(E44&gt;=10000000000,E44&lt;30000000000),낙찰하한율!$B$6)))))</f>
        <v>0.87744999999999995</v>
      </c>
      <c r="J44" s="180">
        <f t="shared" si="1"/>
        <v>800041830</v>
      </c>
      <c r="K44" s="83">
        <f>VLOOKUP(A44,raw_아이건설넷목록!B:J,8,FALSE)</f>
        <v>42953002</v>
      </c>
      <c r="L44" s="173">
        <f t="shared" si="9"/>
        <v>42093941.960000001</v>
      </c>
      <c r="M44" s="5"/>
      <c r="N44" s="83">
        <f>VLOOKUP(A44,raw_부광!A:L,5,FALSE)</f>
        <v>800041830</v>
      </c>
      <c r="O44" s="5"/>
      <c r="P44" s="5"/>
      <c r="Q44" s="5">
        <f t="shared" si="2"/>
        <v>0.99772113594144674</v>
      </c>
      <c r="R44" s="185" t="str">
        <f>VLOOKUP(A44,raw_아이건설넷결과!C:K,8,FALSE)</f>
        <v>794,281,275</v>
      </c>
      <c r="S44" s="5" t="str">
        <f>VLOOKUP(A44,raw_아이건설넷결과!C:L,10,FALSE)</f>
        <v>주식회사 에스유건설</v>
      </c>
      <c r="T44" s="126">
        <f t="shared" si="11"/>
        <v>88.341879545411999</v>
      </c>
      <c r="U44" s="123">
        <f t="shared" si="3"/>
        <v>88.341880683152525</v>
      </c>
      <c r="V44" s="119">
        <f t="shared" si="12"/>
        <v>0.87545041073182239</v>
      </c>
      <c r="W44" s="178" t="str">
        <f>VLOOKUP(A44,raw_아이건설넷결과!C:N,6,FALSE)</f>
        <v>899,099,350</v>
      </c>
      <c r="X44" s="84">
        <f t="shared" si="5"/>
        <v>0.9909800470195077</v>
      </c>
      <c r="Y44" s="83">
        <f t="shared" si="10"/>
        <v>99098.004701950777</v>
      </c>
      <c r="Z44" s="121">
        <f t="shared" si="13"/>
        <v>788914735.41064966</v>
      </c>
      <c r="AA44" s="83">
        <f t="shared" si="7"/>
        <v>42565567.941589005</v>
      </c>
      <c r="AB44" s="118">
        <f t="shared" si="8"/>
        <v>41714256.582757227</v>
      </c>
      <c r="AC44" s="9" t="str">
        <f>VLOOKUP(A44,raw_아이건설넷목록!B:P,14,FALSE)</f>
        <v>23/04/19/10:00</v>
      </c>
      <c r="AD44" s="9" t="str">
        <f>VLOOKUP(A44,raw_아이건설넷목록!B:Q,15,FALSE)</f>
        <v>23/04/24/10:00</v>
      </c>
      <c r="AE44" s="9" t="str">
        <f>VLOOKUP(A44,raw_아이건설넷목록!B:R,16,FALSE)</f>
        <v>23/04/24/11:00</v>
      </c>
      <c r="AF44" s="9" t="str">
        <f>VLOOKUP(A44,raw_부광!A:L,12,FALSE)</f>
        <v>369/1011</v>
      </c>
      <c r="AG44" s="9" t="s">
        <v>281</v>
      </c>
    </row>
    <row r="45" spans="1:33" ht="12.6" customHeight="1">
      <c r="A45" s="9" t="s">
        <v>692</v>
      </c>
      <c r="B45" s="5" t="s">
        <v>381</v>
      </c>
      <c r="C45" s="5" t="s">
        <v>332</v>
      </c>
      <c r="D45" s="5"/>
      <c r="E45" s="113">
        <f>VLOOKUP(A45,raw_아이건설넷목록!B:G,5,FALSE)</f>
        <v>2689337610</v>
      </c>
      <c r="F45" s="83">
        <v>2689337610</v>
      </c>
      <c r="G45" s="182" t="e">
        <f t="shared" si="0"/>
        <v>#N/A</v>
      </c>
      <c r="H45" s="83">
        <f>VLOOKUP(A45,raw_아이건설넷목록!B:I,7,FALSE)</f>
        <v>86.745000000000005</v>
      </c>
      <c r="I45" s="114">
        <f>IF(E45="","-",IF(E45&lt;1000000000,낙찰하한율!$B$3,IF(AND(E45&lt;5000000000,E45&gt;=1000000000),낙찰하한율!$B$4,IF(AND(E45&gt;=5000000000,E45&lt;10000000000),낙찰하한율!$B$5,IF(AND(E45&gt;=10000000000,E45&lt;30000000000),낙찰하한율!$B$6)))))</f>
        <v>0.86745000000000005</v>
      </c>
      <c r="J45" s="180" t="e">
        <f t="shared" si="1"/>
        <v>#N/A</v>
      </c>
      <c r="K45" s="83">
        <f>VLOOKUP(A45,raw_아이건설넷목록!B:J,8,FALSE)</f>
        <v>521616089</v>
      </c>
      <c r="L45" s="173">
        <f t="shared" si="9"/>
        <v>511183767.21999997</v>
      </c>
      <c r="M45" s="5"/>
      <c r="N45" s="83" t="e">
        <f>VLOOKUP(A45,raw_부광!A:L,5,FALSE)</f>
        <v>#N/A</v>
      </c>
      <c r="O45" s="5"/>
      <c r="P45" s="5"/>
      <c r="Q45" s="5">
        <f t="shared" si="2"/>
        <v>1.0292989150891749</v>
      </c>
      <c r="R45" s="185" t="str">
        <f>VLOOKUP(A45,raw_아이건설넷결과!C:K,8,FALSE)</f>
        <v>2,401,216,350</v>
      </c>
      <c r="S45" s="5" t="str">
        <f>VLOOKUP(A45,raw_아이건설넷결과!C:L,10,FALSE)</f>
        <v>신우건설산업(주)</v>
      </c>
      <c r="T45" s="126">
        <f t="shared" si="11"/>
        <v>89.557443278144291</v>
      </c>
      <c r="U45" s="123">
        <f t="shared" si="3"/>
        <v>89.557443615992554</v>
      </c>
      <c r="V45" s="119">
        <f t="shared" si="12"/>
        <v>0.89286534389410488</v>
      </c>
      <c r="W45" s="178" t="str">
        <f>VLOOKUP(A45,raw_아이건설넷결과!C:N,6,FALSE)</f>
        <v>2,681,202,425</v>
      </c>
      <c r="X45" s="84">
        <f t="shared" si="5"/>
        <v>0.9969750227826546</v>
      </c>
      <c r="Y45" s="83">
        <f t="shared" si="10"/>
        <v>99697.502278265456</v>
      </c>
      <c r="Z45" s="121">
        <f t="shared" si="13"/>
        <v>2325809055.0643001</v>
      </c>
      <c r="AA45" s="83">
        <f t="shared" si="7"/>
        <v>520038212.21457416</v>
      </c>
      <c r="AB45" s="118">
        <f t="shared" si="8"/>
        <v>509637447.97028267</v>
      </c>
      <c r="AC45" s="9" t="str">
        <f>VLOOKUP(A45,raw_아이건설넷목록!B:P,14,FALSE)</f>
        <v>23/04/20/00:00</v>
      </c>
      <c r="AD45" s="9" t="str">
        <f>VLOOKUP(A45,raw_아이건설넷목록!B:Q,15,FALSE)</f>
        <v>23/05/09/10:00</v>
      </c>
      <c r="AE45" s="9" t="str">
        <f>VLOOKUP(A45,raw_아이건설넷목록!B:R,16,FALSE)</f>
        <v>23/05/09/11:00</v>
      </c>
      <c r="AF45" s="9" t="e">
        <f>VLOOKUP(A45,raw_부광!A:L,12,FALSE)</f>
        <v>#N/A</v>
      </c>
      <c r="AG45" s="9" t="s">
        <v>899</v>
      </c>
    </row>
    <row r="46" spans="1:33" ht="12.6" customHeight="1">
      <c r="A46" s="9" t="s">
        <v>693</v>
      </c>
      <c r="B46" s="5" t="s">
        <v>382</v>
      </c>
      <c r="C46" s="5" t="s">
        <v>322</v>
      </c>
      <c r="D46" s="5"/>
      <c r="E46" s="113">
        <f>VLOOKUP(A46,raw_아이건설넷목록!B:G,5,FALSE)</f>
        <v>635040000</v>
      </c>
      <c r="F46" s="83">
        <v>635040000</v>
      </c>
      <c r="G46" s="182">
        <f t="shared" si="0"/>
        <v>1.0015678161400752</v>
      </c>
      <c r="H46" s="83">
        <f>VLOOKUP(A46,raw_아이건설넷목록!B:I,7,FALSE)</f>
        <v>87.745000000000005</v>
      </c>
      <c r="I46" s="114">
        <f>IF(E46="","-",IF(E46&lt;1000000000,낙찰하한율!$B$3,IF(AND(E46&lt;5000000000,E46&gt;=1000000000),낙찰하한율!$B$4,IF(AND(E46&gt;=5000000000,E46&lt;10000000000),낙찰하한율!$B$5,IF(AND(E46&gt;=10000000000,E46&lt;30000000000),낙찰하한율!$B$6)))))</f>
        <v>0.87744999999999995</v>
      </c>
      <c r="J46" s="180">
        <f t="shared" si="1"/>
        <v>558089460.00000012</v>
      </c>
      <c r="K46" s="83">
        <f>VLOOKUP(A46,raw_아이건설넷목록!B:J,8,FALSE)</f>
        <v>37778848</v>
      </c>
      <c r="L46" s="173">
        <f t="shared" si="9"/>
        <v>37023271.039999999</v>
      </c>
      <c r="M46" s="5"/>
      <c r="N46" s="83">
        <f>VLOOKUP(A46,raw_부광!A:L,5,FALSE)</f>
        <v>558089460</v>
      </c>
      <c r="O46" s="5"/>
      <c r="P46" s="5"/>
      <c r="Q46" s="5">
        <f t="shared" si="2"/>
        <v>1.0096838092803133</v>
      </c>
      <c r="R46" s="185" t="str">
        <f>VLOOKUP(A46,raw_아이건설넷결과!C:K,8,FALSE)</f>
        <v>562,611,820</v>
      </c>
      <c r="S46" s="5" t="str">
        <f>VLOOKUP(A46,raw_아이건설넷결과!C:L,10,FALSE)</f>
        <v>서이종합건설 주식회사</v>
      </c>
      <c r="T46" s="126">
        <f t="shared" si="11"/>
        <v>88.473711881994717</v>
      </c>
      <c r="U46" s="123">
        <f t="shared" si="3"/>
        <v>88.473713472434596</v>
      </c>
      <c r="V46" s="119">
        <f t="shared" si="12"/>
        <v>0.88594705845301081</v>
      </c>
      <c r="W46" s="178" t="str">
        <f>VLOOKUP(A46,raw_아이건설넷결과!C:N,6,FALSE)</f>
        <v>635,908,450</v>
      </c>
      <c r="X46" s="84">
        <f t="shared" si="5"/>
        <v>1.0013675516502898</v>
      </c>
      <c r="Y46" s="83">
        <f t="shared" si="10"/>
        <v>100136.75516502898</v>
      </c>
      <c r="Z46" s="121">
        <f t="shared" si="13"/>
        <v>557977880.20564973</v>
      </c>
      <c r="AA46" s="83">
        <f t="shared" si="7"/>
        <v>37830512.525928445</v>
      </c>
      <c r="AB46" s="118">
        <f t="shared" si="8"/>
        <v>37073902.275409877</v>
      </c>
      <c r="AC46" s="9" t="str">
        <f>VLOOKUP(A46,raw_아이건설넷목록!B:P,14,FALSE)</f>
        <v>23/05/11/10:00</v>
      </c>
      <c r="AD46" s="9" t="str">
        <f>VLOOKUP(A46,raw_아이건설넷목록!B:Q,15,FALSE)</f>
        <v>23/05/16/10:00</v>
      </c>
      <c r="AE46" s="9" t="str">
        <f>VLOOKUP(A46,raw_아이건설넷목록!B:R,16,FALSE)</f>
        <v>23/05/16/11:00</v>
      </c>
      <c r="AF46" s="9" t="str">
        <f>VLOOKUP(A46,raw_부광!A:L,12,FALSE)</f>
        <v>-284/755</v>
      </c>
      <c r="AG46" s="9" t="s">
        <v>118</v>
      </c>
    </row>
    <row r="47" spans="1:33" ht="12.6" customHeight="1">
      <c r="A47" s="9" t="s">
        <v>694</v>
      </c>
      <c r="B47" s="5" t="s">
        <v>383</v>
      </c>
      <c r="C47" s="5" t="s">
        <v>384</v>
      </c>
      <c r="D47" s="5"/>
      <c r="E47" s="113">
        <f>VLOOKUP(A47,raw_아이건설넷목록!B:G,5,FALSE)</f>
        <v>1126711000</v>
      </c>
      <c r="F47" s="83">
        <v>1126711000</v>
      </c>
      <c r="G47" s="182">
        <f t="shared" si="0"/>
        <v>1.010790787596394</v>
      </c>
      <c r="H47" s="83">
        <f>VLOOKUP(A47,raw_아이건설넷목록!B:I,7,FALSE)</f>
        <v>86.745000000000005</v>
      </c>
      <c r="I47" s="114">
        <f>IF(E47="","-",IF(E47&lt;1000000000,낙찰하한율!$B$3,IF(AND(E47&lt;5000000000,E47&gt;=1000000000),낙찰하한율!$B$4,IF(AND(E47&gt;=5000000000,E47&lt;10000000000),낙찰하한율!$B$5,IF(AND(E47&gt;=10000000000,E47&lt;30000000000),낙찰하한율!$B$6)))))</f>
        <v>0.86745000000000005</v>
      </c>
      <c r="J47" s="180">
        <f t="shared" si="1"/>
        <v>987912000</v>
      </c>
      <c r="K47" s="83">
        <f>VLOOKUP(A47,raw_아이건설넷목록!B:J,8,FALSE)</f>
        <v>46374699</v>
      </c>
      <c r="L47" s="173">
        <f t="shared" si="9"/>
        <v>45447205.019999996</v>
      </c>
      <c r="M47" s="5"/>
      <c r="N47" s="83">
        <f>VLOOKUP(A47,raw_부광!A:L,5,FALSE)</f>
        <v>987912000</v>
      </c>
      <c r="O47" s="5"/>
      <c r="P47" s="5"/>
      <c r="Q47" s="5">
        <f t="shared" si="2"/>
        <v>1.0052565220240466</v>
      </c>
      <c r="R47" s="185" t="str">
        <f>VLOOKUP(A47,raw_아이건설넷결과!C:K,8,FALSE)</f>
        <v>982,503,000</v>
      </c>
      <c r="S47" s="5" t="str">
        <f>VLOOKUP(A47,raw_아이건설넷결과!C:L,10,FALSE)</f>
        <v>새강종합건설(주)</v>
      </c>
      <c r="T47" s="126">
        <f t="shared" si="11"/>
        <v>87.297434603305859</v>
      </c>
      <c r="U47" s="123">
        <f t="shared" si="3"/>
        <v>87.297435582352762</v>
      </c>
      <c r="V47" s="119">
        <f t="shared" si="12"/>
        <v>0.87200977002975921</v>
      </c>
      <c r="W47" s="178" t="str">
        <f>VLOOKUP(A47,raw_아이건설넷결과!C:N,6,FALSE)</f>
        <v>1,125,466,050</v>
      </c>
      <c r="X47" s="84">
        <f t="shared" si="5"/>
        <v>0.9988950582713757</v>
      </c>
      <c r="Y47" s="83">
        <f t="shared" si="10"/>
        <v>99889.505827137575</v>
      </c>
      <c r="Z47" s="121">
        <f t="shared" si="13"/>
        <v>976285536.57054996</v>
      </c>
      <c r="AA47" s="83">
        <f t="shared" si="7"/>
        <v>46323457.65992251</v>
      </c>
      <c r="AB47" s="118">
        <f t="shared" si="8"/>
        <v>45396988.50672406</v>
      </c>
      <c r="AC47" s="9" t="str">
        <f>VLOOKUP(A47,raw_아이건설넷목록!B:P,14,FALSE)</f>
        <v>23/06/07/18:00</v>
      </c>
      <c r="AD47" s="9" t="str">
        <f>VLOOKUP(A47,raw_아이건설넷목록!B:Q,15,FALSE)</f>
        <v>23/06/13/10:00</v>
      </c>
      <c r="AE47" s="9" t="str">
        <f>VLOOKUP(A47,raw_아이건설넷목록!B:R,16,FALSE)</f>
        <v>23/06/13/11:00</v>
      </c>
      <c r="AF47" s="9" t="str">
        <f>VLOOKUP(A47,raw_부광!A:L,12,FALSE)</f>
        <v>212/745</v>
      </c>
      <c r="AG47" s="9" t="s">
        <v>118</v>
      </c>
    </row>
    <row r="48" spans="1:33" ht="12.6" customHeight="1">
      <c r="A48" s="9" t="s">
        <v>695</v>
      </c>
      <c r="B48" s="5" t="s">
        <v>385</v>
      </c>
      <c r="C48" s="5" t="s">
        <v>386</v>
      </c>
      <c r="D48" s="5"/>
      <c r="E48" s="113">
        <f>VLOOKUP(A48,raw_아이건설넷목록!B:G,5,FALSE)</f>
        <v>2306402000</v>
      </c>
      <c r="F48" s="83">
        <v>2306402000</v>
      </c>
      <c r="G48" s="182">
        <f t="shared" si="0"/>
        <v>1.0087274484972075</v>
      </c>
      <c r="H48" s="83">
        <f>VLOOKUP(A48,raw_아이건설넷목록!B:I,7,FALSE)</f>
        <v>86.745000000000005</v>
      </c>
      <c r="I48" s="114">
        <f>IF(E48="","-",IF(E48&lt;1000000000,낙찰하한율!$B$3,IF(AND(E48&lt;5000000000,E48&gt;=1000000000),낙찰하한율!$B$4,IF(AND(E48&gt;=5000000000,E48&lt;10000000000),낙찰하한율!$B$5,IF(AND(E48&gt;=10000000000,E48&lt;30000000000),낙찰하한율!$B$6)))))</f>
        <v>0.86745000000000005</v>
      </c>
      <c r="J48" s="180">
        <f t="shared" si="1"/>
        <v>2018149319.9999998</v>
      </c>
      <c r="K48" s="83">
        <f>VLOOKUP(A48,raw_아이건설넷목록!B:J,8,FALSE)</f>
        <v>91792398</v>
      </c>
      <c r="L48" s="173">
        <f t="shared" si="9"/>
        <v>89956550.039999992</v>
      </c>
      <c r="M48" s="5"/>
      <c r="N48" s="83">
        <f>VLOOKUP(A48,raw_부광!A:L,5,FALSE)</f>
        <v>2018149320</v>
      </c>
      <c r="O48" s="5"/>
      <c r="P48" s="5"/>
      <c r="Q48" s="5">
        <f t="shared" si="2"/>
        <v>1.0088714489311854</v>
      </c>
      <c r="R48" s="185" t="str">
        <f>VLOOKUP(A48,raw_아이건설넷결과!C:K,8,FALSE)</f>
        <v>2,018,437,420</v>
      </c>
      <c r="S48" s="5" t="str">
        <f>VLOOKUP(A48,raw_아이건설넷결과!C:L,10,FALSE)</f>
        <v>원전종합건설 주식회사</v>
      </c>
      <c r="T48" s="126">
        <f t="shared" si="11"/>
        <v>87.273024036388364</v>
      </c>
      <c r="U48" s="123">
        <f t="shared" si="3"/>
        <v>87.273024513735606</v>
      </c>
      <c r="V48" s="119">
        <f t="shared" si="12"/>
        <v>0.87514553837535691</v>
      </c>
      <c r="W48" s="178" t="str">
        <f>VLOOKUP(A48,raw_아이건설넷결과!C:N,6,FALSE)</f>
        <v>2,312,785,000</v>
      </c>
      <c r="X48" s="84">
        <f t="shared" si="5"/>
        <v>1.002767514076037</v>
      </c>
      <c r="Y48" s="83">
        <f t="shared" si="10"/>
        <v>100276.7514076037</v>
      </c>
      <c r="Z48" s="121">
        <f t="shared" si="13"/>
        <v>2006225359.74805</v>
      </c>
      <c r="AA48" s="83">
        <f t="shared" si="7"/>
        <v>92046434.753538191</v>
      </c>
      <c r="AB48" s="118">
        <f t="shared" si="8"/>
        <v>90205506.058467433</v>
      </c>
      <c r="AC48" s="9" t="str">
        <f>VLOOKUP(A48,raw_아이건설넷목록!B:P,14,FALSE)</f>
        <v>23/04/10/11:50</v>
      </c>
      <c r="AD48" s="9" t="str">
        <f>VLOOKUP(A48,raw_아이건설넷목록!B:Q,15,FALSE)</f>
        <v>23/04/12/12:00</v>
      </c>
      <c r="AE48" s="9" t="str">
        <f>VLOOKUP(A48,raw_아이건설넷목록!B:R,16,FALSE)</f>
        <v>23/04/12/13:00</v>
      </c>
      <c r="AF48" s="9" t="str">
        <f>VLOOKUP(A48,raw_부광!A:L,12,FALSE)</f>
        <v>-4/663</v>
      </c>
      <c r="AG48" s="9" t="s">
        <v>109</v>
      </c>
    </row>
    <row r="49" spans="1:33" ht="12.6" customHeight="1">
      <c r="A49" s="9" t="s">
        <v>696</v>
      </c>
      <c r="B49" s="5" t="s">
        <v>387</v>
      </c>
      <c r="C49" s="5" t="s">
        <v>388</v>
      </c>
      <c r="D49" s="5"/>
      <c r="E49" s="113">
        <f>VLOOKUP(A49,raw_아이건설넷목록!B:G,5,FALSE)</f>
        <v>1223100000</v>
      </c>
      <c r="F49" s="83">
        <v>1223100000</v>
      </c>
      <c r="G49" s="182">
        <f t="shared" si="0"/>
        <v>1.0130934889848031</v>
      </c>
      <c r="H49" s="83">
        <f>VLOOKUP(A49,raw_아이건설넷목록!B:I,7,FALSE)</f>
        <v>86.745000000000005</v>
      </c>
      <c r="I49" s="114">
        <f>IF(E49="","-",IF(E49&lt;1000000000,낙찰하한율!$B$3,IF(AND(E49&lt;5000000000,E49&gt;=1000000000),낙찰하한율!$B$4,IF(AND(E49&gt;=5000000000,E49&lt;10000000000),낙찰하한율!$B$5,IF(AND(E49&gt;=10000000000,E49&lt;30000000000),낙찰하한율!$B$6)))))</f>
        <v>0.86745000000000005</v>
      </c>
      <c r="J49" s="180">
        <f t="shared" si="1"/>
        <v>1074870000</v>
      </c>
      <c r="K49" s="83">
        <f>VLOOKUP(A49,raw_아이건설넷목록!B:J,8,FALSE)</f>
        <v>64555571</v>
      </c>
      <c r="L49" s="173">
        <f t="shared" si="9"/>
        <v>63264459.579999998</v>
      </c>
      <c r="M49" s="5"/>
      <c r="N49" s="83">
        <f>VLOOKUP(A49,raw_부광!A:L,5,FALSE)</f>
        <v>1074870000</v>
      </c>
      <c r="O49" s="5"/>
      <c r="P49" s="5"/>
      <c r="Q49" s="5">
        <f t="shared" si="2"/>
        <v>1.0067002372937774</v>
      </c>
      <c r="R49" s="185" t="str">
        <f>VLOOKUP(A49,raw_아이건설넷결과!C:K,8,FALSE)</f>
        <v>1,068,086,900</v>
      </c>
      <c r="S49" s="5" t="str">
        <f>VLOOKUP(A49,raw_아이건설넷결과!C:L,10,FALSE)</f>
        <v>(주)서림에이엔씨</v>
      </c>
      <c r="T49" s="126">
        <f t="shared" si="11"/>
        <v>87.446007075717247</v>
      </c>
      <c r="U49" s="123">
        <f t="shared" si="3"/>
        <v>87.446007967296055</v>
      </c>
      <c r="V49" s="119">
        <f t="shared" si="12"/>
        <v>0.87326212084048727</v>
      </c>
      <c r="W49" s="178" t="str">
        <f>VLOOKUP(A49,raw_아이건설넷결과!C:N,6,FALSE)</f>
        <v>1,221,424,425</v>
      </c>
      <c r="X49" s="84">
        <f t="shared" si="5"/>
        <v>0.99863005886681389</v>
      </c>
      <c r="Y49" s="83">
        <f t="shared" si="10"/>
        <v>99863.005886681392</v>
      </c>
      <c r="Z49" s="121">
        <f t="shared" si="13"/>
        <v>1059524628.9642999</v>
      </c>
      <c r="AA49" s="83">
        <f t="shared" si="7"/>
        <v>64467133.667910784</v>
      </c>
      <c r="AB49" s="118">
        <f t="shared" si="8"/>
        <v>63177790.994552568</v>
      </c>
      <c r="AC49" s="9" t="str">
        <f>VLOOKUP(A49,raw_아이건설넷목록!B:P,14,FALSE)</f>
        <v>23/06/20/10:00</v>
      </c>
      <c r="AD49" s="9" t="str">
        <f>VLOOKUP(A49,raw_아이건설넷목록!B:Q,15,FALSE)</f>
        <v>23/06/23/10:00</v>
      </c>
      <c r="AE49" s="9" t="str">
        <f>VLOOKUP(A49,raw_아이건설넷목록!B:R,16,FALSE)</f>
        <v>23/06/23/11:00</v>
      </c>
      <c r="AF49" s="9" t="str">
        <f>VLOOKUP(A49,raw_부광!A:L,12,FALSE)</f>
        <v>585/1796</v>
      </c>
      <c r="AG49" s="9" t="s">
        <v>118</v>
      </c>
    </row>
    <row r="50" spans="1:33" ht="12.6" customHeight="1">
      <c r="A50" s="9" t="s">
        <v>697</v>
      </c>
      <c r="B50" s="5" t="s">
        <v>389</v>
      </c>
      <c r="C50" s="5" t="s">
        <v>390</v>
      </c>
      <c r="D50" s="5"/>
      <c r="E50" s="113">
        <f>VLOOKUP(A50,raw_아이건설넷목록!B:G,5,FALSE)</f>
        <v>3564811000</v>
      </c>
      <c r="F50" s="83">
        <v>3564811000</v>
      </c>
      <c r="G50" s="182">
        <f t="shared" si="0"/>
        <v>1.0110860169235396</v>
      </c>
      <c r="H50" s="83">
        <f>VLOOKUP(A50,raw_아이건설넷목록!B:I,7,FALSE)</f>
        <v>86.745000000000005</v>
      </c>
      <c r="I50" s="114">
        <f>IF(E50="","-",IF(E50&lt;1000000000,낙찰하한율!$B$3,IF(AND(E50&lt;5000000000,E50&gt;=1000000000),낙찰하한율!$B$4,IF(AND(E50&gt;=5000000000,E50&lt;10000000000),낙찰하한율!$B$5,IF(AND(E50&gt;=10000000000,E50&lt;30000000000),낙찰하한율!$B$6)))))</f>
        <v>0.86745000000000005</v>
      </c>
      <c r="J50" s="180">
        <f t="shared" si="1"/>
        <v>3126576540</v>
      </c>
      <c r="K50" s="83">
        <f>VLOOKUP(A50,raw_아이건설넷목록!B:J,8,FALSE)</f>
        <v>180522273</v>
      </c>
      <c r="L50" s="173">
        <f t="shared" si="9"/>
        <v>176911827.53999999</v>
      </c>
      <c r="M50" s="5"/>
      <c r="N50" s="83">
        <f>VLOOKUP(A50,raw_부광!A:L,5,FALSE)</f>
        <v>3126576540</v>
      </c>
      <c r="O50" s="5"/>
      <c r="P50" s="5"/>
      <c r="Q50" s="5">
        <f t="shared" si="2"/>
        <v>1.0074680442179753</v>
      </c>
      <c r="R50" s="185" t="str">
        <f>VLOOKUP(A50,raw_아이건설넷결과!C:K,8,FALSE)</f>
        <v>3,115,388,700</v>
      </c>
      <c r="S50" s="5" t="str">
        <f>VLOOKUP(A50,raw_아이건설넷결과!C:L,10,FALSE)</f>
        <v>(주)원진건설산업</v>
      </c>
      <c r="T50" s="126">
        <f t="shared" si="11"/>
        <v>87.416417034289381</v>
      </c>
      <c r="U50" s="123">
        <f t="shared" si="3"/>
        <v>87.41641734057707</v>
      </c>
      <c r="V50" s="119">
        <f t="shared" si="12"/>
        <v>0.8739281549568827</v>
      </c>
      <c r="W50" s="178" t="str">
        <f>VLOOKUP(A50,raw_아이건설넷결과!C:N,6,FALSE)</f>
        <v>3,563,848,525</v>
      </c>
      <c r="X50" s="84">
        <f t="shared" si="5"/>
        <v>0.99973000672405909</v>
      </c>
      <c r="Y50" s="83">
        <f t="shared" si="10"/>
        <v>99973.000672405906</v>
      </c>
      <c r="Z50" s="121">
        <f t="shared" si="13"/>
        <v>3091460414.5092998</v>
      </c>
      <c r="AA50" s="83">
        <f t="shared" si="7"/>
        <v>180473533.20013243</v>
      </c>
      <c r="AB50" s="118">
        <f t="shared" si="8"/>
        <v>176864062.53612977</v>
      </c>
      <c r="AC50" s="9" t="str">
        <f>VLOOKUP(A50,raw_아이건설넷목록!B:P,14,FALSE)</f>
        <v>23/05/12/14:00</v>
      </c>
      <c r="AD50" s="9" t="str">
        <f>VLOOKUP(A50,raw_아이건설넷목록!B:Q,15,FALSE)</f>
        <v>23/05/19/14:00</v>
      </c>
      <c r="AE50" s="9" t="str">
        <f>VLOOKUP(A50,raw_아이건설넷목록!B:R,16,FALSE)</f>
        <v>23/05/19/15:00</v>
      </c>
      <c r="AF50" s="9" t="str">
        <f>VLOOKUP(A50,raw_부광!A:L,12,FALSE)</f>
        <v>150/679</v>
      </c>
      <c r="AG50" s="9" t="s">
        <v>118</v>
      </c>
    </row>
    <row r="51" spans="1:33" ht="12.6" customHeight="1">
      <c r="A51" s="9" t="s">
        <v>698</v>
      </c>
      <c r="B51" s="5" t="s">
        <v>391</v>
      </c>
      <c r="C51" s="5" t="s">
        <v>343</v>
      </c>
      <c r="D51" s="5"/>
      <c r="E51" s="113">
        <f>VLOOKUP(A51,raw_아이건설넷목록!B:G,5,FALSE)</f>
        <v>1346596000</v>
      </c>
      <c r="F51" s="83">
        <v>1346596000</v>
      </c>
      <c r="G51" s="182">
        <f t="shared" si="0"/>
        <v>1.0106316923456207</v>
      </c>
      <c r="H51" s="83">
        <f>VLOOKUP(A51,raw_아이건설넷목록!B:I,7,FALSE)</f>
        <v>86.745000000000005</v>
      </c>
      <c r="I51" s="114">
        <f>IF(E51="","-",IF(E51&lt;1000000000,낙찰하한율!$B$3,IF(AND(E51&lt;5000000000,E51&gt;=1000000000),낙찰하한율!$B$4,IF(AND(E51&gt;=5000000000,E51&lt;10000000000),낙찰하한율!$B$5,IF(AND(E51&gt;=10000000000,E51&lt;30000000000),낙찰하한율!$B$6)))))</f>
        <v>0.86745000000000005</v>
      </c>
      <c r="J51" s="180">
        <f t="shared" si="1"/>
        <v>1180523630</v>
      </c>
      <c r="K51" s="83">
        <f>VLOOKUP(A51,raw_아이건설넷목록!B:J,8,FALSE)</f>
        <v>69563628</v>
      </c>
      <c r="L51" s="173">
        <f t="shared" si="9"/>
        <v>68172355.439999998</v>
      </c>
      <c r="M51" s="5"/>
      <c r="N51" s="83">
        <f>VLOOKUP(A51,raw_부광!A:L,5,FALSE)</f>
        <v>1180523630</v>
      </c>
      <c r="O51" s="5"/>
      <c r="P51" s="5"/>
      <c r="Q51" s="5">
        <f t="shared" si="2"/>
        <v>0.99918819503094392</v>
      </c>
      <c r="R51" s="185" t="str">
        <f>VLOOKUP(A51,raw_아이건설넷결과!C:K,8,FALSE)</f>
        <v>1,167,156,427</v>
      </c>
      <c r="S51" s="5" t="str">
        <f>VLOOKUP(A51,raw_아이건설넷결과!C:L,10,FALSE)</f>
        <v>주식회사베텔종합건설</v>
      </c>
      <c r="T51" s="126">
        <f t="shared" si="11"/>
        <v>87.436144666786603</v>
      </c>
      <c r="U51" s="123">
        <f t="shared" si="3"/>
        <v>87.436145483236089</v>
      </c>
      <c r="V51" s="119">
        <f t="shared" si="12"/>
        <v>0.86674579977959243</v>
      </c>
      <c r="W51" s="178" t="str">
        <f>VLOOKUP(A51,raw_아이건설넷결과!C:N,6,FALSE)</f>
        <v>1,334,867,200</v>
      </c>
      <c r="X51" s="84">
        <f t="shared" si="5"/>
        <v>0.9912900379920927</v>
      </c>
      <c r="Y51" s="83">
        <f t="shared" si="10"/>
        <v>99129.003799209269</v>
      </c>
      <c r="Z51" s="121">
        <f t="shared" si="13"/>
        <v>1157930564.1380498</v>
      </c>
      <c r="AA51" s="83">
        <f t="shared" si="7"/>
        <v>68957731.4429878</v>
      </c>
      <c r="AB51" s="118">
        <f t="shared" si="8"/>
        <v>67578576.814128041</v>
      </c>
      <c r="AC51" s="9" t="str">
        <f>VLOOKUP(A51,raw_아이건설넷목록!B:P,14,FALSE)</f>
        <v>23/04/21/10:00</v>
      </c>
      <c r="AD51" s="9" t="str">
        <f>VLOOKUP(A51,raw_아이건설넷목록!B:Q,15,FALSE)</f>
        <v>23/04/25/10:00</v>
      </c>
      <c r="AE51" s="9" t="str">
        <f>VLOOKUP(A51,raw_아이건설넷목록!B:R,16,FALSE)</f>
        <v>23/04/25/11:00</v>
      </c>
      <c r="AF51" s="9" t="str">
        <f>VLOOKUP(A51,raw_부광!A:L,12,FALSE)</f>
        <v>257/515</v>
      </c>
      <c r="AG51" s="9" t="s">
        <v>898</v>
      </c>
    </row>
    <row r="52" spans="1:33" ht="12.6" customHeight="1">
      <c r="A52" s="9" t="s">
        <v>699</v>
      </c>
      <c r="B52" s="5" t="s">
        <v>392</v>
      </c>
      <c r="C52" s="5" t="s">
        <v>393</v>
      </c>
      <c r="D52" s="5"/>
      <c r="E52" s="113">
        <f>VLOOKUP(A52,raw_아이건설넷목록!B:G,5,FALSE)</f>
        <v>592681000</v>
      </c>
      <c r="F52" s="83">
        <v>592681000</v>
      </c>
      <c r="G52" s="182">
        <f t="shared" si="0"/>
        <v>1.0039297848895281</v>
      </c>
      <c r="H52" s="83">
        <f>VLOOKUP(A52,raw_아이건설넷목록!B:I,7,FALSE)</f>
        <v>87.745000000000005</v>
      </c>
      <c r="I52" s="114">
        <f>IF(E52="","-",IF(E52&lt;1000000000,낙찰하한율!$B$3,IF(AND(E52&lt;5000000000,E52&gt;=1000000000),낙찰하한율!$B$4,IF(AND(E52&gt;=5000000000,E52&lt;10000000000),낙찰하한율!$B$5,IF(AND(E52&gt;=10000000000,E52&lt;30000000000),낙찰하한율!$B$6)))))</f>
        <v>0.87744999999999995</v>
      </c>
      <c r="J52" s="180">
        <f t="shared" si="1"/>
        <v>522091620</v>
      </c>
      <c r="K52" s="83">
        <f>VLOOKUP(A52,raw_아이건설넷목록!B:J,8,FALSE)</f>
        <v>24208563</v>
      </c>
      <c r="L52" s="173">
        <f t="shared" si="9"/>
        <v>23724391.739999998</v>
      </c>
      <c r="M52" s="5"/>
      <c r="N52" s="83">
        <f>VLOOKUP(A52,raw_부광!A:L,5,FALSE)</f>
        <v>522091620</v>
      </c>
      <c r="O52" s="5"/>
      <c r="P52" s="5"/>
      <c r="Q52" s="5">
        <f t="shared" si="2"/>
        <v>1.0081666634845723</v>
      </c>
      <c r="R52" s="185" t="str">
        <f>VLOOKUP(A52,raw_아이건설넷결과!C:K,8,FALSE)</f>
        <v>524,295,000</v>
      </c>
      <c r="S52" s="5" t="str">
        <f>VLOOKUP(A52,raw_아이건설넷결과!C:L,10,FALSE)</f>
        <v>(주)다임에스디</v>
      </c>
      <c r="T52" s="126">
        <f t="shared" si="11"/>
        <v>88.24559535710587</v>
      </c>
      <c r="U52" s="123">
        <f t="shared" si="3"/>
        <v>88.245597093068397</v>
      </c>
      <c r="V52" s="119">
        <f t="shared" si="12"/>
        <v>0.88461583887453787</v>
      </c>
      <c r="W52" s="178" t="str">
        <f>VLOOKUP(A52,raw_아이건설넷결과!C:N,6,FALSE)</f>
        <v>594,131,625</v>
      </c>
      <c r="X52" s="84">
        <f t="shared" si="5"/>
        <v>1.002447564541465</v>
      </c>
      <c r="Y52" s="83">
        <f t="shared" si="10"/>
        <v>100244.7564541465</v>
      </c>
      <c r="Z52" s="121">
        <f t="shared" si="13"/>
        <v>521320805.10939974</v>
      </c>
      <c r="AA52" s="83">
        <f t="shared" si="7"/>
        <v>24267815.020398621</v>
      </c>
      <c r="AB52" s="118">
        <f t="shared" si="8"/>
        <v>23782458.719990648</v>
      </c>
      <c r="AC52" s="9" t="str">
        <f>VLOOKUP(A52,raw_아이건설넷목록!B:P,14,FALSE)</f>
        <v>23/04/25/15:00</v>
      </c>
      <c r="AD52" s="9" t="str">
        <f>VLOOKUP(A52,raw_아이건설넷목록!B:Q,15,FALSE)</f>
        <v>23/05/01/10:00</v>
      </c>
      <c r="AE52" s="9" t="str">
        <f>VLOOKUP(A52,raw_아이건설넷목록!B:R,16,FALSE)</f>
        <v>23/05/01/11:00</v>
      </c>
      <c r="AF52" s="9" t="str">
        <f>VLOOKUP(A52,raw_부광!A:L,12,FALSE)</f>
        <v>-181/654</v>
      </c>
      <c r="AG52" s="158" t="s">
        <v>109</v>
      </c>
    </row>
    <row r="53" spans="1:33" ht="12.6" customHeight="1">
      <c r="A53" s="9" t="s">
        <v>700</v>
      </c>
      <c r="B53" s="5" t="s">
        <v>394</v>
      </c>
      <c r="C53" s="5" t="s">
        <v>388</v>
      </c>
      <c r="D53" s="5"/>
      <c r="E53" s="113">
        <f>VLOOKUP(A53,raw_아이건설넷목록!B:G,5,FALSE)</f>
        <v>933088000</v>
      </c>
      <c r="F53" s="83">
        <v>933088000</v>
      </c>
      <c r="G53" s="182">
        <f t="shared" si="0"/>
        <v>1.0108947351720641</v>
      </c>
      <c r="H53" s="83">
        <f>VLOOKUP(A53,raw_아이건설넷목록!B:I,7,FALSE)</f>
        <v>87.745000000000005</v>
      </c>
      <c r="I53" s="114">
        <f>IF(E53="","-",IF(E53&lt;1000000000,낙찰하한율!$B$3,IF(AND(E53&lt;5000000000,E53&gt;=1000000000),낙찰하한율!$B$4,IF(AND(E53&gt;=5000000000,E53&lt;10000000000),낙찰하한율!$B$5,IF(AND(E53&gt;=10000000000,E53&lt;30000000000),낙찰하한율!$B$6)))))</f>
        <v>0.87744999999999995</v>
      </c>
      <c r="J53" s="180">
        <f t="shared" si="1"/>
        <v>827658000</v>
      </c>
      <c r="K53" s="83">
        <f>VLOOKUP(A53,raw_아이건설넷목록!B:J,8,FALSE)</f>
        <v>38834393</v>
      </c>
      <c r="L53" s="173">
        <f t="shared" si="9"/>
        <v>38057705.140000001</v>
      </c>
      <c r="M53" s="5"/>
      <c r="N53" s="83">
        <f>VLOOKUP(A53,raw_부광!A:L,5,FALSE)</f>
        <v>827658000</v>
      </c>
      <c r="O53" s="5"/>
      <c r="P53" s="5"/>
      <c r="Q53" s="5">
        <f t="shared" si="2"/>
        <v>1.021149541138423</v>
      </c>
      <c r="R53" s="185" t="str">
        <f>VLOOKUP(A53,raw_아이건설넷결과!C:K,8,FALSE)</f>
        <v>836,054,000</v>
      </c>
      <c r="S53" s="5" t="str">
        <f>VLOOKUP(A53,raw_아이건설넷결과!C:L,10,FALSE)</f>
        <v>두성도시건설주식회사</v>
      </c>
      <c r="T53" s="126">
        <f t="shared" si="11"/>
        <v>88.270305889678042</v>
      </c>
      <c r="U53" s="123">
        <f t="shared" si="3"/>
        <v>88.270306976327277</v>
      </c>
      <c r="V53" s="119">
        <f t="shared" si="12"/>
        <v>0.89600766487190919</v>
      </c>
      <c r="W53" s="178" t="str">
        <f>VLOOKUP(A53,raw_아이건설넷결과!C:N,6,FALSE)</f>
        <v>947,152,025</v>
      </c>
      <c r="X53" s="84">
        <f t="shared" si="5"/>
        <v>1.0150725601443809</v>
      </c>
      <c r="Y53" s="83">
        <f t="shared" si="10"/>
        <v>101507.25601443808</v>
      </c>
      <c r="Z53" s="121">
        <f t="shared" si="13"/>
        <v>831078555.0893997</v>
      </c>
      <c r="AA53" s="83">
        <f t="shared" si="7"/>
        <v>39419726.724163026</v>
      </c>
      <c r="AB53" s="118">
        <f t="shared" si="8"/>
        <v>38631332.189679764</v>
      </c>
      <c r="AC53" s="9" t="str">
        <f>VLOOKUP(A53,raw_아이건설넷목록!B:P,14,FALSE)</f>
        <v>23/05/23/10:00</v>
      </c>
      <c r="AD53" s="9" t="str">
        <f>VLOOKUP(A53,raw_아이건설넷목록!B:Q,15,FALSE)</f>
        <v>23/05/25/10:00</v>
      </c>
      <c r="AE53" s="9" t="str">
        <f>VLOOKUP(A53,raw_아이건설넷목록!B:R,16,FALSE)</f>
        <v>23/05/25/11:00</v>
      </c>
      <c r="AF53" s="9" t="str">
        <f>VLOOKUP(A53,raw_부광!A:L,12,FALSE)</f>
        <v>-167/776</v>
      </c>
      <c r="AG53" s="9" t="s">
        <v>118</v>
      </c>
    </row>
    <row r="54" spans="1:33" ht="12.6" customHeight="1">
      <c r="A54" s="9" t="s">
        <v>701</v>
      </c>
      <c r="B54" s="5" t="s">
        <v>395</v>
      </c>
      <c r="C54" s="5" t="s">
        <v>390</v>
      </c>
      <c r="D54" s="5"/>
      <c r="E54" s="113">
        <f>VLOOKUP(A54,raw_아이건설넷목록!B:G,5,FALSE)</f>
        <v>735490000</v>
      </c>
      <c r="F54" s="83">
        <v>735490000</v>
      </c>
      <c r="G54" s="182">
        <f t="shared" si="0"/>
        <v>0.99625059405514627</v>
      </c>
      <c r="H54" s="83">
        <f>VLOOKUP(A54,raw_아이건설넷목록!B:I,7,FALSE)</f>
        <v>87.745000000000005</v>
      </c>
      <c r="I54" s="114">
        <f>IF(E54="","-",IF(E54&lt;1000000000,낙찰하한율!$B$3,IF(AND(E54&lt;5000000000,E54&gt;=1000000000),낙찰하한율!$B$4,IF(AND(E54&gt;=5000000000,E54&lt;10000000000),낙찰하한율!$B$5,IF(AND(E54&gt;=10000000000,E54&lt;30000000000),낙찰하한율!$B$6)))))</f>
        <v>0.87744999999999995</v>
      </c>
      <c r="J54" s="180">
        <f t="shared" si="1"/>
        <v>642936000</v>
      </c>
      <c r="K54" s="83">
        <f>VLOOKUP(A54,raw_아이건설넷목록!B:J,8,FALSE)</f>
        <v>25141895</v>
      </c>
      <c r="L54" s="173">
        <f t="shared" si="9"/>
        <v>24639057.099999998</v>
      </c>
      <c r="M54" s="5"/>
      <c r="N54" s="83">
        <f>VLOOKUP(A54,raw_부광!A:L,5,FALSE)</f>
        <v>642936000</v>
      </c>
      <c r="O54" s="5"/>
      <c r="P54" s="5"/>
      <c r="Q54" s="5">
        <f t="shared" si="2"/>
        <v>1.0001323293494329</v>
      </c>
      <c r="R54" s="185" t="str">
        <f>VLOOKUP(A54,raw_아이건설넷결과!C:K,8,FALSE)</f>
        <v>645,441,100</v>
      </c>
      <c r="S54" s="5" t="str">
        <f>VLOOKUP(A54,raw_아이건설넷결과!C:L,10,FALSE)</f>
        <v>더빌딩종합건설 주식회사</v>
      </c>
      <c r="T54" s="126">
        <f t="shared" si="11"/>
        <v>88.17144985174113</v>
      </c>
      <c r="U54" s="123">
        <f t="shared" si="3"/>
        <v>88.171451269574732</v>
      </c>
      <c r="V54" s="119">
        <f t="shared" si="12"/>
        <v>0.87756611238765991</v>
      </c>
      <c r="W54" s="178" t="str">
        <f>VLOOKUP(A54,raw_아이건설넷결과!C:N,6,FALSE)</f>
        <v>732,029,575</v>
      </c>
      <c r="X54" s="84">
        <f t="shared" si="5"/>
        <v>0.99529507539191564</v>
      </c>
      <c r="Y54" s="83">
        <f t="shared" si="10"/>
        <v>99529.50753919156</v>
      </c>
      <c r="Z54" s="121">
        <f t="shared" si="13"/>
        <v>642319361.33689976</v>
      </c>
      <c r="AA54" s="83">
        <f t="shared" si="7"/>
        <v>25023604.279520627</v>
      </c>
      <c r="AB54" s="118">
        <f t="shared" si="8"/>
        <v>24523132.193930212</v>
      </c>
      <c r="AC54" s="9" t="str">
        <f>VLOOKUP(A54,raw_아이건설넷목록!B:P,14,FALSE)</f>
        <v>23/04/05/14:00</v>
      </c>
      <c r="AD54" s="9" t="str">
        <f>VLOOKUP(A54,raw_아이건설넷목록!B:Q,15,FALSE)</f>
        <v>23/04/11/14:00</v>
      </c>
      <c r="AE54" s="9" t="str">
        <f>VLOOKUP(A54,raw_아이건설넷목록!B:R,16,FALSE)</f>
        <v>23/04/11/15:00</v>
      </c>
      <c r="AF54" s="9" t="str">
        <f>VLOOKUP(A54,raw_부광!A:L,12,FALSE)</f>
        <v>-113/790</v>
      </c>
      <c r="AG54" s="9" t="s">
        <v>118</v>
      </c>
    </row>
    <row r="55" spans="1:33" ht="12.6" customHeight="1">
      <c r="A55" s="9" t="s">
        <v>702</v>
      </c>
      <c r="B55" s="5" t="s">
        <v>396</v>
      </c>
      <c r="C55" s="5" t="s">
        <v>397</v>
      </c>
      <c r="D55" s="5"/>
      <c r="E55" s="113">
        <f>VLOOKUP(A55,raw_아이건설넷목록!B:G,5,FALSE)</f>
        <v>0</v>
      </c>
      <c r="F55" s="83">
        <v>1263273143</v>
      </c>
      <c r="G55" s="182" t="e">
        <f t="shared" si="0"/>
        <v>#N/A</v>
      </c>
      <c r="H55" s="83">
        <f>VLOOKUP(A55,raw_아이건설넷목록!B:I,7,FALSE)</f>
        <v>86.745000000000005</v>
      </c>
      <c r="I55" s="114">
        <f>IF(E55="","-",IF(E55&lt;1000000000,낙찰하한율!$B$3,IF(AND(E55&lt;5000000000,E55&gt;=1000000000),낙찰하한율!$B$4,IF(AND(E55&gt;=5000000000,E55&lt;10000000000),낙찰하한율!$B$5,IF(AND(E55&gt;=10000000000,E55&lt;30000000000),낙찰하한율!$B$6)))))</f>
        <v>0.87744999999999995</v>
      </c>
      <c r="J55" s="180" t="e">
        <f t="shared" si="1"/>
        <v>#N/A</v>
      </c>
      <c r="K55" s="83">
        <f>VLOOKUP(A55,raw_아이건설넷목록!B:J,8,FALSE)</f>
        <v>0</v>
      </c>
      <c r="L55" s="173">
        <f t="shared" si="9"/>
        <v>0</v>
      </c>
      <c r="M55" s="5"/>
      <c r="N55" s="83" t="e">
        <f>VLOOKUP(A55,raw_부광!A:L,5,FALSE)</f>
        <v>#N/A</v>
      </c>
      <c r="O55" s="5"/>
      <c r="P55" s="5"/>
      <c r="Q55" s="5">
        <f t="shared" si="2"/>
        <v>0.98419021450516408</v>
      </c>
      <c r="R55" s="185" t="str">
        <f>VLOOKUP(A55,raw_아이건설넷결과!C:K,8,FALSE)</f>
        <v>1,090,934,520</v>
      </c>
      <c r="S55" s="5" t="str">
        <f>VLOOKUP(A55,raw_아이건설넷결과!C:L,10,FALSE)</f>
        <v>주식회사 두두종합건설</v>
      </c>
      <c r="T55" s="126">
        <f t="shared" si="11"/>
        <v>86.95186494404193</v>
      </c>
      <c r="U55" s="123">
        <f t="shared" si="3"/>
        <v>86.951865846180212</v>
      </c>
      <c r="V55" s="119">
        <f t="shared" si="12"/>
        <v>0.86357770371755616</v>
      </c>
      <c r="W55" s="178" t="str">
        <f>VLOOKUP(A55,raw_아이건설넷결과!C:N,6,FALSE)</f>
        <v>1,254,641,875</v>
      </c>
      <c r="X55" s="84">
        <f t="shared" si="5"/>
        <v>0.99316753621508758</v>
      </c>
      <c r="Y55" s="83">
        <f t="shared" si="10"/>
        <v>99316.75362150876</v>
      </c>
      <c r="Z55" s="121">
        <f t="shared" si="13"/>
        <v>1100885523.8493497</v>
      </c>
      <c r="AA55" s="83">
        <f t="shared" si="7"/>
        <v>0</v>
      </c>
      <c r="AB55" s="118">
        <f t="shared" si="8"/>
        <v>0</v>
      </c>
      <c r="AC55" s="9" t="str">
        <f>VLOOKUP(A55,raw_아이건설넷목록!B:P,14,FALSE)</f>
        <v>23/06/19/10:00</v>
      </c>
      <c r="AD55" s="9" t="str">
        <f>VLOOKUP(A55,raw_아이건설넷목록!B:Q,15,FALSE)</f>
        <v>23/06/26/10:00</v>
      </c>
      <c r="AE55" s="9" t="str">
        <f>VLOOKUP(A55,raw_아이건설넷목록!B:R,16,FALSE)</f>
        <v>23/06/26/11:00</v>
      </c>
      <c r="AF55" s="9" t="e">
        <f>VLOOKUP(A55,raw_부광!A:L,12,FALSE)</f>
        <v>#N/A</v>
      </c>
      <c r="AG55" s="9" t="s">
        <v>902</v>
      </c>
    </row>
    <row r="56" spans="1:33" ht="12.6" customHeight="1">
      <c r="A56" s="9" t="s">
        <v>703</v>
      </c>
      <c r="B56" s="5" t="s">
        <v>398</v>
      </c>
      <c r="C56" s="5" t="s">
        <v>364</v>
      </c>
      <c r="D56" s="5"/>
      <c r="E56" s="113">
        <f>VLOOKUP(A56,raw_아이건설넷목록!B:G,5,FALSE)</f>
        <v>649468000</v>
      </c>
      <c r="F56" s="83">
        <v>649468000</v>
      </c>
      <c r="G56" s="182">
        <f t="shared" si="0"/>
        <v>0.99792023662866969</v>
      </c>
      <c r="H56" s="83">
        <f>VLOOKUP(A56,raw_아이건설넷목록!B:I,7,FALSE)</f>
        <v>87.745000000000005</v>
      </c>
      <c r="I56" s="114">
        <f>IF(E56="","-",IF(E56&lt;1000000000,낙찰하한율!$B$3,IF(AND(E56&lt;5000000000,E56&gt;=1000000000),낙찰하한율!$B$4,IF(AND(E56&gt;=5000000000,E56&lt;10000000000),낙찰하한율!$B$5,IF(AND(E56&gt;=10000000000,E56&lt;30000000000),낙찰하한율!$B$6)))))</f>
        <v>0.87744999999999995</v>
      </c>
      <c r="J56" s="180">
        <f t="shared" si="1"/>
        <v>568690490</v>
      </c>
      <c r="K56" s="83">
        <f>VLOOKUP(A56,raw_아이건설넷목록!B:J,8,FALSE)</f>
        <v>19564192</v>
      </c>
      <c r="L56" s="173">
        <f t="shared" si="9"/>
        <v>19172908.16</v>
      </c>
      <c r="M56" s="5"/>
      <c r="N56" s="83">
        <f>VLOOKUP(A56,raw_부광!A:L,5,FALSE)</f>
        <v>568690490</v>
      </c>
      <c r="O56" s="5"/>
      <c r="P56" s="5"/>
      <c r="Q56" s="5">
        <f t="shared" si="2"/>
        <v>0.99930822352602144</v>
      </c>
      <c r="R56" s="185" t="str">
        <f>VLOOKUP(A56,raw_아이건설넷결과!C:K,8,FALSE)</f>
        <v>569,481,470</v>
      </c>
      <c r="S56" s="5" t="str">
        <f>VLOOKUP(A56,raw_아이건설넷결과!C:L,10,FALSE)</f>
        <v>(주)시엘에스이엔지</v>
      </c>
      <c r="T56" s="126">
        <f t="shared" si="11"/>
        <v>88.116504421724443</v>
      </c>
      <c r="U56" s="123">
        <f t="shared" si="3"/>
        <v>88.11650603513263</v>
      </c>
      <c r="V56" s="119">
        <f t="shared" si="12"/>
        <v>0.87684300073290755</v>
      </c>
      <c r="W56" s="178" t="str">
        <f>VLOOKUP(A56,raw_아이건설넷결과!C:N,6,FALSE)</f>
        <v>646,282,400</v>
      </c>
      <c r="X56" s="84">
        <f t="shared" si="5"/>
        <v>0.99509506242031942</v>
      </c>
      <c r="Y56" s="83">
        <f t="shared" si="10"/>
        <v>99509.506242031945</v>
      </c>
      <c r="Z56" s="121">
        <f t="shared" si="13"/>
        <v>567080502.63314974</v>
      </c>
      <c r="AA56" s="83">
        <f t="shared" si="7"/>
        <v>19468230.859443113</v>
      </c>
      <c r="AB56" s="118">
        <f t="shared" si="8"/>
        <v>19078866.24225425</v>
      </c>
      <c r="AC56" s="9" t="str">
        <f>VLOOKUP(A56,raw_아이건설넷목록!B:P,14,FALSE)</f>
        <v>23/04/21/10:00</v>
      </c>
      <c r="AD56" s="9" t="str">
        <f>VLOOKUP(A56,raw_아이건설넷목록!B:Q,15,FALSE)</f>
        <v>23/04/25/10:00</v>
      </c>
      <c r="AE56" s="9" t="str">
        <f>VLOOKUP(A56,raw_아이건설넷목록!B:R,16,FALSE)</f>
        <v>23/04/25/11:00</v>
      </c>
      <c r="AF56" s="9" t="str">
        <f>VLOOKUP(A56,raw_부광!A:L,12,FALSE)</f>
        <v>-41/767</v>
      </c>
      <c r="AG56" s="9" t="s">
        <v>118</v>
      </c>
    </row>
    <row r="57" spans="1:33" ht="12.6" customHeight="1">
      <c r="A57" s="9" t="s">
        <v>704</v>
      </c>
      <c r="B57" s="5" t="s">
        <v>399</v>
      </c>
      <c r="C57" s="5" t="s">
        <v>400</v>
      </c>
      <c r="D57" s="5"/>
      <c r="E57" s="113">
        <f>VLOOKUP(A57,raw_아이건설넷목록!B:G,5,FALSE)</f>
        <v>639000000</v>
      </c>
      <c r="F57" s="83">
        <v>639000000</v>
      </c>
      <c r="G57" s="182">
        <f t="shared" si="0"/>
        <v>1.0119432189467079</v>
      </c>
      <c r="H57" s="83">
        <f>VLOOKUP(A57,raw_아이건설넷목록!B:I,7,FALSE)</f>
        <v>87.745000000000005</v>
      </c>
      <c r="I57" s="114">
        <f>IF(E57="","-",IF(E57&lt;1000000000,낙찰하한율!$B$3,IF(AND(E57&lt;5000000000,E57&gt;=1000000000),낙찰하한율!$B$4,IF(AND(E57&gt;=5000000000,E57&lt;10000000000),낙찰하한율!$B$5,IF(AND(E57&gt;=10000000000,E57&lt;30000000000),낙찰하한율!$B$6)))))</f>
        <v>0.87744999999999995</v>
      </c>
      <c r="J57" s="180">
        <f t="shared" si="1"/>
        <v>567387000</v>
      </c>
      <c r="K57" s="83">
        <f>VLOOKUP(A57,raw_아이건설넷목록!B:J,8,FALSE)</f>
        <v>31578862</v>
      </c>
      <c r="L57" s="173">
        <f t="shared" si="9"/>
        <v>30947284.759999998</v>
      </c>
      <c r="M57" s="5"/>
      <c r="N57" s="83">
        <f>VLOOKUP(A57,raw_부광!A:L,5,FALSE)</f>
        <v>567387000</v>
      </c>
      <c r="O57" s="5"/>
      <c r="P57" s="5"/>
      <c r="Q57" s="5">
        <f t="shared" si="2"/>
        <v>1.0094181844156283</v>
      </c>
      <c r="R57" s="185" t="str">
        <f>VLOOKUP(A57,raw_아이건설넷결과!C:K,8,FALSE)</f>
        <v>565,971,237</v>
      </c>
      <c r="S57" s="5" t="str">
        <f>VLOOKUP(A57,raw_아이건설넷결과!C:L,10,FALSE)</f>
        <v>주식회사 베스트 종합건설</v>
      </c>
      <c r="T57" s="126">
        <f t="shared" si="11"/>
        <v>88.349193240240595</v>
      </c>
      <c r="U57" s="123">
        <f t="shared" si="3"/>
        <v>88.349194836070538</v>
      </c>
      <c r="V57" s="119">
        <f t="shared" si="12"/>
        <v>0.885713985915493</v>
      </c>
      <c r="W57" s="178" t="str">
        <f>VLOOKUP(A57,raw_아이건설넷결과!C:N,6,FALSE)</f>
        <v>640,607,125</v>
      </c>
      <c r="X57" s="84">
        <f t="shared" si="5"/>
        <v>1.002515062597809</v>
      </c>
      <c r="Y57" s="83">
        <f t="shared" si="10"/>
        <v>100251.5062597809</v>
      </c>
      <c r="Z57" s="121">
        <f t="shared" si="13"/>
        <v>562100732.5843997</v>
      </c>
      <c r="AA57" s="83">
        <f t="shared" si="7"/>
        <v>31658284.814697571</v>
      </c>
      <c r="AB57" s="118">
        <f t="shared" si="8"/>
        <v>31025119.118403617</v>
      </c>
      <c r="AC57" s="9" t="str">
        <f>VLOOKUP(A57,raw_아이건설넷목록!B:P,14,FALSE)</f>
        <v>23/06/14/10:00</v>
      </c>
      <c r="AD57" s="9" t="str">
        <f>VLOOKUP(A57,raw_아이건설넷목록!B:Q,15,FALSE)</f>
        <v>23/06/20/16:00</v>
      </c>
      <c r="AE57" s="9" t="str">
        <f>VLOOKUP(A57,raw_아이건설넷목록!B:R,16,FALSE)</f>
        <v>23/06/21/10:00</v>
      </c>
      <c r="AF57" s="9" t="str">
        <f>VLOOKUP(A57,raw_부광!A:L,12,FALSE)</f>
        <v>142/761</v>
      </c>
      <c r="AG57" s="158" t="s">
        <v>109</v>
      </c>
    </row>
    <row r="58" spans="1:33" ht="12.6" customHeight="1">
      <c r="A58" s="9" t="s">
        <v>705</v>
      </c>
      <c r="B58" s="5" t="s">
        <v>401</v>
      </c>
      <c r="C58" s="5" t="s">
        <v>402</v>
      </c>
      <c r="D58" s="5"/>
      <c r="E58" s="113">
        <f>VLOOKUP(A58,raw_아이건설넷목록!B:G,5,FALSE)</f>
        <v>2262953000</v>
      </c>
      <c r="F58" s="83">
        <v>2262953000</v>
      </c>
      <c r="G58" s="182">
        <f t="shared" si="0"/>
        <v>1.0227343109710298</v>
      </c>
      <c r="H58" s="83">
        <f>VLOOKUP(A58,raw_아이건설넷목록!B:I,7,FALSE)</f>
        <v>86.745000000000005</v>
      </c>
      <c r="I58" s="114">
        <f>IF(E58="","-",IF(E58&lt;1000000000,낙찰하한율!$B$3,IF(AND(E58&lt;5000000000,E58&gt;=1000000000),낙찰하한율!$B$4,IF(AND(E58&gt;=5000000000,E58&lt;10000000000),낙찰하한율!$B$5,IF(AND(E58&gt;=10000000000,E58&lt;30000000000),낙찰하한율!$B$6)))))</f>
        <v>0.86745000000000005</v>
      </c>
      <c r="J58" s="180">
        <f t="shared" si="1"/>
        <v>2007625999.9999998</v>
      </c>
      <c r="K58" s="83">
        <f>VLOOKUP(A58,raw_아이건설넷목록!B:J,8,FALSE)</f>
        <v>110399392</v>
      </c>
      <c r="L58" s="173">
        <f t="shared" si="9"/>
        <v>108191404.16</v>
      </c>
      <c r="M58" s="5"/>
      <c r="N58" s="83">
        <f>VLOOKUP(A58,raw_부광!A:L,5,FALSE)</f>
        <v>2007626000</v>
      </c>
      <c r="O58" s="5"/>
      <c r="P58" s="5"/>
      <c r="Q58" s="5">
        <f t="shared" si="2"/>
        <v>1.0051436359932422</v>
      </c>
      <c r="R58" s="185" t="str">
        <f>VLOOKUP(A58,raw_아이건설넷결과!C:K,8,FALSE)</f>
        <v>1,973,095,530</v>
      </c>
      <c r="S58" s="5" t="str">
        <f>VLOOKUP(A58,raw_아이건설넷결과!C:L,10,FALSE)</f>
        <v>(주)양지산업</v>
      </c>
      <c r="T58" s="126">
        <f t="shared" si="11"/>
        <v>87.402259461493927</v>
      </c>
      <c r="U58" s="123">
        <f t="shared" si="3"/>
        <v>87.40225994556782</v>
      </c>
      <c r="V58" s="119">
        <f t="shared" si="12"/>
        <v>0.87191184704233804</v>
      </c>
      <c r="W58" s="178" t="str">
        <f>VLOOKUP(A58,raw_아이건설넷결과!C:N,6,FALSE)</f>
        <v>2,257,488,000</v>
      </c>
      <c r="X58" s="84">
        <f t="shared" si="5"/>
        <v>0.99758501391765542</v>
      </c>
      <c r="Y58" s="83">
        <f t="shared" si="10"/>
        <v>99758.501391765545</v>
      </c>
      <c r="Z58" s="121">
        <f t="shared" si="13"/>
        <v>1958257977.0980499</v>
      </c>
      <c r="AA58" s="83">
        <f t="shared" si="7"/>
        <v>110132779.00482069</v>
      </c>
      <c r="AB58" s="118">
        <f t="shared" si="8"/>
        <v>107930123.42472428</v>
      </c>
      <c r="AC58" s="9" t="str">
        <f>VLOOKUP(A58,raw_아이건설넷목록!B:P,14,FALSE)</f>
        <v>23/04/17/18:00</v>
      </c>
      <c r="AD58" s="9" t="str">
        <f>VLOOKUP(A58,raw_아이건설넷목록!B:Q,15,FALSE)</f>
        <v>23/04/24/10:00</v>
      </c>
      <c r="AE58" s="9" t="str">
        <f>VLOOKUP(A58,raw_아이건설넷목록!B:R,16,FALSE)</f>
        <v>23/04/24/11:00</v>
      </c>
      <c r="AF58" s="9" t="str">
        <f>VLOOKUP(A58,raw_부광!A:L,12,FALSE)</f>
        <v>166/316</v>
      </c>
      <c r="AG58" s="9" t="s">
        <v>118</v>
      </c>
    </row>
    <row r="59" spans="1:33" ht="12.6" customHeight="1">
      <c r="A59" s="9" t="s">
        <v>706</v>
      </c>
      <c r="B59" s="5" t="s">
        <v>403</v>
      </c>
      <c r="C59" s="5" t="s">
        <v>404</v>
      </c>
      <c r="D59" s="5"/>
      <c r="E59" s="113">
        <f>VLOOKUP(A59,raw_아이건설넷목록!B:G,5,FALSE)</f>
        <v>1644850000</v>
      </c>
      <c r="F59" s="83">
        <v>1644850000</v>
      </c>
      <c r="G59" s="182">
        <f t="shared" si="0"/>
        <v>1.0041681404150622</v>
      </c>
      <c r="H59" s="83">
        <f>VLOOKUP(A59,raw_아이건설넷목록!B:I,7,FALSE)</f>
        <v>86.745000000000005</v>
      </c>
      <c r="I59" s="114">
        <f>IF(E59="","-",IF(E59&lt;1000000000,낙찰하한율!$B$3,IF(AND(E59&lt;5000000000,E59&gt;=1000000000),낙찰하한율!$B$4,IF(AND(E59&gt;=5000000000,E59&lt;10000000000),낙찰하한율!$B$5,IF(AND(E59&gt;=10000000000,E59&lt;30000000000),낙찰하한율!$B$6)))))</f>
        <v>0.86745000000000005</v>
      </c>
      <c r="J59" s="180">
        <f t="shared" si="1"/>
        <v>1432772339.9999998</v>
      </c>
      <c r="K59" s="83">
        <f>VLOOKUP(A59,raw_아이건설넷목록!B:J,8,FALSE)</f>
        <v>67085400</v>
      </c>
      <c r="L59" s="173">
        <f t="shared" si="9"/>
        <v>65743692</v>
      </c>
      <c r="M59" s="5"/>
      <c r="N59" s="83">
        <f>VLOOKUP(A59,raw_부광!A:L,5,FALSE)</f>
        <v>1432772340</v>
      </c>
      <c r="O59" s="5"/>
      <c r="P59" s="5"/>
      <c r="Q59" s="5">
        <f t="shared" si="2"/>
        <v>1.0109801384508481</v>
      </c>
      <c r="R59" s="185" t="str">
        <f>VLOOKUP(A59,raw_아이건설넷결과!C:K,8,FALSE)</f>
        <v>1,442,491,870</v>
      </c>
      <c r="S59" s="5" t="str">
        <f>VLOOKUP(A59,raw_아이건설넷결과!C:L,10,FALSE)</f>
        <v>주식회사 더에이알티</v>
      </c>
      <c r="T59" s="126">
        <f t="shared" si="11"/>
        <v>87.284612066875994</v>
      </c>
      <c r="U59" s="123">
        <f t="shared" si="3"/>
        <v>87.284612734294697</v>
      </c>
      <c r="V59" s="119">
        <f t="shared" si="12"/>
        <v>0.87697472109918839</v>
      </c>
      <c r="W59" s="178" t="str">
        <f>VLOOKUP(A59,raw_아이건설넷결과!C:N,6,FALSE)</f>
        <v>1,652,630,200</v>
      </c>
      <c r="X59" s="84">
        <f t="shared" si="5"/>
        <v>1.0047300361735112</v>
      </c>
      <c r="Y59" s="83">
        <f t="shared" si="10"/>
        <v>100473.00361735112</v>
      </c>
      <c r="Z59" s="121">
        <f t="shared" si="13"/>
        <v>1433574078.4880497</v>
      </c>
      <c r="AA59" s="83">
        <f t="shared" si="7"/>
        <v>67402716.368714467</v>
      </c>
      <c r="AB59" s="118">
        <f t="shared" si="8"/>
        <v>66054662.04134018</v>
      </c>
      <c r="AC59" s="9" t="str">
        <f>VLOOKUP(A59,raw_아이건설넷목록!B:P,14,FALSE)</f>
        <v>23/04/12/10:00</v>
      </c>
      <c r="AD59" s="9" t="str">
        <f>VLOOKUP(A59,raw_아이건설넷목록!B:Q,15,FALSE)</f>
        <v>23/04/28/10:00</v>
      </c>
      <c r="AE59" s="9" t="str">
        <f>VLOOKUP(A59,raw_아이건설넷목록!B:R,16,FALSE)</f>
        <v>23/04/28/11:00</v>
      </c>
      <c r="AF59" s="9" t="str">
        <f>VLOOKUP(A59,raw_부광!A:L,12,FALSE)</f>
        <v>-338/706</v>
      </c>
      <c r="AG59" s="9" t="s">
        <v>113</v>
      </c>
    </row>
    <row r="60" spans="1:33" ht="12.6" customHeight="1">
      <c r="A60" s="9" t="s">
        <v>707</v>
      </c>
      <c r="B60" s="5" t="s">
        <v>405</v>
      </c>
      <c r="C60" s="5" t="s">
        <v>326</v>
      </c>
      <c r="D60" s="5"/>
      <c r="E60" s="113">
        <f>VLOOKUP(A60,raw_아이건설넷목록!B:G,5,FALSE)</f>
        <v>992281000</v>
      </c>
      <c r="F60" s="83">
        <v>992281000</v>
      </c>
      <c r="G60" s="182" t="e">
        <f t="shared" si="0"/>
        <v>#N/A</v>
      </c>
      <c r="H60" s="83">
        <f>VLOOKUP(A60,raw_아이건설넷목록!B:I,7,FALSE)</f>
        <v>87.745000000000005</v>
      </c>
      <c r="I60" s="114">
        <f>IF(E60="","-",IF(E60&lt;1000000000,낙찰하한율!$B$3,IF(AND(E60&lt;5000000000,E60&gt;=1000000000),낙찰하한율!$B$4,IF(AND(E60&gt;=5000000000,E60&lt;10000000000),낙찰하한율!$B$5,IF(AND(E60&gt;=10000000000,E60&lt;30000000000),낙찰하한율!$B$6)))))</f>
        <v>0.87744999999999995</v>
      </c>
      <c r="J60" s="180" t="e">
        <f t="shared" si="1"/>
        <v>#N/A</v>
      </c>
      <c r="K60" s="83">
        <f>VLOOKUP(A60,raw_아이건설넷목록!B:J,8,FALSE)</f>
        <v>68067431</v>
      </c>
      <c r="L60" s="173">
        <f t="shared" si="9"/>
        <v>66706082.379999995</v>
      </c>
      <c r="M60" s="5"/>
      <c r="N60" s="83" t="e">
        <f>VLOOKUP(A60,raw_부광!A:L,5,FALSE)</f>
        <v>#N/A</v>
      </c>
      <c r="O60" s="5"/>
      <c r="P60" s="5"/>
      <c r="Q60" s="5">
        <f t="shared" si="2"/>
        <v>1.0159276713777399</v>
      </c>
      <c r="R60" s="185" t="str">
        <f>VLOOKUP(A60,raw_아이건설넷결과!C:K,8,FALSE)</f>
        <v>884,544,820</v>
      </c>
      <c r="S60" s="5" t="str">
        <f>VLOOKUP(A60,raw_아이건설넷결과!C:L,10,FALSE)</f>
        <v>인영건설 주식회사</v>
      </c>
      <c r="T60" s="126">
        <f t="shared" si="11"/>
        <v>88.611562717951685</v>
      </c>
      <c r="U60" s="123">
        <f t="shared" si="3"/>
        <v>88.611563719004678</v>
      </c>
      <c r="V60" s="119">
        <f t="shared" si="12"/>
        <v>0.89142573525039781</v>
      </c>
      <c r="W60" s="178" t="str">
        <f>VLOOKUP(A60,raw_아이건설넷결과!C:N,6,FALSE)</f>
        <v>998,227,300</v>
      </c>
      <c r="X60" s="84">
        <f t="shared" si="5"/>
        <v>1.0059925565439629</v>
      </c>
      <c r="Y60" s="83">
        <f t="shared" si="10"/>
        <v>100599.25565439629</v>
      </c>
      <c r="Z60" s="121">
        <f t="shared" si="13"/>
        <v>875894555.13814974</v>
      </c>
      <c r="AA60" s="83">
        <f t="shared" si="7"/>
        <v>68475328.929069787</v>
      </c>
      <c r="AB60" s="118">
        <f t="shared" si="8"/>
        <v>67105822.350488387</v>
      </c>
      <c r="AC60" s="9" t="str">
        <f>VLOOKUP(A60,raw_아이건설넷목록!B:P,14,FALSE)</f>
        <v>23/06/16/10:00</v>
      </c>
      <c r="AD60" s="9" t="str">
        <f>VLOOKUP(A60,raw_아이건설넷목록!B:Q,15,FALSE)</f>
        <v>23/06/20/10:00</v>
      </c>
      <c r="AE60" s="9" t="str">
        <f>VLOOKUP(A60,raw_아이건설넷목록!B:R,16,FALSE)</f>
        <v>23/06/20/11:00</v>
      </c>
      <c r="AF60" s="9" t="e">
        <f>VLOOKUP(A60,raw_부광!A:L,12,FALSE)</f>
        <v>#N/A</v>
      </c>
      <c r="AG60" s="9" t="s">
        <v>901</v>
      </c>
    </row>
    <row r="61" spans="1:33" ht="12.6" customHeight="1">
      <c r="A61" s="9" t="s">
        <v>708</v>
      </c>
      <c r="B61" s="5" t="s">
        <v>406</v>
      </c>
      <c r="C61" s="5" t="s">
        <v>322</v>
      </c>
      <c r="D61" s="5"/>
      <c r="E61" s="113">
        <f>VLOOKUP(A61,raw_아이건설넷목록!B:G,5,FALSE)</f>
        <v>1067028000</v>
      </c>
      <c r="F61" s="83">
        <v>1067028000</v>
      </c>
      <c r="G61" s="182">
        <f t="shared" si="0"/>
        <v>1.007641110130056</v>
      </c>
      <c r="H61" s="83">
        <f>VLOOKUP(A61,raw_아이건설넷목록!B:I,7,FALSE)</f>
        <v>87.745000000000005</v>
      </c>
      <c r="I61" s="114">
        <f>IF(E61="","-",IF(E61&lt;1000000000,낙찰하한율!$B$3,IF(AND(E61&lt;5000000000,E61&gt;=1000000000),낙찰하한율!$B$4,IF(AND(E61&gt;=5000000000,E61&lt;10000000000),낙찰하한율!$B$5,IF(AND(E61&gt;=10000000000,E61&lt;30000000000),낙찰하한율!$B$6)))))</f>
        <v>0.86745000000000005</v>
      </c>
      <c r="J61" s="180">
        <f t="shared" si="1"/>
        <v>932665999.99999988</v>
      </c>
      <c r="K61" s="83">
        <f>VLOOKUP(A61,raw_아이건설넷목록!B:J,8,FALSE)</f>
        <v>55532736</v>
      </c>
      <c r="L61" s="173">
        <f t="shared" si="9"/>
        <v>54422081.280000001</v>
      </c>
      <c r="M61" s="5"/>
      <c r="N61" s="83">
        <f>VLOOKUP(A61,raw_부광!A:L,5,FALSE)</f>
        <v>932666000</v>
      </c>
      <c r="O61" s="5"/>
      <c r="P61" s="5"/>
      <c r="Q61" s="5">
        <f t="shared" si="2"/>
        <v>1.0146706543431627</v>
      </c>
      <c r="R61" s="185" t="str">
        <f>VLOOKUP(A61,raw_아이건설넷결과!C:K,8,FALSE)</f>
        <v>939,172,500</v>
      </c>
      <c r="S61" s="5" t="str">
        <f>VLOOKUP(A61,raw_아이건설넷결과!C:L,10,FALSE)</f>
        <v>(주)케이엔지니어링</v>
      </c>
      <c r="T61" s="126">
        <f t="shared" si="11"/>
        <v>88.387060629608399</v>
      </c>
      <c r="U61" s="123">
        <f t="shared" si="3"/>
        <v>88.387061588584672</v>
      </c>
      <c r="V61" s="119">
        <f t="shared" si="12"/>
        <v>0.88017605910997654</v>
      </c>
      <c r="W61" s="178" t="str">
        <f>VLOOKUP(A61,raw_아이건설넷결과!C:N,6,FALSE)</f>
        <v>1,062,567,850</v>
      </c>
      <c r="X61" s="84">
        <f t="shared" si="5"/>
        <v>0.99582002534141556</v>
      </c>
      <c r="Y61" s="83">
        <f t="shared" si="10"/>
        <v>99582.00253414156</v>
      </c>
      <c r="Z61" s="121">
        <f t="shared" si="13"/>
        <v>921724493.11309981</v>
      </c>
      <c r="AA61" s="83">
        <f t="shared" si="7"/>
        <v>55300610.570798144</v>
      </c>
      <c r="AB61" s="118">
        <f t="shared" si="8"/>
        <v>54194598.359382182</v>
      </c>
      <c r="AC61" s="9" t="str">
        <f>VLOOKUP(A61,raw_아이건설넷목록!B:P,14,FALSE)</f>
        <v>23/04/01/10:00</v>
      </c>
      <c r="AD61" s="9" t="str">
        <f>VLOOKUP(A61,raw_아이건설넷목록!B:Q,15,FALSE)</f>
        <v>23/04/10/10:00</v>
      </c>
      <c r="AE61" s="9" t="str">
        <f>VLOOKUP(A61,raw_아이건설넷목록!B:R,16,FALSE)</f>
        <v>23/04/10/11:00</v>
      </c>
      <c r="AF61" s="9" t="str">
        <f>VLOOKUP(A61,raw_부광!A:L,12,FALSE)</f>
        <v>-213/758</v>
      </c>
      <c r="AG61" s="9" t="s">
        <v>118</v>
      </c>
    </row>
    <row r="62" spans="1:33" ht="12.6" customHeight="1">
      <c r="A62" s="9" t="s">
        <v>709</v>
      </c>
      <c r="B62" s="5" t="s">
        <v>407</v>
      </c>
      <c r="C62" s="5" t="s">
        <v>390</v>
      </c>
      <c r="D62" s="5"/>
      <c r="E62" s="113">
        <f>VLOOKUP(A62,raw_아이건설넷목록!B:G,5,FALSE)</f>
        <v>1303786000</v>
      </c>
      <c r="F62" s="83">
        <v>1303786000</v>
      </c>
      <c r="G62" s="182">
        <f t="shared" si="0"/>
        <v>1.0100675019667336</v>
      </c>
      <c r="H62" s="83">
        <f>VLOOKUP(A62,raw_아이건설넷목록!B:I,7,FALSE)</f>
        <v>86.745000000000005</v>
      </c>
      <c r="I62" s="114">
        <f>IF(E62="","-",IF(E62&lt;1000000000,낙찰하한율!$B$3,IF(AND(E62&lt;5000000000,E62&gt;=1000000000),낙찰하한율!$B$4,IF(AND(E62&gt;=5000000000,E62&lt;10000000000),낙찰하한율!$B$5,IF(AND(E62&gt;=10000000000,E62&lt;30000000000),낙찰하한율!$B$6)))))</f>
        <v>0.86745000000000005</v>
      </c>
      <c r="J62" s="180">
        <f t="shared" si="1"/>
        <v>1142355200</v>
      </c>
      <c r="K62" s="83">
        <f>VLOOKUP(A62,raw_아이건설넷목록!B:J,8,FALSE)</f>
        <v>48971676</v>
      </c>
      <c r="L62" s="173">
        <f t="shared" si="9"/>
        <v>47992242.479999997</v>
      </c>
      <c r="M62" s="5"/>
      <c r="N62" s="83">
        <f>VLOOKUP(A62,raw_부광!A:L,5,FALSE)</f>
        <v>1142355200</v>
      </c>
      <c r="O62" s="5"/>
      <c r="P62" s="5"/>
      <c r="Q62" s="5">
        <f t="shared" si="2"/>
        <v>1.011544553729649</v>
      </c>
      <c r="R62" s="185" t="str">
        <f>VLOOKUP(A62,raw_아이건설넷결과!C:K,8,FALSE)</f>
        <v>1,144,025,700</v>
      </c>
      <c r="S62" s="5" t="str">
        <f>VLOOKUP(A62,raw_아이건설넷결과!C:L,10,FALSE)</f>
        <v>(주)명성임프레스</v>
      </c>
      <c r="T62" s="126">
        <f t="shared" si="11"/>
        <v>87.241734817302472</v>
      </c>
      <c r="U62" s="123">
        <f t="shared" si="3"/>
        <v>87.241735661267782</v>
      </c>
      <c r="V62" s="119">
        <f t="shared" si="12"/>
        <v>0.87746432313278411</v>
      </c>
      <c r="W62" s="178" t="str">
        <f>VLOOKUP(A62,raw_아이건설넷결과!C:N,6,FALSE)</f>
        <v>1,311,328,450</v>
      </c>
      <c r="X62" s="84">
        <f t="shared" si="5"/>
        <v>1.0057850368081878</v>
      </c>
      <c r="Y62" s="83">
        <f t="shared" si="10"/>
        <v>100578.50368081877</v>
      </c>
      <c r="Z62" s="121">
        <f t="shared" si="13"/>
        <v>1137511875.4505498</v>
      </c>
      <c r="AA62" s="83">
        <f t="shared" si="7"/>
        <v>49254978.948218644</v>
      </c>
      <c r="AB62" s="118">
        <f t="shared" si="8"/>
        <v>48269879.369254269</v>
      </c>
      <c r="AC62" s="9" t="str">
        <f>VLOOKUP(A62,raw_아이건설넷목록!B:P,14,FALSE)</f>
        <v>23/04/14/17:00</v>
      </c>
      <c r="AD62" s="9" t="str">
        <f>VLOOKUP(A62,raw_아이건설넷목록!B:Q,15,FALSE)</f>
        <v>23/04/20/14:00</v>
      </c>
      <c r="AE62" s="9" t="str">
        <f>VLOOKUP(A62,raw_아이건설넷목록!B:R,16,FALSE)</f>
        <v>23/04/20/15:00</v>
      </c>
      <c r="AF62" s="9" t="str">
        <f>VLOOKUP(A62,raw_부광!A:L,12,FALSE)</f>
        <v>-55/734</v>
      </c>
      <c r="AG62" s="9" t="s">
        <v>118</v>
      </c>
    </row>
    <row r="63" spans="1:33" ht="12.6" customHeight="1">
      <c r="A63" s="9" t="s">
        <v>710</v>
      </c>
      <c r="B63" s="5" t="s">
        <v>408</v>
      </c>
      <c r="C63" s="5" t="s">
        <v>409</v>
      </c>
      <c r="D63" s="5"/>
      <c r="E63" s="113">
        <f>VLOOKUP(A63,raw_아이건설넷목록!B:G,5,FALSE)</f>
        <v>1841356000</v>
      </c>
      <c r="F63" s="83">
        <v>1841356000</v>
      </c>
      <c r="G63" s="182">
        <f t="shared" si="0"/>
        <v>1.0104575861637759</v>
      </c>
      <c r="H63" s="83">
        <f>VLOOKUP(A63,raw_아이건설넷목록!B:I,7,FALSE)</f>
        <v>86.745000000000005</v>
      </c>
      <c r="I63" s="114">
        <f>IF(E63="","-",IF(E63&lt;1000000000,낙찰하한율!$B$3,IF(AND(E63&lt;5000000000,E63&gt;=1000000000),낙찰하한율!$B$4,IF(AND(E63&gt;=5000000000,E63&lt;10000000000),낙찰하한율!$B$5,IF(AND(E63&gt;=10000000000,E63&lt;30000000000),낙찰하한율!$B$6)))))</f>
        <v>0.86745000000000005</v>
      </c>
      <c r="J63" s="180">
        <f t="shared" si="1"/>
        <v>1613988000</v>
      </c>
      <c r="K63" s="83">
        <f>VLOOKUP(A63,raw_아이건설넷목록!B:J,8,FALSE)</f>
        <v>64328803</v>
      </c>
      <c r="L63" s="173">
        <f t="shared" si="9"/>
        <v>63042226.939999998</v>
      </c>
      <c r="M63" s="5"/>
      <c r="N63" s="83">
        <f>VLOOKUP(A63,raw_부광!A:L,5,FALSE)</f>
        <v>1613988000</v>
      </c>
      <c r="O63" s="5"/>
      <c r="P63" s="5"/>
      <c r="Q63" s="5">
        <f t="shared" si="2"/>
        <v>1.01562030027494</v>
      </c>
      <c r="R63" s="185" t="str">
        <f>VLOOKUP(A63,raw_아이건설넷결과!C:K,8,FALSE)</f>
        <v>1,622,234,322</v>
      </c>
      <c r="S63" s="5" t="str">
        <f>VLOOKUP(A63,raw_아이건설넷결과!C:L,10,FALSE)</f>
        <v>(주)웅산건설산업</v>
      </c>
      <c r="T63" s="126">
        <f t="shared" si="11"/>
        <v>87.207626764587573</v>
      </c>
      <c r="U63" s="123">
        <f t="shared" si="3"/>
        <v>87.207627361123301</v>
      </c>
      <c r="V63" s="119">
        <f t="shared" si="12"/>
        <v>0.88099982947349675</v>
      </c>
      <c r="W63" s="178" t="str">
        <f>VLOOKUP(A63,raw_아이건설넷결과!C:N,6,FALSE)</f>
        <v>1,860,197,750</v>
      </c>
      <c r="X63" s="84">
        <f t="shared" si="5"/>
        <v>1.0102325405842216</v>
      </c>
      <c r="Y63" s="83">
        <f t="shared" si="10"/>
        <v>101023.25405842216</v>
      </c>
      <c r="Z63" s="121">
        <f t="shared" si="13"/>
        <v>1613628549.7355499</v>
      </c>
      <c r="AA63" s="83">
        <f t="shared" si="7"/>
        <v>64987050.0874319</v>
      </c>
      <c r="AB63" s="118">
        <f t="shared" si="8"/>
        <v>63687309.085683264</v>
      </c>
      <c r="AC63" s="9" t="str">
        <f>VLOOKUP(A63,raw_아이건설넷목록!B:P,14,FALSE)</f>
        <v>23/06/09/16:00</v>
      </c>
      <c r="AD63" s="9" t="str">
        <f>VLOOKUP(A63,raw_아이건설넷목록!B:Q,15,FALSE)</f>
        <v>23/06/15/17:00</v>
      </c>
      <c r="AE63" s="9" t="str">
        <f>VLOOKUP(A63,raw_아이건설넷목록!B:R,16,FALSE)</f>
        <v>23/06/15/18:00</v>
      </c>
      <c r="AF63" s="9" t="str">
        <f>VLOOKUP(A63,raw_부광!A:L,12,FALSE)</f>
        <v>-112/732</v>
      </c>
      <c r="AG63" s="9" t="s">
        <v>107</v>
      </c>
    </row>
    <row r="64" spans="1:33" ht="12.6" customHeight="1">
      <c r="A64" s="9" t="s">
        <v>711</v>
      </c>
      <c r="B64" s="5" t="s">
        <v>410</v>
      </c>
      <c r="C64" s="5" t="s">
        <v>360</v>
      </c>
      <c r="D64" s="5"/>
      <c r="E64" s="113">
        <f>VLOOKUP(A64,raw_아이건설넷목록!B:G,5,FALSE)</f>
        <v>1121374000</v>
      </c>
      <c r="F64" s="83">
        <v>1121374000</v>
      </c>
      <c r="G64" s="182">
        <f t="shared" si="0"/>
        <v>1.0129029102408977</v>
      </c>
      <c r="H64" s="83">
        <f>VLOOKUP(A64,raw_아이건설넷목록!B:I,7,FALSE)</f>
        <v>86.745000000000005</v>
      </c>
      <c r="I64" s="114">
        <f>IF(E64="","-",IF(E64&lt;1000000000,낙찰하한율!$B$3,IF(AND(E64&lt;5000000000,E64&gt;=1000000000),낙찰하한율!$B$4,IF(AND(E64&gt;=5000000000,E64&lt;10000000000),낙찰하한율!$B$5,IF(AND(E64&gt;=10000000000,E64&lt;30000000000),낙찰하한율!$B$6)))))</f>
        <v>0.86745000000000005</v>
      </c>
      <c r="J64" s="180">
        <f t="shared" si="1"/>
        <v>985287000</v>
      </c>
      <c r="K64" s="83">
        <f>VLOOKUP(A64,raw_아이건설넷목록!B:J,8,FALSE)</f>
        <v>57793028</v>
      </c>
      <c r="L64" s="173">
        <f t="shared" si="9"/>
        <v>56637167.439999998</v>
      </c>
      <c r="M64" s="5"/>
      <c r="N64" s="83">
        <f>VLOOKUP(A64,raw_부광!A:L,5,FALSE)</f>
        <v>985287000</v>
      </c>
      <c r="O64" s="5"/>
      <c r="P64" s="5"/>
      <c r="Q64" s="5">
        <f t="shared" si="2"/>
        <v>1.0092141802501335</v>
      </c>
      <c r="R64" s="185" t="str">
        <f>VLOOKUP(A64,raw_아이건설넷결과!C:K,8,FALSE)</f>
        <v>981,698,840</v>
      </c>
      <c r="S64" s="5" t="str">
        <f>VLOOKUP(A64,raw_아이건설넷결과!C:L,10,FALSE)</f>
        <v>주식회사 훼미리하우스산업개발</v>
      </c>
      <c r="T64" s="126">
        <f t="shared" si="11"/>
        <v>87.427346111677167</v>
      </c>
      <c r="U64" s="123">
        <f t="shared" si="3"/>
        <v>87.427347082948202</v>
      </c>
      <c r="V64" s="119">
        <f t="shared" si="12"/>
        <v>0.8754428406579785</v>
      </c>
      <c r="W64" s="178" t="str">
        <f>VLOOKUP(A64,raw_아이건설넷결과!C:N,6,FALSE)</f>
        <v>1,122,873,875</v>
      </c>
      <c r="X64" s="84">
        <f t="shared" si="5"/>
        <v>1.001337533240471</v>
      </c>
      <c r="Y64" s="83">
        <f t="shared" si="10"/>
        <v>100133.75332404711</v>
      </c>
      <c r="Z64" s="121">
        <f t="shared" si="13"/>
        <v>974036954.36679995</v>
      </c>
      <c r="AA64" s="83">
        <f t="shared" si="7"/>
        <v>57870328.096017472</v>
      </c>
      <c r="AB64" s="118">
        <f t="shared" si="8"/>
        <v>56712921.53409712</v>
      </c>
      <c r="AC64" s="9" t="str">
        <f>VLOOKUP(A64,raw_아이건설넷목록!B:P,14,FALSE)</f>
        <v>23/03/27/10:00</v>
      </c>
      <c r="AD64" s="9" t="str">
        <f>VLOOKUP(A64,raw_아이건설넷목록!B:Q,15,FALSE)</f>
        <v>23/03/29/10:00</v>
      </c>
      <c r="AE64" s="9" t="str">
        <f>VLOOKUP(A64,raw_아이건설넷목록!B:R,16,FALSE)</f>
        <v>23/03/29/11:00</v>
      </c>
      <c r="AF64" s="9" t="str">
        <f>VLOOKUP(A64,raw_부광!A:L,12,FALSE)</f>
        <v>141/682</v>
      </c>
      <c r="AG64" s="9" t="s">
        <v>115</v>
      </c>
    </row>
    <row r="65" spans="1:33" ht="12.6" customHeight="1">
      <c r="A65" s="9" t="s">
        <v>712</v>
      </c>
      <c r="B65" s="5" t="s">
        <v>411</v>
      </c>
      <c r="C65" s="5" t="s">
        <v>379</v>
      </c>
      <c r="D65" s="5"/>
      <c r="E65" s="113">
        <f>VLOOKUP(A65,raw_아이건설넷목록!B:G,5,FALSE)</f>
        <v>799350000</v>
      </c>
      <c r="F65" s="83">
        <v>799350000</v>
      </c>
      <c r="G65" s="182">
        <f t="shared" si="0"/>
        <v>1.0131372659996773</v>
      </c>
      <c r="H65" s="83">
        <f>VLOOKUP(A65,raw_아이건설넷목록!B:I,7,FALSE)</f>
        <v>87.745000000000005</v>
      </c>
      <c r="I65" s="114">
        <f>IF(E65="","-",IF(E65&lt;1000000000,낙찰하한율!$B$3,IF(AND(E65&lt;5000000000,E65&gt;=1000000000),낙찰하한율!$B$4,IF(AND(E65&gt;=5000000000,E65&lt;10000000000),낙찰하한율!$B$5,IF(AND(E65&gt;=10000000000,E65&lt;30000000000),낙찰하한율!$B$6)))))</f>
        <v>0.87744999999999995</v>
      </c>
      <c r="J65" s="180">
        <f t="shared" si="1"/>
        <v>710604000</v>
      </c>
      <c r="K65" s="83">
        <f>VLOOKUP(A65,raw_아이건설넷목록!B:J,8,FALSE)</f>
        <v>46599391</v>
      </c>
      <c r="L65" s="173">
        <f t="shared" si="9"/>
        <v>45667403.18</v>
      </c>
      <c r="M65" s="5"/>
      <c r="N65" s="83">
        <f>VLOOKUP(A65,raw_부광!A:L,5,FALSE)</f>
        <v>710604000</v>
      </c>
      <c r="O65" s="5"/>
      <c r="P65" s="5"/>
      <c r="Q65" s="5">
        <f t="shared" si="2"/>
        <v>1.0137218198145446</v>
      </c>
      <c r="R65" s="185" t="str">
        <f>VLOOKUP(A65,raw_아이건설넷결과!C:K,8,FALSE)</f>
        <v>711,014,000</v>
      </c>
      <c r="S65" s="5" t="str">
        <f>VLOOKUP(A65,raw_아이건설넷결과!C:L,10,FALSE)</f>
        <v>주식회사 동부엘시드</v>
      </c>
      <c r="T65" s="126">
        <f t="shared" si="11"/>
        <v>88.456533208623895</v>
      </c>
      <c r="U65" s="123">
        <f t="shared" si="3"/>
        <v>88.456534468739562</v>
      </c>
      <c r="V65" s="119">
        <f t="shared" si="12"/>
        <v>0.889490210796272</v>
      </c>
      <c r="W65" s="178" t="str">
        <f>VLOOKUP(A65,raw_아이건설넷결과!C:N,6,FALSE)</f>
        <v>803,800,425</v>
      </c>
      <c r="X65" s="84">
        <f t="shared" si="5"/>
        <v>1.0055675548883467</v>
      </c>
      <c r="Y65" s="83">
        <f t="shared" si="10"/>
        <v>100556.75548883466</v>
      </c>
      <c r="Z65" s="121">
        <f t="shared" si="13"/>
        <v>705294693.66939974</v>
      </c>
      <c r="AA65" s="83">
        <f t="shared" si="7"/>
        <v>46858835.667156026</v>
      </c>
      <c r="AB65" s="118">
        <f t="shared" si="8"/>
        <v>45921658.953812905</v>
      </c>
      <c r="AC65" s="9" t="str">
        <f>VLOOKUP(A65,raw_아이건설넷목록!B:P,14,FALSE)</f>
        <v>23/06/15/10:00</v>
      </c>
      <c r="AD65" s="9" t="str">
        <f>VLOOKUP(A65,raw_아이건설넷목록!B:Q,15,FALSE)</f>
        <v>23/06/20/10:00</v>
      </c>
      <c r="AE65" s="9" t="str">
        <f>VLOOKUP(A65,raw_아이건설넷목록!B:R,16,FALSE)</f>
        <v>23/06/20/11:00</v>
      </c>
      <c r="AF65" s="9" t="str">
        <f>VLOOKUP(A65,raw_부광!A:L,12,FALSE)</f>
        <v>-26/1115</v>
      </c>
      <c r="AG65" s="9" t="s">
        <v>281</v>
      </c>
    </row>
    <row r="66" spans="1:33" ht="12.6" customHeight="1">
      <c r="A66" s="9" t="s">
        <v>713</v>
      </c>
      <c r="B66" s="5" t="s">
        <v>412</v>
      </c>
      <c r="C66" s="5" t="s">
        <v>343</v>
      </c>
      <c r="D66" s="5"/>
      <c r="E66" s="113">
        <f>VLOOKUP(A66,raw_아이건설넷목록!B:G,5,FALSE)</f>
        <v>1343533000</v>
      </c>
      <c r="F66" s="83">
        <v>1343533000</v>
      </c>
      <c r="G66" s="182">
        <f t="shared" ref="G66:G129" si="14">N66*1/I66*1/F66</f>
        <v>0.99943277519058316</v>
      </c>
      <c r="H66" s="83">
        <f>VLOOKUP(A66,raw_아이건설넷목록!B:I,7,FALSE)</f>
        <v>86.745000000000005</v>
      </c>
      <c r="I66" s="114">
        <f>IF(E66="","-",IF(E66&lt;1000000000,낙찰하한율!$B$3,IF(AND(E66&lt;5000000000,E66&gt;=1000000000),낙찰하한율!$B$4,IF(AND(E66&gt;=5000000000,E66&lt;10000000000),낙찰하한율!$B$5,IF(AND(E66&gt;=10000000000,E66&lt;30000000000),낙찰하한율!$B$6)))))</f>
        <v>0.86745000000000005</v>
      </c>
      <c r="J66" s="180">
        <f t="shared" ref="J66:J129" si="15">F66*G66*I66</f>
        <v>1164786630</v>
      </c>
      <c r="K66" s="83">
        <f>VLOOKUP(A66,raw_아이건설넷목록!B:J,8,FALSE)</f>
        <v>60798203</v>
      </c>
      <c r="L66" s="173">
        <f t="shared" si="9"/>
        <v>59582238.939999998</v>
      </c>
      <c r="M66" s="5"/>
      <c r="N66" s="83">
        <f>VLOOKUP(A66,raw_부광!A:L,5,FALSE)</f>
        <v>1164786630</v>
      </c>
      <c r="O66" s="5"/>
      <c r="P66" s="5"/>
      <c r="Q66" s="5">
        <f t="shared" ref="Q66:Q129" si="16">R66*1/I66*1/F66</f>
        <v>1.0153497228034796</v>
      </c>
      <c r="R66" s="185" t="str">
        <f>VLOOKUP(A66,raw_아이건설넷결과!C:K,8,FALSE)</f>
        <v>1,183,337,000</v>
      </c>
      <c r="S66" s="5" t="str">
        <f>VLOOKUP(A66,raw_아이건설넷결과!C:L,10,FALSE)</f>
        <v>주식회사 다움종합건설</v>
      </c>
      <c r="T66" s="126">
        <f t="shared" si="11"/>
        <v>87.34044598650479</v>
      </c>
      <c r="U66" s="123">
        <f t="shared" ref="U66:U129" si="17">R66/W66*100</f>
        <v>87.340446797036151</v>
      </c>
      <c r="V66" s="119">
        <f t="shared" si="12"/>
        <v>0.88076511704587834</v>
      </c>
      <c r="W66" s="178" t="str">
        <f>VLOOKUP(A66,raw_아이건설넷결과!C:N,6,FALSE)</f>
        <v>1,354,855,675</v>
      </c>
      <c r="X66" s="84">
        <f t="shared" ref="X66:X129" si="18">W66/F66</f>
        <v>1.008427537693529</v>
      </c>
      <c r="Y66" s="83">
        <f t="shared" si="10"/>
        <v>100842.7537693529</v>
      </c>
      <c r="Z66" s="121">
        <f t="shared" si="13"/>
        <v>1175269566.7767999</v>
      </c>
      <c r="AA66" s="83">
        <f t="shared" ref="AA66:AA129" si="19">K66*X66</f>
        <v>61310582.14748133</v>
      </c>
      <c r="AB66" s="118">
        <f t="shared" ref="AB66:AB129" si="20">AA66*0.98</f>
        <v>60084370.504531704</v>
      </c>
      <c r="AC66" s="9" t="str">
        <f>VLOOKUP(A66,raw_아이건설넷목록!B:P,14,FALSE)</f>
        <v>23/05/04/09:00</v>
      </c>
      <c r="AD66" s="9" t="str">
        <f>VLOOKUP(A66,raw_아이건설넷목록!B:Q,15,FALSE)</f>
        <v>23/05/09/12:00</v>
      </c>
      <c r="AE66" s="9" t="str">
        <f>VLOOKUP(A66,raw_아이건설넷목록!B:R,16,FALSE)</f>
        <v>23/05/09/17:30</v>
      </c>
      <c r="AF66" s="9" t="str">
        <f>VLOOKUP(A66,raw_부광!A:L,12,FALSE)</f>
        <v>-926/1247</v>
      </c>
      <c r="AG66" s="9" t="s">
        <v>898</v>
      </c>
    </row>
    <row r="67" spans="1:33" ht="12.6" customHeight="1">
      <c r="A67" s="9" t="s">
        <v>714</v>
      </c>
      <c r="B67" s="5" t="s">
        <v>413</v>
      </c>
      <c r="C67" s="5" t="s">
        <v>414</v>
      </c>
      <c r="D67" s="5"/>
      <c r="E67" s="113">
        <f>VLOOKUP(A67,raw_아이건설넷목록!B:G,5,FALSE)</f>
        <v>646428000</v>
      </c>
      <c r="F67" s="83">
        <v>646428000</v>
      </c>
      <c r="G67" s="182">
        <f t="shared" si="14"/>
        <v>1.0115967132287575</v>
      </c>
      <c r="H67" s="83">
        <f>VLOOKUP(A67,raw_아이건설넷목록!B:I,7,FALSE)</f>
        <v>87.745000000000005</v>
      </c>
      <c r="I67" s="114">
        <f>IF(E67="","-",IF(E67&lt;1000000000,낙찰하한율!$B$3,IF(AND(E67&lt;5000000000,E67&gt;=1000000000),낙찰하한율!$B$4,IF(AND(E67&gt;=5000000000,E67&lt;10000000000),낙찰하한율!$B$5,IF(AND(E67&gt;=10000000000,E67&lt;30000000000),낙찰하한율!$B$6)))))</f>
        <v>0.87744999999999995</v>
      </c>
      <c r="J67" s="180">
        <f t="shared" si="15"/>
        <v>573786000</v>
      </c>
      <c r="K67" s="83">
        <f>VLOOKUP(A67,raw_아이건설넷목록!B:J,8,FALSE)</f>
        <v>30296400</v>
      </c>
      <c r="L67" s="173">
        <f t="shared" ref="L67:L130" si="21">K67*0.98</f>
        <v>29690472</v>
      </c>
      <c r="M67" s="5"/>
      <c r="N67" s="83">
        <f>VLOOKUP(A67,raw_부광!A:L,5,FALSE)</f>
        <v>573786000</v>
      </c>
      <c r="O67" s="5"/>
      <c r="P67" s="5"/>
      <c r="Q67" s="5">
        <f t="shared" si="16"/>
        <v>1.0061186546714829</v>
      </c>
      <c r="R67" s="185" t="str">
        <f>VLOOKUP(A67,raw_아이건설넷결과!C:K,8,FALSE)</f>
        <v>570,678,800</v>
      </c>
      <c r="S67" s="5" t="str">
        <f>VLOOKUP(A67,raw_아이건설넷결과!C:L,10,FALSE)</f>
        <v>파인개발 주식회사</v>
      </c>
      <c r="T67" s="126">
        <f t="shared" si="11"/>
        <v>88.320514904654104</v>
      </c>
      <c r="U67" s="123">
        <f t="shared" si="17"/>
        <v>88.320516490700669</v>
      </c>
      <c r="V67" s="119">
        <f t="shared" si="12"/>
        <v>0.88281881354149261</v>
      </c>
      <c r="W67" s="178" t="str">
        <f>VLOOKUP(A67,raw_아이건설넷결과!C:N,6,FALSE)</f>
        <v>646,145,225</v>
      </c>
      <c r="X67" s="84">
        <f t="shared" si="18"/>
        <v>0.9995625576243603</v>
      </c>
      <c r="Y67" s="83">
        <f t="shared" ref="Y67:Y126" si="22">X67*100000</f>
        <v>99956.255762436034</v>
      </c>
      <c r="Z67" s="121">
        <f t="shared" si="13"/>
        <v>566960138.42939973</v>
      </c>
      <c r="AA67" s="83">
        <f t="shared" si="19"/>
        <v>30283147.070810668</v>
      </c>
      <c r="AB67" s="118">
        <f t="shared" si="20"/>
        <v>29677484.129394453</v>
      </c>
      <c r="AC67" s="9" t="str">
        <f>VLOOKUP(A67,raw_아이건설넷목록!B:P,14,FALSE)</f>
        <v>23/06/22/11:00</v>
      </c>
      <c r="AD67" s="9" t="str">
        <f>VLOOKUP(A67,raw_아이건설넷목록!B:Q,15,FALSE)</f>
        <v>23/06/26/14:00</v>
      </c>
      <c r="AE67" s="9" t="str">
        <f>VLOOKUP(A67,raw_아이건설넷목록!B:R,16,FALSE)</f>
        <v>23/06/26/15:00</v>
      </c>
      <c r="AF67" s="9" t="str">
        <f>VLOOKUP(A67,raw_부광!A:L,12,FALSE)</f>
        <v>296/1153</v>
      </c>
      <c r="AG67" s="9" t="s">
        <v>281</v>
      </c>
    </row>
    <row r="68" spans="1:33" ht="12.6" customHeight="1">
      <c r="A68" s="9" t="s">
        <v>715</v>
      </c>
      <c r="B68" s="5" t="s">
        <v>415</v>
      </c>
      <c r="C68" s="5" t="s">
        <v>416</v>
      </c>
      <c r="D68" s="5"/>
      <c r="E68" s="113">
        <f>VLOOKUP(A68,raw_아이건설넷목록!B:G,5,FALSE)</f>
        <v>687424000</v>
      </c>
      <c r="F68" s="83">
        <v>687424000</v>
      </c>
      <c r="G68" s="182">
        <f t="shared" si="14"/>
        <v>1.0117689727411683</v>
      </c>
      <c r="H68" s="83">
        <f>VLOOKUP(A68,raw_아이건설넷목록!B:I,7,FALSE)</f>
        <v>87.745000000000005</v>
      </c>
      <c r="I68" s="114">
        <f>IF(E68="","-",IF(E68&lt;1000000000,낙찰하한율!$B$3,IF(AND(E68&lt;5000000000,E68&gt;=1000000000),낙찰하한율!$B$4,IF(AND(E68&gt;=5000000000,E68&lt;10000000000),낙찰하한율!$B$5,IF(AND(E68&gt;=10000000000,E68&lt;30000000000),낙찰하한율!$B$6)))))</f>
        <v>0.87744999999999995</v>
      </c>
      <c r="J68" s="180">
        <f t="shared" si="15"/>
        <v>610278999.99999988</v>
      </c>
      <c r="K68" s="83">
        <f>VLOOKUP(A68,raw_아이건설넷목록!B:J,8,FALSE)</f>
        <v>33067548</v>
      </c>
      <c r="L68" s="173">
        <f t="shared" si="21"/>
        <v>32406197.039999999</v>
      </c>
      <c r="M68" s="5"/>
      <c r="N68" s="83">
        <f>VLOOKUP(A68,raw_부광!A:L,5,FALSE)</f>
        <v>610279000</v>
      </c>
      <c r="O68" s="5"/>
      <c r="P68" s="5"/>
      <c r="Q68" s="5">
        <f t="shared" si="16"/>
        <v>1.0002603056315764</v>
      </c>
      <c r="R68" s="185" t="str">
        <f>VLOOKUP(A68,raw_아이건설넷결과!C:K,8,FALSE)</f>
        <v>603,337,200</v>
      </c>
      <c r="S68" s="5" t="str">
        <f>VLOOKUP(A68,raw_아이건설넷결과!C:L,10,FALSE)</f>
        <v>주식회사 신영종합건설</v>
      </c>
      <c r="T68" s="126">
        <f t="shared" si="11"/>
        <v>88.338504607195105</v>
      </c>
      <c r="U68" s="123">
        <f t="shared" si="17"/>
        <v>88.338506105383985</v>
      </c>
      <c r="V68" s="119">
        <f t="shared" si="12"/>
        <v>0.87767840517642681</v>
      </c>
      <c r="W68" s="178" t="str">
        <f>VLOOKUP(A68,raw_아이건설넷결과!C:N,6,FALSE)</f>
        <v>682,983,250</v>
      </c>
      <c r="X68" s="84">
        <f t="shared" si="18"/>
        <v>0.99354001315054463</v>
      </c>
      <c r="Y68" s="83">
        <f t="shared" si="22"/>
        <v>99354.001315054469</v>
      </c>
      <c r="Z68" s="121">
        <f t="shared" si="13"/>
        <v>599283663.46564972</v>
      </c>
      <c r="AA68" s="83">
        <f t="shared" si="19"/>
        <v>32853932.074776266</v>
      </c>
      <c r="AB68" s="118">
        <f t="shared" si="20"/>
        <v>32196853.43328074</v>
      </c>
      <c r="AC68" s="9" t="str">
        <f>VLOOKUP(A68,raw_아이건설넷목록!B:P,14,FALSE)</f>
        <v>23/06/16/14:00</v>
      </c>
      <c r="AD68" s="9" t="str">
        <f>VLOOKUP(A68,raw_아이건설넷목록!B:Q,15,FALSE)</f>
        <v>23/06/26/14:00</v>
      </c>
      <c r="AE68" s="9" t="str">
        <f>VLOOKUP(A68,raw_아이건설넷목록!B:R,16,FALSE)</f>
        <v>23/06/26/15:00</v>
      </c>
      <c r="AF68" s="9" t="str">
        <f>VLOOKUP(A68,raw_부광!A:L,12,FALSE)</f>
        <v>570/775</v>
      </c>
      <c r="AG68" s="158" t="s">
        <v>109</v>
      </c>
    </row>
    <row r="69" spans="1:33" ht="12.6" customHeight="1">
      <c r="A69" s="9" t="s">
        <v>716</v>
      </c>
      <c r="B69" s="5" t="s">
        <v>417</v>
      </c>
      <c r="C69" s="5" t="s">
        <v>390</v>
      </c>
      <c r="D69" s="5"/>
      <c r="E69" s="113">
        <f>VLOOKUP(A69,raw_아이건설넷목록!B:G,5,FALSE)</f>
        <v>567312000</v>
      </c>
      <c r="F69" s="83">
        <v>567312000</v>
      </c>
      <c r="G69" s="182">
        <f t="shared" si="14"/>
        <v>1.0126963419905801</v>
      </c>
      <c r="H69" s="83">
        <f>VLOOKUP(A69,raw_아이건설넷목록!B:I,7,FALSE)</f>
        <v>87.745000000000005</v>
      </c>
      <c r="I69" s="114">
        <f>IF(E69="","-",IF(E69&lt;1000000000,낙찰하한율!$B$3,IF(AND(E69&lt;5000000000,E69&gt;=1000000000),낙찰하한율!$B$4,IF(AND(E69&gt;=5000000000,E69&lt;10000000000),낙찰하한율!$B$5,IF(AND(E69&gt;=10000000000,E69&lt;30000000000),낙찰하한율!$B$6)))))</f>
        <v>0.87744999999999995</v>
      </c>
      <c r="J69" s="180">
        <f t="shared" si="15"/>
        <v>504107999.99999994</v>
      </c>
      <c r="K69" s="83">
        <f>VLOOKUP(A69,raw_아이건설넷목록!B:J,8,FALSE)</f>
        <v>31219786</v>
      </c>
      <c r="L69" s="173">
        <f t="shared" si="21"/>
        <v>30595390.280000001</v>
      </c>
      <c r="M69" s="5"/>
      <c r="N69" s="83">
        <f>VLOOKUP(A69,raw_부광!A:L,5,FALSE)</f>
        <v>504108000</v>
      </c>
      <c r="O69" s="5"/>
      <c r="P69" s="5"/>
      <c r="Q69" s="5">
        <f t="shared" si="16"/>
        <v>1.0058479635921029</v>
      </c>
      <c r="R69" s="185" t="str">
        <f>VLOOKUP(A69,raw_아이건설넷결과!C:K,8,FALSE)</f>
        <v>500,698,960</v>
      </c>
      <c r="S69" s="5" t="str">
        <f>VLOOKUP(A69,raw_아이건설넷결과!C:L,10,FALSE)</f>
        <v>티에이치건설주식회사</v>
      </c>
      <c r="T69" s="126">
        <f t="shared" si="11"/>
        <v>88.424799463117168</v>
      </c>
      <c r="U69" s="123">
        <f t="shared" si="17"/>
        <v>88.424801256810952</v>
      </c>
      <c r="V69" s="119">
        <f t="shared" si="12"/>
        <v>0.88258129565389065</v>
      </c>
      <c r="W69" s="178" t="str">
        <f>VLOOKUP(A69,raw_아이건설넷결과!C:N,6,FALSE)</f>
        <v>566,242,675</v>
      </c>
      <c r="X69" s="84">
        <f t="shared" si="18"/>
        <v>0.9981151024480357</v>
      </c>
      <c r="Y69" s="83">
        <f t="shared" si="22"/>
        <v>99811.510244803576</v>
      </c>
      <c r="Z69" s="121">
        <f t="shared" si="13"/>
        <v>496849645.93189973</v>
      </c>
      <c r="AA69" s="83">
        <f t="shared" si="19"/>
        <v>31160939.901795752</v>
      </c>
      <c r="AB69" s="118">
        <f t="shared" si="20"/>
        <v>30537721.103759836</v>
      </c>
      <c r="AC69" s="9" t="str">
        <f>VLOOKUP(A69,raw_아이건설넷목록!B:P,14,FALSE)</f>
        <v>23/05/16/17:40</v>
      </c>
      <c r="AD69" s="9" t="str">
        <f>VLOOKUP(A69,raw_아이건설넷목록!B:Q,15,FALSE)</f>
        <v>23/05/22/14:00</v>
      </c>
      <c r="AE69" s="9" t="str">
        <f>VLOOKUP(A69,raw_아이건설넷목록!B:R,16,FALSE)</f>
        <v>23/05/22/15:00</v>
      </c>
      <c r="AF69" s="9" t="str">
        <f>VLOOKUP(A69,raw_부광!A:L,12,FALSE)</f>
        <v>256/739</v>
      </c>
      <c r="AG69" s="9" t="s">
        <v>118</v>
      </c>
    </row>
    <row r="70" spans="1:33" ht="12.6" customHeight="1">
      <c r="A70" s="9" t="s">
        <v>717</v>
      </c>
      <c r="B70" s="5" t="s">
        <v>418</v>
      </c>
      <c r="C70" s="5" t="s">
        <v>379</v>
      </c>
      <c r="D70" s="5"/>
      <c r="E70" s="113">
        <f>VLOOKUP(A70,raw_아이건설넷목록!B:G,5,FALSE)</f>
        <v>583337000</v>
      </c>
      <c r="F70" s="83">
        <v>583337000</v>
      </c>
      <c r="G70" s="182" t="e">
        <f t="shared" si="14"/>
        <v>#N/A</v>
      </c>
      <c r="H70" s="83">
        <f>VLOOKUP(A70,raw_아이건설넷목록!B:I,7,FALSE)</f>
        <v>87.745000000000005</v>
      </c>
      <c r="I70" s="114">
        <f>IF(E70="","-",IF(E70&lt;1000000000,낙찰하한율!$B$3,IF(AND(E70&lt;5000000000,E70&gt;=1000000000),낙찰하한율!$B$4,IF(AND(E70&gt;=5000000000,E70&lt;10000000000),낙찰하한율!$B$5,IF(AND(E70&gt;=10000000000,E70&lt;30000000000),낙찰하한율!$B$6)))))</f>
        <v>0.87744999999999995</v>
      </c>
      <c r="J70" s="180" t="e">
        <f t="shared" si="15"/>
        <v>#N/A</v>
      </c>
      <c r="K70" s="83">
        <f>VLOOKUP(A70,raw_아이건설넷목록!B:J,8,FALSE)</f>
        <v>34459124</v>
      </c>
      <c r="L70" s="173">
        <f t="shared" si="21"/>
        <v>33769941.519999996</v>
      </c>
      <c r="M70" s="5"/>
      <c r="N70" s="83" t="e">
        <f>VLOOKUP(A70,raw_부광!A:L,5,FALSE)</f>
        <v>#N/A</v>
      </c>
      <c r="O70" s="5"/>
      <c r="P70" s="5"/>
      <c r="Q70" s="5">
        <f t="shared" si="16"/>
        <v>1.0050785467838594</v>
      </c>
      <c r="R70" s="185" t="str">
        <f>VLOOKUP(A70,raw_아이건설넷결과!C:K,8,FALSE)</f>
        <v>514,448,500</v>
      </c>
      <c r="S70" s="5" t="str">
        <f>VLOOKUP(A70,raw_아이건설넷결과!C:L,10,FALSE)</f>
        <v>휴다인테크 주식회사</v>
      </c>
      <c r="T70" s="126">
        <f t="shared" si="11"/>
        <v>88.471726177013821</v>
      </c>
      <c r="U70" s="123">
        <f t="shared" si="17"/>
        <v>88.47172791661329</v>
      </c>
      <c r="V70" s="119">
        <f t="shared" si="12"/>
        <v>0.88190617087549739</v>
      </c>
      <c r="W70" s="178" t="str">
        <f>VLOOKUP(A70,raw_아이건설넷결과!C:N,6,FALSE)</f>
        <v>581,483,500</v>
      </c>
      <c r="X70" s="84">
        <f t="shared" si="18"/>
        <v>0.99682259140085405</v>
      </c>
      <c r="Y70" s="83">
        <f t="shared" si="22"/>
        <v>99682.2591400854</v>
      </c>
      <c r="Z70" s="121">
        <f t="shared" si="13"/>
        <v>510222707.82814974</v>
      </c>
      <c r="AA70" s="83">
        <f t="shared" si="19"/>
        <v>34349633.283083364</v>
      </c>
      <c r="AB70" s="118">
        <f t="shared" si="20"/>
        <v>33662640.617421694</v>
      </c>
      <c r="AC70" s="9" t="str">
        <f>VLOOKUP(A70,raw_아이건설넷목록!B:P,14,FALSE)</f>
        <v>23/06/02/10:00</v>
      </c>
      <c r="AD70" s="9" t="str">
        <f>VLOOKUP(A70,raw_아이건설넷목록!B:Q,15,FALSE)</f>
        <v>23/06/07/10:00</v>
      </c>
      <c r="AE70" s="9" t="str">
        <f>VLOOKUP(A70,raw_아이건설넷목록!B:R,16,FALSE)</f>
        <v>23/06/07/11:00</v>
      </c>
      <c r="AF70" s="9" t="e">
        <f>VLOOKUP(A70,raw_부광!A:L,12,FALSE)</f>
        <v>#N/A</v>
      </c>
      <c r="AG70" s="9" t="s">
        <v>281</v>
      </c>
    </row>
    <row r="71" spans="1:33" ht="12.6" customHeight="1">
      <c r="A71" s="9" t="s">
        <v>718</v>
      </c>
      <c r="B71" s="5" t="s">
        <v>419</v>
      </c>
      <c r="C71" s="5" t="s">
        <v>420</v>
      </c>
      <c r="D71" s="5"/>
      <c r="E71" s="113">
        <f>VLOOKUP(A71,raw_아이건설넷목록!B:G,5,FALSE)</f>
        <v>1443838000</v>
      </c>
      <c r="F71" s="83">
        <v>1443838000</v>
      </c>
      <c r="G71" s="182" t="e">
        <f t="shared" si="14"/>
        <v>#N/A</v>
      </c>
      <c r="H71" s="83">
        <f>VLOOKUP(A71,raw_아이건설넷목록!B:I,7,FALSE)</f>
        <v>86.745000000000005</v>
      </c>
      <c r="I71" s="114">
        <f>IF(E71="","-",IF(E71&lt;1000000000,낙찰하한율!$B$3,IF(AND(E71&lt;5000000000,E71&gt;=1000000000),낙찰하한율!$B$4,IF(AND(E71&gt;=5000000000,E71&lt;10000000000),낙찰하한율!$B$5,IF(AND(E71&gt;=10000000000,E71&lt;30000000000),낙찰하한율!$B$6)))))</f>
        <v>0.86745000000000005</v>
      </c>
      <c r="J71" s="180" t="e">
        <f t="shared" si="15"/>
        <v>#N/A</v>
      </c>
      <c r="K71" s="83">
        <f>VLOOKUP(A71,raw_아이건설넷목록!B:J,8,FALSE)</f>
        <v>88853880</v>
      </c>
      <c r="L71" s="173">
        <f t="shared" si="21"/>
        <v>87076802.399999991</v>
      </c>
      <c r="M71" s="5"/>
      <c r="N71" s="83" t="e">
        <f>VLOOKUP(A71,raw_부광!A:L,5,FALSE)</f>
        <v>#N/A</v>
      </c>
      <c r="O71" s="5"/>
      <c r="P71" s="5"/>
      <c r="Q71" s="5">
        <f t="shared" si="16"/>
        <v>1.0145625941033949</v>
      </c>
      <c r="R71" s="185" t="str">
        <f>VLOOKUP(A71,raw_아이건설넷결과!C:K,8,FALSE)</f>
        <v>1,270,696,300</v>
      </c>
      <c r="S71" s="5" t="str">
        <f>VLOOKUP(A71,raw_아이건설넷결과!C:L,10,FALSE)</f>
        <v>호용종합건설(주)</v>
      </c>
      <c r="T71" s="126">
        <f t="shared" ref="T71:T134" si="23">(R71-H71)/(W71-H71)*100</f>
        <v>87.582139630829005</v>
      </c>
      <c r="U71" s="123">
        <f t="shared" si="17"/>
        <v>87.582140373275237</v>
      </c>
      <c r="V71" s="119">
        <f t="shared" ref="V71:V134" si="24">R71/F71</f>
        <v>0.88008232225498984</v>
      </c>
      <c r="W71" s="178" t="str">
        <f>VLOOKUP(A71,raw_아이건설넷결과!C:N,6,FALSE)</f>
        <v>1,450,862,350</v>
      </c>
      <c r="X71" s="84">
        <f t="shared" si="18"/>
        <v>1.0048650541127191</v>
      </c>
      <c r="Y71" s="83">
        <f t="shared" si="22"/>
        <v>100486.50541127191</v>
      </c>
      <c r="Z71" s="121">
        <f t="shared" si="13"/>
        <v>1258550557.0055499</v>
      </c>
      <c r="AA71" s="83">
        <f t="shared" si="19"/>
        <v>89286158.934325054</v>
      </c>
      <c r="AB71" s="118">
        <f t="shared" si="20"/>
        <v>87500435.755638555</v>
      </c>
      <c r="AC71" s="9" t="str">
        <f>VLOOKUP(A71,raw_아이건설넷목록!B:P,14,FALSE)</f>
        <v>23/04/20/10:00</v>
      </c>
      <c r="AD71" s="9" t="str">
        <f>VLOOKUP(A71,raw_아이건설넷목록!B:Q,15,FALSE)</f>
        <v>23/04/24/10:00</v>
      </c>
      <c r="AE71" s="9" t="str">
        <f>VLOOKUP(A71,raw_아이건설넷목록!B:R,16,FALSE)</f>
        <v>23/04/24/11:00</v>
      </c>
      <c r="AF71" s="9" t="e">
        <f>VLOOKUP(A71,raw_부광!A:L,12,FALSE)</f>
        <v>#N/A</v>
      </c>
      <c r="AG71" s="9" t="s">
        <v>118</v>
      </c>
    </row>
    <row r="72" spans="1:33" ht="12.6" customHeight="1">
      <c r="A72" s="9" t="s">
        <v>719</v>
      </c>
      <c r="B72" s="5" t="s">
        <v>421</v>
      </c>
      <c r="C72" s="5" t="s">
        <v>422</v>
      </c>
      <c r="D72" s="5"/>
      <c r="E72" s="113">
        <f>VLOOKUP(A72,raw_아이건설넷목록!B:G,5,FALSE)</f>
        <v>878218000</v>
      </c>
      <c r="F72" s="83">
        <v>878218000</v>
      </c>
      <c r="G72" s="182">
        <f t="shared" si="14"/>
        <v>1.0101799810922891</v>
      </c>
      <c r="H72" s="83">
        <f>VLOOKUP(A72,raw_아이건설넷목록!B:I,7,FALSE)</f>
        <v>87.745000000000005</v>
      </c>
      <c r="I72" s="114">
        <f>IF(E72="","-",IF(E72&lt;1000000000,낙찰하한율!$B$3,IF(AND(E72&lt;5000000000,E72&gt;=1000000000),낙찰하한율!$B$4,IF(AND(E72&gt;=5000000000,E72&lt;10000000000),낙찰하한율!$B$5,IF(AND(E72&gt;=10000000000,E72&lt;30000000000),낙찰하한율!$B$6)))))</f>
        <v>0.87744999999999995</v>
      </c>
      <c r="J72" s="180">
        <f t="shared" si="15"/>
        <v>778437000</v>
      </c>
      <c r="K72" s="83">
        <f>VLOOKUP(A72,raw_아이건설넷목록!B:J,8,FALSE)</f>
        <v>31893943</v>
      </c>
      <c r="L72" s="173">
        <f t="shared" si="21"/>
        <v>31256064.140000001</v>
      </c>
      <c r="M72" s="5"/>
      <c r="N72" s="83">
        <f>VLOOKUP(A72,raw_부광!A:L,5,FALSE)</f>
        <v>778437000</v>
      </c>
      <c r="O72" s="5"/>
      <c r="P72" s="5"/>
      <c r="Q72" s="5">
        <f t="shared" si="16"/>
        <v>1.0086058674298284</v>
      </c>
      <c r="R72" s="185" t="str">
        <f>VLOOKUP(A72,raw_아이건설넷결과!C:K,8,FALSE)</f>
        <v>777,224,000</v>
      </c>
      <c r="S72" s="5" t="str">
        <f>VLOOKUP(A72,raw_아이건설넷결과!C:L,10,FALSE)</f>
        <v>정원종합건설 주식회사</v>
      </c>
      <c r="T72" s="126">
        <f t="shared" si="23"/>
        <v>88.189030237846552</v>
      </c>
      <c r="U72" s="123">
        <f t="shared" si="17"/>
        <v>88.189031413762564</v>
      </c>
      <c r="V72" s="119">
        <f t="shared" si="24"/>
        <v>0.88500121837630297</v>
      </c>
      <c r="W72" s="178" t="str">
        <f>VLOOKUP(A72,raw_아이건설넷결과!C:N,6,FALSE)</f>
        <v>881,315,950</v>
      </c>
      <c r="X72" s="84">
        <f t="shared" si="18"/>
        <v>1.0035275409977933</v>
      </c>
      <c r="Y72" s="83">
        <f t="shared" si="22"/>
        <v>100352.75409977933</v>
      </c>
      <c r="Z72" s="121">
        <f t="shared" si="13"/>
        <v>773310691.08064973</v>
      </c>
      <c r="AA72" s="83">
        <f t="shared" si="19"/>
        <v>32006450.191513781</v>
      </c>
      <c r="AB72" s="118">
        <f t="shared" si="20"/>
        <v>31366321.187683504</v>
      </c>
      <c r="AC72" s="9" t="str">
        <f>VLOOKUP(A72,raw_아이건설넷목록!B:P,14,FALSE)</f>
        <v>23/06/19/10:00</v>
      </c>
      <c r="AD72" s="9" t="str">
        <f>VLOOKUP(A72,raw_아이건설넷목록!B:Q,15,FALSE)</f>
        <v>23/06/21/10:00</v>
      </c>
      <c r="AE72" s="9" t="str">
        <f>VLOOKUP(A72,raw_아이건설넷목록!B:R,16,FALSE)</f>
        <v>23/06/21/11:00</v>
      </c>
      <c r="AF72" s="9" t="str">
        <f>VLOOKUP(A72,raw_부광!A:L,12,FALSE)</f>
        <v>61/781</v>
      </c>
      <c r="AG72" s="9" t="s">
        <v>281</v>
      </c>
    </row>
    <row r="73" spans="1:33" ht="12.6" customHeight="1">
      <c r="A73" s="9" t="s">
        <v>720</v>
      </c>
      <c r="B73" s="5" t="s">
        <v>423</v>
      </c>
      <c r="C73" s="5" t="s">
        <v>330</v>
      </c>
      <c r="D73" s="5"/>
      <c r="E73" s="113">
        <f>VLOOKUP(A73,raw_아이건설넷목록!B:G,5,FALSE)</f>
        <v>811268000</v>
      </c>
      <c r="F73" s="83">
        <v>811268000</v>
      </c>
      <c r="G73" s="182">
        <f t="shared" si="14"/>
        <v>1.0037305952013826</v>
      </c>
      <c r="H73" s="83">
        <f>VLOOKUP(A73,raw_아이건설넷목록!B:I,7,FALSE)</f>
        <v>87.745000000000005</v>
      </c>
      <c r="I73" s="114">
        <f>IF(E73="","-",IF(E73&lt;1000000000,낙찰하한율!$B$3,IF(AND(E73&lt;5000000000,E73&gt;=1000000000),낙찰하한율!$B$4,IF(AND(E73&gt;=5000000000,E73&lt;10000000000),낙찰하한율!$B$5,IF(AND(E73&gt;=10000000000,E73&lt;30000000000),낙찰하한율!$B$6)))))</f>
        <v>0.87744999999999995</v>
      </c>
      <c r="J73" s="180">
        <f t="shared" si="15"/>
        <v>714502720</v>
      </c>
      <c r="K73" s="83">
        <f>VLOOKUP(A73,raw_아이건설넷목록!B:J,8,FALSE)</f>
        <v>45932237</v>
      </c>
      <c r="L73" s="173">
        <f t="shared" si="21"/>
        <v>45013592.259999998</v>
      </c>
      <c r="M73" s="5"/>
      <c r="N73" s="83">
        <f>VLOOKUP(A73,raw_부광!A:L,5,FALSE)</f>
        <v>714502720</v>
      </c>
      <c r="O73" s="5"/>
      <c r="P73" s="5"/>
      <c r="Q73" s="5">
        <f t="shared" si="16"/>
        <v>1.0041055071698735</v>
      </c>
      <c r="R73" s="185" t="str">
        <f>VLOOKUP(A73,raw_아이건설넷결과!C:K,8,FALSE)</f>
        <v>714,769,600</v>
      </c>
      <c r="S73" s="5" t="str">
        <f>VLOOKUP(A73,raw_아이건설넷결과!C:L,10,FALSE)</f>
        <v>(주)동우자동도어</v>
      </c>
      <c r="T73" s="126">
        <f t="shared" si="23"/>
        <v>88.450411660979412</v>
      </c>
      <c r="U73" s="123">
        <f t="shared" si="17"/>
        <v>88.450412915051999</v>
      </c>
      <c r="V73" s="119">
        <f t="shared" si="24"/>
        <v>0.88105237726620544</v>
      </c>
      <c r="W73" s="178" t="str">
        <f>VLOOKUP(A73,raw_아이건설넷결과!C:N,6,FALSE)</f>
        <v>808,102,050</v>
      </c>
      <c r="X73" s="84">
        <f t="shared" si="18"/>
        <v>0.99609752880675684</v>
      </c>
      <c r="Y73" s="83">
        <f t="shared" si="22"/>
        <v>99609.752880675689</v>
      </c>
      <c r="Z73" s="121">
        <f t="shared" si="13"/>
        <v>709069154.52564967</v>
      </c>
      <c r="AA73" s="83">
        <f t="shared" si="19"/>
        <v>45752987.768266283</v>
      </c>
      <c r="AB73" s="118">
        <f t="shared" si="20"/>
        <v>44837928.012900956</v>
      </c>
      <c r="AC73" s="9" t="str">
        <f>VLOOKUP(A73,raw_아이건설넷목록!B:P,14,FALSE)</f>
        <v>23/04/28/10:00</v>
      </c>
      <c r="AD73" s="9" t="str">
        <f>VLOOKUP(A73,raw_아이건설넷목록!B:Q,15,FALSE)</f>
        <v>23/05/02/10:00</v>
      </c>
      <c r="AE73" s="9" t="str">
        <f>VLOOKUP(A73,raw_아이건설넷목록!B:R,16,FALSE)</f>
        <v>23/05/02/11:00</v>
      </c>
      <c r="AF73" s="9" t="str">
        <f>VLOOKUP(A73,raw_부광!A:L,12,FALSE)</f>
        <v>-6/535</v>
      </c>
      <c r="AG73" s="9" t="s">
        <v>900</v>
      </c>
    </row>
    <row r="74" spans="1:33" ht="12.6" customHeight="1">
      <c r="A74" s="9" t="s">
        <v>721</v>
      </c>
      <c r="B74" s="5" t="s">
        <v>424</v>
      </c>
      <c r="C74" s="5" t="s">
        <v>425</v>
      </c>
      <c r="D74" s="5"/>
      <c r="E74" s="113">
        <f>VLOOKUP(A74,raw_아이건설넷목록!B:G,5,FALSE)</f>
        <v>9207781000</v>
      </c>
      <c r="F74" s="83">
        <v>9207781000</v>
      </c>
      <c r="G74" s="182">
        <f t="shared" si="14"/>
        <v>1.0133073010897338</v>
      </c>
      <c r="H74" s="83">
        <f>VLOOKUP(A74,raw_아이건설넷목록!B:I,7,FALSE)</f>
        <v>85.995000000000005</v>
      </c>
      <c r="I74" s="114">
        <f>IF(E74="","-",IF(E74&lt;1000000000,낙찰하한율!$B$3,IF(AND(E74&lt;5000000000,E74&gt;=1000000000),낙찰하한율!$B$4,IF(AND(E74&gt;=5000000000,E74&lt;10000000000),낙찰하한율!$B$5,IF(AND(E74&gt;=10000000000,E74&lt;30000000000),낙찰하한율!$B$6)))))</f>
        <v>0.85494999999999999</v>
      </c>
      <c r="J74" s="180">
        <f t="shared" si="15"/>
        <v>7976950000</v>
      </c>
      <c r="K74" s="83">
        <f>VLOOKUP(A74,raw_아이건설넷목록!B:J,8,FALSE)</f>
        <v>477958285</v>
      </c>
      <c r="L74" s="173">
        <f t="shared" si="21"/>
        <v>468399119.30000001</v>
      </c>
      <c r="M74" s="5"/>
      <c r="N74" s="83">
        <f>VLOOKUP(A74,raw_부광!A:L,5,FALSE)</f>
        <v>7976950000</v>
      </c>
      <c r="O74" s="5"/>
      <c r="P74" s="5"/>
      <c r="Q74" s="5">
        <f t="shared" si="16"/>
        <v>1.0196290470134304</v>
      </c>
      <c r="R74" s="185" t="str">
        <f>VLOOKUP(A74,raw_아이건설넷결과!C:K,8,FALSE)</f>
        <v>8,026,716,000</v>
      </c>
      <c r="S74" s="5" t="str">
        <f>VLOOKUP(A74,raw_아이건설넷결과!C:L,10,FALSE)</f>
        <v>성창씨엔씨(주)</v>
      </c>
      <c r="T74" s="126">
        <f t="shared" si="23"/>
        <v>86.744666017718359</v>
      </c>
      <c r="U74" s="123">
        <f t="shared" si="17"/>
        <v>86.744666140906446</v>
      </c>
      <c r="V74" s="119">
        <f t="shared" si="24"/>
        <v>0.87173185374413231</v>
      </c>
      <c r="W74" s="178" t="str">
        <f>VLOOKUP(A74,raw_아이건설넷결과!C:N,6,FALSE)</f>
        <v>9,253,267,500</v>
      </c>
      <c r="X74" s="84">
        <f t="shared" si="18"/>
        <v>1.004940006718231</v>
      </c>
      <c r="Y74" s="83">
        <f t="shared" si="22"/>
        <v>100494.0006718231</v>
      </c>
      <c r="Z74" s="121">
        <f t="shared" si="13"/>
        <v>7911081061.5985737</v>
      </c>
      <c r="AA74" s="83">
        <f t="shared" si="19"/>
        <v>480319402.1389342</v>
      </c>
      <c r="AB74" s="118">
        <f t="shared" si="20"/>
        <v>470713014.09615552</v>
      </c>
      <c r="AC74" s="9" t="str">
        <f>VLOOKUP(A74,raw_아이건설넷목록!B:P,14,FALSE)</f>
        <v>23/06/14/10:00</v>
      </c>
      <c r="AD74" s="9" t="str">
        <f>VLOOKUP(A74,raw_아이건설넷목록!B:Q,15,FALSE)</f>
        <v>23/06/19/10:00</v>
      </c>
      <c r="AE74" s="9" t="str">
        <f>VLOOKUP(A74,raw_아이건설넷목록!B:R,16,FALSE)</f>
        <v>23/06/19/11:00</v>
      </c>
      <c r="AF74" s="9" t="str">
        <f>VLOOKUP(A74,raw_부광!A:L,12,FALSE)</f>
        <v>-76/225</v>
      </c>
      <c r="AG74" s="9" t="s">
        <v>118</v>
      </c>
    </row>
    <row r="75" spans="1:33" ht="12.6" customHeight="1">
      <c r="A75" s="9" t="s">
        <v>722</v>
      </c>
      <c r="B75" s="5" t="s">
        <v>426</v>
      </c>
      <c r="C75" s="5" t="s">
        <v>402</v>
      </c>
      <c r="D75" s="5"/>
      <c r="E75" s="113">
        <f>VLOOKUP(A75,raw_아이건설넷목록!B:G,5,FALSE)</f>
        <v>4245041000</v>
      </c>
      <c r="F75" s="83">
        <v>4245041000</v>
      </c>
      <c r="G75" s="182">
        <f t="shared" si="14"/>
        <v>1.0038378054889965</v>
      </c>
      <c r="H75" s="83">
        <f>VLOOKUP(A75,raw_아이건설넷목록!B:I,7,FALSE)</f>
        <v>86.745000000000005</v>
      </c>
      <c r="I75" s="114">
        <f>IF(E75="","-",IF(E75&lt;1000000000,낙찰하한율!$B$3,IF(AND(E75&lt;5000000000,E75&gt;=1000000000),낙찰하한율!$B$4,IF(AND(E75&gt;=5000000000,E75&lt;10000000000),낙찰하한율!$B$5,IF(AND(E75&gt;=10000000000,E75&lt;30000000000),낙찰하한율!$B$6)))))</f>
        <v>0.86745000000000005</v>
      </c>
      <c r="J75" s="180">
        <f t="shared" si="15"/>
        <v>3696492999.9999995</v>
      </c>
      <c r="K75" s="83">
        <f>VLOOKUP(A75,raw_아이건설넷목록!B:J,8,FALSE)</f>
        <v>248193534</v>
      </c>
      <c r="L75" s="173">
        <f t="shared" si="21"/>
        <v>243229663.31999999</v>
      </c>
      <c r="M75" s="5"/>
      <c r="N75" s="83">
        <f>VLOOKUP(A75,raw_부광!A:L,5,FALSE)</f>
        <v>3696493000</v>
      </c>
      <c r="O75" s="5"/>
      <c r="P75" s="5"/>
      <c r="Q75" s="5">
        <f t="shared" si="16"/>
        <v>1.0055978176998608</v>
      </c>
      <c r="R75" s="185" t="str">
        <f>VLOOKUP(A75,raw_아이건설넷결과!C:K,8,FALSE)</f>
        <v>3,702,974,000</v>
      </c>
      <c r="S75" s="5" t="str">
        <f>VLOOKUP(A75,raw_아이건설넷결과!C:L,10,FALSE)</f>
        <v>주식회사 삼진비티</v>
      </c>
      <c r="T75" s="126">
        <f t="shared" si="23"/>
        <v>87.525103632410122</v>
      </c>
      <c r="U75" s="123">
        <f t="shared" si="17"/>
        <v>87.525103888188227</v>
      </c>
      <c r="V75" s="119">
        <f t="shared" si="24"/>
        <v>0.87230582696374426</v>
      </c>
      <c r="W75" s="178" t="str">
        <f>VLOOKUP(A75,raw_아이건설넷결과!C:N,6,FALSE)</f>
        <v>4,230,756,475</v>
      </c>
      <c r="X75" s="84">
        <f t="shared" si="18"/>
        <v>0.99663500894337653</v>
      </c>
      <c r="Y75" s="83">
        <f t="shared" si="22"/>
        <v>99663.50089433766</v>
      </c>
      <c r="Z75" s="121">
        <f t="shared" si="13"/>
        <v>3669969715.7368002</v>
      </c>
      <c r="AA75" s="83">
        <f t="shared" si="19"/>
        <v>247358364.97777823</v>
      </c>
      <c r="AB75" s="118">
        <f t="shared" si="20"/>
        <v>242411197.67822266</v>
      </c>
      <c r="AC75" s="9" t="str">
        <f>VLOOKUP(A75,raw_아이건설넷목록!B:P,14,FALSE)</f>
        <v>23/06/15/18:00</v>
      </c>
      <c r="AD75" s="9" t="str">
        <f>VLOOKUP(A75,raw_아이건설넷목록!B:Q,15,FALSE)</f>
        <v>23/06/21/10:00</v>
      </c>
      <c r="AE75" s="9" t="str">
        <f>VLOOKUP(A75,raw_아이건설넷목록!B:R,16,FALSE)</f>
        <v>23/06/21/11:00</v>
      </c>
      <c r="AF75" s="9" t="str">
        <f>VLOOKUP(A75,raw_부광!A:L,12,FALSE)</f>
        <v>-26/313</v>
      </c>
      <c r="AG75" s="9" t="s">
        <v>118</v>
      </c>
    </row>
    <row r="76" spans="1:33" ht="12.6" customHeight="1">
      <c r="A76" s="9" t="s">
        <v>723</v>
      </c>
      <c r="B76" s="5" t="s">
        <v>427</v>
      </c>
      <c r="C76" s="5" t="s">
        <v>367</v>
      </c>
      <c r="D76" s="5"/>
      <c r="E76" s="113">
        <f>VLOOKUP(A76,raw_아이건설넷목록!B:G,5,FALSE)</f>
        <v>1674170000</v>
      </c>
      <c r="F76" s="83">
        <v>1674170000</v>
      </c>
      <c r="G76" s="182">
        <f t="shared" si="14"/>
        <v>0.99779945105258205</v>
      </c>
      <c r="H76" s="83">
        <f>VLOOKUP(A76,raw_아이건설넷목록!B:I,7,FALSE)</f>
        <v>86.745000000000005</v>
      </c>
      <c r="I76" s="114">
        <f>IF(E76="","-",IF(E76&lt;1000000000,낙찰하한율!$B$3,IF(AND(E76&lt;5000000000,E76&gt;=1000000000),낙찰하한율!$B$4,IF(AND(E76&gt;=5000000000,E76&lt;10000000000),낙찰하한율!$B$5,IF(AND(E76&gt;=10000000000,E76&lt;30000000000),낙찰하한율!$B$6)))))</f>
        <v>0.86745000000000005</v>
      </c>
      <c r="J76" s="180">
        <f t="shared" si="15"/>
        <v>1449063000</v>
      </c>
      <c r="K76" s="83">
        <f>VLOOKUP(A76,raw_아이건설넷목록!B:J,8,FALSE)</f>
        <v>69271547</v>
      </c>
      <c r="L76" s="173">
        <f t="shared" si="21"/>
        <v>67886116.060000002</v>
      </c>
      <c r="M76" s="5"/>
      <c r="N76" s="83">
        <f>VLOOKUP(A76,raw_부광!A:L,5,FALSE)</f>
        <v>1449063000</v>
      </c>
      <c r="O76" s="5"/>
      <c r="P76" s="5"/>
      <c r="Q76" s="5">
        <f t="shared" si="16"/>
        <v>1.0054445259222333</v>
      </c>
      <c r="R76" s="185" t="str">
        <f>VLOOKUP(A76,raw_아이건설넷결과!C:K,8,FALSE)</f>
        <v>1,460,165,627</v>
      </c>
      <c r="S76" s="5" t="str">
        <f>VLOOKUP(A76,raw_아이건설넷결과!C:L,10,FALSE)</f>
        <v>주식회사 더 네임</v>
      </c>
      <c r="T76" s="126">
        <f t="shared" si="23"/>
        <v>87.303931876265182</v>
      </c>
      <c r="U76" s="123">
        <f t="shared" si="17"/>
        <v>87.303932534749421</v>
      </c>
      <c r="V76" s="119">
        <f t="shared" si="24"/>
        <v>0.87217285401124134</v>
      </c>
      <c r="W76" s="178" t="str">
        <f>VLOOKUP(A76,raw_아이건설넷결과!C:N,6,FALSE)</f>
        <v>1,672,508,425</v>
      </c>
      <c r="X76" s="84">
        <f t="shared" si="18"/>
        <v>0.99900752313086483</v>
      </c>
      <c r="Y76" s="83">
        <f t="shared" si="22"/>
        <v>99900.752313086487</v>
      </c>
      <c r="Z76" s="121">
        <f t="shared" ref="Z76:Z139" si="25">(W76-H76)*I76+H76</f>
        <v>1450817444.7642999</v>
      </c>
      <c r="AA76" s="83">
        <f t="shared" si="19"/>
        <v>69202796.591913283</v>
      </c>
      <c r="AB76" s="118">
        <f t="shared" si="20"/>
        <v>67818740.660075009</v>
      </c>
      <c r="AC76" s="9" t="str">
        <f>VLOOKUP(A76,raw_아이건설넷목록!B:P,14,FALSE)</f>
        <v>23/04/06/09:00</v>
      </c>
      <c r="AD76" s="9" t="str">
        <f>VLOOKUP(A76,raw_아이건설넷목록!B:Q,15,FALSE)</f>
        <v>23/04/11/10:00</v>
      </c>
      <c r="AE76" s="9" t="str">
        <f>VLOOKUP(A76,raw_아이건설넷목록!B:R,16,FALSE)</f>
        <v>23/04/11/11:00</v>
      </c>
      <c r="AF76" s="9" t="str">
        <f>VLOOKUP(A76,raw_부광!A:L,12,FALSE)</f>
        <v>-252/707</v>
      </c>
      <c r="AG76" s="9" t="s">
        <v>118</v>
      </c>
    </row>
    <row r="77" spans="1:33" ht="12.6" customHeight="1">
      <c r="A77" s="9" t="s">
        <v>724</v>
      </c>
      <c r="B77" s="5" t="s">
        <v>428</v>
      </c>
      <c r="C77" s="5" t="s">
        <v>429</v>
      </c>
      <c r="D77" s="5"/>
      <c r="E77" s="113">
        <f>VLOOKUP(A77,raw_아이건설넷목록!B:G,5,FALSE)</f>
        <v>911605000</v>
      </c>
      <c r="F77" s="83">
        <v>911605000</v>
      </c>
      <c r="G77" s="182">
        <f t="shared" si="14"/>
        <v>1.0056760369502433</v>
      </c>
      <c r="H77" s="83">
        <f>VLOOKUP(A77,raw_아이건설넷목록!B:I,7,FALSE)</f>
        <v>87.745000000000005</v>
      </c>
      <c r="I77" s="114">
        <f>IF(E77="","-",IF(E77&lt;1000000000,낙찰하한율!$B$3,IF(AND(E77&lt;5000000000,E77&gt;=1000000000),낙찰하한율!$B$4,IF(AND(E77&gt;=5000000000,E77&lt;10000000000),낙찰하한율!$B$5,IF(AND(E77&gt;=10000000000,E77&lt;30000000000),낙찰하한율!$B$6)))))</f>
        <v>0.87744999999999995</v>
      </c>
      <c r="J77" s="180">
        <f t="shared" si="15"/>
        <v>804428000.00000012</v>
      </c>
      <c r="K77" s="83">
        <f>VLOOKUP(A77,raw_아이건설넷목록!B:J,8,FALSE)</f>
        <v>37027013</v>
      </c>
      <c r="L77" s="173">
        <f t="shared" si="21"/>
        <v>36286472.740000002</v>
      </c>
      <c r="M77" s="5"/>
      <c r="N77" s="83">
        <f>VLOOKUP(A77,raw_부광!A:L,5,FALSE)</f>
        <v>804428000</v>
      </c>
      <c r="O77" s="5"/>
      <c r="P77" s="5"/>
      <c r="Q77" s="5">
        <f t="shared" si="16"/>
        <v>0.99881587112415637</v>
      </c>
      <c r="R77" s="185" t="str">
        <f>VLOOKUP(A77,raw_아이건설넷결과!C:K,8,FALSE)</f>
        <v>798,940,637</v>
      </c>
      <c r="S77" s="5" t="str">
        <f>VLOOKUP(A77,raw_아이건설넷결과!C:L,10,FALSE)</f>
        <v>(주)아이디포커스</v>
      </c>
      <c r="T77" s="126">
        <f t="shared" si="23"/>
        <v>88.252683967961843</v>
      </c>
      <c r="U77" s="123">
        <f t="shared" si="17"/>
        <v>88.252685106570411</v>
      </c>
      <c r="V77" s="119">
        <f t="shared" si="24"/>
        <v>0.87641098611789092</v>
      </c>
      <c r="W77" s="178" t="str">
        <f>VLOOKUP(A77,raw_아이건설넷결과!C:N,6,FALSE)</f>
        <v>905,287,625</v>
      </c>
      <c r="X77" s="84">
        <f t="shared" si="18"/>
        <v>0.99307005227044609</v>
      </c>
      <c r="Y77" s="83">
        <f t="shared" si="22"/>
        <v>99307.005227044603</v>
      </c>
      <c r="Z77" s="121">
        <f t="shared" si="25"/>
        <v>794344637.30939972</v>
      </c>
      <c r="AA77" s="83">
        <f t="shared" si="19"/>
        <v>36770417.735328488</v>
      </c>
      <c r="AB77" s="118">
        <f t="shared" si="20"/>
        <v>36035009.380621918</v>
      </c>
      <c r="AC77" s="9" t="str">
        <f>VLOOKUP(A77,raw_아이건설넷목록!B:P,14,FALSE)</f>
        <v>23/06/14/17:00</v>
      </c>
      <c r="AD77" s="9" t="str">
        <f>VLOOKUP(A77,raw_아이건설넷목록!B:Q,15,FALSE)</f>
        <v>23/06/22/12:00</v>
      </c>
      <c r="AE77" s="9" t="str">
        <f>VLOOKUP(A77,raw_아이건설넷목록!B:R,16,FALSE)</f>
        <v>23/06/22/13:00</v>
      </c>
      <c r="AF77" s="9" t="str">
        <f>VLOOKUP(A77,raw_부광!A:L,12,FALSE)</f>
        <v>269/698</v>
      </c>
      <c r="AG77" s="158" t="s">
        <v>109</v>
      </c>
    </row>
    <row r="78" spans="1:33" ht="12.6" customHeight="1">
      <c r="A78" s="9" t="s">
        <v>725</v>
      </c>
      <c r="B78" s="5" t="s">
        <v>430</v>
      </c>
      <c r="C78" s="5" t="s">
        <v>384</v>
      </c>
      <c r="D78" s="5"/>
      <c r="E78" s="113">
        <f>VLOOKUP(A78,raw_아이건설넷목록!B:G,5,FALSE)</f>
        <v>10996770000</v>
      </c>
      <c r="F78" s="83">
        <v>10996770000</v>
      </c>
      <c r="G78" s="182" t="e">
        <f t="shared" si="14"/>
        <v>#N/A</v>
      </c>
      <c r="H78" s="83">
        <f>VLOOKUP(A78,raw_아이건설넷목록!B:I,7,FALSE)</f>
        <v>85.995000000000005</v>
      </c>
      <c r="I78" s="114">
        <f>IF(E78="","-",IF(E78&lt;1000000000,낙찰하한율!$B$3,IF(AND(E78&lt;5000000000,E78&gt;=1000000000),낙찰하한율!$B$4,IF(AND(E78&gt;=5000000000,E78&lt;10000000000),낙찰하한율!$B$5,IF(AND(E78&gt;=10000000000,E78&lt;30000000000),낙찰하한율!$B$6)))))</f>
        <v>0.79995000000000005</v>
      </c>
      <c r="J78" s="180" t="e">
        <f t="shared" si="15"/>
        <v>#N/A</v>
      </c>
      <c r="K78" s="83">
        <f>VLOOKUP(A78,raw_아이건설넷목록!B:J,8,FALSE)</f>
        <v>627363442</v>
      </c>
      <c r="L78" s="173">
        <f t="shared" si="21"/>
        <v>614816173.15999997</v>
      </c>
      <c r="M78" s="5"/>
      <c r="N78" s="83" t="e">
        <f>VLOOKUP(A78,raw_부광!A:L,5,FALSE)</f>
        <v>#N/A</v>
      </c>
      <c r="O78" s="5"/>
      <c r="P78" s="5"/>
      <c r="Q78" s="5">
        <f t="shared" si="16"/>
        <v>1.0825019757236189</v>
      </c>
      <c r="R78" s="185" t="str">
        <f>VLOOKUP(A78,raw_아이건설넷결과!C:K,8,FALSE)</f>
        <v>9,522,625,000</v>
      </c>
      <c r="S78" s="5" t="str">
        <f>VLOOKUP(A78,raw_아이건설넷결과!C:L,10,FALSE)</f>
        <v>한글종합건설(주)</v>
      </c>
      <c r="T78" s="126">
        <f t="shared" si="23"/>
        <v>86.806988115170995</v>
      </c>
      <c r="U78" s="123">
        <f t="shared" si="17"/>
        <v>86.806988218593531</v>
      </c>
      <c r="V78" s="119">
        <f t="shared" si="24"/>
        <v>0.86594745548010921</v>
      </c>
      <c r="W78" s="178" t="str">
        <f>VLOOKUP(A78,raw_아이건설넷결과!C:N,6,FALSE)</f>
        <v>10,969,882,950</v>
      </c>
      <c r="X78" s="84">
        <f t="shared" si="18"/>
        <v>0.99755500478776948</v>
      </c>
      <c r="Y78" s="83">
        <f t="shared" si="22"/>
        <v>99755.500478776943</v>
      </c>
      <c r="Z78" s="121">
        <f t="shared" si="25"/>
        <v>8775357883.0558014</v>
      </c>
      <c r="AA78" s="83">
        <f t="shared" si="19"/>
        <v>625829541.38798153</v>
      </c>
      <c r="AB78" s="118">
        <f t="shared" si="20"/>
        <v>613312950.56022191</v>
      </c>
      <c r="AC78" s="9" t="str">
        <f>VLOOKUP(A78,raw_아이건설넷목록!B:P,14,FALSE)</f>
        <v>23/06/08/15:00</v>
      </c>
      <c r="AD78" s="9" t="str">
        <f>VLOOKUP(A78,raw_아이건설넷목록!B:Q,15,FALSE)</f>
        <v>23/06/13/14:00</v>
      </c>
      <c r="AE78" s="9" t="str">
        <f>VLOOKUP(A78,raw_아이건설넷목록!B:R,16,FALSE)</f>
        <v>23/06/13/15:00</v>
      </c>
      <c r="AF78" s="9" t="e">
        <f>VLOOKUP(A78,raw_부광!A:L,12,FALSE)</f>
        <v>#N/A</v>
      </c>
      <c r="AG78" s="9" t="s">
        <v>118</v>
      </c>
    </row>
    <row r="79" spans="1:33" ht="12.6" customHeight="1">
      <c r="A79" s="9" t="s">
        <v>726</v>
      </c>
      <c r="B79" s="5" t="s">
        <v>431</v>
      </c>
      <c r="C79" s="5" t="s">
        <v>432</v>
      </c>
      <c r="D79" s="5"/>
      <c r="E79" s="113">
        <f>VLOOKUP(A79,raw_아이건설넷목록!B:G,5,FALSE)</f>
        <v>1880663000</v>
      </c>
      <c r="F79" s="83">
        <v>1880663000</v>
      </c>
      <c r="G79" s="182">
        <f t="shared" si="14"/>
        <v>1.0090775113640522</v>
      </c>
      <c r="H79" s="83">
        <f>VLOOKUP(A79,raw_아이건설넷목록!B:I,7,FALSE)</f>
        <v>86.745000000000005</v>
      </c>
      <c r="I79" s="114">
        <f>IF(E79="","-",IF(E79&lt;1000000000,낙찰하한율!$B$3,IF(AND(E79&lt;5000000000,E79&gt;=1000000000),낙찰하한율!$B$4,IF(AND(E79&gt;=5000000000,E79&lt;10000000000),낙찰하한율!$B$5,IF(AND(E79&gt;=10000000000,E79&lt;30000000000),낙찰하한율!$B$6)))))</f>
        <v>0.86745000000000005</v>
      </c>
      <c r="J79" s="180">
        <f t="shared" si="15"/>
        <v>1646190000</v>
      </c>
      <c r="K79" s="83">
        <f>VLOOKUP(A79,raw_아이건설넷목록!B:J,8,FALSE)</f>
        <v>48151232</v>
      </c>
      <c r="L79" s="173">
        <f t="shared" si="21"/>
        <v>47188207.359999999</v>
      </c>
      <c r="M79" s="5"/>
      <c r="N79" s="83">
        <f>VLOOKUP(A79,raw_부광!A:L,5,FALSE)</f>
        <v>1646190000</v>
      </c>
      <c r="O79" s="5"/>
      <c r="P79" s="5"/>
      <c r="Q79" s="5">
        <f t="shared" si="16"/>
        <v>1.0280171322984362</v>
      </c>
      <c r="R79" s="185" t="str">
        <f>VLOOKUP(A79,raw_아이건설넷결과!C:K,8,FALSE)</f>
        <v>1,677,087,740</v>
      </c>
      <c r="S79" s="5" t="str">
        <f>VLOOKUP(A79,raw_아이건설넷결과!C:L,10,FALSE)</f>
        <v>원전종합건설 주식회사</v>
      </c>
      <c r="T79" s="126">
        <f t="shared" si="23"/>
        <v>88.276249774201105</v>
      </c>
      <c r="U79" s="123">
        <f t="shared" si="17"/>
        <v>88.276250309503396</v>
      </c>
      <c r="V79" s="119">
        <f t="shared" si="24"/>
        <v>0.89175346141227851</v>
      </c>
      <c r="W79" s="178" t="str">
        <f>VLOOKUP(A79,raw_아이건설넷결과!C:N,6,FALSE)</f>
        <v>1,899,817,600</v>
      </c>
      <c r="X79" s="84">
        <f t="shared" si="18"/>
        <v>1.0101850251746325</v>
      </c>
      <c r="Y79" s="83">
        <f t="shared" si="22"/>
        <v>101018.50251746325</v>
      </c>
      <c r="Z79" s="121">
        <f t="shared" si="25"/>
        <v>1647996788.6180499</v>
      </c>
      <c r="AA79" s="83">
        <f t="shared" si="19"/>
        <v>48641653.510109566</v>
      </c>
      <c r="AB79" s="118">
        <f t="shared" si="20"/>
        <v>47668820.439907372</v>
      </c>
      <c r="AC79" s="9" t="str">
        <f>VLOOKUP(A79,raw_아이건설넷목록!B:P,14,FALSE)</f>
        <v>23/06/07/17:20</v>
      </c>
      <c r="AD79" s="9" t="str">
        <f>VLOOKUP(A79,raw_아이건설넷목록!B:Q,15,FALSE)</f>
        <v>23/06/23/10:00</v>
      </c>
      <c r="AE79" s="9" t="str">
        <f>VLOOKUP(A79,raw_아이건설넷목록!B:R,16,FALSE)</f>
        <v>23/06/23/11:00</v>
      </c>
      <c r="AF79" s="9" t="str">
        <f>VLOOKUP(A79,raw_부광!A:L,12,FALSE)</f>
        <v>-592/736</v>
      </c>
      <c r="AG79" s="158" t="s">
        <v>109</v>
      </c>
    </row>
    <row r="80" spans="1:33" ht="12.6" customHeight="1">
      <c r="A80" s="9" t="s">
        <v>727</v>
      </c>
      <c r="B80" s="5" t="s">
        <v>433</v>
      </c>
      <c r="C80" s="5" t="s">
        <v>434</v>
      </c>
      <c r="D80" s="5"/>
      <c r="E80" s="113">
        <f>VLOOKUP(A80,raw_아이건설넷목록!B:G,5,FALSE)</f>
        <v>665475000</v>
      </c>
      <c r="F80" s="83">
        <v>665475000</v>
      </c>
      <c r="G80" s="182">
        <f t="shared" si="14"/>
        <v>1.0095767421944086</v>
      </c>
      <c r="H80" s="83">
        <f>VLOOKUP(A80,raw_아이건설넷목록!B:I,7,FALSE)</f>
        <v>87.745000000000005</v>
      </c>
      <c r="I80" s="114">
        <f>IF(E80="","-",IF(E80&lt;1000000000,낙찰하한율!$B$3,IF(AND(E80&lt;5000000000,E80&gt;=1000000000),낙찰하한율!$B$4,IF(AND(E80&gt;=5000000000,E80&lt;10000000000),낙찰하한율!$B$5,IF(AND(E80&gt;=10000000000,E80&lt;30000000000),낙찰하한율!$B$6)))))</f>
        <v>0.87744999999999995</v>
      </c>
      <c r="J80" s="180">
        <f t="shared" si="15"/>
        <v>589513100</v>
      </c>
      <c r="K80" s="83">
        <f>VLOOKUP(A80,raw_아이건설넷목록!B:J,8,FALSE)</f>
        <v>39689163</v>
      </c>
      <c r="L80" s="173">
        <f t="shared" si="21"/>
        <v>38895379.740000002</v>
      </c>
      <c r="M80" s="5"/>
      <c r="N80" s="83">
        <f>VLOOKUP(A80,raw_부광!A:L,5,FALSE)</f>
        <v>589513100</v>
      </c>
      <c r="O80" s="5"/>
      <c r="P80" s="5"/>
      <c r="Q80" s="5">
        <f t="shared" si="16"/>
        <v>1.0006781075243456</v>
      </c>
      <c r="R80" s="185" t="str">
        <f>VLOOKUP(A80,raw_아이건설넷결과!C:K,8,FALSE)</f>
        <v>584,317,000</v>
      </c>
      <c r="S80" s="5" t="str">
        <f>VLOOKUP(A80,raw_아이건설넷결과!C:L,10,FALSE)</f>
        <v>개경건설주식회사</v>
      </c>
      <c r="T80" s="126">
        <f t="shared" si="23"/>
        <v>88.487842308536798</v>
      </c>
      <c r="U80" s="123">
        <f t="shared" si="17"/>
        <v>88.487843838264737</v>
      </c>
      <c r="V80" s="119">
        <f t="shared" si="24"/>
        <v>0.87804500544723696</v>
      </c>
      <c r="W80" s="178" t="str">
        <f>VLOOKUP(A80,raw_아이건설넷결과!C:N,6,FALSE)</f>
        <v>660,335,900</v>
      </c>
      <c r="X80" s="84">
        <f t="shared" si="18"/>
        <v>0.99227754611367824</v>
      </c>
      <c r="Y80" s="83">
        <f t="shared" si="22"/>
        <v>99227.754611367825</v>
      </c>
      <c r="Z80" s="121">
        <f t="shared" si="25"/>
        <v>579411746.20814967</v>
      </c>
      <c r="AA80" s="83">
        <f t="shared" si="19"/>
        <v>39382665.268945791</v>
      </c>
      <c r="AB80" s="118">
        <f t="shared" si="20"/>
        <v>38595011.963566877</v>
      </c>
      <c r="AC80" s="9" t="str">
        <f>VLOOKUP(A80,raw_아이건설넷목록!B:P,14,FALSE)</f>
        <v>23/04/10/20:00</v>
      </c>
      <c r="AD80" s="9" t="str">
        <f>VLOOKUP(A80,raw_아이건설넷목록!B:Q,15,FALSE)</f>
        <v>23/04/18/10:00</v>
      </c>
      <c r="AE80" s="9" t="str">
        <f>VLOOKUP(A80,raw_아이건설넷목록!B:R,16,FALSE)</f>
        <v>23/04/18/11:00</v>
      </c>
      <c r="AF80" s="9" t="str">
        <f>VLOOKUP(A80,raw_부광!A:L,12,FALSE)</f>
        <v>417/954</v>
      </c>
      <c r="AG80" s="9" t="s">
        <v>903</v>
      </c>
    </row>
    <row r="81" spans="1:33" ht="12.6" customHeight="1">
      <c r="A81" s="9" t="s">
        <v>728</v>
      </c>
      <c r="B81" s="5" t="s">
        <v>435</v>
      </c>
      <c r="C81" s="5" t="s">
        <v>436</v>
      </c>
      <c r="D81" s="5"/>
      <c r="E81" s="113">
        <f>VLOOKUP(A81,raw_아이건설넷목록!B:G,5,FALSE)</f>
        <v>631807000</v>
      </c>
      <c r="F81" s="83">
        <v>631807000</v>
      </c>
      <c r="G81" s="182">
        <f t="shared" si="14"/>
        <v>1.0052977251550359</v>
      </c>
      <c r="H81" s="83">
        <f>VLOOKUP(A81,raw_아이건설넷목록!B:I,7,FALSE)</f>
        <v>87.745000000000005</v>
      </c>
      <c r="I81" s="114">
        <f>IF(E81="","-",IF(E81&lt;1000000000,낙찰하한율!$B$3,IF(AND(E81&lt;5000000000,E81&gt;=1000000000),낙찰하한율!$B$4,IF(AND(E81&gt;=5000000000,E81&lt;10000000000),낙찰하한율!$B$5,IF(AND(E81&gt;=10000000000,E81&lt;30000000000),낙찰하한율!$B$6)))))</f>
        <v>0.87744999999999995</v>
      </c>
      <c r="J81" s="180">
        <f t="shared" si="15"/>
        <v>557316000</v>
      </c>
      <c r="K81" s="83">
        <f>VLOOKUP(A81,raw_아이건설넷목록!B:J,8,FALSE)</f>
        <v>7356291</v>
      </c>
      <c r="L81" s="173">
        <f t="shared" si="21"/>
        <v>7209165.1799999997</v>
      </c>
      <c r="M81" s="5"/>
      <c r="N81" s="83">
        <f>VLOOKUP(A81,raw_부광!A:L,5,FALSE)</f>
        <v>557316000</v>
      </c>
      <c r="O81" s="5"/>
      <c r="P81" s="5"/>
      <c r="Q81" s="5">
        <f t="shared" si="16"/>
        <v>1.0009160660887717</v>
      </c>
      <c r="R81" s="185" t="str">
        <f>VLOOKUP(A81,raw_아이건설넷결과!C:K,8,FALSE)</f>
        <v>554,886,900</v>
      </c>
      <c r="S81" s="5" t="str">
        <f>VLOOKUP(A81,raw_아이건설넷결과!C:L,10,FALSE)</f>
        <v>(주)두인이엔지</v>
      </c>
      <c r="T81" s="126">
        <f t="shared" si="23"/>
        <v>87.889531759185971</v>
      </c>
      <c r="U81" s="123">
        <f t="shared" si="17"/>
        <v>87.889533442309528</v>
      </c>
      <c r="V81" s="119">
        <f t="shared" si="24"/>
        <v>0.8782538021895927</v>
      </c>
      <c r="W81" s="178" t="str">
        <f>VLOOKUP(A81,raw_아이건설넷결과!C:N,6,FALSE)</f>
        <v>631,345,825</v>
      </c>
      <c r="X81" s="84">
        <f t="shared" si="18"/>
        <v>0.99927006981562405</v>
      </c>
      <c r="Y81" s="83">
        <f t="shared" si="22"/>
        <v>99927.006981562401</v>
      </c>
      <c r="Z81" s="121">
        <f t="shared" si="25"/>
        <v>553974404.89939976</v>
      </c>
      <c r="AA81" s="83">
        <f t="shared" si="19"/>
        <v>7350921.4211540464</v>
      </c>
      <c r="AB81" s="118">
        <f t="shared" si="20"/>
        <v>7203902.9927309658</v>
      </c>
      <c r="AC81" s="9" t="str">
        <f>VLOOKUP(A81,raw_아이건설넷목록!B:P,14,FALSE)</f>
        <v>23/05/22/10:00</v>
      </c>
      <c r="AD81" s="9" t="str">
        <f>VLOOKUP(A81,raw_아이건설넷목록!B:Q,15,FALSE)</f>
        <v>23/05/30/10:00</v>
      </c>
      <c r="AE81" s="9" t="str">
        <f>VLOOKUP(A81,raw_아이건설넷목록!B:R,16,FALSE)</f>
        <v>23/05/30/11:00</v>
      </c>
      <c r="AF81" s="9" t="str">
        <f>VLOOKUP(A81,raw_부광!A:L,12,FALSE)</f>
        <v>361/1187</v>
      </c>
      <c r="AG81" s="158" t="s">
        <v>109</v>
      </c>
    </row>
    <row r="82" spans="1:33" ht="12.6" customHeight="1">
      <c r="A82" s="9" t="s">
        <v>729</v>
      </c>
      <c r="B82" s="5" t="s">
        <v>437</v>
      </c>
      <c r="C82" s="5" t="s">
        <v>313</v>
      </c>
      <c r="D82" s="5"/>
      <c r="E82" s="113">
        <f>VLOOKUP(A82,raw_아이건설넷목록!B:G,5,FALSE)</f>
        <v>715548000</v>
      </c>
      <c r="F82" s="83">
        <v>715548000</v>
      </c>
      <c r="G82" s="182">
        <f t="shared" si="14"/>
        <v>1.0119985924973904</v>
      </c>
      <c r="H82" s="83">
        <f>VLOOKUP(A82,raw_아이건설넷목록!B:I,7,FALSE)</f>
        <v>87.745000000000005</v>
      </c>
      <c r="I82" s="114">
        <f>IF(E82="","-",IF(E82&lt;1000000000,낙찰하한율!$B$3,IF(AND(E82&lt;5000000000,E82&gt;=1000000000),낙찰하한율!$B$4,IF(AND(E82&gt;=5000000000,E82&lt;10000000000),낙찰하한율!$B$5,IF(AND(E82&gt;=10000000000,E82&lt;30000000000),낙찰하한율!$B$6)))))</f>
        <v>0.87744999999999995</v>
      </c>
      <c r="J82" s="180">
        <f t="shared" si="15"/>
        <v>635391000</v>
      </c>
      <c r="K82" s="83">
        <f>VLOOKUP(A82,raw_아이건설넷목록!B:J,8,FALSE)</f>
        <v>35723245</v>
      </c>
      <c r="L82" s="173">
        <f t="shared" si="21"/>
        <v>35008780.100000001</v>
      </c>
      <c r="M82" s="5"/>
      <c r="N82" s="83">
        <f>VLOOKUP(A82,raw_부광!A:L,5,FALSE)</f>
        <v>635391000</v>
      </c>
      <c r="O82" s="5"/>
      <c r="P82" s="5"/>
      <c r="Q82" s="5">
        <f t="shared" si="16"/>
        <v>1.0093968878763864</v>
      </c>
      <c r="R82" s="185" t="str">
        <f>VLOOKUP(A82,raw_아이건설넷결과!C:K,8,FALSE)</f>
        <v>633,757,500</v>
      </c>
      <c r="S82" s="5" t="str">
        <f>VLOOKUP(A82,raw_아이건설넷결과!C:L,10,FALSE)</f>
        <v>더제니스종합건설 주식회사</v>
      </c>
      <c r="T82" s="126">
        <f t="shared" si="23"/>
        <v>88.358787478772697</v>
      </c>
      <c r="U82" s="123">
        <f t="shared" si="17"/>
        <v>88.35878890289483</v>
      </c>
      <c r="V82" s="119">
        <f t="shared" si="24"/>
        <v>0.88569529926713508</v>
      </c>
      <c r="W82" s="178" t="str">
        <f>VLOOKUP(A82,raw_아이건설넷결과!C:N,6,FALSE)</f>
        <v>717,254,625</v>
      </c>
      <c r="X82" s="84">
        <f t="shared" si="18"/>
        <v>1.0023850601217528</v>
      </c>
      <c r="Y82" s="83">
        <f t="shared" si="22"/>
        <v>100238.50601217528</v>
      </c>
      <c r="Z82" s="121">
        <f t="shared" si="25"/>
        <v>629355081.4593997</v>
      </c>
      <c r="AA82" s="83">
        <f t="shared" si="19"/>
        <v>35808447.087069102</v>
      </c>
      <c r="AB82" s="118">
        <f t="shared" si="20"/>
        <v>35092278.145327717</v>
      </c>
      <c r="AC82" s="9" t="str">
        <f>VLOOKUP(A82,raw_아이건설넷목록!B:P,14,FALSE)</f>
        <v>23/05/29/10:00</v>
      </c>
      <c r="AD82" s="9" t="str">
        <f>VLOOKUP(A82,raw_아이건설넷목록!B:Q,15,FALSE)</f>
        <v>23/05/31/10:00</v>
      </c>
      <c r="AE82" s="9" t="str">
        <f>VLOOKUP(A82,raw_아이건설넷목록!B:R,16,FALSE)</f>
        <v>23/05/31/11:00</v>
      </c>
      <c r="AF82" s="9" t="str">
        <f>VLOOKUP(A82,raw_부광!A:L,12,FALSE)</f>
        <v>86/732</v>
      </c>
      <c r="AG82" s="9" t="s">
        <v>118</v>
      </c>
    </row>
    <row r="83" spans="1:33" ht="12.6" customHeight="1">
      <c r="A83" s="9" t="s">
        <v>730</v>
      </c>
      <c r="B83" s="5" t="s">
        <v>438</v>
      </c>
      <c r="C83" s="5" t="s">
        <v>345</v>
      </c>
      <c r="D83" s="5"/>
      <c r="E83" s="113">
        <f>VLOOKUP(A83,raw_아이건설넷목록!B:G,5,FALSE)</f>
        <v>2323026000</v>
      </c>
      <c r="F83" s="83">
        <v>2323026000</v>
      </c>
      <c r="G83" s="182">
        <f t="shared" si="14"/>
        <v>1.0118981640426363</v>
      </c>
      <c r="H83" s="83">
        <f>VLOOKUP(A83,raw_아이건설넷목록!B:I,7,FALSE)</f>
        <v>86.745000000000005</v>
      </c>
      <c r="I83" s="114">
        <f>IF(E83="","-",IF(E83&lt;1000000000,낙찰하한율!$B$3,IF(AND(E83&lt;5000000000,E83&gt;=1000000000),낙찰하한율!$B$4,IF(AND(E83&gt;=5000000000,E83&lt;10000000000),낙찰하한율!$B$5,IF(AND(E83&gt;=10000000000,E83&lt;30000000000),낙찰하한율!$B$6)))))</f>
        <v>0.86745000000000005</v>
      </c>
      <c r="J83" s="180">
        <f t="shared" si="15"/>
        <v>2039084999.9999998</v>
      </c>
      <c r="K83" s="83">
        <f>VLOOKUP(A83,raw_아이건설넷목록!B:J,8,FALSE)</f>
        <v>103907204</v>
      </c>
      <c r="L83" s="173">
        <f t="shared" si="21"/>
        <v>101829059.92</v>
      </c>
      <c r="M83" s="5"/>
      <c r="N83" s="83">
        <f>VLOOKUP(A83,raw_부광!A:L,5,FALSE)</f>
        <v>2039085000</v>
      </c>
      <c r="O83" s="5"/>
      <c r="P83" s="5"/>
      <c r="Q83" s="5">
        <f t="shared" si="16"/>
        <v>1.0101453059248868</v>
      </c>
      <c r="R83" s="185" t="str">
        <f>VLOOKUP(A83,raw_아이건설넷결과!C:K,8,FALSE)</f>
        <v>2,035,552,800</v>
      </c>
      <c r="S83" s="5" t="str">
        <f>VLOOKUP(A83,raw_아이건설넷결과!C:L,10,FALSE)</f>
        <v>한국지엠건설(주)</v>
      </c>
      <c r="T83" s="126">
        <f t="shared" si="23"/>
        <v>87.338146976355517</v>
      </c>
      <c r="U83" s="123">
        <f t="shared" si="17"/>
        <v>87.33814744761851</v>
      </c>
      <c r="V83" s="119">
        <f t="shared" si="24"/>
        <v>0.87625054562454319</v>
      </c>
      <c r="W83" s="178" t="str">
        <f>VLOOKUP(A83,raw_아이건설넷결과!C:N,6,FALSE)</f>
        <v>2,330,657,175</v>
      </c>
      <c r="X83" s="84">
        <f t="shared" si="18"/>
        <v>1.0032850148900614</v>
      </c>
      <c r="Y83" s="83">
        <f t="shared" si="22"/>
        <v>100328.50148900614</v>
      </c>
      <c r="Z83" s="121">
        <f t="shared" si="25"/>
        <v>2021728577.9517999</v>
      </c>
      <c r="AA83" s="83">
        <f t="shared" si="19"/>
        <v>104248540.71232465</v>
      </c>
      <c r="AB83" s="118">
        <f t="shared" si="20"/>
        <v>102163569.89807816</v>
      </c>
      <c r="AC83" s="9" t="str">
        <f>VLOOKUP(A83,raw_아이건설넷목록!B:P,14,FALSE)</f>
        <v>23/07/14/10:00</v>
      </c>
      <c r="AD83" s="9" t="str">
        <f>VLOOKUP(A83,raw_아이건설넷목록!B:Q,15,FALSE)</f>
        <v>23/07/18/10:00</v>
      </c>
      <c r="AE83" s="9" t="str">
        <f>VLOOKUP(A83,raw_아이건설넷목록!B:R,16,FALSE)</f>
        <v>23/07/18/11:00</v>
      </c>
      <c r="AF83" s="9" t="str">
        <f>VLOOKUP(A83,raw_부광!A:L,12,FALSE)</f>
        <v>62/738</v>
      </c>
      <c r="AG83" s="9" t="s">
        <v>281</v>
      </c>
    </row>
    <row r="84" spans="1:33" ht="12.6" customHeight="1">
      <c r="A84" s="9" t="s">
        <v>731</v>
      </c>
      <c r="B84" s="5" t="s">
        <v>439</v>
      </c>
      <c r="C84" s="5" t="s">
        <v>440</v>
      </c>
      <c r="D84" s="5"/>
      <c r="E84" s="113">
        <f>VLOOKUP(A84,raw_아이건설넷목록!B:G,5,FALSE)</f>
        <v>2315226000</v>
      </c>
      <c r="F84" s="83">
        <v>2315226000</v>
      </c>
      <c r="G84" s="182">
        <f t="shared" si="14"/>
        <v>1.0100148273308189</v>
      </c>
      <c r="H84" s="83">
        <f>VLOOKUP(A84,raw_아이건설넷목록!B:I,7,FALSE)</f>
        <v>86.745000000000005</v>
      </c>
      <c r="I84" s="114">
        <f>IF(E84="","-",IF(E84&lt;1000000000,낙찰하한율!$B$3,IF(AND(E84&lt;5000000000,E84&gt;=1000000000),낙찰하한율!$B$4,IF(AND(E84&gt;=5000000000,E84&lt;10000000000),낙찰하한율!$B$5,IF(AND(E84&gt;=10000000000,E84&lt;30000000000),낙찰하한율!$B$6)))))</f>
        <v>0.86745000000000005</v>
      </c>
      <c r="J84" s="180">
        <f t="shared" si="15"/>
        <v>2028456000</v>
      </c>
      <c r="K84" s="83">
        <f>VLOOKUP(A84,raw_아이건설넷목록!B:J,8,FALSE)</f>
        <v>74011550</v>
      </c>
      <c r="L84" s="173">
        <f t="shared" si="21"/>
        <v>72531319</v>
      </c>
      <c r="M84" s="5"/>
      <c r="N84" s="83">
        <f>VLOOKUP(A84,raw_부광!A:L,5,FALSE)</f>
        <v>2028456000</v>
      </c>
      <c r="O84" s="5"/>
      <c r="P84" s="5"/>
      <c r="Q84" s="5">
        <f t="shared" si="16"/>
        <v>1.0093962825266665</v>
      </c>
      <c r="R84" s="185" t="str">
        <f>VLOOKUP(A84,raw_아이건설넷결과!C:K,8,FALSE)</f>
        <v>2,027,213,750</v>
      </c>
      <c r="S84" s="5" t="str">
        <f>VLOOKUP(A84,raw_아이건설넷결과!C:L,10,FALSE)</f>
        <v>(주)조명건설</v>
      </c>
      <c r="T84" s="126">
        <f t="shared" si="23"/>
        <v>87.169559010041127</v>
      </c>
      <c r="U84" s="123">
        <f t="shared" si="17"/>
        <v>87.169559488617608</v>
      </c>
      <c r="V84" s="119">
        <f t="shared" si="24"/>
        <v>0.87560080527775686</v>
      </c>
      <c r="W84" s="178" t="str">
        <f>VLOOKUP(A84,raw_아이건설넷결과!C:N,6,FALSE)</f>
        <v>2,325,598,250</v>
      </c>
      <c r="X84" s="84">
        <f t="shared" si="18"/>
        <v>1.0044800162057614</v>
      </c>
      <c r="Y84" s="83">
        <f t="shared" si="22"/>
        <v>100448.00162057615</v>
      </c>
      <c r="Z84" s="121">
        <f t="shared" si="25"/>
        <v>2017340213.4605498</v>
      </c>
      <c r="AA84" s="83">
        <f t="shared" si="19"/>
        <v>74343122.943413526</v>
      </c>
      <c r="AB84" s="118">
        <f t="shared" si="20"/>
        <v>72856260.484545261</v>
      </c>
      <c r="AC84" s="9" t="str">
        <f>VLOOKUP(A84,raw_아이건설넷목록!B:P,14,FALSE)</f>
        <v>23/07/14/10:00</v>
      </c>
      <c r="AD84" s="9" t="str">
        <f>VLOOKUP(A84,raw_아이건설넷목록!B:Q,15,FALSE)</f>
        <v>23/07/18/10:00</v>
      </c>
      <c r="AE84" s="9" t="str">
        <f>VLOOKUP(A84,raw_아이건설넷목록!B:R,16,FALSE)</f>
        <v>23/07/18/11:00</v>
      </c>
      <c r="AF84" s="9" t="str">
        <f>VLOOKUP(A84,raw_부광!A:L,12,FALSE)</f>
        <v>22/749</v>
      </c>
      <c r="AG84" s="9" t="s">
        <v>281</v>
      </c>
    </row>
    <row r="85" spans="1:33" ht="12.6" customHeight="1">
      <c r="A85" s="9" t="s">
        <v>732</v>
      </c>
      <c r="B85" s="5" t="s">
        <v>441</v>
      </c>
      <c r="C85" s="5" t="s">
        <v>442</v>
      </c>
      <c r="D85" s="5"/>
      <c r="E85" s="113">
        <f>VLOOKUP(A85,raw_아이건설넷목록!B:G,5,FALSE)</f>
        <v>1388882000</v>
      </c>
      <c r="F85" s="83">
        <v>1388882000</v>
      </c>
      <c r="G85" s="182">
        <f t="shared" si="14"/>
        <v>1.0082241258132791</v>
      </c>
      <c r="H85" s="83">
        <f>VLOOKUP(A85,raw_아이건설넷목록!B:I,7,FALSE)</f>
        <v>86.745000000000005</v>
      </c>
      <c r="I85" s="114">
        <f>IF(E85="","-",IF(E85&lt;1000000000,낙찰하한율!$B$3,IF(AND(E85&lt;5000000000,E85&gt;=1000000000),낙찰하한율!$B$4,IF(AND(E85&gt;=5000000000,E85&lt;10000000000),낙찰하한율!$B$5,IF(AND(E85&gt;=10000000000,E85&lt;30000000000),낙찰하한율!$B$6)))))</f>
        <v>0.86745000000000005</v>
      </c>
      <c r="J85" s="180">
        <f t="shared" si="15"/>
        <v>1214694000.0000002</v>
      </c>
      <c r="K85" s="83">
        <f>VLOOKUP(A85,raw_아이건설넷목록!B:J,8,FALSE)</f>
        <v>65815623</v>
      </c>
      <c r="L85" s="173">
        <f t="shared" si="21"/>
        <v>64499310.539999999</v>
      </c>
      <c r="M85" s="5"/>
      <c r="N85" s="83">
        <f>VLOOKUP(A85,raw_부광!A:L,5,FALSE)</f>
        <v>1214694000</v>
      </c>
      <c r="O85" s="5"/>
      <c r="P85" s="5"/>
      <c r="Q85" s="5">
        <f t="shared" si="16"/>
        <v>1.0020820375930313</v>
      </c>
      <c r="R85" s="185" t="str">
        <f>VLOOKUP(A85,raw_아이건설넷결과!C:K,8,FALSE)</f>
        <v>1,207,294,100</v>
      </c>
      <c r="S85" s="5" t="str">
        <f>VLOOKUP(A85,raw_아이건설넷결과!C:L,10,FALSE)</f>
        <v>경창산업개발주식회사</v>
      </c>
      <c r="T85" s="126">
        <f t="shared" si="23"/>
        <v>87.37778311468422</v>
      </c>
      <c r="U85" s="123">
        <f t="shared" si="17"/>
        <v>87.377783907127224</v>
      </c>
      <c r="V85" s="119">
        <f t="shared" si="24"/>
        <v>0.86925606351007501</v>
      </c>
      <c r="W85" s="178" t="str">
        <f>VLOOKUP(A85,raw_아이건설넷결과!C:N,6,FALSE)</f>
        <v>1,381,694,575</v>
      </c>
      <c r="X85" s="84">
        <f t="shared" si="18"/>
        <v>0.99482502833214048</v>
      </c>
      <c r="Y85" s="83">
        <f t="shared" si="22"/>
        <v>99482.50283321405</v>
      </c>
      <c r="Z85" s="121">
        <f t="shared" si="25"/>
        <v>1198550970.5817997</v>
      </c>
      <c r="AA85" s="83">
        <f t="shared" si="19"/>
        <v>65475029.015672475</v>
      </c>
      <c r="AB85" s="118">
        <f t="shared" si="20"/>
        <v>64165528.435359024</v>
      </c>
      <c r="AC85" s="9" t="str">
        <f>VLOOKUP(A85,raw_아이건설넷목록!B:P,14,FALSE)</f>
        <v>23/10/20/10:00</v>
      </c>
      <c r="AD85" s="9" t="str">
        <f>VLOOKUP(A85,raw_아이건설넷목록!B:Q,15,FALSE)</f>
        <v>23/10/24/10:00</v>
      </c>
      <c r="AE85" s="9" t="str">
        <f>VLOOKUP(A85,raw_아이건설넷목록!B:R,16,FALSE)</f>
        <v>23/10/24/11:00</v>
      </c>
      <c r="AF85" s="9" t="str">
        <f>VLOOKUP(A85,raw_부광!A:L,12,FALSE)</f>
        <v>316/799</v>
      </c>
      <c r="AG85" s="9" t="s">
        <v>904</v>
      </c>
    </row>
    <row r="86" spans="1:33" ht="12.6" customHeight="1">
      <c r="A86" s="9" t="s">
        <v>733</v>
      </c>
      <c r="B86" s="5" t="s">
        <v>443</v>
      </c>
      <c r="C86" s="5" t="s">
        <v>422</v>
      </c>
      <c r="D86" s="5"/>
      <c r="E86" s="113">
        <f>VLOOKUP(A86,raw_아이건설넷목록!B:G,5,FALSE)</f>
        <v>582575000</v>
      </c>
      <c r="F86" s="83">
        <v>582575000</v>
      </c>
      <c r="G86" s="182">
        <f t="shared" si="14"/>
        <v>1.006726717266494</v>
      </c>
      <c r="H86" s="83">
        <f>VLOOKUP(A86,raw_아이건설넷목록!B:I,7,FALSE)</f>
        <v>87.745000000000005</v>
      </c>
      <c r="I86" s="114">
        <f>IF(E86="","-",IF(E86&lt;1000000000,낙찰하한율!$B$3,IF(AND(E86&lt;5000000000,E86&gt;=1000000000),낙찰하한율!$B$4,IF(AND(E86&gt;=5000000000,E86&lt;10000000000),낙찰하한율!$B$5,IF(AND(E86&gt;=10000000000,E86&lt;30000000000),낙찰하한율!$B$6)))))</f>
        <v>0.87744999999999995</v>
      </c>
      <c r="J86" s="180">
        <f t="shared" si="15"/>
        <v>514619000</v>
      </c>
      <c r="K86" s="83">
        <f>VLOOKUP(A86,raw_아이건설넷목록!B:J,8,FALSE)</f>
        <v>25929644</v>
      </c>
      <c r="L86" s="173">
        <f t="shared" si="21"/>
        <v>25411051.120000001</v>
      </c>
      <c r="M86" s="5"/>
      <c r="N86" s="83">
        <f>VLOOKUP(A86,raw_부광!A:L,5,FALSE)</f>
        <v>514619000</v>
      </c>
      <c r="O86" s="5"/>
      <c r="P86" s="5"/>
      <c r="Q86" s="5">
        <f t="shared" si="16"/>
        <v>1.012571346291284</v>
      </c>
      <c r="R86" s="185" t="str">
        <f>VLOOKUP(A86,raw_아이건설넷결과!C:K,8,FALSE)</f>
        <v>517,606,660</v>
      </c>
      <c r="S86" s="5" t="str">
        <f>VLOOKUP(A86,raw_아이건설넷결과!C:L,10,FALSE)</f>
        <v>(주)성수프론티어</v>
      </c>
      <c r="T86" s="126">
        <f t="shared" si="23"/>
        <v>88.288537720055828</v>
      </c>
      <c r="U86" s="123">
        <f t="shared" si="17"/>
        <v>88.288539472878497</v>
      </c>
      <c r="V86" s="119">
        <f t="shared" si="24"/>
        <v>0.88848072780328713</v>
      </c>
      <c r="W86" s="178" t="str">
        <f>VLOOKUP(A86,raw_아이건설넷결과!C:N,6,FALSE)</f>
        <v>586,267,100</v>
      </c>
      <c r="X86" s="84">
        <f t="shared" si="18"/>
        <v>1.0063375531047505</v>
      </c>
      <c r="Y86" s="83">
        <f t="shared" si="22"/>
        <v>100633.75531047506</v>
      </c>
      <c r="Z86" s="121">
        <f t="shared" si="25"/>
        <v>514420077.64814973</v>
      </c>
      <c r="AA86" s="83">
        <f t="shared" si="19"/>
        <v>26093974.495837275</v>
      </c>
      <c r="AB86" s="118">
        <f t="shared" si="20"/>
        <v>25572095.005920529</v>
      </c>
      <c r="AC86" s="9" t="str">
        <f>VLOOKUP(A86,raw_아이건설넷목록!B:P,14,FALSE)</f>
        <v>23/06/30/10:00</v>
      </c>
      <c r="AD86" s="9" t="str">
        <f>VLOOKUP(A86,raw_아이건설넷목록!B:Q,15,FALSE)</f>
        <v>23/07/04/10:00</v>
      </c>
      <c r="AE86" s="9" t="str">
        <f>VLOOKUP(A86,raw_아이건설넷목록!B:R,16,FALSE)</f>
        <v>23/07/04/11:00</v>
      </c>
      <c r="AF86" s="9" t="str">
        <f>VLOOKUP(A86,raw_부광!A:L,12,FALSE)</f>
        <v>-337/1219</v>
      </c>
      <c r="AG86" s="9" t="s">
        <v>281</v>
      </c>
    </row>
    <row r="87" spans="1:33" ht="12.6" customHeight="1">
      <c r="A87" s="9" t="s">
        <v>734</v>
      </c>
      <c r="B87" s="5" t="s">
        <v>444</v>
      </c>
      <c r="C87" s="5" t="s">
        <v>414</v>
      </c>
      <c r="D87" s="5"/>
      <c r="E87" s="113">
        <f>VLOOKUP(A87,raw_아이건설넷목록!B:G,5,FALSE)</f>
        <v>673354000</v>
      </c>
      <c r="F87" s="83">
        <v>673354000</v>
      </c>
      <c r="G87" s="182">
        <f t="shared" si="14"/>
        <v>1.0073989127952827</v>
      </c>
      <c r="H87" s="83">
        <f>VLOOKUP(A87,raw_아이건설넷목록!B:I,7,FALSE)</f>
        <v>87.745000000000005</v>
      </c>
      <c r="I87" s="114">
        <f>IF(E87="","-",IF(E87&lt;1000000000,낙찰하한율!$B$3,IF(AND(E87&lt;5000000000,E87&gt;=1000000000),낙찰하한율!$B$4,IF(AND(E87&gt;=5000000000,E87&lt;10000000000),낙찰하한율!$B$5,IF(AND(E87&gt;=10000000000,E87&lt;30000000000),낙찰하한율!$B$6)))))</f>
        <v>0.87744999999999995</v>
      </c>
      <c r="J87" s="180">
        <f t="shared" si="15"/>
        <v>595206000</v>
      </c>
      <c r="K87" s="83">
        <f>VLOOKUP(A87,raw_아이건설넷목록!B:J,8,FALSE)</f>
        <v>33199589</v>
      </c>
      <c r="L87" s="173">
        <f t="shared" si="21"/>
        <v>32535597.219999999</v>
      </c>
      <c r="M87" s="5"/>
      <c r="N87" s="83">
        <f>VLOOKUP(A87,raw_부광!A:L,5,FALSE)</f>
        <v>595206000</v>
      </c>
      <c r="O87" s="5"/>
      <c r="P87" s="5"/>
      <c r="Q87" s="5">
        <f t="shared" si="16"/>
        <v>1.0113712098258287</v>
      </c>
      <c r="R87" s="185" t="str">
        <f>VLOOKUP(A87,raw_아이건설넷결과!C:K,8,FALSE)</f>
        <v>597,552,970</v>
      </c>
      <c r="S87" s="5" t="str">
        <f>VLOOKUP(A87,raw_아이건설넷결과!C:L,10,FALSE)</f>
        <v>주식회사 성창에스씨</v>
      </c>
      <c r="T87" s="126">
        <f t="shared" si="23"/>
        <v>88.346964447422849</v>
      </c>
      <c r="U87" s="123">
        <f t="shared" si="17"/>
        <v>88.346965959161366</v>
      </c>
      <c r="V87" s="119">
        <f t="shared" si="24"/>
        <v>0.88742766806167339</v>
      </c>
      <c r="W87" s="178" t="str">
        <f>VLOOKUP(A87,raw_아이건설넷결과!C:N,6,FALSE)</f>
        <v>676,370,675</v>
      </c>
      <c r="X87" s="84">
        <f t="shared" si="18"/>
        <v>1.0044800728888519</v>
      </c>
      <c r="Y87" s="83">
        <f t="shared" si="22"/>
        <v>100448.00728888519</v>
      </c>
      <c r="Z87" s="121">
        <f t="shared" si="25"/>
        <v>593481459.53189969</v>
      </c>
      <c r="AA87" s="83">
        <f t="shared" si="19"/>
        <v>33348325.578599926</v>
      </c>
      <c r="AB87" s="118">
        <f t="shared" si="20"/>
        <v>32681359.067027926</v>
      </c>
      <c r="AC87" s="9" t="str">
        <f>VLOOKUP(A87,raw_아이건설넷목록!B:P,14,FALSE)</f>
        <v>23/07/11/14:00</v>
      </c>
      <c r="AD87" s="9" t="str">
        <f>VLOOKUP(A87,raw_아이건설넷목록!B:Q,15,FALSE)</f>
        <v>23/07/14/10:00</v>
      </c>
      <c r="AE87" s="9" t="str">
        <f>VLOOKUP(A87,raw_아이건설넷목록!B:R,16,FALSE)</f>
        <v>23/07/14/11:00</v>
      </c>
      <c r="AF87" s="9" t="str">
        <f>VLOOKUP(A87,raw_부광!A:L,12,FALSE)</f>
        <v>-171/913</v>
      </c>
      <c r="AG87" s="9" t="s">
        <v>281</v>
      </c>
    </row>
    <row r="88" spans="1:33" ht="12.6" customHeight="1">
      <c r="A88" s="9" t="s">
        <v>735</v>
      </c>
      <c r="B88" s="5" t="s">
        <v>445</v>
      </c>
      <c r="C88" s="5" t="s">
        <v>353</v>
      </c>
      <c r="D88" s="5"/>
      <c r="E88" s="113">
        <f>VLOOKUP(A88,raw_아이건설넷목록!B:G,5,FALSE)</f>
        <v>639442000</v>
      </c>
      <c r="F88" s="83">
        <v>639442000</v>
      </c>
      <c r="G88" s="182">
        <f t="shared" si="14"/>
        <v>1.0127675870579329</v>
      </c>
      <c r="H88" s="83">
        <f>VLOOKUP(A88,raw_아이건설넷목록!B:I,7,FALSE)</f>
        <v>87.745000000000005</v>
      </c>
      <c r="I88" s="114">
        <f>IF(E88="","-",IF(E88&lt;1000000000,낙찰하한율!$B$3,IF(AND(E88&lt;5000000000,E88&gt;=1000000000),낙찰하한율!$B$4,IF(AND(E88&gt;=5000000000,E88&lt;10000000000),낙찰하한율!$B$5,IF(AND(E88&gt;=10000000000,E88&lt;30000000000),낙찰하한율!$B$6)))))</f>
        <v>0.87744999999999995</v>
      </c>
      <c r="J88" s="180">
        <f t="shared" si="15"/>
        <v>568242000</v>
      </c>
      <c r="K88" s="83">
        <f>VLOOKUP(A88,raw_아이건설넷목록!B:J,8,FALSE)</f>
        <v>35539478</v>
      </c>
      <c r="L88" s="173">
        <f t="shared" si="21"/>
        <v>34828688.439999998</v>
      </c>
      <c r="M88" s="5"/>
      <c r="N88" s="83">
        <f>VLOOKUP(A88,raw_부광!A:L,5,FALSE)</f>
        <v>568242000</v>
      </c>
      <c r="O88" s="5"/>
      <c r="P88" s="5"/>
      <c r="Q88" s="5">
        <f t="shared" si="16"/>
        <v>1.0032154867394376</v>
      </c>
      <c r="R88" s="185" t="str">
        <f>VLOOKUP(A88,raw_아이건설넷결과!C:K,8,FALSE)</f>
        <v>562,882,523</v>
      </c>
      <c r="S88" s="5" t="str">
        <f>VLOOKUP(A88,raw_아이건설넷결과!C:L,10,FALSE)</f>
        <v>(주)형우인터내셔널</v>
      </c>
      <c r="T88" s="126">
        <f t="shared" si="23"/>
        <v>88.431932138221228</v>
      </c>
      <c r="U88" s="123">
        <f t="shared" si="17"/>
        <v>88.431933732904952</v>
      </c>
      <c r="V88" s="119">
        <f t="shared" si="24"/>
        <v>0.88027142883951948</v>
      </c>
      <c r="W88" s="178" t="str">
        <f>VLOOKUP(A88,raw_아이건설넷결과!C:N,6,FALSE)</f>
        <v>636,515,000</v>
      </c>
      <c r="X88" s="84">
        <f t="shared" si="18"/>
        <v>0.99542257155457414</v>
      </c>
      <c r="Y88" s="83">
        <f t="shared" si="22"/>
        <v>99542.25715545741</v>
      </c>
      <c r="Z88" s="121">
        <f t="shared" si="25"/>
        <v>558510097.50314975</v>
      </c>
      <c r="AA88" s="83">
        <f t="shared" si="19"/>
        <v>35376798.582467213</v>
      </c>
      <c r="AB88" s="118">
        <f t="shared" si="20"/>
        <v>34669262.610817872</v>
      </c>
      <c r="AC88" s="9" t="str">
        <f>VLOOKUP(A88,raw_아이건설넷목록!B:P,14,FALSE)</f>
        <v>23/07/15/14:00</v>
      </c>
      <c r="AD88" s="9" t="str">
        <f>VLOOKUP(A88,raw_아이건설넷목록!B:Q,15,FALSE)</f>
        <v>23/07/20/14:00</v>
      </c>
      <c r="AE88" s="9" t="str">
        <f>VLOOKUP(A88,raw_아이건설넷목록!B:R,16,FALSE)</f>
        <v>23/07/20/15:00</v>
      </c>
      <c r="AF88" s="9" t="str">
        <f>VLOOKUP(A88,raw_부광!A:L,12,FALSE)</f>
        <v>457/970</v>
      </c>
      <c r="AG88" s="9" t="s">
        <v>118</v>
      </c>
    </row>
    <row r="89" spans="1:33" ht="12.6" customHeight="1">
      <c r="A89" s="9" t="s">
        <v>736</v>
      </c>
      <c r="B89" s="5" t="s">
        <v>446</v>
      </c>
      <c r="C89" s="5" t="s">
        <v>324</v>
      </c>
      <c r="D89" s="5"/>
      <c r="E89" s="113">
        <f>VLOOKUP(A89,raw_아이건설넷목록!B:G,5,FALSE)</f>
        <v>2850604000</v>
      </c>
      <c r="F89" s="83">
        <v>2850604000</v>
      </c>
      <c r="G89" s="182" t="e">
        <f t="shared" si="14"/>
        <v>#N/A</v>
      </c>
      <c r="H89" s="83">
        <f>VLOOKUP(A89,raw_아이건설넷목록!B:I,7,FALSE)</f>
        <v>86.745000000000005</v>
      </c>
      <c r="I89" s="114">
        <f>IF(E89="","-",IF(E89&lt;1000000000,낙찰하한율!$B$3,IF(AND(E89&lt;5000000000,E89&gt;=1000000000),낙찰하한율!$B$4,IF(AND(E89&gt;=5000000000,E89&lt;10000000000),낙찰하한율!$B$5,IF(AND(E89&gt;=10000000000,E89&lt;30000000000),낙찰하한율!$B$6)))))</f>
        <v>0.86745000000000005</v>
      </c>
      <c r="J89" s="180" t="e">
        <f t="shared" si="15"/>
        <v>#N/A</v>
      </c>
      <c r="K89" s="83">
        <f>VLOOKUP(A89,raw_아이건설넷목록!B:J,8,FALSE)</f>
        <v>124834955</v>
      </c>
      <c r="L89" s="173">
        <f t="shared" si="21"/>
        <v>122338255.89999999</v>
      </c>
      <c r="M89" s="5"/>
      <c r="N89" s="83" t="e">
        <f>VLOOKUP(A89,raw_부광!A:L,5,FALSE)</f>
        <v>#N/A</v>
      </c>
      <c r="O89" s="5"/>
      <c r="P89" s="5"/>
      <c r="Q89" s="5">
        <f t="shared" si="16"/>
        <v>1.0158319515702752</v>
      </c>
      <c r="R89" s="185" t="str">
        <f>VLOOKUP(A89,raw_아이건설넷결과!C:K,8,FALSE)</f>
        <v>2,511,905,000</v>
      </c>
      <c r="S89" s="5" t="str">
        <f>VLOOKUP(A89,raw_아이건설넷결과!C:L,10,FALSE)</f>
        <v>주식회사 엔씨종합건설</v>
      </c>
      <c r="T89" s="126">
        <f t="shared" si="23"/>
        <v>87.348364103567093</v>
      </c>
      <c r="U89" s="123">
        <f t="shared" si="17"/>
        <v>87.348364485197266</v>
      </c>
      <c r="V89" s="119">
        <f t="shared" si="24"/>
        <v>0.88118342638963532</v>
      </c>
      <c r="W89" s="178" t="str">
        <f>VLOOKUP(A89,raw_아이건설넷결과!C:N,6,FALSE)</f>
        <v>2,875,732,150</v>
      </c>
      <c r="X89" s="84">
        <f t="shared" si="18"/>
        <v>1.0088150265698077</v>
      </c>
      <c r="Y89" s="83">
        <f t="shared" si="22"/>
        <v>100881.50265698077</v>
      </c>
      <c r="Z89" s="121">
        <f t="shared" si="25"/>
        <v>2494553865.0155497</v>
      </c>
      <c r="AA89" s="83">
        <f t="shared" si="19"/>
        <v>125935378.44516575</v>
      </c>
      <c r="AB89" s="118">
        <f t="shared" si="20"/>
        <v>123416670.87626244</v>
      </c>
      <c r="AC89" s="9" t="str">
        <f>VLOOKUP(A89,raw_아이건설넷목록!B:P,14,FALSE)</f>
        <v>23/09/14/10:00</v>
      </c>
      <c r="AD89" s="9" t="str">
        <f>VLOOKUP(A89,raw_아이건설넷목록!B:Q,15,FALSE)</f>
        <v>23/09/18/10:00</v>
      </c>
      <c r="AE89" s="9" t="str">
        <f>VLOOKUP(A89,raw_아이건설넷목록!B:R,16,FALSE)</f>
        <v>23/09/18/11:00</v>
      </c>
      <c r="AF89" s="9" t="e">
        <f>VLOOKUP(A89,raw_부광!A:L,12,FALSE)</f>
        <v>#N/A</v>
      </c>
      <c r="AG89" s="9" t="s">
        <v>118</v>
      </c>
    </row>
    <row r="90" spans="1:33" ht="12.6" customHeight="1">
      <c r="A90" s="9" t="s">
        <v>737</v>
      </c>
      <c r="B90" s="5" t="s">
        <v>447</v>
      </c>
      <c r="C90" s="5" t="s">
        <v>448</v>
      </c>
      <c r="D90" s="5"/>
      <c r="E90" s="113">
        <f>VLOOKUP(A90,raw_아이건설넷목록!B:G,5,FALSE)</f>
        <v>1775848000</v>
      </c>
      <c r="F90" s="83">
        <v>1775848000</v>
      </c>
      <c r="G90" s="182">
        <f t="shared" si="14"/>
        <v>1.0150491815549161</v>
      </c>
      <c r="H90" s="83">
        <f>VLOOKUP(A90,raw_아이건설넷목록!B:I,7,FALSE)</f>
        <v>86.745000000000005</v>
      </c>
      <c r="I90" s="114">
        <f>IF(E90="","-",IF(E90&lt;1000000000,낙찰하한율!$B$3,IF(AND(E90&lt;5000000000,E90&gt;=1000000000),낙찰하한율!$B$4,IF(AND(E90&gt;=5000000000,E90&lt;10000000000),낙찰하한율!$B$5,IF(AND(E90&gt;=10000000000,E90&lt;30000000000),낙찰하한율!$B$6)))))</f>
        <v>0.86745000000000005</v>
      </c>
      <c r="J90" s="180">
        <f t="shared" si="15"/>
        <v>1563642000</v>
      </c>
      <c r="K90" s="83">
        <f>VLOOKUP(A90,raw_아이건설넷목록!B:J,8,FALSE)</f>
        <v>84771864</v>
      </c>
      <c r="L90" s="173">
        <f t="shared" si="21"/>
        <v>83076426.719999999</v>
      </c>
      <c r="M90" s="5"/>
      <c r="N90" s="83">
        <f>VLOOKUP(A90,raw_부광!A:L,5,FALSE)</f>
        <v>1563642000</v>
      </c>
      <c r="O90" s="5"/>
      <c r="P90" s="5"/>
      <c r="Q90" s="5">
        <f t="shared" si="16"/>
        <v>1.0006281583486818</v>
      </c>
      <c r="R90" s="185" t="str">
        <f>VLOOKUP(A90,raw_아이건설넷결과!C:K,8,FALSE)</f>
        <v>1,541,427,000</v>
      </c>
      <c r="S90" s="5" t="str">
        <f>VLOOKUP(A90,raw_아이건설넷결과!C:L,10,FALSE)</f>
        <v>주식회사 영인종합건설</v>
      </c>
      <c r="T90" s="126">
        <f t="shared" si="23"/>
        <v>87.383866941436821</v>
      </c>
      <c r="U90" s="123">
        <f t="shared" si="17"/>
        <v>87.38386756184714</v>
      </c>
      <c r="V90" s="119">
        <f t="shared" si="24"/>
        <v>0.86799489595956414</v>
      </c>
      <c r="W90" s="178" t="str">
        <f>VLOOKUP(A90,raw_아이건설넷결과!C:N,6,FALSE)</f>
        <v>1,763,972,050</v>
      </c>
      <c r="X90" s="84">
        <f t="shared" si="18"/>
        <v>0.99331251886422711</v>
      </c>
      <c r="Y90" s="83">
        <f t="shared" si="22"/>
        <v>99331.251886422717</v>
      </c>
      <c r="Z90" s="121">
        <f t="shared" si="25"/>
        <v>1530157566.2705498</v>
      </c>
      <c r="AA90" s="83">
        <f t="shared" si="19"/>
        <v>84204953.758655697</v>
      </c>
      <c r="AB90" s="118">
        <f t="shared" si="20"/>
        <v>82520854.683482587</v>
      </c>
      <c r="AC90" s="9" t="str">
        <f>VLOOKUP(A90,raw_아이건설넷목록!B:P,14,FALSE)</f>
        <v>23/08/28/10:00</v>
      </c>
      <c r="AD90" s="9" t="str">
        <f>VLOOKUP(A90,raw_아이건설넷목록!B:Q,15,FALSE)</f>
        <v>23/08/30/10:00</v>
      </c>
      <c r="AE90" s="9" t="str">
        <f>VLOOKUP(A90,raw_아이건설넷목록!B:R,16,FALSE)</f>
        <v>23/08/30/11:00</v>
      </c>
      <c r="AF90" s="9" t="str">
        <f>VLOOKUP(A90,raw_부광!A:L,12,FALSE)</f>
        <v>675/792</v>
      </c>
      <c r="AG90" s="9" t="s">
        <v>904</v>
      </c>
    </row>
    <row r="91" spans="1:33" ht="12.6" customHeight="1">
      <c r="A91" s="9" t="s">
        <v>738</v>
      </c>
      <c r="B91" s="5" t="s">
        <v>449</v>
      </c>
      <c r="C91" s="5" t="s">
        <v>422</v>
      </c>
      <c r="D91" s="5"/>
      <c r="E91" s="113">
        <f>VLOOKUP(A91,raw_아이건설넷목록!B:G,5,FALSE)</f>
        <v>994635000</v>
      </c>
      <c r="F91" s="83">
        <v>994635000</v>
      </c>
      <c r="G91" s="182">
        <f t="shared" si="14"/>
        <v>1.0082871172304855</v>
      </c>
      <c r="H91" s="83">
        <f>VLOOKUP(A91,raw_아이건설넷목록!B:I,7,FALSE)</f>
        <v>87.745000000000005</v>
      </c>
      <c r="I91" s="114">
        <f>IF(E91="","-",IF(E91&lt;1000000000,낙찰하한율!$B$3,IF(AND(E91&lt;5000000000,E91&gt;=1000000000),낙찰하한율!$B$4,IF(AND(E91&gt;=5000000000,E91&lt;10000000000),낙찰하한율!$B$5,IF(AND(E91&gt;=10000000000,E91&lt;30000000000),낙찰하한율!$B$6)))))</f>
        <v>0.87744999999999995</v>
      </c>
      <c r="J91" s="180">
        <f t="shared" si="15"/>
        <v>879974999.99999988</v>
      </c>
      <c r="K91" s="83">
        <f>VLOOKUP(A91,raw_아이건설넷목록!B:J,8,FALSE)</f>
        <v>55483256</v>
      </c>
      <c r="L91" s="173">
        <f t="shared" si="21"/>
        <v>54373590.880000003</v>
      </c>
      <c r="M91" s="5"/>
      <c r="N91" s="83">
        <f>VLOOKUP(A91,raw_부광!A:L,5,FALSE)</f>
        <v>879975000</v>
      </c>
      <c r="O91" s="5"/>
      <c r="P91" s="5"/>
      <c r="Q91" s="5">
        <f t="shared" si="16"/>
        <v>1.0005425646859691</v>
      </c>
      <c r="R91" s="185" t="str">
        <f>VLOOKUP(A91,raw_아이건설넷결과!C:K,8,FALSE)</f>
        <v>873,216,000</v>
      </c>
      <c r="S91" s="5" t="str">
        <f>VLOOKUP(A91,raw_아이건설넷결과!C:L,10,FALSE)</f>
        <v>옥조산업 주식회사</v>
      </c>
      <c r="T91" s="126">
        <f t="shared" si="23"/>
        <v>88.43842372084282</v>
      </c>
      <c r="U91" s="123">
        <f t="shared" si="17"/>
        <v>88.438424748288185</v>
      </c>
      <c r="V91" s="119">
        <f t="shared" si="24"/>
        <v>0.87792607338370354</v>
      </c>
      <c r="W91" s="178" t="str">
        <f>VLOOKUP(A91,raw_아이건설넷결과!C:N,6,FALSE)</f>
        <v>987,371,725</v>
      </c>
      <c r="X91" s="84">
        <f t="shared" si="18"/>
        <v>0.99269754734148707</v>
      </c>
      <c r="Y91" s="83">
        <f t="shared" si="22"/>
        <v>99269.754734148708</v>
      </c>
      <c r="Z91" s="121">
        <f t="shared" si="25"/>
        <v>866369330.85439968</v>
      </c>
      <c r="AA91" s="83">
        <f t="shared" si="19"/>
        <v>55078092.149719849</v>
      </c>
      <c r="AB91" s="118">
        <f t="shared" si="20"/>
        <v>53976530.30672545</v>
      </c>
      <c r="AC91" s="9" t="str">
        <f>VLOOKUP(A91,raw_아이건설넷목록!B:P,14,FALSE)</f>
        <v>23/06/29/10:00</v>
      </c>
      <c r="AD91" s="9" t="str">
        <f>VLOOKUP(A91,raw_아이건설넷목록!B:Q,15,FALSE)</f>
        <v>23/07/03/10:00</v>
      </c>
      <c r="AE91" s="9" t="str">
        <f>VLOOKUP(A91,raw_아이건설넷목록!B:R,16,FALSE)</f>
        <v>23/07/03/11:00</v>
      </c>
      <c r="AF91" s="9" t="str">
        <f>VLOOKUP(A91,raw_부광!A:L,12,FALSE)</f>
        <v>352/911</v>
      </c>
      <c r="AG91" s="9" t="s">
        <v>281</v>
      </c>
    </row>
    <row r="92" spans="1:33" ht="12.6" customHeight="1">
      <c r="A92" s="9" t="s">
        <v>739</v>
      </c>
      <c r="B92" s="5" t="s">
        <v>450</v>
      </c>
      <c r="C92" s="5" t="s">
        <v>440</v>
      </c>
      <c r="D92" s="5"/>
      <c r="E92" s="113">
        <f>VLOOKUP(A92,raw_아이건설넷목록!B:G,5,FALSE)</f>
        <v>833734000</v>
      </c>
      <c r="F92" s="83">
        <v>833734000</v>
      </c>
      <c r="G92" s="182">
        <f t="shared" si="14"/>
        <v>1.0086064062760014</v>
      </c>
      <c r="H92" s="83">
        <f>VLOOKUP(A92,raw_아이건설넷목록!B:I,7,FALSE)</f>
        <v>87.745000000000005</v>
      </c>
      <c r="I92" s="114">
        <f>IF(E92="","-",IF(E92&lt;1000000000,낙찰하한율!$B$3,IF(AND(E92&lt;5000000000,E92&gt;=1000000000),낙찰하한율!$B$4,IF(AND(E92&gt;=5000000000,E92&lt;10000000000),낙찰하한율!$B$5,IF(AND(E92&gt;=10000000000,E92&lt;30000000000),낙찰하한율!$B$6)))))</f>
        <v>0.87744999999999995</v>
      </c>
      <c r="J92" s="180">
        <f t="shared" si="15"/>
        <v>737856000</v>
      </c>
      <c r="K92" s="83">
        <f>VLOOKUP(A92,raw_아이건설넷목록!B:J,8,FALSE)</f>
        <v>48398861</v>
      </c>
      <c r="L92" s="173">
        <f t="shared" si="21"/>
        <v>47430883.780000001</v>
      </c>
      <c r="M92" s="5"/>
      <c r="N92" s="83">
        <f>VLOOKUP(A92,raw_부광!A:L,5,FALSE)</f>
        <v>737856000</v>
      </c>
      <c r="O92" s="5"/>
      <c r="P92" s="5"/>
      <c r="Q92" s="5">
        <f t="shared" si="16"/>
        <v>0.99915810270432925</v>
      </c>
      <c r="R92" s="185" t="str">
        <f>VLOOKUP(A92,raw_아이건설넷결과!C:K,8,FALSE)</f>
        <v>730,944,000</v>
      </c>
      <c r="S92" s="5" t="str">
        <f>VLOOKUP(A92,raw_아이건설넷결과!C:L,10,FALSE)</f>
        <v>주식회사 신태양종합건설</v>
      </c>
      <c r="T92" s="126">
        <f t="shared" si="23"/>
        <v>88.469559041993051</v>
      </c>
      <c r="U92" s="123">
        <f t="shared" si="17"/>
        <v>88.469560266547376</v>
      </c>
      <c r="V92" s="119">
        <f t="shared" si="24"/>
        <v>0.87671127721791364</v>
      </c>
      <c r="W92" s="178" t="str">
        <f>VLOOKUP(A92,raw_아이건설넷결과!C:N,6,FALSE)</f>
        <v>826,209,600</v>
      </c>
      <c r="X92" s="84">
        <f t="shared" si="18"/>
        <v>0.99097505919154072</v>
      </c>
      <c r="Y92" s="83">
        <f t="shared" si="22"/>
        <v>99097.505919154079</v>
      </c>
      <c r="Z92" s="121">
        <f t="shared" si="25"/>
        <v>724957624.27314973</v>
      </c>
      <c r="AA92" s="83">
        <f t="shared" si="19"/>
        <v>47962064.144278154</v>
      </c>
      <c r="AB92" s="118">
        <f t="shared" si="20"/>
        <v>47002822.861392587</v>
      </c>
      <c r="AC92" s="9" t="str">
        <f>VLOOKUP(A92,raw_아이건설넷목록!B:P,14,FALSE)</f>
        <v>23/07/12/10:00</v>
      </c>
      <c r="AD92" s="9" t="str">
        <f>VLOOKUP(A92,raw_아이건설넷목록!B:Q,15,FALSE)</f>
        <v>23/07/14/10:00</v>
      </c>
      <c r="AE92" s="9" t="str">
        <f>VLOOKUP(A92,raw_아이건설넷목록!B:R,16,FALSE)</f>
        <v>23/07/14/11:00</v>
      </c>
      <c r="AF92" s="9" t="str">
        <f>VLOOKUP(A92,raw_부광!A:L,12,FALSE)</f>
        <v>368/817</v>
      </c>
      <c r="AG92" s="9" t="s">
        <v>281</v>
      </c>
    </row>
    <row r="93" spans="1:33" ht="12.6" customHeight="1">
      <c r="A93" s="9" t="s">
        <v>740</v>
      </c>
      <c r="B93" s="5" t="s">
        <v>451</v>
      </c>
      <c r="C93" s="5" t="s">
        <v>452</v>
      </c>
      <c r="D93" s="5"/>
      <c r="E93" s="113">
        <f>VLOOKUP(A93,raw_아이건설넷목록!B:G,5,FALSE)</f>
        <v>1060633000</v>
      </c>
      <c r="F93" s="83">
        <v>1060633000</v>
      </c>
      <c r="G93" s="182">
        <f t="shared" si="14"/>
        <v>1.0181913756555176</v>
      </c>
      <c r="H93" s="83">
        <f>VLOOKUP(A93,raw_아이건설넷목록!B:I,7,FALSE)</f>
        <v>87.745000000000005</v>
      </c>
      <c r="I93" s="114">
        <f>IF(E93="","-",IF(E93&lt;1000000000,낙찰하한율!$B$3,IF(AND(E93&lt;5000000000,E93&gt;=1000000000),낙찰하한율!$B$4,IF(AND(E93&gt;=5000000000,E93&lt;10000000000),낙찰하한율!$B$5,IF(AND(E93&gt;=10000000000,E93&lt;30000000000),낙찰하한율!$B$6)))))</f>
        <v>0.86745000000000005</v>
      </c>
      <c r="J93" s="180">
        <f t="shared" si="15"/>
        <v>936782999.99999988</v>
      </c>
      <c r="K93" s="83">
        <f>VLOOKUP(A93,raw_아이건설넷목록!B:J,8,FALSE)</f>
        <v>42666115</v>
      </c>
      <c r="L93" s="173">
        <f t="shared" si="21"/>
        <v>41812792.699999996</v>
      </c>
      <c r="M93" s="5"/>
      <c r="N93" s="83">
        <f>VLOOKUP(A93,raw_부광!A:L,5,FALSE)</f>
        <v>936783000</v>
      </c>
      <c r="O93" s="5"/>
      <c r="P93" s="5"/>
      <c r="Q93" s="5">
        <f t="shared" si="16"/>
        <v>1.0165789586182721</v>
      </c>
      <c r="R93" s="185" t="str">
        <f>VLOOKUP(A93,raw_아이건설넷결과!C:K,8,FALSE)</f>
        <v>935,299,502</v>
      </c>
      <c r="S93" s="5" t="str">
        <f>VLOOKUP(A93,raw_아이건설넷결과!C:L,10,FALSE)</f>
        <v>주식회사 베스트 종합건설</v>
      </c>
      <c r="T93" s="126">
        <f t="shared" si="23"/>
        <v>88.239608141588249</v>
      </c>
      <c r="U93" s="123">
        <f t="shared" si="17"/>
        <v>88.239609115135536</v>
      </c>
      <c r="V93" s="119">
        <f t="shared" si="24"/>
        <v>0.88183141765342021</v>
      </c>
      <c r="W93" s="178" t="str">
        <f>VLOOKUP(A93,raw_아이건설넷결과!C:N,6,FALSE)</f>
        <v>1,059,954,267</v>
      </c>
      <c r="X93" s="84">
        <f t="shared" si="18"/>
        <v>0.99936006799713006</v>
      </c>
      <c r="Y93" s="83">
        <f t="shared" si="22"/>
        <v>99936.00679971301</v>
      </c>
      <c r="Z93" s="121">
        <f t="shared" si="25"/>
        <v>919457340.53974986</v>
      </c>
      <c r="AA93" s="83">
        <f t="shared" si="19"/>
        <v>42638811.587573372</v>
      </c>
      <c r="AB93" s="118">
        <f t="shared" si="20"/>
        <v>41786035.3558219</v>
      </c>
      <c r="AC93" s="9" t="str">
        <f>VLOOKUP(A93,raw_아이건설넷목록!B:P,14,FALSE)</f>
        <v>23/10/10/09:00</v>
      </c>
      <c r="AD93" s="9" t="str">
        <f>VLOOKUP(A93,raw_아이건설넷목록!B:Q,15,FALSE)</f>
        <v>23/10/12/12:00</v>
      </c>
      <c r="AE93" s="9" t="str">
        <f>VLOOKUP(A93,raw_아이건설넷목록!B:R,16,FALSE)</f>
        <v>23/10/12/13:00</v>
      </c>
      <c r="AF93" s="9" t="str">
        <f>VLOOKUP(A93,raw_부광!A:L,12,FALSE)</f>
        <v>83/811</v>
      </c>
      <c r="AG93" s="9" t="s">
        <v>905</v>
      </c>
    </row>
    <row r="94" spans="1:33" ht="12.6" customHeight="1">
      <c r="A94" s="9" t="s">
        <v>741</v>
      </c>
      <c r="B94" s="5" t="s">
        <v>453</v>
      </c>
      <c r="C94" s="5" t="s">
        <v>454</v>
      </c>
      <c r="D94" s="5"/>
      <c r="E94" s="113">
        <f>VLOOKUP(A94,raw_아이건설넷목록!B:G,5,FALSE)</f>
        <v>780377000</v>
      </c>
      <c r="F94" s="83">
        <v>780377000</v>
      </c>
      <c r="G94" s="182">
        <f t="shared" si="14"/>
        <v>1.0111271158924746</v>
      </c>
      <c r="H94" s="83">
        <f>VLOOKUP(A94,raw_아이건설넷목록!B:I,7,FALSE)</f>
        <v>87.745000000000005</v>
      </c>
      <c r="I94" s="114">
        <f>IF(E94="","-",IF(E94&lt;1000000000,낙찰하한율!$B$3,IF(AND(E94&lt;5000000000,E94&gt;=1000000000),낙찰하한율!$B$4,IF(AND(E94&gt;=5000000000,E94&lt;10000000000),낙찰하한율!$B$5,IF(AND(E94&gt;=10000000000,E94&lt;30000000000),낙찰하한율!$B$6)))))</f>
        <v>0.87744999999999995</v>
      </c>
      <c r="J94" s="180">
        <f t="shared" si="15"/>
        <v>692361000</v>
      </c>
      <c r="K94" s="83">
        <f>VLOOKUP(A94,raw_아이건설넷목록!B:J,8,FALSE)</f>
        <v>33856008</v>
      </c>
      <c r="L94" s="173">
        <f t="shared" si="21"/>
        <v>33178887.84</v>
      </c>
      <c r="M94" s="5"/>
      <c r="N94" s="83">
        <f>VLOOKUP(A94,raw_부광!A:L,5,FALSE)</f>
        <v>692361000</v>
      </c>
      <c r="O94" s="5"/>
      <c r="P94" s="5"/>
      <c r="Q94" s="5">
        <f t="shared" si="16"/>
        <v>1.0014024912045583</v>
      </c>
      <c r="R94" s="185" t="str">
        <f>VLOOKUP(A94,raw_아이건설넷결과!C:K,8,FALSE)</f>
        <v>685,702,143</v>
      </c>
      <c r="S94" s="5" t="str">
        <f>VLOOKUP(A94,raw_아이건설넷결과!C:L,10,FALSE)</f>
        <v>주식회사 로하스홈플랜</v>
      </c>
      <c r="T94" s="126">
        <f t="shared" si="23"/>
        <v>88.280544154684677</v>
      </c>
      <c r="U94" s="123">
        <f t="shared" si="17"/>
        <v>88.280545478597318</v>
      </c>
      <c r="V94" s="119">
        <f t="shared" si="24"/>
        <v>0.87868061590743962</v>
      </c>
      <c r="W94" s="178" t="str">
        <f>VLOOKUP(A94,raw_아이건설넷결과!C:N,6,FALSE)</f>
        <v>776,730,750</v>
      </c>
      <c r="X94" s="84">
        <f t="shared" si="18"/>
        <v>0.99532757884970979</v>
      </c>
      <c r="Y94" s="83">
        <f t="shared" si="22"/>
        <v>99532.757884970983</v>
      </c>
      <c r="Z94" s="121">
        <f t="shared" si="25"/>
        <v>681542407.34064972</v>
      </c>
      <c r="AA94" s="83">
        <f t="shared" si="19"/>
        <v>33697818.472156405</v>
      </c>
      <c r="AB94" s="118">
        <f t="shared" si="20"/>
        <v>33023862.102713276</v>
      </c>
      <c r="AC94" s="9" t="str">
        <f>VLOOKUP(A94,raw_아이건설넷목록!B:P,14,FALSE)</f>
        <v>23/07/12/16:00</v>
      </c>
      <c r="AD94" s="9" t="str">
        <f>VLOOKUP(A94,raw_아이건설넷목록!B:Q,15,FALSE)</f>
        <v>23/07/20/14:50</v>
      </c>
      <c r="AE94" s="9" t="str">
        <f>VLOOKUP(A94,raw_아이건설넷목록!B:R,16,FALSE)</f>
        <v>23/07/20/15:50</v>
      </c>
      <c r="AF94" s="9" t="str">
        <f>VLOOKUP(A94,raw_부광!A:L,12,FALSE)</f>
        <v>482/727</v>
      </c>
      <c r="AG94" s="9" t="s">
        <v>113</v>
      </c>
    </row>
    <row r="95" spans="1:33" ht="12.6" customHeight="1">
      <c r="A95" s="9" t="s">
        <v>742</v>
      </c>
      <c r="B95" s="5" t="s">
        <v>455</v>
      </c>
      <c r="C95" s="5" t="s">
        <v>456</v>
      </c>
      <c r="D95" s="5"/>
      <c r="E95" s="113">
        <f>VLOOKUP(A95,raw_아이건설넷목록!B:G,5,FALSE)</f>
        <v>1032889000</v>
      </c>
      <c r="F95" s="83">
        <v>1032889000</v>
      </c>
      <c r="G95" s="182">
        <f t="shared" si="14"/>
        <v>1.0225780115800154</v>
      </c>
      <c r="H95" s="83">
        <f>VLOOKUP(A95,raw_아이건설넷목록!B:I,7,FALSE)</f>
        <v>87.745000000000005</v>
      </c>
      <c r="I95" s="114">
        <f>IF(E95="","-",IF(E95&lt;1000000000,낙찰하한율!$B$3,IF(AND(E95&lt;5000000000,E95&gt;=1000000000),낙찰하한율!$B$4,IF(AND(E95&gt;=5000000000,E95&lt;10000000000),낙찰하한율!$B$5,IF(AND(E95&gt;=10000000000,E95&lt;30000000000),낙찰하한율!$B$6)))))</f>
        <v>0.86745000000000005</v>
      </c>
      <c r="J95" s="180">
        <f t="shared" si="15"/>
        <v>916209000.00000012</v>
      </c>
      <c r="K95" s="83">
        <f>VLOOKUP(A95,raw_아이건설넷목록!B:J,8,FALSE)</f>
        <v>43158501</v>
      </c>
      <c r="L95" s="173">
        <f t="shared" si="21"/>
        <v>42295330.979999997</v>
      </c>
      <c r="M95" s="5"/>
      <c r="N95" s="83">
        <f>VLOOKUP(A95,raw_부광!A:L,5,FALSE)</f>
        <v>916209000</v>
      </c>
      <c r="O95" s="5"/>
      <c r="P95" s="5"/>
      <c r="Q95" s="5">
        <f t="shared" si="16"/>
        <v>1.0142266380570206</v>
      </c>
      <c r="R95" s="185" t="str">
        <f>VLOOKUP(A95,raw_아이건설넷결과!C:K,8,FALSE)</f>
        <v>908,726,340</v>
      </c>
      <c r="S95" s="5" t="str">
        <f>VLOOKUP(A95,raw_아이건설넷결과!C:L,10,FALSE)</f>
        <v>효원이엔씨 주식회사</v>
      </c>
      <c r="T95" s="126">
        <f t="shared" si="23"/>
        <v>88.258864353711758</v>
      </c>
      <c r="U95" s="123">
        <f t="shared" si="17"/>
        <v>88.258865354305314</v>
      </c>
      <c r="V95" s="119">
        <f t="shared" si="24"/>
        <v>0.87979089718256265</v>
      </c>
      <c r="W95" s="178" t="str">
        <f>VLOOKUP(A95,raw_아이건설넷결과!C:N,6,FALSE)</f>
        <v>1,029,614,800</v>
      </c>
      <c r="X95" s="84">
        <f t="shared" si="18"/>
        <v>0.99683005627903865</v>
      </c>
      <c r="Y95" s="83">
        <f t="shared" si="22"/>
        <v>99683.005627903869</v>
      </c>
      <c r="Z95" s="121">
        <f t="shared" si="25"/>
        <v>893139369.89059985</v>
      </c>
      <c r="AA95" s="83">
        <f t="shared" si="19"/>
        <v>43021690.980748944</v>
      </c>
      <c r="AB95" s="118">
        <f t="shared" si="20"/>
        <v>42161257.161133967</v>
      </c>
      <c r="AC95" s="9" t="str">
        <f>VLOOKUP(A95,raw_아이건설넷목록!B:P,14,FALSE)</f>
        <v>23/07/21/10:00</v>
      </c>
      <c r="AD95" s="9" t="str">
        <f>VLOOKUP(A95,raw_아이건설넷목록!B:Q,15,FALSE)</f>
        <v>23/07/25/10:00</v>
      </c>
      <c r="AE95" s="9" t="str">
        <f>VLOOKUP(A95,raw_아이건설넷목록!B:R,16,FALSE)</f>
        <v>23/07/25/11:00</v>
      </c>
      <c r="AF95" s="9" t="str">
        <f>VLOOKUP(A95,raw_부광!A:L,12,FALSE)</f>
        <v>384/1016</v>
      </c>
      <c r="AG95" s="85" t="s">
        <v>109</v>
      </c>
    </row>
    <row r="96" spans="1:33" ht="12.6" customHeight="1">
      <c r="A96" s="9" t="s">
        <v>743</v>
      </c>
      <c r="B96" s="5" t="s">
        <v>457</v>
      </c>
      <c r="C96" s="5" t="s">
        <v>414</v>
      </c>
      <c r="D96" s="5"/>
      <c r="E96" s="113">
        <f>VLOOKUP(A96,raw_아이건설넷목록!B:G,5,FALSE)</f>
        <v>666591000</v>
      </c>
      <c r="F96" s="83">
        <v>666591000</v>
      </c>
      <c r="G96" s="182">
        <f t="shared" si="14"/>
        <v>1.0163117158449602</v>
      </c>
      <c r="H96" s="83">
        <f>VLOOKUP(A96,raw_아이건설넷목록!B:I,7,FALSE)</f>
        <v>87.745000000000005</v>
      </c>
      <c r="I96" s="114">
        <f>IF(E96="","-",IF(E96&lt;1000000000,낙찰하한율!$B$3,IF(AND(E96&lt;5000000000,E96&gt;=1000000000),낙찰하한율!$B$4,IF(AND(E96&gt;=5000000000,E96&lt;10000000000),낙찰하한율!$B$5,IF(AND(E96&gt;=10000000000,E96&lt;30000000000),낙찰하한율!$B$6)))))</f>
        <v>0.87744999999999995</v>
      </c>
      <c r="J96" s="180">
        <f t="shared" si="15"/>
        <v>594441000</v>
      </c>
      <c r="K96" s="83">
        <f>VLOOKUP(A96,raw_아이건설넷목록!B:J,8,FALSE)</f>
        <v>41810457</v>
      </c>
      <c r="L96" s="173">
        <f t="shared" si="21"/>
        <v>40974247.859999999</v>
      </c>
      <c r="M96" s="5"/>
      <c r="N96" s="83">
        <f>VLOOKUP(A96,raw_부광!A:L,5,FALSE)</f>
        <v>594441000</v>
      </c>
      <c r="O96" s="5"/>
      <c r="P96" s="5"/>
      <c r="Q96" s="5">
        <f t="shared" si="16"/>
        <v>1.0065233805256339</v>
      </c>
      <c r="R96" s="185" t="str">
        <f>VLOOKUP(A96,raw_아이건설넷결과!C:K,8,FALSE)</f>
        <v>588,715,800</v>
      </c>
      <c r="S96" s="5" t="str">
        <f>VLOOKUP(A96,raw_아이건설넷결과!C:L,10,FALSE)</f>
        <v>주식회사 화산엔지니어링</v>
      </c>
      <c r="T96" s="126">
        <f t="shared" si="23"/>
        <v>88.516770399420679</v>
      </c>
      <c r="U96" s="123">
        <f t="shared" si="17"/>
        <v>88.516771914398589</v>
      </c>
      <c r="V96" s="119">
        <f t="shared" si="24"/>
        <v>0.88317394024221751</v>
      </c>
      <c r="W96" s="178" t="str">
        <f>VLOOKUP(A96,raw_아이건설넷결과!C:N,6,FALSE)</f>
        <v>665,089,550</v>
      </c>
      <c r="X96" s="84">
        <f t="shared" si="18"/>
        <v>0.99774756934912112</v>
      </c>
      <c r="Y96" s="83">
        <f t="shared" si="22"/>
        <v>99774.756934912119</v>
      </c>
      <c r="Z96" s="121">
        <f t="shared" si="25"/>
        <v>583582836.40064967</v>
      </c>
      <c r="AA96" s="83">
        <f t="shared" si="19"/>
        <v>41716281.845125943</v>
      </c>
      <c r="AB96" s="118">
        <f t="shared" si="20"/>
        <v>40881956.208223425</v>
      </c>
      <c r="AC96" s="9" t="str">
        <f>VLOOKUP(A96,raw_아이건설넷목록!B:P,14,FALSE)</f>
        <v>23/08/03/09:00</v>
      </c>
      <c r="AD96" s="9" t="str">
        <f>VLOOKUP(A96,raw_아이건설넷목록!B:Q,15,FALSE)</f>
        <v>23/08/07/10:00</v>
      </c>
      <c r="AE96" s="9" t="str">
        <f>VLOOKUP(A96,raw_아이건설넷목록!B:R,16,FALSE)</f>
        <v>23/08/07/11:00</v>
      </c>
      <c r="AF96" s="9" t="str">
        <f>VLOOKUP(A96,raw_부광!A:L,12,FALSE)</f>
        <v>451/1008</v>
      </c>
      <c r="AG96" s="85" t="s">
        <v>109</v>
      </c>
    </row>
    <row r="97" spans="1:33" ht="12.6" customHeight="1">
      <c r="A97" s="9" t="s">
        <v>744</v>
      </c>
      <c r="B97" s="5" t="s">
        <v>458</v>
      </c>
      <c r="C97" s="5" t="s">
        <v>367</v>
      </c>
      <c r="D97" s="5"/>
      <c r="E97" s="113">
        <f>VLOOKUP(A97,raw_아이건설넷목록!B:G,5,FALSE)</f>
        <v>1244191000</v>
      </c>
      <c r="F97" s="83">
        <v>1244191000</v>
      </c>
      <c r="G97" s="182">
        <f t="shared" si="14"/>
        <v>1.0020907741046619</v>
      </c>
      <c r="H97" s="83">
        <f>VLOOKUP(A97,raw_아이건설넷목록!B:I,7,FALSE)</f>
        <v>86.745000000000005</v>
      </c>
      <c r="I97" s="114">
        <f>IF(E97="","-",IF(E97&lt;1000000000,낙찰하한율!$B$3,IF(AND(E97&lt;5000000000,E97&gt;=1000000000),낙찰하한율!$B$4,IF(AND(E97&gt;=5000000000,E97&lt;10000000000),낙찰하한율!$B$5,IF(AND(E97&gt;=10000000000,E97&lt;30000000000),낙찰하한율!$B$6)))))</f>
        <v>0.86745000000000005</v>
      </c>
      <c r="J97" s="180">
        <f t="shared" si="15"/>
        <v>1081530000</v>
      </c>
      <c r="K97" s="83">
        <f>VLOOKUP(A97,raw_아이건설넷목록!B:J,8,FALSE)</f>
        <v>8774716</v>
      </c>
      <c r="L97" s="173">
        <f t="shared" si="21"/>
        <v>8599221.6799999997</v>
      </c>
      <c r="M97" s="5"/>
      <c r="N97" s="83">
        <f>VLOOKUP(A97,raw_부광!A:L,5,FALSE)</f>
        <v>1081530000</v>
      </c>
      <c r="O97" s="5"/>
      <c r="P97" s="5"/>
      <c r="Q97" s="5">
        <f t="shared" si="16"/>
        <v>0.99526395947760271</v>
      </c>
      <c r="R97" s="185" t="str">
        <f>VLOOKUP(A97,raw_아이건설넷결과!C:K,8,FALSE)</f>
        <v>1,074,162,000</v>
      </c>
      <c r="S97" s="5" t="str">
        <f>VLOOKUP(A97,raw_아이건설넷결과!C:L,10,FALSE)</f>
        <v>(주)이지오종합건설</v>
      </c>
      <c r="T97" s="126">
        <f t="shared" si="23"/>
        <v>86.841101644090202</v>
      </c>
      <c r="U97" s="123">
        <f t="shared" si="17"/>
        <v>86.841102566915566</v>
      </c>
      <c r="V97" s="119">
        <f t="shared" si="24"/>
        <v>0.86334172164884648</v>
      </c>
      <c r="W97" s="178" t="str">
        <f>VLOOKUP(A97,raw_아이건설넷결과!C:N,6,FALSE)</f>
        <v>1,236,928,100</v>
      </c>
      <c r="X97" s="84">
        <f t="shared" si="18"/>
        <v>0.9941625522126426</v>
      </c>
      <c r="Y97" s="83">
        <f t="shared" si="22"/>
        <v>99416.255221264262</v>
      </c>
      <c r="Z97" s="121">
        <f t="shared" si="25"/>
        <v>1072973291.8430499</v>
      </c>
      <c r="AA97" s="83">
        <f t="shared" si="19"/>
        <v>8723494.0535011105</v>
      </c>
      <c r="AB97" s="118">
        <f t="shared" si="20"/>
        <v>8549024.172431089</v>
      </c>
      <c r="AC97" s="9" t="str">
        <f>VLOOKUP(A97,raw_아이건설넷목록!B:P,14,FALSE)</f>
        <v>23/10/20/09:00</v>
      </c>
      <c r="AD97" s="9" t="str">
        <f>VLOOKUP(A97,raw_아이건설넷목록!B:Q,15,FALSE)</f>
        <v>23/10/25/10:00</v>
      </c>
      <c r="AE97" s="9" t="str">
        <f>VLOOKUP(A97,raw_아이건설넷목록!B:R,16,FALSE)</f>
        <v>23/10/25/11:00</v>
      </c>
      <c r="AF97" s="9" t="str">
        <f>VLOOKUP(A97,raw_부광!A:L,12,FALSE)</f>
        <v>289/817</v>
      </c>
      <c r="AG97" s="9" t="s">
        <v>118</v>
      </c>
    </row>
    <row r="98" spans="1:33" ht="12.6" customHeight="1">
      <c r="A98" s="9" t="s">
        <v>745</v>
      </c>
      <c r="B98" s="5" t="s">
        <v>459</v>
      </c>
      <c r="C98" s="5" t="s">
        <v>390</v>
      </c>
      <c r="D98" s="5"/>
      <c r="E98" s="113">
        <f>VLOOKUP(A98,raw_아이건설넷목록!B:G,5,FALSE)</f>
        <v>634344000</v>
      </c>
      <c r="F98" s="83">
        <v>634344000</v>
      </c>
      <c r="G98" s="182">
        <f t="shared" si="14"/>
        <v>1.0128382881337619</v>
      </c>
      <c r="H98" s="83">
        <f>VLOOKUP(A98,raw_아이건설넷목록!B:I,7,FALSE)</f>
        <v>87.745000000000005</v>
      </c>
      <c r="I98" s="114">
        <f>IF(E98="","-",IF(E98&lt;1000000000,낙찰하한율!$B$3,IF(AND(E98&lt;5000000000,E98&gt;=1000000000),낙찰하한율!$B$4,IF(AND(E98&gt;=5000000000,E98&lt;10000000000),낙찰하한율!$B$5,IF(AND(E98&gt;=10000000000,E98&lt;30000000000),낙찰하한율!$B$6)))))</f>
        <v>0.87744999999999995</v>
      </c>
      <c r="J98" s="180">
        <f t="shared" si="15"/>
        <v>563751000.00000012</v>
      </c>
      <c r="K98" s="83">
        <f>VLOOKUP(A98,raw_아이건설넷목록!B:J,8,FALSE)</f>
        <v>35626770</v>
      </c>
      <c r="L98" s="173">
        <f t="shared" si="21"/>
        <v>34914234.600000001</v>
      </c>
      <c r="M98" s="5"/>
      <c r="N98" s="83">
        <f>VLOOKUP(A98,raw_부광!A:L,5,FALSE)</f>
        <v>563751000</v>
      </c>
      <c r="O98" s="5"/>
      <c r="P98" s="5"/>
      <c r="Q98" s="5">
        <f t="shared" si="16"/>
        <v>1.0085752894340667</v>
      </c>
      <c r="R98" s="185" t="str">
        <f>VLOOKUP(A98,raw_아이건설넷결과!C:K,8,FALSE)</f>
        <v>561,378,193</v>
      </c>
      <c r="S98" s="5" t="str">
        <f>VLOOKUP(A98,raw_아이건설넷결과!C:L,10,FALSE)</f>
        <v>주식회사 바우건설</v>
      </c>
      <c r="T98" s="126">
        <f t="shared" si="23"/>
        <v>88.433093070880915</v>
      </c>
      <c r="U98" s="123">
        <f t="shared" si="17"/>
        <v>88.433094669698463</v>
      </c>
      <c r="V98" s="119">
        <f t="shared" si="24"/>
        <v>0.88497438771392178</v>
      </c>
      <c r="W98" s="178" t="str">
        <f>VLOOKUP(A98,raw_아이건설넷결과!C:N,6,FALSE)</f>
        <v>634,805,550</v>
      </c>
      <c r="X98" s="84">
        <f t="shared" si="18"/>
        <v>1.0007276020581892</v>
      </c>
      <c r="Y98" s="83">
        <f t="shared" si="22"/>
        <v>100072.76020581892</v>
      </c>
      <c r="Z98" s="121">
        <f t="shared" si="25"/>
        <v>557010140.60064971</v>
      </c>
      <c r="AA98" s="83">
        <f t="shared" si="19"/>
        <v>35652692.111178637</v>
      </c>
      <c r="AB98" s="118">
        <f t="shared" si="20"/>
        <v>34939638.268955067</v>
      </c>
      <c r="AC98" s="9" t="str">
        <f>VLOOKUP(A98,raw_아이건설넷목록!B:P,14,FALSE)</f>
        <v>23/06/21/15:00</v>
      </c>
      <c r="AD98" s="9" t="str">
        <f>VLOOKUP(A98,raw_아이건설넷목록!B:Q,15,FALSE)</f>
        <v>23/06/29/10:00</v>
      </c>
      <c r="AE98" s="9" t="str">
        <f>VLOOKUP(A98,raw_아이건설넷목록!B:R,16,FALSE)</f>
        <v>23/06/29/11:00</v>
      </c>
      <c r="AF98" s="9" t="str">
        <f>VLOOKUP(A98,raw_부광!A:L,12,FALSE)</f>
        <v>151/771</v>
      </c>
      <c r="AG98" s="9" t="s">
        <v>118</v>
      </c>
    </row>
    <row r="99" spans="1:33" ht="12.6" customHeight="1">
      <c r="A99" s="9" t="s">
        <v>746</v>
      </c>
      <c r="B99" s="5" t="s">
        <v>460</v>
      </c>
      <c r="C99" s="5" t="s">
        <v>345</v>
      </c>
      <c r="D99" s="5"/>
      <c r="E99" s="113">
        <f>VLOOKUP(A99,raw_아이건설넷목록!B:G,5,FALSE)</f>
        <v>713130000</v>
      </c>
      <c r="F99" s="83">
        <v>713130000</v>
      </c>
      <c r="G99" s="182">
        <f t="shared" si="14"/>
        <v>1.0087562202168836</v>
      </c>
      <c r="H99" s="83">
        <f>VLOOKUP(A99,raw_아이건설넷목록!B:I,7,FALSE)</f>
        <v>87.745000000000005</v>
      </c>
      <c r="I99" s="114">
        <f>IF(E99="","-",IF(E99&lt;1000000000,낙찰하한율!$B$3,IF(AND(E99&lt;5000000000,E99&gt;=1000000000),낙찰하한율!$B$4,IF(AND(E99&gt;=5000000000,E99&lt;10000000000),낙찰하한율!$B$5,IF(AND(E99&gt;=10000000000,E99&lt;30000000000),낙찰하한율!$B$6)))))</f>
        <v>0.87744999999999995</v>
      </c>
      <c r="J99" s="180">
        <f t="shared" si="15"/>
        <v>631214999.99999988</v>
      </c>
      <c r="K99" s="83">
        <f>VLOOKUP(A99,raw_아이건설넷목록!B:J,8,FALSE)</f>
        <v>18369467</v>
      </c>
      <c r="L99" s="173">
        <f t="shared" si="21"/>
        <v>18002077.66</v>
      </c>
      <c r="M99" s="5"/>
      <c r="N99" s="83">
        <f>VLOOKUP(A99,raw_부광!A:L,5,FALSE)</f>
        <v>631215000</v>
      </c>
      <c r="O99" s="5"/>
      <c r="P99" s="5"/>
      <c r="Q99" s="5">
        <f t="shared" si="16"/>
        <v>1.0147307853480685</v>
      </c>
      <c r="R99" s="185" t="str">
        <f>VLOOKUP(A99,raw_아이건설넷결과!C:K,8,FALSE)</f>
        <v>634,953,500</v>
      </c>
      <c r="S99" s="5" t="str">
        <f>VLOOKUP(A99,raw_아이건설넷결과!C:L,10,FALSE)</f>
        <v>더제니스종합건설 주식회사</v>
      </c>
      <c r="T99" s="126">
        <f t="shared" si="23"/>
        <v>88.060297225066407</v>
      </c>
      <c r="U99" s="123">
        <f t="shared" si="17"/>
        <v>88.060298678027976</v>
      </c>
      <c r="V99" s="119">
        <f t="shared" si="24"/>
        <v>0.89037552760366268</v>
      </c>
      <c r="W99" s="178" t="str">
        <f>VLOOKUP(A99,raw_아이건설넷결과!C:N,6,FALSE)</f>
        <v>721,044,000</v>
      </c>
      <c r="X99" s="84">
        <f t="shared" si="18"/>
        <v>1.0110975558453579</v>
      </c>
      <c r="Y99" s="83">
        <f t="shared" si="22"/>
        <v>101109.75558453579</v>
      </c>
      <c r="Z99" s="121">
        <f t="shared" si="25"/>
        <v>632680068.5531497</v>
      </c>
      <c r="AA99" s="83">
        <f t="shared" si="19"/>
        <v>18573323.185881957</v>
      </c>
      <c r="AB99" s="118">
        <f t="shared" si="20"/>
        <v>18201856.722164318</v>
      </c>
      <c r="AC99" s="9" t="str">
        <f>VLOOKUP(A99,raw_아이건설넷목록!B:P,14,FALSE)</f>
        <v>23/06/26/10:00</v>
      </c>
      <c r="AD99" s="9" t="str">
        <f>VLOOKUP(A99,raw_아이건설넷목록!B:Q,15,FALSE)</f>
        <v>23/06/29/10:00</v>
      </c>
      <c r="AE99" s="9" t="str">
        <f>VLOOKUP(A99,raw_아이건설넷목록!B:R,16,FALSE)</f>
        <v>23/06/29/11:00</v>
      </c>
      <c r="AF99" s="9" t="str">
        <f>VLOOKUP(A99,raw_부광!A:L,12,FALSE)</f>
        <v>-163/1057</v>
      </c>
      <c r="AG99" s="85" t="s">
        <v>109</v>
      </c>
    </row>
    <row r="100" spans="1:33" ht="12.6" customHeight="1">
      <c r="A100" s="9" t="s">
        <v>747</v>
      </c>
      <c r="B100" s="5" t="s">
        <v>461</v>
      </c>
      <c r="C100" s="5" t="s">
        <v>462</v>
      </c>
      <c r="D100" s="5"/>
      <c r="E100" s="113">
        <f>VLOOKUP(A100,raw_아이건설넷목록!B:G,5,FALSE)</f>
        <v>572407000</v>
      </c>
      <c r="F100" s="83">
        <v>572407000</v>
      </c>
      <c r="G100" s="182">
        <f t="shared" si="14"/>
        <v>1.0064060194264641</v>
      </c>
      <c r="H100" s="83">
        <f>VLOOKUP(A100,raw_아이건설넷목록!B:I,7,FALSE)</f>
        <v>87.745000000000005</v>
      </c>
      <c r="I100" s="114">
        <f>IF(E100="","-",IF(E100&lt;1000000000,낙찰하한율!$B$3,IF(AND(E100&lt;5000000000,E100&gt;=1000000000),낙찰하한율!$B$4,IF(AND(E100&gt;=5000000000,E100&lt;10000000000),낙찰하한율!$B$5,IF(AND(E100&gt;=10000000000,E100&lt;30000000000),낙찰하한율!$B$6)))))</f>
        <v>0.87744999999999995</v>
      </c>
      <c r="J100" s="180">
        <f t="shared" si="15"/>
        <v>505476000.00000006</v>
      </c>
      <c r="K100" s="83">
        <f>VLOOKUP(A100,raw_아이건설넷목록!B:J,8,FALSE)</f>
        <v>16723699</v>
      </c>
      <c r="L100" s="173">
        <f t="shared" si="21"/>
        <v>16389225.02</v>
      </c>
      <c r="M100" s="5"/>
      <c r="N100" s="83">
        <f>VLOOKUP(A100,raw_부광!A:L,5,FALSE)</f>
        <v>505476000</v>
      </c>
      <c r="O100" s="5"/>
      <c r="P100" s="5"/>
      <c r="Q100" s="5">
        <f t="shared" si="16"/>
        <v>0.99489154880037312</v>
      </c>
      <c r="R100" s="185" t="str">
        <f>VLOOKUP(A100,raw_아이건설넷결과!C:K,8,FALSE)</f>
        <v>499,692,759</v>
      </c>
      <c r="S100" s="5" t="str">
        <f>VLOOKUP(A100,raw_아이건설넷결과!C:L,10,FALSE)</f>
        <v>주식회사 에이앤아이코러스</v>
      </c>
      <c r="T100" s="126">
        <f t="shared" si="23"/>
        <v>88.109338022316692</v>
      </c>
      <c r="U100" s="123">
        <f t="shared" si="17"/>
        <v>88.109339862017933</v>
      </c>
      <c r="V100" s="119">
        <f t="shared" si="24"/>
        <v>0.8729675894948874</v>
      </c>
      <c r="W100" s="178" t="str">
        <f>VLOOKUP(A100,raw_아이건설넷결과!C:N,6,FALSE)</f>
        <v>567,128,025</v>
      </c>
      <c r="X100" s="84">
        <f t="shared" si="18"/>
        <v>0.99077758483037415</v>
      </c>
      <c r="Y100" s="83">
        <f t="shared" si="22"/>
        <v>99077.758483037411</v>
      </c>
      <c r="Z100" s="121">
        <f t="shared" si="25"/>
        <v>497626496.28939974</v>
      </c>
      <c r="AA100" s="83">
        <f t="shared" si="19"/>
        <v>16569466.104650144</v>
      </c>
      <c r="AB100" s="118">
        <f t="shared" si="20"/>
        <v>16238076.782557141</v>
      </c>
      <c r="AC100" s="9" t="str">
        <f>VLOOKUP(A100,raw_아이건설넷목록!B:P,14,FALSE)</f>
        <v>23/06/21/14:00</v>
      </c>
      <c r="AD100" s="9" t="str">
        <f>VLOOKUP(A100,raw_아이건설넷목록!B:Q,15,FALSE)</f>
        <v>23/06/29/14:00</v>
      </c>
      <c r="AE100" s="9" t="str">
        <f>VLOOKUP(A100,raw_아이건설넷목록!B:R,16,FALSE)</f>
        <v>23/06/29/15:00</v>
      </c>
      <c r="AF100" s="9" t="str">
        <f>VLOOKUP(A100,raw_부광!A:L,12,FALSE)</f>
        <v>648/1218</v>
      </c>
      <c r="AG100" s="158" t="s">
        <v>109</v>
      </c>
    </row>
    <row r="101" spans="1:33" ht="12.6" customHeight="1">
      <c r="A101" s="9" t="s">
        <v>748</v>
      </c>
      <c r="B101" s="5" t="s">
        <v>463</v>
      </c>
      <c r="C101" s="5" t="s">
        <v>464</v>
      </c>
      <c r="D101" s="5"/>
      <c r="E101" s="113">
        <f>VLOOKUP(A101,raw_아이건설넷목록!B:G,5,FALSE)</f>
        <v>656823000</v>
      </c>
      <c r="F101" s="83">
        <v>656823000</v>
      </c>
      <c r="G101" s="182">
        <f t="shared" si="14"/>
        <v>1.0151990503025254</v>
      </c>
      <c r="H101" s="83">
        <f>VLOOKUP(A101,raw_아이건설넷목록!B:I,7,FALSE)</f>
        <v>87.745000000000005</v>
      </c>
      <c r="I101" s="114">
        <f>IF(E101="","-",IF(E101&lt;1000000000,낙찰하한율!$B$3,IF(AND(E101&lt;5000000000,E101&gt;=1000000000),낙찰하한율!$B$4,IF(AND(E101&gt;=5000000000,E101&lt;10000000000),낙찰하한율!$B$5,IF(AND(E101&gt;=10000000000,E101&lt;30000000000),낙찰하한율!$B$6)))))</f>
        <v>0.87744999999999995</v>
      </c>
      <c r="J101" s="180">
        <f t="shared" si="15"/>
        <v>585089000</v>
      </c>
      <c r="K101" s="83">
        <f>VLOOKUP(A101,raw_아이건설넷목록!B:J,8,FALSE)</f>
        <v>35871351</v>
      </c>
      <c r="L101" s="173">
        <f t="shared" si="21"/>
        <v>35153923.979999997</v>
      </c>
      <c r="M101" s="5"/>
      <c r="N101" s="83">
        <f>VLOOKUP(A101,raw_부광!A:L,5,FALSE)</f>
        <v>585089000</v>
      </c>
      <c r="O101" s="5"/>
      <c r="P101" s="5"/>
      <c r="Q101" s="5">
        <f t="shared" si="16"/>
        <v>1.0138716495524474</v>
      </c>
      <c r="R101" s="185" t="str">
        <f>VLOOKUP(A101,raw_아이건설넷결과!C:K,8,FALSE)</f>
        <v>584,323,980</v>
      </c>
      <c r="S101" s="5" t="str">
        <f>VLOOKUP(A101,raw_아이건설넷결과!C:L,10,FALSE)</f>
        <v>(주)시스코리아</v>
      </c>
      <c r="T101" s="126">
        <f t="shared" si="23"/>
        <v>88.412016661436994</v>
      </c>
      <c r="U101" s="123">
        <f t="shared" si="17"/>
        <v>88.412018199902747</v>
      </c>
      <c r="V101" s="119">
        <f t="shared" si="24"/>
        <v>0.88962167889979493</v>
      </c>
      <c r="W101" s="178" t="str">
        <f>VLOOKUP(A101,raw_아이건설넷결과!C:N,6,FALSE)</f>
        <v>660,910,125</v>
      </c>
      <c r="X101" s="84">
        <f t="shared" si="18"/>
        <v>1.0062225668102365</v>
      </c>
      <c r="Y101" s="83">
        <f t="shared" si="22"/>
        <v>100622.25668102365</v>
      </c>
      <c r="Z101" s="121">
        <f t="shared" si="25"/>
        <v>579915599.93439972</v>
      </c>
      <c r="AA101" s="83">
        <f t="shared" si="19"/>
        <v>36094562.878170945</v>
      </c>
      <c r="AB101" s="118">
        <f t="shared" si="20"/>
        <v>35372671.620607525</v>
      </c>
      <c r="AC101" s="9" t="str">
        <f>VLOOKUP(A101,raw_아이건설넷목록!B:P,14,FALSE)</f>
        <v>23/07/28/10:00</v>
      </c>
      <c r="AD101" s="9" t="str">
        <f>VLOOKUP(A101,raw_아이건설넷목록!B:Q,15,FALSE)</f>
        <v>23/08/01/10:00</v>
      </c>
      <c r="AE101" s="9" t="str">
        <f>VLOOKUP(A101,raw_아이건설넷목록!B:R,16,FALSE)</f>
        <v>23/08/01/11:00</v>
      </c>
      <c r="AF101" s="9" t="str">
        <f>VLOOKUP(A101,raw_부광!A:L,12,FALSE)</f>
        <v>43/1178</v>
      </c>
      <c r="AG101" s="9" t="s">
        <v>906</v>
      </c>
    </row>
    <row r="102" spans="1:33" ht="12.6" customHeight="1">
      <c r="A102" s="9" t="s">
        <v>749</v>
      </c>
      <c r="B102" s="5" t="s">
        <v>465</v>
      </c>
      <c r="C102" s="5" t="s">
        <v>466</v>
      </c>
      <c r="D102" s="5"/>
      <c r="E102" s="113">
        <f>VLOOKUP(A102,raw_아이건설넷목록!B:G,5,FALSE)</f>
        <v>1243215000</v>
      </c>
      <c r="F102" s="83">
        <v>1243215000</v>
      </c>
      <c r="G102" s="182">
        <f t="shared" si="14"/>
        <v>1.0120074423489984</v>
      </c>
      <c r="H102" s="83">
        <f>VLOOKUP(A102,raw_아이건설넷목록!B:I,7,FALSE)</f>
        <v>86.745000000000005</v>
      </c>
      <c r="I102" s="114">
        <f>IF(E102="","-",IF(E102&lt;1000000000,낙찰하한율!$B$3,IF(AND(E102&lt;5000000000,E102&gt;=1000000000),낙찰하한율!$B$4,IF(AND(E102&gt;=5000000000,E102&lt;10000000000),낙찰하한율!$B$5,IF(AND(E102&gt;=10000000000,E102&lt;30000000000),낙찰하한율!$B$6)))))</f>
        <v>0.86745000000000005</v>
      </c>
      <c r="J102" s="180">
        <f t="shared" si="15"/>
        <v>1091376000.0000002</v>
      </c>
      <c r="K102" s="83">
        <f>VLOOKUP(A102,raw_아이건설넷목록!B:J,8,FALSE)</f>
        <v>56483112</v>
      </c>
      <c r="L102" s="173">
        <f t="shared" si="21"/>
        <v>55353449.759999998</v>
      </c>
      <c r="M102" s="5"/>
      <c r="N102" s="83">
        <f>VLOOKUP(A102,raw_부광!A:L,5,FALSE)</f>
        <v>1091376000</v>
      </c>
      <c r="O102" s="5"/>
      <c r="P102" s="5"/>
      <c r="Q102" s="5">
        <f t="shared" si="16"/>
        <v>1.015548619011841</v>
      </c>
      <c r="R102" s="185" t="str">
        <f>VLOOKUP(A102,raw_아이건설넷결과!C:K,8,FALSE)</f>
        <v>1,095,194,900</v>
      </c>
      <c r="S102" s="5" t="str">
        <f>VLOOKUP(A102,raw_아이건설넷결과!C:L,10,FALSE)</f>
        <v>주식회사 한림이앤지</v>
      </c>
      <c r="T102" s="126">
        <f t="shared" si="23"/>
        <v>87.357772129793304</v>
      </c>
      <c r="U102" s="123">
        <f t="shared" si="17"/>
        <v>87.357773004531722</v>
      </c>
      <c r="V102" s="119">
        <f t="shared" si="24"/>
        <v>0.88093764956182152</v>
      </c>
      <c r="W102" s="178" t="str">
        <f>VLOOKUP(A102,raw_아이건설넷결과!C:N,6,FALSE)</f>
        <v>1,253,689,125</v>
      </c>
      <c r="X102" s="84">
        <f t="shared" si="18"/>
        <v>1.0084250310686407</v>
      </c>
      <c r="Y102" s="83">
        <f t="shared" si="22"/>
        <v>100842.50310686407</v>
      </c>
      <c r="Z102" s="121">
        <f t="shared" si="25"/>
        <v>1087512642.9792998</v>
      </c>
      <c r="AA102" s="83">
        <f t="shared" si="19"/>
        <v>56958983.973453514</v>
      </c>
      <c r="AB102" s="118">
        <f t="shared" si="20"/>
        <v>55819804.293984443</v>
      </c>
      <c r="AC102" s="9" t="str">
        <f>VLOOKUP(A102,raw_아이건설넷목록!B:P,14,FALSE)</f>
        <v>23/06/21/10:00</v>
      </c>
      <c r="AD102" s="9" t="str">
        <f>VLOOKUP(A102,raw_아이건설넷목록!B:Q,15,FALSE)</f>
        <v>23/06/27/14:00</v>
      </c>
      <c r="AE102" s="9" t="str">
        <f>VLOOKUP(A102,raw_아이건설넷목록!B:R,16,FALSE)</f>
        <v>23/06/27/15:00</v>
      </c>
      <c r="AF102" s="9" t="str">
        <f>VLOOKUP(A102,raw_부광!A:L,12,FALSE)</f>
        <v>-110/774</v>
      </c>
      <c r="AG102" s="9" t="s">
        <v>118</v>
      </c>
    </row>
    <row r="103" spans="1:33" ht="12.6" customHeight="1">
      <c r="A103" s="9" t="s">
        <v>750</v>
      </c>
      <c r="B103" s="5" t="s">
        <v>467</v>
      </c>
      <c r="C103" s="5" t="s">
        <v>373</v>
      </c>
      <c r="D103" s="5"/>
      <c r="E103" s="113">
        <f>VLOOKUP(A103,raw_아이건설넷목록!B:G,5,FALSE)</f>
        <v>626945000</v>
      </c>
      <c r="F103" s="83">
        <v>626945000</v>
      </c>
      <c r="G103" s="182" t="e">
        <f t="shared" si="14"/>
        <v>#N/A</v>
      </c>
      <c r="H103" s="83">
        <f>VLOOKUP(A103,raw_아이건설넷목록!B:I,7,FALSE)</f>
        <v>87.745000000000005</v>
      </c>
      <c r="I103" s="114">
        <f>IF(E103="","-",IF(E103&lt;1000000000,낙찰하한율!$B$3,IF(AND(E103&lt;5000000000,E103&gt;=1000000000),낙찰하한율!$B$4,IF(AND(E103&gt;=5000000000,E103&lt;10000000000),낙찰하한율!$B$5,IF(AND(E103&gt;=10000000000,E103&lt;30000000000),낙찰하한율!$B$6)))))</f>
        <v>0.87744999999999995</v>
      </c>
      <c r="J103" s="180" t="e">
        <f t="shared" si="15"/>
        <v>#N/A</v>
      </c>
      <c r="K103" s="83">
        <f>VLOOKUP(A103,raw_아이건설넷목록!B:J,8,FALSE)</f>
        <v>38195672</v>
      </c>
      <c r="L103" s="173">
        <f t="shared" si="21"/>
        <v>37431758.560000002</v>
      </c>
      <c r="M103" s="5"/>
      <c r="N103" s="83" t="e">
        <f>VLOOKUP(A103,raw_부광!A:L,5,FALSE)</f>
        <v>#N/A</v>
      </c>
      <c r="O103" s="5"/>
      <c r="P103" s="5"/>
      <c r="Q103" s="5">
        <f t="shared" si="16"/>
        <v>0.99689020148351271</v>
      </c>
      <c r="R103" s="185" t="str">
        <f>VLOOKUP(A103,raw_아이건설넷결과!C:K,8,FALSE)</f>
        <v>548,402,150</v>
      </c>
      <c r="S103" s="5" t="str">
        <f>VLOOKUP(A103,raw_아이건설넷결과!C:L,10,FALSE)</f>
        <v>(주)도시의미</v>
      </c>
      <c r="T103" s="126">
        <f t="shared" si="23"/>
        <v>88.501840256728528</v>
      </c>
      <c r="U103" s="123">
        <f t="shared" si="17"/>
        <v>88.501841884914001</v>
      </c>
      <c r="V103" s="119">
        <f t="shared" si="24"/>
        <v>0.87472130729170816</v>
      </c>
      <c r="W103" s="178" t="str">
        <f>VLOOKUP(A103,raw_아이건설넷결과!C:N,6,FALSE)</f>
        <v>619,650,550</v>
      </c>
      <c r="X103" s="84">
        <f t="shared" si="18"/>
        <v>0.98836508784662136</v>
      </c>
      <c r="Y103" s="83">
        <f t="shared" si="22"/>
        <v>98836.508784662132</v>
      </c>
      <c r="Z103" s="121">
        <f t="shared" si="25"/>
        <v>543712385.85064971</v>
      </c>
      <c r="AA103" s="83">
        <f t="shared" si="19"/>
        <v>37751268.711640738</v>
      </c>
      <c r="AB103" s="118">
        <f t="shared" si="20"/>
        <v>36996243.337407924</v>
      </c>
      <c r="AC103" s="9" t="str">
        <f>VLOOKUP(A103,raw_아이건설넷목록!B:P,14,FALSE)</f>
        <v>23/09/27/10:00</v>
      </c>
      <c r="AD103" s="9" t="str">
        <f>VLOOKUP(A103,raw_아이건설넷목록!B:Q,15,FALSE)</f>
        <v>23/10/04/10:00</v>
      </c>
      <c r="AE103" s="9" t="str">
        <f>VLOOKUP(A103,raw_아이건설넷목록!B:R,16,FALSE)</f>
        <v>23/10/04/11:00</v>
      </c>
      <c r="AF103" s="9" t="e">
        <f>VLOOKUP(A103,raw_부광!A:L,12,FALSE)</f>
        <v>#N/A</v>
      </c>
      <c r="AG103" s="9" t="s">
        <v>118</v>
      </c>
    </row>
    <row r="104" spans="1:33" ht="12.6" customHeight="1">
      <c r="A104" s="9" t="s">
        <v>751</v>
      </c>
      <c r="B104" s="5" t="s">
        <v>468</v>
      </c>
      <c r="C104" s="5" t="s">
        <v>397</v>
      </c>
      <c r="D104" s="5"/>
      <c r="E104" s="113">
        <f>VLOOKUP(A104,raw_아이건설넷목록!B:G,5,FALSE)</f>
        <v>1783643000</v>
      </c>
      <c r="F104" s="83">
        <v>1783643000</v>
      </c>
      <c r="G104" s="182" t="e">
        <f t="shared" si="14"/>
        <v>#N/A</v>
      </c>
      <c r="H104" s="83">
        <f>VLOOKUP(A104,raw_아이건설넷목록!B:I,7,FALSE)</f>
        <v>86.745000000000005</v>
      </c>
      <c r="I104" s="114">
        <f>IF(E104="","-",IF(E104&lt;1000000000,낙찰하한율!$B$3,IF(AND(E104&lt;5000000000,E104&gt;=1000000000),낙찰하한율!$B$4,IF(AND(E104&gt;=5000000000,E104&lt;10000000000),낙찰하한율!$B$5,IF(AND(E104&gt;=10000000000,E104&lt;30000000000),낙찰하한율!$B$6)))))</f>
        <v>0.86745000000000005</v>
      </c>
      <c r="J104" s="180" t="e">
        <f t="shared" si="15"/>
        <v>#N/A</v>
      </c>
      <c r="K104" s="83">
        <f>VLOOKUP(A104,raw_아이건설넷목록!B:J,8,FALSE)</f>
        <v>0</v>
      </c>
      <c r="L104" s="173">
        <f t="shared" si="21"/>
        <v>0</v>
      </c>
      <c r="M104" s="5"/>
      <c r="N104" s="83" t="e">
        <f>VLOOKUP(A104,raw_부광!A:L,5,FALSE)</f>
        <v>#N/A</v>
      </c>
      <c r="O104" s="5"/>
      <c r="P104" s="5"/>
      <c r="Q104" s="5">
        <f t="shared" si="16"/>
        <v>1.0005324899196137</v>
      </c>
      <c r="R104" s="185" t="str">
        <f>VLOOKUP(A104,raw_아이건설넷결과!C:K,8,FALSE)</f>
        <v>1,548,045,000</v>
      </c>
      <c r="S104" s="5" t="str">
        <f>VLOOKUP(A104,raw_아이건설넷결과!C:L,10,FALSE)</f>
        <v>송림종합건설 주식회사</v>
      </c>
      <c r="T104" s="126">
        <f t="shared" si="23"/>
        <v>86.922657796174846</v>
      </c>
      <c r="U104" s="123">
        <f t="shared" si="17"/>
        <v>86.922658433136604</v>
      </c>
      <c r="V104" s="119">
        <f t="shared" si="24"/>
        <v>0.86791190838076904</v>
      </c>
      <c r="W104" s="178" t="str">
        <f>VLOOKUP(A104,raw_아이건설넷결과!C:N,6,FALSE)</f>
        <v>1,780,945,300</v>
      </c>
      <c r="X104" s="84">
        <f t="shared" si="18"/>
        <v>0.99848753366004295</v>
      </c>
      <c r="Y104" s="83">
        <f t="shared" si="22"/>
        <v>99848.753366004297</v>
      </c>
      <c r="Z104" s="121">
        <f t="shared" si="25"/>
        <v>1544881011.9830499</v>
      </c>
      <c r="AA104" s="83">
        <f t="shared" si="19"/>
        <v>0</v>
      </c>
      <c r="AB104" s="118">
        <f t="shared" si="20"/>
        <v>0</v>
      </c>
      <c r="AC104" s="9" t="str">
        <f>VLOOKUP(A104,raw_아이건설넷목록!B:P,14,FALSE)</f>
        <v>23/07/05/11:00</v>
      </c>
      <c r="AD104" s="9" t="str">
        <f>VLOOKUP(A104,raw_아이건설넷목록!B:Q,15,FALSE)</f>
        <v>23/07/11/11:00</v>
      </c>
      <c r="AE104" s="9" t="str">
        <f>VLOOKUP(A104,raw_아이건설넷목록!B:R,16,FALSE)</f>
        <v>23/07/11/12:00</v>
      </c>
      <c r="AF104" s="9" t="e">
        <f>VLOOKUP(A104,raw_부광!A:L,12,FALSE)</f>
        <v>#N/A</v>
      </c>
      <c r="AG104" s="9" t="s">
        <v>902</v>
      </c>
    </row>
    <row r="105" spans="1:33" ht="12.6" customHeight="1">
      <c r="A105" s="9" t="s">
        <v>752</v>
      </c>
      <c r="B105" s="5" t="s">
        <v>469</v>
      </c>
      <c r="C105" s="5" t="s">
        <v>422</v>
      </c>
      <c r="D105" s="5"/>
      <c r="E105" s="113">
        <f>VLOOKUP(A105,raw_아이건설넷목록!B:G,5,FALSE)</f>
        <v>916862000</v>
      </c>
      <c r="F105" s="83">
        <v>916862000</v>
      </c>
      <c r="G105" s="182">
        <f t="shared" si="14"/>
        <v>1.0080664183560963</v>
      </c>
      <c r="H105" s="83">
        <f>VLOOKUP(A105,raw_아이건설넷목록!B:I,7,FALSE)</f>
        <v>87.745000000000005</v>
      </c>
      <c r="I105" s="114">
        <f>IF(E105="","-",IF(E105&lt;1000000000,낙찰하한율!$B$3,IF(AND(E105&lt;5000000000,E105&gt;=1000000000),낙찰하한율!$B$4,IF(AND(E105&gt;=5000000000,E105&lt;10000000000),낙찰하한율!$B$5,IF(AND(E105&gt;=10000000000,E105&lt;30000000000),낙찰하한율!$B$6)))))</f>
        <v>0.87744999999999995</v>
      </c>
      <c r="J105" s="180">
        <f t="shared" si="15"/>
        <v>810990000</v>
      </c>
      <c r="K105" s="83">
        <f>VLOOKUP(A105,raw_아이건설넷목록!B:J,8,FALSE)</f>
        <v>49668692</v>
      </c>
      <c r="L105" s="173">
        <f t="shared" si="21"/>
        <v>48675318.159999996</v>
      </c>
      <c r="M105" s="5"/>
      <c r="N105" s="83">
        <f>VLOOKUP(A105,raw_부광!A:L,5,FALSE)</f>
        <v>810990000</v>
      </c>
      <c r="O105" s="5"/>
      <c r="P105" s="5"/>
      <c r="Q105" s="5">
        <f t="shared" si="16"/>
        <v>1.0129070613393689</v>
      </c>
      <c r="R105" s="185" t="str">
        <f>VLOOKUP(A105,raw_아이건설넷결과!C:K,8,FALSE)</f>
        <v>814,884,300</v>
      </c>
      <c r="S105" s="5" t="str">
        <f>VLOOKUP(A105,raw_아이건설넷결과!C:L,10,FALSE)</f>
        <v>오슬로종합건설 주식회사</v>
      </c>
      <c r="T105" s="126">
        <f t="shared" si="23"/>
        <v>88.407198434036971</v>
      </c>
      <c r="U105" s="123">
        <f t="shared" si="17"/>
        <v>88.407199537613522</v>
      </c>
      <c r="V105" s="119">
        <f t="shared" si="24"/>
        <v>0.88877530097222923</v>
      </c>
      <c r="W105" s="178" t="str">
        <f>VLOOKUP(A105,raw_아이건설넷결과!C:N,6,FALSE)</f>
        <v>921,739,750</v>
      </c>
      <c r="X105" s="84">
        <f t="shared" si="18"/>
        <v>1.0053200481642821</v>
      </c>
      <c r="Y105" s="83">
        <f t="shared" si="22"/>
        <v>100532.00481642821</v>
      </c>
      <c r="Z105" s="121">
        <f t="shared" si="25"/>
        <v>808780554.39064968</v>
      </c>
      <c r="AA105" s="83">
        <f t="shared" si="19"/>
        <v>49932931.833696894</v>
      </c>
      <c r="AB105" s="118">
        <f t="shared" si="20"/>
        <v>48934273.197022952</v>
      </c>
      <c r="AC105" s="9" t="str">
        <f>VLOOKUP(A105,raw_아이건설넷목록!B:P,14,FALSE)</f>
        <v>23/06/30/10:00</v>
      </c>
      <c r="AD105" s="9" t="str">
        <f>VLOOKUP(A105,raw_아이건설넷목록!B:Q,15,FALSE)</f>
        <v>23/07/04/10:00</v>
      </c>
      <c r="AE105" s="9" t="str">
        <f>VLOOKUP(A105,raw_아이건설넷목록!B:R,16,FALSE)</f>
        <v>23/07/04/11:00</v>
      </c>
      <c r="AF105" s="9" t="str">
        <f>VLOOKUP(A105,raw_부광!A:L,12,FALSE)</f>
        <v>-221/1036</v>
      </c>
      <c r="AG105" s="85" t="s">
        <v>109</v>
      </c>
    </row>
    <row r="106" spans="1:33" ht="12.6" customHeight="1">
      <c r="A106" s="9" t="s">
        <v>753</v>
      </c>
      <c r="B106" s="5" t="s">
        <v>470</v>
      </c>
      <c r="C106" s="5" t="s">
        <v>420</v>
      </c>
      <c r="D106" s="5"/>
      <c r="E106" s="113">
        <f>VLOOKUP(A106,raw_아이건설넷목록!B:G,5,FALSE)</f>
        <v>1425413000</v>
      </c>
      <c r="F106" s="83">
        <v>1425413000</v>
      </c>
      <c r="G106" s="182">
        <f t="shared" si="14"/>
        <v>1.0098404723126864</v>
      </c>
      <c r="H106" s="83">
        <f>VLOOKUP(A106,raw_아이건설넷목록!B:I,7,FALSE)</f>
        <v>86.745000000000005</v>
      </c>
      <c r="I106" s="114">
        <f>IF(E106="","-",IF(E106&lt;1000000000,낙찰하한율!$B$3,IF(AND(E106&lt;5000000000,E106&gt;=1000000000),낙찰하한율!$B$4,IF(AND(E106&gt;=5000000000,E106&lt;10000000000),낙찰하한율!$B$5,IF(AND(E106&gt;=10000000000,E106&lt;30000000000),낙찰하한율!$B$6)))))</f>
        <v>0.86745000000000005</v>
      </c>
      <c r="J106" s="180">
        <f t="shared" si="15"/>
        <v>1248642000</v>
      </c>
      <c r="K106" s="83">
        <f>VLOOKUP(A106,raw_아이건설넷목록!B:J,8,FALSE)</f>
        <v>87162026</v>
      </c>
      <c r="L106" s="173">
        <f t="shared" si="21"/>
        <v>85418785.480000004</v>
      </c>
      <c r="M106" s="5"/>
      <c r="N106" s="83">
        <f>VLOOKUP(A106,raw_부광!A:L,5,FALSE)</f>
        <v>1248642000</v>
      </c>
      <c r="O106" s="5"/>
      <c r="P106" s="5"/>
      <c r="Q106" s="5">
        <f t="shared" si="16"/>
        <v>1.0056559946131167</v>
      </c>
      <c r="R106" s="185" t="str">
        <f>VLOOKUP(A106,raw_아이건설넷결과!C:K,8,FALSE)</f>
        <v>1,243,468,000</v>
      </c>
      <c r="S106" s="5" t="str">
        <f>VLOOKUP(A106,raw_아이건설넷결과!C:L,10,FALSE)</f>
        <v>에스테크건설 주식회사</v>
      </c>
      <c r="T106" s="126">
        <f t="shared" si="23"/>
        <v>87.562453570929819</v>
      </c>
      <c r="U106" s="123">
        <f t="shared" si="17"/>
        <v>87.562454330665432</v>
      </c>
      <c r="V106" s="119">
        <f t="shared" si="24"/>
        <v>0.8723562925271483</v>
      </c>
      <c r="W106" s="178" t="str">
        <f>VLOOKUP(A106,raw_아이건설넷결과!C:N,6,FALSE)</f>
        <v>1,420,092,675</v>
      </c>
      <c r="X106" s="84">
        <f t="shared" si="18"/>
        <v>0.9962675203607656</v>
      </c>
      <c r="Y106" s="83">
        <f t="shared" si="22"/>
        <v>99626.752036076563</v>
      </c>
      <c r="Z106" s="121">
        <f t="shared" si="25"/>
        <v>1231859402.4267998</v>
      </c>
      <c r="AA106" s="83">
        <f t="shared" si="19"/>
        <v>86836695.512640581</v>
      </c>
      <c r="AB106" s="118">
        <f t="shared" si="20"/>
        <v>85099961.602387771</v>
      </c>
      <c r="AC106" s="9" t="str">
        <f>VLOOKUP(A106,raw_아이건설넷목록!B:P,14,FALSE)</f>
        <v>23/07/06/14:00</v>
      </c>
      <c r="AD106" s="9" t="str">
        <f>VLOOKUP(A106,raw_아이건설넷목록!B:Q,15,FALSE)</f>
        <v>23/07/10/14:00</v>
      </c>
      <c r="AE106" s="9" t="str">
        <f>VLOOKUP(A106,raw_아이건설넷목록!B:R,16,FALSE)</f>
        <v>23/07/10/15:00</v>
      </c>
      <c r="AF106" s="9" t="str">
        <f>VLOOKUP(A106,raw_부광!A:L,12,FALSE)</f>
        <v>145/774</v>
      </c>
      <c r="AG106" s="9" t="s">
        <v>118</v>
      </c>
    </row>
    <row r="107" spans="1:33" ht="12.6" customHeight="1">
      <c r="A107" s="9" t="s">
        <v>754</v>
      </c>
      <c r="B107" s="5" t="s">
        <v>471</v>
      </c>
      <c r="C107" s="5" t="s">
        <v>345</v>
      </c>
      <c r="D107" s="5"/>
      <c r="E107" s="113">
        <f>VLOOKUP(A107,raw_아이건설넷목록!B:G,5,FALSE)</f>
        <v>554884000</v>
      </c>
      <c r="F107" s="83">
        <v>554884000</v>
      </c>
      <c r="G107" s="182">
        <f t="shared" si="14"/>
        <v>1.0097580620677367</v>
      </c>
      <c r="H107" s="83">
        <f>VLOOKUP(A107,raw_아이건설넷목록!B:I,7,FALSE)</f>
        <v>87.745000000000005</v>
      </c>
      <c r="I107" s="114">
        <f>IF(E107="","-",IF(E107&lt;1000000000,낙찰하한율!$B$3,IF(AND(E107&lt;5000000000,E107&gt;=1000000000),낙찰하한율!$B$4,IF(AND(E107&gt;=5000000000,E107&lt;10000000000),낙찰하한율!$B$5,IF(AND(E107&gt;=10000000000,E107&lt;30000000000),낙찰하한율!$B$6)))))</f>
        <v>0.87744999999999995</v>
      </c>
      <c r="J107" s="180">
        <f t="shared" si="15"/>
        <v>491634000.00000006</v>
      </c>
      <c r="K107" s="83">
        <f>VLOOKUP(A107,raw_아이건설넷목록!B:J,8,FALSE)</f>
        <v>36838220</v>
      </c>
      <c r="L107" s="173">
        <f t="shared" si="21"/>
        <v>36101455.600000001</v>
      </c>
      <c r="M107" s="5"/>
      <c r="N107" s="83">
        <f>VLOOKUP(A107,raw_부광!A:L,5,FALSE)</f>
        <v>491634000</v>
      </c>
      <c r="O107" s="5"/>
      <c r="P107" s="5"/>
      <c r="Q107" s="5">
        <f t="shared" si="16"/>
        <v>1.0114402938514142</v>
      </c>
      <c r="R107" s="185" t="str">
        <f>VLOOKUP(A107,raw_아이건설넷결과!C:K,8,FALSE)</f>
        <v>492,453,050</v>
      </c>
      <c r="S107" s="5" t="str">
        <f>VLOOKUP(A107,raw_아이건설넷결과!C:L,10,FALSE)</f>
        <v>티씨엠종합건설(주)</v>
      </c>
      <c r="T107" s="126">
        <f t="shared" si="23"/>
        <v>88.557092507498652</v>
      </c>
      <c r="U107" s="123">
        <f t="shared" si="17"/>
        <v>88.557094313080981</v>
      </c>
      <c r="V107" s="119">
        <f t="shared" si="24"/>
        <v>0.88748828583992334</v>
      </c>
      <c r="W107" s="178" t="str">
        <f>VLOOKUP(A107,raw_아이건설넷결과!C:N,6,FALSE)</f>
        <v>556,085,375</v>
      </c>
      <c r="X107" s="84">
        <f t="shared" si="18"/>
        <v>1.0021650921634071</v>
      </c>
      <c r="Y107" s="83">
        <f t="shared" si="22"/>
        <v>100216.50921634071</v>
      </c>
      <c r="Z107" s="121">
        <f t="shared" si="25"/>
        <v>487937123.04689974</v>
      </c>
      <c r="AA107" s="83">
        <f t="shared" si="19"/>
        <v>36917978.141435869</v>
      </c>
      <c r="AB107" s="118">
        <f t="shared" si="20"/>
        <v>36179618.578607149</v>
      </c>
      <c r="AC107" s="9" t="str">
        <f>VLOOKUP(A107,raw_아이건설넷목록!B:P,14,FALSE)</f>
        <v>23/07/03/10:00</v>
      </c>
      <c r="AD107" s="9" t="str">
        <f>VLOOKUP(A107,raw_아이건설넷목록!B:Q,15,FALSE)</f>
        <v>23/07/05/10:00</v>
      </c>
      <c r="AE107" s="9" t="str">
        <f>VLOOKUP(A107,raw_아이건설넷목록!B:R,16,FALSE)</f>
        <v>23/07/05/11:00</v>
      </c>
      <c r="AF107" s="9" t="str">
        <f>VLOOKUP(A107,raw_부광!A:L,12,FALSE)</f>
        <v>-88/1060</v>
      </c>
      <c r="AG107" s="85" t="s">
        <v>109</v>
      </c>
    </row>
    <row r="108" spans="1:33" ht="12.6" customHeight="1">
      <c r="A108" s="9" t="s">
        <v>755</v>
      </c>
      <c r="B108" s="5" t="s">
        <v>472</v>
      </c>
      <c r="C108" s="5" t="s">
        <v>345</v>
      </c>
      <c r="D108" s="5"/>
      <c r="E108" s="113">
        <f>VLOOKUP(A108,raw_아이건설넷목록!B:G,5,FALSE)</f>
        <v>2521871000</v>
      </c>
      <c r="F108" s="83">
        <v>2521871000</v>
      </c>
      <c r="G108" s="182">
        <f t="shared" si="14"/>
        <v>1.0077372573916146</v>
      </c>
      <c r="H108" s="83">
        <f>VLOOKUP(A108,raw_아이건설넷목록!B:I,7,FALSE)</f>
        <v>86.745000000000005</v>
      </c>
      <c r="I108" s="114">
        <f>IF(E108="","-",IF(E108&lt;1000000000,낙찰하한율!$B$3,IF(AND(E108&lt;5000000000,E108&gt;=1000000000),낙찰하한율!$B$4,IF(AND(E108&gt;=5000000000,E108&lt;10000000000),낙찰하한율!$B$5,IF(AND(E108&gt;=10000000000,E108&lt;30000000000),낙찰하한율!$B$6)))))</f>
        <v>0.86745000000000005</v>
      </c>
      <c r="J108" s="180">
        <f t="shared" si="15"/>
        <v>2204523000</v>
      </c>
      <c r="K108" s="83">
        <f>VLOOKUP(A108,raw_아이건설넷목록!B:J,8,FALSE)</f>
        <v>119364075</v>
      </c>
      <c r="L108" s="173">
        <f t="shared" si="21"/>
        <v>116976793.5</v>
      </c>
      <c r="M108" s="5"/>
      <c r="N108" s="83">
        <f>VLOOKUP(A108,raw_부광!A:L,5,FALSE)</f>
        <v>2204523000</v>
      </c>
      <c r="O108" s="5"/>
      <c r="P108" s="5"/>
      <c r="Q108" s="5">
        <f t="shared" si="16"/>
        <v>1.0033991640387003</v>
      </c>
      <c r="R108" s="185" t="str">
        <f>VLOOKUP(A108,raw_아이건설넷결과!C:K,8,FALSE)</f>
        <v>2,195,033,000</v>
      </c>
      <c r="S108" s="5" t="str">
        <f>VLOOKUP(A108,raw_아이건설넷결과!C:L,10,FALSE)</f>
        <v>케이엘지건설 주식회사</v>
      </c>
      <c r="T108" s="126">
        <f t="shared" si="23"/>
        <v>87.380423789209601</v>
      </c>
      <c r="U108" s="123">
        <f t="shared" si="17"/>
        <v>87.380424224984608</v>
      </c>
      <c r="V108" s="119">
        <f t="shared" si="24"/>
        <v>0.87039860484537079</v>
      </c>
      <c r="W108" s="178" t="str">
        <f>VLOOKUP(A108,raw_아이건설넷결과!C:N,6,FALSE)</f>
        <v>2,512,042,050</v>
      </c>
      <c r="X108" s="84">
        <f t="shared" si="18"/>
        <v>0.9961025167425297</v>
      </c>
      <c r="Y108" s="83">
        <f t="shared" si="22"/>
        <v>99610.25167425297</v>
      </c>
      <c r="Z108" s="121">
        <f t="shared" si="25"/>
        <v>2179070887.7705498</v>
      </c>
      <c r="AA108" s="83">
        <f t="shared" si="19"/>
        <v>118898855.51614407</v>
      </c>
      <c r="AB108" s="118">
        <f t="shared" si="20"/>
        <v>116520878.40582119</v>
      </c>
      <c r="AC108" s="9" t="str">
        <f>VLOOKUP(A108,raw_아이건설넷목록!B:P,14,FALSE)</f>
        <v>23/07/03/10:00</v>
      </c>
      <c r="AD108" s="9" t="str">
        <f>VLOOKUP(A108,raw_아이건설넷목록!B:Q,15,FALSE)</f>
        <v>23/07/05/10:00</v>
      </c>
      <c r="AE108" s="9" t="str">
        <f>VLOOKUP(A108,raw_아이건설넷목록!B:R,16,FALSE)</f>
        <v>23/07/05/11:20</v>
      </c>
      <c r="AF108" s="9" t="str">
        <f>VLOOKUP(A108,raw_부광!A:L,12,FALSE)</f>
        <v>159/732</v>
      </c>
      <c r="AG108" s="85" t="s">
        <v>109</v>
      </c>
    </row>
    <row r="109" spans="1:33" ht="12.6" customHeight="1">
      <c r="A109" s="9" t="s">
        <v>756</v>
      </c>
      <c r="B109" s="5" t="s">
        <v>473</v>
      </c>
      <c r="C109" s="5" t="s">
        <v>474</v>
      </c>
      <c r="D109" s="5"/>
      <c r="E109" s="113">
        <f>VLOOKUP(A109,raw_아이건설넷목록!B:G,5,FALSE)</f>
        <v>1812650000</v>
      </c>
      <c r="F109" s="83">
        <v>1812650000</v>
      </c>
      <c r="G109" s="182">
        <f t="shared" si="14"/>
        <v>1.0105360811869628</v>
      </c>
      <c r="H109" s="83">
        <f>VLOOKUP(A109,raw_아이건설넷목록!B:I,7,FALSE)</f>
        <v>86.745000000000005</v>
      </c>
      <c r="I109" s="114">
        <f>IF(E109="","-",IF(E109&lt;1000000000,낙찰하한율!$B$3,IF(AND(E109&lt;5000000000,E109&gt;=1000000000),낙찰하한율!$B$4,IF(AND(E109&gt;=5000000000,E109&lt;10000000000),낙찰하한율!$B$5,IF(AND(E109&gt;=10000000000,E109&lt;30000000000),낙찰하한율!$B$6)))))</f>
        <v>0.86745000000000005</v>
      </c>
      <c r="J109" s="180">
        <f t="shared" si="15"/>
        <v>1588950000</v>
      </c>
      <c r="K109" s="83">
        <f>VLOOKUP(A109,raw_아이건설넷목록!B:J,8,FALSE)</f>
        <v>64383363</v>
      </c>
      <c r="L109" s="173">
        <f t="shared" si="21"/>
        <v>63095695.740000002</v>
      </c>
      <c r="M109" s="5"/>
      <c r="N109" s="83">
        <f>VLOOKUP(A109,raw_부광!A:L,5,FALSE)</f>
        <v>1588950000</v>
      </c>
      <c r="O109" s="5"/>
      <c r="P109" s="5"/>
      <c r="Q109" s="5">
        <f t="shared" si="16"/>
        <v>1.0064630601658171</v>
      </c>
      <c r="R109" s="185" t="str">
        <f>VLOOKUP(A109,raw_아이건설넷결과!C:K,8,FALSE)</f>
        <v>1,582,545,650</v>
      </c>
      <c r="S109" s="5" t="str">
        <f>VLOOKUP(A109,raw_아이건설넷결과!C:L,10,FALSE)</f>
        <v>스마트중앙건설 주식회사</v>
      </c>
      <c r="T109" s="126">
        <f t="shared" si="23"/>
        <v>87.218198008943176</v>
      </c>
      <c r="U109" s="123">
        <f t="shared" si="17"/>
        <v>87.218198620008152</v>
      </c>
      <c r="V109" s="119">
        <f t="shared" si="24"/>
        <v>0.87305638154083798</v>
      </c>
      <c r="W109" s="178" t="str">
        <f>VLOOKUP(A109,raw_아이건설넷결과!C:N,6,FALSE)</f>
        <v>1,814,467,250</v>
      </c>
      <c r="X109" s="84">
        <f t="shared" si="18"/>
        <v>1.0010025377210161</v>
      </c>
      <c r="Y109" s="83">
        <f t="shared" si="22"/>
        <v>100100.25377210161</v>
      </c>
      <c r="Z109" s="121">
        <f t="shared" si="25"/>
        <v>1573959627.5105498</v>
      </c>
      <c r="AA109" s="83">
        <f t="shared" si="19"/>
        <v>64447909.750013374</v>
      </c>
      <c r="AB109" s="118">
        <f t="shared" si="20"/>
        <v>63158951.555013105</v>
      </c>
      <c r="AC109" s="9" t="str">
        <f>VLOOKUP(A109,raw_아이건설넷목록!B:P,14,FALSE)</f>
        <v>23/07/14/19:00</v>
      </c>
      <c r="AD109" s="9" t="str">
        <f>VLOOKUP(A109,raw_아이건설넷목록!B:Q,15,FALSE)</f>
        <v>23/07/20/14:00</v>
      </c>
      <c r="AE109" s="9" t="str">
        <f>VLOOKUP(A109,raw_아이건설넷목록!B:R,16,FALSE)</f>
        <v>23/07/20/15:00</v>
      </c>
      <c r="AF109" s="9" t="str">
        <f>VLOOKUP(A109,raw_부광!A:L,12,FALSE)</f>
        <v>156/777</v>
      </c>
      <c r="AG109" s="9" t="s">
        <v>118</v>
      </c>
    </row>
    <row r="110" spans="1:33" ht="12.6" customHeight="1">
      <c r="A110" s="9" t="s">
        <v>757</v>
      </c>
      <c r="B110" s="5" t="s">
        <v>475</v>
      </c>
      <c r="C110" s="5" t="s">
        <v>476</v>
      </c>
      <c r="D110" s="5"/>
      <c r="E110" s="113">
        <f>VLOOKUP(A110,raw_아이건설넷목록!B:G,5,FALSE)</f>
        <v>1957437000</v>
      </c>
      <c r="F110" s="83">
        <v>1957437000</v>
      </c>
      <c r="G110" s="182">
        <f t="shared" si="14"/>
        <v>1.0072122660696541</v>
      </c>
      <c r="H110" s="83">
        <f>VLOOKUP(A110,raw_아이건설넷목록!B:I,7,FALSE)</f>
        <v>86.745000000000005</v>
      </c>
      <c r="I110" s="114">
        <f>IF(E110="","-",IF(E110&lt;1000000000,낙찰하한율!$B$3,IF(AND(E110&lt;5000000000,E110&gt;=1000000000),낙찰하한율!$B$4,IF(AND(E110&gt;=5000000000,E110&lt;10000000000),낙찰하한율!$B$5,IF(AND(E110&gt;=10000000000,E110&lt;30000000000),낙찰하한율!$B$6)))))</f>
        <v>0.86745000000000005</v>
      </c>
      <c r="J110" s="180">
        <f t="shared" si="15"/>
        <v>1710225000</v>
      </c>
      <c r="K110" s="83">
        <f>VLOOKUP(A110,raw_아이건설넷목록!B:J,8,FALSE)</f>
        <v>85861966</v>
      </c>
      <c r="L110" s="173">
        <f t="shared" si="21"/>
        <v>84144726.679999992</v>
      </c>
      <c r="M110" s="5"/>
      <c r="N110" s="83">
        <f>VLOOKUP(A110,raw_부광!A:L,5,FALSE)</f>
        <v>1710225000</v>
      </c>
      <c r="O110" s="5"/>
      <c r="P110" s="5"/>
      <c r="Q110" s="5">
        <f t="shared" si="16"/>
        <v>0.98893229616713485</v>
      </c>
      <c r="R110" s="185" t="str">
        <f>VLOOKUP(A110,raw_아이건설넷결과!C:K,8,FALSE)</f>
        <v>1,679,186,000</v>
      </c>
      <c r="S110" s="5" t="str">
        <f>VLOOKUP(A110,raw_아이건설넷결과!C:L,10,FALSE)</f>
        <v>주식회사 이유디자인</v>
      </c>
      <c r="T110" s="126">
        <f t="shared" si="23"/>
        <v>87.363367188655843</v>
      </c>
      <c r="U110" s="123">
        <f t="shared" si="17"/>
        <v>87.363367758959797</v>
      </c>
      <c r="V110" s="119">
        <f t="shared" si="24"/>
        <v>0.85784932031018113</v>
      </c>
      <c r="W110" s="178" t="str">
        <f>VLOOKUP(A110,raw_아이건설넷결과!C:N,6,FALSE)</f>
        <v>1,922,071,050</v>
      </c>
      <c r="X110" s="84">
        <f t="shared" si="18"/>
        <v>0.98193252196622416</v>
      </c>
      <c r="Y110" s="83">
        <f t="shared" si="22"/>
        <v>98193.252196622416</v>
      </c>
      <c r="Z110" s="121">
        <f t="shared" si="25"/>
        <v>1667300543.8205497</v>
      </c>
      <c r="AA110" s="83">
        <f t="shared" si="19"/>
        <v>84310656.815358192</v>
      </c>
      <c r="AB110" s="118">
        <f t="shared" si="20"/>
        <v>82624443.679051027</v>
      </c>
      <c r="AC110" s="9" t="str">
        <f>VLOOKUP(A110,raw_아이건설넷목록!B:P,14,FALSE)</f>
        <v>23/07/03/10:00</v>
      </c>
      <c r="AD110" s="9" t="str">
        <f>VLOOKUP(A110,raw_아이건설넷목록!B:Q,15,FALSE)</f>
        <v>23/07/05/10:00</v>
      </c>
      <c r="AE110" s="9" t="str">
        <f>VLOOKUP(A110,raw_아이건설넷목록!B:R,16,FALSE)</f>
        <v>23/07/05/11:00</v>
      </c>
      <c r="AF110" s="9" t="str">
        <f>VLOOKUP(A110,raw_부광!A:L,12,FALSE)</f>
        <v>405/750</v>
      </c>
      <c r="AG110" s="85" t="s">
        <v>109</v>
      </c>
    </row>
    <row r="111" spans="1:33" ht="12.6" customHeight="1">
      <c r="A111" s="9" t="s">
        <v>758</v>
      </c>
      <c r="B111" s="5" t="s">
        <v>477</v>
      </c>
      <c r="C111" s="5" t="s">
        <v>345</v>
      </c>
      <c r="D111" s="5"/>
      <c r="E111" s="113">
        <f>VLOOKUP(A111,raw_아이건설넷목록!B:G,5,FALSE)</f>
        <v>714487000</v>
      </c>
      <c r="F111" s="83">
        <v>714487000</v>
      </c>
      <c r="G111" s="182">
        <f t="shared" si="14"/>
        <v>1.007888294589554</v>
      </c>
      <c r="H111" s="83">
        <f>VLOOKUP(A111,raw_아이건설넷목록!B:I,7,FALSE)</f>
        <v>87.745000000000005</v>
      </c>
      <c r="I111" s="114">
        <f>IF(E111="","-",IF(E111&lt;1000000000,낙찰하한율!$B$3,IF(AND(E111&lt;5000000000,E111&gt;=1000000000),낙찰하한율!$B$4,IF(AND(E111&gt;=5000000000,E111&lt;10000000000),낙찰하한율!$B$5,IF(AND(E111&gt;=10000000000,E111&lt;30000000000),낙찰하한율!$B$6)))))</f>
        <v>0.87744999999999995</v>
      </c>
      <c r="J111" s="180">
        <f t="shared" si="15"/>
        <v>631872000</v>
      </c>
      <c r="K111" s="83">
        <f>VLOOKUP(A111,raw_아이건설넷목록!B:J,8,FALSE)</f>
        <v>37791946</v>
      </c>
      <c r="L111" s="173">
        <f t="shared" si="21"/>
        <v>37036107.079999998</v>
      </c>
      <c r="M111" s="5"/>
      <c r="N111" s="83">
        <f>VLOOKUP(A111,raw_부광!A:L,5,FALSE)</f>
        <v>631872000</v>
      </c>
      <c r="O111" s="5"/>
      <c r="P111" s="5"/>
      <c r="Q111" s="5">
        <f t="shared" si="16"/>
        <v>1.016714474304699</v>
      </c>
      <c r="R111" s="185" t="str">
        <f>VLOOKUP(A111,raw_아이건설넷결과!C:K,8,FALSE)</f>
        <v>637,405,367</v>
      </c>
      <c r="S111" s="5" t="str">
        <f>VLOOKUP(A111,raw_아이건설넷결과!C:L,10,FALSE)</f>
        <v>주식회사 심우건설</v>
      </c>
      <c r="T111" s="126">
        <f t="shared" si="23"/>
        <v>88.40775923837208</v>
      </c>
      <c r="U111" s="123">
        <f t="shared" si="17"/>
        <v>88.407760649168807</v>
      </c>
      <c r="V111" s="119">
        <f t="shared" si="24"/>
        <v>0.8921161154786581</v>
      </c>
      <c r="W111" s="178" t="str">
        <f>VLOOKUP(A111,raw_아이건설넷결과!C:N,6,FALSE)</f>
        <v>720,983,500</v>
      </c>
      <c r="X111" s="84">
        <f t="shared" si="18"/>
        <v>1.0090925377228697</v>
      </c>
      <c r="Y111" s="83">
        <f t="shared" si="22"/>
        <v>100909.25377228696</v>
      </c>
      <c r="Z111" s="121">
        <f t="shared" si="25"/>
        <v>632626982.82814968</v>
      </c>
      <c r="AA111" s="83">
        <f t="shared" si="19"/>
        <v>38135570.694625653</v>
      </c>
      <c r="AB111" s="118">
        <f t="shared" si="20"/>
        <v>37372859.280733138</v>
      </c>
      <c r="AC111" s="9" t="str">
        <f>VLOOKUP(A111,raw_아이건설넷목록!B:P,14,FALSE)</f>
        <v>23/07/04/10:00</v>
      </c>
      <c r="AD111" s="9" t="str">
        <f>VLOOKUP(A111,raw_아이건설넷목록!B:Q,15,FALSE)</f>
        <v>23/07/06/10:00</v>
      </c>
      <c r="AE111" s="9" t="str">
        <f>VLOOKUP(A111,raw_아이건설넷목록!B:R,16,FALSE)</f>
        <v>23/07/06/11:10</v>
      </c>
      <c r="AF111" s="9" t="str">
        <f>VLOOKUP(A111,raw_부광!A:L,12,FALSE)</f>
        <v>-263/803</v>
      </c>
      <c r="AG111" s="85" t="s">
        <v>109</v>
      </c>
    </row>
    <row r="112" spans="1:33" ht="12.6" customHeight="1">
      <c r="A112" s="9" t="s">
        <v>759</v>
      </c>
      <c r="B112" s="5" t="s">
        <v>478</v>
      </c>
      <c r="C112" s="5" t="s">
        <v>479</v>
      </c>
      <c r="D112" s="5"/>
      <c r="E112" s="113">
        <f>VLOOKUP(A112,raw_아이건설넷목록!B:G,5,FALSE)</f>
        <v>966304000</v>
      </c>
      <c r="F112" s="83">
        <v>966304000</v>
      </c>
      <c r="G112" s="182">
        <f t="shared" si="14"/>
        <v>1.008127951126143</v>
      </c>
      <c r="H112" s="83">
        <f>VLOOKUP(A112,raw_아이건설넷목록!B:I,7,FALSE)</f>
        <v>87.745000000000005</v>
      </c>
      <c r="I112" s="114">
        <f>IF(E112="","-",IF(E112&lt;1000000000,낙찰하한율!$B$3,IF(AND(E112&lt;5000000000,E112&gt;=1000000000),낙찰하한율!$B$4,IF(AND(E112&gt;=5000000000,E112&lt;10000000000),낙찰하한율!$B$5,IF(AND(E112&gt;=10000000000,E112&lt;30000000000),낙찰하한율!$B$6)))))</f>
        <v>0.87744999999999995</v>
      </c>
      <c r="J112" s="180">
        <f t="shared" si="15"/>
        <v>854775000.00000012</v>
      </c>
      <c r="K112" s="83">
        <f>VLOOKUP(A112,raw_아이건설넷목록!B:J,8,FALSE)</f>
        <v>52745983</v>
      </c>
      <c r="L112" s="173">
        <f t="shared" si="21"/>
        <v>51691063.339999996</v>
      </c>
      <c r="M112" s="5"/>
      <c r="N112" s="83">
        <f>VLOOKUP(A112,raw_부광!A:L,5,FALSE)</f>
        <v>854775000</v>
      </c>
      <c r="O112" s="5"/>
      <c r="P112" s="5"/>
      <c r="Q112" s="5">
        <f t="shared" si="16"/>
        <v>1.0018586932079701</v>
      </c>
      <c r="R112" s="185" t="str">
        <f>VLOOKUP(A112,raw_아이건설넷결과!C:K,8,FALSE)</f>
        <v>849,459,400</v>
      </c>
      <c r="S112" s="5" t="str">
        <f>VLOOKUP(A112,raw_아이건설넷결과!C:L,10,FALSE)</f>
        <v>휴림종합건설주식회사</v>
      </c>
      <c r="T112" s="126">
        <f t="shared" si="23"/>
        <v>88.419146969289429</v>
      </c>
      <c r="U112" s="123">
        <f t="shared" si="17"/>
        <v>88.419148026999466</v>
      </c>
      <c r="V112" s="119">
        <f t="shared" si="24"/>
        <v>0.87908091035533331</v>
      </c>
      <c r="W112" s="178" t="str">
        <f>VLOOKUP(A112,raw_아이건설넷결과!C:N,6,FALSE)</f>
        <v>960,718,825</v>
      </c>
      <c r="X112" s="84">
        <f t="shared" si="18"/>
        <v>0.99422006428618737</v>
      </c>
      <c r="Y112" s="83">
        <f t="shared" si="22"/>
        <v>99422.006428618741</v>
      </c>
      <c r="Z112" s="121">
        <f t="shared" si="25"/>
        <v>842982743.74939966</v>
      </c>
      <c r="AA112" s="83">
        <f t="shared" si="19"/>
        <v>52441114.609098144</v>
      </c>
      <c r="AB112" s="118">
        <f t="shared" si="20"/>
        <v>51392292.316916183</v>
      </c>
      <c r="AC112" s="9" t="str">
        <f>VLOOKUP(A112,raw_아이건설넷목록!B:P,14,FALSE)</f>
        <v>23/06/30/10:00</v>
      </c>
      <c r="AD112" s="9" t="str">
        <f>VLOOKUP(A112,raw_아이건설넷목록!B:Q,15,FALSE)</f>
        <v>23/07/07/10:00</v>
      </c>
      <c r="AE112" s="9" t="str">
        <f>VLOOKUP(A112,raw_아이건설넷목록!B:R,16,FALSE)</f>
        <v>23/07/07/11:00</v>
      </c>
      <c r="AF112" s="9" t="str">
        <f>VLOOKUP(A112,raw_부광!A:L,12,FALSE)</f>
        <v>311/987</v>
      </c>
      <c r="AG112" s="85" t="s">
        <v>109</v>
      </c>
    </row>
    <row r="113" spans="1:33" ht="12.6" customHeight="1">
      <c r="A113" s="9" t="s">
        <v>760</v>
      </c>
      <c r="B113" s="5" t="s">
        <v>480</v>
      </c>
      <c r="C113" s="5" t="s">
        <v>481</v>
      </c>
      <c r="D113" s="5"/>
      <c r="E113" s="113">
        <f>VLOOKUP(A113,raw_아이건설넷목록!B:G,5,FALSE)</f>
        <v>649116000</v>
      </c>
      <c r="F113" s="83">
        <v>649116000</v>
      </c>
      <c r="G113" s="182">
        <f t="shared" si="14"/>
        <v>1.0041367679059288</v>
      </c>
      <c r="H113" s="83">
        <f>VLOOKUP(A113,raw_아이건설넷목록!B:I,7,FALSE)</f>
        <v>87.745000000000005</v>
      </c>
      <c r="I113" s="114">
        <f>IF(E113="","-",IF(E113&lt;1000000000,낙찰하한율!$B$3,IF(AND(E113&lt;5000000000,E113&gt;=1000000000),낙찰하한율!$B$4,IF(AND(E113&gt;=5000000000,E113&lt;10000000000),낙찰하한율!$B$5,IF(AND(E113&gt;=10000000000,E113&lt;30000000000),낙찰하한율!$B$6)))))</f>
        <v>0.87744999999999995</v>
      </c>
      <c r="J113" s="180">
        <f t="shared" si="15"/>
        <v>571923000</v>
      </c>
      <c r="K113" s="83">
        <f>VLOOKUP(A113,raw_아이건설넷목록!B:J,8,FALSE)</f>
        <v>16803566</v>
      </c>
      <c r="L113" s="173">
        <f t="shared" si="21"/>
        <v>16467494.68</v>
      </c>
      <c r="M113" s="5"/>
      <c r="N113" s="83">
        <f>VLOOKUP(A113,raw_부광!A:L,5,FALSE)</f>
        <v>571923000</v>
      </c>
      <c r="O113" s="5"/>
      <c r="P113" s="5"/>
      <c r="Q113" s="5">
        <f t="shared" si="16"/>
        <v>1.0016655214858716</v>
      </c>
      <c r="R113" s="185" t="str">
        <f>VLOOKUP(A113,raw_아이건설넷결과!C:K,8,FALSE)</f>
        <v>570,515,460</v>
      </c>
      <c r="S113" s="5" t="str">
        <f>VLOOKUP(A113,raw_아이건설넷결과!C:L,10,FALSE)</f>
        <v>금성강건(주)</v>
      </c>
      <c r="T113" s="126">
        <f t="shared" si="23"/>
        <v>88.072123254700088</v>
      </c>
      <c r="U113" s="123">
        <f t="shared" si="17"/>
        <v>88.072124870384656</v>
      </c>
      <c r="V113" s="119">
        <f t="shared" si="24"/>
        <v>0.8789114118277781</v>
      </c>
      <c r="W113" s="178" t="str">
        <f>VLOOKUP(A113,raw_아이건설넷결과!C:N,6,FALSE)</f>
        <v>647,782,100</v>
      </c>
      <c r="X113" s="84">
        <f t="shared" si="18"/>
        <v>0.99794505142378254</v>
      </c>
      <c r="Y113" s="83">
        <f t="shared" si="22"/>
        <v>99794.505142378257</v>
      </c>
      <c r="Z113" s="121">
        <f t="shared" si="25"/>
        <v>568396414.39814973</v>
      </c>
      <c r="AA113" s="83">
        <f t="shared" si="19"/>
        <v>16769035.535972923</v>
      </c>
      <c r="AB113" s="118">
        <f t="shared" si="20"/>
        <v>16433654.825253464</v>
      </c>
      <c r="AC113" s="9" t="str">
        <f>VLOOKUP(A113,raw_아이건설넷목록!B:P,14,FALSE)</f>
        <v>23/07/04/14:00</v>
      </c>
      <c r="AD113" s="9" t="str">
        <f>VLOOKUP(A113,raw_아이건설넷목록!B:Q,15,FALSE)</f>
        <v>23/07/07/14:00</v>
      </c>
      <c r="AE113" s="9" t="str">
        <f>VLOOKUP(A113,raw_아이건설넷목록!B:R,16,FALSE)</f>
        <v>23/07/07/15:30</v>
      </c>
      <c r="AF113" s="9" t="str">
        <f>VLOOKUP(A113,raw_부광!A:L,12,FALSE)</f>
        <v>104/673</v>
      </c>
      <c r="AG113" s="85" t="s">
        <v>109</v>
      </c>
    </row>
    <row r="114" spans="1:33" ht="12.6" customHeight="1">
      <c r="A114" s="9" t="s">
        <v>761</v>
      </c>
      <c r="B114" s="5" t="s">
        <v>482</v>
      </c>
      <c r="C114" s="5" t="s">
        <v>483</v>
      </c>
      <c r="D114" s="5"/>
      <c r="E114" s="113">
        <f>VLOOKUP(A114,raw_아이건설넷목록!B:G,5,FALSE)</f>
        <v>748305000</v>
      </c>
      <c r="F114" s="83">
        <v>748305000</v>
      </c>
      <c r="G114" s="182">
        <f t="shared" si="14"/>
        <v>1.0099433072496191</v>
      </c>
      <c r="H114" s="83">
        <f>VLOOKUP(A114,raw_아이건설넷목록!B:I,7,FALSE)</f>
        <v>87.745000000000005</v>
      </c>
      <c r="I114" s="114">
        <f>IF(E114="","-",IF(E114&lt;1000000000,낙찰하한율!$B$3,IF(AND(E114&lt;5000000000,E114&gt;=1000000000),낙찰하한율!$B$4,IF(AND(E114&gt;=5000000000,E114&lt;10000000000),낙찰하한율!$B$5,IF(AND(E114&gt;=10000000000,E114&lt;30000000000),낙찰하한율!$B$6)))))</f>
        <v>0.87744999999999995</v>
      </c>
      <c r="J114" s="180">
        <f t="shared" si="15"/>
        <v>663128999.99999988</v>
      </c>
      <c r="K114" s="83">
        <f>VLOOKUP(A114,raw_아이건설넷목록!B:J,8,FALSE)</f>
        <v>25676452</v>
      </c>
      <c r="L114" s="173">
        <f t="shared" si="21"/>
        <v>25162922.960000001</v>
      </c>
      <c r="M114" s="5"/>
      <c r="N114" s="83">
        <f>VLOOKUP(A114,raw_부광!A:L,5,FALSE)</f>
        <v>663129000</v>
      </c>
      <c r="O114" s="5"/>
      <c r="P114" s="5"/>
      <c r="Q114" s="5">
        <f t="shared" si="16"/>
        <v>1.0046041375673629</v>
      </c>
      <c r="R114" s="185" t="str">
        <f>VLOOKUP(A114,raw_아이건설넷결과!C:K,8,FALSE)</f>
        <v>659,623,300</v>
      </c>
      <c r="S114" s="5" t="str">
        <f>VLOOKUP(A114,raw_아이건설넷결과!C:L,10,FALSE)</f>
        <v>(주)노은건설</v>
      </c>
      <c r="T114" s="126">
        <f t="shared" si="23"/>
        <v>88.165733914025495</v>
      </c>
      <c r="U114" s="123">
        <f t="shared" si="17"/>
        <v>88.165735301955479</v>
      </c>
      <c r="V114" s="119">
        <f t="shared" si="24"/>
        <v>0.88148990050848253</v>
      </c>
      <c r="W114" s="178" t="str">
        <f>VLOOKUP(A114,raw_아이건설넷결과!C:N,6,FALSE)</f>
        <v>748,162,875</v>
      </c>
      <c r="X114" s="84">
        <f t="shared" si="18"/>
        <v>0.99981007075991746</v>
      </c>
      <c r="Y114" s="83">
        <f t="shared" si="22"/>
        <v>99981.007075991743</v>
      </c>
      <c r="Z114" s="121">
        <f t="shared" si="25"/>
        <v>656475525.42189968</v>
      </c>
      <c r="AA114" s="83">
        <f t="shared" si="19"/>
        <v>25671575.290983625</v>
      </c>
      <c r="AB114" s="118">
        <f t="shared" si="20"/>
        <v>25158143.78516395</v>
      </c>
      <c r="AC114" s="9" t="str">
        <f>VLOOKUP(A114,raw_아이건설넷목록!B:P,14,FALSE)</f>
        <v>23/06/21/14:00</v>
      </c>
      <c r="AD114" s="9" t="str">
        <f>VLOOKUP(A114,raw_아이건설넷목록!B:Q,15,FALSE)</f>
        <v>23/06/27/10:00</v>
      </c>
      <c r="AE114" s="9" t="str">
        <f>VLOOKUP(A114,raw_아이건설넷목록!B:R,16,FALSE)</f>
        <v>23/06/27/11:00</v>
      </c>
      <c r="AF114" s="9" t="str">
        <f>VLOOKUP(A114,raw_부광!A:L,12,FALSE)</f>
        <v>266/786</v>
      </c>
      <c r="AG114" s="158" t="s">
        <v>109</v>
      </c>
    </row>
    <row r="115" spans="1:33" ht="12.6" customHeight="1">
      <c r="A115" s="9" t="s">
        <v>762</v>
      </c>
      <c r="B115" s="5" t="s">
        <v>484</v>
      </c>
      <c r="C115" s="5" t="s">
        <v>481</v>
      </c>
      <c r="D115" s="5"/>
      <c r="E115" s="113">
        <f>VLOOKUP(A115,raw_아이건설넷목록!B:G,5,FALSE)</f>
        <v>789610000</v>
      </c>
      <c r="F115" s="83">
        <v>789610000</v>
      </c>
      <c r="G115" s="182">
        <f t="shared" si="14"/>
        <v>1.0083708762804517</v>
      </c>
      <c r="H115" s="83">
        <f>VLOOKUP(A115,raw_아이건설넷목록!B:I,7,FALSE)</f>
        <v>87.745000000000005</v>
      </c>
      <c r="I115" s="114">
        <f>IF(E115="","-",IF(E115&lt;1000000000,낙찰하한율!$B$3,IF(AND(E115&lt;5000000000,E115&gt;=1000000000),낙찰하한율!$B$4,IF(AND(E115&gt;=5000000000,E115&lt;10000000000),낙찰하한율!$B$5,IF(AND(E115&gt;=10000000000,E115&lt;30000000000),낙찰하한율!$B$6)))))</f>
        <v>0.87744999999999995</v>
      </c>
      <c r="J115" s="180">
        <f t="shared" si="15"/>
        <v>698643000</v>
      </c>
      <c r="K115" s="83">
        <f>VLOOKUP(A115,raw_아이건설넷목록!B:J,8,FALSE)</f>
        <v>44469406</v>
      </c>
      <c r="L115" s="173">
        <f t="shared" si="21"/>
        <v>43580017.880000003</v>
      </c>
      <c r="M115" s="5"/>
      <c r="N115" s="83">
        <f>VLOOKUP(A115,raw_부광!A:L,5,FALSE)</f>
        <v>698643000</v>
      </c>
      <c r="O115" s="5"/>
      <c r="P115" s="5"/>
      <c r="Q115" s="5">
        <f t="shared" si="16"/>
        <v>0.99187218156731405</v>
      </c>
      <c r="R115" s="185" t="str">
        <f>VLOOKUP(A115,raw_아이건설넷결과!C:K,8,FALSE)</f>
        <v>687,211,990</v>
      </c>
      <c r="S115" s="5" t="str">
        <f>VLOOKUP(A115,raw_아이건설넷결과!C:L,10,FALSE)</f>
        <v>주식회사 금천건설</v>
      </c>
      <c r="T115" s="126">
        <f t="shared" si="23"/>
        <v>88.453710438621542</v>
      </c>
      <c r="U115" s="123">
        <f t="shared" si="17"/>
        <v>88.45371174265928</v>
      </c>
      <c r="V115" s="119">
        <f t="shared" si="24"/>
        <v>0.87031824571623961</v>
      </c>
      <c r="W115" s="178" t="str">
        <f>VLOOKUP(A115,raw_아이건설넷결과!C:N,6,FALSE)</f>
        <v>776,917,075</v>
      </c>
      <c r="X115" s="84">
        <f t="shared" si="18"/>
        <v>0.98392507060447565</v>
      </c>
      <c r="Y115" s="83">
        <f t="shared" si="22"/>
        <v>98392.507060447562</v>
      </c>
      <c r="Z115" s="121">
        <f t="shared" si="25"/>
        <v>681705898.21189976</v>
      </c>
      <c r="AA115" s="83">
        <f t="shared" si="19"/>
        <v>43754563.438289091</v>
      </c>
      <c r="AB115" s="118">
        <f t="shared" si="20"/>
        <v>42879472.169523306</v>
      </c>
      <c r="AC115" s="9" t="str">
        <f>VLOOKUP(A115,raw_아이건설넷목록!B:P,14,FALSE)</f>
        <v>23/07/07/10:00</v>
      </c>
      <c r="AD115" s="9" t="str">
        <f>VLOOKUP(A115,raw_아이건설넷목록!B:Q,15,FALSE)</f>
        <v>23/07/12/10:00</v>
      </c>
      <c r="AE115" s="9" t="str">
        <f>VLOOKUP(A115,raw_아이건설넷목록!B:R,16,FALSE)</f>
        <v>23/07/12/11:00</v>
      </c>
      <c r="AF115" s="9" t="str">
        <f>VLOOKUP(A115,raw_부광!A:L,12,FALSE)</f>
        <v>683/1158</v>
      </c>
      <c r="AG115" s="85" t="s">
        <v>109</v>
      </c>
    </row>
    <row r="116" spans="1:33" ht="12.6" customHeight="1">
      <c r="A116" s="9" t="s">
        <v>763</v>
      </c>
      <c r="B116" s="5" t="s">
        <v>485</v>
      </c>
      <c r="C116" s="5" t="s">
        <v>379</v>
      </c>
      <c r="D116" s="5"/>
      <c r="E116" s="113">
        <f>VLOOKUP(A116,raw_아이건설넷목록!B:G,5,FALSE)</f>
        <v>1673781900</v>
      </c>
      <c r="F116" s="83">
        <v>1673781900</v>
      </c>
      <c r="G116" s="182">
        <f t="shared" si="14"/>
        <v>1.0109426605909642</v>
      </c>
      <c r="H116" s="83">
        <f>VLOOKUP(A116,raw_아이건설넷목록!B:I,7,FALSE)</f>
        <v>86.745000000000005</v>
      </c>
      <c r="I116" s="114">
        <f>IF(E116="","-",IF(E116&lt;1000000000,낙찰하한율!$B$3,IF(AND(E116&lt;5000000000,E116&gt;=1000000000),낙찰하한율!$B$4,IF(AND(E116&gt;=5000000000,E116&lt;10000000000),낙찰하한율!$B$5,IF(AND(E116&gt;=10000000000,E116&lt;30000000000),낙찰하한율!$B$6)))))</f>
        <v>0.86745000000000005</v>
      </c>
      <c r="J116" s="180">
        <f t="shared" si="15"/>
        <v>1467810000.0000002</v>
      </c>
      <c r="K116" s="83">
        <f>VLOOKUP(A116,raw_아이건설넷목록!B:J,8,FALSE)</f>
        <v>63943907</v>
      </c>
      <c r="L116" s="173">
        <f t="shared" si="21"/>
        <v>62665028.859999999</v>
      </c>
      <c r="M116" s="5"/>
      <c r="N116" s="83">
        <f>VLOOKUP(A116,raw_부광!A:L,5,FALSE)</f>
        <v>1467810000</v>
      </c>
      <c r="O116" s="5"/>
      <c r="P116" s="5"/>
      <c r="Q116" s="5">
        <f t="shared" si="16"/>
        <v>0.99834961797200361</v>
      </c>
      <c r="R116" s="185" t="str">
        <f>VLOOKUP(A116,raw_아이건설넷결과!C:K,8,FALSE)</f>
        <v>1,449,525,883</v>
      </c>
      <c r="S116" s="5" t="str">
        <f>VLOOKUP(A116,raw_아이건설넷결과!C:L,10,FALSE)</f>
        <v>주식회사 태영씨엔씨</v>
      </c>
      <c r="T116" s="126">
        <f t="shared" si="23"/>
        <v>87.255378356506284</v>
      </c>
      <c r="U116" s="123">
        <f t="shared" si="17"/>
        <v>87.255379021990308</v>
      </c>
      <c r="V116" s="119">
        <f t="shared" si="24"/>
        <v>0.86601837610981458</v>
      </c>
      <c r="W116" s="178" t="str">
        <f>VLOOKUP(A116,raw_아이건설넷결과!C:N,6,FALSE)</f>
        <v>1,661,245,300</v>
      </c>
      <c r="X116" s="84">
        <f t="shared" si="18"/>
        <v>0.99251001579118525</v>
      </c>
      <c r="Y116" s="83">
        <f t="shared" si="22"/>
        <v>99251.001579118529</v>
      </c>
      <c r="Z116" s="121">
        <f t="shared" si="25"/>
        <v>1441047246.9830499</v>
      </c>
      <c r="AA116" s="83">
        <f t="shared" si="19"/>
        <v>63464968.146320082</v>
      </c>
      <c r="AB116" s="118">
        <f t="shared" si="20"/>
        <v>62195668.783393681</v>
      </c>
      <c r="AC116" s="9" t="str">
        <f>VLOOKUP(A116,raw_아이건설넷목록!B:P,14,FALSE)</f>
        <v>23/07/13/10:00</v>
      </c>
      <c r="AD116" s="9" t="str">
        <f>VLOOKUP(A116,raw_아이건설넷목록!B:Q,15,FALSE)</f>
        <v>23/07/17/10:00</v>
      </c>
      <c r="AE116" s="9" t="str">
        <f>VLOOKUP(A116,raw_아이건설넷목록!B:R,16,FALSE)</f>
        <v>23/07/17/11:00</v>
      </c>
      <c r="AF116" s="9" t="str">
        <f>VLOOKUP(A116,raw_부광!A:L,12,FALSE)</f>
        <v>444/770</v>
      </c>
      <c r="AG116" s="85" t="s">
        <v>109</v>
      </c>
    </row>
    <row r="117" spans="1:33" ht="12.6" customHeight="1">
      <c r="A117" s="9" t="s">
        <v>764</v>
      </c>
      <c r="B117" s="5" t="s">
        <v>486</v>
      </c>
      <c r="C117" s="5" t="s">
        <v>379</v>
      </c>
      <c r="D117" s="5"/>
      <c r="E117" s="113">
        <f>VLOOKUP(A117,raw_아이건설넷목록!B:G,5,FALSE)</f>
        <v>1028685000</v>
      </c>
      <c r="F117" s="83">
        <v>1028685000</v>
      </c>
      <c r="G117" s="182">
        <f t="shared" si="14"/>
        <v>1.0072307066674004</v>
      </c>
      <c r="H117" s="83">
        <f>VLOOKUP(A117,raw_아이건설넷목록!B:I,7,FALSE)</f>
        <v>87.745000000000005</v>
      </c>
      <c r="I117" s="114">
        <f>IF(E117="","-",IF(E117&lt;1000000000,낙찰하한율!$B$3,IF(AND(E117&lt;5000000000,E117&gt;=1000000000),낙찰하한율!$B$4,IF(AND(E117&gt;=5000000000,E117&lt;10000000000),낙찰하한율!$B$5,IF(AND(E117&gt;=10000000000,E117&lt;30000000000),낙찰하한율!$B$6)))))</f>
        <v>0.86745000000000005</v>
      </c>
      <c r="J117" s="180">
        <f t="shared" si="15"/>
        <v>898784999.99999988</v>
      </c>
      <c r="K117" s="83">
        <f>VLOOKUP(A117,raw_아이건설넷목록!B:J,8,FALSE)</f>
        <v>45254442</v>
      </c>
      <c r="L117" s="173">
        <f t="shared" si="21"/>
        <v>44349353.159999996</v>
      </c>
      <c r="M117" s="5"/>
      <c r="N117" s="83">
        <f>VLOOKUP(A117,raw_부광!A:L,5,FALSE)</f>
        <v>898785000</v>
      </c>
      <c r="O117" s="5"/>
      <c r="P117" s="5"/>
      <c r="Q117" s="5">
        <f t="shared" si="16"/>
        <v>1.0117402349345941</v>
      </c>
      <c r="R117" s="185" t="str">
        <f>VLOOKUP(A117,raw_아이건설넷결과!C:K,8,FALSE)</f>
        <v>902,809,000</v>
      </c>
      <c r="S117" s="5" t="str">
        <f>VLOOKUP(A117,raw_아이건설넷결과!C:L,10,FALSE)</f>
        <v>고양종합건설 주식회사</v>
      </c>
      <c r="T117" s="126">
        <f t="shared" si="23"/>
        <v>88.288496877758632</v>
      </c>
      <c r="U117" s="123">
        <f t="shared" si="17"/>
        <v>88.288497882705869</v>
      </c>
      <c r="V117" s="119">
        <f t="shared" si="24"/>
        <v>0.87763406679401368</v>
      </c>
      <c r="W117" s="178" t="str">
        <f>VLOOKUP(A117,raw_아이건설넷결과!C:N,6,FALSE)</f>
        <v>1,022,566,950</v>
      </c>
      <c r="X117" s="84">
        <f t="shared" si="18"/>
        <v>0.99405255253065805</v>
      </c>
      <c r="Y117" s="83">
        <f t="shared" si="22"/>
        <v>99405.255253065799</v>
      </c>
      <c r="Z117" s="121">
        <f t="shared" si="25"/>
        <v>887025712.40809977</v>
      </c>
      <c r="AA117" s="83">
        <f t="shared" si="19"/>
        <v>44985293.583450615</v>
      </c>
      <c r="AB117" s="118">
        <f t="shared" si="20"/>
        <v>44085587.711781599</v>
      </c>
      <c r="AC117" s="9" t="str">
        <f>VLOOKUP(A117,raw_아이건설넷목록!B:P,14,FALSE)</f>
        <v>23/07/13/10:00</v>
      </c>
      <c r="AD117" s="9" t="str">
        <f>VLOOKUP(A117,raw_아이건설넷목록!B:Q,15,FALSE)</f>
        <v>23/07/17/10:00</v>
      </c>
      <c r="AE117" s="9" t="str">
        <f>VLOOKUP(A117,raw_아이건설넷목록!B:R,16,FALSE)</f>
        <v>23/07/17/11:00</v>
      </c>
      <c r="AF117" s="9" t="str">
        <f>VLOOKUP(A117,raw_부광!A:L,12,FALSE)</f>
        <v>-101/797</v>
      </c>
      <c r="AG117" s="85" t="s">
        <v>109</v>
      </c>
    </row>
    <row r="118" spans="1:33" ht="12.6" customHeight="1">
      <c r="A118" s="9" t="s">
        <v>765</v>
      </c>
      <c r="B118" s="5" t="s">
        <v>487</v>
      </c>
      <c r="C118" s="5" t="s">
        <v>364</v>
      </c>
      <c r="D118" s="5"/>
      <c r="E118" s="113">
        <f>VLOOKUP(A118,raw_아이건설넷목록!B:G,5,FALSE)</f>
        <v>750590000</v>
      </c>
      <c r="F118" s="83">
        <v>750590000</v>
      </c>
      <c r="G118" s="182">
        <f t="shared" si="14"/>
        <v>1.0123758581858926</v>
      </c>
      <c r="H118" s="83">
        <f>VLOOKUP(A118,raw_아이건설넷목록!B:I,7,FALSE)</f>
        <v>87.745000000000005</v>
      </c>
      <c r="I118" s="114">
        <f>IF(E118="","-",IF(E118&lt;1000000000,낙찰하한율!$B$3,IF(AND(E118&lt;5000000000,E118&gt;=1000000000),낙찰하한율!$B$4,IF(AND(E118&gt;=5000000000,E118&lt;10000000000),낙찰하한율!$B$5,IF(AND(E118&gt;=10000000000,E118&lt;30000000000),낙찰하한율!$B$6)))))</f>
        <v>0.87744999999999995</v>
      </c>
      <c r="J118" s="180">
        <f t="shared" si="15"/>
        <v>666756000</v>
      </c>
      <c r="K118" s="83">
        <f>VLOOKUP(A118,raw_아이건설넷목록!B:J,8,FALSE)</f>
        <v>39482863</v>
      </c>
      <c r="L118" s="173">
        <f t="shared" si="21"/>
        <v>38693205.740000002</v>
      </c>
      <c r="M118" s="5"/>
      <c r="N118" s="83">
        <f>VLOOKUP(A118,raw_부광!A:L,5,FALSE)</f>
        <v>666756000</v>
      </c>
      <c r="O118" s="5"/>
      <c r="P118" s="5"/>
      <c r="Q118" s="5">
        <f t="shared" si="16"/>
        <v>1.0073467754780263</v>
      </c>
      <c r="R118" s="185" t="str">
        <f>VLOOKUP(A118,raw_아이건설넷결과!C:K,8,FALSE)</f>
        <v>663,443,820</v>
      </c>
      <c r="S118" s="5" t="str">
        <f>VLOOKUP(A118,raw_아이건설넷결과!C:L,10,FALSE)</f>
        <v>효행종합건설(주)</v>
      </c>
      <c r="T118" s="126">
        <f t="shared" si="23"/>
        <v>88.393389335314282</v>
      </c>
      <c r="U118" s="123">
        <f t="shared" si="17"/>
        <v>88.393390692200512</v>
      </c>
      <c r="V118" s="119">
        <f t="shared" si="24"/>
        <v>0.88389642814319402</v>
      </c>
      <c r="W118" s="178" t="str">
        <f>VLOOKUP(A118,raw_아이건설넷결과!C:N,6,FALSE)</f>
        <v>750,558,175</v>
      </c>
      <c r="X118" s="84">
        <f t="shared" si="18"/>
        <v>0.99995760002131662</v>
      </c>
      <c r="Y118" s="83">
        <f t="shared" si="22"/>
        <v>99995.760002131661</v>
      </c>
      <c r="Z118" s="121">
        <f t="shared" si="25"/>
        <v>658577281.40689969</v>
      </c>
      <c r="AA118" s="83">
        <f t="shared" si="19"/>
        <v>39481188.927450441</v>
      </c>
      <c r="AB118" s="118">
        <f t="shared" si="20"/>
        <v>38691565.148901433</v>
      </c>
      <c r="AC118" s="9" t="str">
        <f>VLOOKUP(A118,raw_아이건설넷목록!B:P,14,FALSE)</f>
        <v>23/07/19/10:00</v>
      </c>
      <c r="AD118" s="9" t="str">
        <f>VLOOKUP(A118,raw_아이건설넷목록!B:Q,15,FALSE)</f>
        <v>23/07/24/10:00</v>
      </c>
      <c r="AE118" s="9" t="str">
        <f>VLOOKUP(A118,raw_아이건설넷목록!B:R,16,FALSE)</f>
        <v>23/07/24/11:00</v>
      </c>
      <c r="AF118" s="9" t="str">
        <f>VLOOKUP(A118,raw_부광!A:L,12,FALSE)</f>
        <v>228/816</v>
      </c>
      <c r="AG118" s="9" t="s">
        <v>118</v>
      </c>
    </row>
    <row r="119" spans="1:33" ht="12.6" customHeight="1">
      <c r="A119" s="9" t="s">
        <v>766</v>
      </c>
      <c r="B119" s="5" t="s">
        <v>488</v>
      </c>
      <c r="C119" s="5" t="s">
        <v>343</v>
      </c>
      <c r="D119" s="5"/>
      <c r="E119" s="113">
        <f>VLOOKUP(A119,raw_아이건설넷목록!B:G,5,FALSE)</f>
        <v>813468000</v>
      </c>
      <c r="F119" s="83">
        <v>813468000</v>
      </c>
      <c r="G119" s="182">
        <f t="shared" si="14"/>
        <v>1.0145682701535592</v>
      </c>
      <c r="H119" s="83">
        <f>VLOOKUP(A119,raw_아이건설넷목록!B:I,7,FALSE)</f>
        <v>87.745000000000005</v>
      </c>
      <c r="I119" s="114">
        <f>IF(E119="","-",IF(E119&lt;1000000000,낙찰하한율!$B$3,IF(AND(E119&lt;5000000000,E119&gt;=1000000000),낙찰하한율!$B$4,IF(AND(E119&gt;=5000000000,E119&lt;10000000000),낙찰하한율!$B$5,IF(AND(E119&gt;=10000000000,E119&lt;30000000000),낙찰하한율!$B$6)))))</f>
        <v>0.87744999999999995</v>
      </c>
      <c r="J119" s="180">
        <f t="shared" si="15"/>
        <v>724176000</v>
      </c>
      <c r="K119" s="83">
        <f>VLOOKUP(A119,raw_아이건설넷목록!B:J,8,FALSE)</f>
        <v>39716319</v>
      </c>
      <c r="L119" s="173">
        <f t="shared" si="21"/>
        <v>38921992.619999997</v>
      </c>
      <c r="M119" s="5"/>
      <c r="N119" s="83">
        <f>VLOOKUP(A119,raw_부광!A:L,5,FALSE)</f>
        <v>724176000</v>
      </c>
      <c r="O119" s="5"/>
      <c r="P119" s="5"/>
      <c r="Q119" s="5">
        <f t="shared" si="16"/>
        <v>0.99887290282499508</v>
      </c>
      <c r="R119" s="185" t="str">
        <f>VLOOKUP(A119,raw_아이건설넷결과!C:K,8,FALSE)</f>
        <v>712,973,000</v>
      </c>
      <c r="S119" s="5" t="str">
        <f>VLOOKUP(A119,raw_아이건설넷결과!C:L,10,FALSE)</f>
        <v>주식회사 대명이십일</v>
      </c>
      <c r="T119" s="126">
        <f t="shared" si="23"/>
        <v>88.352920184582786</v>
      </c>
      <c r="U119" s="123">
        <f t="shared" si="17"/>
        <v>88.352921451030483</v>
      </c>
      <c r="V119" s="119">
        <f t="shared" si="24"/>
        <v>0.87646102858379182</v>
      </c>
      <c r="W119" s="178" t="str">
        <f>VLOOKUP(A119,raw_아이건설넷결과!C:N,6,FALSE)</f>
        <v>806,960,300</v>
      </c>
      <c r="X119" s="84">
        <f t="shared" si="18"/>
        <v>0.99200005408940484</v>
      </c>
      <c r="Y119" s="83">
        <f t="shared" si="22"/>
        <v>99200.005408940488</v>
      </c>
      <c r="Z119" s="121">
        <f t="shared" si="25"/>
        <v>708067325.98814976</v>
      </c>
      <c r="AA119" s="83">
        <f t="shared" si="19"/>
        <v>39398590.596232057</v>
      </c>
      <c r="AB119" s="118">
        <f t="shared" si="20"/>
        <v>38610618.784307413</v>
      </c>
      <c r="AC119" s="9" t="str">
        <f>VLOOKUP(A119,raw_아이건설넷목록!B:P,14,FALSE)</f>
        <v>23/08/11/10:00</v>
      </c>
      <c r="AD119" s="9" t="str">
        <f>VLOOKUP(A119,raw_아이건설넷목록!B:Q,15,FALSE)</f>
        <v>23/08/16/10:00</v>
      </c>
      <c r="AE119" s="9" t="str">
        <f>VLOOKUP(A119,raw_아이건설넷목록!B:R,16,FALSE)</f>
        <v>23/08/16/11:00</v>
      </c>
      <c r="AF119" s="9" t="str">
        <f>VLOOKUP(A119,raw_부광!A:L,12,FALSE)</f>
        <v>475/652</v>
      </c>
      <c r="AG119" s="9" t="s">
        <v>898</v>
      </c>
    </row>
    <row r="120" spans="1:33" ht="12.6" customHeight="1">
      <c r="A120" s="9" t="s">
        <v>767</v>
      </c>
      <c r="B120" s="5" t="s">
        <v>489</v>
      </c>
      <c r="C120" s="5" t="s">
        <v>313</v>
      </c>
      <c r="D120" s="5"/>
      <c r="E120" s="113">
        <f>VLOOKUP(A120,raw_아이건설넷목록!B:G,5,FALSE)</f>
        <v>624610000</v>
      </c>
      <c r="F120" s="83">
        <v>624610000</v>
      </c>
      <c r="G120" s="182">
        <f t="shared" si="14"/>
        <v>1.015001815175635</v>
      </c>
      <c r="H120" s="83">
        <f>VLOOKUP(A120,raw_아이건설넷목록!B:I,7,FALSE)</f>
        <v>87.745000000000005</v>
      </c>
      <c r="I120" s="114">
        <f>IF(E120="","-",IF(E120&lt;1000000000,낙찰하한율!$B$3,IF(AND(E120&lt;5000000000,E120&gt;=1000000000),낙찰하한율!$B$4,IF(AND(E120&gt;=5000000000,E120&lt;10000000000),낙찰하한율!$B$5,IF(AND(E120&gt;=10000000000,E120&lt;30000000000),낙찰하한율!$B$6)))))</f>
        <v>0.87744999999999995</v>
      </c>
      <c r="J120" s="180">
        <f t="shared" si="15"/>
        <v>556286000</v>
      </c>
      <c r="K120" s="83">
        <f>VLOOKUP(A120,raw_아이건설넷목록!B:J,8,FALSE)</f>
        <v>32512213</v>
      </c>
      <c r="L120" s="173">
        <f t="shared" si="21"/>
        <v>31861968.739999998</v>
      </c>
      <c r="M120" s="5"/>
      <c r="N120" s="83">
        <f>VLOOKUP(A120,raw_부광!A:L,5,FALSE)</f>
        <v>556286000</v>
      </c>
      <c r="O120" s="5"/>
      <c r="P120" s="5"/>
      <c r="Q120" s="5">
        <f t="shared" si="16"/>
        <v>1.0178958200203554</v>
      </c>
      <c r="R120" s="185" t="str">
        <f>VLOOKUP(A120,raw_아이건설넷결과!C:K,8,FALSE)</f>
        <v>557,872,100</v>
      </c>
      <c r="S120" s="5" t="str">
        <f>VLOOKUP(A120,raw_아이건설넷결과!C:L,10,FALSE)</f>
        <v>휴림건설 주식회사</v>
      </c>
      <c r="T120" s="126">
        <f t="shared" si="23"/>
        <v>88.381072466634862</v>
      </c>
      <c r="U120" s="123">
        <f t="shared" si="17"/>
        <v>88.38107408178557</v>
      </c>
      <c r="V120" s="119">
        <f t="shared" si="24"/>
        <v>0.89315268727686081</v>
      </c>
      <c r="W120" s="178" t="str">
        <f>VLOOKUP(A120,raw_아이건설넷결과!C:N,6,FALSE)</f>
        <v>631,212,175</v>
      </c>
      <c r="X120" s="84">
        <f t="shared" si="18"/>
        <v>1.0105700757272538</v>
      </c>
      <c r="Y120" s="83">
        <f t="shared" si="22"/>
        <v>101057.00757272537</v>
      </c>
      <c r="Z120" s="121">
        <f t="shared" si="25"/>
        <v>553857133.70689976</v>
      </c>
      <c r="AA120" s="83">
        <f t="shared" si="19"/>
        <v>32855869.553470604</v>
      </c>
      <c r="AB120" s="118">
        <f t="shared" si="20"/>
        <v>32198752.162401192</v>
      </c>
      <c r="AC120" s="9" t="str">
        <f>VLOOKUP(A120,raw_아이건설넷목록!B:P,14,FALSE)</f>
        <v>23/08/11/10:00</v>
      </c>
      <c r="AD120" s="9" t="str">
        <f>VLOOKUP(A120,raw_아이건설넷목록!B:Q,15,FALSE)</f>
        <v>23/08/17/10:00</v>
      </c>
      <c r="AE120" s="9" t="str">
        <f>VLOOKUP(A120,raw_아이건설넷목록!B:R,16,FALSE)</f>
        <v>23/08/17/11:00</v>
      </c>
      <c r="AF120" s="9" t="str">
        <f>VLOOKUP(A120,raw_부광!A:L,12,FALSE)</f>
        <v>-54/1014</v>
      </c>
      <c r="AG120" s="9" t="s">
        <v>118</v>
      </c>
    </row>
    <row r="121" spans="1:33" ht="12.6" customHeight="1">
      <c r="A121" s="9" t="s">
        <v>768</v>
      </c>
      <c r="B121" s="5" t="s">
        <v>490</v>
      </c>
      <c r="C121" s="5" t="s">
        <v>422</v>
      </c>
      <c r="D121" s="5"/>
      <c r="E121" s="113">
        <f>VLOOKUP(A121,raw_아이건설넷목록!B:G,5,FALSE)</f>
        <v>1678525000</v>
      </c>
      <c r="F121" s="83">
        <v>1678525000</v>
      </c>
      <c r="G121" s="182">
        <f t="shared" si="14"/>
        <v>1.0156022795956519</v>
      </c>
      <c r="H121" s="83">
        <f>VLOOKUP(A121,raw_아이건설넷목록!B:I,7,FALSE)</f>
        <v>86.745000000000005</v>
      </c>
      <c r="I121" s="114">
        <f>IF(E121="","-",IF(E121&lt;1000000000,낙찰하한율!$B$3,IF(AND(E121&lt;5000000000,E121&gt;=1000000000),낙찰하한율!$B$4,IF(AND(E121&gt;=5000000000,E121&lt;10000000000),낙찰하한율!$B$5,IF(AND(E121&gt;=10000000000,E121&lt;30000000000),낙찰하한율!$B$6)))))</f>
        <v>0.86745000000000005</v>
      </c>
      <c r="J121" s="180">
        <f t="shared" si="15"/>
        <v>1478754000.0000002</v>
      </c>
      <c r="K121" s="83">
        <f>VLOOKUP(A121,raw_아이건설넷목록!B:J,8,FALSE)</f>
        <v>77046978</v>
      </c>
      <c r="L121" s="173">
        <f t="shared" si="21"/>
        <v>75506038.439999998</v>
      </c>
      <c r="M121" s="5"/>
      <c r="N121" s="83">
        <f>VLOOKUP(A121,raw_부광!A:L,5,FALSE)</f>
        <v>1478754000</v>
      </c>
      <c r="O121" s="5"/>
      <c r="P121" s="5"/>
      <c r="Q121" s="5">
        <f t="shared" si="16"/>
        <v>0.99542593115039235</v>
      </c>
      <c r="R121" s="185" t="str">
        <f>VLOOKUP(A121,raw_아이건설넷결과!C:K,8,FALSE)</f>
        <v>1,449,376,500</v>
      </c>
      <c r="S121" s="5" t="str">
        <f>VLOOKUP(A121,raw_아이건설넷결과!C:L,10,FALSE)</f>
        <v>주식회사 새얼종합건설</v>
      </c>
      <c r="T121" s="126">
        <f t="shared" si="23"/>
        <v>87.370896257336597</v>
      </c>
      <c r="U121" s="123">
        <f t="shared" si="17"/>
        <v>87.370896917729752</v>
      </c>
      <c r="V121" s="119">
        <f t="shared" si="24"/>
        <v>0.86348222397640784</v>
      </c>
      <c r="W121" s="178" t="str">
        <f>VLOOKUP(A121,raw_아이건설넷결과!C:N,6,FALSE)</f>
        <v>1,658,877,900</v>
      </c>
      <c r="X121" s="84">
        <f t="shared" si="18"/>
        <v>0.98829502092611077</v>
      </c>
      <c r="Y121" s="83">
        <f t="shared" si="22"/>
        <v>98829.502092611074</v>
      </c>
      <c r="Z121" s="121">
        <f t="shared" si="25"/>
        <v>1438993645.8530498</v>
      </c>
      <c r="AA121" s="83">
        <f t="shared" si="19"/>
        <v>76145144.734803602</v>
      </c>
      <c r="AB121" s="118">
        <f t="shared" si="20"/>
        <v>74622241.84010753</v>
      </c>
      <c r="AC121" s="9" t="str">
        <f>VLOOKUP(A121,raw_아이건설넷목록!B:P,14,FALSE)</f>
        <v>23/09/22/10:00</v>
      </c>
      <c r="AD121" s="9" t="str">
        <f>VLOOKUP(A121,raw_아이건설넷목록!B:Q,15,FALSE)</f>
        <v>23/09/26/10:00</v>
      </c>
      <c r="AE121" s="9" t="str">
        <f>VLOOKUP(A121,raw_아이건설넷목록!B:R,16,FALSE)</f>
        <v>23/09/26/11:00</v>
      </c>
      <c r="AF121" s="9" t="str">
        <f>VLOOKUP(A121,raw_부광!A:L,12,FALSE)</f>
        <v>641/779</v>
      </c>
      <c r="AG121" s="85" t="s">
        <v>109</v>
      </c>
    </row>
    <row r="122" spans="1:33" ht="12.6" customHeight="1">
      <c r="A122" s="9" t="s">
        <v>769</v>
      </c>
      <c r="B122" s="5" t="s">
        <v>491</v>
      </c>
      <c r="C122" s="5" t="s">
        <v>425</v>
      </c>
      <c r="D122" s="5"/>
      <c r="E122" s="113">
        <f>VLOOKUP(A122,raw_아이건설넷목록!B:G,5,FALSE)</f>
        <v>5520218000</v>
      </c>
      <c r="F122" s="83">
        <v>5520218000</v>
      </c>
      <c r="G122" s="182" t="e">
        <f t="shared" si="14"/>
        <v>#N/A</v>
      </c>
      <c r="H122" s="83">
        <f>VLOOKUP(A122,raw_아이건설넷목록!B:I,7,FALSE)</f>
        <v>85.995000000000005</v>
      </c>
      <c r="I122" s="114">
        <f>IF(E122="","-",IF(E122&lt;1000000000,낙찰하한율!$B$3,IF(AND(E122&lt;5000000000,E122&gt;=1000000000),낙찰하한율!$B$4,IF(AND(E122&gt;=5000000000,E122&lt;10000000000),낙찰하한율!$B$5,IF(AND(E122&gt;=10000000000,E122&lt;30000000000),낙찰하한율!$B$6)))))</f>
        <v>0.85494999999999999</v>
      </c>
      <c r="J122" s="180" t="e">
        <f t="shared" si="15"/>
        <v>#N/A</v>
      </c>
      <c r="K122" s="83">
        <f>VLOOKUP(A122,raw_아이건설넷목록!B:J,8,FALSE)</f>
        <v>312223280</v>
      </c>
      <c r="L122" s="173">
        <f t="shared" si="21"/>
        <v>305978814.39999998</v>
      </c>
      <c r="M122" s="5"/>
      <c r="N122" s="83" t="e">
        <f>VLOOKUP(A122,raw_부광!A:L,5,FALSE)</f>
        <v>#N/A</v>
      </c>
      <c r="O122" s="5"/>
      <c r="P122" s="5"/>
      <c r="Q122" s="5">
        <f t="shared" si="16"/>
        <v>1.0151353880301504</v>
      </c>
      <c r="R122" s="185" t="str">
        <f>VLOOKUP(A122,raw_아이건설넷결과!C:K,8,FALSE)</f>
        <v>4,790,942,000</v>
      </c>
      <c r="S122" s="5" t="str">
        <f>VLOOKUP(A122,raw_아이건설넷결과!C:L,10,FALSE)</f>
        <v>예간종합건설(주)</v>
      </c>
      <c r="T122" s="126">
        <f t="shared" si="23"/>
        <v>86.789432937763451</v>
      </c>
      <c r="U122" s="123">
        <f t="shared" si="17"/>
        <v>86.789433143561197</v>
      </c>
      <c r="V122" s="119">
        <f t="shared" si="24"/>
        <v>0.86788999999637695</v>
      </c>
      <c r="W122" s="178" t="str">
        <f>VLOOKUP(A122,raw_아이건설넷결과!C:N,6,FALSE)</f>
        <v>5,520,190,450</v>
      </c>
      <c r="X122" s="84">
        <f t="shared" si="18"/>
        <v>0.99999500925506923</v>
      </c>
      <c r="Y122" s="83">
        <f t="shared" si="22"/>
        <v>99999.500925506916</v>
      </c>
      <c r="Z122" s="121">
        <f t="shared" si="25"/>
        <v>4719486837.7010746</v>
      </c>
      <c r="AA122" s="83">
        <f t="shared" si="19"/>
        <v>312221721.77324808</v>
      </c>
      <c r="AB122" s="118">
        <f t="shared" si="20"/>
        <v>305977287.3377831</v>
      </c>
      <c r="AC122" s="9" t="str">
        <f>VLOOKUP(A122,raw_아이건설넷목록!B:P,14,FALSE)</f>
        <v>23/06/28/10:00</v>
      </c>
      <c r="AD122" s="9" t="str">
        <f>VLOOKUP(A122,raw_아이건설넷목록!B:Q,15,FALSE)</f>
        <v>23/07/03/10:00</v>
      </c>
      <c r="AE122" s="9" t="str">
        <f>VLOOKUP(A122,raw_아이건설넷목록!B:R,16,FALSE)</f>
        <v>23/07/03/11:00</v>
      </c>
      <c r="AF122" s="9" t="e">
        <f>VLOOKUP(A122,raw_부광!A:L,12,FALSE)</f>
        <v>#N/A</v>
      </c>
      <c r="AG122" s="9" t="s">
        <v>118</v>
      </c>
    </row>
    <row r="123" spans="1:33" ht="12.6" customHeight="1">
      <c r="A123" s="9" t="s">
        <v>770</v>
      </c>
      <c r="B123" s="5" t="s">
        <v>492</v>
      </c>
      <c r="C123" s="5" t="s">
        <v>414</v>
      </c>
      <c r="D123" s="5"/>
      <c r="E123" s="113">
        <f>VLOOKUP(A123,raw_아이건설넷목록!B:G,5,FALSE)</f>
        <v>885412000</v>
      </c>
      <c r="F123" s="83">
        <v>885412000</v>
      </c>
      <c r="G123" s="182">
        <f t="shared" si="14"/>
        <v>1.0074864267847861</v>
      </c>
      <c r="H123" s="83">
        <f>VLOOKUP(A123,raw_아이건설넷목록!B:I,7,FALSE)</f>
        <v>87.745000000000005</v>
      </c>
      <c r="I123" s="114">
        <f>IF(E123="","-",IF(E123&lt;1000000000,낙찰하한율!$B$3,IF(AND(E123&lt;5000000000,E123&gt;=1000000000),낙찰하한율!$B$4,IF(AND(E123&gt;=5000000000,E123&lt;10000000000),낙찰하한율!$B$5,IF(AND(E123&gt;=10000000000,E123&lt;30000000000),낙찰하한율!$B$6)))))</f>
        <v>0.87744999999999995</v>
      </c>
      <c r="J123" s="180">
        <f t="shared" si="15"/>
        <v>782720999.99999988</v>
      </c>
      <c r="K123" s="83">
        <f>VLOOKUP(A123,raw_아이건설넷목록!B:J,8,FALSE)</f>
        <v>44272349</v>
      </c>
      <c r="L123" s="173">
        <f t="shared" si="21"/>
        <v>43386902.019999996</v>
      </c>
      <c r="M123" s="5"/>
      <c r="N123" s="83">
        <f>VLOOKUP(A123,raw_부광!A:L,5,FALSE)</f>
        <v>782721000</v>
      </c>
      <c r="O123" s="5"/>
      <c r="P123" s="5"/>
      <c r="Q123" s="5">
        <f t="shared" si="16"/>
        <v>1.0033295723429443</v>
      </c>
      <c r="R123" s="185" t="str">
        <f>VLOOKUP(A123,raw_아이건설넷결과!C:K,8,FALSE)</f>
        <v>779,491,520</v>
      </c>
      <c r="S123" s="5" t="str">
        <f>VLOOKUP(A123,raw_아이건설넷결과!C:L,10,FALSE)</f>
        <v>주식회사 주안이앤씨</v>
      </c>
      <c r="T123" s="126">
        <f t="shared" si="23"/>
        <v>88.362544278246375</v>
      </c>
      <c r="U123" s="123">
        <f t="shared" si="17"/>
        <v>88.362545435789656</v>
      </c>
      <c r="V123" s="119">
        <f t="shared" si="24"/>
        <v>0.88037153325231643</v>
      </c>
      <c r="W123" s="178" t="str">
        <f>VLOOKUP(A123,raw_아이건설넷결과!C:N,6,FALSE)</f>
        <v>882,151,500</v>
      </c>
      <c r="X123" s="84">
        <f t="shared" si="18"/>
        <v>0.99631753353241204</v>
      </c>
      <c r="Y123" s="83">
        <f t="shared" si="22"/>
        <v>99631.753353241205</v>
      </c>
      <c r="Z123" s="121">
        <f t="shared" si="25"/>
        <v>774043844.4281497</v>
      </c>
      <c r="AA123" s="83">
        <f t="shared" si="19"/>
        <v>44109317.559366152</v>
      </c>
      <c r="AB123" s="118">
        <f t="shared" si="20"/>
        <v>43227131.208178826</v>
      </c>
      <c r="AC123" s="9" t="str">
        <f>VLOOKUP(A123,raw_아이건설넷목록!B:P,14,FALSE)</f>
        <v>23/07/06/11:00</v>
      </c>
      <c r="AD123" s="9" t="str">
        <f>VLOOKUP(A123,raw_아이건설넷목록!B:Q,15,FALSE)</f>
        <v>23/07/10/14:00</v>
      </c>
      <c r="AE123" s="9" t="str">
        <f>VLOOKUP(A123,raw_아이건설넷목록!B:R,16,FALSE)</f>
        <v>23/07/10/15:00</v>
      </c>
      <c r="AF123" s="9" t="str">
        <f>VLOOKUP(A123,raw_부광!A:L,12,FALSE)</f>
        <v>225/953</v>
      </c>
      <c r="AG123" s="85" t="s">
        <v>109</v>
      </c>
    </row>
    <row r="124" spans="1:33" ht="12.6" customHeight="1">
      <c r="A124" s="9" t="s">
        <v>771</v>
      </c>
      <c r="B124" s="5" t="s">
        <v>493</v>
      </c>
      <c r="C124" s="5" t="s">
        <v>345</v>
      </c>
      <c r="D124" s="5"/>
      <c r="E124" s="113">
        <f>VLOOKUP(A124,raw_아이건설넷목록!B:G,5,FALSE)</f>
        <v>978917000</v>
      </c>
      <c r="F124" s="83">
        <v>978917000</v>
      </c>
      <c r="G124" s="182">
        <f t="shared" si="14"/>
        <v>1.0079530503646095</v>
      </c>
      <c r="H124" s="83">
        <f>VLOOKUP(A124,raw_아이건설넷목록!B:I,7,FALSE)</f>
        <v>87.745000000000005</v>
      </c>
      <c r="I124" s="114">
        <f>IF(E124="","-",IF(E124&lt;1000000000,낙찰하한율!$B$3,IF(AND(E124&lt;5000000000,E124&gt;=1000000000),낙찰하한율!$B$4,IF(AND(E124&gt;=5000000000,E124&lt;10000000000),낙찰하한율!$B$5,IF(AND(E124&gt;=10000000000,E124&lt;30000000000),낙찰하한율!$B$6)))))</f>
        <v>0.87744999999999995</v>
      </c>
      <c r="J124" s="180">
        <f t="shared" si="15"/>
        <v>865782000.00000012</v>
      </c>
      <c r="K124" s="83">
        <f>VLOOKUP(A124,raw_아이건설넷목록!B:J,8,FALSE)</f>
        <v>52266819</v>
      </c>
      <c r="L124" s="173">
        <f t="shared" si="21"/>
        <v>51221482.619999997</v>
      </c>
      <c r="M124" s="5"/>
      <c r="N124" s="83">
        <f>VLOOKUP(A124,raw_부광!A:L,5,FALSE)</f>
        <v>865782000</v>
      </c>
      <c r="O124" s="5"/>
      <c r="P124" s="5"/>
      <c r="Q124" s="5">
        <f t="shared" si="16"/>
        <v>1.0013121222458898</v>
      </c>
      <c r="R124" s="185" t="str">
        <f>VLOOKUP(A124,raw_아이건설넷결과!C:K,8,FALSE)</f>
        <v>860,077,770</v>
      </c>
      <c r="S124" s="5" t="str">
        <f>VLOOKUP(A124,raw_아이건설넷결과!C:L,10,FALSE)</f>
        <v>주식회사 코어디앤씨</v>
      </c>
      <c r="T124" s="126">
        <f t="shared" si="23"/>
        <v>88.406700645429751</v>
      </c>
      <c r="U124" s="123">
        <f t="shared" si="17"/>
        <v>88.406701691056995</v>
      </c>
      <c r="V124" s="119">
        <f t="shared" si="24"/>
        <v>0.87860132166465599</v>
      </c>
      <c r="W124" s="178" t="str">
        <f>VLOOKUP(A124,raw_아이건설넷결과!C:N,6,FALSE)</f>
        <v>972,864,900</v>
      </c>
      <c r="X124" s="84">
        <f t="shared" si="18"/>
        <v>0.99381755552309337</v>
      </c>
      <c r="Y124" s="83">
        <f t="shared" si="22"/>
        <v>99381.755552309332</v>
      </c>
      <c r="Z124" s="121">
        <f t="shared" si="25"/>
        <v>853640317.25814974</v>
      </c>
      <c r="AA124" s="83">
        <f t="shared" si="19"/>
        <v>51943682.293547973</v>
      </c>
      <c r="AB124" s="118">
        <f t="shared" si="20"/>
        <v>50904808.647677012</v>
      </c>
      <c r="AC124" s="9" t="str">
        <f>VLOOKUP(A124,raw_아이건설넷목록!B:P,14,FALSE)</f>
        <v>23/07/03/10:00</v>
      </c>
      <c r="AD124" s="9" t="str">
        <f>VLOOKUP(A124,raw_아이건설넷목록!B:Q,15,FALSE)</f>
        <v>23/07/05/10:00</v>
      </c>
      <c r="AE124" s="9" t="str">
        <f>VLOOKUP(A124,raw_아이건설넷목록!B:R,16,FALSE)</f>
        <v>23/07/05/11:10</v>
      </c>
      <c r="AF124" s="9" t="str">
        <f>VLOOKUP(A124,raw_부광!A:L,12,FALSE)</f>
        <v>288/799</v>
      </c>
      <c r="AG124" s="85" t="s">
        <v>109</v>
      </c>
    </row>
    <row r="125" spans="1:33" ht="12.6" customHeight="1">
      <c r="A125" s="9" t="s">
        <v>772</v>
      </c>
      <c r="B125" s="5" t="s">
        <v>494</v>
      </c>
      <c r="C125" s="5" t="s">
        <v>379</v>
      </c>
      <c r="D125" s="5"/>
      <c r="E125" s="113">
        <f>VLOOKUP(A125,raw_아이건설넷목록!B:G,5,FALSE)</f>
        <v>1301859000</v>
      </c>
      <c r="F125" s="83">
        <v>1301859000</v>
      </c>
      <c r="G125" s="182">
        <f t="shared" si="14"/>
        <v>1.0083878780382189</v>
      </c>
      <c r="H125" s="83">
        <f>VLOOKUP(A125,raw_아이건설넷목록!B:I,7,FALSE)</f>
        <v>86.745000000000005</v>
      </c>
      <c r="I125" s="114">
        <f>IF(E125="","-",IF(E125&lt;1000000000,낙찰하한율!$B$3,IF(AND(E125&lt;5000000000,E125&gt;=1000000000),낙찰하한율!$B$4,IF(AND(E125&gt;=5000000000,E125&lt;10000000000),낙찰하한율!$B$5,IF(AND(E125&gt;=10000000000,E125&lt;30000000000),낙찰하한율!$B$6)))))</f>
        <v>0.86745000000000005</v>
      </c>
      <c r="J125" s="180">
        <f t="shared" si="15"/>
        <v>1138770000</v>
      </c>
      <c r="K125" s="83">
        <f>VLOOKUP(A125,raw_아이건설넷목록!B:J,8,FALSE)</f>
        <v>67190261</v>
      </c>
      <c r="L125" s="173">
        <f t="shared" si="21"/>
        <v>65846455.780000001</v>
      </c>
      <c r="M125" s="5"/>
      <c r="N125" s="83">
        <f>VLOOKUP(A125,raw_부광!A:L,5,FALSE)</f>
        <v>1138770000</v>
      </c>
      <c r="O125" s="5"/>
      <c r="P125" s="5"/>
      <c r="Q125" s="5">
        <f t="shared" si="16"/>
        <v>1.0251664492273687</v>
      </c>
      <c r="R125" s="185" t="str">
        <f>VLOOKUP(A125,raw_아이건설넷결과!C:K,8,FALSE)</f>
        <v>1,157,718,000</v>
      </c>
      <c r="S125" s="5" t="str">
        <f>VLOOKUP(A125,raw_아이건설넷결과!C:L,10,FALSE)</f>
        <v>주식회사 시인건설</v>
      </c>
      <c r="T125" s="126">
        <f t="shared" si="23"/>
        <v>87.46025592945081</v>
      </c>
      <c r="U125" s="123">
        <f t="shared" si="17"/>
        <v>87.460256751203403</v>
      </c>
      <c r="V125" s="119">
        <f t="shared" si="24"/>
        <v>0.88928063638228105</v>
      </c>
      <c r="W125" s="178" t="str">
        <f>VLOOKUP(A125,raw_아이건설넷결과!C:N,6,FALSE)</f>
        <v>1,323,707,525</v>
      </c>
      <c r="X125" s="84">
        <f t="shared" si="18"/>
        <v>1.0167825586334618</v>
      </c>
      <c r="Y125" s="83">
        <f t="shared" si="22"/>
        <v>101678.25586334617</v>
      </c>
      <c r="Z125" s="121">
        <f t="shared" si="25"/>
        <v>1148250104.0592997</v>
      </c>
      <c r="AA125" s="83">
        <f t="shared" si="19"/>
        <v>68317885.494830102</v>
      </c>
      <c r="AB125" s="118">
        <f t="shared" si="20"/>
        <v>66951527.7849335</v>
      </c>
      <c r="AC125" s="9" t="str">
        <f>VLOOKUP(A125,raw_아이건설넷목록!B:P,14,FALSE)</f>
        <v>23/07/11/10:00</v>
      </c>
      <c r="AD125" s="9" t="str">
        <f>VLOOKUP(A125,raw_아이건설넷목록!B:Q,15,FALSE)</f>
        <v>23/07/13/10:00</v>
      </c>
      <c r="AE125" s="9" t="str">
        <f>VLOOKUP(A125,raw_아이건설넷목록!B:R,16,FALSE)</f>
        <v>23/07/13/11:00</v>
      </c>
      <c r="AF125" s="9" t="str">
        <f>VLOOKUP(A125,raw_부광!A:L,12,FALSE)</f>
        <v>-401/996</v>
      </c>
      <c r="AG125" s="85" t="s">
        <v>109</v>
      </c>
    </row>
    <row r="126" spans="1:33" ht="12.6" customHeight="1">
      <c r="A126" s="9" t="s">
        <v>773</v>
      </c>
      <c r="B126" s="5" t="s">
        <v>495</v>
      </c>
      <c r="C126" s="5" t="s">
        <v>496</v>
      </c>
      <c r="D126" s="5"/>
      <c r="E126" s="113">
        <f>VLOOKUP(A126,raw_아이건설넷목록!B:G,5,FALSE)</f>
        <v>1272180000</v>
      </c>
      <c r="F126" s="83">
        <v>1272180000</v>
      </c>
      <c r="G126" s="182">
        <f t="shared" si="14"/>
        <v>1.0157160247071553</v>
      </c>
      <c r="H126" s="83">
        <f>VLOOKUP(A126,raw_아이건설넷목록!B:I,7,FALSE)</f>
        <v>86.745000000000005</v>
      </c>
      <c r="I126" s="114">
        <f>IF(E126="","-",IF(E126&lt;1000000000,낙찰하한율!$B$3,IF(AND(E126&lt;5000000000,E126&gt;=1000000000),낙찰하한율!$B$4,IF(AND(E126&gt;=5000000000,E126&lt;10000000000),낙찰하한율!$B$5,IF(AND(E126&gt;=10000000000,E126&lt;30000000000),낙찰하한율!$B$6)))))</f>
        <v>0.86745000000000005</v>
      </c>
      <c r="J126" s="180">
        <f t="shared" si="15"/>
        <v>1120896000</v>
      </c>
      <c r="K126" s="83">
        <f>VLOOKUP(A126,raw_아이건설넷목록!B:J,8,FALSE)</f>
        <v>59445845</v>
      </c>
      <c r="L126" s="173">
        <f t="shared" si="21"/>
        <v>58256928.100000001</v>
      </c>
      <c r="M126" s="5"/>
      <c r="N126" s="83">
        <f>VLOOKUP(A126,raw_부광!A:L,5,FALSE)</f>
        <v>1120896000</v>
      </c>
      <c r="O126" s="5"/>
      <c r="P126" s="5"/>
      <c r="Q126" s="5">
        <f t="shared" si="16"/>
        <v>1.0091011153767984</v>
      </c>
      <c r="R126" s="185" t="str">
        <f>VLOOKUP(A126,raw_아이건설넷결과!C:K,8,FALSE)</f>
        <v>1,113,596,100</v>
      </c>
      <c r="S126" s="5" t="str">
        <f>VLOOKUP(A126,raw_아이건설넷결과!C:L,10,FALSE)</f>
        <v>주식회사 다승</v>
      </c>
      <c r="T126" s="126">
        <f t="shared" si="23"/>
        <v>87.367600788447135</v>
      </c>
      <c r="U126" s="123">
        <f t="shared" si="17"/>
        <v>87.36760164815918</v>
      </c>
      <c r="V126" s="119">
        <f t="shared" si="24"/>
        <v>0.87534476253360372</v>
      </c>
      <c r="W126" s="178" t="str">
        <f>VLOOKUP(A126,raw_아이건설넷결과!C:N,6,FALSE)</f>
        <v>1,274,609,900</v>
      </c>
      <c r="X126" s="84">
        <f t="shared" si="18"/>
        <v>1.0019100284550928</v>
      </c>
      <c r="Y126" s="83">
        <f t="shared" si="22"/>
        <v>100191.00284550928</v>
      </c>
      <c r="Z126" s="121">
        <f t="shared" si="25"/>
        <v>1105660369.2530499</v>
      </c>
      <c r="AA126" s="83">
        <f t="shared" si="19"/>
        <v>59559388.25548704</v>
      </c>
      <c r="AB126" s="118">
        <f t="shared" si="20"/>
        <v>58368200.490377299</v>
      </c>
      <c r="AC126" s="9" t="str">
        <f>VLOOKUP(A126,raw_아이건설넷목록!B:P,14,FALSE)</f>
        <v>23/09/19/10:00</v>
      </c>
      <c r="AD126" s="9" t="str">
        <f>VLOOKUP(A126,raw_아이건설넷목록!B:Q,15,FALSE)</f>
        <v>23/09/26/14:00</v>
      </c>
      <c r="AE126" s="9" t="str">
        <f>VLOOKUP(A126,raw_아이건설넷목록!B:R,16,FALSE)</f>
        <v>23/09/26/15:00</v>
      </c>
      <c r="AF126" s="9" t="str">
        <f>VLOOKUP(A126,raw_부광!A:L,12,FALSE)</f>
        <v>230/824</v>
      </c>
      <c r="AG126" s="9" t="s">
        <v>118</v>
      </c>
    </row>
    <row r="127" spans="1:33" ht="12.6" customHeight="1">
      <c r="A127" s="9" t="s">
        <v>774</v>
      </c>
      <c r="B127" s="5" t="s">
        <v>497</v>
      </c>
      <c r="C127" s="5" t="s">
        <v>345</v>
      </c>
      <c r="D127" s="5"/>
      <c r="E127" s="113">
        <f>VLOOKUP(A127,raw_아이건설넷목록!B:G,5,FALSE)</f>
        <v>874442000</v>
      </c>
      <c r="F127" s="83">
        <v>874442000</v>
      </c>
      <c r="G127" s="182">
        <f t="shared" si="14"/>
        <v>1.0076802129072993</v>
      </c>
      <c r="H127" s="83">
        <f>VLOOKUP(A127,raw_아이건설넷목록!B:I,7,FALSE)</f>
        <v>87.745000000000005</v>
      </c>
      <c r="I127" s="114">
        <f>IF(E127="","-",IF(E127&lt;1000000000,낙찰하한율!$B$3,IF(AND(E127&lt;5000000000,E127&gt;=1000000000),낙찰하한율!$B$4,IF(AND(E127&gt;=5000000000,E127&lt;10000000000),낙찰하한율!$B$5,IF(AND(E127&gt;=10000000000,E127&lt;30000000000),낙찰하한율!$B$6)))))</f>
        <v>0.87744999999999995</v>
      </c>
      <c r="J127" s="180">
        <f t="shared" si="15"/>
        <v>773171999.99999988</v>
      </c>
      <c r="K127" s="83">
        <f>VLOOKUP(A127,raw_아이건설넷목록!B:J,8,FALSE)</f>
        <v>44966062</v>
      </c>
      <c r="L127" s="173">
        <f t="shared" si="21"/>
        <v>44066740.759999998</v>
      </c>
      <c r="M127" s="5"/>
      <c r="N127" s="83">
        <f>VLOOKUP(A127,raw_부광!A:L,5,FALSE)</f>
        <v>773172000</v>
      </c>
      <c r="O127" s="5"/>
      <c r="P127" s="5"/>
      <c r="Q127" s="5">
        <f t="shared" si="16"/>
        <v>0.99869998693144446</v>
      </c>
      <c r="R127" s="185" t="str">
        <f>VLOOKUP(A127,raw_아이건설넷결과!C:K,8,FALSE)</f>
        <v>766,281,660</v>
      </c>
      <c r="S127" s="5" t="str">
        <f>VLOOKUP(A127,raw_아이건설넷결과!C:L,10,FALSE)</f>
        <v>마로건설주식회사</v>
      </c>
      <c r="T127" s="126">
        <f t="shared" si="23"/>
        <v>88.38172845439604</v>
      </c>
      <c r="U127" s="123">
        <f t="shared" si="17"/>
        <v>88.381729630208241</v>
      </c>
      <c r="V127" s="119">
        <f t="shared" si="24"/>
        <v>0.87630930353299585</v>
      </c>
      <c r="W127" s="178" t="str">
        <f>VLOOKUP(A127,raw_아이건설넷결과!C:N,6,FALSE)</f>
        <v>867,013,650</v>
      </c>
      <c r="X127" s="84">
        <f t="shared" si="18"/>
        <v>0.99150503978537174</v>
      </c>
      <c r="Y127" s="83">
        <f t="shared" ref="Y127:Y188" si="26">X127*100000</f>
        <v>99150.503978537177</v>
      </c>
      <c r="Z127" s="121">
        <f t="shared" si="25"/>
        <v>760761137.94564974</v>
      </c>
      <c r="AA127" s="83">
        <f t="shared" si="19"/>
        <v>44584077.092301495</v>
      </c>
      <c r="AB127" s="118">
        <f t="shared" si="20"/>
        <v>43692395.550455466</v>
      </c>
      <c r="AC127" s="9" t="str">
        <f>VLOOKUP(A127,raw_아이건설넷목록!B:P,14,FALSE)</f>
        <v>23/07/14/10:00</v>
      </c>
      <c r="AD127" s="9" t="str">
        <f>VLOOKUP(A127,raw_아이건설넷목록!B:Q,15,FALSE)</f>
        <v>23/07/18/10:00</v>
      </c>
      <c r="AE127" s="9" t="str">
        <f>VLOOKUP(A127,raw_아이건설넷목록!B:R,16,FALSE)</f>
        <v>23/07/18/11:00</v>
      </c>
      <c r="AF127" s="9" t="str">
        <f>VLOOKUP(A127,raw_부광!A:L,12,FALSE)</f>
        <v>452/994</v>
      </c>
      <c r="AG127" s="85" t="s">
        <v>109</v>
      </c>
    </row>
    <row r="128" spans="1:33" ht="12.6" customHeight="1">
      <c r="A128" s="9" t="s">
        <v>775</v>
      </c>
      <c r="B128" s="5" t="s">
        <v>498</v>
      </c>
      <c r="C128" s="5" t="s">
        <v>440</v>
      </c>
      <c r="D128" s="5"/>
      <c r="E128" s="113">
        <f>VLOOKUP(A128,raw_아이건설넷목록!B:G,5,FALSE)</f>
        <v>830423000</v>
      </c>
      <c r="F128" s="83">
        <v>830423000</v>
      </c>
      <c r="G128" s="182">
        <f t="shared" si="14"/>
        <v>1.0119238085074524</v>
      </c>
      <c r="H128" s="83">
        <f>VLOOKUP(A128,raw_아이건설넷목록!B:I,7,FALSE)</f>
        <v>87.745000000000005</v>
      </c>
      <c r="I128" s="114">
        <f>IF(E128="","-",IF(E128&lt;1000000000,낙찰하한율!$B$3,IF(AND(E128&lt;5000000000,E128&gt;=1000000000),낙찰하한율!$B$4,IF(AND(E128&gt;=5000000000,E128&lt;10000000000),낙찰하한율!$B$5,IF(AND(E128&gt;=10000000000,E128&lt;30000000000),낙찰하한율!$B$6)))))</f>
        <v>0.87744999999999995</v>
      </c>
      <c r="J128" s="180">
        <f t="shared" si="15"/>
        <v>737343000</v>
      </c>
      <c r="K128" s="83">
        <f>VLOOKUP(A128,raw_아이건설넷목록!B:J,8,FALSE)</f>
        <v>40943634</v>
      </c>
      <c r="L128" s="173">
        <f t="shared" si="21"/>
        <v>40124761.32</v>
      </c>
      <c r="M128" s="5"/>
      <c r="N128" s="83">
        <f>VLOOKUP(A128,raw_부광!A:L,5,FALSE)</f>
        <v>737343000</v>
      </c>
      <c r="O128" s="5"/>
      <c r="P128" s="5"/>
      <c r="Q128" s="5">
        <f t="shared" si="16"/>
        <v>1.0079040716480556</v>
      </c>
      <c r="R128" s="185" t="str">
        <f>VLOOKUP(A128,raw_아이건설넷결과!C:K,8,FALSE)</f>
        <v>734,414,000</v>
      </c>
      <c r="S128" s="5" t="str">
        <f>VLOOKUP(A128,raw_아이건설넷결과!C:L,10,FALSE)</f>
        <v>(주)명성인토피아</v>
      </c>
      <c r="T128" s="126">
        <f t="shared" si="23"/>
        <v>88.359011053101582</v>
      </c>
      <c r="U128" s="123">
        <f t="shared" si="17"/>
        <v>88.359012282017488</v>
      </c>
      <c r="V128" s="119">
        <f t="shared" si="24"/>
        <v>0.88438542766758632</v>
      </c>
      <c r="W128" s="178" t="str">
        <f>VLOOKUP(A128,raw_아이건설넷결과!C:N,6,FALSE)</f>
        <v>831,170,450</v>
      </c>
      <c r="X128" s="84">
        <f t="shared" si="18"/>
        <v>1.0009000834514459</v>
      </c>
      <c r="Y128" s="83">
        <f t="shared" si="26"/>
        <v>100090.00834514458</v>
      </c>
      <c r="Z128" s="121">
        <f t="shared" si="25"/>
        <v>729310522.10564971</v>
      </c>
      <c r="AA128" s="83">
        <f t="shared" si="19"/>
        <v>40980486.68740546</v>
      </c>
      <c r="AB128" s="118">
        <f t="shared" si="20"/>
        <v>40160876.953657351</v>
      </c>
      <c r="AC128" s="9" t="str">
        <f>VLOOKUP(A128,raw_아이건설넷목록!B:P,14,FALSE)</f>
        <v>23/07/14/10:00</v>
      </c>
      <c r="AD128" s="9" t="str">
        <f>VLOOKUP(A128,raw_아이건설넷목록!B:Q,15,FALSE)</f>
        <v>23/07/18/10:00</v>
      </c>
      <c r="AE128" s="9" t="str">
        <f>VLOOKUP(A128,raw_아이건설넷목록!B:R,16,FALSE)</f>
        <v>23/07/18/11:00</v>
      </c>
      <c r="AF128" s="9" t="str">
        <f>VLOOKUP(A128,raw_부광!A:L,12,FALSE)</f>
        <v>136/792</v>
      </c>
      <c r="AG128" s="85" t="s">
        <v>109</v>
      </c>
    </row>
    <row r="129" spans="1:33" ht="12.6" customHeight="1">
      <c r="A129" s="9" t="s">
        <v>776</v>
      </c>
      <c r="B129" s="5" t="s">
        <v>499</v>
      </c>
      <c r="C129" s="5" t="s">
        <v>464</v>
      </c>
      <c r="D129" s="5"/>
      <c r="E129" s="113">
        <f>VLOOKUP(A129,raw_아이건설넷목록!B:G,5,FALSE)</f>
        <v>939685000</v>
      </c>
      <c r="F129" s="83">
        <v>939685000</v>
      </c>
      <c r="G129" s="182">
        <f t="shared" si="14"/>
        <v>1.0146695045403316</v>
      </c>
      <c r="H129" s="83">
        <f>VLOOKUP(A129,raw_아이건설넷목록!B:I,7,FALSE)</f>
        <v>87.745000000000005</v>
      </c>
      <c r="I129" s="114">
        <f>IF(E129="","-",IF(E129&lt;1000000000,낙찰하한율!$B$3,IF(AND(E129&lt;5000000000,E129&gt;=1000000000),낙찰하한율!$B$4,IF(AND(E129&gt;=5000000000,E129&lt;10000000000),낙찰하한율!$B$5,IF(AND(E129&gt;=10000000000,E129&lt;30000000000),낙찰하한율!$B$6)))))</f>
        <v>0.87744999999999995</v>
      </c>
      <c r="J129" s="180">
        <f t="shared" si="15"/>
        <v>836622000</v>
      </c>
      <c r="K129" s="83">
        <f>VLOOKUP(A129,raw_아이건설넷목록!B:J,8,FALSE)</f>
        <v>40786162</v>
      </c>
      <c r="L129" s="173">
        <f t="shared" si="21"/>
        <v>39970438.759999998</v>
      </c>
      <c r="M129" s="5"/>
      <c r="N129" s="83">
        <f>VLOOKUP(A129,raw_부광!A:L,5,FALSE)</f>
        <v>836622000</v>
      </c>
      <c r="O129" s="5"/>
      <c r="P129" s="5"/>
      <c r="Q129" s="5">
        <f t="shared" si="16"/>
        <v>1.0007002039081874</v>
      </c>
      <c r="R129" s="185" t="str">
        <f>VLOOKUP(A129,raw_아이건설넷결과!C:K,8,FALSE)</f>
        <v>825,103,940</v>
      </c>
      <c r="S129" s="5" t="str">
        <f>VLOOKUP(A129,raw_아이건설넷결과!C:L,10,FALSE)</f>
        <v>엠에스건설산업(주)</v>
      </c>
      <c r="T129" s="126">
        <f t="shared" si="23"/>
        <v>88.280055154318376</v>
      </c>
      <c r="U129" s="123">
        <f t="shared" si="17"/>
        <v>88.280056254594996</v>
      </c>
      <c r="V129" s="119">
        <f t="shared" si="24"/>
        <v>0.87806439391923885</v>
      </c>
      <c r="W129" s="178" t="str">
        <f>VLOOKUP(A129,raw_아이건설넷결과!C:N,6,FALSE)</f>
        <v>934,643,650</v>
      </c>
      <c r="X129" s="84">
        <f t="shared" si="18"/>
        <v>0.99463506387778888</v>
      </c>
      <c r="Y129" s="83">
        <f t="shared" si="26"/>
        <v>99463.506387778893</v>
      </c>
      <c r="Z129" s="121">
        <f t="shared" si="25"/>
        <v>820103081.44564974</v>
      </c>
      <c r="AA129" s="83">
        <f t="shared" si="19"/>
        <v>40567346.846199848</v>
      </c>
      <c r="AB129" s="118">
        <f t="shared" si="20"/>
        <v>39755999.909275852</v>
      </c>
      <c r="AC129" s="9" t="str">
        <f>VLOOKUP(A129,raw_아이건설넷목록!B:P,14,FALSE)</f>
        <v>23/09/25/10:00</v>
      </c>
      <c r="AD129" s="9" t="str">
        <f>VLOOKUP(A129,raw_아이건설넷목록!B:Q,15,FALSE)</f>
        <v>23/09/27/10:00</v>
      </c>
      <c r="AE129" s="9" t="str">
        <f>VLOOKUP(A129,raw_아이건설넷목록!B:R,16,FALSE)</f>
        <v>23/09/27/11:00</v>
      </c>
      <c r="AF129" s="9" t="str">
        <f>VLOOKUP(A129,raw_부광!A:L,12,FALSE)</f>
        <v>731/1084</v>
      </c>
      <c r="AG129" s="9" t="s">
        <v>906</v>
      </c>
    </row>
    <row r="130" spans="1:33" ht="12.6" customHeight="1">
      <c r="A130" s="9" t="s">
        <v>777</v>
      </c>
      <c r="B130" s="5" t="s">
        <v>500</v>
      </c>
      <c r="C130" s="5" t="s">
        <v>501</v>
      </c>
      <c r="D130" s="5"/>
      <c r="E130" s="113">
        <f>VLOOKUP(A130,raw_아이건설넷목록!B:G,5,FALSE)</f>
        <v>1164317000</v>
      </c>
      <c r="F130" s="83">
        <v>1164317000</v>
      </c>
      <c r="G130" s="182">
        <f t="shared" ref="G130:G193" si="27">N130*1/I130*1/F130</f>
        <v>1.012700382404059</v>
      </c>
      <c r="H130" s="83">
        <f>VLOOKUP(A130,raw_아이건설넷목록!B:I,7,FALSE)</f>
        <v>86.745000000000005</v>
      </c>
      <c r="I130" s="114">
        <f>IF(E130="","-",IF(E130&lt;1000000000,낙찰하한율!$B$3,IF(AND(E130&lt;5000000000,E130&gt;=1000000000),낙찰하한율!$B$4,IF(AND(E130&gt;=5000000000,E130&lt;10000000000),낙찰하한율!$B$5,IF(AND(E130&gt;=10000000000,E130&lt;30000000000),낙찰하한율!$B$6)))))</f>
        <v>0.86745000000000005</v>
      </c>
      <c r="J130" s="180">
        <f t="shared" ref="J130:J193" si="28">F130*G130*I130</f>
        <v>1022814000</v>
      </c>
      <c r="K130" s="83">
        <f>VLOOKUP(A130,raw_아이건설넷목록!B:J,8,FALSE)</f>
        <v>58381440</v>
      </c>
      <c r="L130" s="173">
        <f t="shared" si="21"/>
        <v>57213811.199999996</v>
      </c>
      <c r="M130" s="5"/>
      <c r="N130" s="83">
        <f>VLOOKUP(A130,raw_부광!A:L,5,FALSE)</f>
        <v>1022814000</v>
      </c>
      <c r="O130" s="5"/>
      <c r="P130" s="5"/>
      <c r="Q130" s="5">
        <f t="shared" ref="Q130:Q193" si="29">R130*1/I130*1/F130</f>
        <v>1.0237172592604296</v>
      </c>
      <c r="R130" s="185" t="str">
        <f>VLOOKUP(A130,raw_아이건설넷결과!C:K,8,FALSE)</f>
        <v>1,033,940,900</v>
      </c>
      <c r="S130" s="5" t="str">
        <f>VLOOKUP(A130,raw_아이건설넷결과!C:L,10,FALSE)</f>
        <v>지아이건설 주식회사</v>
      </c>
      <c r="T130" s="126">
        <f t="shared" si="23"/>
        <v>88.646774015128642</v>
      </c>
      <c r="U130" s="123">
        <f t="shared" ref="U130:U193" si="30">R130/W130*100</f>
        <v>88.646774859495082</v>
      </c>
      <c r="V130" s="119">
        <f t="shared" si="24"/>
        <v>0.88802353654545974</v>
      </c>
      <c r="W130" s="178" t="str">
        <f>VLOOKUP(A130,raw_아이건설넷결과!C:N,6,FALSE)</f>
        <v>1,166,360,425</v>
      </c>
      <c r="X130" s="84">
        <f t="shared" ref="X130:X193" si="31">W130/F130</f>
        <v>1.0017550417970364</v>
      </c>
      <c r="Y130" s="83">
        <f t="shared" si="26"/>
        <v>100175.50417970364</v>
      </c>
      <c r="Z130" s="121">
        <f t="shared" si="25"/>
        <v>1011759362.1643</v>
      </c>
      <c r="AA130" s="83">
        <f t="shared" ref="AA130:AA193" si="32">K130*X130</f>
        <v>58483901.867371179</v>
      </c>
      <c r="AB130" s="118">
        <f t="shared" ref="AB130:AB193" si="33">AA130*0.98</f>
        <v>57314223.830023758</v>
      </c>
      <c r="AC130" s="9" t="str">
        <f>VLOOKUP(A130,raw_아이건설넷목록!B:P,14,FALSE)</f>
        <v>23/06/29/17:30</v>
      </c>
      <c r="AD130" s="9" t="str">
        <f>VLOOKUP(A130,raw_아이건설넷목록!B:Q,15,FALSE)</f>
        <v>23/07/05/10:00</v>
      </c>
      <c r="AE130" s="9" t="str">
        <f>VLOOKUP(A130,raw_아이건설넷목록!B:R,16,FALSE)</f>
        <v>23/07/05/11:00</v>
      </c>
      <c r="AF130" s="9" t="str">
        <f>VLOOKUP(A130,raw_부광!A:L,12,FALSE)</f>
        <v>-390/733</v>
      </c>
      <c r="AG130" s="9" t="s">
        <v>111</v>
      </c>
    </row>
    <row r="131" spans="1:33" ht="12.6" customHeight="1">
      <c r="A131" s="9" t="s">
        <v>778</v>
      </c>
      <c r="B131" s="5" t="s">
        <v>502</v>
      </c>
      <c r="C131" s="5" t="s">
        <v>319</v>
      </c>
      <c r="D131" s="5"/>
      <c r="E131" s="113">
        <f>VLOOKUP(A131,raw_아이건설넷목록!B:G,5,FALSE)</f>
        <v>613866000</v>
      </c>
      <c r="F131" s="83">
        <v>613866000</v>
      </c>
      <c r="G131" s="182">
        <f t="shared" si="27"/>
        <v>1.0116205933383915</v>
      </c>
      <c r="H131" s="83">
        <f>VLOOKUP(A131,raw_아이건설넷목록!B:I,7,FALSE)</f>
        <v>87.745000000000005</v>
      </c>
      <c r="I131" s="114">
        <f>IF(E131="","-",IF(E131&lt;1000000000,낙찰하한율!$B$3,IF(AND(E131&lt;5000000000,E131&gt;=1000000000),낙찰하한율!$B$4,IF(AND(E131&gt;=5000000000,E131&lt;10000000000),낙찰하한율!$B$5,IF(AND(E131&gt;=10000000000,E131&lt;30000000000),낙찰하한율!$B$6)))))</f>
        <v>0.87744999999999995</v>
      </c>
      <c r="J131" s="180">
        <f t="shared" si="28"/>
        <v>544896000</v>
      </c>
      <c r="K131" s="83">
        <f>VLOOKUP(A131,raw_아이건설넷목록!B:J,8,FALSE)</f>
        <v>16186939</v>
      </c>
      <c r="L131" s="173">
        <f t="shared" ref="L131:L194" si="34">K131*0.98</f>
        <v>15863200.219999999</v>
      </c>
      <c r="M131" s="5"/>
      <c r="N131" s="83">
        <f>VLOOKUP(A131,raw_부광!A:L,5,FALSE)</f>
        <v>544896000</v>
      </c>
      <c r="O131" s="5"/>
      <c r="P131" s="5"/>
      <c r="Q131" s="5">
        <f t="shared" si="29"/>
        <v>1.0150038197813427</v>
      </c>
      <c r="R131" s="185" t="str">
        <f>VLOOKUP(A131,raw_아이건설넷결과!C:K,8,FALSE)</f>
        <v>546,718,330</v>
      </c>
      <c r="S131" s="5" t="str">
        <f>VLOOKUP(A131,raw_아이건설넷결과!C:L,10,FALSE)</f>
        <v>(주)금용21</v>
      </c>
      <c r="T131" s="126">
        <f t="shared" si="23"/>
        <v>88.065480624460463</v>
      </c>
      <c r="U131" s="123">
        <f t="shared" si="30"/>
        <v>88.065482311283006</v>
      </c>
      <c r="V131" s="119">
        <f t="shared" si="24"/>
        <v>0.89061510166713909</v>
      </c>
      <c r="W131" s="178" t="str">
        <f>VLOOKUP(A131,raw_아이건설넷결과!C:N,6,FALSE)</f>
        <v>620,808,875</v>
      </c>
      <c r="X131" s="84">
        <f t="shared" si="31"/>
        <v>1.0113100823306715</v>
      </c>
      <c r="Y131" s="83">
        <f t="shared" si="26"/>
        <v>101131.00823306716</v>
      </c>
      <c r="Z131" s="121">
        <f t="shared" si="25"/>
        <v>544728758.12189972</v>
      </c>
      <c r="AA131" s="83">
        <f t="shared" si="32"/>
        <v>16370014.612771558</v>
      </c>
      <c r="AB131" s="118">
        <f t="shared" si="33"/>
        <v>16042614.320516126</v>
      </c>
      <c r="AC131" s="9" t="str">
        <f>VLOOKUP(A131,raw_아이건설넷목록!B:P,14,FALSE)</f>
        <v>23/08/28/10:00</v>
      </c>
      <c r="AD131" s="9" t="str">
        <f>VLOOKUP(A131,raw_아이건설넷목록!B:Q,15,FALSE)</f>
        <v>23/08/30/10:00</v>
      </c>
      <c r="AE131" s="9" t="str">
        <f>VLOOKUP(A131,raw_아이건설넷목록!B:R,16,FALSE)</f>
        <v>23/08/30/11:00</v>
      </c>
      <c r="AF131" s="9" t="str">
        <f>VLOOKUP(A131,raw_부광!A:L,12,FALSE)</f>
        <v>-74/1178</v>
      </c>
      <c r="AG131" s="9" t="s">
        <v>281</v>
      </c>
    </row>
    <row r="132" spans="1:33" ht="12.6" customHeight="1">
      <c r="A132" s="9" t="s">
        <v>779</v>
      </c>
      <c r="B132" s="5" t="s">
        <v>503</v>
      </c>
      <c r="C132" s="5" t="s">
        <v>456</v>
      </c>
      <c r="D132" s="5"/>
      <c r="E132" s="113">
        <f>VLOOKUP(A132,raw_아이건설넷목록!B:G,5,FALSE)</f>
        <v>1678746000</v>
      </c>
      <c r="F132" s="83">
        <v>1678746000</v>
      </c>
      <c r="G132" s="182">
        <f t="shared" si="27"/>
        <v>1.012922275554941</v>
      </c>
      <c r="H132" s="83">
        <f>VLOOKUP(A132,raw_아이건설넷목록!B:I,7,FALSE)</f>
        <v>86.745000000000005</v>
      </c>
      <c r="I132" s="114">
        <f>IF(E132="","-",IF(E132&lt;1000000000,낙찰하한율!$B$3,IF(AND(E132&lt;5000000000,E132&gt;=1000000000),낙찰하한율!$B$4,IF(AND(E132&gt;=5000000000,E132&lt;10000000000),낙찰하한율!$B$5,IF(AND(E132&gt;=10000000000,E132&lt;30000000000),낙찰하한율!$B$6)))))</f>
        <v>0.86745000000000005</v>
      </c>
      <c r="J132" s="180">
        <f t="shared" si="28"/>
        <v>1475046000</v>
      </c>
      <c r="K132" s="83">
        <f>VLOOKUP(A132,raw_아이건설넷목록!B:J,8,FALSE)</f>
        <v>86725809</v>
      </c>
      <c r="L132" s="173">
        <f t="shared" si="34"/>
        <v>84991292.819999993</v>
      </c>
      <c r="M132" s="5"/>
      <c r="N132" s="83">
        <f>VLOOKUP(A132,raw_부광!A:L,5,FALSE)</f>
        <v>1475046000</v>
      </c>
      <c r="O132" s="5"/>
      <c r="P132" s="5"/>
      <c r="Q132" s="5">
        <f t="shared" si="29"/>
        <v>1.0139829609483606</v>
      </c>
      <c r="R132" s="185" t="str">
        <f>VLOOKUP(A132,raw_아이건설넷결과!C:K,8,FALSE)</f>
        <v>1,476,590,600</v>
      </c>
      <c r="S132" s="5" t="str">
        <f>VLOOKUP(A132,raw_아이건설넷결과!C:L,10,FALSE)</f>
        <v>(주)아민공간건축</v>
      </c>
      <c r="T132" s="126">
        <f t="shared" si="23"/>
        <v>87.427700704117441</v>
      </c>
      <c r="U132" s="123">
        <f t="shared" si="30"/>
        <v>87.427701349843218</v>
      </c>
      <c r="V132" s="119">
        <f t="shared" si="24"/>
        <v>0.87957951947465551</v>
      </c>
      <c r="W132" s="178" t="str">
        <f>VLOOKUP(A132,raw_아이건설넷결과!C:N,6,FALSE)</f>
        <v>1,688,927,625</v>
      </c>
      <c r="X132" s="84">
        <f t="shared" si="31"/>
        <v>1.0060650181742801</v>
      </c>
      <c r="Y132" s="83">
        <f t="shared" si="26"/>
        <v>100606.50181742801</v>
      </c>
      <c r="Z132" s="121">
        <f t="shared" si="25"/>
        <v>1465060279.8042998</v>
      </c>
      <c r="AA132" s="83">
        <f t="shared" si="32"/>
        <v>87251802.60776414</v>
      </c>
      <c r="AB132" s="118">
        <f t="shared" si="33"/>
        <v>85506766.555608854</v>
      </c>
      <c r="AC132" s="9" t="str">
        <f>VLOOKUP(A132,raw_아이건설넷목록!B:P,14,FALSE)</f>
        <v>23/07/21/10:00</v>
      </c>
      <c r="AD132" s="9" t="str">
        <f>VLOOKUP(A132,raw_아이건설넷목록!B:Q,15,FALSE)</f>
        <v>23/07/24/10:00</v>
      </c>
      <c r="AE132" s="9" t="str">
        <f>VLOOKUP(A132,raw_아이건설넷목록!B:R,16,FALSE)</f>
        <v>23/07/24/11:00</v>
      </c>
      <c r="AF132" s="9" t="str">
        <f>VLOOKUP(A132,raw_부광!A:L,12,FALSE)</f>
        <v>-36/751</v>
      </c>
      <c r="AG132" s="85" t="s">
        <v>109</v>
      </c>
    </row>
    <row r="133" spans="1:33" ht="12.6" customHeight="1">
      <c r="A133" s="9" t="s">
        <v>780</v>
      </c>
      <c r="B133" s="5" t="s">
        <v>504</v>
      </c>
      <c r="C133" s="5" t="s">
        <v>481</v>
      </c>
      <c r="D133" s="5"/>
      <c r="E133" s="113">
        <f>VLOOKUP(A133,raw_아이건설넷목록!B:G,5,FALSE)</f>
        <v>679465000</v>
      </c>
      <c r="F133" s="83">
        <v>679465000</v>
      </c>
      <c r="G133" s="182">
        <f t="shared" si="27"/>
        <v>1.0080450576833393</v>
      </c>
      <c r="H133" s="83">
        <f>VLOOKUP(A133,raw_아이건설넷목록!B:I,7,FALSE)</f>
        <v>87.745000000000005</v>
      </c>
      <c r="I133" s="114">
        <f>IF(E133="","-",IF(E133&lt;1000000000,낙찰하한율!$B$3,IF(AND(E133&lt;5000000000,E133&gt;=1000000000),낙찰하한율!$B$4,IF(AND(E133&gt;=5000000000,E133&lt;10000000000),낙찰하한율!$B$5,IF(AND(E133&gt;=10000000000,E133&lt;30000000000),낙찰하한율!$B$6)))))</f>
        <v>0.87744999999999995</v>
      </c>
      <c r="J133" s="180">
        <f t="shared" si="28"/>
        <v>600993000</v>
      </c>
      <c r="K133" s="83">
        <f>VLOOKUP(A133,raw_아이건설넷목록!B:J,8,FALSE)</f>
        <v>36740345</v>
      </c>
      <c r="L133" s="173">
        <f t="shared" si="34"/>
        <v>36005538.100000001</v>
      </c>
      <c r="M133" s="5"/>
      <c r="N133" s="83">
        <f>VLOOKUP(A133,raw_부광!A:L,5,FALSE)</f>
        <v>600993000</v>
      </c>
      <c r="O133" s="5"/>
      <c r="P133" s="5"/>
      <c r="Q133" s="5">
        <f t="shared" si="29"/>
        <v>1.0091670903150463</v>
      </c>
      <c r="R133" s="185" t="str">
        <f>VLOOKUP(A133,raw_아이건설넷결과!C:K,8,FALSE)</f>
        <v>601,661,952</v>
      </c>
      <c r="S133" s="5" t="str">
        <f>VLOOKUP(A133,raw_아이건설넷결과!C:L,10,FALSE)</f>
        <v>주식회사 동아종합건설</v>
      </c>
      <c r="T133" s="126">
        <f t="shared" si="23"/>
        <v>88.415631752021469</v>
      </c>
      <c r="U133" s="123">
        <f t="shared" si="30"/>
        <v>88.415633245748509</v>
      </c>
      <c r="V133" s="119">
        <f t="shared" si="24"/>
        <v>0.88549366339693725</v>
      </c>
      <c r="W133" s="178" t="str">
        <f>VLOOKUP(A133,raw_아이건설넷결과!C:N,6,FALSE)</f>
        <v>680,492,725</v>
      </c>
      <c r="X133" s="84">
        <f t="shared" si="31"/>
        <v>1.0015125503153217</v>
      </c>
      <c r="Y133" s="83">
        <f t="shared" si="26"/>
        <v>100151.25503153217</v>
      </c>
      <c r="Z133" s="121">
        <f t="shared" si="25"/>
        <v>597098352.30439973</v>
      </c>
      <c r="AA133" s="83">
        <f t="shared" si="32"/>
        <v>36795916.620414779</v>
      </c>
      <c r="AB133" s="118">
        <f t="shared" si="33"/>
        <v>36059998.288006485</v>
      </c>
      <c r="AC133" s="9" t="str">
        <f>VLOOKUP(A133,raw_아이건설넷목록!B:P,14,FALSE)</f>
        <v>23/07/07/10:00</v>
      </c>
      <c r="AD133" s="9" t="str">
        <f>VLOOKUP(A133,raw_아이건설넷목록!B:Q,15,FALSE)</f>
        <v>23/07/12/10:00</v>
      </c>
      <c r="AE133" s="9" t="str">
        <f>VLOOKUP(A133,raw_아이건설넷목록!B:R,16,FALSE)</f>
        <v>23/07/12/11:10</v>
      </c>
      <c r="AF133" s="9" t="str">
        <f>VLOOKUP(A133,raw_부광!A:L,12,FALSE)</f>
        <v>-19/351</v>
      </c>
      <c r="AG133" s="85" t="s">
        <v>109</v>
      </c>
    </row>
    <row r="134" spans="1:33" ht="12.6" customHeight="1">
      <c r="A134" s="9" t="s">
        <v>781</v>
      </c>
      <c r="B134" s="5" t="s">
        <v>505</v>
      </c>
      <c r="C134" s="5" t="s">
        <v>481</v>
      </c>
      <c r="D134" s="5"/>
      <c r="E134" s="113">
        <f>VLOOKUP(A134,raw_아이건설넷목록!B:G,5,FALSE)</f>
        <v>569833000</v>
      </c>
      <c r="F134" s="83">
        <v>569833000</v>
      </c>
      <c r="G134" s="182">
        <f t="shared" si="27"/>
        <v>1.0041840685857719</v>
      </c>
      <c r="H134" s="83">
        <f>VLOOKUP(A134,raw_아이건설넷목록!B:I,7,FALSE)</f>
        <v>87.745000000000005</v>
      </c>
      <c r="I134" s="114">
        <f>IF(E134="","-",IF(E134&lt;1000000000,낙찰하한율!$B$3,IF(AND(E134&lt;5000000000,E134&gt;=1000000000),낙찰하한율!$B$4,IF(AND(E134&gt;=5000000000,E134&lt;10000000000),낙찰하한율!$B$5,IF(AND(E134&gt;=10000000000,E134&lt;30000000000),낙찰하한율!$B$6)))))</f>
        <v>0.87744999999999995</v>
      </c>
      <c r="J134" s="180">
        <f t="shared" si="28"/>
        <v>502092000</v>
      </c>
      <c r="K134" s="83">
        <f>VLOOKUP(A134,raw_아이건설넷목록!B:J,8,FALSE)</f>
        <v>15018279</v>
      </c>
      <c r="L134" s="173">
        <f t="shared" si="34"/>
        <v>14717913.42</v>
      </c>
      <c r="M134" s="5"/>
      <c r="N134" s="83">
        <f>VLOOKUP(A134,raw_부광!A:L,5,FALSE)</f>
        <v>502092000</v>
      </c>
      <c r="O134" s="5"/>
      <c r="P134" s="5"/>
      <c r="Q134" s="5">
        <f t="shared" si="29"/>
        <v>0.9902420676335334</v>
      </c>
      <c r="R134" s="185" t="str">
        <f>VLOOKUP(A134,raw_아이건설넷결과!C:K,8,FALSE)</f>
        <v>495,121,000</v>
      </c>
      <c r="S134" s="5" t="str">
        <f>VLOOKUP(A134,raw_아이건설넷결과!C:L,10,FALSE)</f>
        <v>(주)안목건축디자인</v>
      </c>
      <c r="T134" s="126">
        <f t="shared" si="23"/>
        <v>88.084526880367363</v>
      </c>
      <c r="U134" s="123">
        <f t="shared" si="30"/>
        <v>88.084528740405972</v>
      </c>
      <c r="V134" s="119">
        <f t="shared" si="24"/>
        <v>0.86888790224504375</v>
      </c>
      <c r="W134" s="178" t="str">
        <f>VLOOKUP(A134,raw_아이건설넷결과!C:N,6,FALSE)</f>
        <v>562,097,575</v>
      </c>
      <c r="X134" s="84">
        <f t="shared" si="31"/>
        <v>0.98642510174033449</v>
      </c>
      <c r="Y134" s="83">
        <f t="shared" si="26"/>
        <v>98642.51017403345</v>
      </c>
      <c r="Z134" s="121">
        <f t="shared" si="25"/>
        <v>493212527.93689972</v>
      </c>
      <c r="AA134" s="83">
        <f t="shared" si="32"/>
        <v>14814407.390539728</v>
      </c>
      <c r="AB134" s="118">
        <f t="shared" si="33"/>
        <v>14518119.242728934</v>
      </c>
      <c r="AC134" s="9" t="str">
        <f>VLOOKUP(A134,raw_아이건설넷목록!B:P,14,FALSE)</f>
        <v>23/07/07/10:00</v>
      </c>
      <c r="AD134" s="9" t="str">
        <f>VLOOKUP(A134,raw_아이건설넷목록!B:Q,15,FALSE)</f>
        <v>23/07/12/10:00</v>
      </c>
      <c r="AE134" s="9" t="str">
        <f>VLOOKUP(A134,raw_아이건설넷목록!B:R,16,FALSE)</f>
        <v>23/07/12/11:20</v>
      </c>
      <c r="AF134" s="9" t="str">
        <f>VLOOKUP(A134,raw_부광!A:L,12,FALSE)</f>
        <v>629/1223</v>
      </c>
      <c r="AG134" s="85" t="s">
        <v>109</v>
      </c>
    </row>
    <row r="135" spans="1:33" ht="12.6" customHeight="1">
      <c r="A135" s="9" t="s">
        <v>782</v>
      </c>
      <c r="B135" s="5" t="s">
        <v>506</v>
      </c>
      <c r="C135" s="5" t="s">
        <v>507</v>
      </c>
      <c r="D135" s="5"/>
      <c r="E135" s="113">
        <f>VLOOKUP(A135,raw_아이건설넷목록!B:G,5,FALSE)</f>
        <v>645136000</v>
      </c>
      <c r="F135" s="83">
        <v>645136000</v>
      </c>
      <c r="G135" s="182">
        <f t="shared" si="27"/>
        <v>1.0151983803112394</v>
      </c>
      <c r="H135" s="83">
        <f>VLOOKUP(A135,raw_아이건설넷목록!B:I,7,FALSE)</f>
        <v>87.745000000000005</v>
      </c>
      <c r="I135" s="114">
        <f>IF(E135="","-",IF(E135&lt;1000000000,낙찰하한율!$B$3,IF(AND(E135&lt;5000000000,E135&gt;=1000000000),낙찰하한율!$B$4,IF(AND(E135&gt;=5000000000,E135&lt;10000000000),낙찰하한율!$B$5,IF(AND(E135&gt;=10000000000,E135&lt;30000000000),낙찰하한율!$B$6)))))</f>
        <v>0.87744999999999995</v>
      </c>
      <c r="J135" s="180">
        <f t="shared" si="28"/>
        <v>574678000</v>
      </c>
      <c r="K135" s="83">
        <f>VLOOKUP(A135,raw_아이건설넷목록!B:J,8,FALSE)</f>
        <v>35169709</v>
      </c>
      <c r="L135" s="173">
        <f t="shared" si="34"/>
        <v>34466314.82</v>
      </c>
      <c r="M135" s="5"/>
      <c r="N135" s="83">
        <f>VLOOKUP(A135,raw_부광!A:L,5,FALSE)</f>
        <v>574678000</v>
      </c>
      <c r="O135" s="5"/>
      <c r="P135" s="5"/>
      <c r="Q135" s="5">
        <f t="shared" si="29"/>
        <v>1.0004609230086343</v>
      </c>
      <c r="R135" s="185" t="str">
        <f>VLOOKUP(A135,raw_아이건설넷결과!C:K,8,FALSE)</f>
        <v>566,335,500</v>
      </c>
      <c r="S135" s="5" t="str">
        <f>VLOOKUP(A135,raw_아이건설넷결과!C:L,10,FALSE)</f>
        <v>삼진비에스(주)</v>
      </c>
      <c r="T135" s="126">
        <f t="shared" ref="T135:T198" si="35">(R135-H135)/(W135-H135)*100</f>
        <v>88.419181488186865</v>
      </c>
      <c r="U135" s="123">
        <f t="shared" si="30"/>
        <v>88.419183074665924</v>
      </c>
      <c r="V135" s="119">
        <f t="shared" ref="V135:V198" si="36">R135/F135</f>
        <v>0.87785443689392628</v>
      </c>
      <c r="W135" s="178" t="str">
        <f>VLOOKUP(A135,raw_아이건설넷결과!C:N,6,FALSE)</f>
        <v>640,512,025</v>
      </c>
      <c r="X135" s="84">
        <f t="shared" si="31"/>
        <v>0.99283255778626522</v>
      </c>
      <c r="Y135" s="83">
        <f t="shared" si="26"/>
        <v>99283.255778626524</v>
      </c>
      <c r="Z135" s="121">
        <f t="shared" si="25"/>
        <v>562017287.0893997</v>
      </c>
      <c r="AA135" s="83">
        <f t="shared" si="32"/>
        <v>34917632.143068634</v>
      </c>
      <c r="AB135" s="118">
        <f t="shared" si="33"/>
        <v>34219279.50020726</v>
      </c>
      <c r="AC135" s="9" t="str">
        <f>VLOOKUP(A135,raw_아이건설넷목록!B:P,14,FALSE)</f>
        <v>23/08/01/14:00</v>
      </c>
      <c r="AD135" s="9" t="str">
        <f>VLOOKUP(A135,raw_아이건설넷목록!B:Q,15,FALSE)</f>
        <v>23/08/03/14:00</v>
      </c>
      <c r="AE135" s="9" t="str">
        <f>VLOOKUP(A135,raw_아이건설넷목록!B:R,16,FALSE)</f>
        <v>23/08/03/15:00</v>
      </c>
      <c r="AF135" s="9" t="str">
        <f>VLOOKUP(A135,raw_부광!A:L,12,FALSE)</f>
        <v>668/969</v>
      </c>
      <c r="AG135" s="9" t="s">
        <v>118</v>
      </c>
    </row>
    <row r="136" spans="1:33" ht="12.6" customHeight="1">
      <c r="A136" s="9" t="s">
        <v>783</v>
      </c>
      <c r="B136" s="5" t="s">
        <v>508</v>
      </c>
      <c r="C136" s="5" t="s">
        <v>509</v>
      </c>
      <c r="D136" s="5"/>
      <c r="E136" s="113">
        <f>VLOOKUP(A136,raw_아이건설넷목록!B:G,5,FALSE)</f>
        <v>827000000</v>
      </c>
      <c r="F136" s="83">
        <v>827000000</v>
      </c>
      <c r="G136" s="182">
        <f t="shared" si="27"/>
        <v>1.0061776929589377</v>
      </c>
      <c r="H136" s="83">
        <f>VLOOKUP(A136,raw_아이건설넷목록!B:I,7,FALSE)</f>
        <v>87.745000000000005</v>
      </c>
      <c r="I136" s="114">
        <f>IF(E136="","-",IF(E136&lt;1000000000,낙찰하한율!$B$3,IF(AND(E136&lt;5000000000,E136&gt;=1000000000),낙찰하한율!$B$4,IF(AND(E136&gt;=5000000000,E136&lt;10000000000),낙찰하한율!$B$5,IF(AND(E136&gt;=10000000000,E136&lt;30000000000),낙찰하한율!$B$6)))))</f>
        <v>0.87744999999999995</v>
      </c>
      <c r="J136" s="180">
        <f t="shared" si="28"/>
        <v>730134000</v>
      </c>
      <c r="K136" s="83">
        <f>VLOOKUP(A136,raw_아이건설넷목록!B:J,8,FALSE)</f>
        <v>33556818</v>
      </c>
      <c r="L136" s="173">
        <f t="shared" si="34"/>
        <v>32885681.640000001</v>
      </c>
      <c r="M136" s="5"/>
      <c r="N136" s="83">
        <f>VLOOKUP(A136,raw_부광!A:L,5,FALSE)</f>
        <v>730134000</v>
      </c>
      <c r="O136" s="5"/>
      <c r="P136" s="5"/>
      <c r="Q136" s="5">
        <f t="shared" si="29"/>
        <v>1.0121221609033488</v>
      </c>
      <c r="R136" s="185" t="str">
        <f>VLOOKUP(A136,raw_아이건설넷결과!C:K,8,FALSE)</f>
        <v>734,447,610</v>
      </c>
      <c r="S136" s="5" t="str">
        <f>VLOOKUP(A136,raw_아이건설넷결과!C:L,10,FALSE)</f>
        <v>(주)피앤피건설</v>
      </c>
      <c r="T136" s="126">
        <f t="shared" si="35"/>
        <v>88.241916847640482</v>
      </c>
      <c r="U136" s="123">
        <f t="shared" si="30"/>
        <v>88.241918087216092</v>
      </c>
      <c r="V136" s="119">
        <f t="shared" si="36"/>
        <v>0.8880865900846433</v>
      </c>
      <c r="W136" s="178" t="str">
        <f>VLOOKUP(A136,raw_아이건설넷결과!C:N,6,FALSE)</f>
        <v>832,311,475</v>
      </c>
      <c r="X136" s="84">
        <f t="shared" si="31"/>
        <v>1.0064225816203143</v>
      </c>
      <c r="Y136" s="83">
        <f t="shared" si="26"/>
        <v>100642.25816203143</v>
      </c>
      <c r="Z136" s="121">
        <f t="shared" si="25"/>
        <v>730311714.49189973</v>
      </c>
      <c r="AA136" s="83">
        <f t="shared" si="32"/>
        <v>33772339.402523033</v>
      </c>
      <c r="AB136" s="118">
        <f t="shared" si="33"/>
        <v>33096892.614472572</v>
      </c>
      <c r="AC136" s="9" t="str">
        <f>VLOOKUP(A136,raw_아이건설넷목록!B:P,14,FALSE)</f>
        <v>23/07/05/11:00</v>
      </c>
      <c r="AD136" s="9" t="str">
        <f>VLOOKUP(A136,raw_아이건설넷목록!B:Q,15,FALSE)</f>
        <v>23/07/12/12:00</v>
      </c>
      <c r="AE136" s="9" t="str">
        <f>VLOOKUP(A136,raw_아이건설넷목록!B:R,16,FALSE)</f>
        <v>23/07/12/13:00</v>
      </c>
      <c r="AF136" s="9" t="str">
        <f>VLOOKUP(A136,raw_부광!A:L,12,FALSE)</f>
        <v>-276/755</v>
      </c>
      <c r="AG136" s="158" t="s">
        <v>109</v>
      </c>
    </row>
    <row r="137" spans="1:33" ht="12.6" customHeight="1">
      <c r="A137" s="9" t="s">
        <v>784</v>
      </c>
      <c r="B137" s="5" t="s">
        <v>510</v>
      </c>
      <c r="C137" s="5" t="s">
        <v>343</v>
      </c>
      <c r="D137" s="5"/>
      <c r="E137" s="113">
        <f>VLOOKUP(A137,raw_아이건설넷목록!B:G,5,FALSE)</f>
        <v>1118887000</v>
      </c>
      <c r="F137" s="83">
        <v>1118887000</v>
      </c>
      <c r="G137" s="182" t="e">
        <f t="shared" si="27"/>
        <v>#N/A</v>
      </c>
      <c r="H137" s="83">
        <f>VLOOKUP(A137,raw_아이건설넷목록!B:I,7,FALSE)</f>
        <v>86.745000000000005</v>
      </c>
      <c r="I137" s="114">
        <f>IF(E137="","-",IF(E137&lt;1000000000,낙찰하한율!$B$3,IF(AND(E137&lt;5000000000,E137&gt;=1000000000),낙찰하한율!$B$4,IF(AND(E137&gt;=5000000000,E137&lt;10000000000),낙찰하한율!$B$5,IF(AND(E137&gt;=10000000000,E137&lt;30000000000),낙찰하한율!$B$6)))))</f>
        <v>0.86745000000000005</v>
      </c>
      <c r="J137" s="180" t="e">
        <f t="shared" si="28"/>
        <v>#N/A</v>
      </c>
      <c r="K137" s="83">
        <f>VLOOKUP(A137,raw_아이건설넷목록!B:J,8,FALSE)</f>
        <v>57036989</v>
      </c>
      <c r="L137" s="173">
        <f t="shared" si="34"/>
        <v>55896249.219999999</v>
      </c>
      <c r="M137" s="5"/>
      <c r="N137" s="83" t="e">
        <f>VLOOKUP(A137,raw_부광!A:L,5,FALSE)</f>
        <v>#N/A</v>
      </c>
      <c r="O137" s="5"/>
      <c r="P137" s="5"/>
      <c r="Q137" s="5">
        <f t="shared" si="29"/>
        <v>1.0197854303315395</v>
      </c>
      <c r="R137" s="185" t="str">
        <f>VLOOKUP(A137,raw_아이건설넷결과!C:K,8,FALSE)</f>
        <v>989,781,842</v>
      </c>
      <c r="S137" s="5" t="str">
        <f>VLOOKUP(A137,raw_아이건설넷결과!C:L,10,FALSE)</f>
        <v>(주)광백개발</v>
      </c>
      <c r="T137" s="126">
        <f t="shared" si="35"/>
        <v>87.452732798159815</v>
      </c>
      <c r="U137" s="123">
        <f t="shared" si="30"/>
        <v>87.452733759833009</v>
      </c>
      <c r="V137" s="119">
        <f t="shared" si="36"/>
        <v>0.88461287154109391</v>
      </c>
      <c r="W137" s="178" t="str">
        <f>VLOOKUP(A137,raw_아이건설넷결과!C:N,6,FALSE)</f>
        <v>1,131,790,625</v>
      </c>
      <c r="X137" s="84">
        <f t="shared" si="31"/>
        <v>1.0115325542257618</v>
      </c>
      <c r="Y137" s="83">
        <f t="shared" si="26"/>
        <v>101153.25542257619</v>
      </c>
      <c r="Z137" s="121">
        <f t="shared" si="25"/>
        <v>981771789.15429997</v>
      </c>
      <c r="AA137" s="83">
        <f t="shared" si="32"/>
        <v>57694771.168516681</v>
      </c>
      <c r="AB137" s="118">
        <f t="shared" si="33"/>
        <v>56540875.745146349</v>
      </c>
      <c r="AC137" s="9" t="str">
        <f>VLOOKUP(A137,raw_아이건설넷목록!B:P,14,FALSE)</f>
        <v>23/09/19/09:00</v>
      </c>
      <c r="AD137" s="9" t="str">
        <f>VLOOKUP(A137,raw_아이건설넷목록!B:Q,15,FALSE)</f>
        <v>23/09/21/14:00</v>
      </c>
      <c r="AE137" s="9" t="str">
        <f>VLOOKUP(A137,raw_아이건설넷목록!B:R,16,FALSE)</f>
        <v>23/09/21/15:00</v>
      </c>
      <c r="AF137" s="9" t="e">
        <f>VLOOKUP(A137,raw_부광!A:L,12,FALSE)</f>
        <v>#N/A</v>
      </c>
      <c r="AG137" s="9" t="s">
        <v>898</v>
      </c>
    </row>
    <row r="138" spans="1:33" ht="12.6" customHeight="1">
      <c r="A138" s="9" t="s">
        <v>785</v>
      </c>
      <c r="B138" s="5" t="s">
        <v>511</v>
      </c>
      <c r="C138" s="5" t="s">
        <v>345</v>
      </c>
      <c r="D138" s="5"/>
      <c r="E138" s="113">
        <f>VLOOKUP(A138,raw_아이건설넷목록!B:G,5,FALSE)</f>
        <v>899203000</v>
      </c>
      <c r="F138" s="83">
        <v>899203000</v>
      </c>
      <c r="G138" s="182">
        <f t="shared" si="27"/>
        <v>0.9592630655565908</v>
      </c>
      <c r="H138" s="83">
        <f>VLOOKUP(A138,raw_아이건설넷목록!B:I,7,FALSE)</f>
        <v>87.745000000000005</v>
      </c>
      <c r="I138" s="114">
        <f>IF(E138="","-",IF(E138&lt;1000000000,낙찰하한율!$B$3,IF(AND(E138&lt;5000000000,E138&gt;=1000000000),낙찰하한율!$B$4,IF(AND(E138&gt;=5000000000,E138&lt;10000000000),낙찰하한율!$B$5,IF(AND(E138&gt;=10000000000,E138&lt;30000000000),낙찰하한율!$B$6)))))</f>
        <v>0.87744999999999995</v>
      </c>
      <c r="J138" s="180">
        <f t="shared" si="28"/>
        <v>756864000</v>
      </c>
      <c r="K138" s="83">
        <f>VLOOKUP(A138,raw_아이건설넷목록!B:J,8,FALSE)</f>
        <v>37087151</v>
      </c>
      <c r="L138" s="173">
        <f t="shared" si="34"/>
        <v>36345407.979999997</v>
      </c>
      <c r="M138" s="5"/>
      <c r="N138" s="83">
        <f>VLOOKUP(A138,raw_부광!A:L,5,FALSE)</f>
        <v>756864000</v>
      </c>
      <c r="O138" s="5"/>
      <c r="P138" s="5"/>
      <c r="Q138" s="5">
        <f t="shared" si="29"/>
        <v>1.0110003361878872</v>
      </c>
      <c r="R138" s="185" t="str">
        <f>VLOOKUP(A138,raw_아이건설넷결과!C:K,8,FALSE)</f>
        <v>797,685,000</v>
      </c>
      <c r="S138" s="5" t="str">
        <f>VLOOKUP(A138,raw_아이건설넷결과!C:L,10,FALSE)</f>
        <v>주식회사 이스트씨에이</v>
      </c>
      <c r="T138" s="126">
        <f t="shared" si="35"/>
        <v>88.248239178404987</v>
      </c>
      <c r="U138" s="123">
        <f t="shared" si="30"/>
        <v>88.248240319179871</v>
      </c>
      <c r="V138" s="119">
        <f t="shared" si="36"/>
        <v>0.88710224498806167</v>
      </c>
      <c r="W138" s="178" t="str">
        <f>VLOOKUP(A138,raw_아이건설넷결과!C:N,6,FALSE)</f>
        <v>903,910,375</v>
      </c>
      <c r="X138" s="84">
        <f t="shared" si="31"/>
        <v>1.0052350525965772</v>
      </c>
      <c r="Y138" s="83">
        <f t="shared" si="26"/>
        <v>100523.50525965772</v>
      </c>
      <c r="Z138" s="121">
        <f t="shared" si="25"/>
        <v>793136169.29689968</v>
      </c>
      <c r="AA138" s="83">
        <f t="shared" si="32"/>
        <v>37281304.186142199</v>
      </c>
      <c r="AB138" s="118">
        <f t="shared" si="33"/>
        <v>36535678.102419354</v>
      </c>
      <c r="AC138" s="9" t="str">
        <f>VLOOKUP(A138,raw_아이건설넷목록!B:P,14,FALSE)</f>
        <v>23/07/07/14:00</v>
      </c>
      <c r="AD138" s="9" t="str">
        <f>VLOOKUP(A138,raw_아이건설넷목록!B:Q,15,FALSE)</f>
        <v>23/07/12/10:00</v>
      </c>
      <c r="AE138" s="9" t="str">
        <f>VLOOKUP(A138,raw_아이건설넷목록!B:R,16,FALSE)</f>
        <v>23/07/12/11:00</v>
      </c>
      <c r="AF138" s="9" t="str">
        <f>VLOOKUP(A138,raw_부광!A:L,12,FALSE)</f>
        <v>-611/808</v>
      </c>
      <c r="AG138" s="85" t="s">
        <v>109</v>
      </c>
    </row>
    <row r="139" spans="1:33" ht="12.6" customHeight="1">
      <c r="A139" s="9" t="s">
        <v>786</v>
      </c>
      <c r="B139" s="5" t="s">
        <v>512</v>
      </c>
      <c r="C139" s="5" t="s">
        <v>481</v>
      </c>
      <c r="D139" s="5"/>
      <c r="E139" s="113">
        <f>VLOOKUP(A139,raw_아이건설넷목록!B:G,5,FALSE)</f>
        <v>552871000</v>
      </c>
      <c r="F139" s="83">
        <v>552871000</v>
      </c>
      <c r="G139" s="182" t="e">
        <f t="shared" si="27"/>
        <v>#N/A</v>
      </c>
      <c r="H139" s="83">
        <f>VLOOKUP(A139,raw_아이건설넷목록!B:I,7,FALSE)</f>
        <v>87.745000000000005</v>
      </c>
      <c r="I139" s="114">
        <f>IF(E139="","-",IF(E139&lt;1000000000,낙찰하한율!$B$3,IF(AND(E139&lt;5000000000,E139&gt;=1000000000),낙찰하한율!$B$4,IF(AND(E139&gt;=5000000000,E139&lt;10000000000),낙찰하한율!$B$5,IF(AND(E139&gt;=10000000000,E139&lt;30000000000),낙찰하한율!$B$6)))))</f>
        <v>0.87744999999999995</v>
      </c>
      <c r="J139" s="180" t="e">
        <f t="shared" si="28"/>
        <v>#N/A</v>
      </c>
      <c r="K139" s="83">
        <f>VLOOKUP(A139,raw_아이건설넷목록!B:J,8,FALSE)</f>
        <v>34809913</v>
      </c>
      <c r="L139" s="173">
        <f t="shared" si="34"/>
        <v>34113714.740000002</v>
      </c>
      <c r="M139" s="5"/>
      <c r="N139" s="83" t="e">
        <f>VLOOKUP(A139,raw_부광!A:L,5,FALSE)</f>
        <v>#N/A</v>
      </c>
      <c r="O139" s="5"/>
      <c r="P139" s="5"/>
      <c r="Q139" s="5">
        <f t="shared" si="29"/>
        <v>1.0060631623254628</v>
      </c>
      <c r="R139" s="185" t="str">
        <f>VLOOKUP(A139,raw_아이건설넷결과!C:K,8,FALSE)</f>
        <v>488,058,000</v>
      </c>
      <c r="S139" s="5" t="str">
        <f>VLOOKUP(A139,raw_아이건설넷결과!C:L,10,FALSE)</f>
        <v>(주)파란산업개발</v>
      </c>
      <c r="T139" s="126">
        <f t="shared" si="35"/>
        <v>88.522433223202938</v>
      </c>
      <c r="U139" s="123">
        <f t="shared" si="30"/>
        <v>88.5224350498478</v>
      </c>
      <c r="V139" s="119">
        <f t="shared" si="36"/>
        <v>0.88277012178247727</v>
      </c>
      <c r="W139" s="178" t="str">
        <f>VLOOKUP(A139,raw_아이건설넷결과!C:N,6,FALSE)</f>
        <v>551,338,200</v>
      </c>
      <c r="X139" s="84">
        <f t="shared" si="31"/>
        <v>0.99722756303007387</v>
      </c>
      <c r="Y139" s="83">
        <f t="shared" si="26"/>
        <v>99722.756303007394</v>
      </c>
      <c r="Z139" s="121">
        <f t="shared" si="25"/>
        <v>483771714.34314972</v>
      </c>
      <c r="AA139" s="83">
        <f t="shared" si="32"/>
        <v>34713404.710278891</v>
      </c>
      <c r="AB139" s="118">
        <f t="shared" si="33"/>
        <v>34019136.61607331</v>
      </c>
      <c r="AC139" s="9" t="str">
        <f>VLOOKUP(A139,raw_아이건설넷목록!B:P,14,FALSE)</f>
        <v>23/10/06/10:00</v>
      </c>
      <c r="AD139" s="9" t="str">
        <f>VLOOKUP(A139,raw_아이건설넷목록!B:Q,15,FALSE)</f>
        <v>23/10/11/10:00</v>
      </c>
      <c r="AE139" s="9" t="str">
        <f>VLOOKUP(A139,raw_아이건설넷목록!B:R,16,FALSE)</f>
        <v>23/10/11/11:00</v>
      </c>
      <c r="AF139" s="9" t="e">
        <f>VLOOKUP(A139,raw_부광!A:L,12,FALSE)</f>
        <v>#N/A</v>
      </c>
      <c r="AG139" s="85" t="s">
        <v>109</v>
      </c>
    </row>
    <row r="140" spans="1:33" ht="12.6" customHeight="1">
      <c r="A140" s="9" t="s">
        <v>787</v>
      </c>
      <c r="B140" s="5" t="s">
        <v>513</v>
      </c>
      <c r="C140" s="5" t="s">
        <v>341</v>
      </c>
      <c r="D140" s="5"/>
      <c r="E140" s="113">
        <f>VLOOKUP(A140,raw_아이건설넷목록!B:G,5,FALSE)</f>
        <v>581974000</v>
      </c>
      <c r="F140" s="83">
        <v>581974000</v>
      </c>
      <c r="G140" s="182">
        <f t="shared" si="27"/>
        <v>1.0062878572286034</v>
      </c>
      <c r="H140" s="83">
        <f>VLOOKUP(A140,raw_아이건설넷목록!B:I,7,FALSE)</f>
        <v>87.745000000000005</v>
      </c>
      <c r="I140" s="114">
        <f>IF(E140="","-",IF(E140&lt;1000000000,낙찰하한율!$B$3,IF(AND(E140&lt;5000000000,E140&gt;=1000000000),낙찰하한율!$B$4,IF(AND(E140&gt;=5000000000,E140&lt;10000000000),낙찰하한율!$B$5,IF(AND(E140&gt;=10000000000,E140&lt;30000000000),낙찰하한율!$B$6)))))</f>
        <v>0.87744999999999995</v>
      </c>
      <c r="J140" s="180">
        <f t="shared" si="28"/>
        <v>513864000</v>
      </c>
      <c r="K140" s="83">
        <f>VLOOKUP(A140,raw_아이건설넷목록!B:J,8,FALSE)</f>
        <v>24077190</v>
      </c>
      <c r="L140" s="173">
        <f t="shared" si="34"/>
        <v>23595646.199999999</v>
      </c>
      <c r="M140" s="5"/>
      <c r="N140" s="83">
        <f>VLOOKUP(A140,raw_부광!A:L,5,FALSE)</f>
        <v>513864000</v>
      </c>
      <c r="O140" s="5"/>
      <c r="P140" s="5"/>
      <c r="Q140" s="5">
        <f t="shared" si="29"/>
        <v>0.99228120732891378</v>
      </c>
      <c r="R140" s="185" t="str">
        <f>VLOOKUP(A140,raw_아이건설넷결과!C:K,8,FALSE)</f>
        <v>506,711,461</v>
      </c>
      <c r="S140" s="5" t="str">
        <f>VLOOKUP(A140,raw_아이건설넷결과!C:L,10,FALSE)</f>
        <v>(주)동아특수건설</v>
      </c>
      <c r="T140" s="126">
        <f t="shared" si="35"/>
        <v>88.265915434023498</v>
      </c>
      <c r="U140" s="123">
        <f t="shared" si="30"/>
        <v>88.265917227533919</v>
      </c>
      <c r="V140" s="119">
        <f t="shared" si="36"/>
        <v>0.87067714537075536</v>
      </c>
      <c r="W140" s="178" t="str">
        <f>VLOOKUP(A140,raw_아이건설넷결과!C:N,6,FALSE)</f>
        <v>574,073,750</v>
      </c>
      <c r="X140" s="84">
        <f t="shared" si="31"/>
        <v>0.98642508084553604</v>
      </c>
      <c r="Y140" s="83">
        <f t="shared" si="26"/>
        <v>98642.508084553599</v>
      </c>
      <c r="Z140" s="121">
        <f t="shared" ref="Z140:Z203" si="37">(W140-H140)*I140+H140</f>
        <v>503721022.69064975</v>
      </c>
      <c r="AA140" s="83">
        <f t="shared" si="32"/>
        <v>23750344.092283331</v>
      </c>
      <c r="AB140" s="118">
        <f t="shared" si="33"/>
        <v>23275337.210437663</v>
      </c>
      <c r="AC140" s="9" t="str">
        <f>VLOOKUP(A140,raw_아이건설넷목록!B:P,14,FALSE)</f>
        <v>23/07/03/10:00</v>
      </c>
      <c r="AD140" s="9" t="str">
        <f>VLOOKUP(A140,raw_아이건설넷목록!B:Q,15,FALSE)</f>
        <v>23/07/05/10:00</v>
      </c>
      <c r="AE140" s="9" t="str">
        <f>VLOOKUP(A140,raw_아이건설넷목록!B:R,16,FALSE)</f>
        <v>23/07/05/11:00</v>
      </c>
      <c r="AF140" s="9" t="str">
        <f>VLOOKUP(A140,raw_부광!A:L,12,FALSE)</f>
        <v>350/696</v>
      </c>
      <c r="AG140" s="85" t="s">
        <v>109</v>
      </c>
    </row>
    <row r="141" spans="1:33" ht="12.6" customHeight="1">
      <c r="A141" s="9" t="s">
        <v>788</v>
      </c>
      <c r="B141" s="5" t="s">
        <v>514</v>
      </c>
      <c r="C141" s="5" t="s">
        <v>341</v>
      </c>
      <c r="D141" s="5"/>
      <c r="E141" s="113">
        <f>VLOOKUP(A141,raw_아이건설넷목록!B:G,5,FALSE)</f>
        <v>939975000</v>
      </c>
      <c r="F141" s="83">
        <v>939975000</v>
      </c>
      <c r="G141" s="182">
        <f t="shared" si="27"/>
        <v>1.0072636685216332</v>
      </c>
      <c r="H141" s="83">
        <f>VLOOKUP(A141,raw_아이건설넷목록!B:I,7,FALSE)</f>
        <v>87.745000000000005</v>
      </c>
      <c r="I141" s="114">
        <f>IF(E141="","-",IF(E141&lt;1000000000,낙찰하한율!$B$3,IF(AND(E141&lt;5000000000,E141&gt;=1000000000),낙찰하한율!$B$4,IF(AND(E141&gt;=5000000000,E141&lt;10000000000),낙찰하한율!$B$5,IF(AND(E141&gt;=10000000000,E141&lt;30000000000),낙찰하한율!$B$6)))))</f>
        <v>0.87744999999999995</v>
      </c>
      <c r="J141" s="180">
        <f t="shared" si="28"/>
        <v>830771999.99999988</v>
      </c>
      <c r="K141" s="83">
        <f>VLOOKUP(A141,raw_아이건설넷목록!B:J,8,FALSE)</f>
        <v>45496789</v>
      </c>
      <c r="L141" s="173">
        <f t="shared" si="34"/>
        <v>44586853.219999999</v>
      </c>
      <c r="M141" s="5"/>
      <c r="N141" s="83">
        <f>VLOOKUP(A141,raw_부광!A:L,5,FALSE)</f>
        <v>830772000</v>
      </c>
      <c r="O141" s="5"/>
      <c r="P141" s="5"/>
      <c r="Q141" s="5">
        <f t="shared" si="29"/>
        <v>0.99991917400516339</v>
      </c>
      <c r="R141" s="185" t="str">
        <f>VLOOKUP(A141,raw_아이건설넷결과!C:K,8,FALSE)</f>
        <v>824,714,400</v>
      </c>
      <c r="S141" s="5" t="str">
        <f>VLOOKUP(A141,raw_아이건설넷결과!C:L,10,FALSE)</f>
        <v>다솜종합건설 주식회사</v>
      </c>
      <c r="T141" s="126">
        <f t="shared" si="35"/>
        <v>88.352170489782438</v>
      </c>
      <c r="U141" s="123">
        <f t="shared" si="30"/>
        <v>88.352171584699008</v>
      </c>
      <c r="V141" s="119">
        <f t="shared" si="36"/>
        <v>0.87737907923083058</v>
      </c>
      <c r="W141" s="178" t="str">
        <f>VLOOKUP(A141,raw_아이건설넷결과!C:N,6,FALSE)</f>
        <v>933,439,875</v>
      </c>
      <c r="X141" s="84">
        <f t="shared" si="31"/>
        <v>0.99304755445623549</v>
      </c>
      <c r="Y141" s="83">
        <f t="shared" si="26"/>
        <v>99304.755445623552</v>
      </c>
      <c r="Z141" s="121">
        <f t="shared" si="37"/>
        <v>819046829.07189965</v>
      </c>
      <c r="AA141" s="83">
        <f t="shared" si="32"/>
        <v>45180475.052061357</v>
      </c>
      <c r="AB141" s="118">
        <f t="shared" si="33"/>
        <v>44276865.551020131</v>
      </c>
      <c r="AC141" s="9" t="str">
        <f>VLOOKUP(A141,raw_아이건설넷목록!B:P,14,FALSE)</f>
        <v>23/07/03/10:00</v>
      </c>
      <c r="AD141" s="9" t="str">
        <f>VLOOKUP(A141,raw_아이건설넷목록!B:Q,15,FALSE)</f>
        <v>23/07/05/10:00</v>
      </c>
      <c r="AE141" s="9" t="str">
        <f>VLOOKUP(A141,raw_아이건설넷목록!B:R,16,FALSE)</f>
        <v>23/07/05/11:00</v>
      </c>
      <c r="AF141" s="9" t="str">
        <f>VLOOKUP(A141,raw_부광!A:L,12,FALSE)</f>
        <v>251/622</v>
      </c>
      <c r="AG141" s="85" t="s">
        <v>109</v>
      </c>
    </row>
    <row r="142" spans="1:33" ht="12.6" customHeight="1">
      <c r="A142" s="9" t="s">
        <v>789</v>
      </c>
      <c r="B142" s="5" t="s">
        <v>515</v>
      </c>
      <c r="C142" s="5" t="s">
        <v>516</v>
      </c>
      <c r="D142" s="5"/>
      <c r="E142" s="113">
        <f>VLOOKUP(A142,raw_아이건설넷목록!B:G,5,FALSE)</f>
        <v>811879000</v>
      </c>
      <c r="F142" s="83">
        <v>811879000</v>
      </c>
      <c r="G142" s="182">
        <f t="shared" si="27"/>
        <v>1.0148610621723206</v>
      </c>
      <c r="H142" s="83">
        <f>VLOOKUP(A142,raw_아이건설넷목록!B:I,7,FALSE)</f>
        <v>87.745000000000005</v>
      </c>
      <c r="I142" s="114">
        <f>IF(E142="","-",IF(E142&lt;1000000000,낙찰하한율!$B$3,IF(AND(E142&lt;5000000000,E142&gt;=1000000000),낙찰하한율!$B$4,IF(AND(E142&gt;=5000000000,E142&lt;10000000000),낙찰하한율!$B$5,IF(AND(E142&gt;=10000000000,E142&lt;30000000000),낙찰하한율!$B$6)))))</f>
        <v>0.87744999999999995</v>
      </c>
      <c r="J142" s="180">
        <f t="shared" si="28"/>
        <v>722970000</v>
      </c>
      <c r="K142" s="83">
        <f>VLOOKUP(A142,raw_아이건설넷목록!B:J,8,FALSE)</f>
        <v>35273025</v>
      </c>
      <c r="L142" s="173">
        <f t="shared" si="34"/>
        <v>34567564.5</v>
      </c>
      <c r="M142" s="5"/>
      <c r="N142" s="83">
        <f>VLOOKUP(A142,raw_부광!A:L,5,FALSE)</f>
        <v>722970000</v>
      </c>
      <c r="O142" s="5"/>
      <c r="P142" s="5"/>
      <c r="Q142" s="5">
        <f t="shared" si="29"/>
        <v>1.0006271504326532</v>
      </c>
      <c r="R142" s="185" t="str">
        <f>VLOOKUP(A142,raw_아이건설넷결과!C:K,8,FALSE)</f>
        <v>712,830,000</v>
      </c>
      <c r="S142" s="5" t="str">
        <f>VLOOKUP(A142,raw_아이건설넷결과!C:L,10,FALSE)</f>
        <v>주식회사 미래씨엔알</v>
      </c>
      <c r="T142" s="126">
        <f t="shared" si="35"/>
        <v>88.282265679709738</v>
      </c>
      <c r="U142" s="123">
        <f t="shared" si="30"/>
        <v>88.282266953076572</v>
      </c>
      <c r="V142" s="119">
        <f t="shared" si="36"/>
        <v>0.87800029314713157</v>
      </c>
      <c r="W142" s="178" t="str">
        <f>VLOOKUP(A142,raw_아이건설넷결과!C:N,6,FALSE)</f>
        <v>807,444,150</v>
      </c>
      <c r="X142" s="84">
        <f t="shared" si="31"/>
        <v>0.99453754808290395</v>
      </c>
      <c r="Y142" s="83">
        <f t="shared" si="26"/>
        <v>99453.754808290396</v>
      </c>
      <c r="Z142" s="121">
        <f t="shared" si="37"/>
        <v>708491880.17064977</v>
      </c>
      <c r="AA142" s="83">
        <f t="shared" si="32"/>
        <v>35080347.79696697</v>
      </c>
      <c r="AB142" s="118">
        <f t="shared" si="33"/>
        <v>34378740.841027632</v>
      </c>
      <c r="AC142" s="9" t="str">
        <f>VLOOKUP(A142,raw_아이건설넷목록!B:P,14,FALSE)</f>
        <v>23/09/08/15:00</v>
      </c>
      <c r="AD142" s="9" t="str">
        <f>VLOOKUP(A142,raw_아이건설넷목록!B:Q,15,FALSE)</f>
        <v>23/09/20/10:00</v>
      </c>
      <c r="AE142" s="9" t="str">
        <f>VLOOKUP(A142,raw_아이건설넷목록!B:R,16,FALSE)</f>
        <v>23/09/22/11:00</v>
      </c>
      <c r="AF142" s="9" t="str">
        <f>VLOOKUP(A142,raw_부광!A:L,12,FALSE)</f>
        <v>623/779</v>
      </c>
      <c r="AG142" s="9" t="s">
        <v>113</v>
      </c>
    </row>
    <row r="143" spans="1:33" ht="12.6" customHeight="1">
      <c r="A143" s="9" t="s">
        <v>790</v>
      </c>
      <c r="B143" s="5" t="s">
        <v>517</v>
      </c>
      <c r="C143" s="5" t="s">
        <v>341</v>
      </c>
      <c r="D143" s="5"/>
      <c r="E143" s="113">
        <f>VLOOKUP(A143,raw_아이건설넷목록!B:G,5,FALSE)</f>
        <v>685831000</v>
      </c>
      <c r="F143" s="83">
        <v>685831000</v>
      </c>
      <c r="G143" s="182">
        <f t="shared" si="27"/>
        <v>1.0073624435832309</v>
      </c>
      <c r="H143" s="83">
        <f>VLOOKUP(A143,raw_아이건설넷목록!B:I,7,FALSE)</f>
        <v>87.745000000000005</v>
      </c>
      <c r="I143" s="114">
        <f>IF(E143="","-",IF(E143&lt;1000000000,낙찰하한율!$B$3,IF(AND(E143&lt;5000000000,E143&gt;=1000000000),낙찰하한율!$B$4,IF(AND(E143&gt;=5000000000,E143&lt;10000000000),낙찰하한율!$B$5,IF(AND(E143&gt;=10000000000,E143&lt;30000000000),낙찰하한율!$B$6)))))</f>
        <v>0.87744999999999995</v>
      </c>
      <c r="J143" s="180">
        <f t="shared" si="28"/>
        <v>606213000</v>
      </c>
      <c r="K143" s="83">
        <f>VLOOKUP(A143,raw_아이건설넷목록!B:J,8,FALSE)</f>
        <v>33697429</v>
      </c>
      <c r="L143" s="173">
        <f t="shared" si="34"/>
        <v>33023480.419999998</v>
      </c>
      <c r="M143" s="5"/>
      <c r="N143" s="83">
        <f>VLOOKUP(A143,raw_부광!A:L,5,FALSE)</f>
        <v>606213000</v>
      </c>
      <c r="O143" s="5"/>
      <c r="P143" s="5"/>
      <c r="Q143" s="5">
        <f t="shared" si="29"/>
        <v>1.012961477284932</v>
      </c>
      <c r="R143" s="185" t="str">
        <f>VLOOKUP(A143,raw_아이건설넷결과!C:K,8,FALSE)</f>
        <v>609,582,400</v>
      </c>
      <c r="S143" s="5" t="str">
        <f>VLOOKUP(A143,raw_아이건설넷결과!C:L,10,FALSE)</f>
        <v>유텍종합건설 주식회사</v>
      </c>
      <c r="T143" s="126">
        <f t="shared" si="35"/>
        <v>88.344499265315264</v>
      </c>
      <c r="U143" s="123">
        <f t="shared" si="30"/>
        <v>88.344500747493441</v>
      </c>
      <c r="V143" s="119">
        <f t="shared" si="36"/>
        <v>0.88882304824366354</v>
      </c>
      <c r="W143" s="178" t="str">
        <f>VLOOKUP(A143,raw_아이건설넷결과!C:N,6,FALSE)</f>
        <v>690,006,050</v>
      </c>
      <c r="X143" s="84">
        <f t="shared" si="31"/>
        <v>1.0060875784267553</v>
      </c>
      <c r="Y143" s="83">
        <f t="shared" si="26"/>
        <v>100608.75784267554</v>
      </c>
      <c r="Z143" s="121">
        <f t="shared" si="37"/>
        <v>605445819.32564974</v>
      </c>
      <c r="AA143" s="83">
        <f t="shared" si="32"/>
        <v>33902564.741817519</v>
      </c>
      <c r="AB143" s="118">
        <f t="shared" si="33"/>
        <v>33224513.446981169</v>
      </c>
      <c r="AC143" s="9" t="str">
        <f>VLOOKUP(A143,raw_아이건설넷목록!B:P,14,FALSE)</f>
        <v>23/06/29/10:00</v>
      </c>
      <c r="AD143" s="9" t="str">
        <f>VLOOKUP(A143,raw_아이건설넷목록!B:Q,15,FALSE)</f>
        <v>23/07/03/10:00</v>
      </c>
      <c r="AE143" s="9" t="str">
        <f>VLOOKUP(A143,raw_아이건설넷목록!B:R,16,FALSE)</f>
        <v>23/07/03/11:00</v>
      </c>
      <c r="AF143" s="9" t="str">
        <f>VLOOKUP(A143,raw_부광!A:L,12,FALSE)</f>
        <v>-191/670</v>
      </c>
      <c r="AG143" s="85" t="s">
        <v>109</v>
      </c>
    </row>
    <row r="144" spans="1:33" ht="12.6" customHeight="1">
      <c r="A144" s="9" t="s">
        <v>791</v>
      </c>
      <c r="B144" s="5" t="s">
        <v>518</v>
      </c>
      <c r="C144" s="5" t="s">
        <v>519</v>
      </c>
      <c r="D144" s="5"/>
      <c r="E144" s="113">
        <f>VLOOKUP(A144,raw_아이건설넷목록!B:G,5,FALSE)</f>
        <v>579216000</v>
      </c>
      <c r="F144" s="83">
        <v>579216000</v>
      </c>
      <c r="G144" s="182">
        <f t="shared" si="27"/>
        <v>1.0150834747161024</v>
      </c>
      <c r="H144" s="83">
        <f>VLOOKUP(A144,raw_아이건설넷목록!B:I,7,FALSE)</f>
        <v>87.745000000000005</v>
      </c>
      <c r="I144" s="114">
        <f>IF(E144="","-",IF(E144&lt;1000000000,낙찰하한율!$B$3,IF(AND(E144&lt;5000000000,E144&gt;=1000000000),낙찰하한율!$B$4,IF(AND(E144&gt;=5000000000,E144&lt;10000000000),낙찰하한율!$B$5,IF(AND(E144&gt;=10000000000,E144&lt;30000000000),낙찰하한율!$B$6)))))</f>
        <v>0.87744999999999995</v>
      </c>
      <c r="J144" s="180">
        <f t="shared" si="28"/>
        <v>515899000</v>
      </c>
      <c r="K144" s="83">
        <f>VLOOKUP(A144,raw_아이건설넷목록!B:J,8,FALSE)</f>
        <v>31096738</v>
      </c>
      <c r="L144" s="173">
        <f t="shared" si="34"/>
        <v>30474803.239999998</v>
      </c>
      <c r="M144" s="5"/>
      <c r="N144" s="83">
        <f>VLOOKUP(A144,raw_부광!A:L,5,FALSE)</f>
        <v>515899000</v>
      </c>
      <c r="O144" s="5"/>
      <c r="P144" s="5"/>
      <c r="Q144" s="5">
        <f t="shared" si="29"/>
        <v>1.0043561131508498</v>
      </c>
      <c r="R144" s="185" t="str">
        <f>VLOOKUP(A144,raw_아이건설넷결과!C:K,8,FALSE)</f>
        <v>510,447,000</v>
      </c>
      <c r="S144" s="5" t="str">
        <f>VLOOKUP(A144,raw_아이건설넷결과!C:L,10,FALSE)</f>
        <v>주식회사 환영이앤씨</v>
      </c>
      <c r="T144" s="126">
        <f t="shared" si="35"/>
        <v>88.407245163757835</v>
      </c>
      <c r="U144" s="123">
        <f t="shared" si="30"/>
        <v>88.407246925515778</v>
      </c>
      <c r="V144" s="119">
        <f t="shared" si="36"/>
        <v>0.88127227148421317</v>
      </c>
      <c r="W144" s="178" t="str">
        <f>VLOOKUP(A144,raw_아이건설넷결과!C:N,6,FALSE)</f>
        <v>577,381,400</v>
      </c>
      <c r="X144" s="84">
        <f t="shared" si="31"/>
        <v>0.9968326151211292</v>
      </c>
      <c r="Y144" s="83">
        <f t="shared" si="26"/>
        <v>99683.26151211292</v>
      </c>
      <c r="Z144" s="121">
        <f t="shared" si="37"/>
        <v>506623320.1831497</v>
      </c>
      <c r="AA144" s="83">
        <f t="shared" si="32"/>
        <v>30998242.662276592</v>
      </c>
      <c r="AB144" s="118">
        <f t="shared" si="33"/>
        <v>30378277.809031058</v>
      </c>
      <c r="AC144" s="9" t="str">
        <f>VLOOKUP(A144,raw_아이건설넷목록!B:P,14,FALSE)</f>
        <v>23/07/26/16:30</v>
      </c>
      <c r="AD144" s="9" t="str">
        <f>VLOOKUP(A144,raw_아이건설넷목록!B:Q,15,FALSE)</f>
        <v>23/08/01/17:00</v>
      </c>
      <c r="AE144" s="9" t="str">
        <f>VLOOKUP(A144,raw_아이건설넷목록!B:R,16,FALSE)</f>
        <v>23/08/01/18:00</v>
      </c>
      <c r="AF144" s="9" t="str">
        <f>VLOOKUP(A144,raw_부광!A:L,12,FALSE)</f>
        <v>564/1021</v>
      </c>
      <c r="AG144" s="158" t="s">
        <v>109</v>
      </c>
    </row>
    <row r="145" spans="1:33" ht="12.6" customHeight="1">
      <c r="A145" s="9" t="s">
        <v>792</v>
      </c>
      <c r="B145" s="5" t="s">
        <v>520</v>
      </c>
      <c r="C145" s="5" t="s">
        <v>521</v>
      </c>
      <c r="D145" s="5"/>
      <c r="E145" s="113">
        <f>VLOOKUP(A145,raw_아이건설넷목록!B:G,5,FALSE)</f>
        <v>1132093000</v>
      </c>
      <c r="F145" s="83">
        <v>1132093000</v>
      </c>
      <c r="G145" s="182">
        <f t="shared" si="27"/>
        <v>1.00492236194613</v>
      </c>
      <c r="H145" s="83">
        <f>VLOOKUP(A145,raw_아이건설넷목록!B:I,7,FALSE)</f>
        <v>86.745000000000005</v>
      </c>
      <c r="I145" s="114">
        <f>IF(E145="","-",IF(E145&lt;1000000000,낙찰하한율!$B$3,IF(AND(E145&lt;5000000000,E145&gt;=1000000000),낙찰하한율!$B$4,IF(AND(E145&gt;=5000000000,E145&lt;10000000000),낙찰하한율!$B$5,IF(AND(E145&gt;=10000000000,E145&lt;30000000000),낙찰하한율!$B$6)))))</f>
        <v>0.86745000000000005</v>
      </c>
      <c r="J145" s="180">
        <f t="shared" si="28"/>
        <v>986868000.00000012</v>
      </c>
      <c r="K145" s="83">
        <f>VLOOKUP(A145,raw_아이건설넷목록!B:J,8,FALSE)</f>
        <v>32623643</v>
      </c>
      <c r="L145" s="173">
        <f t="shared" si="34"/>
        <v>31971170.140000001</v>
      </c>
      <c r="M145" s="5"/>
      <c r="N145" s="83">
        <f>VLOOKUP(A145,raw_부광!A:L,5,FALSE)</f>
        <v>986868000</v>
      </c>
      <c r="O145" s="5"/>
      <c r="P145" s="5"/>
      <c r="Q145" s="5">
        <f t="shared" si="29"/>
        <v>1.0160462122299567</v>
      </c>
      <c r="R145" s="185" t="str">
        <f>VLOOKUP(A145,raw_아이건설넷결과!C:K,8,FALSE)</f>
        <v>997,792,000</v>
      </c>
      <c r="S145" s="5" t="str">
        <f>VLOOKUP(A145,raw_아이건설넷결과!C:L,10,FALSE)</f>
        <v>신대화종합건설 주식회사</v>
      </c>
      <c r="T145" s="126">
        <f t="shared" si="35"/>
        <v>87.143058850486341</v>
      </c>
      <c r="U145" s="123">
        <f t="shared" si="30"/>
        <v>87.143059824522098</v>
      </c>
      <c r="V145" s="119">
        <f t="shared" si="36"/>
        <v>0.88136928679887605</v>
      </c>
      <c r="W145" s="178" t="str">
        <f>VLOOKUP(A145,raw_아이건설넷결과!C:N,6,FALSE)</f>
        <v>1,145,004,550</v>
      </c>
      <c r="X145" s="84">
        <f t="shared" si="31"/>
        <v>1.0114050259121821</v>
      </c>
      <c r="Y145" s="83">
        <f t="shared" si="26"/>
        <v>101140.5025912182</v>
      </c>
      <c r="Z145" s="121">
        <f t="shared" si="37"/>
        <v>993234208.39554989</v>
      </c>
      <c r="AA145" s="83">
        <f t="shared" si="32"/>
        <v>32995716.493764777</v>
      </c>
      <c r="AB145" s="118">
        <f t="shared" si="33"/>
        <v>32335802.163889479</v>
      </c>
      <c r="AC145" s="9" t="str">
        <f>VLOOKUP(A145,raw_아이건설넷목록!B:P,14,FALSE)</f>
        <v>23/07/06/13:00</v>
      </c>
      <c r="AD145" s="9" t="str">
        <f>VLOOKUP(A145,raw_아이건설넷목록!B:Q,15,FALSE)</f>
        <v>23/07/12/11:00</v>
      </c>
      <c r="AE145" s="9" t="str">
        <f>VLOOKUP(A145,raw_아이건설넷목록!B:R,16,FALSE)</f>
        <v>23/07/12/12:00</v>
      </c>
      <c r="AF145" s="9" t="str">
        <f>VLOOKUP(A145,raw_부광!A:L,12,FALSE)</f>
        <v>-377/786</v>
      </c>
      <c r="AG145" s="158" t="s">
        <v>109</v>
      </c>
    </row>
    <row r="146" spans="1:33" ht="12.6" customHeight="1">
      <c r="A146" s="9" t="s">
        <v>793</v>
      </c>
      <c r="B146" s="5" t="s">
        <v>522</v>
      </c>
      <c r="C146" s="5" t="s">
        <v>379</v>
      </c>
      <c r="D146" s="5"/>
      <c r="E146" s="113">
        <f>VLOOKUP(A146,raw_아이건설넷목록!B:G,5,FALSE)</f>
        <v>2119876000</v>
      </c>
      <c r="F146" s="83">
        <v>2119876000</v>
      </c>
      <c r="G146" s="182">
        <f t="shared" si="27"/>
        <v>1.006050707417796</v>
      </c>
      <c r="H146" s="83">
        <f>VLOOKUP(A146,raw_아이건설넷목록!B:I,7,FALSE)</f>
        <v>86.745000000000005</v>
      </c>
      <c r="I146" s="114">
        <f>IF(E146="","-",IF(E146&lt;1000000000,낙찰하한율!$B$3,IF(AND(E146&lt;5000000000,E146&gt;=1000000000),낙찰하한율!$B$4,IF(AND(E146&gt;=5000000000,E146&lt;10000000000),낙찰하한율!$B$5,IF(AND(E146&gt;=10000000000,E146&lt;30000000000),낙찰하한율!$B$6)))))</f>
        <v>0.86745000000000005</v>
      </c>
      <c r="J146" s="180">
        <f t="shared" si="28"/>
        <v>1850013000</v>
      </c>
      <c r="K146" s="83">
        <f>VLOOKUP(A146,raw_아이건설넷목록!B:J,8,FALSE)</f>
        <v>76827965</v>
      </c>
      <c r="L146" s="173">
        <f t="shared" si="34"/>
        <v>75291405.700000003</v>
      </c>
      <c r="M146" s="5"/>
      <c r="N146" s="83">
        <f>VLOOKUP(A146,raw_부광!A:L,5,FALSE)</f>
        <v>1850013000</v>
      </c>
      <c r="O146" s="5"/>
      <c r="P146" s="5"/>
      <c r="Q146" s="5">
        <f t="shared" si="29"/>
        <v>1.0035018822659365</v>
      </c>
      <c r="R146" s="185" t="str">
        <f>VLOOKUP(A146,raw_아이건설넷결과!C:K,8,FALSE)</f>
        <v>1,845,326,000</v>
      </c>
      <c r="S146" s="5" t="str">
        <f>VLOOKUP(A146,raw_아이건설넷결과!C:L,10,FALSE)</f>
        <v>와이제이건설산업 주식회사</v>
      </c>
      <c r="T146" s="126">
        <f t="shared" si="35"/>
        <v>87.228021980648435</v>
      </c>
      <c r="U146" s="123">
        <f t="shared" si="30"/>
        <v>87.228022504351998</v>
      </c>
      <c r="V146" s="119">
        <f t="shared" si="36"/>
        <v>0.87048770777158668</v>
      </c>
      <c r="W146" s="178" t="str">
        <f>VLOOKUP(A146,raw_아이건설넷결과!C:N,6,FALSE)</f>
        <v>2,115,519,700</v>
      </c>
      <c r="X146" s="84">
        <f t="shared" si="31"/>
        <v>0.99794502131256735</v>
      </c>
      <c r="Y146" s="83">
        <f t="shared" si="26"/>
        <v>99794.502131256741</v>
      </c>
      <c r="Z146" s="121">
        <f t="shared" si="37"/>
        <v>1835107575.2630498</v>
      </c>
      <c r="AA146" s="83">
        <f t="shared" si="32"/>
        <v>76670085.169326171</v>
      </c>
      <c r="AB146" s="118">
        <f t="shared" si="33"/>
        <v>75136683.465939641</v>
      </c>
      <c r="AC146" s="9" t="str">
        <f>VLOOKUP(A146,raw_아이건설넷목록!B:P,14,FALSE)</f>
        <v>23/06/27/10:00</v>
      </c>
      <c r="AD146" s="9" t="str">
        <f>VLOOKUP(A146,raw_아이건설넷목록!B:Q,15,FALSE)</f>
        <v>23/07/03/10:00</v>
      </c>
      <c r="AE146" s="9" t="str">
        <f>VLOOKUP(A146,raw_아이건설넷목록!B:R,16,FALSE)</f>
        <v>23/07/03/11:00</v>
      </c>
      <c r="AF146" s="9" t="str">
        <f>VLOOKUP(A146,raw_부광!A:L,12,FALSE)</f>
        <v>102/741</v>
      </c>
      <c r="AG146" s="85" t="s">
        <v>109</v>
      </c>
    </row>
    <row r="147" spans="1:33" ht="12.6" customHeight="1">
      <c r="A147" s="9" t="s">
        <v>794</v>
      </c>
      <c r="B147" s="5" t="s">
        <v>523</v>
      </c>
      <c r="C147" s="5" t="s">
        <v>524</v>
      </c>
      <c r="D147" s="5"/>
      <c r="E147" s="113">
        <f>VLOOKUP(A147,raw_아이건설넷목록!B:G,5,FALSE)</f>
        <v>6544500000</v>
      </c>
      <c r="F147" s="83">
        <v>6544500000</v>
      </c>
      <c r="G147" s="182">
        <f t="shared" si="27"/>
        <v>1.0310135645195846</v>
      </c>
      <c r="H147" s="83">
        <f>VLOOKUP(A147,raw_아이건설넷목록!B:I,7,FALSE)</f>
        <v>85.995000000000005</v>
      </c>
      <c r="I147" s="114">
        <f>IF(E147="","-",IF(E147&lt;1000000000,낙찰하한율!$B$3,IF(AND(E147&lt;5000000000,E147&gt;=1000000000),낙찰하한율!$B$4,IF(AND(E147&gt;=5000000000,E147&lt;10000000000),낙찰하한율!$B$5,IF(AND(E147&gt;=10000000000,E147&lt;30000000000),낙찰하한율!$B$6)))))</f>
        <v>0.85494999999999999</v>
      </c>
      <c r="J147" s="180">
        <f t="shared" si="28"/>
        <v>5768748000.000001</v>
      </c>
      <c r="K147" s="83">
        <f>VLOOKUP(A147,raw_아이건설넷목록!B:J,8,FALSE)</f>
        <v>367371807</v>
      </c>
      <c r="L147" s="173">
        <f t="shared" si="34"/>
        <v>360024370.86000001</v>
      </c>
      <c r="M147" s="5"/>
      <c r="N147" s="83">
        <f>VLOOKUP(A147,raw_부광!A:L,5,FALSE)</f>
        <v>5768748000</v>
      </c>
      <c r="O147" s="5"/>
      <c r="P147" s="5"/>
      <c r="Q147" s="5">
        <f t="shared" si="29"/>
        <v>1.0195217560045033</v>
      </c>
      <c r="R147" s="185" t="str">
        <f>VLOOKUP(A147,raw_아이건설넷결과!C:K,8,FALSE)</f>
        <v>5,704,448,800</v>
      </c>
      <c r="S147" s="5" t="str">
        <f>VLOOKUP(A147,raw_아이건설넷결과!C:L,10,FALSE)</f>
        <v>주식회사 호가종합건설</v>
      </c>
      <c r="T147" s="126">
        <f t="shared" si="35"/>
        <v>86.77957829365026</v>
      </c>
      <c r="U147" s="123">
        <f t="shared" si="30"/>
        <v>86.779578466600967</v>
      </c>
      <c r="V147" s="119">
        <f t="shared" si="36"/>
        <v>0.87164012529605017</v>
      </c>
      <c r="W147" s="178" t="str">
        <f>VLOOKUP(A147,raw_아이건설넷결과!C:N,6,FALSE)</f>
        <v>6,573,492,175</v>
      </c>
      <c r="X147" s="84">
        <f t="shared" si="31"/>
        <v>1.0044300061120024</v>
      </c>
      <c r="Y147" s="83">
        <f t="shared" si="26"/>
        <v>100443.00061120024</v>
      </c>
      <c r="Z147" s="121">
        <f t="shared" si="37"/>
        <v>5620007147.4898243</v>
      </c>
      <c r="AA147" s="83">
        <f t="shared" si="32"/>
        <v>368999266.35038733</v>
      </c>
      <c r="AB147" s="118">
        <f t="shared" si="33"/>
        <v>361619281.02337956</v>
      </c>
      <c r="AC147" s="9" t="str">
        <f>VLOOKUP(A147,raw_아이건설넷목록!B:P,14,FALSE)</f>
        <v>23/07/26/18:00</v>
      </c>
      <c r="AD147" s="9" t="str">
        <f>VLOOKUP(A147,raw_아이건설넷목록!B:Q,15,FALSE)</f>
        <v>23/08/03/10:00</v>
      </c>
      <c r="AE147" s="9" t="str">
        <f>VLOOKUP(A147,raw_아이건설넷목록!B:R,16,FALSE)</f>
        <v>23/08/03/11:00</v>
      </c>
      <c r="AF147" s="9" t="str">
        <f>VLOOKUP(A147,raw_부광!A:L,12,FALSE)</f>
        <v>102/461</v>
      </c>
      <c r="AG147" s="9" t="s">
        <v>907</v>
      </c>
    </row>
    <row r="148" spans="1:33" ht="12.6" customHeight="1">
      <c r="A148" s="9" t="s">
        <v>795</v>
      </c>
      <c r="B148" s="5" t="s">
        <v>525</v>
      </c>
      <c r="C148" s="5" t="s">
        <v>448</v>
      </c>
      <c r="D148" s="5"/>
      <c r="E148" s="113">
        <f>VLOOKUP(A148,raw_아이건설넷목록!B:G,5,FALSE)</f>
        <v>1353050000</v>
      </c>
      <c r="F148" s="83">
        <v>1353050000</v>
      </c>
      <c r="G148" s="182">
        <f t="shared" si="27"/>
        <v>1.0148655785939107</v>
      </c>
      <c r="H148" s="83">
        <f>VLOOKUP(A148,raw_아이건설넷목록!B:I,7,FALSE)</f>
        <v>86.745000000000005</v>
      </c>
      <c r="I148" s="114">
        <f>IF(E148="","-",IF(E148&lt;1000000000,낙찰하한율!$B$3,IF(AND(E148&lt;5000000000,E148&gt;=1000000000),낙찰하한율!$B$4,IF(AND(E148&gt;=5000000000,E148&lt;10000000000),낙찰하한율!$B$5,IF(AND(E148&gt;=10000000000,E148&lt;30000000000),낙찰하한율!$B$6)))))</f>
        <v>0.86745000000000005</v>
      </c>
      <c r="J148" s="180">
        <f t="shared" si="28"/>
        <v>1191151000</v>
      </c>
      <c r="K148" s="83">
        <f>VLOOKUP(A148,raw_아이건설넷목록!B:J,8,FALSE)</f>
        <v>64015116</v>
      </c>
      <c r="L148" s="173">
        <f t="shared" si="34"/>
        <v>62734813.68</v>
      </c>
      <c r="M148" s="5"/>
      <c r="N148" s="83">
        <f>VLOOKUP(A148,raw_부광!A:L,5,FALSE)</f>
        <v>1191151000</v>
      </c>
      <c r="O148" s="5"/>
      <c r="P148" s="5"/>
      <c r="Q148" s="5">
        <f t="shared" si="29"/>
        <v>1.020078054697511</v>
      </c>
      <c r="R148" s="185" t="str">
        <f>VLOOKUP(A148,raw_아이건설넷결과!C:K,8,FALSE)</f>
        <v>1,197,268,900</v>
      </c>
      <c r="S148" s="5" t="str">
        <f>VLOOKUP(A148,raw_아이건설넷결과!C:L,10,FALSE)</f>
        <v>주식회사 모아씨앤에스</v>
      </c>
      <c r="T148" s="126">
        <f t="shared" si="35"/>
        <v>88.659774725744256</v>
      </c>
      <c r="U148" s="123">
        <f t="shared" si="30"/>
        <v>88.659775454196449</v>
      </c>
      <c r="V148" s="119">
        <f t="shared" si="36"/>
        <v>0.88486670854735594</v>
      </c>
      <c r="W148" s="178" t="str">
        <f>VLOOKUP(A148,raw_아이건설넷결과!C:N,6,FALSE)</f>
        <v>1,350,408,225</v>
      </c>
      <c r="X148" s="84">
        <f t="shared" si="31"/>
        <v>0.99804754074128821</v>
      </c>
      <c r="Y148" s="83">
        <f t="shared" si="26"/>
        <v>99804.754074128825</v>
      </c>
      <c r="Z148" s="121">
        <f t="shared" si="37"/>
        <v>1171411626.2742999</v>
      </c>
      <c r="AA148" s="83">
        <f t="shared" si="32"/>
        <v>63890129.094068289</v>
      </c>
      <c r="AB148" s="118">
        <f t="shared" si="33"/>
        <v>62612326.512186922</v>
      </c>
      <c r="AC148" s="9" t="str">
        <f>VLOOKUP(A148,raw_아이건설넷목록!B:P,14,FALSE)</f>
        <v>23/08/28/14:00</v>
      </c>
      <c r="AD148" s="9" t="str">
        <f>VLOOKUP(A148,raw_아이건설넷목록!B:Q,15,FALSE)</f>
        <v>23/08/30/14:00</v>
      </c>
      <c r="AE148" s="9" t="str">
        <f>VLOOKUP(A148,raw_아이건설넷목록!B:R,16,FALSE)</f>
        <v>23/08/30/15:00</v>
      </c>
      <c r="AF148" s="9" t="str">
        <f>VLOOKUP(A148,raw_부광!A:L,12,FALSE)</f>
        <v>-184/808</v>
      </c>
      <c r="AG148" s="9" t="s">
        <v>904</v>
      </c>
    </row>
    <row r="149" spans="1:33" ht="12.6" customHeight="1">
      <c r="A149" s="9" t="s">
        <v>796</v>
      </c>
      <c r="B149" s="5" t="s">
        <v>526</v>
      </c>
      <c r="C149" s="5" t="s">
        <v>496</v>
      </c>
      <c r="D149" s="5"/>
      <c r="E149" s="113">
        <f>VLOOKUP(A149,raw_아이건설넷목록!B:G,5,FALSE)</f>
        <v>688312000</v>
      </c>
      <c r="F149" s="83">
        <v>688312000</v>
      </c>
      <c r="G149" s="182">
        <f t="shared" si="27"/>
        <v>1.0151610127100135</v>
      </c>
      <c r="H149" s="83">
        <f>VLOOKUP(A149,raw_아이건설넷목록!B:I,7,FALSE)</f>
        <v>87.745000000000005</v>
      </c>
      <c r="I149" s="114">
        <f>IF(E149="","-",IF(E149&lt;1000000000,낙찰하한율!$B$3,IF(AND(E149&lt;5000000000,E149&gt;=1000000000),낙찰하한율!$B$4,IF(AND(E149&gt;=5000000000,E149&lt;10000000000),낙찰하한율!$B$5,IF(AND(E149&gt;=10000000000,E149&lt;30000000000),낙찰하한율!$B$6)))))</f>
        <v>0.87744999999999995</v>
      </c>
      <c r="J149" s="180">
        <f t="shared" si="28"/>
        <v>613116000</v>
      </c>
      <c r="K149" s="83">
        <f>VLOOKUP(A149,raw_아이건설넷목록!B:J,8,FALSE)</f>
        <v>32425403</v>
      </c>
      <c r="L149" s="173">
        <f t="shared" si="34"/>
        <v>31776894.939999998</v>
      </c>
      <c r="M149" s="5"/>
      <c r="N149" s="83">
        <f>VLOOKUP(A149,raw_부광!A:L,5,FALSE)</f>
        <v>613116000</v>
      </c>
      <c r="O149" s="5"/>
      <c r="P149" s="5"/>
      <c r="Q149" s="5">
        <f t="shared" si="29"/>
        <v>0.99247736740614401</v>
      </c>
      <c r="R149" s="185" t="str">
        <f>VLOOKUP(A149,raw_아이건설넷결과!C:K,8,FALSE)</f>
        <v>599,416,000</v>
      </c>
      <c r="S149" s="5" t="str">
        <f>VLOOKUP(A149,raw_아이건설넷결과!C:L,10,FALSE)</f>
        <v>선석건설(주)</v>
      </c>
      <c r="T149" s="126">
        <f t="shared" si="35"/>
        <v>88.345608968778905</v>
      </c>
      <c r="U149" s="123">
        <f t="shared" si="30"/>
        <v>88.345610475971014</v>
      </c>
      <c r="V149" s="119">
        <f t="shared" si="36"/>
        <v>0.87084926603052104</v>
      </c>
      <c r="W149" s="178" t="str">
        <f>VLOOKUP(A149,raw_아이건설넷결과!C:N,6,FALSE)</f>
        <v>678,489,850</v>
      </c>
      <c r="X149" s="84">
        <f t="shared" si="31"/>
        <v>0.98573009042410997</v>
      </c>
      <c r="Y149" s="83">
        <f t="shared" si="26"/>
        <v>98573.009042410995</v>
      </c>
      <c r="Z149" s="121">
        <f t="shared" si="37"/>
        <v>595340929.63564968</v>
      </c>
      <c r="AA149" s="83">
        <f t="shared" si="32"/>
        <v>31962695.431228206</v>
      </c>
      <c r="AB149" s="118">
        <f t="shared" si="33"/>
        <v>31323441.522603642</v>
      </c>
      <c r="AC149" s="9" t="str">
        <f>VLOOKUP(A149,raw_아이건설넷목록!B:P,14,FALSE)</f>
        <v>23/09/25/10:00</v>
      </c>
      <c r="AD149" s="9" t="str">
        <f>VLOOKUP(A149,raw_아이건설넷목록!B:Q,15,FALSE)</f>
        <v>23/09/27/10:00</v>
      </c>
      <c r="AE149" s="9" t="str">
        <f>VLOOKUP(A149,raw_아이건설넷목록!B:R,16,FALSE)</f>
        <v>23/09/27/11:00</v>
      </c>
      <c r="AF149" s="9" t="str">
        <f>VLOOKUP(A149,raw_부광!A:L,12,FALSE)</f>
        <v>705/815</v>
      </c>
      <c r="AG149" s="9" t="s">
        <v>118</v>
      </c>
    </row>
    <row r="150" spans="1:33" ht="12.6" customHeight="1">
      <c r="A150" s="9" t="s">
        <v>797</v>
      </c>
      <c r="B150" s="5" t="s">
        <v>527</v>
      </c>
      <c r="C150" s="5" t="s">
        <v>528</v>
      </c>
      <c r="D150" s="5"/>
      <c r="E150" s="113">
        <f>VLOOKUP(A150,raw_아이건설넷목록!B:G,5,FALSE)</f>
        <v>574959000</v>
      </c>
      <c r="F150" s="83">
        <v>574959000</v>
      </c>
      <c r="G150" s="182">
        <f t="shared" si="27"/>
        <v>1.0061134569974091</v>
      </c>
      <c r="H150" s="83">
        <f>VLOOKUP(A150,raw_아이건설넷목록!B:I,7,FALSE)</f>
        <v>87.745000000000005</v>
      </c>
      <c r="I150" s="114">
        <f>IF(E150="","-",IF(E150&lt;1000000000,낙찰하한율!$B$3,IF(AND(E150&lt;5000000000,E150&gt;=1000000000),낙찰하한율!$B$4,IF(AND(E150&gt;=5000000000,E150&lt;10000000000),낙찰하한율!$B$5,IF(AND(E150&gt;=10000000000,E150&lt;30000000000),낙찰하한율!$B$6)))))</f>
        <v>0.87744999999999995</v>
      </c>
      <c r="J150" s="180">
        <f t="shared" si="28"/>
        <v>507582000</v>
      </c>
      <c r="K150" s="83">
        <f>VLOOKUP(A150,raw_아이건설넷목록!B:J,8,FALSE)</f>
        <v>23080467</v>
      </c>
      <c r="L150" s="173">
        <f t="shared" si="34"/>
        <v>22618857.66</v>
      </c>
      <c r="M150" s="5"/>
      <c r="N150" s="83">
        <f>VLOOKUP(A150,raw_부광!A:L,5,FALSE)</f>
        <v>507582000</v>
      </c>
      <c r="O150" s="5"/>
      <c r="P150" s="5"/>
      <c r="Q150" s="5">
        <f t="shared" si="29"/>
        <v>1.0095200924410106</v>
      </c>
      <c r="R150" s="185" t="str">
        <f>VLOOKUP(A150,raw_아이건설넷결과!C:K,8,FALSE)</f>
        <v>509,300,640</v>
      </c>
      <c r="S150" s="5" t="str">
        <f>VLOOKUP(A150,raw_아이건설넷결과!C:L,10,FALSE)</f>
        <v>상록종합건설(주)</v>
      </c>
      <c r="T150" s="126">
        <f t="shared" si="35"/>
        <v>88.237087316689284</v>
      </c>
      <c r="U150" s="123">
        <f t="shared" si="30"/>
        <v>88.237089104881505</v>
      </c>
      <c r="V150" s="119">
        <f t="shared" si="36"/>
        <v>0.88580340511236455</v>
      </c>
      <c r="W150" s="178" t="str">
        <f>VLOOKUP(A150,raw_아이건설넷결과!C:N,6,FALSE)</f>
        <v>577,195,650</v>
      </c>
      <c r="X150" s="84">
        <f t="shared" si="31"/>
        <v>1.0038901034682473</v>
      </c>
      <c r="Y150" s="83">
        <f t="shared" si="26"/>
        <v>100389.01034682473</v>
      </c>
      <c r="Z150" s="121">
        <f t="shared" si="37"/>
        <v>506460333.84564972</v>
      </c>
      <c r="AA150" s="83">
        <f t="shared" si="32"/>
        <v>23170252.404725466</v>
      </c>
      <c r="AB150" s="118">
        <f t="shared" si="33"/>
        <v>22706847.356630955</v>
      </c>
      <c r="AC150" s="9" t="str">
        <f>VLOOKUP(A150,raw_아이건설넷목록!B:P,14,FALSE)</f>
        <v>23/06/27/17:00</v>
      </c>
      <c r="AD150" s="9" t="str">
        <f>VLOOKUP(A150,raw_아이건설넷목록!B:Q,15,FALSE)</f>
        <v>23/07/05/10:00</v>
      </c>
      <c r="AE150" s="9" t="str">
        <f>VLOOKUP(A150,raw_아이건설넷목록!B:R,16,FALSE)</f>
        <v>23/07/05/11:00</v>
      </c>
      <c r="AF150" s="9" t="str">
        <f>VLOOKUP(A150,raw_부광!A:L,12,FALSE)</f>
        <v>-155/660</v>
      </c>
      <c r="AG150" s="158" t="s">
        <v>109</v>
      </c>
    </row>
    <row r="151" spans="1:33" ht="12.6" customHeight="1">
      <c r="A151" s="9" t="s">
        <v>798</v>
      </c>
      <c r="B151" s="5" t="s">
        <v>529</v>
      </c>
      <c r="C151" s="5" t="s">
        <v>379</v>
      </c>
      <c r="D151" s="5"/>
      <c r="E151" s="113">
        <f>VLOOKUP(A151,raw_아이건설넷목록!B:G,5,FALSE)</f>
        <v>823151000</v>
      </c>
      <c r="F151" s="83">
        <v>823151000</v>
      </c>
      <c r="G151" s="182">
        <f t="shared" si="27"/>
        <v>1.0074682962531663</v>
      </c>
      <c r="H151" s="83">
        <f>VLOOKUP(A151,raw_아이건설넷목록!B:I,7,FALSE)</f>
        <v>87.745000000000005</v>
      </c>
      <c r="I151" s="114">
        <f>IF(E151="","-",IF(E151&lt;1000000000,낙찰하한율!$B$3,IF(AND(E151&lt;5000000000,E151&gt;=1000000000),낙찰하한율!$B$4,IF(AND(E151&gt;=5000000000,E151&lt;10000000000),낙찰하한율!$B$5,IF(AND(E151&gt;=10000000000,E151&lt;30000000000),낙찰하한율!$B$6)))))</f>
        <v>0.87744999999999995</v>
      </c>
      <c r="J151" s="180">
        <f t="shared" si="28"/>
        <v>727668000</v>
      </c>
      <c r="K151" s="83">
        <f>VLOOKUP(A151,raw_아이건설넷목록!B:J,8,FALSE)</f>
        <v>41001732</v>
      </c>
      <c r="L151" s="173">
        <f t="shared" si="34"/>
        <v>40181697.359999999</v>
      </c>
      <c r="M151" s="5"/>
      <c r="N151" s="83">
        <f>VLOOKUP(A151,raw_부광!A:L,5,FALSE)</f>
        <v>727668000</v>
      </c>
      <c r="O151" s="5"/>
      <c r="P151" s="5"/>
      <c r="Q151" s="5">
        <f t="shared" si="29"/>
        <v>1.0061718766104684</v>
      </c>
      <c r="R151" s="185" t="str">
        <f>VLOOKUP(A151,raw_아이건설넷결과!C:K,8,FALSE)</f>
        <v>726,731,630</v>
      </c>
      <c r="S151" s="5" t="str">
        <f>VLOOKUP(A151,raw_아이건설넷결과!C:L,10,FALSE)</f>
        <v>주식회사현앤디자인</v>
      </c>
      <c r="T151" s="126">
        <f t="shared" si="35"/>
        <v>88.364085263445375</v>
      </c>
      <c r="U151" s="123">
        <f t="shared" si="30"/>
        <v>88.364086504882238</v>
      </c>
      <c r="V151" s="119">
        <f t="shared" si="36"/>
        <v>0.88286551313185546</v>
      </c>
      <c r="W151" s="178" t="str">
        <f>VLOOKUP(A151,raw_아이건설넷결과!C:N,6,FALSE)</f>
        <v>822,428,725</v>
      </c>
      <c r="X151" s="84">
        <f t="shared" si="31"/>
        <v>0.9991225485967945</v>
      </c>
      <c r="Y151" s="83">
        <f t="shared" si="26"/>
        <v>99912.254859679451</v>
      </c>
      <c r="Z151" s="121">
        <f t="shared" si="37"/>
        <v>721640095.50439966</v>
      </c>
      <c r="AA151" s="83">
        <f t="shared" si="32"/>
        <v>40965754.972722746</v>
      </c>
      <c r="AB151" s="118">
        <f t="shared" si="33"/>
        <v>40146439.873268291</v>
      </c>
      <c r="AC151" s="9" t="str">
        <f>VLOOKUP(A151,raw_아이건설넷목록!B:P,14,FALSE)</f>
        <v>23/07/10/10:00</v>
      </c>
      <c r="AD151" s="9" t="str">
        <f>VLOOKUP(A151,raw_아이건설넷목록!B:Q,15,FALSE)</f>
        <v>23/07/12/10:00</v>
      </c>
      <c r="AE151" s="9" t="str">
        <f>VLOOKUP(A151,raw_아이건설넷목록!B:R,16,FALSE)</f>
        <v>23/07/12/11:00</v>
      </c>
      <c r="AF151" s="9" t="str">
        <f>VLOOKUP(A151,raw_부광!A:L,12,FALSE)</f>
        <v>74/1148</v>
      </c>
      <c r="AG151" s="85" t="s">
        <v>109</v>
      </c>
    </row>
    <row r="152" spans="1:33" ht="12.6" customHeight="1">
      <c r="A152" s="9" t="s">
        <v>799</v>
      </c>
      <c r="B152" s="5" t="s">
        <v>530</v>
      </c>
      <c r="C152" s="5" t="s">
        <v>422</v>
      </c>
      <c r="D152" s="5"/>
      <c r="E152" s="113">
        <f>VLOOKUP(A152,raw_아이건설넷목록!B:G,5,FALSE)</f>
        <v>605526000</v>
      </c>
      <c r="F152" s="83">
        <v>605526000</v>
      </c>
      <c r="G152" s="182">
        <f t="shared" si="27"/>
        <v>1.0091568591276507</v>
      </c>
      <c r="H152" s="83">
        <f>VLOOKUP(A152,raw_아이건설넷목록!B:I,7,FALSE)</f>
        <v>87.745000000000005</v>
      </c>
      <c r="I152" s="114">
        <f>IF(E152="","-",IF(E152&lt;1000000000,낙찰하한율!$B$3,IF(AND(E152&lt;5000000000,E152&gt;=1000000000),낙찰하한율!$B$4,IF(AND(E152&gt;=5000000000,E152&lt;10000000000),낙찰하한율!$B$5,IF(AND(E152&gt;=10000000000,E152&lt;30000000000),낙찰하한율!$B$6)))))</f>
        <v>0.87744999999999995</v>
      </c>
      <c r="J152" s="180">
        <f t="shared" si="28"/>
        <v>536183999.99999988</v>
      </c>
      <c r="K152" s="83">
        <f>VLOOKUP(A152,raw_아이건설넷목록!B:J,8,FALSE)</f>
        <v>36155113</v>
      </c>
      <c r="L152" s="173">
        <f t="shared" si="34"/>
        <v>35432010.740000002</v>
      </c>
      <c r="M152" s="5"/>
      <c r="N152" s="83">
        <f>VLOOKUP(A152,raw_부광!A:L,5,FALSE)</f>
        <v>536184000</v>
      </c>
      <c r="O152" s="5"/>
      <c r="P152" s="5"/>
      <c r="Q152" s="5">
        <f t="shared" si="29"/>
        <v>1.0021842090373645</v>
      </c>
      <c r="R152" s="185" t="str">
        <f>VLOOKUP(A152,raw_아이건설넷결과!C:K,8,FALSE)</f>
        <v>532,479,300</v>
      </c>
      <c r="S152" s="5" t="str">
        <f>VLOOKUP(A152,raw_아이건설넷결과!C:L,10,FALSE)</f>
        <v>주식회사 평강산업개발</v>
      </c>
      <c r="T152" s="126">
        <f t="shared" si="35"/>
        <v>88.482582650980163</v>
      </c>
      <c r="U152" s="123">
        <f t="shared" si="30"/>
        <v>88.482584330296646</v>
      </c>
      <c r="V152" s="119">
        <f t="shared" si="36"/>
        <v>0.87936653421983535</v>
      </c>
      <c r="W152" s="178" t="str">
        <f>VLOOKUP(A152,raw_아이건설넷결과!C:N,6,FALSE)</f>
        <v>601,789,950</v>
      </c>
      <c r="X152" s="84">
        <f t="shared" si="31"/>
        <v>0.99383007500916554</v>
      </c>
      <c r="Y152" s="83">
        <f t="shared" si="26"/>
        <v>99383.007500916559</v>
      </c>
      <c r="Z152" s="121">
        <f t="shared" si="37"/>
        <v>528040602.38064975</v>
      </c>
      <c r="AA152" s="83">
        <f t="shared" si="32"/>
        <v>35932038.664754853</v>
      </c>
      <c r="AB152" s="118">
        <f t="shared" si="33"/>
        <v>35213397.891459756</v>
      </c>
      <c r="AC152" s="9" t="str">
        <f>VLOOKUP(A152,raw_아이건설넷목록!B:P,14,FALSE)</f>
        <v>23/06/30/10:00</v>
      </c>
      <c r="AD152" s="9" t="str">
        <f>VLOOKUP(A152,raw_아이건설넷목록!B:Q,15,FALSE)</f>
        <v>23/07/04/10:00</v>
      </c>
      <c r="AE152" s="9" t="str">
        <f>VLOOKUP(A152,raw_아이건설넷목록!B:R,16,FALSE)</f>
        <v>23/07/04/11:00</v>
      </c>
      <c r="AF152" s="9" t="str">
        <f>VLOOKUP(A152,raw_부광!A:L,12,FALSE)</f>
        <v>365/1057</v>
      </c>
      <c r="AG152" s="85" t="s">
        <v>109</v>
      </c>
    </row>
    <row r="153" spans="1:33" ht="12.6" customHeight="1">
      <c r="A153" s="9" t="s">
        <v>800</v>
      </c>
      <c r="B153" s="5" t="s">
        <v>531</v>
      </c>
      <c r="C153" s="5" t="s">
        <v>345</v>
      </c>
      <c r="D153" s="5"/>
      <c r="E153" s="113">
        <f>VLOOKUP(A153,raw_아이건설넷목록!B:G,5,FALSE)</f>
        <v>1160000000</v>
      </c>
      <c r="F153" s="83">
        <v>1160000000</v>
      </c>
      <c r="G153" s="182">
        <f t="shared" si="27"/>
        <v>1.0072656478262683</v>
      </c>
      <c r="H153" s="83">
        <f>VLOOKUP(A153,raw_아이건설넷목록!B:I,7,FALSE)</f>
        <v>86.745000000000005</v>
      </c>
      <c r="I153" s="114">
        <f>IF(E153="","-",IF(E153&lt;1000000000,낙찰하한율!$B$3,IF(AND(E153&lt;5000000000,E153&gt;=1000000000),낙찰하한율!$B$4,IF(AND(E153&gt;=5000000000,E153&lt;10000000000),낙찰하한율!$B$5,IF(AND(E153&gt;=10000000000,E153&lt;30000000000),낙찰하한율!$B$6)))))</f>
        <v>0.86745000000000005</v>
      </c>
      <c r="J153" s="180">
        <f t="shared" si="28"/>
        <v>1013553000</v>
      </c>
      <c r="K153" s="83">
        <f>VLOOKUP(A153,raw_아이건설넷목록!B:J,8,FALSE)</f>
        <v>51343153</v>
      </c>
      <c r="L153" s="173">
        <f t="shared" si="34"/>
        <v>50316289.939999998</v>
      </c>
      <c r="M153" s="5"/>
      <c r="N153" s="83">
        <f>VLOOKUP(A153,raw_부광!A:L,5,FALSE)</f>
        <v>1013553000</v>
      </c>
      <c r="O153" s="5"/>
      <c r="P153" s="5"/>
      <c r="Q153" s="5">
        <f t="shared" si="29"/>
        <v>1.0272283188338391</v>
      </c>
      <c r="R153" s="185" t="str">
        <f>VLOOKUP(A153,raw_아이건설넷결과!C:K,8,FALSE)</f>
        <v>1,033,640,278</v>
      </c>
      <c r="S153" s="5" t="str">
        <f>VLOOKUP(A153,raw_아이건설넷결과!C:L,10,FALSE)</f>
        <v>주식회사 다울종합건설</v>
      </c>
      <c r="T153" s="126">
        <f t="shared" si="35"/>
        <v>87.358012168262718</v>
      </c>
      <c r="U153" s="123">
        <f t="shared" si="30"/>
        <v>87.358013095077922</v>
      </c>
      <c r="V153" s="119">
        <f t="shared" si="36"/>
        <v>0.89106920517241384</v>
      </c>
      <c r="W153" s="178" t="str">
        <f>VLOOKUP(A153,raw_아이건설넷결과!C:N,6,FALSE)</f>
        <v>1,183,223,200</v>
      </c>
      <c r="X153" s="84">
        <f t="shared" si="31"/>
        <v>1.0200199999999999</v>
      </c>
      <c r="Y153" s="83">
        <f t="shared" si="26"/>
        <v>102001.99999999999</v>
      </c>
      <c r="Z153" s="121">
        <f t="shared" si="37"/>
        <v>1026386976.3380499</v>
      </c>
      <c r="AA153" s="83">
        <f t="shared" si="32"/>
        <v>52371042.92306</v>
      </c>
      <c r="AB153" s="118">
        <f t="shared" si="33"/>
        <v>51323622.064598799</v>
      </c>
      <c r="AC153" s="9" t="str">
        <f>VLOOKUP(A153,raw_아이건설넷목록!B:P,14,FALSE)</f>
        <v>23/06/30/10:00</v>
      </c>
      <c r="AD153" s="9" t="str">
        <f>VLOOKUP(A153,raw_아이건설넷목록!B:Q,15,FALSE)</f>
        <v>23/07/04/10:00</v>
      </c>
      <c r="AE153" s="9" t="str">
        <f>VLOOKUP(A153,raw_아이건설넷목록!B:R,16,FALSE)</f>
        <v>23/07/04/11:10</v>
      </c>
      <c r="AF153" s="9" t="str">
        <f>VLOOKUP(A153,raw_부광!A:L,12,FALSE)</f>
        <v>-382/768</v>
      </c>
      <c r="AG153" s="85" t="s">
        <v>109</v>
      </c>
    </row>
    <row r="154" spans="1:33" ht="12.6" customHeight="1">
      <c r="A154" s="9" t="s">
        <v>801</v>
      </c>
      <c r="B154" s="5" t="s">
        <v>532</v>
      </c>
      <c r="C154" s="5" t="s">
        <v>533</v>
      </c>
      <c r="D154" s="5"/>
      <c r="E154" s="113">
        <f>VLOOKUP(A154,raw_아이건설넷목록!B:G,5,FALSE)</f>
        <v>902484000</v>
      </c>
      <c r="F154" s="83">
        <v>902484000</v>
      </c>
      <c r="G154" s="182">
        <f t="shared" si="27"/>
        <v>1.0039303886649793</v>
      </c>
      <c r="H154" s="83">
        <f>VLOOKUP(A154,raw_아이건설넷목록!B:I,7,FALSE)</f>
        <v>87.745000000000005</v>
      </c>
      <c r="I154" s="114">
        <f>IF(E154="","-",IF(E154&lt;1000000000,낙찰하한율!$B$3,IF(AND(E154&lt;5000000000,E154&gt;=1000000000),낙찰하한율!$B$4,IF(AND(E154&gt;=5000000000,E154&lt;10000000000),낙찰하한율!$B$5,IF(AND(E154&gt;=10000000000,E154&lt;30000000000),낙찰하한율!$B$6)))))</f>
        <v>0.87744999999999995</v>
      </c>
      <c r="J154" s="180">
        <f t="shared" si="28"/>
        <v>794997000.00000012</v>
      </c>
      <c r="K154" s="83">
        <f>VLOOKUP(A154,raw_아이건설넷목록!B:J,8,FALSE)</f>
        <v>22067767</v>
      </c>
      <c r="L154" s="173">
        <f t="shared" si="34"/>
        <v>21626411.66</v>
      </c>
      <c r="M154" s="5"/>
      <c r="N154" s="83">
        <f>VLOOKUP(A154,raw_부광!A:L,5,FALSE)</f>
        <v>794997000</v>
      </c>
      <c r="O154" s="5"/>
      <c r="P154" s="5"/>
      <c r="Q154" s="5">
        <f t="shared" si="29"/>
        <v>1.0068301546677234</v>
      </c>
      <c r="R154" s="185" t="str">
        <f>VLOOKUP(A154,raw_아이건설넷결과!C:K,8,FALSE)</f>
        <v>797,293,280</v>
      </c>
      <c r="S154" s="5" t="str">
        <f>VLOOKUP(A154,raw_아이건설넷결과!C:L,10,FALSE)</f>
        <v>태용종합건설 주식회사</v>
      </c>
      <c r="T154" s="126">
        <f t="shared" si="35"/>
        <v>88.044075139927543</v>
      </c>
      <c r="U154" s="123">
        <f t="shared" si="30"/>
        <v>88.044076298405017</v>
      </c>
      <c r="V154" s="119">
        <f t="shared" si="36"/>
        <v>0.88344311921319385</v>
      </c>
      <c r="W154" s="178" t="str">
        <f>VLOOKUP(A154,raw_아이건설넷결과!C:N,6,FALSE)</f>
        <v>905,561,525</v>
      </c>
      <c r="X154" s="84">
        <f t="shared" si="31"/>
        <v>1.0034100604553655</v>
      </c>
      <c r="Y154" s="83">
        <f t="shared" si="26"/>
        <v>100341.00604553655</v>
      </c>
      <c r="Z154" s="121">
        <f t="shared" si="37"/>
        <v>794584970.86439967</v>
      </c>
      <c r="AA154" s="83">
        <f t="shared" si="32"/>
        <v>22143019.419584919</v>
      </c>
      <c r="AB154" s="118">
        <f t="shared" si="33"/>
        <v>21700159.031193219</v>
      </c>
      <c r="AC154" s="9" t="str">
        <f>VLOOKUP(A154,raw_아이건설넷목록!B:P,14,FALSE)</f>
        <v>23/07/04/19:05</v>
      </c>
      <c r="AD154" s="9" t="str">
        <f>VLOOKUP(A154,raw_아이건설넷목록!B:Q,15,FALSE)</f>
        <v>23/07/10/11:00</v>
      </c>
      <c r="AE154" s="9" t="str">
        <f>VLOOKUP(A154,raw_아이건설넷목록!B:R,16,FALSE)</f>
        <v>23/07/11/15:00</v>
      </c>
      <c r="AF154" s="9" t="str">
        <f>VLOOKUP(A154,raw_부광!A:L,12,FALSE)</f>
        <v>-239/1164</v>
      </c>
      <c r="AG154" s="9" t="s">
        <v>281</v>
      </c>
    </row>
    <row r="155" spans="1:33" ht="12.6" customHeight="1">
      <c r="A155" s="9" t="s">
        <v>802</v>
      </c>
      <c r="B155" s="5" t="s">
        <v>534</v>
      </c>
      <c r="C155" s="5" t="s">
        <v>535</v>
      </c>
      <c r="D155" s="5"/>
      <c r="E155" s="113">
        <f>VLOOKUP(A155,raw_아이건설넷목록!B:G,5,FALSE)</f>
        <v>606749000</v>
      </c>
      <c r="F155" s="83">
        <v>606749000</v>
      </c>
      <c r="G155" s="182">
        <f t="shared" si="27"/>
        <v>1.0154568275637907</v>
      </c>
      <c r="H155" s="83">
        <f>VLOOKUP(A155,raw_아이건설넷목록!B:I,7,FALSE)</f>
        <v>87.745000000000005</v>
      </c>
      <c r="I155" s="114">
        <f>IF(E155="","-",IF(E155&lt;1000000000,낙찰하한율!$B$3,IF(AND(E155&lt;5000000000,E155&gt;=1000000000),낙찰하한율!$B$4,IF(AND(E155&gt;=5000000000,E155&lt;10000000000),낙찰하한율!$B$5,IF(AND(E155&gt;=10000000000,E155&lt;30000000000),낙찰하한율!$B$6)))))</f>
        <v>0.87744999999999995</v>
      </c>
      <c r="J155" s="180">
        <f t="shared" si="28"/>
        <v>540621000</v>
      </c>
      <c r="K155" s="83">
        <f>VLOOKUP(A155,raw_아이건설넷목록!B:J,8,FALSE)</f>
        <v>30040670</v>
      </c>
      <c r="L155" s="173">
        <f t="shared" si="34"/>
        <v>29439856.599999998</v>
      </c>
      <c r="M155" s="5"/>
      <c r="N155" s="83">
        <f>VLOOKUP(A155,raw_부광!A:L,5,FALSE)</f>
        <v>540621000</v>
      </c>
      <c r="O155" s="5"/>
      <c r="P155" s="5"/>
      <c r="Q155" s="5">
        <f t="shared" si="29"/>
        <v>1.0123429898650842</v>
      </c>
      <c r="R155" s="185" t="str">
        <f>VLOOKUP(A155,raw_아이건설넷결과!C:K,8,FALSE)</f>
        <v>538,963,218</v>
      </c>
      <c r="S155" s="5" t="str">
        <f>VLOOKUP(A155,raw_아이건설넷결과!C:L,10,FALSE)</f>
        <v>주식회사 올딤</v>
      </c>
      <c r="T155" s="126">
        <f t="shared" si="35"/>
        <v>88.352031600956309</v>
      </c>
      <c r="U155" s="123">
        <f t="shared" si="30"/>
        <v>88.352033276400576</v>
      </c>
      <c r="V155" s="119">
        <f t="shared" si="36"/>
        <v>0.88828035645711823</v>
      </c>
      <c r="W155" s="178" t="str">
        <f>VLOOKUP(A155,raw_아이건설넷결과!C:N,6,FALSE)</f>
        <v>610,017,900</v>
      </c>
      <c r="X155" s="84">
        <f t="shared" si="31"/>
        <v>1.0053875655336886</v>
      </c>
      <c r="Y155" s="83">
        <f t="shared" si="26"/>
        <v>100538.75655336886</v>
      </c>
      <c r="Z155" s="121">
        <f t="shared" si="37"/>
        <v>535260217.10814971</v>
      </c>
      <c r="AA155" s="83">
        <f t="shared" si="32"/>
        <v>30202516.078300912</v>
      </c>
      <c r="AB155" s="118">
        <f t="shared" si="33"/>
        <v>29598465.756734893</v>
      </c>
      <c r="AC155" s="9" t="str">
        <f>VLOOKUP(A155,raw_아이건설넷목록!B:P,14,FALSE)</f>
        <v>23/09/08/10:00</v>
      </c>
      <c r="AD155" s="9" t="str">
        <f>VLOOKUP(A155,raw_아이건설넷목록!B:Q,15,FALSE)</f>
        <v>23/09/13/10:00</v>
      </c>
      <c r="AE155" s="9" t="str">
        <f>VLOOKUP(A155,raw_아이건설넷목록!B:R,16,FALSE)</f>
        <v>23/09/13/11:00</v>
      </c>
      <c r="AF155" s="9" t="str">
        <f>VLOOKUP(A155,raw_부광!A:L,12,FALSE)</f>
        <v>111/953</v>
      </c>
      <c r="AG155" s="9" t="s">
        <v>281</v>
      </c>
    </row>
    <row r="156" spans="1:33" ht="12.6" customHeight="1">
      <c r="A156" s="9" t="s">
        <v>803</v>
      </c>
      <c r="B156" s="5" t="s">
        <v>536</v>
      </c>
      <c r="C156" s="5" t="s">
        <v>479</v>
      </c>
      <c r="D156" s="5"/>
      <c r="E156" s="113">
        <f>VLOOKUP(A156,raw_아이건설넷목록!B:G,5,FALSE)</f>
        <v>1270790000</v>
      </c>
      <c r="F156" s="83">
        <v>1270790000</v>
      </c>
      <c r="G156" s="182">
        <f t="shared" si="27"/>
        <v>1.0090100634670014</v>
      </c>
      <c r="H156" s="83">
        <f>VLOOKUP(A156,raw_아이건설넷목록!B:I,7,FALSE)</f>
        <v>86.745000000000005</v>
      </c>
      <c r="I156" s="114">
        <f>IF(E156="","-",IF(E156&lt;1000000000,낙찰하한율!$B$3,IF(AND(E156&lt;5000000000,E156&gt;=1000000000),낙찰하한율!$B$4,IF(AND(E156&gt;=5000000000,E156&lt;10000000000),낙찰하한율!$B$5,IF(AND(E156&gt;=10000000000,E156&lt;30000000000),낙찰하한율!$B$6)))))</f>
        <v>0.86745000000000005</v>
      </c>
      <c r="J156" s="180">
        <f t="shared" si="28"/>
        <v>1112279000</v>
      </c>
      <c r="K156" s="83">
        <f>VLOOKUP(A156,raw_아이건설넷목록!B:J,8,FALSE)</f>
        <v>66507633</v>
      </c>
      <c r="L156" s="173">
        <f t="shared" si="34"/>
        <v>65177480.339999996</v>
      </c>
      <c r="M156" s="5"/>
      <c r="N156" s="83">
        <f>VLOOKUP(A156,raw_부광!A:L,5,FALSE)</f>
        <v>1112279000</v>
      </c>
      <c r="O156" s="5"/>
      <c r="P156" s="5"/>
      <c r="Q156" s="5">
        <f t="shared" si="29"/>
        <v>1.0094037689739332</v>
      </c>
      <c r="R156" s="185" t="str">
        <f>VLOOKUP(A156,raw_아이건설넷결과!C:K,8,FALSE)</f>
        <v>1,112,713,000</v>
      </c>
      <c r="S156" s="5" t="str">
        <f>VLOOKUP(A156,raw_아이건설넷결과!C:L,10,FALSE)</f>
        <v>대호디엔씨 주식회사</v>
      </c>
      <c r="T156" s="126">
        <f t="shared" si="35"/>
        <v>87.438530572338564</v>
      </c>
      <c r="U156" s="123">
        <f t="shared" si="30"/>
        <v>87.438531428596463</v>
      </c>
      <c r="V156" s="119">
        <f t="shared" si="36"/>
        <v>0.87560729939643844</v>
      </c>
      <c r="W156" s="178" t="str">
        <f>VLOOKUP(A156,raw_아이건설넷결과!C:N,6,FALSE)</f>
        <v>1,272,565,975</v>
      </c>
      <c r="X156" s="84">
        <f t="shared" si="31"/>
        <v>1.0013975361782828</v>
      </c>
      <c r="Y156" s="83">
        <f t="shared" si="26"/>
        <v>100139.75361782828</v>
      </c>
      <c r="Z156" s="121">
        <f t="shared" si="37"/>
        <v>1103887366.5117998</v>
      </c>
      <c r="AA156" s="83">
        <f t="shared" si="32"/>
        <v>66600579.823249452</v>
      </c>
      <c r="AB156" s="118">
        <f t="shared" si="33"/>
        <v>65268568.22678446</v>
      </c>
      <c r="AC156" s="9" t="str">
        <f>VLOOKUP(A156,raw_아이건설넷목록!B:P,14,FALSE)</f>
        <v>23/10/11/10:00</v>
      </c>
      <c r="AD156" s="9" t="str">
        <f>VLOOKUP(A156,raw_아이건설넷목록!B:Q,15,FALSE)</f>
        <v>23/10/16/10:00</v>
      </c>
      <c r="AE156" s="9" t="str">
        <f>VLOOKUP(A156,raw_아이건설넷목록!B:R,16,FALSE)</f>
        <v>23/10/16/11:00</v>
      </c>
      <c r="AF156" s="9" t="str">
        <f>VLOOKUP(A156,raw_부광!A:L,12,FALSE)</f>
        <v>-21/818</v>
      </c>
      <c r="AG156" s="85" t="s">
        <v>109</v>
      </c>
    </row>
    <row r="157" spans="1:33" ht="12.6" customHeight="1">
      <c r="A157" s="9" t="s">
        <v>804</v>
      </c>
      <c r="B157" s="5" t="s">
        <v>537</v>
      </c>
      <c r="C157" s="5" t="s">
        <v>324</v>
      </c>
      <c r="D157" s="5"/>
      <c r="E157" s="113">
        <f>VLOOKUP(A157,raw_아이건설넷목록!B:G,5,FALSE)</f>
        <v>1020671000</v>
      </c>
      <c r="F157" s="83">
        <v>1020671000</v>
      </c>
      <c r="G157" s="182">
        <f t="shared" si="27"/>
        <v>1.0117508059889357</v>
      </c>
      <c r="H157" s="83">
        <f>VLOOKUP(A157,raw_아이건설넷목록!B:I,7,FALSE)</f>
        <v>87.745000000000005</v>
      </c>
      <c r="I157" s="114">
        <f>IF(E157="","-",IF(E157&lt;1000000000,낙찰하한율!$B$3,IF(AND(E157&lt;5000000000,E157&gt;=1000000000),낙찰하한율!$B$4,IF(AND(E157&gt;=5000000000,E157&lt;10000000000),낙찰하한율!$B$5,IF(AND(E157&gt;=10000000000,E157&lt;30000000000),낙찰하한율!$B$6)))))</f>
        <v>0.86745000000000005</v>
      </c>
      <c r="J157" s="180">
        <f t="shared" si="28"/>
        <v>895785000</v>
      </c>
      <c r="K157" s="83">
        <f>VLOOKUP(A157,raw_아이건설넷목록!B:J,8,FALSE)</f>
        <v>57915943</v>
      </c>
      <c r="L157" s="173">
        <f t="shared" si="34"/>
        <v>56757624.140000001</v>
      </c>
      <c r="M157" s="5"/>
      <c r="N157" s="83">
        <f>VLOOKUP(A157,raw_부광!A:L,5,FALSE)</f>
        <v>895785000</v>
      </c>
      <c r="O157" s="5"/>
      <c r="P157" s="5"/>
      <c r="Q157" s="5">
        <f t="shared" si="29"/>
        <v>1.0283902855114269</v>
      </c>
      <c r="R157" s="185" t="str">
        <f>VLOOKUP(A157,raw_아이건설넷결과!C:K,8,FALSE)</f>
        <v>910,517,280</v>
      </c>
      <c r="S157" s="5" t="str">
        <f>VLOOKUP(A157,raw_아이건설넷결과!C:L,10,FALSE)</f>
        <v>주식회사 와이에스종합건설</v>
      </c>
      <c r="T157" s="126">
        <f t="shared" si="35"/>
        <v>88.436545576084271</v>
      </c>
      <c r="U157" s="123">
        <f t="shared" si="30"/>
        <v>88.436546561577288</v>
      </c>
      <c r="V157" s="119">
        <f t="shared" si="36"/>
        <v>0.89207715316688729</v>
      </c>
      <c r="W157" s="178" t="str">
        <f>VLOOKUP(A157,raw_아이건설넷결과!C:N,6,FALSE)</f>
        <v>1,029,571,275</v>
      </c>
      <c r="X157" s="84">
        <f t="shared" si="31"/>
        <v>1.0087200233963736</v>
      </c>
      <c r="Y157" s="83">
        <f t="shared" si="26"/>
        <v>100872.00233963736</v>
      </c>
      <c r="Z157" s="121">
        <f t="shared" si="37"/>
        <v>893101614.12934983</v>
      </c>
      <c r="AA157" s="83">
        <f t="shared" si="32"/>
        <v>58420971.377983041</v>
      </c>
      <c r="AB157" s="118">
        <f t="shared" si="33"/>
        <v>57252551.950423382</v>
      </c>
      <c r="AC157" s="9" t="str">
        <f>VLOOKUP(A157,raw_아이건설넷목록!B:P,14,FALSE)</f>
        <v>23/07/17/10:00</v>
      </c>
      <c r="AD157" s="9" t="str">
        <f>VLOOKUP(A157,raw_아이건설넷목록!B:Q,15,FALSE)</f>
        <v>23/07/19/10:00</v>
      </c>
      <c r="AE157" s="9" t="str">
        <f>VLOOKUP(A157,raw_아이건설넷목록!B:R,16,FALSE)</f>
        <v>23/07/19/11:00</v>
      </c>
      <c r="AF157" s="9" t="str">
        <f>VLOOKUP(A157,raw_부광!A:L,12,FALSE)</f>
        <v>-218/288</v>
      </c>
      <c r="AG157" s="9" t="s">
        <v>118</v>
      </c>
    </row>
    <row r="158" spans="1:33" ht="12.6" customHeight="1">
      <c r="A158" s="9" t="s">
        <v>805</v>
      </c>
      <c r="B158" s="5" t="s">
        <v>538</v>
      </c>
      <c r="C158" s="5" t="s">
        <v>519</v>
      </c>
      <c r="D158" s="5"/>
      <c r="E158" s="113">
        <f>VLOOKUP(A158,raw_아이건설넷목록!B:G,5,FALSE)</f>
        <v>810994000</v>
      </c>
      <c r="F158" s="83">
        <v>810994000</v>
      </c>
      <c r="G158" s="182" t="e">
        <f t="shared" si="27"/>
        <v>#N/A</v>
      </c>
      <c r="H158" s="83">
        <f>VLOOKUP(A158,raw_아이건설넷목록!B:I,7,FALSE)</f>
        <v>87.745000000000005</v>
      </c>
      <c r="I158" s="114">
        <f>IF(E158="","-",IF(E158&lt;1000000000,낙찰하한율!$B$3,IF(AND(E158&lt;5000000000,E158&gt;=1000000000),낙찰하한율!$B$4,IF(AND(E158&gt;=5000000000,E158&lt;10000000000),낙찰하한율!$B$5,IF(AND(E158&gt;=10000000000,E158&lt;30000000000),낙찰하한율!$B$6)))))</f>
        <v>0.87744999999999995</v>
      </c>
      <c r="J158" s="180" t="e">
        <f t="shared" si="28"/>
        <v>#N/A</v>
      </c>
      <c r="K158" s="83">
        <f>VLOOKUP(A158,raw_아이건설넷목록!B:J,8,FALSE)</f>
        <v>39047875</v>
      </c>
      <c r="L158" s="173">
        <f t="shared" si="34"/>
        <v>38266917.5</v>
      </c>
      <c r="M158" s="5"/>
      <c r="N158" s="83" t="e">
        <f>VLOOKUP(A158,raw_부광!A:L,5,FALSE)</f>
        <v>#N/A</v>
      </c>
      <c r="O158" s="5"/>
      <c r="P158" s="5"/>
      <c r="Q158" s="5">
        <f t="shared" si="29"/>
        <v>1.007622770853696</v>
      </c>
      <c r="R158" s="185" t="str">
        <f>VLOOKUP(A158,raw_아이건설넷결과!C:K,8,FALSE)</f>
        <v>717,031,100</v>
      </c>
      <c r="S158" s="5" t="str">
        <f>VLOOKUP(A158,raw_아이건설넷결과!C:L,10,FALSE)</f>
        <v>주식회사 건융</v>
      </c>
      <c r="T158" s="126">
        <f t="shared" si="35"/>
        <v>88.340307564230102</v>
      </c>
      <c r="U158" s="123">
        <f t="shared" si="30"/>
        <v>88.340308824693949</v>
      </c>
      <c r="V158" s="119">
        <f t="shared" si="36"/>
        <v>0.88413860028557545</v>
      </c>
      <c r="W158" s="178" t="str">
        <f>VLOOKUP(A158,raw_아이건설넷결과!C:N,6,FALSE)</f>
        <v>811,669,225</v>
      </c>
      <c r="X158" s="84">
        <f t="shared" si="31"/>
        <v>1.0008325893903038</v>
      </c>
      <c r="Y158" s="83">
        <f t="shared" si="26"/>
        <v>100083.25893903039</v>
      </c>
      <c r="Z158" s="121">
        <f t="shared" si="37"/>
        <v>712199172.22939968</v>
      </c>
      <c r="AA158" s="83">
        <f t="shared" si="32"/>
        <v>39080385.846438907</v>
      </c>
      <c r="AB158" s="118">
        <f t="shared" si="33"/>
        <v>38298778.129510127</v>
      </c>
      <c r="AC158" s="9" t="str">
        <f>VLOOKUP(A158,raw_아이건설넷목록!B:P,14,FALSE)</f>
        <v>23/07/13/16:30</v>
      </c>
      <c r="AD158" s="9" t="str">
        <f>VLOOKUP(A158,raw_아이건설넷목록!B:Q,15,FALSE)</f>
        <v>23/07/19/17:00</v>
      </c>
      <c r="AE158" s="9" t="str">
        <f>VLOOKUP(A158,raw_아이건설넷목록!B:R,16,FALSE)</f>
        <v>23/07/19/18:00</v>
      </c>
      <c r="AF158" s="9" t="e">
        <f>VLOOKUP(A158,raw_부광!A:L,12,FALSE)</f>
        <v>#N/A</v>
      </c>
      <c r="AG158" s="158" t="s">
        <v>109</v>
      </c>
    </row>
    <row r="159" spans="1:33" ht="12.6" customHeight="1">
      <c r="A159" s="9" t="s">
        <v>806</v>
      </c>
      <c r="B159" s="5" t="s">
        <v>539</v>
      </c>
      <c r="C159" s="5" t="s">
        <v>345</v>
      </c>
      <c r="D159" s="5"/>
      <c r="E159" s="113">
        <f>VLOOKUP(A159,raw_아이건설넷목록!B:G,5,FALSE)</f>
        <v>1238404000</v>
      </c>
      <c r="F159" s="83">
        <v>1238404000</v>
      </c>
      <c r="G159" s="182">
        <f t="shared" si="27"/>
        <v>1.0091937794404671</v>
      </c>
      <c r="H159" s="83">
        <f>VLOOKUP(A159,raw_아이건설넷목록!B:I,7,FALSE)</f>
        <v>86.745000000000005</v>
      </c>
      <c r="I159" s="114">
        <f>IF(E159="","-",IF(E159&lt;1000000000,낙찰하한율!$B$3,IF(AND(E159&lt;5000000000,E159&gt;=1000000000),낙찰하한율!$B$4,IF(AND(E159&gt;=5000000000,E159&lt;10000000000),낙찰하한율!$B$5,IF(AND(E159&gt;=10000000000,E159&lt;30000000000),낙찰하한율!$B$6)))))</f>
        <v>0.86745000000000005</v>
      </c>
      <c r="J159" s="180">
        <f t="shared" si="28"/>
        <v>1084130000</v>
      </c>
      <c r="K159" s="83">
        <f>VLOOKUP(A159,raw_아이건설넷목록!B:J,8,FALSE)</f>
        <v>70462639</v>
      </c>
      <c r="L159" s="173">
        <f t="shared" si="34"/>
        <v>69053386.219999999</v>
      </c>
      <c r="M159" s="5"/>
      <c r="N159" s="83">
        <f>VLOOKUP(A159,raw_부광!A:L,5,FALSE)</f>
        <v>1084130000</v>
      </c>
      <c r="O159" s="5"/>
      <c r="P159" s="5"/>
      <c r="Q159" s="5">
        <f t="shared" si="29"/>
        <v>1.0044085590416543</v>
      </c>
      <c r="R159" s="185" t="str">
        <f>VLOOKUP(A159,raw_아이건설넷결과!C:K,8,FALSE)</f>
        <v>1,078,989,460</v>
      </c>
      <c r="S159" s="5" t="str">
        <f>VLOOKUP(A159,raw_아이건설넷결과!C:L,10,FALSE)</f>
        <v>(주)도시의미</v>
      </c>
      <c r="T159" s="126">
        <f t="shared" si="35"/>
        <v>87.504779187236522</v>
      </c>
      <c r="U159" s="123">
        <f t="shared" si="30"/>
        <v>87.504780066265042</v>
      </c>
      <c r="V159" s="119">
        <f t="shared" si="36"/>
        <v>0.87127420454068305</v>
      </c>
      <c r="W159" s="178" t="str">
        <f>VLOOKUP(A159,raw_아이건설넷결과!C:N,6,FALSE)</f>
        <v>1,233,063,450</v>
      </c>
      <c r="X159" s="84">
        <f t="shared" si="31"/>
        <v>0.99568755430376521</v>
      </c>
      <c r="Y159" s="83">
        <f t="shared" si="26"/>
        <v>99568.755430376521</v>
      </c>
      <c r="Z159" s="121">
        <f t="shared" si="37"/>
        <v>1069620901.20055</v>
      </c>
      <c r="AA159" s="83">
        <f t="shared" si="32"/>
        <v>70158772.695699111</v>
      </c>
      <c r="AB159" s="118">
        <f t="shared" si="33"/>
        <v>68755597.241785124</v>
      </c>
      <c r="AC159" s="9" t="str">
        <f>VLOOKUP(A159,raw_아이건설넷목록!B:P,14,FALSE)</f>
        <v>23/07/11/10:00</v>
      </c>
      <c r="AD159" s="9" t="str">
        <f>VLOOKUP(A159,raw_아이건설넷목록!B:Q,15,FALSE)</f>
        <v>23/07/13/10:00</v>
      </c>
      <c r="AE159" s="9" t="str">
        <f>VLOOKUP(A159,raw_아이건설넷목록!B:R,16,FALSE)</f>
        <v>23/07/13/11:00</v>
      </c>
      <c r="AF159" s="9" t="str">
        <f>VLOOKUP(A159,raw_부광!A:L,12,FALSE)</f>
        <v>211/786</v>
      </c>
      <c r="AG159" s="85" t="s">
        <v>109</v>
      </c>
    </row>
    <row r="160" spans="1:33" ht="12.6" customHeight="1">
      <c r="A160" s="9" t="s">
        <v>807</v>
      </c>
      <c r="B160" s="5" t="s">
        <v>540</v>
      </c>
      <c r="C160" s="5" t="s">
        <v>456</v>
      </c>
      <c r="D160" s="5"/>
      <c r="E160" s="113">
        <f>VLOOKUP(A160,raw_아이건설넷목록!B:G,5,FALSE)</f>
        <v>816976490</v>
      </c>
      <c r="F160" s="83">
        <v>816976490</v>
      </c>
      <c r="G160" s="182">
        <f t="shared" si="27"/>
        <v>1.0117498892399366</v>
      </c>
      <c r="H160" s="83">
        <f>VLOOKUP(A160,raw_아이건설넷목록!B:I,7,FALSE)</f>
        <v>87.745000000000005</v>
      </c>
      <c r="I160" s="114">
        <f>IF(E160="","-",IF(E160&lt;1000000000,낙찰하한율!$B$3,IF(AND(E160&lt;5000000000,E160&gt;=1000000000),낙찰하한율!$B$4,IF(AND(E160&gt;=5000000000,E160&lt;10000000000),낙찰하한율!$B$5,IF(AND(E160&gt;=10000000000,E160&lt;30000000000),낙찰하한율!$B$6)))))</f>
        <v>0.87744999999999995</v>
      </c>
      <c r="J160" s="180">
        <f t="shared" si="28"/>
        <v>725279000</v>
      </c>
      <c r="K160" s="83">
        <f>VLOOKUP(A160,raw_아이건설넷목록!B:J,8,FALSE)</f>
        <v>39176446</v>
      </c>
      <c r="L160" s="173">
        <f t="shared" si="34"/>
        <v>38392917.079999998</v>
      </c>
      <c r="M160" s="5"/>
      <c r="N160" s="83">
        <f>VLOOKUP(A160,raw_부광!A:L,5,FALSE)</f>
        <v>725279000</v>
      </c>
      <c r="O160" s="5"/>
      <c r="P160" s="5"/>
      <c r="Q160" s="5">
        <f t="shared" si="29"/>
        <v>1.0061553209003091</v>
      </c>
      <c r="R160" s="185" t="str">
        <f>VLOOKUP(A160,raw_아이건설넷결과!C:K,8,FALSE)</f>
        <v>721,268,500</v>
      </c>
      <c r="S160" s="5" t="str">
        <f>VLOOKUP(A160,raw_아이건설넷결과!C:L,10,FALSE)</f>
        <v>(주) 정마티씨</v>
      </c>
      <c r="T160" s="126">
        <f t="shared" si="35"/>
        <v>88.337429892702986</v>
      </c>
      <c r="U160" s="123">
        <f t="shared" si="30"/>
        <v>88.337431146030127</v>
      </c>
      <c r="V160" s="119">
        <f t="shared" si="36"/>
        <v>0.88285098632397607</v>
      </c>
      <c r="W160" s="178" t="str">
        <f>VLOOKUP(A160,raw_아이건설넷결과!C:N,6,FALSE)</f>
        <v>816,492,500</v>
      </c>
      <c r="X160" s="84">
        <f t="shared" si="31"/>
        <v>0.99940758393182161</v>
      </c>
      <c r="Y160" s="83">
        <f t="shared" si="26"/>
        <v>99940.758393182157</v>
      </c>
      <c r="Z160" s="121">
        <f t="shared" si="37"/>
        <v>716431354.87814975</v>
      </c>
      <c r="AA160" s="83">
        <f t="shared" si="32"/>
        <v>39153237.243895479</v>
      </c>
      <c r="AB160" s="118">
        <f t="shared" si="33"/>
        <v>38370172.499017566</v>
      </c>
      <c r="AC160" s="9" t="str">
        <f>VLOOKUP(A160,raw_아이건설넷목록!B:P,14,FALSE)</f>
        <v>23/07/18/10:00</v>
      </c>
      <c r="AD160" s="9" t="str">
        <f>VLOOKUP(A160,raw_아이건설넷목록!B:Q,15,FALSE)</f>
        <v>23/07/20/14:50</v>
      </c>
      <c r="AE160" s="9" t="str">
        <f>VLOOKUP(A160,raw_아이건설넷목록!B:R,16,FALSE)</f>
        <v>23/07/20/15:50</v>
      </c>
      <c r="AF160" s="9" t="str">
        <f>VLOOKUP(A160,raw_부광!A:L,12,FALSE)</f>
        <v>207/667</v>
      </c>
      <c r="AG160" s="85" t="s">
        <v>109</v>
      </c>
    </row>
    <row r="161" spans="1:33" ht="12.6" customHeight="1">
      <c r="A161" s="9" t="s">
        <v>808</v>
      </c>
      <c r="B161" s="5" t="s">
        <v>541</v>
      </c>
      <c r="C161" s="5" t="s">
        <v>456</v>
      </c>
      <c r="D161" s="5"/>
      <c r="E161" s="113">
        <f>VLOOKUP(A161,raw_아이건설넷목록!B:G,5,FALSE)</f>
        <v>2189598000</v>
      </c>
      <c r="F161" s="83">
        <v>2189598000</v>
      </c>
      <c r="G161" s="182">
        <f t="shared" si="27"/>
        <v>1.0131076393960889</v>
      </c>
      <c r="H161" s="83">
        <f>VLOOKUP(A161,raw_아이건설넷목록!B:I,7,FALSE)</f>
        <v>86.745000000000005</v>
      </c>
      <c r="I161" s="114">
        <f>IF(E161="","-",IF(E161&lt;1000000000,낙찰하한율!$B$3,IF(AND(E161&lt;5000000000,E161&gt;=1000000000),낙찰하한율!$B$4,IF(AND(E161&gt;=5000000000,E161&lt;10000000000),낙찰하한율!$B$5,IF(AND(E161&gt;=10000000000,E161&lt;30000000000),낙찰하한율!$B$6)))))</f>
        <v>0.86745000000000005</v>
      </c>
      <c r="J161" s="180">
        <f t="shared" si="28"/>
        <v>1924262999.9999998</v>
      </c>
      <c r="K161" s="83">
        <f>VLOOKUP(A161,raw_아이건설넷목록!B:J,8,FALSE)</f>
        <v>115863452</v>
      </c>
      <c r="L161" s="173">
        <f t="shared" si="34"/>
        <v>113546182.95999999</v>
      </c>
      <c r="M161" s="5"/>
      <c r="N161" s="83">
        <f>VLOOKUP(A161,raw_부광!A:L,5,FALSE)</f>
        <v>1924263000</v>
      </c>
      <c r="O161" s="5"/>
      <c r="P161" s="5"/>
      <c r="Q161" s="5">
        <f t="shared" si="29"/>
        <v>1.0116990120467071</v>
      </c>
      <c r="R161" s="185" t="str">
        <f>VLOOKUP(A161,raw_아이건설넷결과!C:K,8,FALSE)</f>
        <v>1,921,587,500</v>
      </c>
      <c r="S161" s="5" t="str">
        <f>VLOOKUP(A161,raw_아이건설넷결과!C:L,10,FALSE)</f>
        <v>주식회사 고흥종합건설</v>
      </c>
      <c r="T161" s="126">
        <f t="shared" si="35"/>
        <v>87.445026322834792</v>
      </c>
      <c r="U161" s="123">
        <f t="shared" si="30"/>
        <v>87.44502681843926</v>
      </c>
      <c r="V161" s="119">
        <f t="shared" si="36"/>
        <v>0.87759830799991601</v>
      </c>
      <c r="W161" s="178" t="str">
        <f>VLOOKUP(A161,raw_아이건설넷결과!C:N,6,FALSE)</f>
        <v>2,197,480,600</v>
      </c>
      <c r="X161" s="84">
        <f t="shared" si="31"/>
        <v>1.0036000215564684</v>
      </c>
      <c r="Y161" s="83">
        <f t="shared" si="26"/>
        <v>100360.00215564684</v>
      </c>
      <c r="Z161" s="121">
        <f t="shared" si="37"/>
        <v>1906204557.9680498</v>
      </c>
      <c r="AA161" s="83">
        <f t="shared" si="32"/>
        <v>116280562.92480685</v>
      </c>
      <c r="AB161" s="118">
        <f t="shared" si="33"/>
        <v>113954951.66631071</v>
      </c>
      <c r="AC161" s="9" t="str">
        <f>VLOOKUP(A161,raw_아이건설넷목록!B:P,14,FALSE)</f>
        <v>23/07/21/10:00</v>
      </c>
      <c r="AD161" s="9" t="str">
        <f>VLOOKUP(A161,raw_아이건설넷목록!B:Q,15,FALSE)</f>
        <v>23/07/25/10:00</v>
      </c>
      <c r="AE161" s="9" t="str">
        <f>VLOOKUP(A161,raw_아이건설넷목록!B:R,16,FALSE)</f>
        <v>23/07/25/11:00</v>
      </c>
      <c r="AF161" s="9" t="str">
        <f>VLOOKUP(A161,raw_부광!A:L,12,FALSE)</f>
        <v>57/773</v>
      </c>
      <c r="AG161" s="85" t="s">
        <v>109</v>
      </c>
    </row>
    <row r="162" spans="1:33" ht="12.6" customHeight="1">
      <c r="A162" s="9" t="s">
        <v>809</v>
      </c>
      <c r="B162" s="5" t="s">
        <v>542</v>
      </c>
      <c r="C162" s="5" t="s">
        <v>543</v>
      </c>
      <c r="D162" s="5"/>
      <c r="E162" s="113">
        <f>VLOOKUP(A162,raw_아이건설넷목록!B:G,5,FALSE)</f>
        <v>863496000</v>
      </c>
      <c r="F162" s="83">
        <v>863496000</v>
      </c>
      <c r="G162" s="182">
        <f t="shared" si="27"/>
        <v>1.0136357154832998</v>
      </c>
      <c r="H162" s="83">
        <f>VLOOKUP(A162,raw_아이건설넷목록!B:I,7,FALSE)</f>
        <v>87.745000000000005</v>
      </c>
      <c r="I162" s="114">
        <f>IF(E162="","-",IF(E162&lt;1000000000,낙찰하한율!$B$3,IF(AND(E162&lt;5000000000,E162&gt;=1000000000),낙찰하한율!$B$4,IF(AND(E162&gt;=5000000000,E162&lt;10000000000),낙찰하한율!$B$5,IF(AND(E162&gt;=10000000000,E162&lt;30000000000),낙찰하한율!$B$6)))))</f>
        <v>0.87744999999999995</v>
      </c>
      <c r="J162" s="180">
        <f t="shared" si="28"/>
        <v>768006000</v>
      </c>
      <c r="K162" s="83">
        <f>VLOOKUP(A162,raw_아이건설넷목록!B:J,8,FALSE)</f>
        <v>30159319</v>
      </c>
      <c r="L162" s="173">
        <f t="shared" si="34"/>
        <v>29556132.620000001</v>
      </c>
      <c r="M162" s="5"/>
      <c r="N162" s="83">
        <f>VLOOKUP(A162,raw_부광!A:L,5,FALSE)</f>
        <v>768006000</v>
      </c>
      <c r="O162" s="5"/>
      <c r="P162" s="5"/>
      <c r="Q162" s="5">
        <f t="shared" si="29"/>
        <v>1.0026981172311895</v>
      </c>
      <c r="R162" s="185" t="str">
        <f>VLOOKUP(A162,raw_아이건설넷결과!C:K,8,FALSE)</f>
        <v>759,718,860</v>
      </c>
      <c r="S162" s="5" t="str">
        <f>VLOOKUP(A162,raw_아이건설넷결과!C:L,10,FALSE)</f>
        <v>(주)위브건설</v>
      </c>
      <c r="T162" s="126">
        <f t="shared" si="35"/>
        <v>88.175064841994981</v>
      </c>
      <c r="U162" s="123">
        <f t="shared" si="30"/>
        <v>88.175066046237717</v>
      </c>
      <c r="V162" s="119">
        <f t="shared" si="36"/>
        <v>0.87981746296450702</v>
      </c>
      <c r="W162" s="178" t="str">
        <f>VLOOKUP(A162,raw_아이건설넷결과!C:N,6,FALSE)</f>
        <v>861,602,825</v>
      </c>
      <c r="X162" s="84">
        <f t="shared" si="31"/>
        <v>0.99780754630015656</v>
      </c>
      <c r="Y162" s="83">
        <f t="shared" si="26"/>
        <v>99780.754630015654</v>
      </c>
      <c r="Z162" s="121">
        <f t="shared" si="37"/>
        <v>756013409.54939973</v>
      </c>
      <c r="AA162" s="83">
        <f t="shared" si="32"/>
        <v>30093196.089473691</v>
      </c>
      <c r="AB162" s="118">
        <f t="shared" si="33"/>
        <v>29491332.167684216</v>
      </c>
      <c r="AC162" s="9" t="str">
        <f>VLOOKUP(A162,raw_아이건설넷목록!B:P,14,FALSE)</f>
        <v>23/09/05/10:00</v>
      </c>
      <c r="AD162" s="9" t="str">
        <f>VLOOKUP(A162,raw_아이건설넷목록!B:Q,15,FALSE)</f>
        <v>23/09/07/10:00</v>
      </c>
      <c r="AE162" s="9" t="str">
        <f>VLOOKUP(A162,raw_아이건설넷목록!B:R,16,FALSE)</f>
        <v>23/09/07/11:00</v>
      </c>
      <c r="AF162" s="9" t="str">
        <f>VLOOKUP(A162,raw_부광!A:L,12,FALSE)</f>
        <v>468/781</v>
      </c>
      <c r="AG162" s="9" t="s">
        <v>113</v>
      </c>
    </row>
    <row r="163" spans="1:33" ht="12.6" customHeight="1">
      <c r="A163" s="9" t="s">
        <v>810</v>
      </c>
      <c r="B163" s="5" t="s">
        <v>544</v>
      </c>
      <c r="C163" s="5" t="s">
        <v>545</v>
      </c>
      <c r="D163" s="5"/>
      <c r="E163" s="113">
        <f>VLOOKUP(A163,raw_아이건설넷목록!B:G,5,FALSE)</f>
        <v>2322402000</v>
      </c>
      <c r="F163" s="83">
        <v>2322402000</v>
      </c>
      <c r="G163" s="182">
        <f t="shared" si="27"/>
        <v>1.0059066695066428</v>
      </c>
      <c r="H163" s="83">
        <f>VLOOKUP(A163,raw_아이건설넷목록!B:I,7,FALSE)</f>
        <v>86.745000000000005</v>
      </c>
      <c r="I163" s="114">
        <f>IF(E163="","-",IF(E163&lt;1000000000,낙찰하한율!$B$3,IF(AND(E163&lt;5000000000,E163&gt;=1000000000),낙찰하한율!$B$4,IF(AND(E163&gt;=5000000000,E163&lt;10000000000),낙찰하한율!$B$5,IF(AND(E163&gt;=10000000000,E163&lt;30000000000),낙찰하한율!$B$6)))))</f>
        <v>0.86745000000000005</v>
      </c>
      <c r="J163" s="180">
        <f t="shared" si="28"/>
        <v>2026467000</v>
      </c>
      <c r="K163" s="83">
        <f>VLOOKUP(A163,raw_아이건설넷목록!B:J,8,FALSE)</f>
        <v>74791477</v>
      </c>
      <c r="L163" s="173">
        <f t="shared" si="34"/>
        <v>73295647.459999993</v>
      </c>
      <c r="M163" s="5"/>
      <c r="N163" s="83">
        <f>VLOOKUP(A163,raw_부광!A:L,5,FALSE)</f>
        <v>2026467000</v>
      </c>
      <c r="O163" s="5"/>
      <c r="P163" s="5"/>
      <c r="Q163" s="5">
        <f t="shared" si="29"/>
        <v>1.0047919886275345</v>
      </c>
      <c r="R163" s="185" t="str">
        <f>VLOOKUP(A163,raw_아이건설넷결과!C:K,8,FALSE)</f>
        <v>2,024,221,400</v>
      </c>
      <c r="S163" s="5" t="str">
        <f>VLOOKUP(A163,raw_아이건설넷결과!C:L,10,FALSE)</f>
        <v>(주)소망건설</v>
      </c>
      <c r="T163" s="126">
        <f t="shared" si="35"/>
        <v>87.174626287996048</v>
      </c>
      <c r="U163" s="123">
        <f t="shared" si="30"/>
        <v>87.174626767118539</v>
      </c>
      <c r="V163" s="119">
        <f t="shared" si="36"/>
        <v>0.87160681053495481</v>
      </c>
      <c r="W163" s="178" t="str">
        <f>VLOOKUP(A163,raw_아이건설넷결과!C:N,6,FALSE)</f>
        <v>2,322,030,475</v>
      </c>
      <c r="X163" s="84">
        <f t="shared" si="31"/>
        <v>0.99984002554252016</v>
      </c>
      <c r="Y163" s="83">
        <f t="shared" si="26"/>
        <v>99984.002554252016</v>
      </c>
      <c r="Z163" s="121">
        <f t="shared" si="37"/>
        <v>2014245347.0367999</v>
      </c>
      <c r="AA163" s="83">
        <f t="shared" si="32"/>
        <v>74779512.274042815</v>
      </c>
      <c r="AB163" s="118">
        <f t="shared" si="33"/>
        <v>73283922.028561965</v>
      </c>
      <c r="AC163" s="9" t="str">
        <f>VLOOKUP(A163,raw_아이건설넷목록!B:P,14,FALSE)</f>
        <v>23/10/11/16:00</v>
      </c>
      <c r="AD163" s="9" t="str">
        <f>VLOOKUP(A163,raw_아이건설넷목록!B:Q,15,FALSE)</f>
        <v>23/10/17/10:00</v>
      </c>
      <c r="AE163" s="9" t="str">
        <f>VLOOKUP(A163,raw_아이건설넷목록!B:R,16,FALSE)</f>
        <v>23/10/17/11:00</v>
      </c>
      <c r="AF163" s="9" t="str">
        <f>VLOOKUP(A163,raw_부광!A:L,12,FALSE)</f>
        <v>71/787</v>
      </c>
      <c r="AG163" s="158" t="s">
        <v>109</v>
      </c>
    </row>
    <row r="164" spans="1:33" ht="12.6" customHeight="1">
      <c r="A164" s="9" t="s">
        <v>811</v>
      </c>
      <c r="B164" s="5" t="s">
        <v>546</v>
      </c>
      <c r="C164" s="5" t="s">
        <v>547</v>
      </c>
      <c r="D164" s="5"/>
      <c r="E164" s="113">
        <f>VLOOKUP(A164,raw_아이건설넷목록!B:G,5,FALSE)</f>
        <v>692000000</v>
      </c>
      <c r="F164" s="83">
        <v>692000000</v>
      </c>
      <c r="G164" s="182">
        <f t="shared" si="27"/>
        <v>1.0157092757949089</v>
      </c>
      <c r="H164" s="83">
        <f>VLOOKUP(A164,raw_아이건설넷목록!B:I,7,FALSE)</f>
        <v>87.745000000000005</v>
      </c>
      <c r="I164" s="114">
        <f>IF(E164="","-",IF(E164&lt;1000000000,낙찰하한율!$B$3,IF(AND(E164&lt;5000000000,E164&gt;=1000000000),낙찰하한율!$B$4,IF(AND(E164&gt;=5000000000,E164&lt;10000000000),낙찰하한율!$B$5,IF(AND(E164&gt;=10000000000,E164&lt;30000000000),낙찰하한율!$B$6)))))</f>
        <v>0.87744999999999995</v>
      </c>
      <c r="J164" s="180">
        <f t="shared" si="28"/>
        <v>616734000</v>
      </c>
      <c r="K164" s="83">
        <f>VLOOKUP(A164,raw_아이건설넷목록!B:J,8,FALSE)</f>
        <v>35570398</v>
      </c>
      <c r="L164" s="173">
        <f t="shared" si="34"/>
        <v>34858990.039999999</v>
      </c>
      <c r="M164" s="5"/>
      <c r="N164" s="83">
        <f>VLOOKUP(A164,raw_부광!A:L,5,FALSE)</f>
        <v>616734000</v>
      </c>
      <c r="O164" s="5"/>
      <c r="P164" s="5"/>
      <c r="Q164" s="5">
        <f t="shared" si="29"/>
        <v>1.0124816492351558</v>
      </c>
      <c r="R164" s="185" t="str">
        <f>VLOOKUP(A164,raw_아이건설넷결과!C:K,8,FALSE)</f>
        <v>614,774,200</v>
      </c>
      <c r="S164" s="5" t="str">
        <f>VLOOKUP(A164,raw_아이건설넷결과!C:L,10,FALSE)</f>
        <v>주식회사 그로우건설</v>
      </c>
      <c r="T164" s="126">
        <f t="shared" si="35"/>
        <v>88.372925800004779</v>
      </c>
      <c r="U164" s="123">
        <f t="shared" si="30"/>
        <v>88.372927266553276</v>
      </c>
      <c r="V164" s="119">
        <f t="shared" si="36"/>
        <v>0.88840202312138727</v>
      </c>
      <c r="W164" s="178" t="str">
        <f>VLOOKUP(A164,raw_아이건설넷결과!C:N,6,FALSE)</f>
        <v>695,658,975</v>
      </c>
      <c r="X164" s="84">
        <f t="shared" si="31"/>
        <v>1.0052875361271676</v>
      </c>
      <c r="Y164" s="83">
        <f t="shared" si="26"/>
        <v>100528.75361271676</v>
      </c>
      <c r="Z164" s="121">
        <f t="shared" si="37"/>
        <v>610405978.36689973</v>
      </c>
      <c r="AA164" s="83">
        <f t="shared" si="32"/>
        <v>35758477.764482729</v>
      </c>
      <c r="AB164" s="118">
        <f t="shared" si="33"/>
        <v>35043308.209193073</v>
      </c>
      <c r="AC164" s="9" t="str">
        <f>VLOOKUP(A164,raw_아이건설넷목록!B:P,14,FALSE)</f>
        <v>23/09/11/10:00</v>
      </c>
      <c r="AD164" s="9" t="str">
        <f>VLOOKUP(A164,raw_아이건설넷목록!B:Q,15,FALSE)</f>
        <v>23/09/13/10:00</v>
      </c>
      <c r="AE164" s="9" t="str">
        <f>VLOOKUP(A164,raw_아이건설넷목록!B:R,16,FALSE)</f>
        <v>23/09/13/11:00</v>
      </c>
      <c r="AF164" s="9" t="str">
        <f>VLOOKUP(A164,raw_부광!A:L,12,FALSE)</f>
        <v>90/993</v>
      </c>
      <c r="AG164" s="9" t="s">
        <v>107</v>
      </c>
    </row>
    <row r="165" spans="1:33" ht="12.6" customHeight="1">
      <c r="A165" s="9" t="s">
        <v>812</v>
      </c>
      <c r="B165" s="5" t="s">
        <v>548</v>
      </c>
      <c r="C165" s="5" t="s">
        <v>364</v>
      </c>
      <c r="D165" s="5"/>
      <c r="E165" s="113">
        <f>VLOOKUP(A165,raw_아이건설넷목록!B:G,5,FALSE)</f>
        <v>655711000</v>
      </c>
      <c r="F165" s="83">
        <v>655711000</v>
      </c>
      <c r="G165" s="182" t="e">
        <f t="shared" si="27"/>
        <v>#N/A</v>
      </c>
      <c r="H165" s="83">
        <f>VLOOKUP(A165,raw_아이건설넷목록!B:I,7,FALSE)</f>
        <v>87.745000000000005</v>
      </c>
      <c r="I165" s="114">
        <f>IF(E165="","-",IF(E165&lt;1000000000,낙찰하한율!$B$3,IF(AND(E165&lt;5000000000,E165&gt;=1000000000),낙찰하한율!$B$4,IF(AND(E165&gt;=5000000000,E165&lt;10000000000),낙찰하한율!$B$5,IF(AND(E165&gt;=10000000000,E165&lt;30000000000),낙찰하한율!$B$6)))))</f>
        <v>0.87744999999999995</v>
      </c>
      <c r="J165" s="180" t="e">
        <f t="shared" si="28"/>
        <v>#N/A</v>
      </c>
      <c r="K165" s="83">
        <f>VLOOKUP(A165,raw_아이건설넷목록!B:J,8,FALSE)</f>
        <v>26629779</v>
      </c>
      <c r="L165" s="173">
        <f t="shared" si="34"/>
        <v>26097183.419999998</v>
      </c>
      <c r="M165" s="5"/>
      <c r="N165" s="83" t="e">
        <f>VLOOKUP(A165,raw_부광!A:L,5,FALSE)</f>
        <v>#N/A</v>
      </c>
      <c r="O165" s="5"/>
      <c r="P165" s="5"/>
      <c r="Q165" s="5">
        <f t="shared" si="29"/>
        <v>1.0125268753644185</v>
      </c>
      <c r="R165" s="185" t="str">
        <f>VLOOKUP(A165,raw_아이건설넷결과!C:K,8,FALSE)</f>
        <v>582,561,000</v>
      </c>
      <c r="S165" s="5" t="str">
        <f>VLOOKUP(A165,raw_아이건설넷결과!C:L,10,FALSE)</f>
        <v>주식회사 신태양종합건설</v>
      </c>
      <c r="T165" s="126">
        <f t="shared" si="35"/>
        <v>88.241032856095643</v>
      </c>
      <c r="U165" s="123">
        <f t="shared" si="30"/>
        <v>88.241034418958037</v>
      </c>
      <c r="V165" s="119">
        <f t="shared" si="36"/>
        <v>0.88844170678850898</v>
      </c>
      <c r="W165" s="178" t="str">
        <f>VLOOKUP(A165,raw_아이건설넷결과!C:N,6,FALSE)</f>
        <v>660,192,850</v>
      </c>
      <c r="X165" s="84">
        <f t="shared" si="31"/>
        <v>1.0068350996094315</v>
      </c>
      <c r="Y165" s="83">
        <f t="shared" si="26"/>
        <v>100683.50996094315</v>
      </c>
      <c r="Z165" s="121">
        <f t="shared" si="37"/>
        <v>579286226.9856497</v>
      </c>
      <c r="AA165" s="83">
        <f t="shared" si="32"/>
        <v>26811796.192042146</v>
      </c>
      <c r="AB165" s="118">
        <f t="shared" si="33"/>
        <v>26275560.268201303</v>
      </c>
      <c r="AC165" s="9" t="str">
        <f>VLOOKUP(A165,raw_아이건설넷목록!B:P,14,FALSE)</f>
        <v>23/10/11/10:00</v>
      </c>
      <c r="AD165" s="9" t="str">
        <f>VLOOKUP(A165,raw_아이건설넷목록!B:Q,15,FALSE)</f>
        <v>23/10/16/10:00</v>
      </c>
      <c r="AE165" s="9" t="str">
        <f>VLOOKUP(A165,raw_아이건설넷목록!B:R,16,FALSE)</f>
        <v>23/10/16/11:00</v>
      </c>
      <c r="AF165" s="9" t="e">
        <f>VLOOKUP(A165,raw_부광!A:L,12,FALSE)</f>
        <v>#N/A</v>
      </c>
      <c r="AG165" s="9" t="s">
        <v>118</v>
      </c>
    </row>
    <row r="166" spans="1:33" ht="12.6" customHeight="1">
      <c r="A166" s="9" t="s">
        <v>813</v>
      </c>
      <c r="B166" s="5" t="s">
        <v>549</v>
      </c>
      <c r="C166" s="5" t="s">
        <v>550</v>
      </c>
      <c r="D166" s="5"/>
      <c r="E166" s="113">
        <f>VLOOKUP(A166,raw_아이건설넷목록!B:G,5,FALSE)</f>
        <v>688780000</v>
      </c>
      <c r="F166" s="83">
        <v>688780000</v>
      </c>
      <c r="G166" s="182">
        <f t="shared" si="27"/>
        <v>1.0080381039952031</v>
      </c>
      <c r="H166" s="83">
        <f>VLOOKUP(A166,raw_아이건설넷목록!B:I,7,FALSE)</f>
        <v>87.745000000000005</v>
      </c>
      <c r="I166" s="114">
        <f>IF(E166="","-",IF(E166&lt;1000000000,낙찰하한율!$B$3,IF(AND(E166&lt;5000000000,E166&gt;=1000000000),낙찰하한율!$B$4,IF(AND(E166&gt;=5000000000,E166&lt;10000000000),낙찰하한율!$B$5,IF(AND(E166&gt;=10000000000,E166&lt;30000000000),낙찰하한율!$B$6)))))</f>
        <v>0.87744999999999995</v>
      </c>
      <c r="J166" s="180">
        <f t="shared" si="28"/>
        <v>609228000</v>
      </c>
      <c r="K166" s="83">
        <f>VLOOKUP(A166,raw_아이건설넷목록!B:J,8,FALSE)</f>
        <v>37161907</v>
      </c>
      <c r="L166" s="173">
        <f t="shared" si="34"/>
        <v>36418668.859999999</v>
      </c>
      <c r="M166" s="5"/>
      <c r="N166" s="83">
        <f>VLOOKUP(A166,raw_부광!A:L,5,FALSE)</f>
        <v>609228000</v>
      </c>
      <c r="O166" s="5"/>
      <c r="P166" s="5"/>
      <c r="Q166" s="5">
        <f t="shared" si="29"/>
        <v>0.99627544226379561</v>
      </c>
      <c r="R166" s="185" t="str">
        <f>VLOOKUP(A166,raw_아이건설넷결과!C:K,8,FALSE)</f>
        <v>602,119,000</v>
      </c>
      <c r="S166" s="5" t="str">
        <f>VLOOKUP(A166,raw_아이건설넷결과!C:L,10,FALSE)</f>
        <v>대호건설 주식회사</v>
      </c>
      <c r="T166" s="126">
        <f t="shared" si="35"/>
        <v>88.419306907380189</v>
      </c>
      <c r="U166" s="123">
        <f t="shared" si="30"/>
        <v>88.419308399561899</v>
      </c>
      <c r="V166" s="119">
        <f t="shared" si="36"/>
        <v>0.87418188681436748</v>
      </c>
      <c r="W166" s="178" t="str">
        <f>VLOOKUP(A166,raw_아이건설넷결과!C:N,6,FALSE)</f>
        <v>680,981,350</v>
      </c>
      <c r="X166" s="84">
        <f t="shared" si="31"/>
        <v>0.988677589360899</v>
      </c>
      <c r="Y166" s="83">
        <f t="shared" si="26"/>
        <v>98867.7589360899</v>
      </c>
      <c r="Z166" s="121">
        <f t="shared" si="37"/>
        <v>597527096.31064975</v>
      </c>
      <c r="AA166" s="83">
        <f t="shared" si="32"/>
        <v>36741144.628813915</v>
      </c>
      <c r="AB166" s="118">
        <f t="shared" si="33"/>
        <v>36006321.736237638</v>
      </c>
      <c r="AC166" s="9" t="str">
        <f>VLOOKUP(A166,raw_아이건설넷목록!B:P,14,FALSE)</f>
        <v>23/07/07/10:00</v>
      </c>
      <c r="AD166" s="9" t="str">
        <f>VLOOKUP(A166,raw_아이건설넷목록!B:Q,15,FALSE)</f>
        <v>23/07/11/10:00</v>
      </c>
      <c r="AE166" s="9" t="str">
        <f>VLOOKUP(A166,raw_아이건설넷목록!B:R,16,FALSE)</f>
        <v>23/07/11/11:00</v>
      </c>
      <c r="AF166" s="9" t="str">
        <f>VLOOKUP(A166,raw_부광!A:L,12,FALSE)</f>
        <v>514/1015</v>
      </c>
      <c r="AG166" s="85" t="s">
        <v>109</v>
      </c>
    </row>
    <row r="167" spans="1:33" ht="12.6" customHeight="1">
      <c r="A167" s="9" t="s">
        <v>814</v>
      </c>
      <c r="B167" s="5" t="s">
        <v>551</v>
      </c>
      <c r="C167" s="5" t="s">
        <v>319</v>
      </c>
      <c r="D167" s="5"/>
      <c r="E167" s="113">
        <f>VLOOKUP(A167,raw_아이건설넷목록!B:G,5,FALSE)</f>
        <v>988084000</v>
      </c>
      <c r="F167" s="83">
        <v>988084000</v>
      </c>
      <c r="G167" s="182">
        <f t="shared" si="27"/>
        <v>1.0081934727281112</v>
      </c>
      <c r="H167" s="83">
        <f>VLOOKUP(A167,raw_아이건설넷목록!B:I,7,FALSE)</f>
        <v>87.745000000000005</v>
      </c>
      <c r="I167" s="114">
        <f>IF(E167="","-",IF(E167&lt;1000000000,낙찰하한율!$B$3,IF(AND(E167&lt;5000000000,E167&gt;=1000000000),낙찰하한율!$B$4,IF(AND(E167&gt;=5000000000,E167&lt;10000000000),낙찰하한율!$B$5,IF(AND(E167&gt;=10000000000,E167&lt;30000000000),낙찰하한율!$B$6)))))</f>
        <v>0.87744999999999995</v>
      </c>
      <c r="J167" s="180">
        <f t="shared" si="28"/>
        <v>874097999.99999988</v>
      </c>
      <c r="K167" s="83">
        <f>VLOOKUP(A167,raw_아이건설넷목록!B:J,8,FALSE)</f>
        <v>54402349</v>
      </c>
      <c r="L167" s="173">
        <f t="shared" si="34"/>
        <v>53314302.019999996</v>
      </c>
      <c r="M167" s="5"/>
      <c r="N167" s="83">
        <f>VLOOKUP(A167,raw_부광!A:L,5,FALSE)</f>
        <v>874098000</v>
      </c>
      <c r="O167" s="5"/>
      <c r="P167" s="5"/>
      <c r="Q167" s="5">
        <f t="shared" si="29"/>
        <v>1.0157588049986015</v>
      </c>
      <c r="R167" s="185" t="str">
        <f>VLOOKUP(A167,raw_아이건설넷결과!C:K,8,FALSE)</f>
        <v>880,657,100</v>
      </c>
      <c r="S167" s="5" t="str">
        <f>VLOOKUP(A167,raw_아이건설넷결과!C:L,10,FALSE)</f>
        <v>주식회사 지니이앤씨</v>
      </c>
      <c r="T167" s="126">
        <f t="shared" si="35"/>
        <v>88.416876502465584</v>
      </c>
      <c r="U167" s="123">
        <f t="shared" si="30"/>
        <v>88.41687752287956</v>
      </c>
      <c r="V167" s="119">
        <f t="shared" si="36"/>
        <v>0.89127756344602282</v>
      </c>
      <c r="W167" s="178" t="str">
        <f>VLOOKUP(A167,raw_아이건설넷결과!C:N,6,FALSE)</f>
        <v>996,028,275</v>
      </c>
      <c r="X167" s="84">
        <f t="shared" si="31"/>
        <v>1.0080400806004348</v>
      </c>
      <c r="Y167" s="83">
        <f t="shared" si="26"/>
        <v>100804.00806004349</v>
      </c>
      <c r="Z167" s="121">
        <f t="shared" si="37"/>
        <v>873965020.6518997</v>
      </c>
      <c r="AA167" s="83">
        <f t="shared" si="32"/>
        <v>54839748.270812981</v>
      </c>
      <c r="AB167" s="118">
        <f t="shared" si="33"/>
        <v>53742953.305396721</v>
      </c>
      <c r="AC167" s="9" t="str">
        <f>VLOOKUP(A167,raw_아이건설넷목록!B:P,14,FALSE)</f>
        <v>23/07/06/10:00</v>
      </c>
      <c r="AD167" s="9" t="str">
        <f>VLOOKUP(A167,raw_아이건설넷목록!B:Q,15,FALSE)</f>
        <v>23/07/11/10:00</v>
      </c>
      <c r="AE167" s="9" t="str">
        <f>VLOOKUP(A167,raw_아이건설넷목록!B:R,16,FALSE)</f>
        <v>23/07/11/11:00</v>
      </c>
      <c r="AF167" s="9" t="str">
        <f>VLOOKUP(A167,raw_부광!A:L,12,FALSE)</f>
        <v>-329/1007</v>
      </c>
      <c r="AG167" s="9" t="s">
        <v>281</v>
      </c>
    </row>
    <row r="168" spans="1:33" ht="12.6" customHeight="1">
      <c r="A168" s="9" t="s">
        <v>815</v>
      </c>
      <c r="B168" s="5" t="s">
        <v>552</v>
      </c>
      <c r="C168" s="5" t="s">
        <v>550</v>
      </c>
      <c r="D168" s="5"/>
      <c r="E168" s="113">
        <f>VLOOKUP(A168,raw_아이건설넷목록!B:G,5,FALSE)</f>
        <v>567166000</v>
      </c>
      <c r="F168" s="83">
        <v>567166000</v>
      </c>
      <c r="G168" s="182">
        <f t="shared" si="27"/>
        <v>1.0081646000848314</v>
      </c>
      <c r="H168" s="83">
        <f>VLOOKUP(A168,raw_아이건설넷목록!B:I,7,FALSE)</f>
        <v>87.745000000000005</v>
      </c>
      <c r="I168" s="114">
        <f>IF(E168="","-",IF(E168&lt;1000000000,낙찰하한율!$B$3,IF(AND(E168&lt;5000000000,E168&gt;=1000000000),낙찰하한율!$B$4,IF(AND(E168&gt;=5000000000,E168&lt;10000000000),낙찰하한율!$B$5,IF(AND(E168&gt;=10000000000,E168&lt;30000000000),낙찰하한율!$B$6)))))</f>
        <v>0.87744999999999995</v>
      </c>
      <c r="J168" s="180">
        <f t="shared" si="28"/>
        <v>501723000.00000006</v>
      </c>
      <c r="K168" s="83">
        <f>VLOOKUP(A168,raw_아이건설넷목록!B:J,8,FALSE)</f>
        <v>31120894</v>
      </c>
      <c r="L168" s="173">
        <f t="shared" si="34"/>
        <v>30498476.120000001</v>
      </c>
      <c r="M168" s="5"/>
      <c r="N168" s="83">
        <f>VLOOKUP(A168,raw_부광!A:L,5,FALSE)</f>
        <v>501723000</v>
      </c>
      <c r="O168" s="5"/>
      <c r="P168" s="5"/>
      <c r="Q168" s="5">
        <f t="shared" si="29"/>
        <v>1.0063466915701795</v>
      </c>
      <c r="R168" s="185" t="str">
        <f>VLOOKUP(A168,raw_아이건설넷결과!C:K,8,FALSE)</f>
        <v>500,818,300</v>
      </c>
      <c r="S168" s="5" t="str">
        <f>VLOOKUP(A168,raw_아이건설넷결과!C:L,10,FALSE)</f>
        <v>(주)대연이엔씨</v>
      </c>
      <c r="T168" s="126">
        <f t="shared" si="35"/>
        <v>88.420804779110355</v>
      </c>
      <c r="U168" s="123">
        <f t="shared" si="30"/>
        <v>88.420806572914557</v>
      </c>
      <c r="V168" s="119">
        <f t="shared" si="36"/>
        <v>0.88301890451825393</v>
      </c>
      <c r="W168" s="178" t="str">
        <f>VLOOKUP(A168,raw_아이건설넷결과!C:N,6,FALSE)</f>
        <v>566,403,225</v>
      </c>
      <c r="X168" s="84">
        <f t="shared" si="31"/>
        <v>0.99865511155464182</v>
      </c>
      <c r="Y168" s="83">
        <f t="shared" si="26"/>
        <v>99865.511155464177</v>
      </c>
      <c r="Z168" s="121">
        <f t="shared" si="37"/>
        <v>496990520.52939975</v>
      </c>
      <c r="AA168" s="83">
        <f t="shared" si="32"/>
        <v>31079039.869250182</v>
      </c>
      <c r="AB168" s="118">
        <f t="shared" si="33"/>
        <v>30457459.071865179</v>
      </c>
      <c r="AC168" s="9" t="str">
        <f>VLOOKUP(A168,raw_아이건설넷목록!B:P,14,FALSE)</f>
        <v>23/07/11/10:00</v>
      </c>
      <c r="AD168" s="9" t="str">
        <f>VLOOKUP(A168,raw_아이건설넷목록!B:Q,15,FALSE)</f>
        <v>23/07/13/10:00</v>
      </c>
      <c r="AE168" s="9" t="str">
        <f>VLOOKUP(A168,raw_아이건설넷목록!B:R,16,FALSE)</f>
        <v>23/07/13/11:00</v>
      </c>
      <c r="AF168" s="9" t="str">
        <f>VLOOKUP(A168,raw_부광!A:L,12,FALSE)</f>
        <v>100/1022</v>
      </c>
      <c r="AG168" s="85" t="s">
        <v>109</v>
      </c>
    </row>
    <row r="169" spans="1:33" ht="12.6" customHeight="1">
      <c r="A169" s="9" t="s">
        <v>816</v>
      </c>
      <c r="B169" s="5" t="s">
        <v>553</v>
      </c>
      <c r="C169" s="5" t="s">
        <v>367</v>
      </c>
      <c r="D169" s="5"/>
      <c r="E169" s="113">
        <f>VLOOKUP(A169,raw_아이건설넷목록!B:G,5,FALSE)</f>
        <v>922000000</v>
      </c>
      <c r="F169" s="83">
        <v>922000000</v>
      </c>
      <c r="G169" s="182">
        <f t="shared" si="27"/>
        <v>1.0142410052596456</v>
      </c>
      <c r="H169" s="83">
        <f>VLOOKUP(A169,raw_아이건설넷목록!B:I,7,FALSE)</f>
        <v>87.745000000000005</v>
      </c>
      <c r="I169" s="114">
        <f>IF(E169="","-",IF(E169&lt;1000000000,낙찰하한율!$B$3,IF(AND(E169&lt;5000000000,E169&gt;=1000000000),낙찰하한율!$B$4,IF(AND(E169&gt;=5000000000,E169&lt;10000000000),낙찰하한율!$B$5,IF(AND(E169&gt;=10000000000,E169&lt;30000000000),낙찰하한율!$B$6)))))</f>
        <v>0.87744999999999995</v>
      </c>
      <c r="J169" s="180">
        <f t="shared" si="28"/>
        <v>820530000.00000012</v>
      </c>
      <c r="K169" s="83">
        <f>VLOOKUP(A169,raw_아이건설넷목록!B:J,8,FALSE)</f>
        <v>35081582</v>
      </c>
      <c r="L169" s="173">
        <f t="shared" si="34"/>
        <v>34379950.359999999</v>
      </c>
      <c r="M169" s="5"/>
      <c r="N169" s="83">
        <f>VLOOKUP(A169,raw_부광!A:L,5,FALSE)</f>
        <v>820530000</v>
      </c>
      <c r="O169" s="5"/>
      <c r="P169" s="5"/>
      <c r="Q169" s="5">
        <f t="shared" si="29"/>
        <v>1.0128850251214789</v>
      </c>
      <c r="R169" s="185" t="str">
        <f>VLOOKUP(A169,raw_아이건설넷결과!C:K,8,FALSE)</f>
        <v>819,433,000</v>
      </c>
      <c r="S169" s="5" t="str">
        <f>VLOOKUP(A169,raw_아이건설넷결과!C:L,10,FALSE)</f>
        <v>목인건설 주식회사</v>
      </c>
      <c r="T169" s="126">
        <f t="shared" si="35"/>
        <v>88.21464099103197</v>
      </c>
      <c r="U169" s="123">
        <f t="shared" si="30"/>
        <v>88.214642104281253</v>
      </c>
      <c r="V169" s="119">
        <f t="shared" si="36"/>
        <v>0.88875596529284162</v>
      </c>
      <c r="W169" s="178" t="str">
        <f>VLOOKUP(A169,raw_아이건설넷결과!C:N,6,FALSE)</f>
        <v>928,908,150</v>
      </c>
      <c r="X169" s="84">
        <f t="shared" si="31"/>
        <v>1.0074925704989155</v>
      </c>
      <c r="Y169" s="83">
        <f t="shared" si="26"/>
        <v>100749.25704989154</v>
      </c>
      <c r="Z169" s="121">
        <f t="shared" si="37"/>
        <v>815070466.97064972</v>
      </c>
      <c r="AA169" s="83">
        <f t="shared" si="32"/>
        <v>35344433.226348482</v>
      </c>
      <c r="AB169" s="118">
        <f t="shared" si="33"/>
        <v>34637544.561821513</v>
      </c>
      <c r="AC169" s="9" t="str">
        <f>VLOOKUP(A169,raw_아이건설넷목록!B:P,14,FALSE)</f>
        <v>23/09/26/09:00</v>
      </c>
      <c r="AD169" s="9" t="str">
        <f>VLOOKUP(A169,raw_아이건설넷목록!B:Q,15,FALSE)</f>
        <v>23/10/05/10:00</v>
      </c>
      <c r="AE169" s="9" t="str">
        <f>VLOOKUP(A169,raw_아이건설넷목록!B:R,16,FALSE)</f>
        <v>23/10/05/11:00</v>
      </c>
      <c r="AF169" s="9" t="str">
        <f>VLOOKUP(A169,raw_부광!A:L,12,FALSE)</f>
        <v>22/858</v>
      </c>
      <c r="AG169" s="9" t="s">
        <v>118</v>
      </c>
    </row>
    <row r="170" spans="1:33" ht="12.6" customHeight="1">
      <c r="A170" s="9" t="s">
        <v>817</v>
      </c>
      <c r="B170" s="5" t="s">
        <v>554</v>
      </c>
      <c r="C170" s="5" t="s">
        <v>501</v>
      </c>
      <c r="D170" s="5"/>
      <c r="E170" s="113">
        <f>VLOOKUP(A170,raw_아이건설넷목록!B:G,5,FALSE)</f>
        <v>4764665000</v>
      </c>
      <c r="F170" s="83">
        <v>4764665000</v>
      </c>
      <c r="G170" s="182">
        <f t="shared" si="27"/>
        <v>1.0139443093737051</v>
      </c>
      <c r="H170" s="83">
        <f>VLOOKUP(A170,raw_아이건설넷목록!B:I,7,FALSE)</f>
        <v>86.745000000000005</v>
      </c>
      <c r="I170" s="114">
        <f>IF(E170="","-",IF(E170&lt;1000000000,낙찰하한율!$B$3,IF(AND(E170&lt;5000000000,E170&gt;=1000000000),낙찰하한율!$B$4,IF(AND(E170&gt;=5000000000,E170&lt;10000000000),낙찰하한율!$B$5,IF(AND(E170&gt;=10000000000,E170&lt;30000000000),낙찰하한율!$B$6)))))</f>
        <v>0.86745000000000005</v>
      </c>
      <c r="J170" s="180">
        <f t="shared" si="28"/>
        <v>4190742000</v>
      </c>
      <c r="K170" s="83">
        <f>VLOOKUP(A170,raw_아이건설넷목록!B:J,8,FALSE)</f>
        <v>279195216</v>
      </c>
      <c r="L170" s="173">
        <f t="shared" si="34"/>
        <v>273611311.68000001</v>
      </c>
      <c r="M170" s="5"/>
      <c r="N170" s="83">
        <f>VLOOKUP(A170,raw_부광!A:L,5,FALSE)</f>
        <v>4190742000</v>
      </c>
      <c r="O170" s="5"/>
      <c r="P170" s="5"/>
      <c r="Q170" s="5">
        <f t="shared" si="29"/>
        <v>0.99951570248511568</v>
      </c>
      <c r="R170" s="185" t="str">
        <f>VLOOKUP(A170,raw_아이건설넷결과!C:K,8,FALSE)</f>
        <v>4,131,107,000</v>
      </c>
      <c r="S170" s="5" t="str">
        <f>VLOOKUP(A170,raw_아이건설넷결과!C:L,10,FALSE)</f>
        <v>거현산업(주)</v>
      </c>
      <c r="T170" s="126">
        <f t="shared" si="35"/>
        <v>87.547604336172242</v>
      </c>
      <c r="U170" s="123">
        <f t="shared" si="30"/>
        <v>87.547604565087738</v>
      </c>
      <c r="V170" s="119">
        <f t="shared" si="36"/>
        <v>0.86702989612071368</v>
      </c>
      <c r="W170" s="178" t="str">
        <f>VLOOKUP(A170,raw_아이건설넷결과!C:N,6,FALSE)</f>
        <v>4,718,697,925</v>
      </c>
      <c r="X170" s="84">
        <f t="shared" si="31"/>
        <v>0.99035250641965389</v>
      </c>
      <c r="Y170" s="83">
        <f t="shared" si="26"/>
        <v>99035.250641965395</v>
      </c>
      <c r="Z170" s="121">
        <f t="shared" si="37"/>
        <v>4093234526.5393</v>
      </c>
      <c r="AA170" s="83">
        <f t="shared" si="32"/>
        <v>276501681.94597667</v>
      </c>
      <c r="AB170" s="118">
        <f t="shared" si="33"/>
        <v>270971648.30705714</v>
      </c>
      <c r="AC170" s="9" t="str">
        <f>VLOOKUP(A170,raw_아이건설넷목록!B:P,14,FALSE)</f>
        <v>23/10/01/10:00</v>
      </c>
      <c r="AD170" s="9" t="str">
        <f>VLOOKUP(A170,raw_아이건설넷목록!B:Q,15,FALSE)</f>
        <v>23/10/05/10:00</v>
      </c>
      <c r="AE170" s="9" t="str">
        <f>VLOOKUP(A170,raw_아이건설넷목록!B:R,16,FALSE)</f>
        <v>23/10/05/11:00</v>
      </c>
      <c r="AF170" s="9" t="str">
        <f>VLOOKUP(A170,raw_부광!A:L,12,FALSE)</f>
        <v>509/629</v>
      </c>
      <c r="AG170" s="9" t="s">
        <v>111</v>
      </c>
    </row>
    <row r="171" spans="1:33" ht="12.6" customHeight="1">
      <c r="A171" s="9" t="s">
        <v>818</v>
      </c>
      <c r="B171" s="5" t="s">
        <v>555</v>
      </c>
      <c r="C171" s="5" t="s">
        <v>332</v>
      </c>
      <c r="D171" s="5"/>
      <c r="E171" s="113">
        <f>VLOOKUP(A171,raw_아이건설넷목록!B:G,5,FALSE)</f>
        <v>8737947210</v>
      </c>
      <c r="F171" s="83">
        <v>8737947210</v>
      </c>
      <c r="G171" s="182" t="e">
        <f t="shared" si="27"/>
        <v>#N/A</v>
      </c>
      <c r="H171" s="83">
        <f>VLOOKUP(A171,raw_아이건설넷목록!B:I,7,FALSE)</f>
        <v>85.495000000000005</v>
      </c>
      <c r="I171" s="114">
        <f>IF(E171="","-",IF(E171&lt;1000000000,낙찰하한율!$B$3,IF(AND(E171&lt;5000000000,E171&gt;=1000000000),낙찰하한율!$B$4,IF(AND(E171&gt;=5000000000,E171&lt;10000000000),낙찰하한율!$B$5,IF(AND(E171&gt;=10000000000,E171&lt;30000000000),낙찰하한율!$B$6)))))</f>
        <v>0.85494999999999999</v>
      </c>
      <c r="J171" s="180" t="e">
        <f t="shared" si="28"/>
        <v>#N/A</v>
      </c>
      <c r="K171" s="83">
        <f>VLOOKUP(A171,raw_아이건설넷목록!B:J,8,FALSE)</f>
        <v>1357012923</v>
      </c>
      <c r="L171" s="173">
        <f t="shared" si="34"/>
        <v>1329872664.54</v>
      </c>
      <c r="M171" s="5"/>
      <c r="N171" s="83" t="e">
        <f>VLOOKUP(A171,raw_부광!A:L,5,FALSE)</f>
        <v>#N/A</v>
      </c>
      <c r="O171" s="5"/>
      <c r="P171" s="5"/>
      <c r="Q171" s="5">
        <f t="shared" si="29"/>
        <v>1.0350482382135793</v>
      </c>
      <c r="R171" s="185" t="str">
        <f>VLOOKUP(A171,raw_아이건설넷결과!C:K,8,FALSE)</f>
        <v>7,732,336,110</v>
      </c>
      <c r="S171" s="5" t="str">
        <f>VLOOKUP(A171,raw_아이건설넷결과!C:L,10,FALSE)</f>
        <v>보훈종합건설 주식회사</v>
      </c>
      <c r="T171" s="126">
        <f t="shared" si="35"/>
        <v>87.85275905892523</v>
      </c>
      <c r="U171" s="123">
        <f t="shared" si="30"/>
        <v>87.852759176920074</v>
      </c>
      <c r="V171" s="119">
        <f t="shared" si="36"/>
        <v>0.88491449126069965</v>
      </c>
      <c r="W171" s="178" t="str">
        <f>VLOOKUP(A171,raw_아이건설넷결과!C:N,6,FALSE)</f>
        <v>8,801,472,125</v>
      </c>
      <c r="X171" s="84">
        <f t="shared" si="31"/>
        <v>1.007270004438491</v>
      </c>
      <c r="Y171" s="83">
        <f t="shared" si="26"/>
        <v>100727.0004438491</v>
      </c>
      <c r="Z171" s="121">
        <f t="shared" si="37"/>
        <v>7524818605.6697989</v>
      </c>
      <c r="AA171" s="83">
        <f t="shared" si="32"/>
        <v>1366878412.9732997</v>
      </c>
      <c r="AB171" s="118">
        <f t="shared" si="33"/>
        <v>1339540844.7138338</v>
      </c>
      <c r="AC171" s="9" t="str">
        <f>VLOOKUP(A171,raw_아이건설넷목록!B:P,14,FALSE)</f>
        <v>23/09/12/00:00</v>
      </c>
      <c r="AD171" s="9" t="str">
        <f>VLOOKUP(A171,raw_아이건설넷목록!B:Q,15,FALSE)</f>
        <v>23/10/12/10:00</v>
      </c>
      <c r="AE171" s="9" t="str">
        <f>VLOOKUP(A171,raw_아이건설넷목록!B:R,16,FALSE)</f>
        <v>23/10/12/11:00</v>
      </c>
      <c r="AF171" s="9" t="e">
        <f>VLOOKUP(A171,raw_부광!A:L,12,FALSE)</f>
        <v>#N/A</v>
      </c>
      <c r="AG171" s="9" t="s">
        <v>899</v>
      </c>
    </row>
    <row r="172" spans="1:33" ht="12.6" customHeight="1">
      <c r="A172" s="9" t="s">
        <v>819</v>
      </c>
      <c r="B172" s="5" t="s">
        <v>556</v>
      </c>
      <c r="C172" s="5" t="s">
        <v>557</v>
      </c>
      <c r="D172" s="5"/>
      <c r="E172" s="113">
        <f>VLOOKUP(A172,raw_아이건설넷목록!B:G,5,FALSE)</f>
        <v>961917000</v>
      </c>
      <c r="F172" s="83">
        <v>961917000</v>
      </c>
      <c r="G172" s="182" t="e">
        <f t="shared" si="27"/>
        <v>#N/A</v>
      </c>
      <c r="H172" s="83">
        <f>VLOOKUP(A172,raw_아이건설넷목록!B:I,7,FALSE)</f>
        <v>87.745000000000005</v>
      </c>
      <c r="I172" s="114">
        <f>IF(E172="","-",IF(E172&lt;1000000000,낙찰하한율!$B$3,IF(AND(E172&lt;5000000000,E172&gt;=1000000000),낙찰하한율!$B$4,IF(AND(E172&gt;=5000000000,E172&lt;10000000000),낙찰하한율!$B$5,IF(AND(E172&gt;=10000000000,E172&lt;30000000000),낙찰하한율!$B$6)))))</f>
        <v>0.87744999999999995</v>
      </c>
      <c r="J172" s="180" t="e">
        <f t="shared" si="28"/>
        <v>#N/A</v>
      </c>
      <c r="K172" s="83">
        <f>VLOOKUP(A172,raw_아이건설넷목록!B:J,8,FALSE)</f>
        <v>60070390</v>
      </c>
      <c r="L172" s="173">
        <f t="shared" si="34"/>
        <v>58868982.199999996</v>
      </c>
      <c r="M172" s="5"/>
      <c r="N172" s="83" t="e">
        <f>VLOOKUP(A172,raw_부광!A:L,5,FALSE)</f>
        <v>#N/A</v>
      </c>
      <c r="O172" s="5"/>
      <c r="P172" s="5"/>
      <c r="Q172" s="5">
        <f t="shared" si="29"/>
        <v>1.0136486532202187</v>
      </c>
      <c r="R172" s="185" t="str">
        <f>VLOOKUP(A172,raw_아이건설넷결과!C:K,8,FALSE)</f>
        <v>855,554,000</v>
      </c>
      <c r="S172" s="5" t="str">
        <f>VLOOKUP(A172,raw_아이건설넷결과!C:L,10,FALSE)</f>
        <v>신대화종합건설 주식회사</v>
      </c>
      <c r="T172" s="126">
        <f t="shared" si="35"/>
        <v>88.517048885489828</v>
      </c>
      <c r="U172" s="123">
        <f t="shared" si="30"/>
        <v>88.517049927940235</v>
      </c>
      <c r="V172" s="119">
        <f t="shared" si="36"/>
        <v>0.88942601076808081</v>
      </c>
      <c r="W172" s="178" t="str">
        <f>VLOOKUP(A172,raw_아이건설넷결과!C:N,6,FALSE)</f>
        <v>966,541,475</v>
      </c>
      <c r="X172" s="84">
        <f t="shared" si="31"/>
        <v>1.004807561359244</v>
      </c>
      <c r="Y172" s="83">
        <f t="shared" si="26"/>
        <v>100480.7561359244</v>
      </c>
      <c r="Z172" s="121">
        <f t="shared" si="37"/>
        <v>848091827.99189973</v>
      </c>
      <c r="AA172" s="83">
        <f t="shared" si="32"/>
        <v>60359182.085798718</v>
      </c>
      <c r="AB172" s="118">
        <f t="shared" si="33"/>
        <v>59151998.444082744</v>
      </c>
      <c r="AC172" s="9" t="str">
        <f>VLOOKUP(A172,raw_아이건설넷목록!B:P,14,FALSE)</f>
        <v>23/09/18/10:00</v>
      </c>
      <c r="AD172" s="9" t="str">
        <f>VLOOKUP(A172,raw_아이건설넷목록!B:Q,15,FALSE)</f>
        <v>23/09/21/10:00</v>
      </c>
      <c r="AE172" s="9" t="str">
        <f>VLOOKUP(A172,raw_아이건설넷목록!B:R,16,FALSE)</f>
        <v>23/09/21/11:00</v>
      </c>
      <c r="AF172" s="9" t="e">
        <f>VLOOKUP(A172,raw_부광!A:L,12,FALSE)</f>
        <v>#N/A</v>
      </c>
      <c r="AG172" s="9" t="s">
        <v>115</v>
      </c>
    </row>
    <row r="173" spans="1:33" ht="12.6" customHeight="1">
      <c r="A173" s="9" t="s">
        <v>820</v>
      </c>
      <c r="B173" s="5" t="s">
        <v>558</v>
      </c>
      <c r="C173" s="5" t="s">
        <v>332</v>
      </c>
      <c r="D173" s="5"/>
      <c r="E173" s="113">
        <f>VLOOKUP(A173,raw_아이건설넷목록!B:G,5,FALSE)</f>
        <v>4611337320</v>
      </c>
      <c r="F173" s="83">
        <v>4611337320</v>
      </c>
      <c r="G173" s="182" t="e">
        <f t="shared" si="27"/>
        <v>#N/A</v>
      </c>
      <c r="H173" s="83">
        <f>VLOOKUP(A173,raw_아이건설넷목록!B:I,7,FALSE)</f>
        <v>86.745000000000005</v>
      </c>
      <c r="I173" s="114">
        <f>IF(E173="","-",IF(E173&lt;1000000000,낙찰하한율!$B$3,IF(AND(E173&lt;5000000000,E173&gt;=1000000000),낙찰하한율!$B$4,IF(AND(E173&gt;=5000000000,E173&lt;10000000000),낙찰하한율!$B$5,IF(AND(E173&gt;=10000000000,E173&lt;30000000000),낙찰하한율!$B$6)))))</f>
        <v>0.86745000000000005</v>
      </c>
      <c r="J173" s="180" t="e">
        <f t="shared" si="28"/>
        <v>#N/A</v>
      </c>
      <c r="K173" s="83">
        <f>VLOOKUP(A173,raw_아이건설넷목록!B:J,8,FALSE)</f>
        <v>871952527</v>
      </c>
      <c r="L173" s="173">
        <f t="shared" si="34"/>
        <v>854513476.46000004</v>
      </c>
      <c r="M173" s="5"/>
      <c r="N173" s="83" t="e">
        <f>VLOOKUP(A173,raw_부광!A:L,5,FALSE)</f>
        <v>#N/A</v>
      </c>
      <c r="O173" s="5"/>
      <c r="P173" s="5"/>
      <c r="Q173" s="5">
        <f t="shared" si="29"/>
        <v>1.0245604684416982</v>
      </c>
      <c r="R173" s="185" t="str">
        <f>VLOOKUP(A173,raw_아이건설넷결과!C:K,8,FALSE)</f>
        <v>4,098,349,000</v>
      </c>
      <c r="S173" s="5" t="str">
        <f>VLOOKUP(A173,raw_아이건설넷결과!C:L,10,FALSE)</f>
        <v>주식회사 거성토건</v>
      </c>
      <c r="T173" s="126">
        <f t="shared" si="35"/>
        <v>89.454265620500365</v>
      </c>
      <c r="U173" s="123">
        <f t="shared" si="30"/>
        <v>89.454265820170619</v>
      </c>
      <c r="V173" s="119">
        <f t="shared" si="36"/>
        <v>0.88875497834975126</v>
      </c>
      <c r="W173" s="178" t="str">
        <f>VLOOKUP(A173,raw_아이건설넷결과!C:N,6,FALSE)</f>
        <v>4,581,502,025</v>
      </c>
      <c r="X173" s="84">
        <f t="shared" si="31"/>
        <v>0.99353001246068029</v>
      </c>
      <c r="Y173" s="83">
        <f t="shared" si="26"/>
        <v>99353.00124606803</v>
      </c>
      <c r="Z173" s="121">
        <f t="shared" si="37"/>
        <v>3974223943.0843</v>
      </c>
      <c r="AA173" s="83">
        <f t="shared" si="32"/>
        <v>866311005.01543164</v>
      </c>
      <c r="AB173" s="118">
        <f t="shared" si="33"/>
        <v>848984784.91512299</v>
      </c>
      <c r="AC173" s="9" t="str">
        <f>VLOOKUP(A173,raw_아이건설넷목록!B:P,14,FALSE)</f>
        <v>23/09/01/00:00</v>
      </c>
      <c r="AD173" s="9" t="str">
        <f>VLOOKUP(A173,raw_아이건설넷목록!B:Q,15,FALSE)</f>
        <v>23/09/20/10:00</v>
      </c>
      <c r="AE173" s="9" t="str">
        <f>VLOOKUP(A173,raw_아이건설넷목록!B:R,16,FALSE)</f>
        <v>23/09/20/11:00</v>
      </c>
      <c r="AF173" s="9" t="e">
        <f>VLOOKUP(A173,raw_부광!A:L,12,FALSE)</f>
        <v>#N/A</v>
      </c>
      <c r="AG173" s="9" t="s">
        <v>899</v>
      </c>
    </row>
    <row r="174" spans="1:33" ht="12.6" customHeight="1">
      <c r="A174" s="9" t="s">
        <v>821</v>
      </c>
      <c r="B174" s="5" t="s">
        <v>559</v>
      </c>
      <c r="C174" s="5" t="s">
        <v>341</v>
      </c>
      <c r="D174" s="5"/>
      <c r="E174" s="113">
        <f>VLOOKUP(A174,raw_아이건설넷목록!B:G,5,FALSE)</f>
        <v>763425000</v>
      </c>
      <c r="F174" s="83">
        <v>763425000</v>
      </c>
      <c r="G174" s="182">
        <f t="shared" si="27"/>
        <v>1.0088983803961178</v>
      </c>
      <c r="H174" s="83">
        <f>VLOOKUP(A174,raw_아이건설넷목록!B:I,7,FALSE)</f>
        <v>87.745000000000005</v>
      </c>
      <c r="I174" s="114">
        <f>IF(E174="","-",IF(E174&lt;1000000000,낙찰하한율!$B$3,IF(AND(E174&lt;5000000000,E174&gt;=1000000000),낙찰하한율!$B$4,IF(AND(E174&gt;=5000000000,E174&lt;10000000000),낙찰하한율!$B$5,IF(AND(E174&gt;=10000000000,E174&lt;30000000000),낙찰하한율!$B$6)))))</f>
        <v>0.87744999999999995</v>
      </c>
      <c r="J174" s="180">
        <f t="shared" si="28"/>
        <v>675828000</v>
      </c>
      <c r="K174" s="83">
        <f>VLOOKUP(A174,raw_아이건설넷목록!B:J,8,FALSE)</f>
        <v>45865793</v>
      </c>
      <c r="L174" s="173">
        <f t="shared" si="34"/>
        <v>44948477.140000001</v>
      </c>
      <c r="M174" s="5"/>
      <c r="N174" s="83">
        <f>VLOOKUP(A174,raw_부광!A:L,5,FALSE)</f>
        <v>675828000</v>
      </c>
      <c r="O174" s="5"/>
      <c r="P174" s="5"/>
      <c r="Q174" s="5">
        <f t="shared" si="29"/>
        <v>1.0050543352699615</v>
      </c>
      <c r="R174" s="185" t="str">
        <f>VLOOKUP(A174,raw_아이건설넷결과!C:K,8,FALSE)</f>
        <v>673,253,000</v>
      </c>
      <c r="S174" s="5" t="str">
        <f>VLOOKUP(A174,raw_아이건설넷결과!C:L,10,FALSE)</f>
        <v>(주)다임에스디</v>
      </c>
      <c r="T174" s="126">
        <f t="shared" si="35"/>
        <v>88.484020477247611</v>
      </c>
      <c r="U174" s="123">
        <f t="shared" si="30"/>
        <v>88.484021805283518</v>
      </c>
      <c r="V174" s="119">
        <f t="shared" si="36"/>
        <v>0.88188492648262762</v>
      </c>
      <c r="W174" s="178" t="str">
        <f>VLOOKUP(A174,raw_아이건설넷결과!C:N,6,FALSE)</f>
        <v>760,875,225</v>
      </c>
      <c r="X174" s="84">
        <f t="shared" si="31"/>
        <v>0.99666008448767074</v>
      </c>
      <c r="Y174" s="83">
        <f t="shared" si="26"/>
        <v>99666.008448767068</v>
      </c>
      <c r="Z174" s="121">
        <f t="shared" si="37"/>
        <v>667629976.92939973</v>
      </c>
      <c r="AA174" s="83">
        <f t="shared" si="32"/>
        <v>45712605.126474015</v>
      </c>
      <c r="AB174" s="118">
        <f t="shared" si="33"/>
        <v>44798353.023944534</v>
      </c>
      <c r="AC174" s="9" t="str">
        <f>VLOOKUP(A174,raw_아이건설넷목록!B:P,14,FALSE)</f>
        <v>23/07/04/10:00</v>
      </c>
      <c r="AD174" s="9" t="str">
        <f>VLOOKUP(A174,raw_아이건설넷목록!B:Q,15,FALSE)</f>
        <v>23/07/06/10:00</v>
      </c>
      <c r="AE174" s="9" t="str">
        <f>VLOOKUP(A174,raw_아이건설넷목록!B:R,16,FALSE)</f>
        <v>23/07/06/11:00</v>
      </c>
      <c r="AF174" s="9" t="str">
        <f>VLOOKUP(A174,raw_부광!A:L,12,FALSE)</f>
        <v>189/802</v>
      </c>
      <c r="AG174" s="85" t="s">
        <v>109</v>
      </c>
    </row>
    <row r="175" spans="1:33" ht="12.6" customHeight="1">
      <c r="A175" s="9" t="s">
        <v>822</v>
      </c>
      <c r="B175" s="5" t="s">
        <v>560</v>
      </c>
      <c r="C175" s="5" t="s">
        <v>448</v>
      </c>
      <c r="D175" s="5"/>
      <c r="E175" s="113">
        <f>VLOOKUP(A175,raw_아이건설넷목록!B:G,5,FALSE)</f>
        <v>1393403000</v>
      </c>
      <c r="F175" s="83">
        <v>1393403000</v>
      </c>
      <c r="G175" s="182">
        <f t="shared" si="27"/>
        <v>1.0155484835676578</v>
      </c>
      <c r="H175" s="83">
        <f>VLOOKUP(A175,raw_아이건설넷목록!B:I,7,FALSE)</f>
        <v>86.745000000000005</v>
      </c>
      <c r="I175" s="114">
        <f>IF(E175="","-",IF(E175&lt;1000000000,낙찰하한율!$B$3,IF(AND(E175&lt;5000000000,E175&gt;=1000000000),낙찰하한율!$B$4,IF(AND(E175&gt;=5000000000,E175&lt;10000000000),낙찰하한율!$B$5,IF(AND(E175&gt;=10000000000,E175&lt;30000000000),낙찰하한율!$B$6)))))</f>
        <v>0.86745000000000005</v>
      </c>
      <c r="J175" s="180">
        <f t="shared" si="28"/>
        <v>1227501000</v>
      </c>
      <c r="K175" s="83">
        <f>VLOOKUP(A175,raw_아이건설넷목록!B:J,8,FALSE)</f>
        <v>71466416</v>
      </c>
      <c r="L175" s="173">
        <f t="shared" si="34"/>
        <v>70037087.679999992</v>
      </c>
      <c r="M175" s="5"/>
      <c r="N175" s="83">
        <f>VLOOKUP(A175,raw_부광!A:L,5,FALSE)</f>
        <v>1227501000</v>
      </c>
      <c r="O175" s="5"/>
      <c r="P175" s="5"/>
      <c r="Q175" s="5">
        <f t="shared" si="29"/>
        <v>1.0000002214348922</v>
      </c>
      <c r="R175" s="185" t="str">
        <f>VLOOKUP(A175,raw_아이건설넷결과!C:K,8,FALSE)</f>
        <v>1,208,707,700</v>
      </c>
      <c r="S175" s="5" t="str">
        <f>VLOOKUP(A175,raw_아이건설넷결과!C:L,10,FALSE)</f>
        <v>더제니스종합건설 주식회사</v>
      </c>
      <c r="T175" s="126">
        <f t="shared" si="35"/>
        <v>87.436639563873769</v>
      </c>
      <c r="U175" s="123">
        <f t="shared" si="30"/>
        <v>87.436640352229901</v>
      </c>
      <c r="V175" s="119">
        <f t="shared" si="36"/>
        <v>0.86745019208369722</v>
      </c>
      <c r="W175" s="178" t="str">
        <f>VLOOKUP(A175,raw_아이건설넷결과!C:N,6,FALSE)</f>
        <v>1,382,381,225</v>
      </c>
      <c r="X175" s="84">
        <f t="shared" si="31"/>
        <v>0.99209003066593082</v>
      </c>
      <c r="Y175" s="83">
        <f t="shared" si="26"/>
        <v>99209.003066593083</v>
      </c>
      <c r="Z175" s="121">
        <f t="shared" si="37"/>
        <v>1199146605.1242998</v>
      </c>
      <c r="AA175" s="83">
        <f t="shared" si="32"/>
        <v>70901118.841024175</v>
      </c>
      <c r="AB175" s="118">
        <f t="shared" si="33"/>
        <v>69483096.464203686</v>
      </c>
      <c r="AC175" s="9" t="str">
        <f>VLOOKUP(A175,raw_아이건설넷목록!B:P,14,FALSE)</f>
        <v>23/08/28/10:00</v>
      </c>
      <c r="AD175" s="9" t="str">
        <f>VLOOKUP(A175,raw_아이건설넷목록!B:Q,15,FALSE)</f>
        <v>23/08/30/10:00</v>
      </c>
      <c r="AE175" s="9" t="str">
        <f>VLOOKUP(A175,raw_아이건설넷목록!B:R,16,FALSE)</f>
        <v>23/08/30/11:00</v>
      </c>
      <c r="AF175" s="9" t="str">
        <f>VLOOKUP(A175,raw_부광!A:L,12,FALSE)</f>
        <v>715/797</v>
      </c>
      <c r="AG175" s="9" t="s">
        <v>904</v>
      </c>
    </row>
    <row r="176" spans="1:33" ht="12.6" customHeight="1">
      <c r="A176" s="9" t="s">
        <v>823</v>
      </c>
      <c r="B176" s="5" t="s">
        <v>561</v>
      </c>
      <c r="C176" s="5" t="s">
        <v>448</v>
      </c>
      <c r="D176" s="5"/>
      <c r="E176" s="113">
        <f>VLOOKUP(A176,raw_아이건설넷목록!B:G,5,FALSE)</f>
        <v>1168742000</v>
      </c>
      <c r="F176" s="83">
        <v>1168742000</v>
      </c>
      <c r="G176" s="182">
        <f t="shared" si="27"/>
        <v>1.0160034997487066</v>
      </c>
      <c r="H176" s="83">
        <f>VLOOKUP(A176,raw_아이건설넷목록!B:I,7,FALSE)</f>
        <v>86.745000000000005</v>
      </c>
      <c r="I176" s="114">
        <f>IF(E176="","-",IF(E176&lt;1000000000,낙찰하한율!$B$3,IF(AND(E176&lt;5000000000,E176&gt;=1000000000),낙찰하한율!$B$4,IF(AND(E176&gt;=5000000000,E176&lt;10000000000),낙찰하한율!$B$5,IF(AND(E176&gt;=10000000000,E176&lt;30000000000),낙찰하한율!$B$6)))))</f>
        <v>0.86745000000000005</v>
      </c>
      <c r="J176" s="180">
        <f t="shared" si="28"/>
        <v>1030050000</v>
      </c>
      <c r="K176" s="83">
        <f>VLOOKUP(A176,raw_아이건설넷목록!B:J,8,FALSE)</f>
        <v>64520092</v>
      </c>
      <c r="L176" s="173">
        <f t="shared" si="34"/>
        <v>63229690.159999996</v>
      </c>
      <c r="M176" s="5"/>
      <c r="N176" s="83">
        <f>VLOOKUP(A176,raw_부광!A:L,5,FALSE)</f>
        <v>1030050000</v>
      </c>
      <c r="O176" s="5"/>
      <c r="P176" s="5"/>
      <c r="Q176" s="5">
        <f t="shared" si="29"/>
        <v>1.0082535152062273</v>
      </c>
      <c r="R176" s="185" t="str">
        <f>VLOOKUP(A176,raw_아이건설넷결과!C:K,8,FALSE)</f>
        <v>1,022,192,870</v>
      </c>
      <c r="S176" s="5" t="str">
        <f>VLOOKUP(A176,raw_아이건설넷결과!C:L,10,FALSE)</f>
        <v>주식회사 이강디앤씨</v>
      </c>
      <c r="T176" s="126">
        <f t="shared" si="35"/>
        <v>87.47756829209672</v>
      </c>
      <c r="U176" s="123">
        <f t="shared" si="30"/>
        <v>87.477569221698587</v>
      </c>
      <c r="V176" s="119">
        <f t="shared" si="36"/>
        <v>0.87460951176564206</v>
      </c>
      <c r="W176" s="178" t="str">
        <f>VLOOKUP(A176,raw_아이건설넷결과!C:N,6,FALSE)</f>
        <v>1,168,519,975</v>
      </c>
      <c r="X176" s="84">
        <f t="shared" si="31"/>
        <v>0.99981003078523745</v>
      </c>
      <c r="Y176" s="83">
        <f t="shared" si="26"/>
        <v>99981.003078523747</v>
      </c>
      <c r="Z176" s="121">
        <f t="shared" si="37"/>
        <v>1013632663.8117999</v>
      </c>
      <c r="AA176" s="83">
        <f t="shared" si="32"/>
        <v>64507835.168786354</v>
      </c>
      <c r="AB176" s="118">
        <f t="shared" si="33"/>
        <v>63217678.465410627</v>
      </c>
      <c r="AC176" s="9" t="str">
        <f>VLOOKUP(A176,raw_아이건설넷목록!B:P,14,FALSE)</f>
        <v>23/08/28/10:00</v>
      </c>
      <c r="AD176" s="9" t="str">
        <f>VLOOKUP(A176,raw_아이건설넷목록!B:Q,15,FALSE)</f>
        <v>23/08/30/10:00</v>
      </c>
      <c r="AE176" s="9" t="str">
        <f>VLOOKUP(A176,raw_아이건설넷목록!B:R,16,FALSE)</f>
        <v>23/08/30/11:00</v>
      </c>
      <c r="AF176" s="9" t="str">
        <f>VLOOKUP(A176,raw_부광!A:L,12,FALSE)</f>
        <v>379/808</v>
      </c>
      <c r="AG176" s="9" t="s">
        <v>904</v>
      </c>
    </row>
    <row r="177" spans="1:33" ht="12.6" customHeight="1">
      <c r="A177" s="9" t="s">
        <v>824</v>
      </c>
      <c r="B177" s="5" t="s">
        <v>562</v>
      </c>
      <c r="C177" s="5" t="s">
        <v>479</v>
      </c>
      <c r="D177" s="5"/>
      <c r="E177" s="113">
        <f>VLOOKUP(A177,raw_아이건설넷목록!B:G,5,FALSE)</f>
        <v>889064000</v>
      </c>
      <c r="F177" s="83">
        <v>889064000</v>
      </c>
      <c r="G177" s="182">
        <f t="shared" si="27"/>
        <v>1.0116545133947266</v>
      </c>
      <c r="H177" s="83">
        <f>VLOOKUP(A177,raw_아이건설넷목록!B:I,7,FALSE)</f>
        <v>87.745000000000005</v>
      </c>
      <c r="I177" s="114">
        <f>IF(E177="","-",IF(E177&lt;1000000000,낙찰하한율!$B$3,IF(AND(E177&lt;5000000000,E177&gt;=1000000000),낙찰하한율!$B$4,IF(AND(E177&gt;=5000000000,E177&lt;10000000000),낙찰하한율!$B$5,IF(AND(E177&gt;=10000000000,E177&lt;30000000000),낙찰하한율!$B$6)))))</f>
        <v>0.87744999999999995</v>
      </c>
      <c r="J177" s="180">
        <f t="shared" si="28"/>
        <v>789201000</v>
      </c>
      <c r="K177" s="83">
        <f>VLOOKUP(A177,raw_아이건설넷목록!B:J,8,FALSE)</f>
        <v>42028090</v>
      </c>
      <c r="L177" s="173">
        <f t="shared" si="34"/>
        <v>41187528.200000003</v>
      </c>
      <c r="M177" s="5"/>
      <c r="N177" s="83">
        <f>VLOOKUP(A177,raw_부광!A:L,5,FALSE)</f>
        <v>789201000</v>
      </c>
      <c r="O177" s="5"/>
      <c r="P177" s="5"/>
      <c r="Q177" s="5">
        <f t="shared" si="29"/>
        <v>1.0047383022374041</v>
      </c>
      <c r="R177" s="185" t="str">
        <f>VLOOKUP(A177,raw_아이건설넷결과!C:K,8,FALSE)</f>
        <v>783,805,600</v>
      </c>
      <c r="S177" s="5" t="str">
        <f>VLOOKUP(A177,raw_아이건설넷결과!C:L,10,FALSE)</f>
        <v>주식회사 일경건설산업</v>
      </c>
      <c r="T177" s="126">
        <f t="shared" si="35"/>
        <v>88.328802327129281</v>
      </c>
      <c r="U177" s="123">
        <f t="shared" si="30"/>
        <v>88.328803481198321</v>
      </c>
      <c r="V177" s="119">
        <f t="shared" si="36"/>
        <v>0.8816076232982103</v>
      </c>
      <c r="W177" s="178" t="str">
        <f>VLOOKUP(A177,raw_아이건설넷결과!C:N,6,FALSE)</f>
        <v>887,372,600</v>
      </c>
      <c r="X177" s="84">
        <f t="shared" si="31"/>
        <v>0.99809754978269283</v>
      </c>
      <c r="Y177" s="83">
        <f t="shared" si="26"/>
        <v>99809.75497826928</v>
      </c>
      <c r="Z177" s="121">
        <f t="shared" si="37"/>
        <v>778625098.62314975</v>
      </c>
      <c r="AA177" s="83">
        <f t="shared" si="32"/>
        <v>41948133.651046492</v>
      </c>
      <c r="AB177" s="118">
        <f t="shared" si="33"/>
        <v>41109170.978025563</v>
      </c>
      <c r="AC177" s="9" t="str">
        <f>VLOOKUP(A177,raw_아이건설넷목록!B:P,14,FALSE)</f>
        <v>23/06/23/10:00</v>
      </c>
      <c r="AD177" s="9" t="str">
        <f>VLOOKUP(A177,raw_아이건설넷목록!B:Q,15,FALSE)</f>
        <v>23/06/30/10:00</v>
      </c>
      <c r="AE177" s="9" t="str">
        <f>VLOOKUP(A177,raw_아이건설넷목록!B:R,16,FALSE)</f>
        <v>23/06/30/11:00</v>
      </c>
      <c r="AF177" s="9" t="str">
        <f>VLOOKUP(A177,raw_부광!A:L,12,FALSE)</f>
        <v>257/816</v>
      </c>
      <c r="AG177" s="85" t="s">
        <v>109</v>
      </c>
    </row>
    <row r="178" spans="1:33" ht="12.6" customHeight="1">
      <c r="A178" s="9" t="s">
        <v>825</v>
      </c>
      <c r="B178" s="5" t="s">
        <v>563</v>
      </c>
      <c r="C178" s="5" t="s">
        <v>464</v>
      </c>
      <c r="D178" s="5"/>
      <c r="E178" s="113">
        <f>VLOOKUP(A178,raw_아이건설넷목록!B:G,5,FALSE)</f>
        <v>679361000</v>
      </c>
      <c r="F178" s="83">
        <v>679361000</v>
      </c>
      <c r="G178" s="182">
        <f t="shared" si="27"/>
        <v>1.0086472817273779</v>
      </c>
      <c r="H178" s="83">
        <f>VLOOKUP(A178,raw_아이건설넷목록!B:I,7,FALSE)</f>
        <v>87.745000000000005</v>
      </c>
      <c r="I178" s="114">
        <f>IF(E178="","-",IF(E178&lt;1000000000,낙찰하한율!$B$3,IF(AND(E178&lt;5000000000,E178&gt;=1000000000),낙찰하한율!$B$4,IF(AND(E178&gt;=5000000000,E178&lt;10000000000),낙찰하한율!$B$5,IF(AND(E178&gt;=10000000000,E178&lt;30000000000),낙찰하한율!$B$6)))))</f>
        <v>0.87744999999999995</v>
      </c>
      <c r="J178" s="180">
        <f t="shared" si="28"/>
        <v>601259999.99999988</v>
      </c>
      <c r="K178" s="83">
        <f>VLOOKUP(A178,raw_아이건설넷목록!B:J,8,FALSE)</f>
        <v>16663967</v>
      </c>
      <c r="L178" s="173">
        <f t="shared" si="34"/>
        <v>16330687.66</v>
      </c>
      <c r="M178" s="5"/>
      <c r="N178" s="83">
        <f>VLOOKUP(A178,raw_부광!A:L,5,FALSE)</f>
        <v>601260000</v>
      </c>
      <c r="O178" s="5"/>
      <c r="P178" s="5"/>
      <c r="Q178" s="5">
        <f t="shared" si="29"/>
        <v>1.0169338527773115</v>
      </c>
      <c r="R178" s="185" t="str">
        <f>VLOOKUP(A178,raw_아이건설넷결과!C:K,8,FALSE)</f>
        <v>606,199,669</v>
      </c>
      <c r="S178" s="5" t="str">
        <f>VLOOKUP(A178,raw_아이건설넷결과!C:L,10,FALSE)</f>
        <v>주식회사 아이원디자인그룹</v>
      </c>
      <c r="T178" s="126">
        <f t="shared" si="35"/>
        <v>88.042064510238987</v>
      </c>
      <c r="U178" s="123">
        <f t="shared" si="30"/>
        <v>88.042066034127203</v>
      </c>
      <c r="V178" s="119">
        <f t="shared" si="36"/>
        <v>0.89230860911945198</v>
      </c>
      <c r="W178" s="178" t="str">
        <f>VLOOKUP(A178,raw_아이건설넷결과!C:N,6,FALSE)</f>
        <v>688,534,125</v>
      </c>
      <c r="X178" s="84">
        <f t="shared" si="31"/>
        <v>1.0135025781580043</v>
      </c>
      <c r="Y178" s="83">
        <f t="shared" si="26"/>
        <v>101350.25781580043</v>
      </c>
      <c r="Z178" s="121">
        <f t="shared" si="37"/>
        <v>604154278.73439968</v>
      </c>
      <c r="AA178" s="83">
        <f t="shared" si="32"/>
        <v>16888973.516839903</v>
      </c>
      <c r="AB178" s="118">
        <f t="shared" si="33"/>
        <v>16551194.046503104</v>
      </c>
      <c r="AC178" s="9" t="str">
        <f>VLOOKUP(A178,raw_아이건설넷목록!B:P,14,FALSE)</f>
        <v>23/07/26/10:00</v>
      </c>
      <c r="AD178" s="9" t="str">
        <f>VLOOKUP(A178,raw_아이건설넷목록!B:Q,15,FALSE)</f>
        <v>23/07/31/10:00</v>
      </c>
      <c r="AE178" s="9" t="str">
        <f>VLOOKUP(A178,raw_아이건설넷목록!B:R,16,FALSE)</f>
        <v>23/07/31/11:00</v>
      </c>
      <c r="AF178" s="9" t="str">
        <f>VLOOKUP(A178,raw_부광!A:L,12,FALSE)</f>
        <v>-195/1183</v>
      </c>
      <c r="AG178" s="9" t="s">
        <v>906</v>
      </c>
    </row>
    <row r="179" spans="1:33" ht="12.6" customHeight="1">
      <c r="A179" s="9" t="s">
        <v>826</v>
      </c>
      <c r="B179" s="5" t="s">
        <v>564</v>
      </c>
      <c r="C179" s="5" t="s">
        <v>319</v>
      </c>
      <c r="D179" s="5"/>
      <c r="E179" s="113">
        <f>VLOOKUP(A179,raw_아이건설넷목록!B:G,5,FALSE)</f>
        <v>2125212000</v>
      </c>
      <c r="F179" s="83">
        <v>2125212000</v>
      </c>
      <c r="G179" s="182">
        <f t="shared" si="27"/>
        <v>1.0148530651396663</v>
      </c>
      <c r="H179" s="83">
        <f>VLOOKUP(A179,raw_아이건설넷목록!B:I,7,FALSE)</f>
        <v>86.745000000000005</v>
      </c>
      <c r="I179" s="114">
        <f>IF(E179="","-",IF(E179&lt;1000000000,낙찰하한율!$B$3,IF(AND(E179&lt;5000000000,E179&gt;=1000000000),낙찰하한율!$B$4,IF(AND(E179&gt;=5000000000,E179&lt;10000000000),낙찰하한율!$B$5,IF(AND(E179&gt;=10000000000,E179&lt;30000000000),낙찰하한율!$B$6)))))</f>
        <v>0.86745000000000005</v>
      </c>
      <c r="J179" s="180">
        <f t="shared" si="28"/>
        <v>1870897000.0000002</v>
      </c>
      <c r="K179" s="83">
        <f>VLOOKUP(A179,raw_아이건설넷목록!B:J,8,FALSE)</f>
        <v>93567386</v>
      </c>
      <c r="L179" s="173">
        <f t="shared" si="34"/>
        <v>91696038.280000001</v>
      </c>
      <c r="M179" s="5"/>
      <c r="N179" s="83">
        <f>VLOOKUP(A179,raw_부광!A:L,5,FALSE)</f>
        <v>1870897000</v>
      </c>
      <c r="O179" s="5"/>
      <c r="P179" s="5"/>
      <c r="Q179" s="5">
        <f t="shared" si="29"/>
        <v>1.0278092917309007</v>
      </c>
      <c r="R179" s="185" t="str">
        <f>VLOOKUP(A179,raw_아이건설넷결과!C:K,8,FALSE)</f>
        <v>1,894,782,000</v>
      </c>
      <c r="S179" s="5" t="str">
        <f>VLOOKUP(A179,raw_아이건설넷결과!C:L,10,FALSE)</f>
        <v>유호산업개발 주식회사</v>
      </c>
      <c r="T179" s="126">
        <f t="shared" si="35"/>
        <v>87.377008689914078</v>
      </c>
      <c r="U179" s="123">
        <f t="shared" si="30"/>
        <v>87.377009194859767</v>
      </c>
      <c r="V179" s="119">
        <f t="shared" si="36"/>
        <v>0.89157317011197001</v>
      </c>
      <c r="W179" s="178" t="str">
        <f>VLOOKUP(A179,raw_아이건설넷결과!C:N,6,FALSE)</f>
        <v>2,168,513,225</v>
      </c>
      <c r="X179" s="84">
        <f t="shared" si="31"/>
        <v>1.0203750143515093</v>
      </c>
      <c r="Y179" s="83">
        <f t="shared" si="26"/>
        <v>102037.50143515093</v>
      </c>
      <c r="Z179" s="121">
        <f t="shared" si="37"/>
        <v>1881076808.5242999</v>
      </c>
      <c r="AA179" s="83">
        <f t="shared" si="32"/>
        <v>95473822.832583219</v>
      </c>
      <c r="AB179" s="118">
        <f t="shared" si="33"/>
        <v>93564346.375931546</v>
      </c>
      <c r="AC179" s="9" t="str">
        <f>VLOOKUP(A179,raw_아이건설넷목록!B:P,14,FALSE)</f>
        <v>23/07/27/10:00</v>
      </c>
      <c r="AD179" s="9" t="str">
        <f>VLOOKUP(A179,raw_아이건설넷목록!B:Q,15,FALSE)</f>
        <v>23/07/31/10:00</v>
      </c>
      <c r="AE179" s="9" t="str">
        <f>VLOOKUP(A179,raw_아이건설넷목록!B:R,16,FALSE)</f>
        <v>23/07/31/11:00</v>
      </c>
      <c r="AF179" s="9" t="str">
        <f>VLOOKUP(A179,raw_부광!A:L,12,FALSE)</f>
        <v>-79/767</v>
      </c>
      <c r="AG179" s="9" t="s">
        <v>281</v>
      </c>
    </row>
    <row r="180" spans="1:33" ht="12.6" customHeight="1">
      <c r="A180" s="9" t="s">
        <v>827</v>
      </c>
      <c r="B180" s="5" t="s">
        <v>565</v>
      </c>
      <c r="C180" s="5" t="s">
        <v>343</v>
      </c>
      <c r="D180" s="5"/>
      <c r="E180" s="113">
        <f>VLOOKUP(A180,raw_아이건설넷목록!B:G,5,FALSE)</f>
        <v>845228000</v>
      </c>
      <c r="F180" s="83">
        <v>845228000</v>
      </c>
      <c r="G180" s="182">
        <f t="shared" si="27"/>
        <v>1.0160301578964239</v>
      </c>
      <c r="H180" s="83">
        <f>VLOOKUP(A180,raw_아이건설넷목록!B:I,7,FALSE)</f>
        <v>87.745000000000005</v>
      </c>
      <c r="I180" s="114">
        <f>IF(E180="","-",IF(E180&lt;1000000000,낙찰하한율!$B$3,IF(AND(E180&lt;5000000000,E180&gt;=1000000000),낙찰하한율!$B$4,IF(AND(E180&gt;=5000000000,E180&lt;10000000000),낙찰하한율!$B$5,IF(AND(E180&gt;=10000000000,E180&lt;30000000000),낙찰하한율!$B$6)))))</f>
        <v>0.87744999999999995</v>
      </c>
      <c r="J180" s="180">
        <f t="shared" si="28"/>
        <v>753534000</v>
      </c>
      <c r="K180" s="83">
        <f>VLOOKUP(A180,raw_아이건설넷목록!B:J,8,FALSE)</f>
        <v>46033098</v>
      </c>
      <c r="L180" s="173">
        <f t="shared" si="34"/>
        <v>45112436.039999999</v>
      </c>
      <c r="M180" s="5"/>
      <c r="N180" s="83">
        <f>VLOOKUP(A180,raw_부광!A:L,5,FALSE)</f>
        <v>753534000</v>
      </c>
      <c r="O180" s="5"/>
      <c r="P180" s="5"/>
      <c r="Q180" s="5">
        <f t="shared" si="29"/>
        <v>1.0096424683296379</v>
      </c>
      <c r="R180" s="185" t="str">
        <f>VLOOKUP(A180,raw_아이건설넷결과!C:K,8,FALSE)</f>
        <v>748,796,600</v>
      </c>
      <c r="S180" s="5" t="str">
        <f>VLOOKUP(A180,raw_아이건설넷결과!C:L,10,FALSE)</f>
        <v>주식회사 이음건설</v>
      </c>
      <c r="T180" s="126">
        <f t="shared" si="35"/>
        <v>88.415567319452492</v>
      </c>
      <c r="U180" s="123">
        <f t="shared" si="30"/>
        <v>88.41556851967573</v>
      </c>
      <c r="V180" s="119">
        <f t="shared" si="36"/>
        <v>0.88591078383584076</v>
      </c>
      <c r="W180" s="178" t="str">
        <f>VLOOKUP(A180,raw_아이건설넷결과!C:N,6,FALSE)</f>
        <v>846,905,825</v>
      </c>
      <c r="X180" s="84">
        <f t="shared" si="31"/>
        <v>1.0019850561032053</v>
      </c>
      <c r="Y180" s="83">
        <f t="shared" si="26"/>
        <v>100198.50561032053</v>
      </c>
      <c r="Z180" s="121">
        <f t="shared" si="37"/>
        <v>743117526.89939976</v>
      </c>
      <c r="AA180" s="83">
        <f t="shared" si="32"/>
        <v>46124476.282134347</v>
      </c>
      <c r="AB180" s="118">
        <f t="shared" si="33"/>
        <v>45201986.756491661</v>
      </c>
      <c r="AC180" s="9" t="str">
        <f>VLOOKUP(A180,raw_아이건설넷목록!B:P,14,FALSE)</f>
        <v>23/08/14/09:00</v>
      </c>
      <c r="AD180" s="9" t="str">
        <f>VLOOKUP(A180,raw_아이건설넷목록!B:Q,15,FALSE)</f>
        <v>23/08/17/15:00</v>
      </c>
      <c r="AE180" s="9" t="str">
        <f>VLOOKUP(A180,raw_아이건설넷목록!B:R,16,FALSE)</f>
        <v>23/08/17/16:00</v>
      </c>
      <c r="AF180" s="9" t="str">
        <f>VLOOKUP(A180,raw_부광!A:L,12,FALSE)</f>
        <v>40/147</v>
      </c>
      <c r="AG180" s="9" t="s">
        <v>898</v>
      </c>
    </row>
    <row r="181" spans="1:33" ht="12.6" customHeight="1">
      <c r="A181" s="9" t="s">
        <v>828</v>
      </c>
      <c r="B181" s="5" t="s">
        <v>566</v>
      </c>
      <c r="C181" s="5" t="s">
        <v>367</v>
      </c>
      <c r="D181" s="5"/>
      <c r="E181" s="113">
        <f>VLOOKUP(A181,raw_아이건설넷목록!B:G,5,FALSE)</f>
        <v>1242340000</v>
      </c>
      <c r="F181" s="83">
        <v>1242340000</v>
      </c>
      <c r="G181" s="182">
        <f t="shared" si="27"/>
        <v>1.0137975418256731</v>
      </c>
      <c r="H181" s="83">
        <f>VLOOKUP(A181,raw_아이건설넷목록!B:I,7,FALSE)</f>
        <v>86.745000000000005</v>
      </c>
      <c r="I181" s="114">
        <f>IF(E181="","-",IF(E181&lt;1000000000,낙찰하한율!$B$3,IF(AND(E181&lt;5000000000,E181&gt;=1000000000),낙찰하한율!$B$4,IF(AND(E181&gt;=5000000000,E181&lt;10000000000),낙찰하한율!$B$5,IF(AND(E181&gt;=10000000000,E181&lt;30000000000),낙찰하한율!$B$6)))))</f>
        <v>0.86745000000000005</v>
      </c>
      <c r="J181" s="180">
        <f t="shared" si="28"/>
        <v>1092537000</v>
      </c>
      <c r="K181" s="83">
        <f>VLOOKUP(A181,raw_아이건설넷목록!B:J,8,FALSE)</f>
        <v>44225972</v>
      </c>
      <c r="L181" s="173">
        <f t="shared" si="34"/>
        <v>43341452.560000002</v>
      </c>
      <c r="M181" s="5"/>
      <c r="N181" s="83">
        <f>VLOOKUP(A181,raw_부광!A:L,5,FALSE)</f>
        <v>1092537000</v>
      </c>
      <c r="O181" s="5"/>
      <c r="P181" s="5"/>
      <c r="Q181" s="5">
        <f t="shared" si="29"/>
        <v>1.0153304817069733</v>
      </c>
      <c r="R181" s="185" t="str">
        <f>VLOOKUP(A181,raw_아이건설넷결과!C:K,8,FALSE)</f>
        <v>1,094,189,000</v>
      </c>
      <c r="S181" s="5" t="str">
        <f>VLOOKUP(A181,raw_아이건설넷결과!C:L,10,FALSE)</f>
        <v>주식회사 이유디자인</v>
      </c>
      <c r="T181" s="126">
        <f t="shared" si="35"/>
        <v>87.213387183074104</v>
      </c>
      <c r="U181" s="123">
        <f t="shared" si="30"/>
        <v>87.213388067152508</v>
      </c>
      <c r="V181" s="119">
        <f t="shared" si="36"/>
        <v>0.88074842635671391</v>
      </c>
      <c r="W181" s="178" t="str">
        <f>VLOOKUP(A181,raw_아이건설넷결과!C:N,6,FALSE)</f>
        <v>1,254,611,275</v>
      </c>
      <c r="X181" s="84">
        <f t="shared" si="31"/>
        <v>1.0098775496240964</v>
      </c>
      <c r="Y181" s="83">
        <f t="shared" si="26"/>
        <v>100987.75496240964</v>
      </c>
      <c r="Z181" s="121">
        <f t="shared" si="37"/>
        <v>1088312561.9967997</v>
      </c>
      <c r="AA181" s="83">
        <f t="shared" si="32"/>
        <v>44662816.233103894</v>
      </c>
      <c r="AB181" s="118">
        <f t="shared" si="33"/>
        <v>43769559.908441812</v>
      </c>
      <c r="AC181" s="9" t="str">
        <f>VLOOKUP(A181,raw_아이건설넷목록!B:P,14,FALSE)</f>
        <v>23/08/01/09:00</v>
      </c>
      <c r="AD181" s="9" t="str">
        <f>VLOOKUP(A181,raw_아이건설넷목록!B:Q,15,FALSE)</f>
        <v>23/08/16/10:00</v>
      </c>
      <c r="AE181" s="9" t="str">
        <f>VLOOKUP(A181,raw_아이건설넷목록!B:R,16,FALSE)</f>
        <v>23/08/16/11:00</v>
      </c>
      <c r="AF181" s="9" t="str">
        <f>VLOOKUP(A181,raw_부광!A:L,12,FALSE)</f>
        <v>-32/773</v>
      </c>
      <c r="AG181" s="9" t="s">
        <v>118</v>
      </c>
    </row>
    <row r="182" spans="1:33" ht="12.6" customHeight="1">
      <c r="A182" s="9" t="s">
        <v>829</v>
      </c>
      <c r="B182" s="5" t="s">
        <v>567</v>
      </c>
      <c r="C182" s="5" t="s">
        <v>568</v>
      </c>
      <c r="D182" s="5"/>
      <c r="E182" s="113">
        <f>VLOOKUP(A182,raw_아이건설넷목록!B:G,5,FALSE)</f>
        <v>3195779000</v>
      </c>
      <c r="F182" s="83">
        <v>3195779000</v>
      </c>
      <c r="G182" s="182">
        <f t="shared" si="27"/>
        <v>1.0143340360451012</v>
      </c>
      <c r="H182" s="83">
        <f>VLOOKUP(A182,raw_아이건설넷목록!B:I,7,FALSE)</f>
        <v>86.745000000000005</v>
      </c>
      <c r="I182" s="114">
        <f>IF(E182="","-",IF(E182&lt;1000000000,낙찰하한율!$B$3,IF(AND(E182&lt;5000000000,E182&gt;=1000000000),낙찰하한율!$B$4,IF(AND(E182&gt;=5000000000,E182&lt;10000000000),낙찰하한율!$B$5,IF(AND(E182&gt;=10000000000,E182&lt;30000000000),낙찰하한율!$B$6)))))</f>
        <v>0.86745000000000005</v>
      </c>
      <c r="J182" s="180">
        <f t="shared" si="28"/>
        <v>2811915000.0000005</v>
      </c>
      <c r="K182" s="83">
        <f>VLOOKUP(A182,raw_아이건설넷목록!B:J,8,FALSE)</f>
        <v>136585225</v>
      </c>
      <c r="L182" s="173">
        <f t="shared" si="34"/>
        <v>133853520.5</v>
      </c>
      <c r="M182" s="5"/>
      <c r="N182" s="83">
        <f>VLOOKUP(A182,raw_부광!A:L,5,FALSE)</f>
        <v>2811915000</v>
      </c>
      <c r="O182" s="5"/>
      <c r="P182" s="5"/>
      <c r="Q182" s="5">
        <f t="shared" si="29"/>
        <v>0.99975400085110433</v>
      </c>
      <c r="R182" s="185" t="str">
        <f>VLOOKUP(A182,raw_아이건설넷결과!C:K,8,FALSE)</f>
        <v>2,771,496,540</v>
      </c>
      <c r="S182" s="5" t="str">
        <f>VLOOKUP(A182,raw_아이건설넷결과!C:L,10,FALSE)</f>
        <v>(주)해든종합건설</v>
      </c>
      <c r="T182" s="126">
        <f t="shared" si="35"/>
        <v>87.316099222413968</v>
      </c>
      <c r="U182" s="123">
        <f t="shared" si="30"/>
        <v>87.316099569052838</v>
      </c>
      <c r="V182" s="119">
        <f t="shared" si="36"/>
        <v>0.8672366080382905</v>
      </c>
      <c r="W182" s="178" t="str">
        <f>VLOOKUP(A182,raw_아이건설넷결과!C:N,6,FALSE)</f>
        <v>3,174,095,675</v>
      </c>
      <c r="X182" s="84">
        <f t="shared" si="31"/>
        <v>0.9932150111130964</v>
      </c>
      <c r="Y182" s="83">
        <f t="shared" si="26"/>
        <v>99321.501111309641</v>
      </c>
      <c r="Z182" s="121">
        <f t="shared" si="37"/>
        <v>2753369304.7767997</v>
      </c>
      <c r="AA182" s="83">
        <f t="shared" si="32"/>
        <v>135658495.76625976</v>
      </c>
      <c r="AB182" s="118">
        <f t="shared" si="33"/>
        <v>132945325.85093457</v>
      </c>
      <c r="AC182" s="9" t="str">
        <f>VLOOKUP(A182,raw_아이건설넷목록!B:P,14,FALSE)</f>
        <v>23/08/11/10:00</v>
      </c>
      <c r="AD182" s="9" t="str">
        <f>VLOOKUP(A182,raw_아이건설넷목록!B:Q,15,FALSE)</f>
        <v>23/08/16/10:00</v>
      </c>
      <c r="AE182" s="9" t="str">
        <f>VLOOKUP(A182,raw_아이건설넷목록!B:R,16,FALSE)</f>
        <v>23/08/16/11:00</v>
      </c>
      <c r="AF182" s="9" t="str">
        <f>VLOOKUP(A182,raw_부광!A:L,12,FALSE)</f>
        <v>499/721</v>
      </c>
      <c r="AG182" s="9" t="s">
        <v>898</v>
      </c>
    </row>
    <row r="183" spans="1:33" ht="12.6" customHeight="1">
      <c r="A183" s="9" t="s">
        <v>830</v>
      </c>
      <c r="B183" s="5" t="s">
        <v>569</v>
      </c>
      <c r="C183" s="5" t="s">
        <v>313</v>
      </c>
      <c r="D183" s="5"/>
      <c r="E183" s="113">
        <f>VLOOKUP(A183,raw_아이건설넷목록!B:G,5,FALSE)</f>
        <v>2215097000</v>
      </c>
      <c r="F183" s="83">
        <v>2215097000</v>
      </c>
      <c r="G183" s="182" t="e">
        <f t="shared" si="27"/>
        <v>#N/A</v>
      </c>
      <c r="H183" s="83">
        <f>VLOOKUP(A183,raw_아이건설넷목록!B:I,7,FALSE)</f>
        <v>86.745000000000005</v>
      </c>
      <c r="I183" s="114">
        <f>IF(E183="","-",IF(E183&lt;1000000000,낙찰하한율!$B$3,IF(AND(E183&lt;5000000000,E183&gt;=1000000000),낙찰하한율!$B$4,IF(AND(E183&gt;=5000000000,E183&lt;10000000000),낙찰하한율!$B$5,IF(AND(E183&gt;=10000000000,E183&lt;30000000000),낙찰하한율!$B$6)))))</f>
        <v>0.86745000000000005</v>
      </c>
      <c r="J183" s="180" t="e">
        <f t="shared" si="28"/>
        <v>#N/A</v>
      </c>
      <c r="K183" s="83">
        <f>VLOOKUP(A183,raw_아이건설넷목록!B:J,8,FALSE)</f>
        <v>101913166</v>
      </c>
      <c r="L183" s="173">
        <f t="shared" si="34"/>
        <v>99874902.679999992</v>
      </c>
      <c r="M183" s="5"/>
      <c r="N183" s="83" t="e">
        <f>VLOOKUP(A183,raw_부광!A:L,5,FALSE)</f>
        <v>#N/A</v>
      </c>
      <c r="O183" s="5"/>
      <c r="P183" s="5"/>
      <c r="Q183" s="5">
        <f t="shared" si="29"/>
        <v>1.0148604303883906</v>
      </c>
      <c r="R183" s="185" t="str">
        <f>VLOOKUP(A183,raw_아이건설넷결과!C:K,8,FALSE)</f>
        <v>1,950,040,000</v>
      </c>
      <c r="S183" s="5" t="str">
        <f>VLOOKUP(A183,raw_아이건설넷결과!C:L,10,FALSE)</f>
        <v>주식회사 시인건설</v>
      </c>
      <c r="T183" s="126">
        <f t="shared" si="35"/>
        <v>87.36051590549836</v>
      </c>
      <c r="U183" s="123">
        <f t="shared" si="30"/>
        <v>87.360516396683778</v>
      </c>
      <c r="V183" s="119">
        <f t="shared" si="36"/>
        <v>0.88034068034040946</v>
      </c>
      <c r="W183" s="178" t="str">
        <f>VLOOKUP(A183,raw_아이건설넷결과!C:N,6,FALSE)</f>
        <v>2,232,175,450</v>
      </c>
      <c r="X183" s="84">
        <f t="shared" si="31"/>
        <v>1.007710023533958</v>
      </c>
      <c r="Y183" s="83">
        <f t="shared" si="26"/>
        <v>100771.0023533958</v>
      </c>
      <c r="Z183" s="121">
        <f t="shared" si="37"/>
        <v>1936300605.6005499</v>
      </c>
      <c r="AA183" s="83">
        <f t="shared" si="32"/>
        <v>102698918.90828016</v>
      </c>
      <c r="AB183" s="118">
        <f t="shared" si="33"/>
        <v>100644940.53011456</v>
      </c>
      <c r="AC183" s="9" t="str">
        <f>VLOOKUP(A183,raw_아이건설넷목록!B:P,14,FALSE)</f>
        <v>23/09/21/10:00</v>
      </c>
      <c r="AD183" s="9" t="str">
        <f>VLOOKUP(A183,raw_아이건설넷목록!B:Q,15,FALSE)</f>
        <v>23/09/25/14:00</v>
      </c>
      <c r="AE183" s="9" t="str">
        <f>VLOOKUP(A183,raw_아이건설넷목록!B:R,16,FALSE)</f>
        <v>23/09/25/15:00</v>
      </c>
      <c r="AF183" s="9" t="e">
        <f>VLOOKUP(A183,raw_부광!A:L,12,FALSE)</f>
        <v>#N/A</v>
      </c>
      <c r="AG183" s="9" t="s">
        <v>118</v>
      </c>
    </row>
    <row r="184" spans="1:33" ht="12.6" customHeight="1">
      <c r="A184" s="9" t="s">
        <v>831</v>
      </c>
      <c r="B184" s="5" t="s">
        <v>570</v>
      </c>
      <c r="C184" s="5" t="s">
        <v>440</v>
      </c>
      <c r="D184" s="5"/>
      <c r="E184" s="113">
        <f>VLOOKUP(A184,raw_아이건설넷목록!B:G,5,FALSE)</f>
        <v>1056446000</v>
      </c>
      <c r="F184" s="83">
        <v>1056446000</v>
      </c>
      <c r="G184" s="182">
        <f t="shared" si="27"/>
        <v>1.0195358382612947</v>
      </c>
      <c r="H184" s="83">
        <f>VLOOKUP(A184,raw_아이건설넷목록!B:I,7,FALSE)</f>
        <v>87.745000000000005</v>
      </c>
      <c r="I184" s="114">
        <f>IF(E184="","-",IF(E184&lt;1000000000,낙찰하한율!$B$3,IF(AND(E184&lt;5000000000,E184&gt;=1000000000),낙찰하한율!$B$4,IF(AND(E184&gt;=5000000000,E184&lt;10000000000),낙찰하한율!$B$5,IF(AND(E184&gt;=10000000000,E184&lt;30000000000),낙찰하한율!$B$6)))))</f>
        <v>0.86745000000000005</v>
      </c>
      <c r="J184" s="180">
        <f t="shared" si="28"/>
        <v>934317000.00000012</v>
      </c>
      <c r="K184" s="83">
        <f>VLOOKUP(A184,raw_아이건설넷목록!B:J,8,FALSE)</f>
        <v>56088639</v>
      </c>
      <c r="L184" s="173">
        <f t="shared" si="34"/>
        <v>54966866.219999999</v>
      </c>
      <c r="M184" s="5"/>
      <c r="N184" s="83">
        <f>VLOOKUP(A184,raw_부광!A:L,5,FALSE)</f>
        <v>934317000</v>
      </c>
      <c r="O184" s="5"/>
      <c r="P184" s="5"/>
      <c r="Q184" s="5">
        <f t="shared" si="29"/>
        <v>1.0139983196921247</v>
      </c>
      <c r="R184" s="185" t="str">
        <f>VLOOKUP(A184,raw_아이건설넷결과!C:K,8,FALSE)</f>
        <v>929,242,340</v>
      </c>
      <c r="S184" s="5" t="str">
        <f>VLOOKUP(A184,raw_아이건설넷결과!C:L,10,FALSE)</f>
        <v>(주)시노종합건설</v>
      </c>
      <c r="T184" s="126">
        <f t="shared" si="35"/>
        <v>88.401730825814184</v>
      </c>
      <c r="U184" s="123">
        <f t="shared" si="30"/>
        <v>88.401731793974662</v>
      </c>
      <c r="V184" s="119">
        <f t="shared" si="36"/>
        <v>0.87959284241693381</v>
      </c>
      <c r="W184" s="178" t="str">
        <f>VLOOKUP(A184,raw_아이건설넷결과!C:N,6,FALSE)</f>
        <v>1,051,158,525</v>
      </c>
      <c r="X184" s="84">
        <f t="shared" si="31"/>
        <v>0.99499503524079791</v>
      </c>
      <c r="Y184" s="83">
        <f t="shared" si="26"/>
        <v>99499.503524079788</v>
      </c>
      <c r="Z184" s="121">
        <f t="shared" si="37"/>
        <v>911827474.14184976</v>
      </c>
      <c r="AA184" s="83">
        <f t="shared" si="32"/>
        <v>55807917.338413395</v>
      </c>
      <c r="AB184" s="118">
        <f t="shared" si="33"/>
        <v>54691758.991645128</v>
      </c>
      <c r="AC184" s="9" t="str">
        <f>VLOOKUP(A184,raw_아이건설넷목록!B:P,14,FALSE)</f>
        <v>23/06/29/10:00</v>
      </c>
      <c r="AD184" s="9" t="str">
        <f>VLOOKUP(A184,raw_아이건설넷목록!B:Q,15,FALSE)</f>
        <v>23/07/03/10:00</v>
      </c>
      <c r="AE184" s="9" t="str">
        <f>VLOOKUP(A184,raw_아이건설넷목록!B:R,16,FALSE)</f>
        <v>23/07/03/11:00</v>
      </c>
      <c r="AF184" s="9" t="str">
        <f>VLOOKUP(A184,raw_부광!A:L,12,FALSE)</f>
        <v>252/822</v>
      </c>
      <c r="AG184" s="85" t="s">
        <v>109</v>
      </c>
    </row>
    <row r="185" spans="1:33" ht="12.6" customHeight="1">
      <c r="A185" s="9" t="s">
        <v>832</v>
      </c>
      <c r="B185" s="5" t="s">
        <v>571</v>
      </c>
      <c r="C185" s="5" t="s">
        <v>572</v>
      </c>
      <c r="D185" s="5"/>
      <c r="E185" s="113">
        <f>VLOOKUP(A185,raw_아이건설넷목록!B:G,5,FALSE)</f>
        <v>624686000</v>
      </c>
      <c r="F185" s="83">
        <v>624686000</v>
      </c>
      <c r="G185" s="182">
        <f t="shared" si="27"/>
        <v>1.0144423015470971</v>
      </c>
      <c r="H185" s="83">
        <f>VLOOKUP(A185,raw_아이건설넷목록!B:I,7,FALSE)</f>
        <v>87.745000000000005</v>
      </c>
      <c r="I185" s="114">
        <f>IF(E185="","-",IF(E185&lt;1000000000,낙찰하한율!$B$3,IF(AND(E185&lt;5000000000,E185&gt;=1000000000),낙찰하한율!$B$4,IF(AND(E185&gt;=5000000000,E185&lt;10000000000),낙찰하한율!$B$5,IF(AND(E185&gt;=10000000000,E185&lt;30000000000),낙찰하한율!$B$6)))))</f>
        <v>0.87744999999999995</v>
      </c>
      <c r="J185" s="180">
        <f t="shared" si="28"/>
        <v>556047000.00000012</v>
      </c>
      <c r="K185" s="83">
        <f>VLOOKUP(A185,raw_아이건설넷목록!B:J,8,FALSE)</f>
        <v>21199095</v>
      </c>
      <c r="L185" s="173">
        <f t="shared" si="34"/>
        <v>20775113.099999998</v>
      </c>
      <c r="M185" s="5"/>
      <c r="N185" s="83">
        <f>VLOOKUP(A185,raw_부광!A:L,5,FALSE)</f>
        <v>556047000</v>
      </c>
      <c r="O185" s="5"/>
      <c r="P185" s="5"/>
      <c r="Q185" s="5">
        <f t="shared" si="29"/>
        <v>1.0144423015470971</v>
      </c>
      <c r="R185" s="185" t="str">
        <f>VLOOKUP(A185,raw_아이건설넷결과!C:K,8,FALSE)</f>
        <v>556,047,000</v>
      </c>
      <c r="S185" s="5" t="str">
        <f>VLOOKUP(A185,raw_아이건설넷결과!C:L,10,FALSE)</f>
        <v>더윈건설 주식회사</v>
      </c>
      <c r="T185" s="126">
        <f t="shared" si="35"/>
        <v>88.157104183727824</v>
      </c>
      <c r="U185" s="123">
        <f t="shared" si="30"/>
        <v>88.157105831230425</v>
      </c>
      <c r="V185" s="119">
        <f t="shared" si="36"/>
        <v>0.89012239749250022</v>
      </c>
      <c r="W185" s="178" t="str">
        <f>VLOOKUP(A185,raw_아이건설넷결과!C:N,6,FALSE)</f>
        <v>630,745,525</v>
      </c>
      <c r="X185" s="84">
        <f t="shared" si="31"/>
        <v>1.0097001133369405</v>
      </c>
      <c r="Y185" s="83">
        <f t="shared" si="26"/>
        <v>100970.01133369406</v>
      </c>
      <c r="Z185" s="121">
        <f t="shared" si="37"/>
        <v>553447671.66439974</v>
      </c>
      <c r="AA185" s="83">
        <f t="shared" si="32"/>
        <v>21404728.624140568</v>
      </c>
      <c r="AB185" s="118">
        <f t="shared" si="33"/>
        <v>20976634.051657755</v>
      </c>
      <c r="AC185" s="9" t="str">
        <f>VLOOKUP(A185,raw_아이건설넷목록!B:P,14,FALSE)</f>
        <v>23/08/24/10:00</v>
      </c>
      <c r="AD185" s="9" t="str">
        <f>VLOOKUP(A185,raw_아이건설넷목록!B:Q,15,FALSE)</f>
        <v>23/08/29/10:00</v>
      </c>
      <c r="AE185" s="9" t="str">
        <f>VLOOKUP(A185,raw_아이건설넷목록!B:R,16,FALSE)</f>
        <v>23/08/29/11:00</v>
      </c>
      <c r="AF185" s="9" t="str">
        <f>VLOOKUP(A185,raw_부광!A:L,12,FALSE)</f>
        <v>1/840</v>
      </c>
      <c r="AG185" s="9" t="s">
        <v>113</v>
      </c>
    </row>
    <row r="186" spans="1:33" ht="12.6" customHeight="1">
      <c r="A186" s="9" t="s">
        <v>833</v>
      </c>
      <c r="B186" s="5" t="s">
        <v>573</v>
      </c>
      <c r="C186" s="5" t="s">
        <v>574</v>
      </c>
      <c r="D186" s="5"/>
      <c r="E186" s="113">
        <f>VLOOKUP(A186,raw_아이건설넷목록!B:G,5,FALSE)</f>
        <v>1343958000</v>
      </c>
      <c r="F186" s="83">
        <v>1343958000</v>
      </c>
      <c r="G186" s="182">
        <f t="shared" si="27"/>
        <v>1.0166137939443929</v>
      </c>
      <c r="H186" s="83">
        <f>VLOOKUP(A186,raw_아이건설넷목록!B:I,7,FALSE)</f>
        <v>86.745000000000005</v>
      </c>
      <c r="I186" s="114">
        <f>IF(E186="","-",IF(E186&lt;1000000000,낙찰하한율!$B$3,IF(AND(E186&lt;5000000000,E186&gt;=1000000000),낙찰하한율!$B$4,IF(AND(E186&gt;=5000000000,E186&lt;10000000000),낙찰하한율!$B$5,IF(AND(E186&gt;=10000000000,E186&lt;30000000000),낙찰하한율!$B$6)))))</f>
        <v>0.86745000000000005</v>
      </c>
      <c r="J186" s="180">
        <f t="shared" si="28"/>
        <v>1185185000</v>
      </c>
      <c r="K186" s="83">
        <f>VLOOKUP(A186,raw_아이건설넷목록!B:J,8,FALSE)</f>
        <v>68671111</v>
      </c>
      <c r="L186" s="173">
        <f t="shared" si="34"/>
        <v>67297688.780000001</v>
      </c>
      <c r="M186" s="5"/>
      <c r="N186" s="83">
        <f>VLOOKUP(A186,raw_부광!A:L,5,FALSE)</f>
        <v>1185185000</v>
      </c>
      <c r="O186" s="5"/>
      <c r="P186" s="5"/>
      <c r="Q186" s="5">
        <f t="shared" si="29"/>
        <v>0.99972000127188809</v>
      </c>
      <c r="R186" s="185" t="str">
        <f>VLOOKUP(A186,raw_아이건설넷결과!C:K,8,FALSE)</f>
        <v>1,165,489,940</v>
      </c>
      <c r="S186" s="5" t="str">
        <f>VLOOKUP(A186,raw_아이건설넷결과!C:L,10,FALSE)</f>
        <v>주식회사한얼알앤디</v>
      </c>
      <c r="T186" s="126">
        <f t="shared" si="35"/>
        <v>87.427998639878439</v>
      </c>
      <c r="U186" s="123">
        <f t="shared" si="30"/>
        <v>87.427999457949227</v>
      </c>
      <c r="V186" s="119">
        <f t="shared" si="36"/>
        <v>0.8672071151032994</v>
      </c>
      <c r="W186" s="178" t="str">
        <f>VLOOKUP(A186,raw_아이건설넷결과!C:N,6,FALSE)</f>
        <v>1,333,085,450</v>
      </c>
      <c r="X186" s="84">
        <f t="shared" si="31"/>
        <v>0.99191005224865658</v>
      </c>
      <c r="Y186" s="83">
        <f t="shared" si="26"/>
        <v>99191.005224865658</v>
      </c>
      <c r="Z186" s="121">
        <f t="shared" si="37"/>
        <v>1156384985.1005497</v>
      </c>
      <c r="AA186" s="83">
        <f t="shared" si="32"/>
        <v>68115565.299983293</v>
      </c>
      <c r="AB186" s="118">
        <f t="shared" si="33"/>
        <v>66753253.993983626</v>
      </c>
      <c r="AC186" s="9" t="str">
        <f>VLOOKUP(A186,raw_아이건설넷목록!B:P,14,FALSE)</f>
        <v>23/09/28/09:00</v>
      </c>
      <c r="AD186" s="9" t="str">
        <f>VLOOKUP(A186,raw_아이건설넷목록!B:Q,15,FALSE)</f>
        <v>23/10/06/10:00</v>
      </c>
      <c r="AE186" s="9" t="str">
        <f>VLOOKUP(A186,raw_아이건설넷목록!B:R,16,FALSE)</f>
        <v>23/10/06/11:00</v>
      </c>
      <c r="AF186" s="9" t="str">
        <f>VLOOKUP(A186,raw_부광!A:L,12,FALSE)</f>
        <v>557/794</v>
      </c>
      <c r="AG186" s="9" t="s">
        <v>118</v>
      </c>
    </row>
    <row r="187" spans="1:33" ht="12.6" customHeight="1">
      <c r="A187" s="9" t="s">
        <v>834</v>
      </c>
      <c r="B187" s="5" t="s">
        <v>575</v>
      </c>
      <c r="C187" s="5" t="s">
        <v>420</v>
      </c>
      <c r="D187" s="5"/>
      <c r="E187" s="113">
        <f>VLOOKUP(A187,raw_아이건설넷목록!B:G,5,FALSE)</f>
        <v>2203603960</v>
      </c>
      <c r="F187" s="83">
        <v>2203603960</v>
      </c>
      <c r="G187" s="182">
        <f t="shared" si="27"/>
        <v>1.0074688064304418</v>
      </c>
      <c r="H187" s="83">
        <f>VLOOKUP(A187,raw_아이건설넷목록!B:I,7,FALSE)</f>
        <v>86.745000000000005</v>
      </c>
      <c r="I187" s="114">
        <f>IF(E187="","-",IF(E187&lt;1000000000,낙찰하한율!$B$3,IF(AND(E187&lt;5000000000,E187&gt;=1000000000),낙찰하한율!$B$4,IF(AND(E187&gt;=5000000000,E187&lt;10000000000),낙찰하한율!$B$5,IF(AND(E187&gt;=10000000000,E187&lt;30000000000),낙찰하한율!$B$6)))))</f>
        <v>0.86745000000000005</v>
      </c>
      <c r="J187" s="180">
        <f t="shared" si="28"/>
        <v>1925793000.0000002</v>
      </c>
      <c r="K187" s="83">
        <f>VLOOKUP(A187,raw_아이건설넷목록!B:J,8,FALSE)</f>
        <v>93782403</v>
      </c>
      <c r="L187" s="173">
        <f t="shared" si="34"/>
        <v>91906754.939999998</v>
      </c>
      <c r="M187" s="5"/>
      <c r="N187" s="83">
        <f>VLOOKUP(A187,raw_부광!A:L,5,FALSE)</f>
        <v>1925793000</v>
      </c>
      <c r="O187" s="5"/>
      <c r="P187" s="5"/>
      <c r="Q187" s="5">
        <f t="shared" si="29"/>
        <v>1.0020751353211945</v>
      </c>
      <c r="R187" s="185" t="str">
        <f>VLOOKUP(A187,raw_아이건설넷결과!C:K,8,FALSE)</f>
        <v>1,915,482,910</v>
      </c>
      <c r="S187" s="5" t="str">
        <f>VLOOKUP(A187,raw_아이건설넷결과!C:L,10,FALSE)</f>
        <v>예공종합건설 주식회사</v>
      </c>
      <c r="T187" s="126">
        <f t="shared" si="35"/>
        <v>87.31333142750853</v>
      </c>
      <c r="U187" s="123">
        <f t="shared" si="30"/>
        <v>87.313331929151033</v>
      </c>
      <c r="V187" s="119">
        <f t="shared" si="36"/>
        <v>0.86925007613437033</v>
      </c>
      <c r="W187" s="178" t="str">
        <f>VLOOKUP(A187,raw_아이건설넷결과!C:N,6,FALSE)</f>
        <v>2,193,803,475</v>
      </c>
      <c r="X187" s="84">
        <f t="shared" si="31"/>
        <v>0.99555251979126047</v>
      </c>
      <c r="Y187" s="83">
        <f t="shared" si="26"/>
        <v>99555.251979126042</v>
      </c>
      <c r="Z187" s="121">
        <f t="shared" si="37"/>
        <v>1903014835.8867998</v>
      </c>
      <c r="AA187" s="83">
        <f t="shared" si="32"/>
        <v>93365307.618729472</v>
      </c>
      <c r="AB187" s="118">
        <f t="shared" si="33"/>
        <v>91498001.466354877</v>
      </c>
      <c r="AC187" s="9" t="str">
        <f>VLOOKUP(A187,raw_아이건설넷목록!B:P,14,FALSE)</f>
        <v>23/10/10/14:00</v>
      </c>
      <c r="AD187" s="9" t="str">
        <f>VLOOKUP(A187,raw_아이건설넷목록!B:Q,15,FALSE)</f>
        <v>23/10/12/14:00</v>
      </c>
      <c r="AE187" s="9" t="str">
        <f>VLOOKUP(A187,raw_아이건설넷목록!B:R,16,FALSE)</f>
        <v>23/10/12/15:00</v>
      </c>
      <c r="AF187" s="9" t="str">
        <f>VLOOKUP(A187,raw_부광!A:L,12,FALSE)</f>
        <v>224/787</v>
      </c>
      <c r="AG187" s="9" t="s">
        <v>118</v>
      </c>
    </row>
    <row r="188" spans="1:33" ht="12.6" customHeight="1">
      <c r="A188" s="9" t="s">
        <v>835</v>
      </c>
      <c r="B188" s="5" t="s">
        <v>576</v>
      </c>
      <c r="C188" s="5" t="s">
        <v>577</v>
      </c>
      <c r="D188" s="5"/>
      <c r="E188" s="113">
        <f>VLOOKUP(A188,raw_아이건설넷목록!B:G,5,FALSE)</f>
        <v>559755000</v>
      </c>
      <c r="F188" s="83">
        <v>559755000</v>
      </c>
      <c r="G188" s="182">
        <f t="shared" si="27"/>
        <v>1.0158869258847956</v>
      </c>
      <c r="H188" s="83">
        <f>VLOOKUP(A188,raw_아이건설넷목록!B:I,7,FALSE)</f>
        <v>87.745000000000005</v>
      </c>
      <c r="I188" s="114">
        <f>IF(E188="","-",IF(E188&lt;1000000000,낙찰하한율!$B$3,IF(AND(E188&lt;5000000000,E188&gt;=1000000000),낙찰하한율!$B$4,IF(AND(E188&gt;=5000000000,E188&lt;10000000000),낙찰하한율!$B$5,IF(AND(E188&gt;=10000000000,E188&lt;30000000000),낙찰하한율!$B$6)))))</f>
        <v>0.87744999999999995</v>
      </c>
      <c r="J188" s="180">
        <f t="shared" si="28"/>
        <v>498959999.99999988</v>
      </c>
      <c r="K188" s="83">
        <f>VLOOKUP(A188,raw_아이건설넷목록!B:J,8,FALSE)</f>
        <v>28661562</v>
      </c>
      <c r="L188" s="173">
        <f t="shared" si="34"/>
        <v>28088330.759999998</v>
      </c>
      <c r="M188" s="5"/>
      <c r="N188" s="83">
        <f>VLOOKUP(A188,raw_부광!A:L,5,FALSE)</f>
        <v>498960000</v>
      </c>
      <c r="O188" s="5"/>
      <c r="P188" s="5"/>
      <c r="Q188" s="5">
        <f t="shared" si="29"/>
        <v>1.006051578416318</v>
      </c>
      <c r="R188" s="185" t="str">
        <f>VLOOKUP(A188,raw_아이건설넷결과!C:K,8,FALSE)</f>
        <v>494,129,300</v>
      </c>
      <c r="S188" s="5" t="str">
        <f>VLOOKUP(A188,raw_아이건설넷결과!C:L,10,FALSE)</f>
        <v>원성건설(주)</v>
      </c>
      <c r="T188" s="126">
        <f t="shared" si="35"/>
        <v>88.373638226987381</v>
      </c>
      <c r="U188" s="123">
        <f t="shared" si="30"/>
        <v>88.373640051506214</v>
      </c>
      <c r="V188" s="119">
        <f t="shared" si="36"/>
        <v>0.88275995748139813</v>
      </c>
      <c r="W188" s="178" t="str">
        <f>VLOOKUP(A188,raw_아이건설넷결과!C:N,6,FALSE)</f>
        <v>559,136,525</v>
      </c>
      <c r="X188" s="84">
        <f t="shared" si="31"/>
        <v>0.9988950969620638</v>
      </c>
      <c r="Y188" s="83">
        <f t="shared" si="26"/>
        <v>99889.509696206384</v>
      </c>
      <c r="Z188" s="121">
        <f t="shared" si="37"/>
        <v>490614354.61439973</v>
      </c>
      <c r="AA188" s="83">
        <f t="shared" si="32"/>
        <v>28629893.753074203</v>
      </c>
      <c r="AB188" s="118">
        <f t="shared" si="33"/>
        <v>28057295.878012717</v>
      </c>
      <c r="AC188" s="9" t="str">
        <f>VLOOKUP(A188,raw_아이건설넷목록!B:P,14,FALSE)</f>
        <v>23/08/31/18:00</v>
      </c>
      <c r="AD188" s="9" t="str">
        <f>VLOOKUP(A188,raw_아이건설넷목록!B:Q,15,FALSE)</f>
        <v>23/09/08/10:00</v>
      </c>
      <c r="AE188" s="9" t="str">
        <f>VLOOKUP(A188,raw_아이건설넷목록!B:R,16,FALSE)</f>
        <v>23/09/08/11:00</v>
      </c>
      <c r="AF188" s="9" t="str">
        <f>VLOOKUP(A188,raw_부광!A:L,12,FALSE)</f>
        <v>522/975</v>
      </c>
      <c r="AG188" s="9" t="s">
        <v>908</v>
      </c>
    </row>
    <row r="189" spans="1:33" ht="12.6" customHeight="1">
      <c r="A189" s="9" t="s">
        <v>836</v>
      </c>
      <c r="B189" s="5" t="s">
        <v>578</v>
      </c>
      <c r="C189" s="5" t="s">
        <v>579</v>
      </c>
      <c r="D189" s="5"/>
      <c r="E189" s="113">
        <f>VLOOKUP(A189,raw_아이건설넷목록!B:G,5,FALSE)</f>
        <v>635998000</v>
      </c>
      <c r="F189" s="83">
        <v>635998000</v>
      </c>
      <c r="G189" s="182">
        <f t="shared" si="27"/>
        <v>1.0141232217084917</v>
      </c>
      <c r="H189" s="83">
        <f>VLOOKUP(A189,raw_아이건설넷목록!B:I,7,FALSE)</f>
        <v>87.745000000000005</v>
      </c>
      <c r="I189" s="114">
        <f>IF(E189="","-",IF(E189&lt;1000000000,낙찰하한율!$B$3,IF(AND(E189&lt;5000000000,E189&gt;=1000000000),낙찰하한율!$B$4,IF(AND(E189&gt;=5000000000,E189&lt;10000000000),낙찰하한율!$B$5,IF(AND(E189&gt;=10000000000,E189&lt;30000000000),낙찰하한율!$B$6)))))</f>
        <v>0.87744999999999995</v>
      </c>
      <c r="J189" s="180">
        <f t="shared" si="28"/>
        <v>565938000</v>
      </c>
      <c r="K189" s="83">
        <f>VLOOKUP(A189,raw_아이건설넷목록!B:J,8,FALSE)</f>
        <v>24941030</v>
      </c>
      <c r="L189" s="173">
        <f t="shared" si="34"/>
        <v>24442209.399999999</v>
      </c>
      <c r="M189" s="5"/>
      <c r="N189" s="83">
        <f>VLOOKUP(A189,raw_부광!A:L,5,FALSE)</f>
        <v>565938000</v>
      </c>
      <c r="O189" s="5"/>
      <c r="P189" s="5"/>
      <c r="Q189" s="5">
        <f t="shared" si="29"/>
        <v>0.99691508607217771</v>
      </c>
      <c r="R189" s="185" t="str">
        <f>VLOOKUP(A189,raw_아이건설넷결과!C:K,8,FALSE)</f>
        <v>556,334,889</v>
      </c>
      <c r="S189" s="5" t="str">
        <f>VLOOKUP(A189,raw_아이건설넷결과!C:L,10,FALSE)</f>
        <v>일촌나눔하우징주식회사</v>
      </c>
      <c r="T189" s="126">
        <f t="shared" si="35"/>
        <v>88.233777521087333</v>
      </c>
      <c r="U189" s="123">
        <f t="shared" si="30"/>
        <v>88.233779158499516</v>
      </c>
      <c r="V189" s="119">
        <f t="shared" si="36"/>
        <v>0.87474314227403227</v>
      </c>
      <c r="W189" s="178" t="str">
        <f>VLOOKUP(A189,raw_아이건설넷결과!C:N,6,FALSE)</f>
        <v>630,523,700</v>
      </c>
      <c r="X189" s="84">
        <f t="shared" si="31"/>
        <v>0.991392582995544</v>
      </c>
      <c r="Y189" s="83">
        <f t="shared" ref="Y189:Y247" si="38">X189*100000</f>
        <v>99139.258299554407</v>
      </c>
      <c r="Z189" s="121">
        <f t="shared" si="37"/>
        <v>553253031.31814969</v>
      </c>
      <c r="AA189" s="83">
        <f t="shared" si="32"/>
        <v>24726352.154269353</v>
      </c>
      <c r="AB189" s="118">
        <f t="shared" si="33"/>
        <v>24231825.111183964</v>
      </c>
      <c r="AC189" s="9" t="str">
        <f>VLOOKUP(A189,raw_아이건설넷목록!B:P,14,FALSE)</f>
        <v>23/09/18/10:00</v>
      </c>
      <c r="AD189" s="9" t="str">
        <f>VLOOKUP(A189,raw_아이건설넷목록!B:Q,15,FALSE)</f>
        <v>23/09/25/10:00</v>
      </c>
      <c r="AE189" s="9" t="str">
        <f>VLOOKUP(A189,raw_아이건설넷목록!B:R,16,FALSE)</f>
        <v>23/09/25/11:00</v>
      </c>
      <c r="AF189" s="9" t="str">
        <f>VLOOKUP(A189,raw_부광!A:L,12,FALSE)</f>
        <v>1124/1240</v>
      </c>
      <c r="AG189" s="158" t="s">
        <v>109</v>
      </c>
    </row>
    <row r="190" spans="1:33" ht="12.6" customHeight="1">
      <c r="A190" s="9" t="s">
        <v>837</v>
      </c>
      <c r="B190" s="5" t="s">
        <v>580</v>
      </c>
      <c r="C190" s="5" t="s">
        <v>474</v>
      </c>
      <c r="D190" s="5"/>
      <c r="E190" s="113">
        <f>VLOOKUP(A190,raw_아이건설넷목록!B:G,5,FALSE)</f>
        <v>655611000</v>
      </c>
      <c r="F190" s="83">
        <v>655611000</v>
      </c>
      <c r="G190" s="182" t="e">
        <f t="shared" si="27"/>
        <v>#N/A</v>
      </c>
      <c r="H190" s="83">
        <f>VLOOKUP(A190,raw_아이건설넷목록!B:I,7,FALSE)</f>
        <v>87.745000000000005</v>
      </c>
      <c r="I190" s="114">
        <f>IF(E190="","-",IF(E190&lt;1000000000,낙찰하한율!$B$3,IF(AND(E190&lt;5000000000,E190&gt;=1000000000),낙찰하한율!$B$4,IF(AND(E190&gt;=5000000000,E190&lt;10000000000),낙찰하한율!$B$5,IF(AND(E190&gt;=10000000000,E190&lt;30000000000),낙찰하한율!$B$6)))))</f>
        <v>0.87744999999999995</v>
      </c>
      <c r="J190" s="180" t="e">
        <f t="shared" si="28"/>
        <v>#N/A</v>
      </c>
      <c r="K190" s="83">
        <f>VLOOKUP(A190,raw_아이건설넷목록!B:J,8,FALSE)</f>
        <v>31020460</v>
      </c>
      <c r="L190" s="173">
        <f t="shared" si="34"/>
        <v>30400050.800000001</v>
      </c>
      <c r="M190" s="5"/>
      <c r="N190" s="83" t="e">
        <f>VLOOKUP(A190,raw_부광!A:L,5,FALSE)</f>
        <v>#N/A</v>
      </c>
      <c r="O190" s="5"/>
      <c r="P190" s="5"/>
      <c r="Q190" s="5">
        <f t="shared" si="29"/>
        <v>1.0326859787219123</v>
      </c>
      <c r="R190" s="185" t="str">
        <f>VLOOKUP(A190,raw_아이건설넷결과!C:K,8,FALSE)</f>
        <v>594,069,000</v>
      </c>
      <c r="S190" s="5" t="str">
        <f>VLOOKUP(A190,raw_아이건설넷결과!C:L,10,FALSE)</f>
        <v>(주)세림티앤씨건설</v>
      </c>
      <c r="T190" s="126">
        <f t="shared" si="35"/>
        <v>91.063562060078809</v>
      </c>
      <c r="U190" s="123">
        <f t="shared" si="30"/>
        <v>91.063563262051417</v>
      </c>
      <c r="V190" s="119">
        <f t="shared" si="36"/>
        <v>0.90613031202954186</v>
      </c>
      <c r="W190" s="178" t="str">
        <f>VLOOKUP(A190,raw_아이건설넷결과!C:N,6,FALSE)</f>
        <v>652,367,400</v>
      </c>
      <c r="X190" s="84">
        <f t="shared" si="31"/>
        <v>0.99505255402975235</v>
      </c>
      <c r="Y190" s="83">
        <f t="shared" si="38"/>
        <v>99505.255402975235</v>
      </c>
      <c r="Z190" s="121">
        <f t="shared" si="37"/>
        <v>572419785.88314974</v>
      </c>
      <c r="AA190" s="83">
        <f t="shared" si="32"/>
        <v>30866987.95017777</v>
      </c>
      <c r="AB190" s="118">
        <f t="shared" si="33"/>
        <v>30249648.191174213</v>
      </c>
      <c r="AC190" s="9" t="str">
        <f>VLOOKUP(A190,raw_아이건설넷목록!B:P,14,FALSE)</f>
        <v>23/09/22/19:00</v>
      </c>
      <c r="AD190" s="9" t="str">
        <f>VLOOKUP(A190,raw_아이건설넷목록!B:Q,15,FALSE)</f>
        <v>23/10/04/14:00</v>
      </c>
      <c r="AE190" s="9" t="str">
        <f>VLOOKUP(A190,raw_아이건설넷목록!B:R,16,FALSE)</f>
        <v>23/10/04/15:00</v>
      </c>
      <c r="AF190" s="9" t="e">
        <f>VLOOKUP(A190,raw_부광!A:L,12,FALSE)</f>
        <v>#N/A</v>
      </c>
      <c r="AG190" s="9" t="s">
        <v>118</v>
      </c>
    </row>
    <row r="191" spans="1:33" ht="12.6" customHeight="1">
      <c r="A191" s="9" t="s">
        <v>838</v>
      </c>
      <c r="B191" s="5" t="s">
        <v>581</v>
      </c>
      <c r="C191" s="5" t="s">
        <v>440</v>
      </c>
      <c r="D191" s="5"/>
      <c r="E191" s="113">
        <f>VLOOKUP(A191,raw_아이건설넷목록!B:G,5,FALSE)</f>
        <v>840431000</v>
      </c>
      <c r="F191" s="83">
        <v>840431000</v>
      </c>
      <c r="G191" s="182">
        <f t="shared" si="27"/>
        <v>1.0079041674392639</v>
      </c>
      <c r="H191" s="83">
        <f>VLOOKUP(A191,raw_아이건설넷목록!B:I,7,FALSE)</f>
        <v>87.745000000000005</v>
      </c>
      <c r="I191" s="114">
        <f>IF(E191="","-",IF(E191&lt;1000000000,낙찰하한율!$B$3,IF(AND(E191&lt;5000000000,E191&gt;=1000000000),낙찰하한율!$B$4,IF(AND(E191&gt;=5000000000,E191&lt;10000000000),낙찰하한율!$B$5,IF(AND(E191&gt;=10000000000,E191&lt;30000000000),낙찰하한율!$B$6)))))</f>
        <v>0.87744999999999995</v>
      </c>
      <c r="J191" s="180">
        <f t="shared" si="28"/>
        <v>743265000</v>
      </c>
      <c r="K191" s="83">
        <f>VLOOKUP(A191,raw_아이건설넷목록!B:J,8,FALSE)</f>
        <v>44532666</v>
      </c>
      <c r="L191" s="173">
        <f t="shared" si="34"/>
        <v>43642012.68</v>
      </c>
      <c r="M191" s="5"/>
      <c r="N191" s="83">
        <f>VLOOKUP(A191,raw_부광!A:L,5,FALSE)</f>
        <v>743265000</v>
      </c>
      <c r="O191" s="5"/>
      <c r="P191" s="5"/>
      <c r="Q191" s="5">
        <f t="shared" si="29"/>
        <v>1.0188403002305932</v>
      </c>
      <c r="R191" s="185" t="str">
        <f>VLOOKUP(A191,raw_아이건설넷결과!C:K,8,FALSE)</f>
        <v>751,329,700</v>
      </c>
      <c r="S191" s="5" t="str">
        <f>VLOOKUP(A191,raw_아이건설넷결과!C:L,10,FALSE)</f>
        <v>융희건설(주)</v>
      </c>
      <c r="T191" s="126">
        <f t="shared" si="35"/>
        <v>88.395511021738272</v>
      </c>
      <c r="U191" s="123">
        <f t="shared" si="30"/>
        <v>88.395512219714107</v>
      </c>
      <c r="V191" s="119">
        <f t="shared" si="36"/>
        <v>0.89398142143733395</v>
      </c>
      <c r="W191" s="178" t="str">
        <f>VLOOKUP(A191,raw_아이건설넷결과!C:N,6,FALSE)</f>
        <v>849,963,625</v>
      </c>
      <c r="X191" s="84">
        <f t="shared" si="31"/>
        <v>1.0113425432902881</v>
      </c>
      <c r="Y191" s="83">
        <f t="shared" si="38"/>
        <v>101134.2543290288</v>
      </c>
      <c r="Z191" s="121">
        <f t="shared" si="37"/>
        <v>745800593.50939965</v>
      </c>
      <c r="AA191" s="83">
        <f t="shared" si="32"/>
        <v>45037779.69193694</v>
      </c>
      <c r="AB191" s="118">
        <f t="shared" si="33"/>
        <v>44137024.098098204</v>
      </c>
      <c r="AC191" s="9" t="str">
        <f>VLOOKUP(A191,raw_아이건설넷목록!B:P,14,FALSE)</f>
        <v>23/07/10/10:00</v>
      </c>
      <c r="AD191" s="9" t="str">
        <f>VLOOKUP(A191,raw_아이건설넷목록!B:Q,15,FALSE)</f>
        <v>23/07/12/10:00</v>
      </c>
      <c r="AE191" s="9" t="str">
        <f>VLOOKUP(A191,raw_아이건설넷목록!B:R,16,FALSE)</f>
        <v>23/07/12/11:00</v>
      </c>
      <c r="AF191" s="9" t="str">
        <f>VLOOKUP(A191,raw_부광!A:L,12,FALSE)</f>
        <v>-300/805</v>
      </c>
      <c r="AG191" s="85" t="s">
        <v>109</v>
      </c>
    </row>
    <row r="192" spans="1:33" ht="12.6" customHeight="1">
      <c r="A192" s="9" t="s">
        <v>839</v>
      </c>
      <c r="B192" s="5" t="s">
        <v>582</v>
      </c>
      <c r="C192" s="5" t="s">
        <v>476</v>
      </c>
      <c r="D192" s="5"/>
      <c r="E192" s="113">
        <f>VLOOKUP(A192,raw_아이건설넷목록!B:G,5,FALSE)</f>
        <v>720451000</v>
      </c>
      <c r="F192" s="83">
        <v>720451000</v>
      </c>
      <c r="G192" s="182">
        <f t="shared" si="27"/>
        <v>1.0076329918237306</v>
      </c>
      <c r="H192" s="83">
        <f>VLOOKUP(A192,raw_아이건설넷목록!B:I,7,FALSE)</f>
        <v>87.745000000000005</v>
      </c>
      <c r="I192" s="114">
        <f>IF(E192="","-",IF(E192&lt;1000000000,낙찰하한율!$B$3,IF(AND(E192&lt;5000000000,E192&gt;=1000000000),낙찰하한율!$B$4,IF(AND(E192&gt;=5000000000,E192&lt;10000000000),낙찰하한율!$B$5,IF(AND(E192&gt;=10000000000,E192&lt;30000000000),낙찰하한율!$B$6)))))</f>
        <v>0.87744999999999995</v>
      </c>
      <c r="J192" s="180">
        <f t="shared" si="28"/>
        <v>636985000</v>
      </c>
      <c r="K192" s="83">
        <f>VLOOKUP(A192,raw_아이건설넷목록!B:J,8,FALSE)</f>
        <v>36775462</v>
      </c>
      <c r="L192" s="173">
        <f t="shared" si="34"/>
        <v>36039952.759999998</v>
      </c>
      <c r="M192" s="5"/>
      <c r="N192" s="83">
        <f>VLOOKUP(A192,raw_부광!A:L,5,FALSE)</f>
        <v>636985000</v>
      </c>
      <c r="O192" s="5"/>
      <c r="P192" s="5"/>
      <c r="Q192" s="5">
        <f t="shared" si="29"/>
        <v>1.0147569666462903</v>
      </c>
      <c r="R192" s="185" t="str">
        <f>VLOOKUP(A192,raw_아이건설넷결과!C:K,8,FALSE)</f>
        <v>641,488,490</v>
      </c>
      <c r="S192" s="5" t="str">
        <f>VLOOKUP(A192,raw_아이건설넷결과!C:L,10,FALSE)</f>
        <v>케이엘지건설 주식회사</v>
      </c>
      <c r="T192" s="126">
        <f t="shared" si="35"/>
        <v>88.368244152235363</v>
      </c>
      <c r="U192" s="123">
        <f t="shared" si="30"/>
        <v>88.36824555820202</v>
      </c>
      <c r="V192" s="119">
        <f t="shared" si="36"/>
        <v>0.89039850038378743</v>
      </c>
      <c r="W192" s="178" t="str">
        <f>VLOOKUP(A192,raw_아이건설넷결과!C:N,6,FALSE)</f>
        <v>725,926,475</v>
      </c>
      <c r="X192" s="84">
        <f t="shared" si="31"/>
        <v>1.0076000657921218</v>
      </c>
      <c r="Y192" s="83">
        <f t="shared" si="38"/>
        <v>100760.00657921217</v>
      </c>
      <c r="Z192" s="121">
        <f t="shared" si="37"/>
        <v>636964196.24189973</v>
      </c>
      <c r="AA192" s="83">
        <f t="shared" si="32"/>
        <v>37054957.930735677</v>
      </c>
      <c r="AB192" s="118">
        <f t="shared" si="33"/>
        <v>36313858.77212096</v>
      </c>
      <c r="AC192" s="9" t="str">
        <f>VLOOKUP(A192,raw_아이건설넷목록!B:P,14,FALSE)</f>
        <v>23/07/10/10:00</v>
      </c>
      <c r="AD192" s="9" t="str">
        <f>VLOOKUP(A192,raw_아이건설넷목록!B:Q,15,FALSE)</f>
        <v>23/07/12/10:00</v>
      </c>
      <c r="AE192" s="9" t="str">
        <f>VLOOKUP(A192,raw_아이건설넷목록!B:R,16,FALSE)</f>
        <v>23/07/12/11:00</v>
      </c>
      <c r="AF192" s="9" t="str">
        <f>VLOOKUP(A192,raw_부광!A:L,12,FALSE)</f>
        <v>-257/795</v>
      </c>
      <c r="AG192" s="85" t="s">
        <v>109</v>
      </c>
    </row>
    <row r="193" spans="1:33" ht="12.6" customHeight="1">
      <c r="A193" s="9" t="s">
        <v>840</v>
      </c>
      <c r="B193" s="5" t="s">
        <v>583</v>
      </c>
      <c r="C193" s="5" t="s">
        <v>464</v>
      </c>
      <c r="D193" s="5"/>
      <c r="E193" s="113">
        <f>VLOOKUP(A193,raw_아이건설넷목록!B:G,5,FALSE)</f>
        <v>600937000</v>
      </c>
      <c r="F193" s="83">
        <v>600937000</v>
      </c>
      <c r="G193" s="182">
        <f t="shared" si="27"/>
        <v>1.0138933019638228</v>
      </c>
      <c r="H193" s="83">
        <f>VLOOKUP(A193,raw_아이건설넷목록!B:I,7,FALSE)</f>
        <v>87.745000000000005</v>
      </c>
      <c r="I193" s="114">
        <f>IF(E193="","-",IF(E193&lt;1000000000,낙찰하한율!$B$3,IF(AND(E193&lt;5000000000,E193&gt;=1000000000),낙찰하한율!$B$4,IF(AND(E193&gt;=5000000000,E193&lt;10000000000),낙찰하한율!$B$5,IF(AND(E193&gt;=10000000000,E193&lt;30000000000),낙찰하한율!$B$6)))))</f>
        <v>0.87744999999999995</v>
      </c>
      <c r="J193" s="180">
        <f t="shared" si="28"/>
        <v>534618000</v>
      </c>
      <c r="K193" s="83">
        <f>VLOOKUP(A193,raw_아이건설넷목록!B:J,8,FALSE)</f>
        <v>26226309</v>
      </c>
      <c r="L193" s="173">
        <f t="shared" si="34"/>
        <v>25701782.82</v>
      </c>
      <c r="M193" s="5"/>
      <c r="N193" s="83">
        <f>VLOOKUP(A193,raw_부광!A:L,5,FALSE)</f>
        <v>534618000</v>
      </c>
      <c r="O193" s="5"/>
      <c r="P193" s="5"/>
      <c r="Q193" s="5">
        <f t="shared" si="29"/>
        <v>1.0177332603639333</v>
      </c>
      <c r="R193" s="185" t="str">
        <f>VLOOKUP(A193,raw_아이건설넷결과!C:K,8,FALSE)</f>
        <v>536,642,780</v>
      </c>
      <c r="S193" s="5" t="str">
        <f>VLOOKUP(A193,raw_아이건설넷결과!C:L,10,FALSE)</f>
        <v>주식회사 제이케이올스</v>
      </c>
      <c r="T193" s="126">
        <f t="shared" si="35"/>
        <v>88.278074782414478</v>
      </c>
      <c r="U193" s="123">
        <f t="shared" si="30"/>
        <v>88.278076474369811</v>
      </c>
      <c r="V193" s="119">
        <f t="shared" si="36"/>
        <v>0.89301004930633332</v>
      </c>
      <c r="W193" s="178" t="str">
        <f>VLOOKUP(A193,raw_아이건설넷결과!C:N,6,FALSE)</f>
        <v>607,900,400</v>
      </c>
      <c r="X193" s="84">
        <f t="shared" si="31"/>
        <v>1.0115875707436885</v>
      </c>
      <c r="Y193" s="83">
        <f t="shared" si="38"/>
        <v>101158.75707436886</v>
      </c>
      <c r="Z193" s="121">
        <f t="shared" si="37"/>
        <v>533402216.73314971</v>
      </c>
      <c r="AA193" s="83">
        <f t="shared" si="32"/>
        <v>26530208.210883334</v>
      </c>
      <c r="AB193" s="118">
        <f t="shared" si="33"/>
        <v>25999604.046665668</v>
      </c>
      <c r="AC193" s="9" t="str">
        <f>VLOOKUP(A193,raw_아이건설넷목록!B:P,14,FALSE)</f>
        <v>23/08/25/10:00</v>
      </c>
      <c r="AD193" s="9" t="str">
        <f>VLOOKUP(A193,raw_아이건설넷목록!B:Q,15,FALSE)</f>
        <v>23/08/29/10:00</v>
      </c>
      <c r="AE193" s="9" t="str">
        <f>VLOOKUP(A193,raw_아이건설넷목록!B:R,16,FALSE)</f>
        <v>23/08/29/11:00</v>
      </c>
      <c r="AF193" s="9" t="str">
        <f>VLOOKUP(A193,raw_부광!A:L,12,FALSE)</f>
        <v>-83/1204</v>
      </c>
      <c r="AG193" s="9" t="s">
        <v>906</v>
      </c>
    </row>
    <row r="194" spans="1:33" ht="12.6" customHeight="1">
      <c r="A194" s="9" t="s">
        <v>841</v>
      </c>
      <c r="B194" s="5" t="s">
        <v>584</v>
      </c>
      <c r="C194" s="5" t="s">
        <v>585</v>
      </c>
      <c r="D194" s="5"/>
      <c r="E194" s="113">
        <f>VLOOKUP(A194,raw_아이건설넷목록!B:G,5,FALSE)</f>
        <v>802164000</v>
      </c>
      <c r="F194" s="83">
        <v>802164000</v>
      </c>
      <c r="G194" s="182">
        <f t="shared" ref="G194:G248" si="39">N194*1/I194*1/F194</f>
        <v>1.0079464775970641</v>
      </c>
      <c r="H194" s="83">
        <f>VLOOKUP(A194,raw_아이건설넷목록!B:I,7,FALSE)</f>
        <v>87.745000000000005</v>
      </c>
      <c r="I194" s="114">
        <f>IF(E194="","-",IF(E194&lt;1000000000,낙찰하한율!$B$3,IF(AND(E194&lt;5000000000,E194&gt;=1000000000),낙찰하한율!$B$4,IF(AND(E194&gt;=5000000000,E194&lt;10000000000),낙찰하한율!$B$5,IF(AND(E194&gt;=10000000000,E194&lt;30000000000),낙찰하한율!$B$6)))))</f>
        <v>0.87744999999999995</v>
      </c>
      <c r="J194" s="180">
        <f t="shared" ref="J194:J248" si="40">F194*G194*I194</f>
        <v>709452000</v>
      </c>
      <c r="K194" s="83">
        <f>VLOOKUP(A194,raw_아이건설넷목록!B:J,8,FALSE)</f>
        <v>15805723</v>
      </c>
      <c r="L194" s="173">
        <f t="shared" si="34"/>
        <v>15489608.539999999</v>
      </c>
      <c r="M194" s="5"/>
      <c r="N194" s="83">
        <f>VLOOKUP(A194,raw_부광!A:L,5,FALSE)</f>
        <v>709452000</v>
      </c>
      <c r="O194" s="5"/>
      <c r="P194" s="5"/>
      <c r="Q194" s="5">
        <f t="shared" ref="Q194:Q248" si="41">R194*1/I194*1/F194</f>
        <v>1.001559827336381</v>
      </c>
      <c r="R194" s="185" t="str">
        <f>VLOOKUP(A194,raw_아이건설넷결과!C:K,8,FALSE)</f>
        <v>704,956,700</v>
      </c>
      <c r="S194" s="5" t="str">
        <f>VLOOKUP(A194,raw_아이건설넷결과!C:L,10,FALSE)</f>
        <v>주식회사 상상이상</v>
      </c>
      <c r="T194" s="126">
        <f t="shared" si="35"/>
        <v>87.987223153193256</v>
      </c>
      <c r="U194" s="123">
        <f t="shared" ref="U194:U248" si="42">R194/W194*100</f>
        <v>87.987224468790529</v>
      </c>
      <c r="V194" s="119">
        <f t="shared" si="36"/>
        <v>0.87881867049630746</v>
      </c>
      <c r="W194" s="178" t="str">
        <f>VLOOKUP(A194,raw_아이건설넷결과!C:N,6,FALSE)</f>
        <v>801,203,475</v>
      </c>
      <c r="X194" s="84">
        <f t="shared" ref="X194:X248" si="43">W194/F194</f>
        <v>0.99880258276362444</v>
      </c>
      <c r="Y194" s="83">
        <f t="shared" si="38"/>
        <v>99880.258276362438</v>
      </c>
      <c r="Z194" s="121">
        <f t="shared" si="37"/>
        <v>703015999.8918997</v>
      </c>
      <c r="AA194" s="83">
        <f t="shared" ref="AA194:AA236" si="44">K194*X194</f>
        <v>15786796.954846423</v>
      </c>
      <c r="AB194" s="118">
        <f t="shared" ref="AB194:AB248" si="45">AA194*0.98</f>
        <v>15471061.015749494</v>
      </c>
      <c r="AC194" s="9" t="str">
        <f>VLOOKUP(A194,raw_아이건설넷목록!B:P,14,FALSE)</f>
        <v>23/07/19/20:00</v>
      </c>
      <c r="AD194" s="9" t="str">
        <f>VLOOKUP(A194,raw_아이건설넷목록!B:Q,15,FALSE)</f>
        <v>23/07/25/10:00</v>
      </c>
      <c r="AE194" s="9" t="str">
        <f>VLOOKUP(A194,raw_아이건설넷목록!B:R,16,FALSE)</f>
        <v>23/07/25/11:00</v>
      </c>
      <c r="AF194" s="9" t="str">
        <f>VLOOKUP(A194,raw_부광!A:L,12,FALSE)</f>
        <v>534/1211</v>
      </c>
      <c r="AG194" s="158" t="s">
        <v>109</v>
      </c>
    </row>
    <row r="195" spans="1:33" ht="12.6" customHeight="1">
      <c r="A195" s="9" t="s">
        <v>842</v>
      </c>
      <c r="B195" s="5" t="s">
        <v>586</v>
      </c>
      <c r="C195" s="5" t="s">
        <v>501</v>
      </c>
      <c r="D195" s="5"/>
      <c r="E195" s="113">
        <f>VLOOKUP(A195,raw_아이건설넷목록!B:G,5,FALSE)</f>
        <v>758439000</v>
      </c>
      <c r="F195" s="83">
        <v>758439000</v>
      </c>
      <c r="G195" s="182">
        <f t="shared" si="39"/>
        <v>1.0038733723107987</v>
      </c>
      <c r="H195" s="83">
        <f>VLOOKUP(A195,raw_아이건설넷목록!B:I,7,FALSE)</f>
        <v>87.745000000000005</v>
      </c>
      <c r="I195" s="114">
        <f>IF(E195="","-",IF(E195&lt;1000000000,낙찰하한율!$B$3,IF(AND(E195&lt;5000000000,E195&gt;=1000000000),낙찰하한율!$B$4,IF(AND(E195&gt;=5000000000,E195&lt;10000000000),낙찰하한율!$B$5,IF(AND(E195&gt;=10000000000,E195&lt;30000000000),낙찰하한율!$B$6)))))</f>
        <v>0.87744999999999995</v>
      </c>
      <c r="J195" s="180">
        <f t="shared" si="40"/>
        <v>668070000</v>
      </c>
      <c r="K195" s="83">
        <f>VLOOKUP(A195,raw_아이건설넷목록!B:J,8,FALSE)</f>
        <v>38278088</v>
      </c>
      <c r="L195" s="173">
        <f t="shared" ref="L195:L248" si="46">K195*0.98</f>
        <v>37512526.240000002</v>
      </c>
      <c r="M195" s="5"/>
      <c r="N195" s="83">
        <f>VLOOKUP(A195,raw_부광!A:L,5,FALSE)</f>
        <v>668070000</v>
      </c>
      <c r="O195" s="5"/>
      <c r="P195" s="5"/>
      <c r="Q195" s="5">
        <f t="shared" si="41"/>
        <v>1.0197096336639204</v>
      </c>
      <c r="R195" s="185" t="str">
        <f>VLOOKUP(A195,raw_아이건설넷결과!C:K,8,FALSE)</f>
        <v>678,608,910</v>
      </c>
      <c r="S195" s="5" t="str">
        <f>VLOOKUP(A195,raw_아이건설넷결과!C:L,10,FALSE)</f>
        <v>하이스트종합건설(주)</v>
      </c>
      <c r="T195" s="126">
        <f t="shared" si="35"/>
        <v>88.649747890493686</v>
      </c>
      <c r="U195" s="123">
        <f t="shared" si="42"/>
        <v>88.649749191519291</v>
      </c>
      <c r="V195" s="119">
        <f t="shared" si="36"/>
        <v>0.89474421805840676</v>
      </c>
      <c r="W195" s="178" t="str">
        <f>VLOOKUP(A195,raw_아이건설넷결과!C:N,6,FALSE)</f>
        <v>765,494,450</v>
      </c>
      <c r="X195" s="84">
        <f t="shared" si="43"/>
        <v>1.0093025938803253</v>
      </c>
      <c r="Y195" s="83">
        <f t="shared" si="38"/>
        <v>100930.25938803253</v>
      </c>
      <c r="Z195" s="121">
        <f t="shared" si="37"/>
        <v>671683115.90564966</v>
      </c>
      <c r="AA195" s="83">
        <f t="shared" si="44"/>
        <v>38634173.50717935</v>
      </c>
      <c r="AB195" s="118">
        <f t="shared" si="45"/>
        <v>37861490.037035763</v>
      </c>
      <c r="AC195" s="9" t="str">
        <f>VLOOKUP(A195,raw_아이건설넷목록!B:P,14,FALSE)</f>
        <v>23/08/10/17:00</v>
      </c>
      <c r="AD195" s="9" t="str">
        <f>VLOOKUP(A195,raw_아이건설넷목록!B:Q,15,FALSE)</f>
        <v>23/08/16/10:00</v>
      </c>
      <c r="AE195" s="9" t="str">
        <f>VLOOKUP(A195,raw_아이건설넷목록!B:R,16,FALSE)</f>
        <v>23/08/16/11:00</v>
      </c>
      <c r="AF195" s="9" t="str">
        <f>VLOOKUP(A195,raw_부광!A:L,12,FALSE)</f>
        <v>-689/825</v>
      </c>
      <c r="AG195" s="9" t="s">
        <v>111</v>
      </c>
    </row>
    <row r="196" spans="1:33" ht="12.6" customHeight="1">
      <c r="A196" s="9" t="s">
        <v>843</v>
      </c>
      <c r="B196" s="5" t="s">
        <v>587</v>
      </c>
      <c r="C196" s="5" t="s">
        <v>343</v>
      </c>
      <c r="D196" s="5"/>
      <c r="E196" s="113">
        <f>VLOOKUP(A196,raw_아이건설넷목록!B:G,5,FALSE)</f>
        <v>766024000</v>
      </c>
      <c r="F196" s="83">
        <v>766024000</v>
      </c>
      <c r="G196" s="182">
        <f t="shared" si="39"/>
        <v>1.0165488035247765</v>
      </c>
      <c r="H196" s="83">
        <f>VLOOKUP(A196,raw_아이건설넷목록!B:I,7,FALSE)</f>
        <v>87.745000000000005</v>
      </c>
      <c r="I196" s="114">
        <f>IF(E196="","-",IF(E196&lt;1000000000,낙찰하한율!$B$3,IF(AND(E196&lt;5000000000,E196&gt;=1000000000),낙찰하한율!$B$4,IF(AND(E196&gt;=5000000000,E196&lt;10000000000),낙찰하한율!$B$5,IF(AND(E196&gt;=10000000000,E196&lt;30000000000),낙찰하한율!$B$6)))))</f>
        <v>0.87744999999999995</v>
      </c>
      <c r="J196" s="180">
        <f t="shared" si="40"/>
        <v>683271000</v>
      </c>
      <c r="K196" s="83">
        <f>VLOOKUP(A196,raw_아이건설넷목록!B:J,8,FALSE)</f>
        <v>43875330</v>
      </c>
      <c r="L196" s="173">
        <f t="shared" si="46"/>
        <v>42997823.399999999</v>
      </c>
      <c r="M196" s="5"/>
      <c r="N196" s="83">
        <f>VLOOKUP(A196,raw_부광!A:L,5,FALSE)</f>
        <v>683271000</v>
      </c>
      <c r="O196" s="5"/>
      <c r="P196" s="5"/>
      <c r="Q196" s="5">
        <f t="shared" si="41"/>
        <v>1.0048426125913312</v>
      </c>
      <c r="R196" s="185" t="str">
        <f>VLOOKUP(A196,raw_아이건설넷결과!C:K,8,FALSE)</f>
        <v>675,402,710</v>
      </c>
      <c r="S196" s="5" t="str">
        <f>VLOOKUP(A196,raw_아이건설넷결과!C:L,10,FALSE)</f>
        <v>제이엠건설 주식회사</v>
      </c>
      <c r="T196" s="126">
        <f t="shared" si="35"/>
        <v>88.450295835946193</v>
      </c>
      <c r="U196" s="123">
        <f t="shared" si="42"/>
        <v>88.45029716312591</v>
      </c>
      <c r="V196" s="119">
        <f t="shared" si="36"/>
        <v>0.88169915041826363</v>
      </c>
      <c r="W196" s="178" t="str">
        <f>VLOOKUP(A196,raw_아이건설넷결과!C:N,6,FALSE)</f>
        <v>763,595,750</v>
      </c>
      <c r="X196" s="84">
        <f t="shared" si="43"/>
        <v>0.99683006015477327</v>
      </c>
      <c r="Y196" s="83">
        <f t="shared" si="38"/>
        <v>99683.006015477324</v>
      </c>
      <c r="Z196" s="121">
        <f t="shared" si="37"/>
        <v>670017101.59064972</v>
      </c>
      <c r="AA196" s="83">
        <f t="shared" si="44"/>
        <v>43736247.843210526</v>
      </c>
      <c r="AB196" s="118">
        <f t="shared" si="45"/>
        <v>42861522.886346318</v>
      </c>
      <c r="AC196" s="9" t="str">
        <f>VLOOKUP(A196,raw_아이건설넷목록!B:P,14,FALSE)</f>
        <v>23/09/05/10:00</v>
      </c>
      <c r="AD196" s="9" t="str">
        <f>VLOOKUP(A196,raw_아이건설넷목록!B:Q,15,FALSE)</f>
        <v>23/09/07/10:00</v>
      </c>
      <c r="AE196" s="9" t="str">
        <f>VLOOKUP(A196,raw_아이건설넷목록!B:R,16,FALSE)</f>
        <v>23/09/07/11:00</v>
      </c>
      <c r="AF196" s="9" t="str">
        <f>VLOOKUP(A196,raw_부광!A:L,12,FALSE)</f>
        <v>313/580</v>
      </c>
      <c r="AG196" s="9" t="s">
        <v>898</v>
      </c>
    </row>
    <row r="197" spans="1:33" ht="12.6" customHeight="1">
      <c r="A197" s="9" t="s">
        <v>844</v>
      </c>
      <c r="B197" s="5" t="s">
        <v>588</v>
      </c>
      <c r="C197" s="5" t="s">
        <v>440</v>
      </c>
      <c r="D197" s="5"/>
      <c r="E197" s="113">
        <f>VLOOKUP(A197,raw_아이건설넷목록!B:G,5,FALSE)</f>
        <v>710050000</v>
      </c>
      <c r="F197" s="83">
        <v>710050000</v>
      </c>
      <c r="G197" s="182">
        <f t="shared" si="39"/>
        <v>1.00820602511144</v>
      </c>
      <c r="H197" s="83">
        <f>VLOOKUP(A197,raw_아이건설넷목록!B:I,7,FALSE)</f>
        <v>87.745000000000005</v>
      </c>
      <c r="I197" s="114">
        <f>IF(E197="","-",IF(E197&lt;1000000000,낙찰하한율!$B$3,IF(AND(E197&lt;5000000000,E197&gt;=1000000000),낙찰하한율!$B$4,IF(AND(E197&gt;=5000000000,E197&lt;10000000000),낙찰하한율!$B$5,IF(AND(E197&gt;=10000000000,E197&lt;30000000000),낙찰하한율!$B$6)))))</f>
        <v>0.87744999999999995</v>
      </c>
      <c r="J197" s="180">
        <f t="shared" si="40"/>
        <v>628146000.00000012</v>
      </c>
      <c r="K197" s="83">
        <f>VLOOKUP(A197,raw_아이건설넷목록!B:J,8,FALSE)</f>
        <v>39187491</v>
      </c>
      <c r="L197" s="173">
        <f t="shared" si="46"/>
        <v>38403741.18</v>
      </c>
      <c r="M197" s="5"/>
      <c r="N197" s="83">
        <f>VLOOKUP(A197,raw_부광!A:L,5,FALSE)</f>
        <v>628146000</v>
      </c>
      <c r="O197" s="5"/>
      <c r="P197" s="5"/>
      <c r="Q197" s="5">
        <f t="shared" si="41"/>
        <v>1.0134760477858673</v>
      </c>
      <c r="R197" s="185" t="str">
        <f>VLOOKUP(A197,raw_아이건설넷결과!C:K,8,FALSE)</f>
        <v>631,429,400</v>
      </c>
      <c r="S197" s="5" t="str">
        <f>VLOOKUP(A197,raw_아이건설넷결과!C:L,10,FALSE)</f>
        <v>주식회사 케이디씨건설</v>
      </c>
      <c r="T197" s="126">
        <f t="shared" si="35"/>
        <v>88.418820462990311</v>
      </c>
      <c r="U197" s="123">
        <f t="shared" si="42"/>
        <v>88.418821885958195</v>
      </c>
      <c r="V197" s="119">
        <f t="shared" si="36"/>
        <v>0.88927455812970913</v>
      </c>
      <c r="W197" s="178" t="str">
        <f>VLOOKUP(A197,raw_아이건설넷결과!C:N,6,FALSE)</f>
        <v>714,134,600</v>
      </c>
      <c r="X197" s="84">
        <f t="shared" si="43"/>
        <v>1.0057525526371383</v>
      </c>
      <c r="Y197" s="83">
        <f t="shared" si="38"/>
        <v>100575.25526371383</v>
      </c>
      <c r="Z197" s="121">
        <f t="shared" si="37"/>
        <v>626617415.52314973</v>
      </c>
      <c r="AA197" s="83">
        <f t="shared" si="44"/>
        <v>39412919.104694881</v>
      </c>
      <c r="AB197" s="118">
        <f t="shared" si="45"/>
        <v>38624660.722600982</v>
      </c>
      <c r="AC197" s="9" t="str">
        <f>VLOOKUP(A197,raw_아이건설넷목록!B:P,14,FALSE)</f>
        <v>23/07/13/10:00</v>
      </c>
      <c r="AD197" s="9" t="str">
        <f>VLOOKUP(A197,raw_아이건설넷목록!B:Q,15,FALSE)</f>
        <v>23/07/17/10:00</v>
      </c>
      <c r="AE197" s="9" t="str">
        <f>VLOOKUP(A197,raw_아이건설넷목록!B:R,16,FALSE)</f>
        <v>23/07/17/11:00</v>
      </c>
      <c r="AF197" s="9" t="str">
        <f>VLOOKUP(A197,raw_부광!A:L,12,FALSE)</f>
        <v>-186/796</v>
      </c>
      <c r="AG197" s="85" t="s">
        <v>109</v>
      </c>
    </row>
    <row r="198" spans="1:33" ht="12.6" customHeight="1">
      <c r="A198" s="9" t="s">
        <v>845</v>
      </c>
      <c r="B198" s="5" t="s">
        <v>589</v>
      </c>
      <c r="C198" s="5" t="s">
        <v>384</v>
      </c>
      <c r="D198" s="5"/>
      <c r="E198" s="113">
        <f>VLOOKUP(A198,raw_아이건설넷목록!B:G,5,FALSE)</f>
        <v>6498938000</v>
      </c>
      <c r="F198" s="83">
        <v>6498938000</v>
      </c>
      <c r="G198" s="182" t="e">
        <f t="shared" si="39"/>
        <v>#N/A</v>
      </c>
      <c r="H198" s="83">
        <f>VLOOKUP(A198,raw_아이건설넷목록!B:I,7,FALSE)</f>
        <v>85.995000000000005</v>
      </c>
      <c r="I198" s="114">
        <f>IF(E198="","-",IF(E198&lt;1000000000,낙찰하한율!$B$3,IF(AND(E198&lt;5000000000,E198&gt;=1000000000),낙찰하한율!$B$4,IF(AND(E198&gt;=5000000000,E198&lt;10000000000),낙찰하한율!$B$5,IF(AND(E198&gt;=10000000000,E198&lt;30000000000),낙찰하한율!$B$6)))))</f>
        <v>0.85494999999999999</v>
      </c>
      <c r="J198" s="180" t="e">
        <f t="shared" si="40"/>
        <v>#N/A</v>
      </c>
      <c r="K198" s="83">
        <f>VLOOKUP(A198,raw_아이건설넷목록!B:J,8,FALSE)</f>
        <v>331006155</v>
      </c>
      <c r="L198" s="173">
        <f t="shared" si="46"/>
        <v>324386031.89999998</v>
      </c>
      <c r="M198" s="5"/>
      <c r="N198" s="83" t="e">
        <f>VLOOKUP(A198,raw_부광!A:L,5,FALSE)</f>
        <v>#N/A</v>
      </c>
      <c r="O198" s="5"/>
      <c r="P198" s="5"/>
      <c r="Q198" s="5">
        <f t="shared" si="41"/>
        <v>1.0235188762322502</v>
      </c>
      <c r="R198" s="185" t="str">
        <f>VLOOKUP(A198,raw_아이건설넷결과!C:K,8,FALSE)</f>
        <v>5,686,944,200</v>
      </c>
      <c r="S198" s="5" t="str">
        <f>VLOOKUP(A198,raw_아이건설넷결과!C:L,10,FALSE)</f>
        <v>주식회사 스카이드림건설</v>
      </c>
      <c r="T198" s="126">
        <f t="shared" si="35"/>
        <v>86.709535480298186</v>
      </c>
      <c r="U198" s="123">
        <f t="shared" si="42"/>
        <v>86.709535654559602</v>
      </c>
      <c r="V198" s="119">
        <f t="shared" si="36"/>
        <v>0.87505746323476241</v>
      </c>
      <c r="W198" s="178" t="str">
        <f>VLOOKUP(A198,raw_아이건설넷결과!C:N,6,FALSE)</f>
        <v>6,558,614,525</v>
      </c>
      <c r="X198" s="84">
        <f t="shared" si="43"/>
        <v>1.0091825041260587</v>
      </c>
      <c r="Y198" s="83">
        <f t="shared" si="38"/>
        <v>100918.25041260586</v>
      </c>
      <c r="Z198" s="121">
        <f t="shared" si="37"/>
        <v>5607287500.6223249</v>
      </c>
      <c r="AA198" s="83">
        <f t="shared" si="44"/>
        <v>334045620.38403833</v>
      </c>
      <c r="AB198" s="118">
        <f t="shared" si="45"/>
        <v>327364707.97635758</v>
      </c>
      <c r="AC198" s="9" t="str">
        <f>VLOOKUP(A198,raw_아이건설넷목록!B:P,14,FALSE)</f>
        <v>23/07/08/09:00</v>
      </c>
      <c r="AD198" s="9" t="str">
        <f>VLOOKUP(A198,raw_아이건설넷목록!B:Q,15,FALSE)</f>
        <v>23/07/13/14:00</v>
      </c>
      <c r="AE198" s="9" t="str">
        <f>VLOOKUP(A198,raw_아이건설넷목록!B:R,16,FALSE)</f>
        <v>23/07/13/15:00</v>
      </c>
      <c r="AF198" s="9" t="e">
        <f>VLOOKUP(A198,raw_부광!A:L,12,FALSE)</f>
        <v>#N/A</v>
      </c>
      <c r="AG198" s="9" t="s">
        <v>118</v>
      </c>
    </row>
    <row r="199" spans="1:33" ht="12.6" customHeight="1">
      <c r="A199" s="9" t="s">
        <v>846</v>
      </c>
      <c r="B199" s="5" t="s">
        <v>590</v>
      </c>
      <c r="C199" s="5" t="s">
        <v>507</v>
      </c>
      <c r="D199" s="5"/>
      <c r="E199" s="113">
        <f>VLOOKUP(A199,raw_아이건설넷목록!B:G,5,FALSE)</f>
        <v>657400000</v>
      </c>
      <c r="F199" s="83">
        <v>657400000</v>
      </c>
      <c r="G199" s="182">
        <f t="shared" si="39"/>
        <v>1.0144935048481662</v>
      </c>
      <c r="H199" s="83">
        <f>VLOOKUP(A199,raw_아이건설넷목록!B:I,7,FALSE)</f>
        <v>87.745000000000005</v>
      </c>
      <c r="I199" s="114">
        <f>IF(E199="","-",IF(E199&lt;1000000000,낙찰하한율!$B$3,IF(AND(E199&lt;5000000000,E199&gt;=1000000000),낙찰하한율!$B$4,IF(AND(E199&gt;=5000000000,E199&lt;10000000000),낙찰하한율!$B$5,IF(AND(E199&gt;=10000000000,E199&lt;30000000000),낙찰하한율!$B$6)))))</f>
        <v>0.87744999999999995</v>
      </c>
      <c r="J199" s="180">
        <f t="shared" si="40"/>
        <v>585196000</v>
      </c>
      <c r="K199" s="83">
        <f>VLOOKUP(A199,raw_아이건설넷목록!B:J,8,FALSE)</f>
        <v>26261240</v>
      </c>
      <c r="L199" s="173">
        <f t="shared" si="46"/>
        <v>25736015.199999999</v>
      </c>
      <c r="M199" s="5"/>
      <c r="N199" s="83">
        <f>VLOOKUP(A199,raw_부광!A:L,5,FALSE)</f>
        <v>585196000</v>
      </c>
      <c r="O199" s="5"/>
      <c r="P199" s="5"/>
      <c r="Q199" s="5">
        <f t="shared" si="41"/>
        <v>0.99941524069863719</v>
      </c>
      <c r="R199" s="185" t="str">
        <f>VLOOKUP(A199,raw_아이건설넷결과!C:K,8,FALSE)</f>
        <v>576,498,320</v>
      </c>
      <c r="S199" s="5" t="str">
        <f>VLOOKUP(A199,raw_아이건설넷결과!C:L,10,FALSE)</f>
        <v>(주)원당이앤씨</v>
      </c>
      <c r="T199" s="126">
        <f t="shared" ref="T199:T248" si="47">(R199-H199)/(W199-H199)*100</f>
        <v>88.242992630014555</v>
      </c>
      <c r="U199" s="123">
        <f t="shared" si="42"/>
        <v>88.242994209084458</v>
      </c>
      <c r="V199" s="119">
        <f t="shared" ref="V199:V248" si="48">R199/F199</f>
        <v>0.87693690295101911</v>
      </c>
      <c r="W199" s="178" t="str">
        <f>VLOOKUP(A199,raw_아이건설넷결과!C:N,6,FALSE)</f>
        <v>653,307,750</v>
      </c>
      <c r="X199" s="84">
        <f t="shared" si="43"/>
        <v>0.99377509887435356</v>
      </c>
      <c r="Y199" s="83">
        <f t="shared" si="38"/>
        <v>99377.509887435357</v>
      </c>
      <c r="Z199" s="121">
        <f t="shared" si="37"/>
        <v>573244895.9906497</v>
      </c>
      <c r="AA199" s="83">
        <f t="shared" si="44"/>
        <v>26097766.37756313</v>
      </c>
      <c r="AB199" s="118">
        <f t="shared" si="45"/>
        <v>25575811.050011866</v>
      </c>
      <c r="AC199" s="9" t="str">
        <f>VLOOKUP(A199,raw_아이건설넷목록!B:P,14,FALSE)</f>
        <v>23/09/27/14:00</v>
      </c>
      <c r="AD199" s="9" t="str">
        <f>VLOOKUP(A199,raw_아이건설넷목록!B:Q,15,FALSE)</f>
        <v>23/10/05/14:00</v>
      </c>
      <c r="AE199" s="9" t="str">
        <f>VLOOKUP(A199,raw_아이건설넷목록!B:R,16,FALSE)</f>
        <v>23/10/05/15:00</v>
      </c>
      <c r="AF199" s="9" t="str">
        <f>VLOOKUP(A199,raw_부광!A:L,12,FALSE)</f>
        <v>719/1023</v>
      </c>
      <c r="AG199" s="9" t="s">
        <v>118</v>
      </c>
    </row>
    <row r="200" spans="1:33" ht="12.6" customHeight="1">
      <c r="A200" s="9" t="s">
        <v>847</v>
      </c>
      <c r="B200" s="5" t="s">
        <v>591</v>
      </c>
      <c r="C200" s="5" t="s">
        <v>592</v>
      </c>
      <c r="D200" s="5"/>
      <c r="E200" s="113">
        <f>VLOOKUP(A200,raw_아이건설넷목록!B:G,5,FALSE)</f>
        <v>609608000</v>
      </c>
      <c r="F200" s="83">
        <v>609608000</v>
      </c>
      <c r="G200" s="182">
        <f t="shared" si="39"/>
        <v>1.0118385754569166</v>
      </c>
      <c r="H200" s="83">
        <f>VLOOKUP(A200,raw_아이건설넷목록!B:I,7,FALSE)</f>
        <v>87.745000000000005</v>
      </c>
      <c r="I200" s="114">
        <f>IF(E200="","-",IF(E200&lt;1000000000,낙찰하한율!$B$3,IF(AND(E200&lt;5000000000,E200&gt;=1000000000),낙찰하한율!$B$4,IF(AND(E200&gt;=5000000000,E200&lt;10000000000),낙찰하한율!$B$5,IF(AND(E200&gt;=10000000000,E200&lt;30000000000),낙찰하한율!$B$6)))))</f>
        <v>0.87744999999999995</v>
      </c>
      <c r="J200" s="180">
        <f t="shared" si="40"/>
        <v>541233000</v>
      </c>
      <c r="K200" s="83">
        <f>VLOOKUP(A200,raw_아이건설넷목록!B:J,8,FALSE)</f>
        <v>20210684</v>
      </c>
      <c r="L200" s="173">
        <f t="shared" si="46"/>
        <v>19806470.32</v>
      </c>
      <c r="M200" s="5"/>
      <c r="N200" s="83">
        <f>VLOOKUP(A200,raw_부광!A:L,5,FALSE)</f>
        <v>541233000</v>
      </c>
      <c r="O200" s="5"/>
      <c r="P200" s="5"/>
      <c r="Q200" s="5">
        <f t="shared" si="41"/>
        <v>1.0133765436194</v>
      </c>
      <c r="R200" s="185" t="str">
        <f>VLOOKUP(A200,raw_아이건설넷결과!C:K,8,FALSE)</f>
        <v>542,055,660</v>
      </c>
      <c r="S200" s="5" t="str">
        <f>VLOOKUP(A200,raw_아이건설넷결과!C:L,10,FALSE)</f>
        <v>(주)성수프론티어</v>
      </c>
      <c r="T200" s="126">
        <f t="shared" si="47"/>
        <v>88.150048439294082</v>
      </c>
      <c r="U200" s="123">
        <f t="shared" si="42"/>
        <v>88.150050130192952</v>
      </c>
      <c r="V200" s="119">
        <f t="shared" si="48"/>
        <v>0.88918724819884254</v>
      </c>
      <c r="W200" s="178" t="str">
        <f>VLOOKUP(A200,raw_아이건설넷결과!C:N,6,FALSE)</f>
        <v>614,923,825</v>
      </c>
      <c r="X200" s="84">
        <f t="shared" si="43"/>
        <v>1.0087200709308277</v>
      </c>
      <c r="Y200" s="83">
        <f t="shared" si="38"/>
        <v>100872.00709308278</v>
      </c>
      <c r="Z200" s="121">
        <f t="shared" si="37"/>
        <v>539564920.99939966</v>
      </c>
      <c r="AA200" s="83">
        <f t="shared" si="44"/>
        <v>20386922.598040543</v>
      </c>
      <c r="AB200" s="118">
        <f t="shared" si="45"/>
        <v>19979184.146079734</v>
      </c>
      <c r="AC200" s="9" t="str">
        <f>VLOOKUP(A200,raw_아이건설넷목록!B:P,14,FALSE)</f>
        <v>23/08/07/11:00</v>
      </c>
      <c r="AD200" s="9" t="str">
        <f>VLOOKUP(A200,raw_아이건설넷목록!B:Q,15,FALSE)</f>
        <v>23/08/14/11:00</v>
      </c>
      <c r="AE200" s="9" t="str">
        <f>VLOOKUP(A200,raw_아이건설넷목록!B:R,16,FALSE)</f>
        <v>23/08/14/12:00</v>
      </c>
      <c r="AF200" s="9" t="str">
        <f>VLOOKUP(A200,raw_부광!A:L,12,FALSE)</f>
        <v>-52/1259</v>
      </c>
      <c r="AG200" s="158" t="s">
        <v>109</v>
      </c>
    </row>
    <row r="201" spans="1:33" ht="12.6" customHeight="1">
      <c r="A201" s="9" t="s">
        <v>848</v>
      </c>
      <c r="B201" s="5" t="s">
        <v>593</v>
      </c>
      <c r="C201" s="5" t="s">
        <v>343</v>
      </c>
      <c r="D201" s="5"/>
      <c r="E201" s="113">
        <f>VLOOKUP(A201,raw_아이건설넷목록!B:G,5,FALSE)</f>
        <v>598092000</v>
      </c>
      <c r="F201" s="83">
        <v>598092000</v>
      </c>
      <c r="G201" s="182">
        <f t="shared" si="39"/>
        <v>1.0069573240168539</v>
      </c>
      <c r="H201" s="83">
        <f>VLOOKUP(A201,raw_아이건설넷목록!B:I,7,FALSE)</f>
        <v>87.745000000000005</v>
      </c>
      <c r="I201" s="114">
        <f>IF(E201="","-",IF(E201&lt;1000000000,낙찰하한율!$B$3,IF(AND(E201&lt;5000000000,E201&gt;=1000000000),낙찰하한율!$B$4,IF(AND(E201&gt;=5000000000,E201&lt;10000000000),낙찰하한율!$B$5,IF(AND(E201&gt;=10000000000,E201&lt;30000000000),낙찰하한율!$B$6)))))</f>
        <v>0.87744999999999995</v>
      </c>
      <c r="J201" s="180">
        <f t="shared" si="40"/>
        <v>528447000</v>
      </c>
      <c r="K201" s="83">
        <f>VLOOKUP(A201,raw_아이건설넷목록!B:J,8,FALSE)</f>
        <v>29792094</v>
      </c>
      <c r="L201" s="173">
        <f t="shared" si="46"/>
        <v>29196252.120000001</v>
      </c>
      <c r="M201" s="5"/>
      <c r="N201" s="83">
        <f>VLOOKUP(A201,raw_부광!A:L,5,FALSE)</f>
        <v>528447000</v>
      </c>
      <c r="O201" s="5"/>
      <c r="P201" s="5"/>
      <c r="Q201" s="5">
        <f t="shared" si="41"/>
        <v>0.99781472080284583</v>
      </c>
      <c r="R201" s="185" t="str">
        <f>VLOOKUP(A201,raw_아이건설넷결과!C:K,8,FALSE)</f>
        <v>523,649,000</v>
      </c>
      <c r="S201" s="5" t="str">
        <f>VLOOKUP(A201,raw_아이건설넷결과!C:L,10,FALSE)</f>
        <v>주식회사 시안공영</v>
      </c>
      <c r="T201" s="126">
        <f t="shared" si="47"/>
        <v>88.367995281883722</v>
      </c>
      <c r="U201" s="123">
        <f t="shared" si="42"/>
        <v>88.367997004274457</v>
      </c>
      <c r="V201" s="119">
        <f t="shared" si="48"/>
        <v>0.87553252676845705</v>
      </c>
      <c r="W201" s="178" t="str">
        <f>VLOOKUP(A201,raw_아이건설넷결과!C:N,6,FALSE)</f>
        <v>592,577,650</v>
      </c>
      <c r="X201" s="84">
        <f t="shared" si="43"/>
        <v>0.99078009737632333</v>
      </c>
      <c r="Y201" s="83">
        <f t="shared" si="38"/>
        <v>99078.009737632339</v>
      </c>
      <c r="Z201" s="121">
        <f t="shared" si="37"/>
        <v>519957269.7456497</v>
      </c>
      <c r="AA201" s="83">
        <f t="shared" si="44"/>
        <v>29517413.794364579</v>
      </c>
      <c r="AB201" s="118">
        <f t="shared" si="45"/>
        <v>28927065.518477287</v>
      </c>
      <c r="AC201" s="9" t="str">
        <f>VLOOKUP(A201,raw_아이건설넷목록!B:P,14,FALSE)</f>
        <v>23/08/14/09:00</v>
      </c>
      <c r="AD201" s="9" t="str">
        <f>VLOOKUP(A201,raw_아이건설넷목록!B:Q,15,FALSE)</f>
        <v>23/08/17/15:30</v>
      </c>
      <c r="AE201" s="9" t="str">
        <f>VLOOKUP(A201,raw_아이건설넷목록!B:R,16,FALSE)</f>
        <v>23/08/17/16:30</v>
      </c>
      <c r="AF201" s="9" t="str">
        <f>VLOOKUP(A201,raw_부광!A:L,12,FALSE)</f>
        <v>258/568</v>
      </c>
      <c r="AG201" s="9" t="s">
        <v>898</v>
      </c>
    </row>
    <row r="202" spans="1:33" ht="12.6" customHeight="1">
      <c r="A202" s="9" t="s">
        <v>849</v>
      </c>
      <c r="B202" s="5" t="s">
        <v>594</v>
      </c>
      <c r="C202" s="5" t="s">
        <v>345</v>
      </c>
      <c r="D202" s="5"/>
      <c r="E202" s="113">
        <f>VLOOKUP(A202,raw_아이건설넷목록!B:G,5,FALSE)</f>
        <v>1026660000</v>
      </c>
      <c r="F202" s="83">
        <v>1026660000</v>
      </c>
      <c r="G202" s="182">
        <f t="shared" si="39"/>
        <v>1.0134315095908293</v>
      </c>
      <c r="H202" s="83">
        <f>VLOOKUP(A202,raw_아이건설넷목록!B:I,7,FALSE)</f>
        <v>87.745000000000005</v>
      </c>
      <c r="I202" s="114">
        <f>IF(E202="","-",IF(E202&lt;1000000000,낙찰하한율!$B$3,IF(AND(E202&lt;5000000000,E202&gt;=1000000000),낙찰하한율!$B$4,IF(AND(E202&gt;=5000000000,E202&lt;10000000000),낙찰하한율!$B$5,IF(AND(E202&gt;=10000000000,E202&lt;30000000000),낙찰하한율!$B$6)))))</f>
        <v>0.86745000000000005</v>
      </c>
      <c r="J202" s="180">
        <f t="shared" si="40"/>
        <v>902538000</v>
      </c>
      <c r="K202" s="83">
        <f>VLOOKUP(A202,raw_아이건설넷목록!B:J,8,FALSE)</f>
        <v>56581149</v>
      </c>
      <c r="L202" s="173">
        <f t="shared" si="46"/>
        <v>55449526.019999996</v>
      </c>
      <c r="M202" s="5"/>
      <c r="N202" s="83">
        <f>VLOOKUP(A202,raw_부광!A:L,5,FALSE)</f>
        <v>902538000</v>
      </c>
      <c r="O202" s="5"/>
      <c r="P202" s="5"/>
      <c r="Q202" s="5">
        <f t="shared" si="41"/>
        <v>1.0212642698496854</v>
      </c>
      <c r="R202" s="185" t="str">
        <f>VLOOKUP(A202,raw_아이건설넷결과!C:K,8,FALSE)</f>
        <v>909,513,670</v>
      </c>
      <c r="S202" s="5" t="str">
        <f>VLOOKUP(A202,raw_아이건설넷결과!C:L,10,FALSE)</f>
        <v>디에이치건설산업주식회사</v>
      </c>
      <c r="T202" s="126">
        <f t="shared" si="47"/>
        <v>88.42310621398552</v>
      </c>
      <c r="U202" s="123">
        <f t="shared" si="42"/>
        <v>88.423107201562516</v>
      </c>
      <c r="V202" s="119">
        <f t="shared" si="48"/>
        <v>0.88589569088110964</v>
      </c>
      <c r="W202" s="178" t="str">
        <f>VLOOKUP(A202,raw_아이건설넷결과!C:N,6,FALSE)</f>
        <v>1,028,592,750</v>
      </c>
      <c r="X202" s="84">
        <f t="shared" si="43"/>
        <v>1.0018825609257203</v>
      </c>
      <c r="Y202" s="83">
        <f t="shared" si="38"/>
        <v>100188.25609257203</v>
      </c>
      <c r="Z202" s="121">
        <f t="shared" si="37"/>
        <v>892252792.61809981</v>
      </c>
      <c r="AA202" s="83">
        <f t="shared" si="44"/>
        <v>56687666.460239753</v>
      </c>
      <c r="AB202" s="118">
        <f t="shared" si="45"/>
        <v>55553913.131034955</v>
      </c>
      <c r="AC202" s="9" t="str">
        <f>VLOOKUP(A202,raw_아이건설넷목록!B:P,14,FALSE)</f>
        <v>23/07/14/10:00</v>
      </c>
      <c r="AD202" s="9" t="str">
        <f>VLOOKUP(A202,raw_아이건설넷목록!B:Q,15,FALSE)</f>
        <v>23/07/18/10:00</v>
      </c>
      <c r="AE202" s="9" t="str">
        <f>VLOOKUP(A202,raw_아이건설넷목록!B:R,16,FALSE)</f>
        <v>23/07/18/11:00</v>
      </c>
      <c r="AF202" s="9" t="str">
        <f>VLOOKUP(A202,raw_부광!A:L,12,FALSE)</f>
        <v>-321/808</v>
      </c>
      <c r="AG202" s="85" t="s">
        <v>109</v>
      </c>
    </row>
    <row r="203" spans="1:33" ht="12.6" customHeight="1">
      <c r="A203" s="9" t="s">
        <v>850</v>
      </c>
      <c r="B203" s="5" t="s">
        <v>595</v>
      </c>
      <c r="C203" s="5" t="s">
        <v>341</v>
      </c>
      <c r="D203" s="5"/>
      <c r="E203" s="113">
        <f>VLOOKUP(A203,raw_아이건설넷목록!B:G,5,FALSE)</f>
        <v>2154322000</v>
      </c>
      <c r="F203" s="83">
        <v>2154322000</v>
      </c>
      <c r="G203" s="182">
        <f t="shared" si="39"/>
        <v>1.0129948709776797</v>
      </c>
      <c r="H203" s="83">
        <f>VLOOKUP(A203,raw_아이건설넷목록!B:I,7,FALSE)</f>
        <v>86.745000000000005</v>
      </c>
      <c r="I203" s="114">
        <f>IF(E203="","-",IF(E203&lt;1000000000,낙찰하한율!$B$3,IF(AND(E203&lt;5000000000,E203&gt;=1000000000),낙찰하한율!$B$4,IF(AND(E203&gt;=5000000000,E203&lt;10000000000),낙찰하한율!$B$5,IF(AND(E203&gt;=10000000000,E203&lt;30000000000),낙찰하한율!$B$6)))))</f>
        <v>0.86745000000000005</v>
      </c>
      <c r="J203" s="180">
        <f t="shared" si="40"/>
        <v>1893051000.0000002</v>
      </c>
      <c r="K203" s="83">
        <f>VLOOKUP(A203,raw_아이건설넷목록!B:J,8,FALSE)</f>
        <v>112389507</v>
      </c>
      <c r="L203" s="173">
        <f t="shared" si="46"/>
        <v>110141716.86</v>
      </c>
      <c r="M203" s="5"/>
      <c r="N203" s="83">
        <f>VLOOKUP(A203,raw_부광!A:L,5,FALSE)</f>
        <v>1893051000</v>
      </c>
      <c r="O203" s="5"/>
      <c r="P203" s="5"/>
      <c r="Q203" s="5">
        <f t="shared" si="41"/>
        <v>1.0122617671293208</v>
      </c>
      <c r="R203" s="185" t="str">
        <f>VLOOKUP(A203,raw_아이건설넷결과!C:K,8,FALSE)</f>
        <v>1,891,681,000</v>
      </c>
      <c r="S203" s="5" t="str">
        <f>VLOOKUP(A203,raw_아이건설넷결과!C:L,10,FALSE)</f>
        <v>주식회사 그린플러스종합건설</v>
      </c>
      <c r="T203" s="126">
        <f t="shared" si="47"/>
        <v>87.437690502400827</v>
      </c>
      <c r="U203" s="123">
        <f t="shared" si="42"/>
        <v>87.437691006092436</v>
      </c>
      <c r="V203" s="119">
        <f t="shared" si="48"/>
        <v>0.87808646989632932</v>
      </c>
      <c r="W203" s="178" t="str">
        <f>VLOOKUP(A203,raw_아이건설넷결과!C:N,6,FALSE)</f>
        <v>2,163,461,750</v>
      </c>
      <c r="X203" s="84">
        <f t="shared" si="43"/>
        <v>1.0042425180636878</v>
      </c>
      <c r="Y203" s="83">
        <f t="shared" si="38"/>
        <v>100424.25180636877</v>
      </c>
      <c r="Z203" s="121">
        <f t="shared" si="37"/>
        <v>1876694906.5355499</v>
      </c>
      <c r="AA203" s="83">
        <f t="shared" si="44"/>
        <v>112866321.51361647</v>
      </c>
      <c r="AB203" s="118">
        <f t="shared" si="45"/>
        <v>110608995.08334415</v>
      </c>
      <c r="AC203" s="9" t="str">
        <f>VLOOKUP(A203,raw_아이건설넷목록!B:P,14,FALSE)</f>
        <v>23/07/17/10:00</v>
      </c>
      <c r="AD203" s="9" t="str">
        <f>VLOOKUP(A203,raw_아이건설넷목록!B:Q,15,FALSE)</f>
        <v>23/07/19/10:00</v>
      </c>
      <c r="AE203" s="9" t="str">
        <f>VLOOKUP(A203,raw_아이건설넷목록!B:R,16,FALSE)</f>
        <v>23/07/19/11:00</v>
      </c>
      <c r="AF203" s="9" t="str">
        <f>VLOOKUP(A203,raw_부광!A:L,12,FALSE)</f>
        <v>32/756</v>
      </c>
      <c r="AG203" s="85" t="s">
        <v>109</v>
      </c>
    </row>
    <row r="204" spans="1:33" ht="12.6" customHeight="1">
      <c r="A204" s="9" t="s">
        <v>851</v>
      </c>
      <c r="B204" s="5" t="s">
        <v>596</v>
      </c>
      <c r="C204" s="5" t="s">
        <v>440</v>
      </c>
      <c r="D204" s="5"/>
      <c r="E204" s="113">
        <f>VLOOKUP(A204,raw_아이건설넷목록!B:G,5,FALSE)</f>
        <v>574786000</v>
      </c>
      <c r="F204" s="83">
        <v>574786000</v>
      </c>
      <c r="G204" s="182">
        <f t="shared" si="39"/>
        <v>1.0129475094768761</v>
      </c>
      <c r="H204" s="83">
        <f>VLOOKUP(A204,raw_아이건설넷목록!B:I,7,FALSE)</f>
        <v>87.745000000000005</v>
      </c>
      <c r="I204" s="114">
        <f>IF(E204="","-",IF(E204&lt;1000000000,낙찰하한율!$B$3,IF(AND(E204&lt;5000000000,E204&gt;=1000000000),낙찰하한율!$B$4,IF(AND(E204&gt;=5000000000,E204&lt;10000000000),낙찰하한율!$B$5,IF(AND(E204&gt;=10000000000,E204&lt;30000000000),낙찰하한율!$B$6)))))</f>
        <v>0.87744999999999995</v>
      </c>
      <c r="J204" s="180">
        <f t="shared" si="40"/>
        <v>510876000</v>
      </c>
      <c r="K204" s="83">
        <f>VLOOKUP(A204,raw_아이건설넷목록!B:J,8,FALSE)</f>
        <v>32659346</v>
      </c>
      <c r="L204" s="173">
        <f t="shared" si="46"/>
        <v>32006159.079999998</v>
      </c>
      <c r="M204" s="5"/>
      <c r="N204" s="83">
        <f>VLOOKUP(A204,raw_부광!A:L,5,FALSE)</f>
        <v>510876000</v>
      </c>
      <c r="O204" s="5"/>
      <c r="P204" s="5"/>
      <c r="Q204" s="5">
        <f t="shared" si="41"/>
        <v>1.0127631122486223</v>
      </c>
      <c r="R204" s="185" t="str">
        <f>VLOOKUP(A204,raw_아이건설넷결과!C:K,8,FALSE)</f>
        <v>510,783,000</v>
      </c>
      <c r="S204" s="5" t="str">
        <f>VLOOKUP(A204,raw_아이건설넷결과!C:L,10,FALSE)</f>
        <v>우미개발 주식회사</v>
      </c>
      <c r="T204" s="126">
        <f t="shared" si="47"/>
        <v>88.439499014803189</v>
      </c>
      <c r="U204" s="123">
        <f t="shared" si="42"/>
        <v>88.439500771144353</v>
      </c>
      <c r="V204" s="119">
        <f t="shared" si="48"/>
        <v>0.88864899284255361</v>
      </c>
      <c r="W204" s="178" t="str">
        <f>VLOOKUP(A204,raw_아이건설넷결과!C:N,6,FALSE)</f>
        <v>577,550,750</v>
      </c>
      <c r="X204" s="84">
        <f t="shared" si="43"/>
        <v>1.0048100510450846</v>
      </c>
      <c r="Y204" s="83">
        <f t="shared" si="38"/>
        <v>100481.00510450845</v>
      </c>
      <c r="Z204" s="121">
        <f t="shared" ref="Z204:Z267" si="49">(W204-H204)*I204+H204</f>
        <v>506771916.34064972</v>
      </c>
      <c r="AA204" s="83">
        <f t="shared" si="44"/>
        <v>32816439.12135908</v>
      </c>
      <c r="AB204" s="118">
        <f t="shared" si="45"/>
        <v>32160110.3389319</v>
      </c>
      <c r="AC204" s="9" t="str">
        <f>VLOOKUP(A204,raw_아이건설넷목록!B:P,14,FALSE)</f>
        <v>23/07/14/10:00</v>
      </c>
      <c r="AD204" s="9" t="str">
        <f>VLOOKUP(A204,raw_아이건설넷목록!B:Q,15,FALSE)</f>
        <v>23/07/18/10:00</v>
      </c>
      <c r="AE204" s="9" t="str">
        <f>VLOOKUP(A204,raw_아이건설넷목록!B:R,16,FALSE)</f>
        <v>23/07/18/11:00</v>
      </c>
      <c r="AF204" s="9" t="str">
        <f>VLOOKUP(A204,raw_부광!A:L,12,FALSE)</f>
        <v>13/1023</v>
      </c>
      <c r="AG204" s="85" t="s">
        <v>109</v>
      </c>
    </row>
    <row r="205" spans="1:33" ht="12.6" customHeight="1">
      <c r="A205" s="9" t="s">
        <v>852</v>
      </c>
      <c r="B205" s="5" t="s">
        <v>597</v>
      </c>
      <c r="C205" s="5" t="s">
        <v>367</v>
      </c>
      <c r="D205" s="5"/>
      <c r="E205" s="113">
        <f>VLOOKUP(A205,raw_아이건설넷목록!B:G,5,FALSE)</f>
        <v>2812620000</v>
      </c>
      <c r="F205" s="83">
        <v>2812620000</v>
      </c>
      <c r="G205" s="182">
        <f t="shared" si="39"/>
        <v>1.0134944190440973</v>
      </c>
      <c r="H205" s="83">
        <f>VLOOKUP(A205,raw_아이건설넷목록!B:I,7,FALSE)</f>
        <v>86.745000000000005</v>
      </c>
      <c r="I205" s="114">
        <f>IF(E205="","-",IF(E205&lt;1000000000,낙찰하한율!$B$3,IF(AND(E205&lt;5000000000,E205&gt;=1000000000),낙찰하한율!$B$4,IF(AND(E205&gt;=5000000000,E205&lt;10000000000),낙찰하한율!$B$5,IF(AND(E205&gt;=10000000000,E205&lt;30000000000),낙찰하한율!$B$6)))))</f>
        <v>0.86745000000000005</v>
      </c>
      <c r="J205" s="180">
        <f t="shared" si="40"/>
        <v>2472731000</v>
      </c>
      <c r="K205" s="83">
        <f>VLOOKUP(A205,raw_아이건설넷목록!B:J,8,FALSE)</f>
        <v>140876281</v>
      </c>
      <c r="L205" s="173">
        <f t="shared" si="46"/>
        <v>138058755.38</v>
      </c>
      <c r="M205" s="5"/>
      <c r="N205" s="83">
        <f>VLOOKUP(A205,raw_부광!A:L,5,FALSE)</f>
        <v>2472731000</v>
      </c>
      <c r="O205" s="5"/>
      <c r="P205" s="5"/>
      <c r="Q205" s="5">
        <f t="shared" si="41"/>
        <v>1.0026300770610186</v>
      </c>
      <c r="R205" s="185" t="str">
        <f>VLOOKUP(A205,raw_아이건설넷결과!C:K,8,FALSE)</f>
        <v>2,446,224,100</v>
      </c>
      <c r="S205" s="5" t="str">
        <f>VLOOKUP(A205,raw_아이건설넷결과!C:L,10,FALSE)</f>
        <v>주식회사 영진종합건설</v>
      </c>
      <c r="T205" s="126">
        <f t="shared" si="47"/>
        <v>87.412391655825019</v>
      </c>
      <c r="U205" s="123">
        <f t="shared" si="42"/>
        <v>87.412392046004499</v>
      </c>
      <c r="V205" s="119">
        <f t="shared" si="48"/>
        <v>0.86973146034658078</v>
      </c>
      <c r="W205" s="178" t="str">
        <f>VLOOKUP(A205,raw_아이건설넷결과!C:N,6,FALSE)</f>
        <v>2,798,486,625</v>
      </c>
      <c r="X205" s="84">
        <f t="shared" si="43"/>
        <v>0.99497501439938563</v>
      </c>
      <c r="Y205" s="83">
        <f t="shared" si="38"/>
        <v>99497.501439938569</v>
      </c>
      <c r="Z205" s="121">
        <f t="shared" si="49"/>
        <v>2427547234.3543</v>
      </c>
      <c r="AA205" s="83">
        <f t="shared" si="44"/>
        <v>140168379.7165069</v>
      </c>
      <c r="AB205" s="118">
        <f t="shared" si="45"/>
        <v>137365012.12217677</v>
      </c>
      <c r="AC205" s="9" t="str">
        <f>VLOOKUP(A205,raw_아이건설넷목록!B:P,14,FALSE)</f>
        <v>23/06/22/09:00</v>
      </c>
      <c r="AD205" s="9" t="str">
        <f>VLOOKUP(A205,raw_아이건설넷목록!B:Q,15,FALSE)</f>
        <v>23/06/29/14:00</v>
      </c>
      <c r="AE205" s="9" t="str">
        <f>VLOOKUP(A205,raw_아이건설넷목록!B:R,16,FALSE)</f>
        <v>23/06/29/15:00</v>
      </c>
      <c r="AF205" s="9" t="str">
        <f>VLOOKUP(A205,raw_부광!A:L,12,FALSE)</f>
        <v>208/343</v>
      </c>
      <c r="AG205" s="9" t="s">
        <v>118</v>
      </c>
    </row>
    <row r="206" spans="1:33" ht="12.6" customHeight="1">
      <c r="A206" s="9" t="s">
        <v>853</v>
      </c>
      <c r="B206" s="5" t="s">
        <v>598</v>
      </c>
      <c r="C206" s="5" t="s">
        <v>345</v>
      </c>
      <c r="D206" s="5"/>
      <c r="E206" s="113">
        <f>VLOOKUP(A206,raw_아이건설넷목록!B:G,5,FALSE)</f>
        <v>1202287000</v>
      </c>
      <c r="F206" s="83">
        <v>1202287000</v>
      </c>
      <c r="G206" s="182">
        <f t="shared" si="39"/>
        <v>1.0088464193985991</v>
      </c>
      <c r="H206" s="83">
        <f>VLOOKUP(A206,raw_아이건설넷목록!B:I,7,FALSE)</f>
        <v>86.745000000000005</v>
      </c>
      <c r="I206" s="114">
        <f>IF(E206="","-",IF(E206&lt;1000000000,낙찰하한율!$B$3,IF(AND(E206&lt;5000000000,E206&gt;=1000000000),낙찰하한율!$B$4,IF(AND(E206&gt;=5000000000,E206&lt;10000000000),낙찰하한율!$B$5,IF(AND(E206&gt;=10000000000,E206&lt;30000000000),낙찰하한율!$B$6)))))</f>
        <v>0.86745000000000005</v>
      </c>
      <c r="J206" s="180">
        <f t="shared" si="40"/>
        <v>1052150000.0000001</v>
      </c>
      <c r="K206" s="83">
        <f>VLOOKUP(A206,raw_아이건설넷목록!B:J,8,FALSE)</f>
        <v>65661665</v>
      </c>
      <c r="L206" s="173">
        <f t="shared" si="46"/>
        <v>64348431.699999996</v>
      </c>
      <c r="M206" s="5"/>
      <c r="N206" s="83">
        <f>VLOOKUP(A206,raw_부광!A:L,5,FALSE)</f>
        <v>1052150000</v>
      </c>
      <c r="O206" s="5"/>
      <c r="P206" s="5"/>
      <c r="Q206" s="5">
        <f t="shared" si="41"/>
        <v>0.99794437711512052</v>
      </c>
      <c r="R206" s="185" t="str">
        <f>VLOOKUP(A206,raw_아이건설넷결과!C:K,8,FALSE)</f>
        <v>1,040,780,000</v>
      </c>
      <c r="S206" s="5" t="str">
        <f>VLOOKUP(A206,raw_아이건설넷결과!C:L,10,FALSE)</f>
        <v>제이건설 주식회사</v>
      </c>
      <c r="T206" s="126">
        <f t="shared" si="47"/>
        <v>87.49323421482535</v>
      </c>
      <c r="U206" s="123">
        <f t="shared" si="42"/>
        <v>87.493235126846713</v>
      </c>
      <c r="V206" s="119">
        <f t="shared" si="48"/>
        <v>0.86566684992851128</v>
      </c>
      <c r="W206" s="178" t="str">
        <f>VLOOKUP(A206,raw_아이건설넷결과!C:N,6,FALSE)</f>
        <v>1,189,554,825</v>
      </c>
      <c r="X206" s="84">
        <f t="shared" si="43"/>
        <v>0.98941003687139595</v>
      </c>
      <c r="Y206" s="83">
        <f t="shared" si="38"/>
        <v>98941.003687139601</v>
      </c>
      <c r="Z206" s="121">
        <f t="shared" si="49"/>
        <v>1031879344.4442999</v>
      </c>
      <c r="AA206" s="83">
        <f t="shared" si="44"/>
        <v>64966310.388687246</v>
      </c>
      <c r="AB206" s="118">
        <f t="shared" si="45"/>
        <v>63666984.1809135</v>
      </c>
      <c r="AC206" s="9" t="str">
        <f>VLOOKUP(A206,raw_아이건설넷목록!B:P,14,FALSE)</f>
        <v>23/07/11/10:00</v>
      </c>
      <c r="AD206" s="9" t="str">
        <f>VLOOKUP(A206,raw_아이건설넷목록!B:Q,15,FALSE)</f>
        <v>23/07/13/10:00</v>
      </c>
      <c r="AE206" s="9" t="str">
        <f>VLOOKUP(A206,raw_아이건설넷목록!B:R,16,FALSE)</f>
        <v>23/07/13/11:00</v>
      </c>
      <c r="AF206" s="9" t="str">
        <f>VLOOKUP(A206,raw_부광!A:L,12,FALSE)</f>
        <v>371/782</v>
      </c>
      <c r="AG206" s="85" t="s">
        <v>109</v>
      </c>
    </row>
    <row r="207" spans="1:33" ht="12.6" customHeight="1">
      <c r="A207" s="9" t="s">
        <v>854</v>
      </c>
      <c r="B207" s="5" t="s">
        <v>599</v>
      </c>
      <c r="C207" s="5" t="s">
        <v>367</v>
      </c>
      <c r="D207" s="5"/>
      <c r="E207" s="113">
        <f>VLOOKUP(A207,raw_아이건설넷목록!B:G,5,FALSE)</f>
        <v>2997700000</v>
      </c>
      <c r="F207" s="83">
        <v>2997700000</v>
      </c>
      <c r="G207" s="182">
        <f t="shared" si="39"/>
        <v>1.0133793796640136</v>
      </c>
      <c r="H207" s="83">
        <f>VLOOKUP(A207,raw_아이건설넷목록!B:I,7,FALSE)</f>
        <v>86.745000000000005</v>
      </c>
      <c r="I207" s="114">
        <f>IF(E207="","-",IF(E207&lt;1000000000,낙찰하한율!$B$3,IF(AND(E207&lt;5000000000,E207&gt;=1000000000),낙찰하한율!$B$4,IF(AND(E207&gt;=5000000000,E207&lt;10000000000),낙찰하한율!$B$5,IF(AND(E207&gt;=10000000000,E207&lt;30000000000),낙찰하한율!$B$6)))))</f>
        <v>0.86745000000000005</v>
      </c>
      <c r="J207" s="180">
        <f t="shared" si="40"/>
        <v>2635146000</v>
      </c>
      <c r="K207" s="83">
        <f>VLOOKUP(A207,raw_아이건설넷목록!B:J,8,FALSE)</f>
        <v>147893590</v>
      </c>
      <c r="L207" s="173">
        <f t="shared" si="46"/>
        <v>144935718.19999999</v>
      </c>
      <c r="M207" s="5"/>
      <c r="N207" s="83">
        <f>VLOOKUP(A207,raw_부광!A:L,5,FALSE)</f>
        <v>2635146000</v>
      </c>
      <c r="O207" s="5"/>
      <c r="P207" s="5"/>
      <c r="Q207" s="5">
        <f t="shared" si="41"/>
        <v>0.99698370206867892</v>
      </c>
      <c r="R207" s="185" t="str">
        <f>VLOOKUP(A207,raw_아이건설넷결과!C:K,8,FALSE)</f>
        <v>2,592,511,420</v>
      </c>
      <c r="S207" s="5" t="str">
        <f>VLOOKUP(A207,raw_아이건설넷결과!C:L,10,FALSE)</f>
        <v>주식회사 동훈종합건설</v>
      </c>
      <c r="T207" s="126">
        <f t="shared" si="47"/>
        <v>87.410556814910464</v>
      </c>
      <c r="U207" s="123">
        <f t="shared" si="42"/>
        <v>87.41055718311928</v>
      </c>
      <c r="V207" s="119">
        <f t="shared" si="48"/>
        <v>0.86483351235947559</v>
      </c>
      <c r="W207" s="178" t="str">
        <f>VLOOKUP(A207,raw_아이건설넷결과!C:N,6,FALSE)</f>
        <v>2,965,901,950</v>
      </c>
      <c r="X207" s="84">
        <f t="shared" si="43"/>
        <v>0.98939251759682423</v>
      </c>
      <c r="Y207" s="83">
        <f t="shared" si="38"/>
        <v>98939.251759682418</v>
      </c>
      <c r="Z207" s="121">
        <f t="shared" si="49"/>
        <v>2572771658.0255499</v>
      </c>
      <c r="AA207" s="83">
        <f t="shared" si="44"/>
        <v>146324811.34653249</v>
      </c>
      <c r="AB207" s="118">
        <f t="shared" si="45"/>
        <v>143398315.11960185</v>
      </c>
      <c r="AC207" s="9" t="str">
        <f>VLOOKUP(A207,raw_아이건설넷목록!B:P,14,FALSE)</f>
        <v>23/06/22/09:00</v>
      </c>
      <c r="AD207" s="9" t="str">
        <f>VLOOKUP(A207,raw_아이건설넷목록!B:Q,15,FALSE)</f>
        <v>23/06/29/10:00</v>
      </c>
      <c r="AE207" s="9" t="str">
        <f>VLOOKUP(A207,raw_아이건설넷목록!B:R,16,FALSE)</f>
        <v>23/06/29/11:00</v>
      </c>
      <c r="AF207" s="9" t="str">
        <f>VLOOKUP(A207,raw_부광!A:L,12,FALSE)</f>
        <v>252/338</v>
      </c>
      <c r="AG207" s="9" t="s">
        <v>118</v>
      </c>
    </row>
    <row r="208" spans="1:33" ht="12.6" customHeight="1">
      <c r="A208" s="9" t="s">
        <v>855</v>
      </c>
      <c r="B208" s="5" t="s">
        <v>600</v>
      </c>
      <c r="C208" s="5" t="s">
        <v>367</v>
      </c>
      <c r="D208" s="5"/>
      <c r="E208" s="113">
        <f>VLOOKUP(A208,raw_아이건설넷목록!B:G,5,FALSE)</f>
        <v>580990000</v>
      </c>
      <c r="F208" s="83">
        <v>580990000</v>
      </c>
      <c r="G208" s="182" t="e">
        <f t="shared" si="39"/>
        <v>#N/A</v>
      </c>
      <c r="H208" s="83">
        <f>VLOOKUP(A208,raw_아이건설넷목록!B:I,7,FALSE)</f>
        <v>87.745000000000005</v>
      </c>
      <c r="I208" s="114">
        <f>IF(E208="","-",IF(E208&lt;1000000000,낙찰하한율!$B$3,IF(AND(E208&lt;5000000000,E208&gt;=1000000000),낙찰하한율!$B$4,IF(AND(E208&gt;=5000000000,E208&lt;10000000000),낙찰하한율!$B$5,IF(AND(E208&gt;=10000000000,E208&lt;30000000000),낙찰하한율!$B$6)))))</f>
        <v>0.87744999999999995</v>
      </c>
      <c r="J208" s="180" t="e">
        <f t="shared" si="40"/>
        <v>#N/A</v>
      </c>
      <c r="K208" s="83">
        <f>VLOOKUP(A208,raw_아이건설넷목록!B:J,8,FALSE)</f>
        <v>29893482</v>
      </c>
      <c r="L208" s="173">
        <f t="shared" si="46"/>
        <v>29295612.359999999</v>
      </c>
      <c r="M208" s="5"/>
      <c r="N208" s="83" t="e">
        <f>VLOOKUP(A208,raw_부광!A:L,5,FALSE)</f>
        <v>#N/A</v>
      </c>
      <c r="O208" s="5"/>
      <c r="P208" s="5"/>
      <c r="Q208" s="5">
        <f t="shared" si="41"/>
        <v>0.99861018075875096</v>
      </c>
      <c r="R208" s="185" t="str">
        <f>VLOOKUP(A208,raw_아이건설넷결과!C:K,8,FALSE)</f>
        <v>509,081,160</v>
      </c>
      <c r="S208" s="5" t="str">
        <f>VLOOKUP(A208,raw_아이건설넷결과!C:L,10,FALSE)</f>
        <v>(주)디자인 마루</v>
      </c>
      <c r="T208" s="126">
        <f t="shared" si="47"/>
        <v>88.384921437348865</v>
      </c>
      <c r="U208" s="123">
        <f t="shared" si="42"/>
        <v>88.384923206788272</v>
      </c>
      <c r="V208" s="119">
        <f t="shared" si="48"/>
        <v>0.87623050310676609</v>
      </c>
      <c r="W208" s="178" t="str">
        <f>VLOOKUP(A208,raw_아이건설넷결과!C:N,6,FALSE)</f>
        <v>575,981,900</v>
      </c>
      <c r="X208" s="84">
        <f t="shared" si="43"/>
        <v>0.99138005817656072</v>
      </c>
      <c r="Y208" s="83">
        <f t="shared" si="38"/>
        <v>99138.005817656071</v>
      </c>
      <c r="Z208" s="121">
        <f t="shared" si="49"/>
        <v>505395328.90814972</v>
      </c>
      <c r="AA208" s="83">
        <f t="shared" si="44"/>
        <v>29635801.924259972</v>
      </c>
      <c r="AB208" s="118">
        <f t="shared" si="45"/>
        <v>29043085.885774773</v>
      </c>
      <c r="AC208" s="9" t="str">
        <f>VLOOKUP(A208,raw_아이건설넷목록!B:P,14,FALSE)</f>
        <v>23/08/17/09:00</v>
      </c>
      <c r="AD208" s="9" t="str">
        <f>VLOOKUP(A208,raw_아이건설넷목록!B:Q,15,FALSE)</f>
        <v>23/08/24/10:00</v>
      </c>
      <c r="AE208" s="9" t="str">
        <f>VLOOKUP(A208,raw_아이건설넷목록!B:R,16,FALSE)</f>
        <v>23/08/24/11:00</v>
      </c>
      <c r="AF208" s="9" t="e">
        <f>VLOOKUP(A208,raw_부광!A:L,12,FALSE)</f>
        <v>#N/A</v>
      </c>
      <c r="AG208" s="9" t="s">
        <v>118</v>
      </c>
    </row>
    <row r="209" spans="1:33" ht="12.6" customHeight="1">
      <c r="A209" s="9" t="s">
        <v>856</v>
      </c>
      <c r="B209" s="5" t="s">
        <v>601</v>
      </c>
      <c r="C209" s="5" t="s">
        <v>313</v>
      </c>
      <c r="D209" s="5"/>
      <c r="E209" s="113">
        <f>VLOOKUP(A209,raw_아이건설넷목록!B:G,5,FALSE)</f>
        <v>643790000</v>
      </c>
      <c r="F209" s="83">
        <v>643790000</v>
      </c>
      <c r="G209" s="182">
        <f t="shared" si="39"/>
        <v>1.0167455704580284</v>
      </c>
      <c r="H209" s="83">
        <f>VLOOKUP(A209,raw_아이건설넷목록!B:I,7,FALSE)</f>
        <v>87.745000000000005</v>
      </c>
      <c r="I209" s="114">
        <f>IF(E209="","-",IF(E209&lt;1000000000,낙찰하한율!$B$3,IF(AND(E209&lt;5000000000,E209&gt;=1000000000),낙찰하한율!$B$4,IF(AND(E209&gt;=5000000000,E209&lt;10000000000),낙찰하한율!$B$5,IF(AND(E209&gt;=10000000000,E209&lt;30000000000),낙찰하한율!$B$6)))))</f>
        <v>0.87744999999999995</v>
      </c>
      <c r="J209" s="180">
        <f t="shared" si="40"/>
        <v>574353000</v>
      </c>
      <c r="K209" s="83">
        <f>VLOOKUP(A209,raw_아이건설넷목록!B:J,8,FALSE)</f>
        <v>37533526</v>
      </c>
      <c r="L209" s="173">
        <f t="shared" si="46"/>
        <v>36782855.479999997</v>
      </c>
      <c r="M209" s="5"/>
      <c r="N209" s="83">
        <f>VLOOKUP(A209,raw_부광!A:L,5,FALSE)</f>
        <v>574353000</v>
      </c>
      <c r="O209" s="5"/>
      <c r="P209" s="5"/>
      <c r="Q209" s="5">
        <f t="shared" si="41"/>
        <v>1.0071156673733968</v>
      </c>
      <c r="R209" s="185" t="str">
        <f>VLOOKUP(A209,raw_아이건설넷결과!C:K,8,FALSE)</f>
        <v>568,913,130</v>
      </c>
      <c r="S209" s="5" t="str">
        <f>VLOOKUP(A209,raw_아이건설넷결과!C:L,10,FALSE)</f>
        <v>명진건영 주식회사</v>
      </c>
      <c r="T209" s="126">
        <f t="shared" si="47"/>
        <v>88.460913158666045</v>
      </c>
      <c r="U209" s="123">
        <f t="shared" si="42"/>
        <v>88.460914733008806</v>
      </c>
      <c r="V209" s="119">
        <f t="shared" si="48"/>
        <v>0.88369364233678682</v>
      </c>
      <c r="W209" s="178" t="str">
        <f>VLOOKUP(A209,raw_아이건설넷결과!C:N,6,FALSE)</f>
        <v>643,123,725</v>
      </c>
      <c r="X209" s="84">
        <f t="shared" si="43"/>
        <v>0.99896507401481849</v>
      </c>
      <c r="Y209" s="83">
        <f t="shared" si="38"/>
        <v>99896.507401481853</v>
      </c>
      <c r="Z209" s="121">
        <f t="shared" si="49"/>
        <v>564308923.25439978</v>
      </c>
      <c r="AA209" s="83">
        <f t="shared" si="44"/>
        <v>37494681.578627117</v>
      </c>
      <c r="AB209" s="118">
        <f t="shared" si="45"/>
        <v>36744787.947054572</v>
      </c>
      <c r="AC209" s="9" t="str">
        <f>VLOOKUP(A209,raw_아이건설넷목록!B:P,14,FALSE)</f>
        <v>23/09/11/09:00</v>
      </c>
      <c r="AD209" s="9" t="str">
        <f>VLOOKUP(A209,raw_아이건설넷목록!B:Q,15,FALSE)</f>
        <v>23/09/14/10:00</v>
      </c>
      <c r="AE209" s="9" t="str">
        <f>VLOOKUP(A209,raw_아이건설넷목록!B:R,16,FALSE)</f>
        <v>23/09/14/11:00</v>
      </c>
      <c r="AF209" s="9" t="str">
        <f>VLOOKUP(A209,raw_부광!A:L,12,FALSE)</f>
        <v>109/251</v>
      </c>
      <c r="AG209" s="9" t="s">
        <v>118</v>
      </c>
    </row>
    <row r="210" spans="1:33" ht="12.6" customHeight="1">
      <c r="A210" s="9" t="s">
        <v>857</v>
      </c>
      <c r="B210" s="5" t="s">
        <v>602</v>
      </c>
      <c r="C210" s="5" t="s">
        <v>521</v>
      </c>
      <c r="D210" s="5"/>
      <c r="E210" s="113">
        <f>VLOOKUP(A210,raw_아이건설넷목록!B:G,5,FALSE)</f>
        <v>572219272</v>
      </c>
      <c r="F210" s="83">
        <v>572219272</v>
      </c>
      <c r="G210" s="182">
        <f t="shared" si="39"/>
        <v>1.0123267799381959</v>
      </c>
      <c r="H210" s="83">
        <f>VLOOKUP(A210,raw_아이건설넷목록!B:I,7,FALSE)</f>
        <v>87.745000000000005</v>
      </c>
      <c r="I210" s="114">
        <f>IF(E210="","-",IF(E210&lt;1000000000,낙찰하한율!$B$3,IF(AND(E210&lt;5000000000,E210&gt;=1000000000),낙찰하한율!$B$4,IF(AND(E210&gt;=5000000000,E210&lt;10000000000),낙찰하한율!$B$5,IF(AND(E210&gt;=10000000000,E210&lt;30000000000),낙찰하한율!$B$6)))))</f>
        <v>0.87744999999999995</v>
      </c>
      <c r="J210" s="180">
        <f t="shared" si="40"/>
        <v>508283000</v>
      </c>
      <c r="K210" s="83">
        <f>VLOOKUP(A210,raw_아이건설넷목록!B:J,8,FALSE)</f>
        <v>18563456</v>
      </c>
      <c r="L210" s="173">
        <f t="shared" si="46"/>
        <v>18192186.879999999</v>
      </c>
      <c r="M210" s="5"/>
      <c r="N210" s="83">
        <f>VLOOKUP(A210,raw_부광!A:L,5,FALSE)</f>
        <v>508283000</v>
      </c>
      <c r="O210" s="5"/>
      <c r="P210" s="5"/>
      <c r="Q210" s="5">
        <f t="shared" si="41"/>
        <v>0.99760602457970615</v>
      </c>
      <c r="R210" s="185" t="str">
        <f>VLOOKUP(A210,raw_아이건설넷결과!C:K,8,FALSE)</f>
        <v>500,891,800</v>
      </c>
      <c r="S210" s="5" t="str">
        <f>VLOOKUP(A210,raw_아이건설넷결과!C:L,10,FALSE)</f>
        <v>(주)동양종합건설</v>
      </c>
      <c r="T210" s="126">
        <f t="shared" si="47"/>
        <v>88.151108788626658</v>
      </c>
      <c r="U210" s="123">
        <f t="shared" si="42"/>
        <v>88.151110618343793</v>
      </c>
      <c r="V210" s="119">
        <f t="shared" si="48"/>
        <v>0.87534940626746316</v>
      </c>
      <c r="W210" s="178" t="str">
        <f>VLOOKUP(A210,raw_아이건설넷결과!C:N,6,FALSE)</f>
        <v>568,219,500</v>
      </c>
      <c r="X210" s="84">
        <f t="shared" si="43"/>
        <v>0.99301007114629303</v>
      </c>
      <c r="Y210" s="83">
        <f t="shared" si="38"/>
        <v>99301.007114629305</v>
      </c>
      <c r="Z210" s="121">
        <f t="shared" si="49"/>
        <v>498584211.02814972</v>
      </c>
      <c r="AA210" s="83">
        <f t="shared" si="44"/>
        <v>18433698.763281081</v>
      </c>
      <c r="AB210" s="118">
        <f t="shared" si="45"/>
        <v>18065024.788015459</v>
      </c>
      <c r="AC210" s="9" t="str">
        <f>VLOOKUP(A210,raw_아이건설넷목록!B:P,14,FALSE)</f>
        <v>23/08/03/13:00</v>
      </c>
      <c r="AD210" s="9" t="str">
        <f>VLOOKUP(A210,raw_아이건설넷목록!B:Q,15,FALSE)</f>
        <v>23/08/09/10:00</v>
      </c>
      <c r="AE210" s="9" t="str">
        <f>VLOOKUP(A210,raw_아이건설넷목록!B:R,16,FALSE)</f>
        <v>23/08/09/11:00</v>
      </c>
      <c r="AF210" s="9" t="str">
        <f>VLOOKUP(A210,raw_부광!A:L,12,FALSE)</f>
        <v>672/805</v>
      </c>
      <c r="AG210" s="158" t="s">
        <v>109</v>
      </c>
    </row>
    <row r="211" spans="1:33" ht="12.6" customHeight="1">
      <c r="A211" s="9" t="s">
        <v>858</v>
      </c>
      <c r="B211" s="5" t="s">
        <v>603</v>
      </c>
      <c r="C211" s="5" t="s">
        <v>442</v>
      </c>
      <c r="D211" s="5"/>
      <c r="E211" s="113">
        <f>VLOOKUP(A211,raw_아이건설넷목록!B:G,5,FALSE)</f>
        <v>1323488000</v>
      </c>
      <c r="F211" s="83">
        <v>1323488000</v>
      </c>
      <c r="G211" s="182">
        <f t="shared" si="39"/>
        <v>1.0150944545124694</v>
      </c>
      <c r="H211" s="83">
        <f>VLOOKUP(A211,raw_아이건설넷목록!B:I,7,FALSE)</f>
        <v>86.745000000000005</v>
      </c>
      <c r="I211" s="114">
        <f>IF(E211="","-",IF(E211&lt;1000000000,낙찰하한율!$B$3,IF(AND(E211&lt;5000000000,E211&gt;=1000000000),낙찰하한율!$B$4,IF(AND(E211&gt;=5000000000,E211&lt;10000000000),낙찰하한율!$B$5,IF(AND(E211&gt;=10000000000,E211&lt;30000000000),낙찰하한율!$B$6)))))</f>
        <v>0.86745000000000005</v>
      </c>
      <c r="J211" s="180">
        <f t="shared" si="40"/>
        <v>1165389000</v>
      </c>
      <c r="K211" s="83">
        <f>VLOOKUP(A211,raw_아이건설넷목록!B:J,8,FALSE)</f>
        <v>63479162</v>
      </c>
      <c r="L211" s="173">
        <f t="shared" si="46"/>
        <v>62209578.759999998</v>
      </c>
      <c r="M211" s="5"/>
      <c r="N211" s="83">
        <f>VLOOKUP(A211,raw_부광!A:L,5,FALSE)</f>
        <v>1165389000</v>
      </c>
      <c r="O211" s="5"/>
      <c r="P211" s="5"/>
      <c r="Q211" s="5">
        <f t="shared" si="41"/>
        <v>1.008182096002032</v>
      </c>
      <c r="R211" s="185" t="str">
        <f>VLOOKUP(A211,raw_아이건설넷결과!C:K,8,FALSE)</f>
        <v>1,157,453,200</v>
      </c>
      <c r="S211" s="5" t="str">
        <f>VLOOKUP(A211,raw_아이건설넷결과!C:L,10,FALSE)</f>
        <v>희성종합건설(주)</v>
      </c>
      <c r="T211" s="126">
        <f t="shared" si="47"/>
        <v>87.384190149377574</v>
      </c>
      <c r="U211" s="123">
        <f t="shared" si="42"/>
        <v>87.384190975584858</v>
      </c>
      <c r="V211" s="119">
        <f t="shared" si="48"/>
        <v>0.8745475591769627</v>
      </c>
      <c r="W211" s="178" t="str">
        <f>VLOOKUP(A211,raw_아이건설넷결과!C:N,6,FALSE)</f>
        <v>1,324,556,750</v>
      </c>
      <c r="X211" s="84">
        <f t="shared" si="43"/>
        <v>1.0008075252665682</v>
      </c>
      <c r="Y211" s="83">
        <f t="shared" si="38"/>
        <v>100080.75252665683</v>
      </c>
      <c r="Z211" s="121">
        <f t="shared" si="49"/>
        <v>1148986764.2855499</v>
      </c>
      <c r="AA211" s="83">
        <f t="shared" si="44"/>
        <v>63530423.027215578</v>
      </c>
      <c r="AB211" s="118">
        <f t="shared" si="45"/>
        <v>62259814.566671267</v>
      </c>
      <c r="AC211" s="9" t="str">
        <f>VLOOKUP(A211,raw_아이건설넷목록!B:P,14,FALSE)</f>
        <v>23/08/22/10:00</v>
      </c>
      <c r="AD211" s="9" t="str">
        <f>VLOOKUP(A211,raw_아이건설넷목록!B:Q,15,FALSE)</f>
        <v>23/08/25/10:00</v>
      </c>
      <c r="AE211" s="9" t="str">
        <f>VLOOKUP(A211,raw_아이건설넷목록!B:R,16,FALSE)</f>
        <v>23/08/25/11:00</v>
      </c>
      <c r="AF211" s="9" t="str">
        <f>VLOOKUP(A211,raw_부광!A:L,12,FALSE)</f>
        <v>332/780</v>
      </c>
      <c r="AG211" s="9" t="s">
        <v>113</v>
      </c>
    </row>
    <row r="212" spans="1:33" ht="12.6" customHeight="1">
      <c r="A212" s="9" t="s">
        <v>859</v>
      </c>
      <c r="B212" s="5" t="s">
        <v>604</v>
      </c>
      <c r="C212" s="5" t="s">
        <v>476</v>
      </c>
      <c r="D212" s="5"/>
      <c r="E212" s="113">
        <f>VLOOKUP(A212,raw_아이건설넷목록!B:G,5,FALSE)</f>
        <v>704498000</v>
      </c>
      <c r="F212" s="83">
        <v>704498000</v>
      </c>
      <c r="G212" s="182">
        <f t="shared" si="39"/>
        <v>0.94836340316736778</v>
      </c>
      <c r="H212" s="83">
        <f>VLOOKUP(A212,raw_아이건설넷목록!B:I,7,FALSE)</f>
        <v>87.745000000000005</v>
      </c>
      <c r="I212" s="114">
        <f>IF(E212="","-",IF(E212&lt;1000000000,낙찰하한율!$B$3,IF(AND(E212&lt;5000000000,E212&gt;=1000000000),낙찰하한율!$B$4,IF(AND(E212&gt;=5000000000,E212&lt;10000000000),낙찰하한율!$B$5,IF(AND(E212&gt;=10000000000,E212&lt;30000000000),낙찰하한율!$B$6)))))</f>
        <v>0.87744999999999995</v>
      </c>
      <c r="J212" s="180">
        <f t="shared" si="40"/>
        <v>586242000</v>
      </c>
      <c r="K212" s="83">
        <f>VLOOKUP(A212,raw_아이건설넷목록!B:J,8,FALSE)</f>
        <v>39902795</v>
      </c>
      <c r="L212" s="173">
        <f t="shared" si="46"/>
        <v>39104739.100000001</v>
      </c>
      <c r="M212" s="5"/>
      <c r="N212" s="83">
        <f>VLOOKUP(A212,raw_부광!A:L,5,FALSE)</f>
        <v>586242000</v>
      </c>
      <c r="O212" s="5"/>
      <c r="P212" s="5"/>
      <c r="Q212" s="5">
        <f t="shared" si="41"/>
        <v>1.0063755639553098</v>
      </c>
      <c r="R212" s="185" t="str">
        <f>VLOOKUP(A212,raw_아이건설넷결과!C:K,8,FALSE)</f>
        <v>622,102,900</v>
      </c>
      <c r="S212" s="5" t="str">
        <f>VLOOKUP(A212,raw_아이건설넷결과!C:L,10,FALSE)</f>
        <v>(주)건우구조엔지니어링</v>
      </c>
      <c r="T212" s="126">
        <f t="shared" si="47"/>
        <v>88.444160195831373</v>
      </c>
      <c r="U212" s="123">
        <f t="shared" si="42"/>
        <v>88.444161637385108</v>
      </c>
      <c r="V212" s="119">
        <f t="shared" si="48"/>
        <v>0.88304423859258652</v>
      </c>
      <c r="W212" s="178" t="str">
        <f>VLOOKUP(A212,raw_아이건설넷결과!C:N,6,FALSE)</f>
        <v>703,384,925</v>
      </c>
      <c r="X212" s="84">
        <f t="shared" si="43"/>
        <v>0.99842004519530214</v>
      </c>
      <c r="Y212" s="83">
        <f t="shared" si="38"/>
        <v>99842.004519530208</v>
      </c>
      <c r="Z212" s="121">
        <f t="shared" si="49"/>
        <v>617185113.19439971</v>
      </c>
      <c r="AA212" s="83">
        <f t="shared" si="44"/>
        <v>39839750.387318879</v>
      </c>
      <c r="AB212" s="118">
        <f t="shared" si="45"/>
        <v>39042955.379572503</v>
      </c>
      <c r="AC212" s="9" t="str">
        <f>VLOOKUP(A212,raw_아이건설넷목록!B:P,14,FALSE)</f>
        <v>23/07/21/10:00</v>
      </c>
      <c r="AD212" s="9" t="str">
        <f>VLOOKUP(A212,raw_아이건설넷목록!B:Q,15,FALSE)</f>
        <v>23/07/25/10:00</v>
      </c>
      <c r="AE212" s="9" t="str">
        <f>VLOOKUP(A212,raw_아이건설넷목록!B:R,16,FALSE)</f>
        <v>23/07/25/11:00</v>
      </c>
      <c r="AF212" s="9" t="str">
        <f>VLOOKUP(A212,raw_부광!A:L,12,FALSE)</f>
        <v>-384/812</v>
      </c>
      <c r="AG212" s="85" t="s">
        <v>109</v>
      </c>
    </row>
    <row r="213" spans="1:33" ht="12.6" customHeight="1">
      <c r="A213" s="9" t="s">
        <v>860</v>
      </c>
      <c r="B213" s="5" t="s">
        <v>605</v>
      </c>
      <c r="C213" s="5" t="s">
        <v>422</v>
      </c>
      <c r="D213" s="5"/>
      <c r="E213" s="113">
        <f>VLOOKUP(A213,raw_아이건설넷목록!B:G,5,FALSE)</f>
        <v>799264000</v>
      </c>
      <c r="F213" s="83">
        <v>799264000</v>
      </c>
      <c r="G213" s="182">
        <f t="shared" si="39"/>
        <v>1.0070992477019824</v>
      </c>
      <c r="H213" s="83">
        <f>VLOOKUP(A213,raw_아이건설넷목록!B:I,7,FALSE)</f>
        <v>87.745000000000005</v>
      </c>
      <c r="I213" s="114">
        <f>IF(E213="","-",IF(E213&lt;1000000000,낙찰하한율!$B$3,IF(AND(E213&lt;5000000000,E213&gt;=1000000000),낙찰하한율!$B$4,IF(AND(E213&gt;=5000000000,E213&lt;10000000000),낙찰하한율!$B$5,IF(AND(E213&gt;=10000000000,E213&lt;30000000000),낙찰하한율!$B$6)))))</f>
        <v>0.87744999999999995</v>
      </c>
      <c r="J213" s="180">
        <f t="shared" si="40"/>
        <v>706293000</v>
      </c>
      <c r="K213" s="83">
        <f>VLOOKUP(A213,raw_아이건설넷목록!B:J,8,FALSE)</f>
        <v>37777144</v>
      </c>
      <c r="L213" s="173">
        <f t="shared" si="46"/>
        <v>37021601.119999997</v>
      </c>
      <c r="M213" s="5"/>
      <c r="N213" s="83">
        <f>VLOOKUP(A213,raw_부광!A:L,5,FALSE)</f>
        <v>706293000</v>
      </c>
      <c r="O213" s="5"/>
      <c r="P213" s="5"/>
      <c r="Q213" s="5">
        <f t="shared" si="41"/>
        <v>1.0160003080662006</v>
      </c>
      <c r="R213" s="185" t="str">
        <f>VLOOKUP(A213,raw_아이건설넷결과!C:K,8,FALSE)</f>
        <v>712,535,440</v>
      </c>
      <c r="S213" s="5" t="str">
        <f>VLOOKUP(A213,raw_아이건설넷결과!C:L,10,FALSE)</f>
        <v>인광건업(주)</v>
      </c>
      <c r="T213" s="126">
        <f t="shared" si="47"/>
        <v>88.320715275704089</v>
      </c>
      <c r="U213" s="123">
        <f t="shared" si="42"/>
        <v>88.320716545970271</v>
      </c>
      <c r="V213" s="119">
        <f t="shared" si="48"/>
        <v>0.89148947031268766</v>
      </c>
      <c r="W213" s="178" t="str">
        <f>VLOOKUP(A213,raw_아이건설넷결과!C:N,6,FALSE)</f>
        <v>806,759,125</v>
      </c>
      <c r="X213" s="84">
        <f t="shared" si="43"/>
        <v>1.0093775335808943</v>
      </c>
      <c r="Y213" s="83">
        <f t="shared" si="38"/>
        <v>100937.75335808944</v>
      </c>
      <c r="Z213" s="121">
        <f t="shared" si="49"/>
        <v>707890804.98439968</v>
      </c>
      <c r="AA213" s="83">
        <f t="shared" si="44"/>
        <v>38131400.43645028</v>
      </c>
      <c r="AB213" s="118">
        <f t="shared" si="45"/>
        <v>37368772.427721277</v>
      </c>
      <c r="AC213" s="9" t="str">
        <f>VLOOKUP(A213,raw_아이건설넷목록!B:P,14,FALSE)</f>
        <v>23/06/29/10:00</v>
      </c>
      <c r="AD213" s="9" t="str">
        <f>VLOOKUP(A213,raw_아이건설넷목록!B:Q,15,FALSE)</f>
        <v>23/07/03/10:00</v>
      </c>
      <c r="AE213" s="9" t="str">
        <f>VLOOKUP(A213,raw_아이건설넷목록!B:R,16,FALSE)</f>
        <v>23/07/03/11:00</v>
      </c>
      <c r="AF213" s="9" t="str">
        <f>VLOOKUP(A213,raw_부광!A:L,12,FALSE)</f>
        <v>-319/951</v>
      </c>
      <c r="AG213" s="85" t="s">
        <v>109</v>
      </c>
    </row>
    <row r="214" spans="1:33" ht="12.6" customHeight="1">
      <c r="A214" s="9" t="s">
        <v>861</v>
      </c>
      <c r="B214" s="5" t="s">
        <v>606</v>
      </c>
      <c r="C214" s="5" t="s">
        <v>326</v>
      </c>
      <c r="D214" s="5"/>
      <c r="E214" s="113">
        <f>VLOOKUP(A214,raw_아이건설넷목록!B:G,5,FALSE)</f>
        <v>4224511000</v>
      </c>
      <c r="F214" s="83">
        <v>4224511000</v>
      </c>
      <c r="G214" s="182" t="e">
        <f t="shared" si="39"/>
        <v>#N/A</v>
      </c>
      <c r="H214" s="83">
        <f>VLOOKUP(A214,raw_아이건설넷목록!B:I,7,FALSE)</f>
        <v>86.745000000000005</v>
      </c>
      <c r="I214" s="114">
        <f>IF(E214="","-",IF(E214&lt;1000000000,낙찰하한율!$B$3,IF(AND(E214&lt;5000000000,E214&gt;=1000000000),낙찰하한율!$B$4,IF(AND(E214&gt;=5000000000,E214&lt;10000000000),낙찰하한율!$B$5,IF(AND(E214&gt;=10000000000,E214&lt;30000000000),낙찰하한율!$B$6)))))</f>
        <v>0.86745000000000005</v>
      </c>
      <c r="J214" s="180" t="e">
        <f t="shared" si="40"/>
        <v>#N/A</v>
      </c>
      <c r="K214" s="83">
        <f>VLOOKUP(A214,raw_아이건설넷목록!B:J,8,FALSE)</f>
        <v>259800331</v>
      </c>
      <c r="L214" s="173">
        <f t="shared" si="46"/>
        <v>254604324.38</v>
      </c>
      <c r="M214" s="5"/>
      <c r="N214" s="83" t="e">
        <f>VLOOKUP(A214,raw_부광!A:L,5,FALSE)</f>
        <v>#N/A</v>
      </c>
      <c r="O214" s="5"/>
      <c r="P214" s="5"/>
      <c r="Q214" s="5">
        <f t="shared" si="41"/>
        <v>1.002042201314997</v>
      </c>
      <c r="R214" s="185" t="str">
        <f>VLOOKUP(A214,raw_아이건설넷결과!C:K,8,FALSE)</f>
        <v>3,672,035,820</v>
      </c>
      <c r="S214" s="5" t="str">
        <f>VLOOKUP(A214,raw_아이건설넷결과!C:L,10,FALSE)</f>
        <v>주식회사 명진건설이엔지</v>
      </c>
      <c r="T214" s="126">
        <f t="shared" si="47"/>
        <v>87.617393065424352</v>
      </c>
      <c r="U214" s="123">
        <f t="shared" si="42"/>
        <v>87.617393321719248</v>
      </c>
      <c r="V214" s="119">
        <f t="shared" si="48"/>
        <v>0.86922150753069405</v>
      </c>
      <c r="W214" s="178" t="str">
        <f>VLOOKUP(A214,raw_아이건설넷결과!C:N,6,FALSE)</f>
        <v>4,190,989,575</v>
      </c>
      <c r="X214" s="84">
        <f t="shared" si="43"/>
        <v>0.99206501651907164</v>
      </c>
      <c r="Y214" s="83">
        <f t="shared" si="38"/>
        <v>99206.501651907165</v>
      </c>
      <c r="Z214" s="121">
        <f t="shared" si="49"/>
        <v>3635473918.3318</v>
      </c>
      <c r="AA214" s="83">
        <f t="shared" si="44"/>
        <v>257738819.66517529</v>
      </c>
      <c r="AB214" s="118">
        <f t="shared" si="45"/>
        <v>252584043.27187178</v>
      </c>
      <c r="AC214" s="9" t="str">
        <f>VLOOKUP(A214,raw_아이건설넷목록!B:P,14,FALSE)</f>
        <v>23/07/31/10:00</v>
      </c>
      <c r="AD214" s="9" t="str">
        <f>VLOOKUP(A214,raw_아이건설넷목록!B:Q,15,FALSE)</f>
        <v>23/08/02/12:00</v>
      </c>
      <c r="AE214" s="9" t="str">
        <f>VLOOKUP(A214,raw_아이건설넷목록!B:R,16,FALSE)</f>
        <v>23/08/02/13:00</v>
      </c>
      <c r="AF214" s="9" t="e">
        <f>VLOOKUP(A214,raw_부광!A:L,12,FALSE)</f>
        <v>#N/A</v>
      </c>
      <c r="AG214" s="9" t="s">
        <v>901</v>
      </c>
    </row>
    <row r="215" spans="1:33" ht="12.6" customHeight="1">
      <c r="A215" s="9" t="s">
        <v>862</v>
      </c>
      <c r="B215" s="5" t="s">
        <v>607</v>
      </c>
      <c r="C215" s="5" t="s">
        <v>341</v>
      </c>
      <c r="D215" s="5"/>
      <c r="E215" s="113">
        <f>VLOOKUP(A215,raw_아이건설넷목록!B:G,5,FALSE)</f>
        <v>893181000</v>
      </c>
      <c r="F215" s="83">
        <v>893181000</v>
      </c>
      <c r="G215" s="182">
        <f t="shared" si="39"/>
        <v>1.0123657823180607</v>
      </c>
      <c r="H215" s="83">
        <f>VLOOKUP(A215,raw_아이건설넷목록!B:I,7,FALSE)</f>
        <v>87.745000000000005</v>
      </c>
      <c r="I215" s="114">
        <f>IF(E215="","-",IF(E215&lt;1000000000,낙찰하한율!$B$3,IF(AND(E215&lt;5000000000,E215&gt;=1000000000),낙찰하한율!$B$4,IF(AND(E215&gt;=5000000000,E215&lt;10000000000),낙찰하한율!$B$5,IF(AND(E215&gt;=10000000000,E215&lt;30000000000),낙찰하한율!$B$6)))))</f>
        <v>0.87744999999999995</v>
      </c>
      <c r="J215" s="180">
        <f t="shared" si="40"/>
        <v>793413000.00000012</v>
      </c>
      <c r="K215" s="83">
        <f>VLOOKUP(A215,raw_아이건설넷목록!B:J,8,FALSE)</f>
        <v>47022514</v>
      </c>
      <c r="L215" s="173">
        <f t="shared" si="46"/>
        <v>46082063.719999999</v>
      </c>
      <c r="M215" s="5"/>
      <c r="N215" s="83">
        <f>VLOOKUP(A215,raw_부광!A:L,5,FALSE)</f>
        <v>793413000</v>
      </c>
      <c r="O215" s="5"/>
      <c r="P215" s="5"/>
      <c r="Q215" s="5">
        <f t="shared" si="41"/>
        <v>1.0056468765993836</v>
      </c>
      <c r="R215" s="185" t="str">
        <f>VLOOKUP(A215,raw_아이건설넷결과!C:K,8,FALSE)</f>
        <v>788,147,248</v>
      </c>
      <c r="S215" s="5" t="str">
        <f>VLOOKUP(A215,raw_아이건설넷결과!C:L,10,FALSE)</f>
        <v>(주)정웅기업</v>
      </c>
      <c r="T215" s="126">
        <f t="shared" si="47"/>
        <v>88.392732683856352</v>
      </c>
      <c r="U215" s="123">
        <f t="shared" si="42"/>
        <v>88.392733826107388</v>
      </c>
      <c r="V215" s="119">
        <f t="shared" si="48"/>
        <v>0.88240485187212891</v>
      </c>
      <c r="W215" s="178" t="str">
        <f>VLOOKUP(A215,raw_아이건설넷결과!C:N,6,FALSE)</f>
        <v>891,642,575</v>
      </c>
      <c r="X215" s="84">
        <f t="shared" si="43"/>
        <v>0.99827758875300754</v>
      </c>
      <c r="Y215" s="83">
        <f t="shared" si="38"/>
        <v>99827.758875300759</v>
      </c>
      <c r="Z215" s="121">
        <f t="shared" si="49"/>
        <v>782371788.18689966</v>
      </c>
      <c r="AA215" s="83">
        <f t="shared" si="44"/>
        <v>46941521.893024541</v>
      </c>
      <c r="AB215" s="118">
        <f t="shared" si="45"/>
        <v>46002691.455164053</v>
      </c>
      <c r="AC215" s="9" t="str">
        <f>VLOOKUP(A215,raw_아이건설넷목록!B:P,14,FALSE)</f>
        <v>23/06/29/10:00</v>
      </c>
      <c r="AD215" s="9" t="str">
        <f>VLOOKUP(A215,raw_아이건설넷목록!B:Q,15,FALSE)</f>
        <v>23/07/03/10:00</v>
      </c>
      <c r="AE215" s="9" t="str">
        <f>VLOOKUP(A215,raw_아이건설넷목록!B:R,16,FALSE)</f>
        <v>23/07/03/11:00</v>
      </c>
      <c r="AF215" s="9" t="str">
        <f>VLOOKUP(A215,raw_부광!A:L,12,FALSE)</f>
        <v>293/838</v>
      </c>
      <c r="AG215" s="85" t="s">
        <v>109</v>
      </c>
    </row>
    <row r="216" spans="1:33" ht="12.6" customHeight="1">
      <c r="A216" s="9" t="s">
        <v>863</v>
      </c>
      <c r="B216" s="5" t="s">
        <v>608</v>
      </c>
      <c r="C216" s="5" t="s">
        <v>609</v>
      </c>
      <c r="D216" s="5"/>
      <c r="E216" s="113">
        <f>VLOOKUP(A216,raw_아이건설넷목록!B:G,5,FALSE)</f>
        <v>1079608000</v>
      </c>
      <c r="F216" s="83">
        <v>1079608000</v>
      </c>
      <c r="G216" s="182">
        <f t="shared" si="39"/>
        <v>1.0167965192733195</v>
      </c>
      <c r="H216" s="83">
        <f>VLOOKUP(A216,raw_아이건설넷목록!B:I,7,FALSE)</f>
        <v>87.745000000000005</v>
      </c>
      <c r="I216" s="114">
        <f>IF(E216="","-",IF(E216&lt;1000000000,낙찰하한율!$B$3,IF(AND(E216&lt;5000000000,E216&gt;=1000000000),낙찰하한율!$B$4,IF(AND(E216&gt;=5000000000,E216&lt;10000000000),낙찰하한율!$B$5,IF(AND(E216&gt;=10000000000,E216&lt;30000000000),낙찰하한율!$B$6)))))</f>
        <v>0.86745000000000005</v>
      </c>
      <c r="J216" s="180">
        <f t="shared" si="40"/>
        <v>952236000</v>
      </c>
      <c r="K216" s="83">
        <f>VLOOKUP(A216,raw_아이건설넷목록!B:J,8,FALSE)</f>
        <v>36321377</v>
      </c>
      <c r="L216" s="173">
        <f t="shared" si="46"/>
        <v>35594949.460000001</v>
      </c>
      <c r="M216" s="5"/>
      <c r="N216" s="83">
        <f>VLOOKUP(A216,raw_부광!A:L,5,FALSE)</f>
        <v>952236000</v>
      </c>
      <c r="O216" s="5"/>
      <c r="P216" s="5"/>
      <c r="Q216" s="5">
        <f t="shared" si="41"/>
        <v>1.0160412864926311</v>
      </c>
      <c r="R216" s="185" t="str">
        <f>VLOOKUP(A216,raw_아이건설넷결과!C:K,8,FALSE)</f>
        <v>951,528,720</v>
      </c>
      <c r="S216" s="5" t="str">
        <f>VLOOKUP(A216,raw_아이건설넷결과!C:L,10,FALSE)</f>
        <v>진성티에스 주식회사</v>
      </c>
      <c r="T216" s="126">
        <f t="shared" si="47"/>
        <v>88.158976887349539</v>
      </c>
      <c r="U216" s="123">
        <f t="shared" si="42"/>
        <v>88.158977849972587</v>
      </c>
      <c r="V216" s="119">
        <f t="shared" si="48"/>
        <v>0.8813650139680328</v>
      </c>
      <c r="W216" s="178" t="str">
        <f>VLOOKUP(A216,raw_아이건설넷결과!C:N,6,FALSE)</f>
        <v>1,079,332,750</v>
      </c>
      <c r="X216" s="84">
        <f t="shared" si="43"/>
        <v>0.99974504635015671</v>
      </c>
      <c r="Y216" s="83">
        <f t="shared" si="38"/>
        <v>99974.504635015677</v>
      </c>
      <c r="Z216" s="121">
        <f t="shared" si="49"/>
        <v>936267205.61809993</v>
      </c>
      <c r="AA216" s="83">
        <f t="shared" si="44"/>
        <v>36312116.732366517</v>
      </c>
      <c r="AB216" s="118">
        <f t="shared" si="45"/>
        <v>35585874.39771919</v>
      </c>
      <c r="AC216" s="9" t="str">
        <f>VLOOKUP(A216,raw_아이건설넷목록!B:P,14,FALSE)</f>
        <v>23/06/28/12:00</v>
      </c>
      <c r="AD216" s="9" t="str">
        <f>VLOOKUP(A216,raw_아이건설넷목록!B:Q,15,FALSE)</f>
        <v>23/07/06/10:00</v>
      </c>
      <c r="AE216" s="9" t="str">
        <f>VLOOKUP(A216,raw_아이건설넷목록!B:R,16,FALSE)</f>
        <v>23/07/06/11:00</v>
      </c>
      <c r="AF216" s="9" t="str">
        <f>VLOOKUP(A216,raw_부광!A:L,12,FALSE)</f>
        <v>51/802</v>
      </c>
      <c r="AG216" s="9" t="s">
        <v>909</v>
      </c>
    </row>
    <row r="217" spans="1:33" ht="12.6" customHeight="1">
      <c r="A217" s="9" t="s">
        <v>864</v>
      </c>
      <c r="B217" s="5" t="s">
        <v>610</v>
      </c>
      <c r="C217" s="5" t="s">
        <v>611</v>
      </c>
      <c r="D217" s="5"/>
      <c r="E217" s="113">
        <f>VLOOKUP(A217,raw_아이건설넷목록!B:G,5,FALSE)</f>
        <v>956646000</v>
      </c>
      <c r="F217" s="83">
        <v>956646000</v>
      </c>
      <c r="G217" s="182" t="e">
        <f t="shared" si="39"/>
        <v>#N/A</v>
      </c>
      <c r="H217" s="83">
        <f>VLOOKUP(A217,raw_아이건설넷목록!B:I,7,FALSE)</f>
        <v>87.745000000000005</v>
      </c>
      <c r="I217" s="114">
        <f>IF(E217="","-",IF(E217&lt;1000000000,낙찰하한율!$B$3,IF(AND(E217&lt;5000000000,E217&gt;=1000000000),낙찰하한율!$B$4,IF(AND(E217&gt;=5000000000,E217&lt;10000000000),낙찰하한율!$B$5,IF(AND(E217&gt;=10000000000,E217&lt;30000000000),낙찰하한율!$B$6)))))</f>
        <v>0.87744999999999995</v>
      </c>
      <c r="J217" s="180" t="e">
        <f t="shared" si="40"/>
        <v>#N/A</v>
      </c>
      <c r="K217" s="83">
        <f>VLOOKUP(A217,raw_아이건설넷목록!B:J,8,FALSE)</f>
        <v>45730459</v>
      </c>
      <c r="L217" s="173">
        <f t="shared" si="46"/>
        <v>44815849.82</v>
      </c>
      <c r="M217" s="5"/>
      <c r="N217" s="83" t="e">
        <f>VLOOKUP(A217,raw_부광!A:L,5,FALSE)</f>
        <v>#N/A</v>
      </c>
      <c r="O217" s="5"/>
      <c r="P217" s="5"/>
      <c r="Q217" s="5">
        <f t="shared" si="41"/>
        <v>1.0013214502784562</v>
      </c>
      <c r="R217" s="185" t="str">
        <f>VLOOKUP(A217,raw_아이건설넷결과!C:K,8,FALSE)</f>
        <v>840,518,270</v>
      </c>
      <c r="S217" s="5" t="str">
        <f>VLOOKUP(A217,raw_아이건설넷결과!C:L,10,FALSE)</f>
        <v>주식회사 동훈종합건설</v>
      </c>
      <c r="T217" s="126">
        <f t="shared" si="47"/>
        <v>88.375732414430004</v>
      </c>
      <c r="U217" s="123">
        <f t="shared" si="42"/>
        <v>88.375733486872093</v>
      </c>
      <c r="V217" s="119">
        <f t="shared" si="48"/>
        <v>0.87860950654683134</v>
      </c>
      <c r="W217" s="178" t="str">
        <f>VLOOKUP(A217,raw_아이건설넷결과!C:N,6,FALSE)</f>
        <v>951,073,600</v>
      </c>
      <c r="X217" s="84">
        <f t="shared" si="43"/>
        <v>0.99417506580281523</v>
      </c>
      <c r="Y217" s="83">
        <f t="shared" si="38"/>
        <v>99417.506580281522</v>
      </c>
      <c r="Z217" s="121">
        <f t="shared" si="49"/>
        <v>834519541.07314968</v>
      </c>
      <c r="AA217" s="83">
        <f t="shared" si="44"/>
        <v>45464082.085517943</v>
      </c>
      <c r="AB217" s="118">
        <f t="shared" si="45"/>
        <v>44554800.44380758</v>
      </c>
      <c r="AC217" s="9" t="str">
        <f>VLOOKUP(A217,raw_아이건설넷목록!B:P,14,FALSE)</f>
        <v>23/06/20/15:00</v>
      </c>
      <c r="AD217" s="9" t="str">
        <f>VLOOKUP(A217,raw_아이건설넷목록!B:Q,15,FALSE)</f>
        <v>23/06/27/14:00</v>
      </c>
      <c r="AE217" s="9" t="str">
        <f>VLOOKUP(A217,raw_아이건설넷목록!B:R,16,FALSE)</f>
        <v>23/06/27/15:00</v>
      </c>
      <c r="AF217" s="9" t="e">
        <f>VLOOKUP(A217,raw_부광!A:L,12,FALSE)</f>
        <v>#N/A</v>
      </c>
      <c r="AG217" s="9" t="s">
        <v>109</v>
      </c>
    </row>
    <row r="218" spans="1:33" ht="12.6" customHeight="1">
      <c r="A218" s="9" t="s">
        <v>865</v>
      </c>
      <c r="B218" s="5" t="s">
        <v>612</v>
      </c>
      <c r="C218" s="5" t="s">
        <v>422</v>
      </c>
      <c r="D218" s="5"/>
      <c r="E218" s="113">
        <f>VLOOKUP(A218,raw_아이건설넷목록!B:G,5,FALSE)</f>
        <v>592564000</v>
      </c>
      <c r="F218" s="83">
        <v>592564000</v>
      </c>
      <c r="G218" s="182">
        <f t="shared" si="39"/>
        <v>1.0069463428680352</v>
      </c>
      <c r="H218" s="83">
        <f>VLOOKUP(A218,raw_아이건설넷목록!B:I,7,FALSE)</f>
        <v>87.745000000000005</v>
      </c>
      <c r="I218" s="114">
        <f>IF(E218="","-",IF(E218&lt;1000000000,낙찰하한율!$B$3,IF(AND(E218&lt;5000000000,E218&gt;=1000000000),낙찰하한율!$B$4,IF(AND(E218&gt;=5000000000,E218&lt;10000000000),낙찰하한율!$B$5,IF(AND(E218&gt;=10000000000,E218&lt;30000000000),낙찰하한율!$B$6)))))</f>
        <v>0.87744999999999995</v>
      </c>
      <c r="J218" s="180">
        <f t="shared" si="40"/>
        <v>523556999.99999994</v>
      </c>
      <c r="K218" s="83">
        <f>VLOOKUP(A218,raw_아이건설넷목록!B:J,8,FALSE)</f>
        <v>27317803</v>
      </c>
      <c r="L218" s="173">
        <f t="shared" si="46"/>
        <v>26771446.940000001</v>
      </c>
      <c r="M218" s="5"/>
      <c r="N218" s="83">
        <f>VLOOKUP(A218,raw_부광!A:L,5,FALSE)</f>
        <v>523557000</v>
      </c>
      <c r="O218" s="5"/>
      <c r="P218" s="5"/>
      <c r="Q218" s="5">
        <f t="shared" si="41"/>
        <v>1.0058799498851418</v>
      </c>
      <c r="R218" s="185" t="str">
        <f>VLOOKUP(A218,raw_아이건설넷결과!C:K,8,FALSE)</f>
        <v>523,002,534</v>
      </c>
      <c r="S218" s="5" t="str">
        <f>VLOOKUP(A218,raw_아이건설넷결과!C:L,10,FALSE)</f>
        <v>더디자인 주식회사</v>
      </c>
      <c r="T218" s="126">
        <f t="shared" si="47"/>
        <v>88.311702627750748</v>
      </c>
      <c r="U218" s="123">
        <f t="shared" si="42"/>
        <v>88.311704359512333</v>
      </c>
      <c r="V218" s="119">
        <f t="shared" si="48"/>
        <v>0.8826093620267178</v>
      </c>
      <c r="W218" s="178" t="str">
        <f>VLOOKUP(A218,raw_아이건설넷결과!C:N,6,FALSE)</f>
        <v>592,223,350</v>
      </c>
      <c r="X218" s="84">
        <f t="shared" si="43"/>
        <v>0.99942512538729988</v>
      </c>
      <c r="Y218" s="83">
        <f t="shared" si="38"/>
        <v>99942.512538729992</v>
      </c>
      <c r="Z218" s="121">
        <f t="shared" si="49"/>
        <v>519646389.21064973</v>
      </c>
      <c r="AA218" s="83">
        <f t="shared" si="44"/>
        <v>27302098.688580558</v>
      </c>
      <c r="AB218" s="118">
        <f t="shared" si="45"/>
        <v>26756056.714808945</v>
      </c>
      <c r="AC218" s="9" t="str">
        <f>VLOOKUP(A218,raw_아이건설넷목록!B:P,14,FALSE)</f>
        <v>23/07/03/10:00</v>
      </c>
      <c r="AD218" s="9" t="str">
        <f>VLOOKUP(A218,raw_아이건설넷목록!B:Q,15,FALSE)</f>
        <v>23/07/05/10:00</v>
      </c>
      <c r="AE218" s="9" t="str">
        <f>VLOOKUP(A218,raw_아이건설넷목록!B:R,16,FALSE)</f>
        <v>23/07/05/11:00</v>
      </c>
      <c r="AF218" s="9" t="str">
        <f>VLOOKUP(A218,raw_부광!A:L,12,FALSE)</f>
        <v>63/1193</v>
      </c>
      <c r="AG218" s="85" t="s">
        <v>109</v>
      </c>
    </row>
    <row r="219" spans="1:33" ht="12.6" customHeight="1">
      <c r="A219" s="9" t="s">
        <v>866</v>
      </c>
      <c r="B219" s="5" t="s">
        <v>613</v>
      </c>
      <c r="C219" s="5" t="s">
        <v>448</v>
      </c>
      <c r="D219" s="5"/>
      <c r="E219" s="113">
        <f>VLOOKUP(A219,raw_아이건설넷목록!B:G,5,FALSE)</f>
        <v>1308070000</v>
      </c>
      <c r="F219" s="83">
        <v>1308070000</v>
      </c>
      <c r="G219" s="182">
        <f t="shared" si="39"/>
        <v>1.0174653519566128</v>
      </c>
      <c r="H219" s="83">
        <f>VLOOKUP(A219,raw_아이건설넷목록!B:I,7,FALSE)</f>
        <v>86.745000000000005</v>
      </c>
      <c r="I219" s="114">
        <f>IF(E219="","-",IF(E219&lt;1000000000,낙찰하한율!$B$3,IF(AND(E219&lt;5000000000,E219&gt;=1000000000),낙찰하한율!$B$4,IF(AND(E219&gt;=5000000000,E219&lt;10000000000),낙찰하한율!$B$5,IF(AND(E219&gt;=10000000000,E219&lt;30000000000),낙찰하한율!$B$6)))))</f>
        <v>0.86745000000000005</v>
      </c>
      <c r="J219" s="180">
        <f t="shared" si="40"/>
        <v>1154503000</v>
      </c>
      <c r="K219" s="83">
        <f>VLOOKUP(A219,raw_아이건설넷목록!B:J,8,FALSE)</f>
        <v>67517600</v>
      </c>
      <c r="L219" s="173">
        <f t="shared" si="46"/>
        <v>66167248</v>
      </c>
      <c r="M219" s="5"/>
      <c r="N219" s="83">
        <f>VLOOKUP(A219,raw_부광!A:L,5,FALSE)</f>
        <v>1154503000</v>
      </c>
      <c r="O219" s="5"/>
      <c r="P219" s="5"/>
      <c r="Q219" s="5">
        <f t="shared" si="41"/>
        <v>1.0035541646865307</v>
      </c>
      <c r="R219" s="185" t="str">
        <f>VLOOKUP(A219,raw_아이건설넷결과!C:K,8,FALSE)</f>
        <v>1,138,718,180</v>
      </c>
      <c r="S219" s="5" t="str">
        <f>VLOOKUP(A219,raw_아이건설넷결과!C:L,10,FALSE)</f>
        <v>주식회사 지에이치건설산업</v>
      </c>
      <c r="T219" s="126">
        <f t="shared" si="47"/>
        <v>87.433639542571314</v>
      </c>
      <c r="U219" s="123">
        <f t="shared" si="42"/>
        <v>87.433640379553609</v>
      </c>
      <c r="V219" s="119">
        <f t="shared" si="48"/>
        <v>0.87053306015733101</v>
      </c>
      <c r="W219" s="178" t="str">
        <f>VLOOKUP(A219,raw_아이건설넷결과!C:N,6,FALSE)</f>
        <v>1,302,379,925</v>
      </c>
      <c r="X219" s="84">
        <f t="shared" si="43"/>
        <v>0.99565002255230994</v>
      </c>
      <c r="Y219" s="83">
        <f t="shared" si="38"/>
        <v>99565.002255230997</v>
      </c>
      <c r="Z219" s="121">
        <f t="shared" si="49"/>
        <v>1129749477.4392998</v>
      </c>
      <c r="AA219" s="83">
        <f t="shared" si="44"/>
        <v>67223899.962677836</v>
      </c>
      <c r="AB219" s="118">
        <f t="shared" si="45"/>
        <v>65879421.96342428</v>
      </c>
      <c r="AC219" s="9" t="str">
        <f>VLOOKUP(A219,raw_아이건설넷목록!B:P,14,FALSE)</f>
        <v>23/11/08/10:00</v>
      </c>
      <c r="AD219" s="9" t="str">
        <f>VLOOKUP(A219,raw_아이건설넷목록!B:Q,15,FALSE)</f>
        <v>23/11/10/10:00</v>
      </c>
      <c r="AE219" s="9" t="str">
        <f>VLOOKUP(A219,raw_아이건설넷목록!B:R,16,FALSE)</f>
        <v>23/11/10/11:00</v>
      </c>
      <c r="AF219" s="9" t="str">
        <f>VLOOKUP(A219,raw_부광!A:L,12,FALSE)</f>
        <v>599/797</v>
      </c>
      <c r="AG219" s="9" t="s">
        <v>904</v>
      </c>
    </row>
    <row r="220" spans="1:33" ht="12.6" customHeight="1">
      <c r="A220" s="9" t="s">
        <v>867</v>
      </c>
      <c r="B220" s="5" t="s">
        <v>614</v>
      </c>
      <c r="C220" s="5" t="s">
        <v>456</v>
      </c>
      <c r="D220" s="5"/>
      <c r="E220" s="113">
        <f>VLOOKUP(A220,raw_아이건설넷목록!B:G,5,FALSE)</f>
        <v>795623400</v>
      </c>
      <c r="F220" s="83">
        <v>795623400</v>
      </c>
      <c r="G220" s="182">
        <f t="shared" si="39"/>
        <v>1.016011934389039</v>
      </c>
      <c r="H220" s="83">
        <f>VLOOKUP(A220,raw_아이건설넷목록!B:I,7,FALSE)</f>
        <v>87.745000000000005</v>
      </c>
      <c r="I220" s="114">
        <f>IF(E220="","-",IF(E220&lt;1000000000,낙찰하한율!$B$3,IF(AND(E220&lt;5000000000,E220&gt;=1000000000),낙찰하한율!$B$4,IF(AND(E220&gt;=5000000000,E220&lt;10000000000),낙찰하한율!$B$5,IF(AND(E220&gt;=10000000000,E220&lt;30000000000),낙찰하한율!$B$6)))))</f>
        <v>0.87744999999999995</v>
      </c>
      <c r="J220" s="180">
        <f t="shared" si="40"/>
        <v>709298000.00000012</v>
      </c>
      <c r="K220" s="83">
        <f>VLOOKUP(A220,raw_아이건설넷목록!B:J,8,FALSE)</f>
        <v>36287723</v>
      </c>
      <c r="L220" s="173">
        <f t="shared" si="46"/>
        <v>35561968.539999999</v>
      </c>
      <c r="M220" s="5"/>
      <c r="N220" s="83">
        <f>VLOOKUP(A220,raw_부광!A:L,5,FALSE)</f>
        <v>709298000</v>
      </c>
      <c r="O220" s="5"/>
      <c r="P220" s="5"/>
      <c r="Q220" s="5">
        <f t="shared" si="41"/>
        <v>1.0000530677865458</v>
      </c>
      <c r="R220" s="185" t="str">
        <f>VLOOKUP(A220,raw_아이건설넷결과!C:K,8,FALSE)</f>
        <v>698,156,800</v>
      </c>
      <c r="S220" s="5" t="str">
        <f>VLOOKUP(A220,raw_아이건설넷결과!C:L,10,FALSE)</f>
        <v>주식회사 윈스플랜</v>
      </c>
      <c r="T220" s="126">
        <f t="shared" si="47"/>
        <v>88.308643739203134</v>
      </c>
      <c r="U220" s="123">
        <f t="shared" si="42"/>
        <v>88.308645036793223</v>
      </c>
      <c r="V220" s="119">
        <f t="shared" si="48"/>
        <v>0.87749656432930456</v>
      </c>
      <c r="W220" s="178" t="str">
        <f>VLOOKUP(A220,raw_아이건설넷결과!C:N,6,FALSE)</f>
        <v>790,587,150</v>
      </c>
      <c r="X220" s="84">
        <f t="shared" si="43"/>
        <v>0.99367005796963737</v>
      </c>
      <c r="Y220" s="83">
        <f t="shared" si="38"/>
        <v>99367.005796963742</v>
      </c>
      <c r="Z220" s="121">
        <f t="shared" si="49"/>
        <v>693700705.52064967</v>
      </c>
      <c r="AA220" s="83">
        <f t="shared" si="44"/>
        <v>36058023.816996142</v>
      </c>
      <c r="AB220" s="118">
        <f t="shared" si="45"/>
        <v>35336863.340656221</v>
      </c>
      <c r="AC220" s="9" t="str">
        <f>VLOOKUP(A220,raw_아이건설넷목록!B:P,14,FALSE)</f>
        <v>23/11/10/10:00</v>
      </c>
      <c r="AD220" s="9" t="str">
        <f>VLOOKUP(A220,raw_아이건설넷목록!B:Q,15,FALSE)</f>
        <v>23/11/14/10:00</v>
      </c>
      <c r="AE220" s="9" t="str">
        <f>VLOOKUP(A220,raw_아이건설넷목록!B:R,16,FALSE)</f>
        <v>23/11/14/11:00</v>
      </c>
      <c r="AF220" s="9" t="str">
        <f>VLOOKUP(A220,raw_부광!A:L,12,FALSE)</f>
        <v>848/1191</v>
      </c>
      <c r="AG220" s="85" t="s">
        <v>109</v>
      </c>
    </row>
    <row r="221" spans="1:33" ht="12.6" customHeight="1">
      <c r="A221" s="9" t="s">
        <v>868</v>
      </c>
      <c r="B221" s="5" t="s">
        <v>615</v>
      </c>
      <c r="C221" s="5" t="s">
        <v>440</v>
      </c>
      <c r="D221" s="5"/>
      <c r="E221" s="113">
        <f>VLOOKUP(A221,raw_아이건설넷목록!B:G,5,FALSE)</f>
        <v>1160747000</v>
      </c>
      <c r="F221" s="83">
        <v>1160747000</v>
      </c>
      <c r="G221" s="182">
        <f t="shared" si="39"/>
        <v>1.0162530317029244</v>
      </c>
      <c r="H221" s="83">
        <f>VLOOKUP(A221,raw_아이건설넷목록!B:I,7,FALSE)</f>
        <v>86.745000000000005</v>
      </c>
      <c r="I221" s="114">
        <f>IF(E221="","-",IF(E221&lt;1000000000,낙찰하한율!$B$3,IF(AND(E221&lt;5000000000,E221&gt;=1000000000),낙찰하한율!$B$4,IF(AND(E221&gt;=5000000000,E221&lt;10000000000),낙찰하한율!$B$5,IF(AND(E221&gt;=10000000000,E221&lt;30000000000),낙찰하한율!$B$6)))))</f>
        <v>0.86745000000000005</v>
      </c>
      <c r="J221" s="180">
        <f t="shared" si="40"/>
        <v>1023255000</v>
      </c>
      <c r="K221" s="83">
        <f>VLOOKUP(A221,raw_아이건설넷목록!B:J,8,FALSE)</f>
        <v>50041768</v>
      </c>
      <c r="L221" s="173">
        <f t="shared" si="46"/>
        <v>49040932.640000001</v>
      </c>
      <c r="M221" s="5"/>
      <c r="N221" s="83">
        <f>VLOOKUP(A221,raw_부광!A:L,5,FALSE)</f>
        <v>1023255000</v>
      </c>
      <c r="O221" s="5"/>
      <c r="P221" s="5"/>
      <c r="Q221" s="5">
        <f t="shared" si="41"/>
        <v>1.0088741719371346</v>
      </c>
      <c r="R221" s="185" t="str">
        <f>VLOOKUP(A221,raw_아이건설넷결과!C:K,8,FALSE)</f>
        <v>1,015,825,300</v>
      </c>
      <c r="S221" s="5" t="str">
        <f>VLOOKUP(A221,raw_아이건설넷결과!C:L,10,FALSE)</f>
        <v>조이엘건설(주)</v>
      </c>
      <c r="T221" s="126">
        <f t="shared" si="47"/>
        <v>87.315921540904213</v>
      </c>
      <c r="U221" s="123">
        <f t="shared" si="42"/>
        <v>87.315922486657371</v>
      </c>
      <c r="V221" s="119">
        <f t="shared" si="48"/>
        <v>0.87514790044686741</v>
      </c>
      <c r="W221" s="178" t="str">
        <f>VLOOKUP(A221,raw_아이건설넷결과!C:N,6,FALSE)</f>
        <v>1,163,390,675</v>
      </c>
      <c r="X221" s="84">
        <f t="shared" si="43"/>
        <v>1.0022775635000565</v>
      </c>
      <c r="Y221" s="83">
        <f t="shared" si="38"/>
        <v>100227.75635000564</v>
      </c>
      <c r="Z221" s="121">
        <f t="shared" si="49"/>
        <v>1009183252.5267999</v>
      </c>
      <c r="AA221" s="83">
        <f t="shared" si="44"/>
        <v>50155741.304275095</v>
      </c>
      <c r="AB221" s="118">
        <f t="shared" si="45"/>
        <v>49152626.478189595</v>
      </c>
      <c r="AC221" s="9" t="str">
        <f>VLOOKUP(A221,raw_아이건설넷목록!B:P,14,FALSE)</f>
        <v>23/11/14/10:00</v>
      </c>
      <c r="AD221" s="9" t="str">
        <f>VLOOKUP(A221,raw_아이건설넷목록!B:Q,15,FALSE)</f>
        <v>23/11/16/10:00</v>
      </c>
      <c r="AE221" s="9" t="str">
        <f>VLOOKUP(A221,raw_아이건설넷목록!B:R,16,FALSE)</f>
        <v>23/11/16/11:00</v>
      </c>
      <c r="AF221" s="9" t="str">
        <f>VLOOKUP(A221,raw_부광!A:L,12,FALSE)</f>
        <v>240/845</v>
      </c>
      <c r="AG221" s="85" t="s">
        <v>109</v>
      </c>
    </row>
    <row r="222" spans="1:33" ht="12.6" customHeight="1">
      <c r="A222" s="9" t="s">
        <v>869</v>
      </c>
      <c r="B222" s="5" t="s">
        <v>616</v>
      </c>
      <c r="C222" s="5" t="s">
        <v>422</v>
      </c>
      <c r="D222" s="5"/>
      <c r="E222" s="113">
        <f>VLOOKUP(A222,raw_아이건설넷목록!B:G,5,FALSE)</f>
        <v>733678000</v>
      </c>
      <c r="F222" s="83">
        <v>733678000</v>
      </c>
      <c r="G222" s="182">
        <f t="shared" si="39"/>
        <v>1.0148831135157432</v>
      </c>
      <c r="H222" s="83">
        <f>VLOOKUP(A222,raw_아이건설넷목록!B:I,7,FALSE)</f>
        <v>87.745000000000005</v>
      </c>
      <c r="I222" s="114">
        <f>IF(E222="","-",IF(E222&lt;1000000000,낙찰하한율!$B$3,IF(AND(E222&lt;5000000000,E222&gt;=1000000000),낙찰하한율!$B$4,IF(AND(E222&gt;=5000000000,E222&lt;10000000000),낙찰하한율!$B$5,IF(AND(E222&gt;=10000000000,E222&lt;30000000000),낙찰하한율!$B$6)))))</f>
        <v>0.87744999999999995</v>
      </c>
      <c r="J222" s="180">
        <f t="shared" si="40"/>
        <v>653347000</v>
      </c>
      <c r="K222" s="83">
        <f>VLOOKUP(A222,raw_아이건설넷목록!B:J,8,FALSE)</f>
        <v>27087489</v>
      </c>
      <c r="L222" s="173">
        <f t="shared" si="46"/>
        <v>26545739.219999999</v>
      </c>
      <c r="M222" s="5"/>
      <c r="N222" s="83">
        <f>VLOOKUP(A222,raw_부광!A:L,5,FALSE)</f>
        <v>653347000</v>
      </c>
      <c r="O222" s="5"/>
      <c r="P222" s="5"/>
      <c r="Q222" s="5">
        <f t="shared" si="41"/>
        <v>0.99482529003358655</v>
      </c>
      <c r="R222" s="185" t="str">
        <f>VLOOKUP(A222,raw_아이건설넷결과!C:K,8,FALSE)</f>
        <v>640,434,460</v>
      </c>
      <c r="S222" s="5" t="str">
        <f>VLOOKUP(A222,raw_아이건설넷결과!C:L,10,FALSE)</f>
        <v>남선건설(주)</v>
      </c>
      <c r="T222" s="126">
        <f t="shared" si="47"/>
        <v>88.202736892021534</v>
      </c>
      <c r="U222" s="123">
        <f t="shared" si="42"/>
        <v>88.202738317665293</v>
      </c>
      <c r="V222" s="119">
        <f t="shared" si="48"/>
        <v>0.87290945073997039</v>
      </c>
      <c r="W222" s="178" t="str">
        <f>VLOOKUP(A222,raw_아이건설넷결과!C:N,6,FALSE)</f>
        <v>726,093,625</v>
      </c>
      <c r="X222" s="84">
        <f t="shared" si="43"/>
        <v>0.98966252906588448</v>
      </c>
      <c r="Y222" s="83">
        <f t="shared" si="38"/>
        <v>98966.252906588445</v>
      </c>
      <c r="Z222" s="121">
        <f t="shared" si="49"/>
        <v>637110862.00939977</v>
      </c>
      <c r="AA222" s="83">
        <f t="shared" si="44"/>
        <v>26807472.869784325</v>
      </c>
      <c r="AB222" s="118">
        <f t="shared" si="45"/>
        <v>26271323.412388638</v>
      </c>
      <c r="AC222" s="9" t="str">
        <f>VLOOKUP(A222,raw_아이건설넷목록!B:P,14,FALSE)</f>
        <v>23/11/10/10:00</v>
      </c>
      <c r="AD222" s="9" t="str">
        <f>VLOOKUP(A222,raw_아이건설넷목록!B:Q,15,FALSE)</f>
        <v>23/11/14/10:00</v>
      </c>
      <c r="AE222" s="9" t="str">
        <f>VLOOKUP(A222,raw_아이건설넷목록!B:R,16,FALSE)</f>
        <v>23/11/14/11:00</v>
      </c>
      <c r="AF222" s="9" t="str">
        <f>VLOOKUP(A222,raw_부광!A:L,12,FALSE)</f>
        <v>909/1064</v>
      </c>
      <c r="AG222" s="85" t="s">
        <v>109</v>
      </c>
    </row>
    <row r="223" spans="1:33" ht="12.6" customHeight="1">
      <c r="A223" s="9" t="s">
        <v>870</v>
      </c>
      <c r="B223" s="5" t="s">
        <v>617</v>
      </c>
      <c r="C223" s="5" t="s">
        <v>390</v>
      </c>
      <c r="D223" s="5"/>
      <c r="E223" s="113">
        <f>VLOOKUP(A223,raw_아이건설넷목록!B:G,5,FALSE)</f>
        <v>2826100000</v>
      </c>
      <c r="F223" s="83">
        <v>2826100000</v>
      </c>
      <c r="G223" s="182">
        <f t="shared" si="39"/>
        <v>1.0163481736590099</v>
      </c>
      <c r="H223" s="83">
        <f>VLOOKUP(A223,raw_아이건설넷목록!B:I,7,FALSE)</f>
        <v>86.745000000000005</v>
      </c>
      <c r="I223" s="114">
        <f>IF(E223="","-",IF(E223&lt;1000000000,낙찰하한율!$B$3,IF(AND(E223&lt;5000000000,E223&gt;=1000000000),낙찰하한율!$B$4,IF(AND(E223&gt;=5000000000,E223&lt;10000000000),낙찰하한율!$B$5,IF(AND(E223&gt;=10000000000,E223&lt;30000000000),낙찰하한율!$B$6)))))</f>
        <v>0.86745000000000005</v>
      </c>
      <c r="J223" s="180">
        <f t="shared" si="40"/>
        <v>2491578000</v>
      </c>
      <c r="K223" s="83">
        <f>VLOOKUP(A223,raw_아이건설넷목록!B:J,8,FALSE)</f>
        <v>123683205</v>
      </c>
      <c r="L223" s="173">
        <f t="shared" si="46"/>
        <v>121209540.89999999</v>
      </c>
      <c r="M223" s="5"/>
      <c r="N223" s="83">
        <f>VLOOKUP(A223,raw_부광!A:L,5,FALSE)</f>
        <v>2491578000</v>
      </c>
      <c r="O223" s="5"/>
      <c r="P223" s="5"/>
      <c r="Q223" s="5">
        <f t="shared" si="41"/>
        <v>0.98672741215839332</v>
      </c>
      <c r="R223" s="185" t="str">
        <f>VLOOKUP(A223,raw_아이건설넷결과!C:K,8,FALSE)</f>
        <v>2,418,962,690</v>
      </c>
      <c r="S223" s="5" t="str">
        <f>VLOOKUP(A223,raw_아이건설넷결과!C:L,10,FALSE)</f>
        <v>(주)강건종합건설</v>
      </c>
      <c r="T223" s="126">
        <f t="shared" si="47"/>
        <v>87.346938320224822</v>
      </c>
      <c r="U223" s="123">
        <f t="shared" si="42"/>
        <v>87.346938716556323</v>
      </c>
      <c r="V223" s="119">
        <f t="shared" si="48"/>
        <v>0.85593669367679837</v>
      </c>
      <c r="W223" s="178" t="str">
        <f>VLOOKUP(A223,raw_아이건설넷결과!C:N,6,FALSE)</f>
        <v>2,769,373,175</v>
      </c>
      <c r="X223" s="84">
        <f t="shared" si="43"/>
        <v>0.97992752379604398</v>
      </c>
      <c r="Y223" s="83">
        <f t="shared" si="38"/>
        <v>97992.752379604397</v>
      </c>
      <c r="Z223" s="121">
        <f t="shared" si="49"/>
        <v>2402292772.1517997</v>
      </c>
      <c r="AA223" s="83">
        <f t="shared" si="44"/>
        <v>121200576.81080848</v>
      </c>
      <c r="AB223" s="118">
        <f t="shared" si="45"/>
        <v>118776565.27459231</v>
      </c>
      <c r="AC223" s="9" t="str">
        <f>VLOOKUP(A223,raw_아이건설넷목록!B:P,14,FALSE)</f>
        <v>23/11/10/14:00</v>
      </c>
      <c r="AD223" s="9" t="str">
        <f>VLOOKUP(A223,raw_아이건설넷목록!B:Q,15,FALSE)</f>
        <v>23/11/15/14:00</v>
      </c>
      <c r="AE223" s="9" t="str">
        <f>VLOOKUP(A223,raw_아이건설넷목록!B:R,16,FALSE)</f>
        <v>23/11/15/15:00</v>
      </c>
      <c r="AF223" s="9" t="str">
        <f>VLOOKUP(A223,raw_부광!A:L,12,FALSE)</f>
        <v>694/778</v>
      </c>
      <c r="AG223" s="9" t="s">
        <v>118</v>
      </c>
    </row>
    <row r="224" spans="1:33" ht="12.6" customHeight="1">
      <c r="A224" s="9" t="s">
        <v>871</v>
      </c>
      <c r="B224" s="5" t="s">
        <v>618</v>
      </c>
      <c r="C224" s="5" t="s">
        <v>619</v>
      </c>
      <c r="D224" s="5"/>
      <c r="E224" s="113">
        <f>VLOOKUP(A224,raw_아이건설넷목록!B:G,5,FALSE)</f>
        <v>699110000</v>
      </c>
      <c r="F224" s="83">
        <v>699110000</v>
      </c>
      <c r="G224" s="182">
        <f t="shared" si="39"/>
        <v>1.0153267171933626</v>
      </c>
      <c r="H224" s="83">
        <f>VLOOKUP(A224,raw_아이건설넷목록!B:I,7,FALSE)</f>
        <v>87.745000000000005</v>
      </c>
      <c r="I224" s="114">
        <f>IF(E224="","-",IF(E224&lt;1000000000,낙찰하한율!$B$3,IF(AND(E224&lt;5000000000,E224&gt;=1000000000),낙찰하한율!$B$4,IF(AND(E224&gt;=5000000000,E224&lt;10000000000),낙찰하한율!$B$5,IF(AND(E224&gt;=10000000000,E224&lt;30000000000),낙찰하한율!$B$6)))))</f>
        <v>0.87744999999999995</v>
      </c>
      <c r="J224" s="180">
        <f t="shared" si="40"/>
        <v>622836000</v>
      </c>
      <c r="K224" s="83">
        <f>VLOOKUP(A224,raw_아이건설넷목록!B:J,8,FALSE)</f>
        <v>28201133</v>
      </c>
      <c r="L224" s="173">
        <f t="shared" si="46"/>
        <v>27637110.34</v>
      </c>
      <c r="M224" s="5"/>
      <c r="N224" s="83">
        <f>VLOOKUP(A224,raw_부광!A:L,5,FALSE)</f>
        <v>622836000</v>
      </c>
      <c r="O224" s="5"/>
      <c r="P224" s="5"/>
      <c r="Q224" s="5">
        <f t="shared" si="41"/>
        <v>1.0062719380798919</v>
      </c>
      <c r="R224" s="185" t="str">
        <f>VLOOKUP(A224,raw_아이건설넷결과!C:K,8,FALSE)</f>
        <v>617,281,490</v>
      </c>
      <c r="S224" s="5" t="str">
        <f>VLOOKUP(A224,raw_아이건설넷결과!C:L,10,FALSE)</f>
        <v>(주)재철건설</v>
      </c>
      <c r="T224" s="126">
        <f t="shared" si="47"/>
        <v>88.241058658887496</v>
      </c>
      <c r="U224" s="123">
        <f t="shared" si="42"/>
        <v>88.241060133840094</v>
      </c>
      <c r="V224" s="119">
        <f t="shared" si="48"/>
        <v>0.88295331206820105</v>
      </c>
      <c r="W224" s="178" t="str">
        <f>VLOOKUP(A224,raw_아이건설넷결과!C:N,6,FALSE)</f>
        <v>699,539,975</v>
      </c>
      <c r="X224" s="84">
        <f t="shared" si="43"/>
        <v>1.000615031969218</v>
      </c>
      <c r="Y224" s="83">
        <f t="shared" si="38"/>
        <v>100061.5031969218</v>
      </c>
      <c r="Z224" s="121">
        <f t="shared" si="49"/>
        <v>613811361.81689978</v>
      </c>
      <c r="AA224" s="83">
        <f t="shared" si="44"/>
        <v>28218477.598363169</v>
      </c>
      <c r="AB224" s="118">
        <f t="shared" si="45"/>
        <v>27654108.046395905</v>
      </c>
      <c r="AC224" s="9" t="str">
        <f>VLOOKUP(A224,raw_아이건설넷목록!B:P,14,FALSE)</f>
        <v>23/10/31/14:00</v>
      </c>
      <c r="AD224" s="9" t="str">
        <f>VLOOKUP(A224,raw_아이건설넷목록!B:Q,15,FALSE)</f>
        <v>23/11/07/14:00</v>
      </c>
      <c r="AE224" s="9" t="str">
        <f>VLOOKUP(A224,raw_아이건설넷목록!B:R,16,FALSE)</f>
        <v>23/11/07/15:00</v>
      </c>
      <c r="AF224" s="9" t="str">
        <f>VLOOKUP(A224,raw_부광!A:L,12,FALSE)</f>
        <v>340/783</v>
      </c>
      <c r="AG224" s="158" t="s">
        <v>109</v>
      </c>
    </row>
    <row r="225" spans="1:33" ht="12.6" customHeight="1">
      <c r="A225" s="9" t="s">
        <v>872</v>
      </c>
      <c r="B225" s="5" t="s">
        <v>620</v>
      </c>
      <c r="C225" s="5" t="s">
        <v>621</v>
      </c>
      <c r="D225" s="5"/>
      <c r="E225" s="113">
        <f>VLOOKUP(A225,raw_아이건설넷목록!B:G,5,FALSE)</f>
        <v>1278391000</v>
      </c>
      <c r="F225" s="83">
        <v>1278391000</v>
      </c>
      <c r="G225" s="182">
        <f t="shared" si="39"/>
        <v>1.0170710068989022</v>
      </c>
      <c r="H225" s="83">
        <f>VLOOKUP(A225,raw_아이건설넷목록!B:I,7,FALSE)</f>
        <v>86.745000000000005</v>
      </c>
      <c r="I225" s="114">
        <f>IF(E225="","-",IF(E225&lt;1000000000,낙찰하한율!$B$3,IF(AND(E225&lt;5000000000,E225&gt;=1000000000),낙찰하한율!$B$4,IF(AND(E225&gt;=5000000000,E225&lt;10000000000),낙찰하한율!$B$5,IF(AND(E225&gt;=10000000000,E225&lt;30000000000),낙찰하한율!$B$6)))))</f>
        <v>0.86745000000000005</v>
      </c>
      <c r="J225" s="180">
        <f t="shared" si="40"/>
        <v>1127871000</v>
      </c>
      <c r="K225" s="83">
        <f>VLOOKUP(A225,raw_아이건설넷목록!B:J,8,FALSE)</f>
        <v>62507857</v>
      </c>
      <c r="L225" s="173">
        <f t="shared" si="46"/>
        <v>61257699.859999999</v>
      </c>
      <c r="M225" s="5"/>
      <c r="N225" s="83">
        <f>VLOOKUP(A225,raw_부광!A:L,5,FALSE)</f>
        <v>1127871000</v>
      </c>
      <c r="O225" s="5"/>
      <c r="P225" s="5"/>
      <c r="Q225" s="5">
        <f t="shared" si="41"/>
        <v>1.0075124758773872</v>
      </c>
      <c r="R225" s="185" t="str">
        <f>VLOOKUP(A225,raw_아이건설넷결과!C:K,8,FALSE)</f>
        <v>1,117,271,160</v>
      </c>
      <c r="S225" s="5" t="str">
        <f>VLOOKUP(A225,raw_아이건설넷결과!C:L,10,FALSE)</f>
        <v>한다움종합건설 주식회사</v>
      </c>
      <c r="T225" s="126">
        <f t="shared" si="47"/>
        <v>87.39906852773332</v>
      </c>
      <c r="U225" s="123">
        <f t="shared" si="42"/>
        <v>87.399069382790813</v>
      </c>
      <c r="V225" s="119">
        <f t="shared" si="48"/>
        <v>0.87396669719983944</v>
      </c>
      <c r="W225" s="178" t="str">
        <f>VLOOKUP(A225,raw_아이건설넷결과!C:N,6,FALSE)</f>
        <v>1,278,355,900</v>
      </c>
      <c r="X225" s="84">
        <f t="shared" si="43"/>
        <v>0.9999725436114616</v>
      </c>
      <c r="Y225" s="83">
        <f t="shared" si="38"/>
        <v>99997.254361146159</v>
      </c>
      <c r="Z225" s="121">
        <f t="shared" si="49"/>
        <v>1108909836.9530499</v>
      </c>
      <c r="AA225" s="83">
        <f t="shared" si="44"/>
        <v>62506140.759991504</v>
      </c>
      <c r="AB225" s="118">
        <f t="shared" si="45"/>
        <v>61256017.944791675</v>
      </c>
      <c r="AC225" s="9" t="str">
        <f>VLOOKUP(A225,raw_아이건설넷목록!B:P,14,FALSE)</f>
        <v>23/10/30/17:30</v>
      </c>
      <c r="AD225" s="9" t="str">
        <f>VLOOKUP(A225,raw_아이건설넷목록!B:Q,15,FALSE)</f>
        <v>23/11/07/10:00</v>
      </c>
      <c r="AE225" s="9" t="str">
        <f>VLOOKUP(A225,raw_아이건설넷목록!B:R,16,FALSE)</f>
        <v>23/11/07/11:00</v>
      </c>
      <c r="AF225" s="9" t="str">
        <f>VLOOKUP(A225,raw_부광!A:L,12,FALSE)</f>
        <v>362/811</v>
      </c>
      <c r="AG225" s="158" t="s">
        <v>109</v>
      </c>
    </row>
    <row r="226" spans="1:33" ht="12.6" customHeight="1">
      <c r="A226" s="9" t="s">
        <v>873</v>
      </c>
      <c r="B226" s="5" t="s">
        <v>622</v>
      </c>
      <c r="C226" s="5" t="s">
        <v>481</v>
      </c>
      <c r="D226" s="5"/>
      <c r="E226" s="113">
        <f>VLOOKUP(A226,raw_아이건설넷목록!B:G,5,FALSE)</f>
        <v>875865000</v>
      </c>
      <c r="F226" s="83">
        <v>875865000</v>
      </c>
      <c r="G226" s="182">
        <f t="shared" si="39"/>
        <v>1.017683493994433</v>
      </c>
      <c r="H226" s="83">
        <f>VLOOKUP(A226,raw_아이건설넷목록!B:I,7,FALSE)</f>
        <v>87.745000000000005</v>
      </c>
      <c r="I226" s="114">
        <f>IF(E226="","-",IF(E226&lt;1000000000,낙찰하한율!$B$3,IF(AND(E226&lt;5000000000,E226&gt;=1000000000),낙찰하한율!$B$4,IF(AND(E226&gt;=5000000000,E226&lt;10000000000),낙찰하한율!$B$5,IF(AND(E226&gt;=10000000000,E226&lt;30000000000),낙찰하한율!$B$6)))))</f>
        <v>0.87744999999999995</v>
      </c>
      <c r="J226" s="180">
        <f t="shared" si="40"/>
        <v>782118000</v>
      </c>
      <c r="K226" s="83">
        <f>VLOOKUP(A226,raw_아이건설넷목록!B:J,8,FALSE)</f>
        <v>51275731</v>
      </c>
      <c r="L226" s="173">
        <f t="shared" si="46"/>
        <v>50250216.380000003</v>
      </c>
      <c r="M226" s="5"/>
      <c r="N226" s="83">
        <f>VLOOKUP(A226,raw_부광!A:L,5,FALSE)</f>
        <v>782118000</v>
      </c>
      <c r="O226" s="5"/>
      <c r="P226" s="5"/>
      <c r="Q226" s="5">
        <f t="shared" si="41"/>
        <v>1.0016684703442311</v>
      </c>
      <c r="R226" s="185" t="str">
        <f>VLOOKUP(A226,raw_아이건설넷결과!C:K,8,FALSE)</f>
        <v>769,810,010</v>
      </c>
      <c r="S226" s="5" t="str">
        <f>VLOOKUP(A226,raw_아이건설넷결과!C:L,10,FALSE)</f>
        <v>주식회사 대온엔지니어링</v>
      </c>
      <c r="T226" s="126">
        <f t="shared" si="47"/>
        <v>88.467536453695345</v>
      </c>
      <c r="U226" s="123">
        <f t="shared" si="42"/>
        <v>88.467537616601987</v>
      </c>
      <c r="V226" s="119">
        <f t="shared" si="48"/>
        <v>0.87891399930354563</v>
      </c>
      <c r="W226" s="178" t="str">
        <f>VLOOKUP(A226,raw_아이건설넷결과!C:N,6,FALSE)</f>
        <v>870,161,000</v>
      </c>
      <c r="X226" s="84">
        <f t="shared" si="43"/>
        <v>0.99348758084864675</v>
      </c>
      <c r="Y226" s="83">
        <f t="shared" si="38"/>
        <v>99348.758084864676</v>
      </c>
      <c r="Z226" s="121">
        <f t="shared" si="49"/>
        <v>763522780.20314968</v>
      </c>
      <c r="AA226" s="83">
        <f t="shared" si="44"/>
        <v>50941801.94743596</v>
      </c>
      <c r="AB226" s="118">
        <f t="shared" si="45"/>
        <v>49922965.908487238</v>
      </c>
      <c r="AC226" s="9" t="str">
        <f>VLOOKUP(A226,raw_아이건설넷목록!B:P,14,FALSE)</f>
        <v>23/11/03/10:00</v>
      </c>
      <c r="AD226" s="9" t="str">
        <f>VLOOKUP(A226,raw_아이건설넷목록!B:Q,15,FALSE)</f>
        <v>23/11/07/10:00</v>
      </c>
      <c r="AE226" s="9" t="str">
        <f>VLOOKUP(A226,raw_아이건설넷목록!B:R,16,FALSE)</f>
        <v>23/11/07/11:00</v>
      </c>
      <c r="AF226" s="9" t="str">
        <f>VLOOKUP(A226,raw_부광!A:L,12,FALSE)</f>
        <v>173/272</v>
      </c>
      <c r="AG226" s="85" t="s">
        <v>109</v>
      </c>
    </row>
    <row r="227" spans="1:33" ht="12.6" customHeight="1">
      <c r="A227" s="9" t="s">
        <v>874</v>
      </c>
      <c r="B227" s="5" t="s">
        <v>623</v>
      </c>
      <c r="C227" s="5" t="s">
        <v>624</v>
      </c>
      <c r="D227" s="5"/>
      <c r="E227" s="113">
        <f>VLOOKUP(A227,raw_아이건설넷목록!B:G,5,FALSE)</f>
        <v>1622450000</v>
      </c>
      <c r="F227" s="83">
        <v>1622450000</v>
      </c>
      <c r="G227" s="182">
        <f t="shared" si="39"/>
        <v>1.0161012079307179</v>
      </c>
      <c r="H227" s="83">
        <f>VLOOKUP(A227,raw_아이건설넷목록!B:I,7,FALSE)</f>
        <v>86.745000000000005</v>
      </c>
      <c r="I227" s="114">
        <f>IF(E227="","-",IF(E227&lt;1000000000,낙찰하한율!$B$3,IF(AND(E227&lt;5000000000,E227&gt;=1000000000),낙찰하한율!$B$4,IF(AND(E227&gt;=5000000000,E227&lt;10000000000),낙찰하한율!$B$5,IF(AND(E227&gt;=10000000000,E227&lt;30000000000),낙찰하한율!$B$6)))))</f>
        <v>0.86745000000000005</v>
      </c>
      <c r="J227" s="180">
        <f t="shared" si="40"/>
        <v>1430055000</v>
      </c>
      <c r="K227" s="83">
        <f>VLOOKUP(A227,raw_아이건설넷목록!B:J,8,FALSE)</f>
        <v>68263157</v>
      </c>
      <c r="L227" s="173">
        <f t="shared" si="46"/>
        <v>66897893.859999999</v>
      </c>
      <c r="M227" s="5"/>
      <c r="N227" s="83">
        <f>VLOOKUP(A227,raw_부광!A:L,5,FALSE)</f>
        <v>1430055000</v>
      </c>
      <c r="O227" s="5"/>
      <c r="P227" s="5"/>
      <c r="Q227" s="5">
        <f t="shared" si="41"/>
        <v>1.0014287023671073</v>
      </c>
      <c r="R227" s="185" t="str">
        <f>VLOOKUP(A227,raw_아이건설넷결과!C:K,8,FALSE)</f>
        <v>1,409,405,000</v>
      </c>
      <c r="S227" s="5" t="str">
        <f>VLOOKUP(A227,raw_아이건설넷결과!C:L,10,FALSE)</f>
        <v>주식회사 자안산업개발</v>
      </c>
      <c r="T227" s="126">
        <f t="shared" si="47"/>
        <v>87.307870145100011</v>
      </c>
      <c r="U227" s="123">
        <f t="shared" si="42"/>
        <v>87.307870827119118</v>
      </c>
      <c r="V227" s="119">
        <f t="shared" si="48"/>
        <v>0.86868932786834729</v>
      </c>
      <c r="W227" s="178" t="str">
        <f>VLOOKUP(A227,raw_아이건설넷결과!C:N,6,FALSE)</f>
        <v>1,614,293,175</v>
      </c>
      <c r="X227" s="84">
        <f t="shared" si="43"/>
        <v>0.9949725261179081</v>
      </c>
      <c r="Y227" s="83">
        <f t="shared" si="38"/>
        <v>99497.252611790813</v>
      </c>
      <c r="Z227" s="121">
        <f t="shared" si="49"/>
        <v>1400318626.1517999</v>
      </c>
      <c r="AA227" s="83">
        <f t="shared" si="44"/>
        <v>67919965.761073366</v>
      </c>
      <c r="AB227" s="118">
        <f t="shared" si="45"/>
        <v>66561566.4458519</v>
      </c>
      <c r="AC227" s="9" t="str">
        <f>VLOOKUP(A227,raw_아이건설넷목록!B:P,14,FALSE)</f>
        <v>23/10/23/10:00</v>
      </c>
      <c r="AD227" s="9" t="str">
        <f>VLOOKUP(A227,raw_아이건설넷목록!B:Q,15,FALSE)</f>
        <v>23/11/07/10:00</v>
      </c>
      <c r="AE227" s="9" t="str">
        <f>VLOOKUP(A227,raw_아이건설넷목록!B:R,16,FALSE)</f>
        <v>23/11/07/11:00</v>
      </c>
      <c r="AF227" s="9" t="str">
        <f>VLOOKUP(A227,raw_부광!A:L,12,FALSE)</f>
        <v>511/816</v>
      </c>
      <c r="AG227" s="9" t="s">
        <v>118</v>
      </c>
    </row>
    <row r="228" spans="1:33" ht="12.6" customHeight="1">
      <c r="A228" s="9" t="s">
        <v>875</v>
      </c>
      <c r="B228" s="5" t="s">
        <v>625</v>
      </c>
      <c r="C228" s="5" t="s">
        <v>626</v>
      </c>
      <c r="D228" s="5"/>
      <c r="E228" s="113">
        <f>VLOOKUP(A228,raw_아이건설넷목록!B:G,5,FALSE)</f>
        <v>1472242000</v>
      </c>
      <c r="F228" s="83">
        <v>1472242000</v>
      </c>
      <c r="G228" s="182">
        <f t="shared" si="39"/>
        <v>1.0156618390808458</v>
      </c>
      <c r="H228" s="83">
        <f>VLOOKUP(A228,raw_아이건설넷목록!B:I,7,FALSE)</f>
        <v>86.745000000000005</v>
      </c>
      <c r="I228" s="114">
        <f>IF(E228="","-",IF(E228&lt;1000000000,낙찰하한율!$B$3,IF(AND(E228&lt;5000000000,E228&gt;=1000000000),낙찰하한율!$B$4,IF(AND(E228&gt;=5000000000,E228&lt;10000000000),낙찰하한율!$B$5,IF(AND(E228&gt;=10000000000,E228&lt;30000000000),낙찰하한율!$B$6)))))</f>
        <v>0.86745000000000005</v>
      </c>
      <c r="J228" s="180">
        <f t="shared" si="40"/>
        <v>1297098000</v>
      </c>
      <c r="K228" s="83">
        <f>VLOOKUP(A228,raw_아이건설넷목록!B:J,8,FALSE)</f>
        <v>57327513</v>
      </c>
      <c r="L228" s="173">
        <f t="shared" si="46"/>
        <v>56180962.740000002</v>
      </c>
      <c r="M228" s="5"/>
      <c r="N228" s="83">
        <f>VLOOKUP(A228,raw_부광!A:L,5,FALSE)</f>
        <v>1297098000</v>
      </c>
      <c r="O228" s="5"/>
      <c r="P228" s="5"/>
      <c r="Q228" s="5">
        <f t="shared" si="41"/>
        <v>1.0113900305240633</v>
      </c>
      <c r="R228" s="185" t="str">
        <f>VLOOKUP(A228,raw_아이건설넷결과!C:K,8,FALSE)</f>
        <v>1,291,642,489</v>
      </c>
      <c r="S228" s="5" t="str">
        <f>VLOOKUP(A228,raw_아이건설넷결과!C:L,10,FALSE)</f>
        <v>(주)에이에스산업</v>
      </c>
      <c r="T228" s="126">
        <f t="shared" si="47"/>
        <v>87.260290145038354</v>
      </c>
      <c r="U228" s="123">
        <f t="shared" si="42"/>
        <v>87.260290891621736</v>
      </c>
      <c r="V228" s="119">
        <f t="shared" si="48"/>
        <v>0.8773302819780987</v>
      </c>
      <c r="W228" s="178" t="str">
        <f>VLOOKUP(A228,raw_아이건설넷결과!C:N,6,FALSE)</f>
        <v>1,480,217,950</v>
      </c>
      <c r="X228" s="84">
        <f t="shared" si="43"/>
        <v>1.0054175536358831</v>
      </c>
      <c r="Y228" s="83">
        <f t="shared" si="38"/>
        <v>100541.75536358831</v>
      </c>
      <c r="Z228" s="121">
        <f t="shared" si="49"/>
        <v>1284015072.2255497</v>
      </c>
      <c r="AA228" s="83">
        <f t="shared" si="44"/>
        <v>57638087.876489289</v>
      </c>
      <c r="AB228" s="118">
        <f t="shared" si="45"/>
        <v>56485326.118959501</v>
      </c>
      <c r="AC228" s="9" t="str">
        <f>VLOOKUP(A228,raw_아이건설넷목록!B:P,14,FALSE)</f>
        <v>23/11/03/15:00</v>
      </c>
      <c r="AD228" s="9" t="str">
        <f>VLOOKUP(A228,raw_아이건설넷목록!B:Q,15,FALSE)</f>
        <v>23/11/13/10:00</v>
      </c>
      <c r="AE228" s="9" t="str">
        <f>VLOOKUP(A228,raw_아이건설넷목록!B:R,16,FALSE)</f>
        <v>23/11/13/12:00</v>
      </c>
      <c r="AF228" s="9" t="str">
        <f>VLOOKUP(A228,raw_부광!A:L,12,FALSE)</f>
        <v>99/813</v>
      </c>
      <c r="AG228" s="158" t="s">
        <v>109</v>
      </c>
    </row>
    <row r="229" spans="1:33" ht="12.6" customHeight="1">
      <c r="A229" s="9" t="s">
        <v>876</v>
      </c>
      <c r="B229" s="5" t="s">
        <v>627</v>
      </c>
      <c r="C229" s="5" t="s">
        <v>326</v>
      </c>
      <c r="D229" s="5"/>
      <c r="E229" s="113">
        <f>VLOOKUP(A229,raw_아이건설넷목록!B:G,5,FALSE)</f>
        <v>912890000</v>
      </c>
      <c r="F229" s="83">
        <v>912890000</v>
      </c>
      <c r="G229" s="182" t="e">
        <f t="shared" si="39"/>
        <v>#N/A</v>
      </c>
      <c r="H229" s="83">
        <f>VLOOKUP(A229,raw_아이건설넷목록!B:I,7,FALSE)</f>
        <v>87.745000000000005</v>
      </c>
      <c r="I229" s="114">
        <f>IF(E229="","-",IF(E229&lt;1000000000,낙찰하한율!$B$3,IF(AND(E229&lt;5000000000,E229&gt;=1000000000),낙찰하한율!$B$4,IF(AND(E229&gt;=5000000000,E229&lt;10000000000),낙찰하한율!$B$5,IF(AND(E229&gt;=10000000000,E229&lt;30000000000),낙찰하한율!$B$6)))))</f>
        <v>0.87744999999999995</v>
      </c>
      <c r="J229" s="180" t="e">
        <f t="shared" si="40"/>
        <v>#N/A</v>
      </c>
      <c r="K229" s="83">
        <f>VLOOKUP(A229,raw_아이건설넷목록!B:J,8,FALSE)</f>
        <v>47937329</v>
      </c>
      <c r="L229" s="173">
        <f t="shared" si="46"/>
        <v>46978582.420000002</v>
      </c>
      <c r="M229" s="5"/>
      <c r="N229" s="83" t="e">
        <f>VLOOKUP(A229,raw_부광!A:L,5,FALSE)</f>
        <v>#N/A</v>
      </c>
      <c r="O229" s="5"/>
      <c r="P229" s="5"/>
      <c r="Q229" s="5">
        <f t="shared" si="41"/>
        <v>1.0109740340356697</v>
      </c>
      <c r="R229" s="185" t="str">
        <f>VLOOKUP(A229,raw_아이건설넷결과!C:K,8,FALSE)</f>
        <v>809,805,700</v>
      </c>
      <c r="S229" s="5" t="str">
        <f>VLOOKUP(A229,raw_아이건설넷결과!C:L,10,FALSE)</f>
        <v>주식회사 로베종합건설</v>
      </c>
      <c r="T229" s="126">
        <f t="shared" si="47"/>
        <v>88.389708097446658</v>
      </c>
      <c r="U229" s="123">
        <f t="shared" si="42"/>
        <v>88.38970920939957</v>
      </c>
      <c r="V229" s="119">
        <f t="shared" si="48"/>
        <v>0.88707916616459814</v>
      </c>
      <c r="W229" s="178" t="str">
        <f>VLOOKUP(A229,raw_아이건설넷결과!C:N,6,FALSE)</f>
        <v>916,176,450</v>
      </c>
      <c r="X229" s="84">
        <f t="shared" si="43"/>
        <v>1.0036000503894227</v>
      </c>
      <c r="Y229" s="83">
        <f t="shared" si="38"/>
        <v>100360.00503894227</v>
      </c>
      <c r="Z229" s="121">
        <f t="shared" si="49"/>
        <v>803899036.80564976</v>
      </c>
      <c r="AA229" s="83">
        <f t="shared" si="44"/>
        <v>48109905.799934335</v>
      </c>
      <c r="AB229" s="118">
        <f t="shared" si="45"/>
        <v>47147707.68393565</v>
      </c>
      <c r="AC229" s="9" t="str">
        <f>VLOOKUP(A229,raw_아이건설넷목록!B:P,14,FALSE)</f>
        <v>23/11/03/10:00</v>
      </c>
      <c r="AD229" s="9" t="str">
        <f>VLOOKUP(A229,raw_아이건설넷목록!B:Q,15,FALSE)</f>
        <v>23/11/07/12:00</v>
      </c>
      <c r="AE229" s="9" t="str">
        <f>VLOOKUP(A229,raw_아이건설넷목록!B:R,16,FALSE)</f>
        <v>23/11/07/13:00</v>
      </c>
      <c r="AF229" s="9" t="e">
        <f>VLOOKUP(A229,raw_부광!A:L,12,FALSE)</f>
        <v>#N/A</v>
      </c>
      <c r="AG229" s="9" t="s">
        <v>901</v>
      </c>
    </row>
    <row r="230" spans="1:33" ht="12.6" customHeight="1">
      <c r="A230" s="9" t="s">
        <v>877</v>
      </c>
      <c r="B230" s="5" t="s">
        <v>628</v>
      </c>
      <c r="C230" s="5" t="s">
        <v>621</v>
      </c>
      <c r="D230" s="5"/>
      <c r="E230" s="113">
        <f>VLOOKUP(A230,raw_아이건설넷목록!B:G,5,FALSE)</f>
        <v>1247828000</v>
      </c>
      <c r="F230" s="83">
        <v>1247828000</v>
      </c>
      <c r="G230" s="182">
        <f t="shared" si="39"/>
        <v>1.0151923225788135</v>
      </c>
      <c r="H230" s="83">
        <f>VLOOKUP(A230,raw_아이건설넷목록!B:I,7,FALSE)</f>
        <v>86.745000000000005</v>
      </c>
      <c r="I230" s="114">
        <f>IF(E230="","-",IF(E230&lt;1000000000,낙찰하한율!$B$3,IF(AND(E230&lt;5000000000,E230&gt;=1000000000),낙찰하한율!$B$4,IF(AND(E230&gt;=5000000000,E230&lt;10000000000),낙찰하한율!$B$5,IF(AND(E230&gt;=10000000000,E230&lt;30000000000),낙찰하한율!$B$6)))))</f>
        <v>0.86745000000000005</v>
      </c>
      <c r="J230" s="180">
        <f t="shared" si="40"/>
        <v>1098872999.9999998</v>
      </c>
      <c r="K230" s="83">
        <f>VLOOKUP(A230,raw_아이건설넷목록!B:J,8,FALSE)</f>
        <v>44582611</v>
      </c>
      <c r="L230" s="173">
        <f t="shared" si="46"/>
        <v>43690958.780000001</v>
      </c>
      <c r="M230" s="5"/>
      <c r="N230" s="83">
        <f>VLOOKUP(A230,raw_부광!A:L,5,FALSE)</f>
        <v>1098873000</v>
      </c>
      <c r="O230" s="5"/>
      <c r="P230" s="5"/>
      <c r="Q230" s="5">
        <f t="shared" si="41"/>
        <v>1.0005253016280202</v>
      </c>
      <c r="R230" s="185" t="str">
        <f>VLOOKUP(A230,raw_아이건설넷결과!C:K,8,FALSE)</f>
        <v>1,082,997,000</v>
      </c>
      <c r="S230" s="5" t="str">
        <f>VLOOKUP(A230,raw_아이건설넷결과!C:L,10,FALSE)</f>
        <v>을해종합건설(주)</v>
      </c>
      <c r="T230" s="126">
        <f t="shared" si="47"/>
        <v>87.220999856230435</v>
      </c>
      <c r="U230" s="123">
        <f t="shared" si="42"/>
        <v>87.221000748991273</v>
      </c>
      <c r="V230" s="119">
        <f t="shared" si="48"/>
        <v>0.8679056728972262</v>
      </c>
      <c r="W230" s="178" t="str">
        <f>VLOOKUP(A230,raw_아이건설넷결과!C:N,6,FALSE)</f>
        <v>1,241,670,000</v>
      </c>
      <c r="X230" s="84">
        <f t="shared" si="43"/>
        <v>0.99506502498741811</v>
      </c>
      <c r="Y230" s="83">
        <f t="shared" si="38"/>
        <v>99506.502498741815</v>
      </c>
      <c r="Z230" s="121">
        <f t="shared" si="49"/>
        <v>1077086652.9980497</v>
      </c>
      <c r="AA230" s="83">
        <f t="shared" si="44"/>
        <v>44362596.928719342</v>
      </c>
      <c r="AB230" s="118">
        <f t="shared" si="45"/>
        <v>43475344.990144953</v>
      </c>
      <c r="AC230" s="9" t="str">
        <f>VLOOKUP(A230,raw_아이건설넷목록!B:P,14,FALSE)</f>
        <v>23/11/01/17:00</v>
      </c>
      <c r="AD230" s="9" t="str">
        <f>VLOOKUP(A230,raw_아이건설넷목록!B:Q,15,FALSE)</f>
        <v>23/11/09/10:00</v>
      </c>
      <c r="AE230" s="9" t="str">
        <f>VLOOKUP(A230,raw_아이건설넷목록!B:R,16,FALSE)</f>
        <v>23/11/09/11:00</v>
      </c>
      <c r="AF230" s="9" t="str">
        <f>VLOOKUP(A230,raw_부광!A:L,12,FALSE)</f>
        <v>651/831</v>
      </c>
      <c r="AG230" s="158" t="s">
        <v>109</v>
      </c>
    </row>
    <row r="231" spans="1:33" ht="12.6" customHeight="1">
      <c r="A231" s="9" t="s">
        <v>878</v>
      </c>
      <c r="B231" s="5" t="s">
        <v>629</v>
      </c>
      <c r="C231" s="5" t="s">
        <v>630</v>
      </c>
      <c r="D231" s="5"/>
      <c r="E231" s="113">
        <f>VLOOKUP(A231,raw_아이건설넷목록!B:G,5,FALSE)</f>
        <v>0</v>
      </c>
      <c r="F231" s="83">
        <v>1240343000</v>
      </c>
      <c r="G231" s="182" t="e">
        <f t="shared" si="39"/>
        <v>#N/A</v>
      </c>
      <c r="H231" s="83">
        <f>VLOOKUP(A231,raw_아이건설넷목록!B:I,7,FALSE)</f>
        <v>86.745000000000005</v>
      </c>
      <c r="I231" s="114">
        <f>IF(E231="","-",IF(E231&lt;1000000000,낙찰하한율!$B$3,IF(AND(E231&lt;5000000000,E231&gt;=1000000000),낙찰하한율!$B$4,IF(AND(E231&gt;=5000000000,E231&lt;10000000000),낙찰하한율!$B$5,IF(AND(E231&gt;=10000000000,E231&lt;30000000000),낙찰하한율!$B$6)))))</f>
        <v>0.87744999999999995</v>
      </c>
      <c r="J231" s="180" t="e">
        <f t="shared" si="40"/>
        <v>#N/A</v>
      </c>
      <c r="K231" s="83">
        <f>VLOOKUP(A231,raw_아이건설넷목록!B:J,8,FALSE)</f>
        <v>0</v>
      </c>
      <c r="L231" s="173">
        <f t="shared" si="46"/>
        <v>0</v>
      </c>
      <c r="M231" s="5"/>
      <c r="N231" s="83" t="e">
        <f>VLOOKUP(A231,raw_부광!A:L,5,FALSE)</f>
        <v>#N/A</v>
      </c>
      <c r="O231" s="5"/>
      <c r="P231" s="5"/>
      <c r="Q231" s="5">
        <f t="shared" si="41"/>
        <v>1.0105307583527658</v>
      </c>
      <c r="R231" s="185" t="str">
        <f>VLOOKUP(A231,raw_아이건설넷결과!C:K,8,FALSE)</f>
        <v>1,099,800,000</v>
      </c>
      <c r="S231" s="5" t="str">
        <f>VLOOKUP(A231,raw_아이건설넷결과!C:L,10,FALSE)</f>
        <v>주식회사 우정바이오</v>
      </c>
      <c r="T231" s="126">
        <f t="shared" si="47"/>
        <v>88.756663251157292</v>
      </c>
      <c r="U231" s="123">
        <f t="shared" si="42"/>
        <v>88.75666403825187</v>
      </c>
      <c r="V231" s="119">
        <f t="shared" si="48"/>
        <v>0.88669021391663438</v>
      </c>
      <c r="W231" s="178" t="str">
        <f>VLOOKUP(A231,raw_아이건설넷결과!C:N,6,FALSE)</f>
        <v>1,239,118,225</v>
      </c>
      <c r="X231" s="84">
        <f t="shared" si="43"/>
        <v>0.99901255136683964</v>
      </c>
      <c r="Y231" s="83">
        <f t="shared" si="38"/>
        <v>99901.255136683962</v>
      </c>
      <c r="Z231" s="121">
        <f t="shared" si="49"/>
        <v>1087264297.1568496</v>
      </c>
      <c r="AA231" s="83">
        <f t="shared" si="44"/>
        <v>0</v>
      </c>
      <c r="AB231" s="118">
        <f t="shared" si="45"/>
        <v>0</v>
      </c>
      <c r="AC231" s="9" t="str">
        <f>VLOOKUP(A231,raw_아이건설넷목록!B:P,14,FALSE)</f>
        <v>23/11/09/18:00</v>
      </c>
      <c r="AD231" s="9" t="str">
        <f>VLOOKUP(A231,raw_아이건설넷목록!B:Q,15,FALSE)</f>
        <v>23/11/15/10:00</v>
      </c>
      <c r="AE231" s="9" t="str">
        <f>VLOOKUP(A231,raw_아이건설넷목록!B:R,16,FALSE)</f>
        <v>23/11/15/11:00</v>
      </c>
      <c r="AF231" s="9" t="e">
        <f>VLOOKUP(A231,raw_부광!A:L,12,FALSE)</f>
        <v>#N/A</v>
      </c>
      <c r="AG231" s="9" t="s">
        <v>111</v>
      </c>
    </row>
    <row r="232" spans="1:33" ht="12.6" customHeight="1">
      <c r="A232" s="9" t="s">
        <v>879</v>
      </c>
      <c r="B232" s="5" t="s">
        <v>631</v>
      </c>
      <c r="C232" s="5" t="s">
        <v>479</v>
      </c>
      <c r="D232" s="5"/>
      <c r="E232" s="113">
        <f>VLOOKUP(A232,raw_아이건설넷목록!B:G,5,FALSE)</f>
        <v>680346000</v>
      </c>
      <c r="F232" s="83">
        <v>680346000</v>
      </c>
      <c r="G232" s="182">
        <f t="shared" si="39"/>
        <v>1.0169144330614208</v>
      </c>
      <c r="H232" s="83">
        <f>VLOOKUP(A232,raw_아이건설넷목록!B:I,7,FALSE)</f>
        <v>87.745000000000005</v>
      </c>
      <c r="I232" s="114">
        <f>IF(E232="","-",IF(E232&lt;1000000000,낙찰하한율!$B$3,IF(AND(E232&lt;5000000000,E232&gt;=1000000000),낙찰하한율!$B$4,IF(AND(E232&gt;=5000000000,E232&lt;10000000000),낙찰하한율!$B$5,IF(AND(E232&gt;=10000000000,E232&lt;30000000000),낙찰하한율!$B$6)))))</f>
        <v>0.87744999999999995</v>
      </c>
      <c r="J232" s="180">
        <f t="shared" si="40"/>
        <v>607067000</v>
      </c>
      <c r="K232" s="83">
        <f>VLOOKUP(A232,raw_아이건설넷목록!B:J,8,FALSE)</f>
        <v>35785907</v>
      </c>
      <c r="L232" s="173">
        <f t="shared" si="46"/>
        <v>35070188.859999999</v>
      </c>
      <c r="M232" s="5"/>
      <c r="N232" s="83">
        <f>VLOOKUP(A232,raw_부광!A:L,5,FALSE)</f>
        <v>607067000</v>
      </c>
      <c r="O232" s="5"/>
      <c r="P232" s="5"/>
      <c r="Q232" s="5">
        <f t="shared" si="41"/>
        <v>1.0040360552853662</v>
      </c>
      <c r="R232" s="185" t="str">
        <f>VLOOKUP(A232,raw_아이건설넷결과!C:K,8,FALSE)</f>
        <v>599,379,000</v>
      </c>
      <c r="S232" s="5" t="str">
        <f>VLOOKUP(A232,raw_아이건설넷결과!C:L,10,FALSE)</f>
        <v>백경건설주식회사</v>
      </c>
      <c r="T232" s="126">
        <f t="shared" si="47"/>
        <v>88.39636997602085</v>
      </c>
      <c r="U232" s="123">
        <f t="shared" si="42"/>
        <v>88.396371477603239</v>
      </c>
      <c r="V232" s="119">
        <f t="shared" si="48"/>
        <v>0.88099143671014457</v>
      </c>
      <c r="W232" s="178" t="str">
        <f>VLOOKUP(A232,raw_아이건설넷결과!C:N,6,FALSE)</f>
        <v>678,058,375</v>
      </c>
      <c r="X232" s="84">
        <f t="shared" si="43"/>
        <v>0.99663755647861529</v>
      </c>
      <c r="Y232" s="83">
        <f t="shared" si="38"/>
        <v>99663.75564786153</v>
      </c>
      <c r="Z232" s="121">
        <f t="shared" si="49"/>
        <v>594962331.8968997</v>
      </c>
      <c r="AA232" s="83">
        <f t="shared" si="44"/>
        <v>35665578.908850975</v>
      </c>
      <c r="AB232" s="118">
        <f t="shared" si="45"/>
        <v>34952267.330673955</v>
      </c>
      <c r="AC232" s="9" t="str">
        <f>VLOOKUP(A232,raw_아이건설넷목록!B:P,14,FALSE)</f>
        <v>23/11/10/10:00</v>
      </c>
      <c r="AD232" s="9" t="str">
        <f>VLOOKUP(A232,raw_아이건설넷목록!B:Q,15,FALSE)</f>
        <v>23/11/15/10:00</v>
      </c>
      <c r="AE232" s="9" t="str">
        <f>VLOOKUP(A232,raw_아이건설넷목록!B:R,16,FALSE)</f>
        <v>23/11/15/11:00</v>
      </c>
      <c r="AF232" s="9" t="str">
        <f>VLOOKUP(A232,raw_부광!A:L,12,FALSE)</f>
        <v>515/907</v>
      </c>
      <c r="AG232" s="85" t="s">
        <v>109</v>
      </c>
    </row>
    <row r="233" spans="1:33" ht="12.6" customHeight="1">
      <c r="A233" s="9" t="s">
        <v>880</v>
      </c>
      <c r="B233" s="5" t="s">
        <v>632</v>
      </c>
      <c r="C233" s="5" t="s">
        <v>501</v>
      </c>
      <c r="D233" s="5"/>
      <c r="E233" s="113">
        <f>VLOOKUP(A233,raw_아이건설넷목록!B:G,5,FALSE)</f>
        <v>2239977000</v>
      </c>
      <c r="F233" s="83">
        <v>2239977000</v>
      </c>
      <c r="G233" s="182">
        <f t="shared" si="39"/>
        <v>1.0059266845327424</v>
      </c>
      <c r="H233" s="83">
        <f>VLOOKUP(A233,raw_아이건설넷목록!B:I,7,FALSE)</f>
        <v>86.745000000000005</v>
      </c>
      <c r="I233" s="114">
        <f>IF(E233="","-",IF(E233&lt;1000000000,낙찰하한율!$B$3,IF(AND(E233&lt;5000000000,E233&gt;=1000000000),낙찰하한율!$B$4,IF(AND(E233&gt;=5000000000,E233&lt;10000000000),낙찰하한율!$B$5,IF(AND(E233&gt;=10000000000,E233&lt;30000000000),낙찰하한율!$B$6)))))</f>
        <v>0.86745000000000005</v>
      </c>
      <c r="J233" s="180">
        <f t="shared" si="40"/>
        <v>1954583999.9999998</v>
      </c>
      <c r="K233" s="83">
        <f>VLOOKUP(A233,raw_아이건설넷목록!B:J,8,FALSE)</f>
        <v>86882795</v>
      </c>
      <c r="L233" s="173">
        <f t="shared" si="46"/>
        <v>85145139.099999994</v>
      </c>
      <c r="M233" s="5"/>
      <c r="N233" s="83">
        <f>VLOOKUP(A233,raw_부광!A:L,5,FALSE)</f>
        <v>1954584000</v>
      </c>
      <c r="O233" s="5"/>
      <c r="P233" s="5"/>
      <c r="Q233" s="5">
        <f t="shared" si="41"/>
        <v>1.0141443586441012</v>
      </c>
      <c r="R233" s="185" t="str">
        <f>VLOOKUP(A233,raw_아이건설넷결과!C:K,8,FALSE)</f>
        <v>1,970,551,500</v>
      </c>
      <c r="S233" s="5" t="str">
        <f>VLOOKUP(A233,raw_아이건설넷결과!C:L,10,FALSE)</f>
        <v>(주)파란산업개발</v>
      </c>
      <c r="T233" s="126">
        <f t="shared" si="47"/>
        <v>87.712977668021352</v>
      </c>
      <c r="U233" s="123">
        <f t="shared" si="42"/>
        <v>87.71297814244592</v>
      </c>
      <c r="V233" s="119">
        <f t="shared" si="48"/>
        <v>0.87971952390582586</v>
      </c>
      <c r="W233" s="178" t="str">
        <f>VLOOKUP(A233,raw_아이건설넷결과!C:N,6,FALSE)</f>
        <v>2,246,590,575</v>
      </c>
      <c r="X233" s="84">
        <f t="shared" si="43"/>
        <v>1.0029525191553306</v>
      </c>
      <c r="Y233" s="83">
        <f t="shared" si="38"/>
        <v>100295.25191553305</v>
      </c>
      <c r="Z233" s="121">
        <f t="shared" si="49"/>
        <v>1948805005.7817998</v>
      </c>
      <c r="AA233" s="83">
        <f t="shared" si="44"/>
        <v>87139318.116506159</v>
      </c>
      <c r="AB233" s="118">
        <f t="shared" si="45"/>
        <v>85396531.754176036</v>
      </c>
      <c r="AC233" s="9" t="str">
        <f>VLOOKUP(A233,raw_아이건설넷목록!B:P,14,FALSE)</f>
        <v>23/11/08/10:00</v>
      </c>
      <c r="AD233" s="9" t="str">
        <f>VLOOKUP(A233,raw_아이건설넷목록!B:Q,15,FALSE)</f>
        <v>23/11/14/10:00</v>
      </c>
      <c r="AE233" s="9" t="str">
        <f>VLOOKUP(A233,raw_아이건설넷목록!B:R,16,FALSE)</f>
        <v>23/11/14/11:00</v>
      </c>
      <c r="AF233" s="9" t="str">
        <f>VLOOKUP(A233,raw_부광!A:L,12,FALSE)</f>
        <v>-447/796</v>
      </c>
      <c r="AG233" s="9" t="s">
        <v>111</v>
      </c>
    </row>
    <row r="234" spans="1:33" ht="12.6" customHeight="1">
      <c r="A234" s="9" t="s">
        <v>881</v>
      </c>
      <c r="B234" s="5" t="s">
        <v>633</v>
      </c>
      <c r="C234" s="5" t="s">
        <v>466</v>
      </c>
      <c r="D234" s="5"/>
      <c r="E234" s="113">
        <f>VLOOKUP(A234,raw_아이건설넷목록!B:G,5,FALSE)</f>
        <v>764361000</v>
      </c>
      <c r="F234" s="83">
        <v>764361000</v>
      </c>
      <c r="G234" s="182">
        <f t="shared" si="39"/>
        <v>1.0170696821776539</v>
      </c>
      <c r="H234" s="83">
        <f>VLOOKUP(A234,raw_아이건설넷목록!B:I,7,FALSE)</f>
        <v>87.745000000000005</v>
      </c>
      <c r="I234" s="114">
        <f>IF(E234="","-",IF(E234&lt;1000000000,낙찰하한율!$B$3,IF(AND(E234&lt;5000000000,E234&gt;=1000000000),낙찰하한율!$B$4,IF(AND(E234&gt;=5000000000,E234&lt;10000000000),낙찰하한율!$B$5,IF(AND(E234&gt;=10000000000,E234&lt;30000000000),낙찰하한율!$B$6)))))</f>
        <v>0.87744999999999995</v>
      </c>
      <c r="J234" s="180">
        <f t="shared" si="40"/>
        <v>682137000.00000012</v>
      </c>
      <c r="K234" s="83">
        <f>VLOOKUP(A234,raw_아이건설넷목록!B:J,8,FALSE)</f>
        <v>41128373</v>
      </c>
      <c r="L234" s="173">
        <f t="shared" si="46"/>
        <v>40305805.539999999</v>
      </c>
      <c r="M234" s="5"/>
      <c r="N234" s="83">
        <f>VLOOKUP(A234,raw_부광!A:L,5,FALSE)</f>
        <v>682137000</v>
      </c>
      <c r="O234" s="5"/>
      <c r="P234" s="5"/>
      <c r="Q234" s="5">
        <f t="shared" si="41"/>
        <v>1.0008800814352403</v>
      </c>
      <c r="R234" s="185" t="str">
        <f>VLOOKUP(A234,raw_아이건설넷결과!C:K,8,FALSE)</f>
        <v>671,278,820</v>
      </c>
      <c r="S234" s="5" t="str">
        <f>VLOOKUP(A234,raw_아이건설넷결과!C:L,10,FALSE)</f>
        <v>주식회사 세한종합건설</v>
      </c>
      <c r="T234" s="126">
        <f t="shared" si="47"/>
        <v>88.419488286014527</v>
      </c>
      <c r="U234" s="123">
        <f t="shared" si="42"/>
        <v>88.419489624443059</v>
      </c>
      <c r="V234" s="119">
        <f t="shared" si="48"/>
        <v>0.87822222745535161</v>
      </c>
      <c r="W234" s="178" t="str">
        <f>VLOOKUP(A234,raw_아이건설넷결과!C:N,6,FALSE)</f>
        <v>759,197,800</v>
      </c>
      <c r="X234" s="84">
        <f t="shared" si="43"/>
        <v>0.99324507660647254</v>
      </c>
      <c r="Y234" s="83">
        <f t="shared" si="38"/>
        <v>99324.507660647258</v>
      </c>
      <c r="Z234" s="121">
        <f t="shared" si="49"/>
        <v>666158120.36314976</v>
      </c>
      <c r="AA234" s="83">
        <f t="shared" si="44"/>
        <v>40850553.991084576</v>
      </c>
      <c r="AB234" s="118">
        <f t="shared" si="45"/>
        <v>40033542.911262885</v>
      </c>
      <c r="AC234" s="9" t="str">
        <f>VLOOKUP(A234,raw_아이건설넷목록!B:P,14,FALSE)</f>
        <v>23/10/30/14:00</v>
      </c>
      <c r="AD234" s="9" t="str">
        <f>VLOOKUP(A234,raw_아이건설넷목록!B:Q,15,FALSE)</f>
        <v>23/11/02/14:00</v>
      </c>
      <c r="AE234" s="9" t="str">
        <f>VLOOKUP(A234,raw_아이건설넷목록!B:R,16,FALSE)</f>
        <v>23/11/02/15:00</v>
      </c>
      <c r="AF234" s="9" t="str">
        <f>VLOOKUP(A234,raw_부광!A:L,12,FALSE)</f>
        <v>525/711</v>
      </c>
      <c r="AG234" s="9" t="s">
        <v>118</v>
      </c>
    </row>
    <row r="235" spans="1:33" ht="12.6" customHeight="1">
      <c r="A235" s="9" t="s">
        <v>882</v>
      </c>
      <c r="B235" s="5" t="s">
        <v>634</v>
      </c>
      <c r="C235" s="5" t="s">
        <v>390</v>
      </c>
      <c r="D235" s="5"/>
      <c r="E235" s="113">
        <f>VLOOKUP(A235,raw_아이건설넷목록!B:G,5,FALSE)</f>
        <v>2126023000</v>
      </c>
      <c r="F235" s="83">
        <v>2126023000</v>
      </c>
      <c r="G235" s="182">
        <f t="shared" si="39"/>
        <v>1.0179633519191171</v>
      </c>
      <c r="H235" s="83">
        <f>VLOOKUP(A235,raw_아이건설넷목록!B:I,7,FALSE)</f>
        <v>86.745000000000005</v>
      </c>
      <c r="I235" s="114">
        <f>IF(E235="","-",IF(E235&lt;1000000000,낙찰하한율!$B$3,IF(AND(E235&lt;5000000000,E235&gt;=1000000000),낙찰하한율!$B$4,IF(AND(E235&gt;=5000000000,E235&lt;10000000000),낙찰하한율!$B$5,IF(AND(E235&gt;=10000000000,E235&lt;30000000000),낙찰하한율!$B$6)))))</f>
        <v>0.86745000000000005</v>
      </c>
      <c r="J235" s="180">
        <f t="shared" si="40"/>
        <v>1877346999.9999998</v>
      </c>
      <c r="K235" s="83">
        <f>VLOOKUP(A235,raw_아이건설넷목록!B:J,8,FALSE)</f>
        <v>117149320</v>
      </c>
      <c r="L235" s="173">
        <f t="shared" si="46"/>
        <v>114806333.59999999</v>
      </c>
      <c r="M235" s="5"/>
      <c r="N235" s="83">
        <f>VLOOKUP(A235,raw_부광!A:L,5,FALSE)</f>
        <v>1877347000</v>
      </c>
      <c r="O235" s="5"/>
      <c r="P235" s="5"/>
      <c r="Q235" s="5">
        <f t="shared" si="41"/>
        <v>1.0040748685870293</v>
      </c>
      <c r="R235" s="185" t="str">
        <f>VLOOKUP(A235,raw_아이건설넷결과!C:K,8,FALSE)</f>
        <v>1,851,733,600</v>
      </c>
      <c r="S235" s="5" t="str">
        <f>VLOOKUP(A235,raw_아이건설넷결과!C:L,10,FALSE)</f>
        <v>세다건설(주)</v>
      </c>
      <c r="T235" s="126">
        <f t="shared" si="47"/>
        <v>87.482520544187082</v>
      </c>
      <c r="U235" s="123">
        <f t="shared" si="42"/>
        <v>87.482521057171439</v>
      </c>
      <c r="V235" s="119">
        <f t="shared" si="48"/>
        <v>0.87098474475581877</v>
      </c>
      <c r="W235" s="178" t="str">
        <f>VLOOKUP(A235,raw_아이건설넷결과!C:N,6,FALSE)</f>
        <v>2,116,689,800</v>
      </c>
      <c r="X235" s="84">
        <f t="shared" si="43"/>
        <v>0.9956100192707229</v>
      </c>
      <c r="Y235" s="83">
        <f t="shared" si="38"/>
        <v>99561.001927072284</v>
      </c>
      <c r="Z235" s="121">
        <f t="shared" si="49"/>
        <v>1836122578.50805</v>
      </c>
      <c r="AA235" s="83">
        <f t="shared" si="44"/>
        <v>116635036.74275209</v>
      </c>
      <c r="AB235" s="118">
        <f t="shared" si="45"/>
        <v>114302336.00789705</v>
      </c>
      <c r="AC235" s="9" t="str">
        <f>VLOOKUP(A235,raw_아이건설넷목록!B:P,14,FALSE)</f>
        <v>23/11/10/14:00</v>
      </c>
      <c r="AD235" s="9" t="str">
        <f>VLOOKUP(A235,raw_아이건설넷목록!B:Q,15,FALSE)</f>
        <v>23/11/15/14:00</v>
      </c>
      <c r="AE235" s="9" t="str">
        <f>VLOOKUP(A235,raw_아이건설넷목록!B:R,16,FALSE)</f>
        <v>23/11/15/15:00</v>
      </c>
      <c r="AF235" s="9" t="str">
        <f>VLOOKUP(A235,raw_부광!A:L,12,FALSE)</f>
        <v>489/785</v>
      </c>
      <c r="AG235" s="9" t="s">
        <v>118</v>
      </c>
    </row>
    <row r="236" spans="1:33" ht="12.6" customHeight="1">
      <c r="A236" s="9" t="s">
        <v>883</v>
      </c>
      <c r="B236" s="5" t="s">
        <v>635</v>
      </c>
      <c r="C236" s="5" t="s">
        <v>636</v>
      </c>
      <c r="D236" s="5"/>
      <c r="E236" s="113">
        <f>VLOOKUP(A236,raw_아이건설넷목록!B:G,5,FALSE)</f>
        <v>859936000</v>
      </c>
      <c r="F236" s="83">
        <v>859936000</v>
      </c>
      <c r="G236" s="182">
        <f t="shared" si="39"/>
        <v>1.0115541011961857</v>
      </c>
      <c r="H236" s="83">
        <f>VLOOKUP(A236,raw_아이건설넷목록!B:I,7,FALSE)</f>
        <v>87.745000000000005</v>
      </c>
      <c r="I236" s="114">
        <f>IF(E236="","-",IF(E236&lt;1000000000,낙찰하한율!$B$3,IF(AND(E236&lt;5000000000,E236&gt;=1000000000),낙찰하한율!$B$4,IF(AND(E236&gt;=5000000000,E236&lt;10000000000),낙찰하한율!$B$5,IF(AND(E236&gt;=10000000000,E236&lt;30000000000),낙찰하한율!$B$6)))))</f>
        <v>0.87744999999999995</v>
      </c>
      <c r="J236" s="180">
        <f t="shared" si="40"/>
        <v>763269000</v>
      </c>
      <c r="K236" s="83">
        <f>VLOOKUP(A236,raw_아이건설넷목록!B:J,8,FALSE)</f>
        <v>40019474</v>
      </c>
      <c r="L236" s="173">
        <f t="shared" si="46"/>
        <v>39219084.519999996</v>
      </c>
      <c r="M236" s="5"/>
      <c r="N236" s="83">
        <f>VLOOKUP(A236,raw_부광!A:L,5,FALSE)</f>
        <v>763269000</v>
      </c>
      <c r="O236" s="5"/>
      <c r="P236" s="5"/>
      <c r="Q236" s="5">
        <f t="shared" si="41"/>
        <v>1.0161051530317873</v>
      </c>
      <c r="R236" s="185" t="str">
        <f>VLOOKUP(A236,raw_아이건설넷결과!C:K,8,FALSE)</f>
        <v>766,703,000</v>
      </c>
      <c r="S236" s="5" t="str">
        <f>VLOOKUP(A236,raw_아이건설넷결과!C:L,10,FALSE)</f>
        <v>(주)지견종합건설</v>
      </c>
      <c r="T236" s="126">
        <f t="shared" si="47"/>
        <v>88.319107978253257</v>
      </c>
      <c r="U236" s="123">
        <f t="shared" si="42"/>
        <v>88.31910915891612</v>
      </c>
      <c r="V236" s="119">
        <f t="shared" si="48"/>
        <v>0.89158146652774162</v>
      </c>
      <c r="W236" s="178" t="str">
        <f>VLOOKUP(A236,raw_아이건설넷결과!C:N,6,FALSE)</f>
        <v>868,105,450</v>
      </c>
      <c r="X236" s="84">
        <f t="shared" si="43"/>
        <v>1.0095000674468797</v>
      </c>
      <c r="Y236" s="83">
        <f t="shared" si="38"/>
        <v>100950.00674468797</v>
      </c>
      <c r="Z236" s="121">
        <f t="shared" si="49"/>
        <v>761719137.85564971</v>
      </c>
      <c r="AA236" s="83">
        <f t="shared" si="44"/>
        <v>40399661.702188648</v>
      </c>
      <c r="AB236" s="118">
        <f t="shared" si="45"/>
        <v>39591668.468144871</v>
      </c>
      <c r="AC236" s="9" t="str">
        <f>VLOOKUP(A236,raw_아이건설넷목록!B:P,14,FALSE)</f>
        <v>23/10/20/17:00</v>
      </c>
      <c r="AD236" s="9" t="str">
        <f>VLOOKUP(A236,raw_아이건설넷목록!B:Q,15,FALSE)</f>
        <v>23/10/27/12:00</v>
      </c>
      <c r="AE236" s="9" t="str">
        <f>VLOOKUP(A236,raw_아이건설넷목록!B:R,16,FALSE)</f>
        <v>23/10/27/13:00</v>
      </c>
      <c r="AF236" s="9" t="str">
        <f>VLOOKUP(A236,raw_부광!A:L,12,FALSE)</f>
        <v>-115/846</v>
      </c>
      <c r="AG236" s="9" t="s">
        <v>281</v>
      </c>
    </row>
    <row r="237" spans="1:33" ht="12.6" customHeight="1">
      <c r="A237" s="9" t="s">
        <v>884</v>
      </c>
      <c r="B237" s="5" t="s">
        <v>637</v>
      </c>
      <c r="C237" s="5" t="s">
        <v>319</v>
      </c>
      <c r="D237" s="5"/>
      <c r="E237" s="113">
        <f>VLOOKUP(A237,raw_아이건설넷목록!B:G,5,FALSE)</f>
        <v>2217563000</v>
      </c>
      <c r="F237" s="83">
        <v>2217563000</v>
      </c>
      <c r="G237" s="182">
        <f t="shared" si="39"/>
        <v>1.0169923842933186</v>
      </c>
      <c r="H237" s="83">
        <f>VLOOKUP(A237,raw_아이건설넷목록!B:I,7,FALSE)</f>
        <v>86.745000000000005</v>
      </c>
      <c r="I237" s="114">
        <f>IF(E237="","-",IF(E237&lt;1000000000,낙찰하한율!$B$3,IF(AND(E237&lt;5000000000,E237&gt;=1000000000),낙찰하한율!$B$4,IF(AND(E237&gt;=5000000000,E237&lt;10000000000),낙찰하한율!$B$5,IF(AND(E237&gt;=10000000000,E237&lt;30000000000),낙찰하한율!$B$6)))))</f>
        <v>0.86745000000000005</v>
      </c>
      <c r="J237" s="180">
        <f t="shared" si="40"/>
        <v>1956312000</v>
      </c>
      <c r="K237" s="83">
        <f>VLOOKUP(A237,raw_아이건설넷목록!B:J,8,FALSE)</f>
        <v>107126242</v>
      </c>
      <c r="L237" s="173">
        <f t="shared" si="46"/>
        <v>104983717.16</v>
      </c>
      <c r="M237" s="5"/>
      <c r="N237" s="83">
        <f>VLOOKUP(A237,raw_부광!A:L,5,FALSE)</f>
        <v>1956312000</v>
      </c>
      <c r="O237" s="5"/>
      <c r="P237" s="5"/>
      <c r="Q237" s="5">
        <f t="shared" si="41"/>
        <v>1.0151198779813275</v>
      </c>
      <c r="R237" s="185" t="str">
        <f>VLOOKUP(A237,raw_아이건설넷결과!C:K,8,FALSE)</f>
        <v>1,952,710,000</v>
      </c>
      <c r="S237" s="5" t="str">
        <f>VLOOKUP(A237,raw_아이건설넷결과!C:L,10,FALSE)</f>
        <v>은하수산업(주)</v>
      </c>
      <c r="T237" s="126">
        <f t="shared" si="47"/>
        <v>87.380464757841921</v>
      </c>
      <c r="U237" s="123">
        <f t="shared" si="42"/>
        <v>87.380465247693394</v>
      </c>
      <c r="V237" s="119">
        <f t="shared" si="48"/>
        <v>0.88056573815490247</v>
      </c>
      <c r="W237" s="178" t="str">
        <f>VLOOKUP(A237,raw_아이건설넷결과!C:N,6,FALSE)</f>
        <v>2,234,721,450</v>
      </c>
      <c r="X237" s="84">
        <f t="shared" si="43"/>
        <v>1.0077375253825933</v>
      </c>
      <c r="Y237" s="83">
        <f t="shared" si="38"/>
        <v>100773.75253825933</v>
      </c>
      <c r="Z237" s="121">
        <f t="shared" si="49"/>
        <v>1938509133.3005497</v>
      </c>
      <c r="AA237" s="83">
        <f t="shared" ref="AA237:AA247" si="50">K237*X237</f>
        <v>107955134.01661684</v>
      </c>
      <c r="AB237" s="118">
        <f t="shared" si="45"/>
        <v>105796031.3362845</v>
      </c>
      <c r="AC237" s="9" t="str">
        <f>VLOOKUP(A237,raw_아이건설넷목록!B:P,14,FALSE)</f>
        <v>23/11/07/10:00</v>
      </c>
      <c r="AD237" s="9" t="str">
        <f>VLOOKUP(A237,raw_아이건설넷목록!B:Q,15,FALSE)</f>
        <v>23/11/09/10:00</v>
      </c>
      <c r="AE237" s="9" t="str">
        <f>VLOOKUP(A237,raw_아이건설넷목록!B:R,16,FALSE)</f>
        <v>23/11/09/11:00</v>
      </c>
      <c r="AF237" s="9" t="str">
        <f>VLOOKUP(A237,raw_부광!A:L,12,FALSE)</f>
        <v>37/780</v>
      </c>
      <c r="AG237" s="9" t="s">
        <v>281</v>
      </c>
    </row>
    <row r="238" spans="1:33" ht="12.6" customHeight="1">
      <c r="A238" s="9" t="s">
        <v>885</v>
      </c>
      <c r="B238" s="5" t="s">
        <v>638</v>
      </c>
      <c r="C238" s="5" t="s">
        <v>379</v>
      </c>
      <c r="D238" s="5"/>
      <c r="E238" s="113">
        <f>VLOOKUP(A238,raw_아이건설넷목록!B:G,5,FALSE)</f>
        <v>785723000</v>
      </c>
      <c r="F238" s="83">
        <v>785723000</v>
      </c>
      <c r="G238" s="182">
        <f t="shared" si="39"/>
        <v>1.0082551264146415</v>
      </c>
      <c r="H238" s="83">
        <f>VLOOKUP(A238,raw_아이건설넷목록!B:I,7,FALSE)</f>
        <v>87.745000000000005</v>
      </c>
      <c r="I238" s="114">
        <f>IF(E238="","-",IF(E238&lt;1000000000,낙찰하한율!$B$3,IF(AND(E238&lt;5000000000,E238&gt;=1000000000),낙찰하한율!$B$4,IF(AND(E238&gt;=5000000000,E238&lt;10000000000),낙찰하한율!$B$5,IF(AND(E238&gt;=10000000000,E238&lt;30000000000),낙찰하한율!$B$6)))))</f>
        <v>0.87744999999999995</v>
      </c>
      <c r="J238" s="180">
        <f t="shared" si="40"/>
        <v>695124000.00000012</v>
      </c>
      <c r="K238" s="83">
        <f>VLOOKUP(A238,raw_아이건설넷목록!B:J,8,FALSE)</f>
        <v>46431498</v>
      </c>
      <c r="L238" s="173">
        <f t="shared" si="46"/>
        <v>45502868.039999999</v>
      </c>
      <c r="M238" s="5"/>
      <c r="N238" s="83">
        <f>VLOOKUP(A238,raw_부광!A:L,5,FALSE)</f>
        <v>695124000</v>
      </c>
      <c r="O238" s="5"/>
      <c r="P238" s="5"/>
      <c r="Q238" s="5">
        <f t="shared" si="41"/>
        <v>1.0063964241805881</v>
      </c>
      <c r="R238" s="185" t="str">
        <f>VLOOKUP(A238,raw_아이건설넷결과!C:K,8,FALSE)</f>
        <v>693,842,550</v>
      </c>
      <c r="S238" s="5" t="str">
        <f>VLOOKUP(A238,raw_아이건설넷결과!C:L,10,FALSE)</f>
        <v>주식회사 지성종합건축</v>
      </c>
      <c r="T238" s="126">
        <f t="shared" si="47"/>
        <v>88.472134756664857</v>
      </c>
      <c r="U238" s="123">
        <f t="shared" si="42"/>
        <v>88.472136046448469</v>
      </c>
      <c r="V238" s="119">
        <f t="shared" si="48"/>
        <v>0.88306254239725701</v>
      </c>
      <c r="W238" s="178" t="str">
        <f>VLOOKUP(A238,raw_아이건설넷결과!C:N,6,FALSE)</f>
        <v>784,249,800</v>
      </c>
      <c r="X238" s="84">
        <f t="shared" si="43"/>
        <v>0.99812503897684046</v>
      </c>
      <c r="Y238" s="83">
        <f t="shared" si="38"/>
        <v>99812.503897684044</v>
      </c>
      <c r="Z238" s="121">
        <f t="shared" si="49"/>
        <v>688139997.76314974</v>
      </c>
      <c r="AA238" s="83">
        <f t="shared" si="50"/>
        <v>46344440.751003087</v>
      </c>
      <c r="AB238" s="118">
        <f t="shared" si="45"/>
        <v>45417551.935983025</v>
      </c>
      <c r="AC238" s="9" t="str">
        <f>VLOOKUP(A238,raw_아이건설넷목록!B:P,14,FALSE)</f>
        <v>23/10/31/10:00</v>
      </c>
      <c r="AD238" s="9" t="str">
        <f>VLOOKUP(A238,raw_아이건설넷목록!B:Q,15,FALSE)</f>
        <v>23/11/02/10:00</v>
      </c>
      <c r="AE238" s="9" t="str">
        <f>VLOOKUP(A238,raw_아이건설넷목록!B:R,16,FALSE)</f>
        <v>23/11/02/11:00</v>
      </c>
      <c r="AF238" s="9" t="str">
        <f>VLOOKUP(A238,raw_부광!A:L,12,FALSE)</f>
        <v>128/1161</v>
      </c>
      <c r="AG238" s="85" t="s">
        <v>109</v>
      </c>
    </row>
    <row r="239" spans="1:33" ht="12.6" customHeight="1">
      <c r="A239" s="9" t="s">
        <v>886</v>
      </c>
      <c r="B239" s="5" t="s">
        <v>639</v>
      </c>
      <c r="C239" s="5" t="s">
        <v>479</v>
      </c>
      <c r="D239" s="5"/>
      <c r="E239" s="113">
        <f>VLOOKUP(A239,raw_아이건설넷목록!B:G,5,FALSE)</f>
        <v>1379450000</v>
      </c>
      <c r="F239" s="83">
        <v>1379450000</v>
      </c>
      <c r="G239" s="182">
        <f t="shared" si="39"/>
        <v>1.0080177721967607</v>
      </c>
      <c r="H239" s="83">
        <f>VLOOKUP(A239,raw_아이건설넷목록!B:I,7,FALSE)</f>
        <v>86.745000000000005</v>
      </c>
      <c r="I239" s="114">
        <f>IF(E239="","-",IF(E239&lt;1000000000,낙찰하한율!$B$3,IF(AND(E239&lt;5000000000,E239&gt;=1000000000),낙찰하한율!$B$4,IF(AND(E239&gt;=5000000000,E239&lt;10000000000),낙찰하한율!$B$5,IF(AND(E239&gt;=10000000000,E239&lt;30000000000),낙찰하한율!$B$6)))))</f>
        <v>0.86745000000000005</v>
      </c>
      <c r="J239" s="180">
        <f t="shared" si="40"/>
        <v>1206198000</v>
      </c>
      <c r="K239" s="83">
        <f>VLOOKUP(A239,raw_아이건설넷목록!B:J,8,FALSE)</f>
        <v>63689276</v>
      </c>
      <c r="L239" s="173">
        <f t="shared" si="46"/>
        <v>62415490.479999997</v>
      </c>
      <c r="M239" s="5"/>
      <c r="N239" s="83">
        <f>VLOOKUP(A239,raw_부광!A:L,5,FALSE)</f>
        <v>1206198000</v>
      </c>
      <c r="O239" s="5"/>
      <c r="P239" s="5"/>
      <c r="Q239" s="5">
        <f t="shared" si="41"/>
        <v>0.9993223300556634</v>
      </c>
      <c r="R239" s="185" t="str">
        <f>VLOOKUP(A239,raw_아이건설넷결과!C:K,8,FALSE)</f>
        <v>1,195,793,000</v>
      </c>
      <c r="S239" s="5" t="str">
        <f>VLOOKUP(A239,raw_아이건설넷결과!C:L,10,FALSE)</f>
        <v>(주)중앙종합건설</v>
      </c>
      <c r="T239" s="126">
        <f t="shared" si="47"/>
        <v>87.363716563910813</v>
      </c>
      <c r="U239" s="123">
        <f t="shared" si="42"/>
        <v>87.363717364738179</v>
      </c>
      <c r="V239" s="119">
        <f t="shared" si="48"/>
        <v>0.86686215520678533</v>
      </c>
      <c r="W239" s="178" t="str">
        <f>VLOOKUP(A239,raw_아이건설넷결과!C:N,6,FALSE)</f>
        <v>1,368,752,425</v>
      </c>
      <c r="X239" s="84">
        <f t="shared" si="43"/>
        <v>0.99224504331436447</v>
      </c>
      <c r="Y239" s="83">
        <f t="shared" si="38"/>
        <v>99224.504331436445</v>
      </c>
      <c r="Z239" s="121">
        <f t="shared" si="49"/>
        <v>1187324302.5642998</v>
      </c>
      <c r="AA239" s="83">
        <f t="shared" si="50"/>
        <v>63195368.423280515</v>
      </c>
      <c r="AB239" s="118">
        <f t="shared" si="45"/>
        <v>61931461.054814905</v>
      </c>
      <c r="AC239" s="9" t="str">
        <f>VLOOKUP(A239,raw_아이건설넷목록!B:P,14,FALSE)</f>
        <v>23/10/27/10:00</v>
      </c>
      <c r="AD239" s="9" t="str">
        <f>VLOOKUP(A239,raw_아이건설넷목록!B:Q,15,FALSE)</f>
        <v>23/11/01/10:00</v>
      </c>
      <c r="AE239" s="9" t="str">
        <f>VLOOKUP(A239,raw_아이건설넷목록!B:R,16,FALSE)</f>
        <v>23/11/01/11:00</v>
      </c>
      <c r="AF239" s="9" t="str">
        <f>VLOOKUP(A239,raw_부광!A:L,12,FALSE)</f>
        <v>374/808</v>
      </c>
      <c r="AG239" s="85" t="s">
        <v>109</v>
      </c>
    </row>
    <row r="240" spans="1:33" ht="12.6" customHeight="1">
      <c r="A240" s="9" t="s">
        <v>887</v>
      </c>
      <c r="B240" s="5" t="s">
        <v>640</v>
      </c>
      <c r="C240" s="5" t="s">
        <v>364</v>
      </c>
      <c r="D240" s="5"/>
      <c r="E240" s="113">
        <f>VLOOKUP(A240,raw_아이건설넷목록!B:G,5,FALSE)</f>
        <v>579268000</v>
      </c>
      <c r="F240" s="83">
        <v>579268000</v>
      </c>
      <c r="G240" s="182">
        <f t="shared" si="39"/>
        <v>1.017150616948548</v>
      </c>
      <c r="H240" s="83">
        <f>VLOOKUP(A240,raw_아이건설넷목록!B:I,7,FALSE)</f>
        <v>87.745000000000005</v>
      </c>
      <c r="I240" s="114">
        <f>IF(E240="","-",IF(E240&lt;1000000000,낙찰하한율!$B$3,IF(AND(E240&lt;5000000000,E240&gt;=1000000000),낙찰하한율!$B$4,IF(AND(E240&gt;=5000000000,E240&lt;10000000000),낙찰하한율!$B$5,IF(AND(E240&gt;=10000000000,E240&lt;30000000000),낙찰하한율!$B$6)))))</f>
        <v>0.87744999999999995</v>
      </c>
      <c r="J240" s="180">
        <f t="shared" si="40"/>
        <v>516996000</v>
      </c>
      <c r="K240" s="83">
        <f>VLOOKUP(A240,raw_아이건설넷목록!B:J,8,FALSE)</f>
        <v>31518603</v>
      </c>
      <c r="L240" s="173">
        <f t="shared" si="46"/>
        <v>30888230.939999998</v>
      </c>
      <c r="M240" s="5"/>
      <c r="N240" s="83">
        <f>VLOOKUP(A240,raw_부광!A:L,5,FALSE)</f>
        <v>516996000</v>
      </c>
      <c r="O240" s="5"/>
      <c r="P240" s="5"/>
      <c r="Q240" s="5">
        <f t="shared" si="41"/>
        <v>0.99702538670149365</v>
      </c>
      <c r="R240" s="185" t="str">
        <f>VLOOKUP(A240,raw_아이건설넷결과!C:K,8,FALSE)</f>
        <v>506,766,774</v>
      </c>
      <c r="S240" s="5" t="str">
        <f>VLOOKUP(A240,raw_아이건설넷결과!C:L,10,FALSE)</f>
        <v>주식회사 혜암</v>
      </c>
      <c r="T240" s="126">
        <f t="shared" si="47"/>
        <v>88.420578716380987</v>
      </c>
      <c r="U240" s="123">
        <f t="shared" si="42"/>
        <v>88.420580489159434</v>
      </c>
      <c r="V240" s="119">
        <f t="shared" si="48"/>
        <v>0.87483992556122558</v>
      </c>
      <c r="W240" s="178" t="str">
        <f>VLOOKUP(A240,raw_아이건설넷결과!C:N,6,FALSE)</f>
        <v>573,132,150</v>
      </c>
      <c r="X240" s="84">
        <f t="shared" si="43"/>
        <v>0.98940757991119832</v>
      </c>
      <c r="Y240" s="83">
        <f t="shared" si="38"/>
        <v>98940.757991119826</v>
      </c>
      <c r="Z240" s="121">
        <f t="shared" si="49"/>
        <v>502894815.77064973</v>
      </c>
      <c r="AA240" s="83">
        <f t="shared" si="50"/>
        <v>31184744.716411836</v>
      </c>
      <c r="AB240" s="118">
        <f t="shared" si="45"/>
        <v>30561049.8220836</v>
      </c>
      <c r="AC240" s="9" t="str">
        <f>VLOOKUP(A240,raw_아이건설넷목록!B:P,14,FALSE)</f>
        <v>23/11/09/14:00</v>
      </c>
      <c r="AD240" s="9" t="str">
        <f>VLOOKUP(A240,raw_아이건설넷목록!B:Q,15,FALSE)</f>
        <v>23/11/13/14:00</v>
      </c>
      <c r="AE240" s="9" t="str">
        <f>VLOOKUP(A240,raw_아이건설넷목록!B:R,16,FALSE)</f>
        <v>23/11/13/15:00</v>
      </c>
      <c r="AF240" s="9" t="str">
        <f>VLOOKUP(A240,raw_부광!A:L,12,FALSE)</f>
        <v>716/847</v>
      </c>
      <c r="AG240" s="9" t="s">
        <v>118</v>
      </c>
    </row>
    <row r="241" spans="1:34" ht="12.6" customHeight="1">
      <c r="A241" s="9" t="s">
        <v>888</v>
      </c>
      <c r="B241" s="5" t="s">
        <v>641</v>
      </c>
      <c r="C241" s="5" t="s">
        <v>479</v>
      </c>
      <c r="D241" s="5"/>
      <c r="E241" s="113">
        <f>VLOOKUP(A241,raw_아이건설넷목록!B:G,5,FALSE)</f>
        <v>2005234000</v>
      </c>
      <c r="F241" s="83">
        <v>2005234000</v>
      </c>
      <c r="G241" s="182">
        <f t="shared" si="39"/>
        <v>1.0229256320145852</v>
      </c>
      <c r="H241" s="83">
        <f>VLOOKUP(A241,raw_아이건설넷목록!B:I,7,FALSE)</f>
        <v>86.745000000000005</v>
      </c>
      <c r="I241" s="114">
        <f>IF(E241="","-",IF(E241&lt;1000000000,낙찰하한율!$B$3,IF(AND(E241&lt;5000000000,E241&gt;=1000000000),낙찰하한율!$B$4,IF(AND(E241&gt;=5000000000,E241&lt;10000000000),낙찰하한율!$B$5,IF(AND(E241&gt;=10000000000,E241&lt;30000000000),낙찰하한율!$B$6)))))</f>
        <v>0.86745000000000005</v>
      </c>
      <c r="J241" s="180">
        <f t="shared" si="40"/>
        <v>1779318000</v>
      </c>
      <c r="K241" s="83">
        <f>VLOOKUP(A241,raw_아이건설넷목록!B:J,8,FALSE)</f>
        <v>126826525</v>
      </c>
      <c r="L241" s="173">
        <f t="shared" si="46"/>
        <v>124289994.5</v>
      </c>
      <c r="M241" s="5"/>
      <c r="N241" s="83">
        <f>VLOOKUP(A241,raw_부광!A:L,5,FALSE)</f>
        <v>1779318000</v>
      </c>
      <c r="O241" s="5"/>
      <c r="P241" s="5"/>
      <c r="Q241" s="5">
        <f t="shared" si="41"/>
        <v>1.0132325251879062</v>
      </c>
      <c r="R241" s="185" t="str">
        <f>VLOOKUP(A241,raw_아이건설넷결과!C:K,8,FALSE)</f>
        <v>1,762,457,420</v>
      </c>
      <c r="S241" s="5" t="str">
        <f>VLOOKUP(A241,raw_아이건설넷결과!C:L,10,FALSE)</f>
        <v>디에이치건설산업주식회사</v>
      </c>
      <c r="T241" s="126">
        <f t="shared" si="47"/>
        <v>87.581063350103761</v>
      </c>
      <c r="U241" s="123">
        <f t="shared" si="42"/>
        <v>87.581063885432357</v>
      </c>
      <c r="V241" s="119">
        <f t="shared" si="48"/>
        <v>0.8789285539742494</v>
      </c>
      <c r="W241" s="178" t="str">
        <f>VLOOKUP(A241,raw_아이건설넷결과!C:N,6,FALSE)</f>
        <v>2,012,372,700</v>
      </c>
      <c r="X241" s="84">
        <f t="shared" si="43"/>
        <v>1.0035600333926116</v>
      </c>
      <c r="Y241" s="83">
        <f t="shared" si="38"/>
        <v>100356.00333926115</v>
      </c>
      <c r="Z241" s="121">
        <f t="shared" si="49"/>
        <v>1745632710.1130497</v>
      </c>
      <c r="AA241" s="83">
        <f t="shared" si="50"/>
        <v>127278031.66406889</v>
      </c>
      <c r="AB241" s="118">
        <f t="shared" si="45"/>
        <v>124732471.03078751</v>
      </c>
      <c r="AC241" s="9" t="str">
        <f>VLOOKUP(A241,raw_아이건설넷목록!B:P,14,FALSE)</f>
        <v>23/11/01/10:00</v>
      </c>
      <c r="AD241" s="9" t="str">
        <f>VLOOKUP(A241,raw_아이건설넷목록!B:Q,15,FALSE)</f>
        <v>23/11/06/10:00</v>
      </c>
      <c r="AE241" s="9" t="str">
        <f>VLOOKUP(A241,raw_아이건설넷목록!B:R,16,FALSE)</f>
        <v>23/11/06/11:00</v>
      </c>
      <c r="AF241" s="9" t="str">
        <f>VLOOKUP(A241,raw_부광!A:L,12,FALSE)</f>
        <v>204/770</v>
      </c>
      <c r="AG241" s="85" t="s">
        <v>109</v>
      </c>
    </row>
    <row r="242" spans="1:34" ht="12.6" customHeight="1">
      <c r="A242" s="9" t="s">
        <v>889</v>
      </c>
      <c r="B242" s="5" t="s">
        <v>642</v>
      </c>
      <c r="C242" s="5" t="s">
        <v>341</v>
      </c>
      <c r="D242" s="5"/>
      <c r="E242" s="113">
        <f>VLOOKUP(A242,raw_아이건설넷목록!B:G,5,FALSE)</f>
        <v>842694000</v>
      </c>
      <c r="F242" s="83">
        <v>842694000</v>
      </c>
      <c r="G242" s="182">
        <f t="shared" si="39"/>
        <v>1.0057181833324029</v>
      </c>
      <c r="H242" s="83">
        <f>VLOOKUP(A242,raw_아이건설넷목록!B:I,7,FALSE)</f>
        <v>87.745000000000005</v>
      </c>
      <c r="I242" s="114">
        <f>IF(E242="","-",IF(E242&lt;1000000000,낙찰하한율!$B$3,IF(AND(E242&lt;5000000000,E242&gt;=1000000000),낙찰하한율!$B$4,IF(AND(E242&gt;=5000000000,E242&lt;10000000000),낙찰하한율!$B$5,IF(AND(E242&gt;=10000000000,E242&lt;30000000000),낙찰하한율!$B$6)))))</f>
        <v>0.87744999999999995</v>
      </c>
      <c r="J242" s="180">
        <f t="shared" si="40"/>
        <v>743650000</v>
      </c>
      <c r="K242" s="83">
        <f>VLOOKUP(A242,raw_아이건설넷목록!B:J,8,FALSE)</f>
        <v>28618511</v>
      </c>
      <c r="L242" s="173">
        <f t="shared" si="46"/>
        <v>28046140.780000001</v>
      </c>
      <c r="M242" s="5"/>
      <c r="N242" s="83">
        <f>VLOOKUP(A242,raw_부광!A:L,5,FALSE)</f>
        <v>743650000</v>
      </c>
      <c r="O242" s="5"/>
      <c r="P242" s="5"/>
      <c r="Q242" s="5">
        <f t="shared" si="41"/>
        <v>0.99751117673997158</v>
      </c>
      <c r="R242" s="185" t="str">
        <f>VLOOKUP(A242,raw_아이건설넷결과!C:K,8,FALSE)</f>
        <v>737,581,560</v>
      </c>
      <c r="S242" s="5" t="str">
        <f>VLOOKUP(A242,raw_아이건설넷결과!C:L,10,FALSE)</f>
        <v>주식회사 동심건설</v>
      </c>
      <c r="T242" s="126">
        <f t="shared" si="47"/>
        <v>88.166255836399358</v>
      </c>
      <c r="U242" s="123">
        <f t="shared" si="42"/>
        <v>88.16625707758547</v>
      </c>
      <c r="V242" s="119">
        <f t="shared" si="48"/>
        <v>0.87526618203048789</v>
      </c>
      <c r="W242" s="178" t="str">
        <f>VLOOKUP(A242,raw_아이건설넷결과!C:N,6,FALSE)</f>
        <v>836,580,325</v>
      </c>
      <c r="X242" s="84">
        <f t="shared" si="43"/>
        <v>0.99274508303132569</v>
      </c>
      <c r="Y242" s="83">
        <f t="shared" si="38"/>
        <v>99274.508303132563</v>
      </c>
      <c r="Z242" s="121">
        <f t="shared" si="49"/>
        <v>734057416.92439973</v>
      </c>
      <c r="AA242" s="83">
        <f t="shared" si="50"/>
        <v>28410886.078927908</v>
      </c>
      <c r="AB242" s="118">
        <f t="shared" si="45"/>
        <v>27842668.357349351</v>
      </c>
      <c r="AC242" s="9" t="str">
        <f>VLOOKUP(A242,raw_아이건설넷목록!B:P,14,FALSE)</f>
        <v>23/10/26/10:00</v>
      </c>
      <c r="AD242" s="9" t="str">
        <f>VLOOKUP(A242,raw_아이건설넷목록!B:Q,15,FALSE)</f>
        <v>23/10/30/10:00</v>
      </c>
      <c r="AE242" s="9" t="str">
        <f>VLOOKUP(A242,raw_아이건설넷목록!B:R,16,FALSE)</f>
        <v>23/10/30/11:00</v>
      </c>
      <c r="AF242" s="9" t="str">
        <f>VLOOKUP(A242,raw_부광!A:L,12,FALSE)</f>
        <v>331/831</v>
      </c>
      <c r="AG242" s="85" t="s">
        <v>109</v>
      </c>
    </row>
    <row r="243" spans="1:34" ht="12.6" customHeight="1">
      <c r="A243" s="9" t="s">
        <v>890</v>
      </c>
      <c r="B243" s="5" t="s">
        <v>643</v>
      </c>
      <c r="C243" s="5" t="s">
        <v>345</v>
      </c>
      <c r="D243" s="5"/>
      <c r="E243" s="113">
        <f>VLOOKUP(A243,raw_아이건설넷목록!B:G,5,FALSE)</f>
        <v>1084920000</v>
      </c>
      <c r="F243" s="83">
        <v>1084920000</v>
      </c>
      <c r="G243" s="182">
        <f t="shared" si="39"/>
        <v>1.0171171064282303</v>
      </c>
      <c r="H243" s="83">
        <f>VLOOKUP(A243,raw_아이건설넷목록!B:I,7,FALSE)</f>
        <v>87.745000000000005</v>
      </c>
      <c r="I243" s="114">
        <f>IF(E243="","-",IF(E243&lt;1000000000,낙찰하한율!$B$3,IF(AND(E243&lt;5000000000,E243&gt;=1000000000),낙찰하한율!$B$4,IF(AND(E243&gt;=5000000000,E243&lt;10000000000),낙찰하한율!$B$5,IF(AND(E243&gt;=10000000000,E243&lt;30000000000),낙찰하한율!$B$6)))))</f>
        <v>0.86745000000000005</v>
      </c>
      <c r="J243" s="180">
        <f t="shared" si="40"/>
        <v>957223000</v>
      </c>
      <c r="K243" s="83">
        <f>VLOOKUP(A243,raw_아이건설넷목록!B:J,8,FALSE)</f>
        <v>53350175</v>
      </c>
      <c r="L243" s="173">
        <f t="shared" si="46"/>
        <v>52283171.5</v>
      </c>
      <c r="M243" s="5"/>
      <c r="N243" s="83">
        <f>VLOOKUP(A243,raw_부광!A:L,5,FALSE)</f>
        <v>957223000</v>
      </c>
      <c r="O243" s="5"/>
      <c r="P243" s="5"/>
      <c r="Q243" s="5">
        <f t="shared" si="41"/>
        <v>1.0134908820500692</v>
      </c>
      <c r="R243" s="185" t="str">
        <f>VLOOKUP(A243,raw_아이건설넷결과!C:K,8,FALSE)</f>
        <v>953,810,310</v>
      </c>
      <c r="S243" s="5" t="str">
        <f>VLOOKUP(A243,raw_아이건설넷결과!C:L,10,FALSE)</f>
        <v>푸름산업개발주식회사</v>
      </c>
      <c r="T243" s="126">
        <f t="shared" si="47"/>
        <v>88.352606626632806</v>
      </c>
      <c r="U243" s="123">
        <f t="shared" si="42"/>
        <v>88.35260757332432</v>
      </c>
      <c r="V243" s="119">
        <f t="shared" si="48"/>
        <v>0.87915266563433248</v>
      </c>
      <c r="W243" s="178" t="str">
        <f>VLOOKUP(A243,raw_아이건설넷결과!C:N,6,FALSE)</f>
        <v>1,079,549,700</v>
      </c>
      <c r="X243" s="84">
        <f t="shared" si="43"/>
        <v>0.99505004977325517</v>
      </c>
      <c r="Y243" s="83">
        <f t="shared" si="38"/>
        <v>99505.004977325516</v>
      </c>
      <c r="Z243" s="121">
        <f t="shared" si="49"/>
        <v>936455398.89559996</v>
      </c>
      <c r="AA243" s="83">
        <f t="shared" si="50"/>
        <v>53086094.289161876</v>
      </c>
      <c r="AB243" s="118">
        <f t="shared" si="45"/>
        <v>52024372.403378636</v>
      </c>
      <c r="AC243" s="9" t="str">
        <f>VLOOKUP(A243,raw_아이건설넷목록!B:P,14,FALSE)</f>
        <v>23/11/01/14:00</v>
      </c>
      <c r="AD243" s="9" t="str">
        <f>VLOOKUP(A243,raw_아이건설넷목록!B:Q,15,FALSE)</f>
        <v>23/11/03/14:00</v>
      </c>
      <c r="AE243" s="9" t="str">
        <f>VLOOKUP(A243,raw_아이건설넷목록!B:R,16,FALSE)</f>
        <v>23/11/03/15:00</v>
      </c>
      <c r="AF243" s="9" t="str">
        <f>VLOOKUP(A243,raw_부광!A:L,12,FALSE)</f>
        <v>175/854</v>
      </c>
      <c r="AG243" s="85" t="s">
        <v>109</v>
      </c>
    </row>
    <row r="244" spans="1:34" ht="12.6" customHeight="1">
      <c r="A244" s="9" t="s">
        <v>891</v>
      </c>
      <c r="B244" s="5" t="s">
        <v>644</v>
      </c>
      <c r="C244" s="5" t="s">
        <v>309</v>
      </c>
      <c r="D244" s="5"/>
      <c r="E244" s="113">
        <f>VLOOKUP(A244,raw_아이건설넷목록!B:G,5,FALSE)</f>
        <v>682928000</v>
      </c>
      <c r="F244" s="83">
        <v>682928000</v>
      </c>
      <c r="G244" s="182">
        <f t="shared" si="39"/>
        <v>1.0166192287081059</v>
      </c>
      <c r="H244" s="83">
        <f>VLOOKUP(A244,raw_아이건설넷목록!B:I,7,FALSE)</f>
        <v>87.745000000000005</v>
      </c>
      <c r="I244" s="114">
        <f>IF(E244="","-",IF(E244&lt;1000000000,낙찰하한율!$B$3,IF(AND(E244&lt;5000000000,E244&gt;=1000000000),낙찰하한율!$B$4,IF(AND(E244&gt;=5000000000,E244&lt;10000000000),낙찰하한율!$B$5,IF(AND(E244&gt;=10000000000,E244&lt;30000000000),낙찰하한율!$B$6)))))</f>
        <v>0.87744999999999995</v>
      </c>
      <c r="J244" s="180">
        <f t="shared" si="40"/>
        <v>609194000</v>
      </c>
      <c r="K244" s="83">
        <f>VLOOKUP(A244,raw_아이건설넷목록!B:J,8,FALSE)</f>
        <v>34371650</v>
      </c>
      <c r="L244" s="173">
        <f t="shared" si="46"/>
        <v>33684217</v>
      </c>
      <c r="M244" s="5"/>
      <c r="N244" s="83">
        <f>VLOOKUP(A244,raw_부광!A:L,5,FALSE)</f>
        <v>609194000</v>
      </c>
      <c r="O244" s="5"/>
      <c r="P244" s="5"/>
      <c r="Q244" s="5">
        <f t="shared" si="41"/>
        <v>1.0007715274743012</v>
      </c>
      <c r="R244" s="185" t="str">
        <f>VLOOKUP(A244,raw_아이건설넷결과!C:K,8,FALSE)</f>
        <v>599,697,500</v>
      </c>
      <c r="S244" s="5" t="str">
        <f>VLOOKUP(A244,raw_아이건설넷결과!C:L,10,FALSE)</f>
        <v>주식회사 엘티스토탈</v>
      </c>
      <c r="T244" s="126">
        <f t="shared" si="47"/>
        <v>88.36630540389622</v>
      </c>
      <c r="U244" s="123">
        <f t="shared" si="42"/>
        <v>88.366306908057851</v>
      </c>
      <c r="V244" s="119">
        <f t="shared" si="48"/>
        <v>0.87812697678232554</v>
      </c>
      <c r="W244" s="178" t="str">
        <f>VLOOKUP(A244,raw_아이건설넷결과!C:N,6,FALSE)</f>
        <v>678,649,500</v>
      </c>
      <c r="X244" s="84">
        <f t="shared" si="43"/>
        <v>0.99373506431131831</v>
      </c>
      <c r="Y244" s="83">
        <f t="shared" si="38"/>
        <v>99373.506431131827</v>
      </c>
      <c r="Z244" s="121">
        <f t="shared" si="49"/>
        <v>595481014.52814972</v>
      </c>
      <c r="AA244" s="83">
        <f t="shared" si="50"/>
        <v>34156313.823236123</v>
      </c>
      <c r="AB244" s="118">
        <f t="shared" si="45"/>
        <v>33473187.5467714</v>
      </c>
      <c r="AC244" s="9" t="str">
        <f>VLOOKUP(A244,raw_아이건설넷목록!B:P,14,FALSE)</f>
        <v>23/10/31/10:00</v>
      </c>
      <c r="AD244" s="9" t="str">
        <f>VLOOKUP(A244,raw_아이건설넷목록!B:Q,15,FALSE)</f>
        <v>23/11/02/10:00</v>
      </c>
      <c r="AE244" s="9" t="str">
        <f>VLOOKUP(A244,raw_아이건설넷목록!B:R,16,FALSE)</f>
        <v>23/11/02/11:00</v>
      </c>
      <c r="AF244" s="9" t="str">
        <f>VLOOKUP(A244,raw_부광!A:L,12,FALSE)</f>
        <v>812/1165</v>
      </c>
      <c r="AG244" s="9" t="s">
        <v>118</v>
      </c>
    </row>
    <row r="245" spans="1:34" ht="12.6" customHeight="1">
      <c r="A245" s="9" t="s">
        <v>892</v>
      </c>
      <c r="B245" s="5" t="s">
        <v>645</v>
      </c>
      <c r="C245" s="5" t="s">
        <v>481</v>
      </c>
      <c r="D245" s="5"/>
      <c r="E245" s="113">
        <f>VLOOKUP(A245,raw_아이건설넷목록!B:G,5,FALSE)</f>
        <v>868516000</v>
      </c>
      <c r="F245" s="83">
        <v>868516000</v>
      </c>
      <c r="G245" s="182">
        <f t="shared" si="39"/>
        <v>1.0169885662939986</v>
      </c>
      <c r="H245" s="83">
        <f>VLOOKUP(A245,raw_아이건설넷목록!B:I,7,FALSE)</f>
        <v>87.745000000000005</v>
      </c>
      <c r="I245" s="114">
        <f>IF(E245="","-",IF(E245&lt;1000000000,낙찰하한율!$B$3,IF(AND(E245&lt;5000000000,E245&gt;=1000000000),낙찰하한율!$B$4,IF(AND(E245&gt;=5000000000,E245&lt;10000000000),낙찰하한율!$B$5,IF(AND(E245&gt;=10000000000,E245&lt;30000000000),낙찰하한율!$B$6)))))</f>
        <v>0.87744999999999995</v>
      </c>
      <c r="J245" s="180">
        <f t="shared" si="40"/>
        <v>775026000</v>
      </c>
      <c r="K245" s="83">
        <f>VLOOKUP(A245,raw_아이건설넷목록!B:J,8,FALSE)</f>
        <v>46125569</v>
      </c>
      <c r="L245" s="173">
        <f t="shared" si="46"/>
        <v>45203057.619999997</v>
      </c>
      <c r="M245" s="5"/>
      <c r="N245" s="83">
        <f>VLOOKUP(A245,raw_부광!A:L,5,FALSE)</f>
        <v>775026000</v>
      </c>
      <c r="O245" s="5"/>
      <c r="P245" s="5"/>
      <c r="Q245" s="5">
        <f t="shared" si="41"/>
        <v>1.0018154746933117</v>
      </c>
      <c r="R245" s="185" t="str">
        <f>VLOOKUP(A245,raw_아이건설넷결과!C:K,8,FALSE)</f>
        <v>763,462,900</v>
      </c>
      <c r="S245" s="5" t="str">
        <f>VLOOKUP(A245,raw_아이건설넷결과!C:L,10,FALSE)</f>
        <v>주식회사 현창산업</v>
      </c>
      <c r="T245" s="126">
        <f t="shared" si="47"/>
        <v>88.399549935979309</v>
      </c>
      <c r="U245" s="123">
        <f t="shared" si="42"/>
        <v>88.39955111456004</v>
      </c>
      <c r="V245" s="119">
        <f t="shared" si="48"/>
        <v>0.87904298826964611</v>
      </c>
      <c r="W245" s="178" t="str">
        <f>VLOOKUP(A245,raw_아이건설넷결과!C:N,6,FALSE)</f>
        <v>863,650,200</v>
      </c>
      <c r="X245" s="84">
        <f t="shared" si="43"/>
        <v>0.99439757010809238</v>
      </c>
      <c r="Y245" s="83">
        <f t="shared" si="38"/>
        <v>99439.757010809233</v>
      </c>
      <c r="Z245" s="121">
        <f t="shared" si="49"/>
        <v>757809878.74314976</v>
      </c>
      <c r="AA245" s="83">
        <f t="shared" si="50"/>
        <v>45867153.733453155</v>
      </c>
      <c r="AB245" s="118">
        <f t="shared" si="45"/>
        <v>44949810.658784091</v>
      </c>
      <c r="AC245" s="9" t="str">
        <f>VLOOKUP(A245,raw_아이건설넷목록!B:P,14,FALSE)</f>
        <v>23/11/14/10:00</v>
      </c>
      <c r="AD245" s="9" t="str">
        <f>VLOOKUP(A245,raw_아이건설넷목록!B:Q,15,FALSE)</f>
        <v>23/11/16/10:00</v>
      </c>
      <c r="AE245" s="9" t="str">
        <f>VLOOKUP(A245,raw_아이건설넷목록!B:R,16,FALSE)</f>
        <v>23/11/16/11:00</v>
      </c>
      <c r="AF245" s="9" t="str">
        <f>VLOOKUP(A245,raw_부광!A:L,12,FALSE)</f>
        <v>562/826</v>
      </c>
      <c r="AG245" s="85" t="s">
        <v>109</v>
      </c>
    </row>
    <row r="246" spans="1:34" ht="12.6" customHeight="1">
      <c r="A246" s="9" t="s">
        <v>893</v>
      </c>
      <c r="B246" s="5" t="s">
        <v>646</v>
      </c>
      <c r="C246" s="5" t="s">
        <v>479</v>
      </c>
      <c r="D246" s="5"/>
      <c r="E246" s="113">
        <f>VLOOKUP(A246,raw_아이건설넷목록!B:G,5,FALSE)</f>
        <v>796000000</v>
      </c>
      <c r="F246" s="83">
        <v>796000000</v>
      </c>
      <c r="G246" s="182">
        <f t="shared" si="39"/>
        <v>1.0182830501014961</v>
      </c>
      <c r="H246" s="83">
        <f>VLOOKUP(A246,raw_아이건설넷목록!B:I,7,FALSE)</f>
        <v>87.745000000000005</v>
      </c>
      <c r="I246" s="114">
        <f>IF(E246="","-",IF(E246&lt;1000000000,낙찰하한율!$B$3,IF(AND(E246&lt;5000000000,E246&gt;=1000000000),낙찰하한율!$B$4,IF(AND(E246&gt;=5000000000,E246&lt;10000000000),낙찰하한율!$B$5,IF(AND(E246&gt;=10000000000,E246&lt;30000000000),낙찰하한율!$B$6)))))</f>
        <v>0.87744999999999995</v>
      </c>
      <c r="J246" s="180">
        <f t="shared" si="40"/>
        <v>711220000</v>
      </c>
      <c r="K246" s="83">
        <f>VLOOKUP(A246,raw_아이건설넷목록!B:J,8,FALSE)</f>
        <v>50279418</v>
      </c>
      <c r="L246" s="173">
        <f t="shared" si="46"/>
        <v>49273829.640000001</v>
      </c>
      <c r="M246" s="5"/>
      <c r="N246" s="83">
        <f>VLOOKUP(A246,raw_부광!A:L,5,FALSE)</f>
        <v>711220000</v>
      </c>
      <c r="O246" s="5"/>
      <c r="P246" s="5"/>
      <c r="Q246" s="5">
        <f t="shared" si="41"/>
        <v>1.0141825430073612</v>
      </c>
      <c r="R246" s="185" t="str">
        <f>VLOOKUP(A246,raw_아이건설넷결과!C:K,8,FALSE)</f>
        <v>708,356,000</v>
      </c>
      <c r="S246" s="5" t="str">
        <f>VLOOKUP(A246,raw_아이건설넷결과!C:L,10,FALSE)</f>
        <v>(주)구인엔지니어링</v>
      </c>
      <c r="T246" s="126">
        <f t="shared" si="47"/>
        <v>88.516541344124747</v>
      </c>
      <c r="U246" s="123">
        <f t="shared" si="42"/>
        <v>88.516542603247146</v>
      </c>
      <c r="V246" s="119">
        <f t="shared" si="48"/>
        <v>0.88989447236180907</v>
      </c>
      <c r="W246" s="178" t="str">
        <f>VLOOKUP(A246,raw_아이건설넷결과!C:N,6,FALSE)</f>
        <v>800,252,675</v>
      </c>
      <c r="X246" s="84">
        <f t="shared" si="43"/>
        <v>1.0053425565326632</v>
      </c>
      <c r="Y246" s="83">
        <f t="shared" si="38"/>
        <v>100534.25565326633</v>
      </c>
      <c r="Z246" s="121">
        <f t="shared" si="49"/>
        <v>702181720.43189967</v>
      </c>
      <c r="AA246" s="83">
        <f t="shared" si="50"/>
        <v>50548038.633094408</v>
      </c>
      <c r="AB246" s="118">
        <f t="shared" si="45"/>
        <v>49537077.860432521</v>
      </c>
      <c r="AC246" s="9" t="str">
        <f>VLOOKUP(A246,raw_아이건설넷목록!B:P,14,FALSE)</f>
        <v>23/11/10/10:00</v>
      </c>
      <c r="AD246" s="9" t="str">
        <f>VLOOKUP(A246,raw_아이건설넷목록!B:Q,15,FALSE)</f>
        <v>23/11/15/10:00</v>
      </c>
      <c r="AE246" s="9" t="str">
        <f>VLOOKUP(A246,raw_아이건설넷목록!B:R,16,FALSE)</f>
        <v>23/11/15/11:00</v>
      </c>
      <c r="AF246" s="9" t="str">
        <f>VLOOKUP(A246,raw_부광!A:L,12,FALSE)</f>
        <v>139/1183</v>
      </c>
      <c r="AG246" s="85" t="s">
        <v>109</v>
      </c>
    </row>
    <row r="247" spans="1:34" ht="12.6" customHeight="1">
      <c r="A247" s="9" t="s">
        <v>894</v>
      </c>
      <c r="B247" s="5" t="s">
        <v>647</v>
      </c>
      <c r="C247" s="5" t="s">
        <v>440</v>
      </c>
      <c r="D247" s="5"/>
      <c r="E247" s="113">
        <f>VLOOKUP(A247,raw_아이건설넷목록!B:G,5,FALSE)</f>
        <v>594460000</v>
      </c>
      <c r="F247" s="83">
        <v>594460000</v>
      </c>
      <c r="G247" s="182">
        <f t="shared" si="39"/>
        <v>1.017520929046523</v>
      </c>
      <c r="H247" s="83">
        <f>VLOOKUP(A247,raw_아이건설넷목록!B:I,7,FALSE)</f>
        <v>87.745000000000005</v>
      </c>
      <c r="I247" s="114">
        <f>IF(E247="","-",IF(E247&lt;1000000000,낙찰하한율!$B$3,IF(AND(E247&lt;5000000000,E247&gt;=1000000000),낙찰하한율!$B$4,IF(AND(E247&gt;=5000000000,E247&lt;10000000000),낙찰하한율!$B$5,IF(AND(E247&gt;=10000000000,E247&lt;30000000000),낙찰하한율!$B$6)))))</f>
        <v>0.87744999999999995</v>
      </c>
      <c r="J247" s="180">
        <f t="shared" si="40"/>
        <v>530748000</v>
      </c>
      <c r="K247" s="83">
        <f>VLOOKUP(A247,raw_아이건설넷목록!B:J,8,FALSE)</f>
        <v>34044832</v>
      </c>
      <c r="L247" s="173">
        <f t="shared" si="46"/>
        <v>33363935.359999999</v>
      </c>
      <c r="M247" s="5"/>
      <c r="N247" s="83">
        <f>VLOOKUP(A247,raw_부광!A:L,5,FALSE)</f>
        <v>530748000</v>
      </c>
      <c r="O247" s="5"/>
      <c r="P247" s="5"/>
      <c r="Q247" s="5">
        <f t="shared" si="41"/>
        <v>1.0183472185858509</v>
      </c>
      <c r="R247" s="185" t="str">
        <f>VLOOKUP(A247,raw_아이건설넷결과!C:K,8,FALSE)</f>
        <v>531,179,000</v>
      </c>
      <c r="S247" s="5" t="str">
        <f>VLOOKUP(A247,raw_아이건설넷결과!C:L,10,FALSE)</f>
        <v>주식회사 영인종합건설</v>
      </c>
      <c r="T247" s="126">
        <f t="shared" si="47"/>
        <v>88.43973734530978</v>
      </c>
      <c r="U247" s="123">
        <f t="shared" si="42"/>
        <v>88.439739034181386</v>
      </c>
      <c r="V247" s="119">
        <f t="shared" si="48"/>
        <v>0.89354876694815466</v>
      </c>
      <c r="W247" s="178" t="str">
        <f>VLOOKUP(A247,raw_아이건설넷결과!C:N,6,FALSE)</f>
        <v>600,611,225</v>
      </c>
      <c r="X247" s="84">
        <f t="shared" si="43"/>
        <v>1.0103475843622785</v>
      </c>
      <c r="Y247" s="83">
        <f t="shared" si="38"/>
        <v>101034.75843622784</v>
      </c>
      <c r="Z247" s="121">
        <f t="shared" si="49"/>
        <v>527006330.12939972</v>
      </c>
      <c r="AA247" s="83">
        <f t="shared" si="50"/>
        <v>34397113.771219596</v>
      </c>
      <c r="AB247" s="118">
        <f t="shared" si="45"/>
        <v>33709171.495795205</v>
      </c>
      <c r="AC247" s="9" t="str">
        <f>VLOOKUP(A247,raw_아이건설넷목록!B:P,14,FALSE)</f>
        <v>23/10/31/10:00</v>
      </c>
      <c r="AD247" s="9" t="str">
        <f>VLOOKUP(A247,raw_아이건설넷목록!B:Q,15,FALSE)</f>
        <v>23/11/02/10:00</v>
      </c>
      <c r="AE247" s="9" t="str">
        <f>VLOOKUP(A247,raw_아이건설넷목록!B:R,16,FALSE)</f>
        <v>23/11/02/11:00</v>
      </c>
      <c r="AF247" s="9" t="str">
        <f>VLOOKUP(A247,raw_부광!A:L,12,FALSE)</f>
        <v>-15/1091</v>
      </c>
      <c r="AG247" s="85" t="s">
        <v>109</v>
      </c>
    </row>
    <row r="248" spans="1:34" ht="12.6" customHeight="1">
      <c r="A248" s="9" t="s">
        <v>895</v>
      </c>
      <c r="B248" s="5" t="s">
        <v>648</v>
      </c>
      <c r="C248" s="5" t="s">
        <v>479</v>
      </c>
      <c r="D248" s="5"/>
      <c r="E248" s="113">
        <f>VLOOKUP(A248,raw_아이건설넷목록!B:G,5,FALSE)</f>
        <v>787732000</v>
      </c>
      <c r="F248" s="83">
        <v>787732000</v>
      </c>
      <c r="G248" s="182">
        <f t="shared" si="39"/>
        <v>1.016925106656454</v>
      </c>
      <c r="H248" s="83">
        <f>VLOOKUP(A248,raw_아이건설넷목록!B:I,7,FALSE)</f>
        <v>87.745000000000005</v>
      </c>
      <c r="I248" s="114">
        <f>IF(E248="","-",IF(E248&lt;1000000000,낙찰하한율!$B$3,IF(AND(E248&lt;5000000000,E248&gt;=1000000000),낙찰하한율!$B$4,IF(AND(E248&gt;=5000000000,E248&lt;10000000000),낙찰하한율!$B$5,IF(AND(E248&gt;=10000000000,E248&lt;30000000000),낙찰하한율!$B$6)))))</f>
        <v>0.87744999999999995</v>
      </c>
      <c r="J248" s="180">
        <f t="shared" si="40"/>
        <v>702894000</v>
      </c>
      <c r="K248" s="83">
        <f>VLOOKUP(A248,raw_아이건설넷목록!B:J,8,FALSE)</f>
        <v>41495551</v>
      </c>
      <c r="L248" s="173">
        <f t="shared" si="46"/>
        <v>40665639.979999997</v>
      </c>
      <c r="M248" s="5"/>
      <c r="N248" s="83">
        <f>VLOOKUP(A248,raw_부광!A:L,5,FALSE)</f>
        <v>702894000</v>
      </c>
      <c r="O248" s="5"/>
      <c r="P248" s="5"/>
      <c r="Q248" s="5">
        <f t="shared" si="41"/>
        <v>1.0197722246732044</v>
      </c>
      <c r="R248" s="185" t="str">
        <f>VLOOKUP(A248,raw_아이건설넷결과!C:K,8,FALSE)</f>
        <v>704,861,915</v>
      </c>
      <c r="S248" s="5" t="str">
        <f>VLOOKUP(A248,raw_아이건설넷결과!C:L,10,FALSE)</f>
        <v>주식회사 신광건설</v>
      </c>
      <c r="T248" s="126">
        <f t="shared" si="47"/>
        <v>88.382854593416837</v>
      </c>
      <c r="U248" s="123">
        <f t="shared" si="42"/>
        <v>88.382855871578499</v>
      </c>
      <c r="V248" s="119">
        <f t="shared" si="48"/>
        <v>0.89479913853950332</v>
      </c>
      <c r="W248" s="178" t="str">
        <f>VLOOKUP(A248,raw_아이건설넷결과!C:N,6,FALSE)</f>
        <v>797,509,775</v>
      </c>
      <c r="X248" s="84">
        <f t="shared" si="43"/>
        <v>1.0124125654410383</v>
      </c>
      <c r="Y248" s="83">
        <f>X248*100000</f>
        <v>101241.25654410383</v>
      </c>
      <c r="Z248" s="121">
        <f t="shared" si="49"/>
        <v>699774962.82689977</v>
      </c>
      <c r="AA248" s="83">
        <f>K248*X248</f>
        <v>42010617.242299445</v>
      </c>
      <c r="AB248" s="118">
        <f t="shared" si="45"/>
        <v>41170404.897453457</v>
      </c>
      <c r="AC248" s="9" t="str">
        <f>VLOOKUP(A248,raw_아이건설넷목록!B:P,14,FALSE)</f>
        <v>23/11/09/10:00</v>
      </c>
      <c r="AD248" s="9" t="str">
        <f>VLOOKUP(A248,raw_아이건설넷목록!B:Q,15,FALSE)</f>
        <v>23/11/14/10:00</v>
      </c>
      <c r="AE248" s="9" t="str">
        <f>VLOOKUP(A248,raw_아이건설넷목록!B:R,16,FALSE)</f>
        <v>23/11/14/11:00</v>
      </c>
      <c r="AF248" s="9" t="str">
        <f>VLOOKUP(A248,raw_부광!A:L,12,FALSE)</f>
        <v>-50/990</v>
      </c>
      <c r="AG248" s="85" t="s">
        <v>109</v>
      </c>
    </row>
    <row r="249" spans="1:34" ht="12.6" customHeight="1">
      <c r="A249" s="140" t="s">
        <v>832</v>
      </c>
      <c r="B249" s="141" t="s">
        <v>56</v>
      </c>
      <c r="C249" s="141" t="s">
        <v>57</v>
      </c>
      <c r="D249" s="142" t="s">
        <v>20</v>
      </c>
      <c r="E249" s="143">
        <v>567896364</v>
      </c>
      <c r="F249" s="144">
        <v>624686000</v>
      </c>
      <c r="G249" s="183">
        <v>1.0097041168854837</v>
      </c>
      <c r="H249" s="144">
        <v>21199095</v>
      </c>
      <c r="I249" s="145">
        <v>0.87744999999999995</v>
      </c>
      <c r="J249" s="144">
        <v>556047804.47148824</v>
      </c>
      <c r="K249" s="155">
        <v>559954892</v>
      </c>
      <c r="L249" s="174">
        <v>548755794.15999997</v>
      </c>
      <c r="M249" s="147">
        <v>1.0061158854048995</v>
      </c>
      <c r="N249" s="144">
        <v>556047000</v>
      </c>
      <c r="O249" s="148">
        <v>0.88626265221115275</v>
      </c>
      <c r="P249" s="119"/>
      <c r="Q249" s="149">
        <v>1.0097026492219441</v>
      </c>
      <c r="R249" s="150" t="s">
        <v>7354</v>
      </c>
      <c r="S249" s="146" t="s">
        <v>1213</v>
      </c>
      <c r="T249" s="151">
        <v>87.745228037837904</v>
      </c>
      <c r="U249" s="152">
        <v>88.157105831230425</v>
      </c>
      <c r="V249" s="119">
        <f t="shared" ref="V249:V312" si="51">R249/F249</f>
        <v>0.89012239749250022</v>
      </c>
      <c r="W249" s="150" t="s">
        <v>7353</v>
      </c>
      <c r="X249" s="153">
        <v>1.0097001133369405</v>
      </c>
      <c r="Y249" s="154">
        <v>100970.01133369406</v>
      </c>
      <c r="Z249" s="121">
        <f t="shared" si="49"/>
        <v>556045610.00349998</v>
      </c>
      <c r="AA249" s="155">
        <v>565386518</v>
      </c>
      <c r="AB249" s="154">
        <v>554078787.63999999</v>
      </c>
      <c r="AC249" s="9" t="str">
        <f>VLOOKUP(A249,raw_아이건설넷목록!B:P,14,FALSE)</f>
        <v>23/08/24/10:00</v>
      </c>
      <c r="AD249" s="9" t="str">
        <f>VLOOKUP(A249,raw_아이건설넷목록!B:Q,15,FALSE)</f>
        <v>23/08/29/10:00</v>
      </c>
      <c r="AE249" s="9" t="str">
        <f>VLOOKUP(A249,raw_아이건설넷목록!B:R,16,FALSE)</f>
        <v>23/08/29/11:00</v>
      </c>
      <c r="AF249" s="140" t="s">
        <v>9030</v>
      </c>
      <c r="AG249" s="157" t="s">
        <v>107</v>
      </c>
      <c r="AH249" s="117"/>
    </row>
    <row r="250" spans="1:34" ht="12.6" customHeight="1">
      <c r="A250" s="140" t="s">
        <v>892</v>
      </c>
      <c r="B250" s="141" t="s">
        <v>15</v>
      </c>
      <c r="C250" s="141" t="s">
        <v>14</v>
      </c>
      <c r="D250" s="142" t="s">
        <v>20</v>
      </c>
      <c r="E250" s="143">
        <v>789560001</v>
      </c>
      <c r="F250" s="144">
        <v>868516000</v>
      </c>
      <c r="G250" s="183">
        <v>1.0095636043010148</v>
      </c>
      <c r="H250" s="144">
        <v>46125569</v>
      </c>
      <c r="I250" s="145">
        <v>0.87744999999999995</v>
      </c>
      <c r="J250" s="144">
        <v>775020278.16612756</v>
      </c>
      <c r="K250" s="155">
        <v>739189250</v>
      </c>
      <c r="L250" s="174">
        <v>724405465</v>
      </c>
      <c r="M250" s="144"/>
      <c r="N250" s="144">
        <v>775026000</v>
      </c>
      <c r="O250" s="148">
        <v>0.88631920256377594</v>
      </c>
      <c r="P250" s="148"/>
      <c r="Q250" s="149">
        <v>0.99439802088666773</v>
      </c>
      <c r="R250" s="150" t="s">
        <v>6930</v>
      </c>
      <c r="S250" s="146" t="s">
        <v>2956</v>
      </c>
      <c r="T250" s="151">
        <v>87.745042020636077</v>
      </c>
      <c r="U250" s="152">
        <v>88.39955111456004</v>
      </c>
      <c r="V250" s="119">
        <f t="shared" si="51"/>
        <v>0.87904298826964611</v>
      </c>
      <c r="W250" s="150" t="s">
        <v>6929</v>
      </c>
      <c r="X250" s="153">
        <v>0.99439757010809238</v>
      </c>
      <c r="Y250" s="154">
        <v>99439.757010809233</v>
      </c>
      <c r="Z250" s="121">
        <f t="shared" si="49"/>
        <v>763462556.47095001</v>
      </c>
      <c r="AA250" s="155">
        <v>735047995</v>
      </c>
      <c r="AB250" s="154">
        <v>720347035.10000002</v>
      </c>
      <c r="AC250" s="156" t="s">
        <v>9031</v>
      </c>
      <c r="AD250" s="156">
        <v>45246.458333333328</v>
      </c>
      <c r="AE250" s="187" t="s">
        <v>9032</v>
      </c>
      <c r="AF250" s="140" t="s">
        <v>9033</v>
      </c>
      <c r="AG250" s="158" t="s">
        <v>109</v>
      </c>
      <c r="AH250" s="117"/>
    </row>
    <row r="251" spans="1:34" ht="12.6" customHeight="1">
      <c r="A251" s="140" t="s">
        <v>868</v>
      </c>
      <c r="B251" s="159" t="s">
        <v>11</v>
      </c>
      <c r="C251" s="159" t="s">
        <v>12</v>
      </c>
      <c r="D251" s="160" t="s">
        <v>20</v>
      </c>
      <c r="E251" s="143">
        <v>1055224545</v>
      </c>
      <c r="F251" s="146">
        <v>1160747000</v>
      </c>
      <c r="G251" s="183">
        <v>1.0096645719034381</v>
      </c>
      <c r="H251" s="146">
        <v>50041768</v>
      </c>
      <c r="I251" s="145">
        <v>0.86745000000000005</v>
      </c>
      <c r="J251" s="144">
        <v>1023254182.158734</v>
      </c>
      <c r="K251" s="155">
        <v>1026329094</v>
      </c>
      <c r="L251" s="174">
        <v>1005802512.12</v>
      </c>
      <c r="M251" s="144"/>
      <c r="N251" s="146">
        <v>1023255000</v>
      </c>
      <c r="O251" s="148">
        <v>0.876211981326113</v>
      </c>
      <c r="P251" s="148"/>
      <c r="Q251" s="149">
        <v>1.0022865243825589</v>
      </c>
      <c r="R251" s="150" t="s">
        <v>6933</v>
      </c>
      <c r="S251" s="146" t="s">
        <v>2955</v>
      </c>
      <c r="T251" s="151">
        <v>86.745810403889863</v>
      </c>
      <c r="U251" s="152">
        <v>87.315922486657371</v>
      </c>
      <c r="V251" s="119">
        <f t="shared" si="51"/>
        <v>0.87514790044686741</v>
      </c>
      <c r="W251" s="150" t="s">
        <v>6932</v>
      </c>
      <c r="X251" s="153">
        <v>1.0022775635000565</v>
      </c>
      <c r="Y251" s="154">
        <v>100227.75635000564</v>
      </c>
      <c r="Z251" s="121">
        <f t="shared" si="49"/>
        <v>1015816277.3771501</v>
      </c>
      <c r="AA251" s="155">
        <v>1028666624</v>
      </c>
      <c r="AB251" s="154">
        <v>1008093291.52</v>
      </c>
      <c r="AC251" s="156" t="s">
        <v>9031</v>
      </c>
      <c r="AD251" s="156">
        <v>45246.458333333328</v>
      </c>
      <c r="AE251" s="187" t="s">
        <v>9034</v>
      </c>
      <c r="AF251" s="140" t="s">
        <v>9035</v>
      </c>
      <c r="AG251" s="158" t="s">
        <v>109</v>
      </c>
      <c r="AH251" s="117"/>
    </row>
    <row r="252" spans="1:34" ht="12.6" customHeight="1">
      <c r="A252" s="140" t="s">
        <v>1451</v>
      </c>
      <c r="B252" s="159" t="s">
        <v>9</v>
      </c>
      <c r="C252" s="159" t="s">
        <v>13</v>
      </c>
      <c r="D252" s="160" t="s">
        <v>20</v>
      </c>
      <c r="E252" s="143">
        <v>873951818</v>
      </c>
      <c r="F252" s="146">
        <v>961347000</v>
      </c>
      <c r="G252" s="183">
        <v>1.0096912814409365</v>
      </c>
      <c r="H252" s="146">
        <v>38903006</v>
      </c>
      <c r="I252" s="145">
        <v>0.87744999999999995</v>
      </c>
      <c r="J252" s="144">
        <v>856476413.20890641</v>
      </c>
      <c r="K252" s="155">
        <v>836912699</v>
      </c>
      <c r="L252" s="174">
        <v>820174445.01999998</v>
      </c>
      <c r="M252" s="144"/>
      <c r="N252" s="146">
        <v>856476413</v>
      </c>
      <c r="O252" s="148">
        <v>0.88631224477352932</v>
      </c>
      <c r="P252" s="148"/>
      <c r="Q252" s="149">
        <v>0.99210999304608116</v>
      </c>
      <c r="R252" s="150" t="s">
        <v>6924</v>
      </c>
      <c r="S252" s="146" t="s">
        <v>1453</v>
      </c>
      <c r="T252" s="151">
        <v>87.762057769062309</v>
      </c>
      <c r="U252" s="152">
        <v>88.261324393867085</v>
      </c>
      <c r="V252" s="119">
        <f t="shared" si="51"/>
        <v>0.87548616680553437</v>
      </c>
      <c r="W252" s="150" t="s">
        <v>6923</v>
      </c>
      <c r="X252" s="153">
        <v>0.99192502811159755</v>
      </c>
      <c r="Y252" s="154">
        <v>99192.502811159749</v>
      </c>
      <c r="Z252" s="121">
        <f t="shared" si="49"/>
        <v>841489975.80279994</v>
      </c>
      <c r="AA252" s="155">
        <v>830154653</v>
      </c>
      <c r="AB252" s="154">
        <v>813551559.93999994</v>
      </c>
      <c r="AC252" s="162">
        <v>45247.416666666664</v>
      </c>
      <c r="AD252" s="162">
        <v>45247.458333333336</v>
      </c>
      <c r="AE252" s="187" t="s">
        <v>9036</v>
      </c>
      <c r="AF252" s="140" t="s">
        <v>9037</v>
      </c>
      <c r="AG252" s="158" t="s">
        <v>109</v>
      </c>
      <c r="AH252" s="117"/>
    </row>
    <row r="253" spans="1:34" ht="12.6" customHeight="1">
      <c r="A253" s="140" t="s">
        <v>2952</v>
      </c>
      <c r="B253" s="159" t="s">
        <v>4</v>
      </c>
      <c r="C253" s="163" t="s">
        <v>14</v>
      </c>
      <c r="D253" s="160" t="s">
        <v>20</v>
      </c>
      <c r="E253" s="143">
        <v>584658183</v>
      </c>
      <c r="F253" s="146">
        <v>643124000</v>
      </c>
      <c r="G253" s="183">
        <v>1.0094794672532825</v>
      </c>
      <c r="H253" s="146">
        <v>39512822</v>
      </c>
      <c r="I253" s="145">
        <v>0.87744999999999995</v>
      </c>
      <c r="J253" s="144">
        <v>574500800.28027463</v>
      </c>
      <c r="K253" s="155">
        <v>544948670</v>
      </c>
      <c r="L253" s="174">
        <v>534049696.59999996</v>
      </c>
      <c r="M253" s="144"/>
      <c r="N253" s="146">
        <v>574500900</v>
      </c>
      <c r="O253" s="148">
        <v>0.8863124102052331</v>
      </c>
      <c r="P253" s="148"/>
      <c r="Q253" s="149">
        <v>0.99605755086353176</v>
      </c>
      <c r="R253" s="150" t="s">
        <v>6921</v>
      </c>
      <c r="S253" s="146" t="s">
        <v>2954</v>
      </c>
      <c r="T253" s="151">
        <v>87.745232304576589</v>
      </c>
      <c r="U253" s="152">
        <v>88.501133550298434</v>
      </c>
      <c r="V253" s="119">
        <f t="shared" si="51"/>
        <v>0.8815200334616653</v>
      </c>
      <c r="W253" s="150" t="s">
        <v>6920</v>
      </c>
      <c r="X253" s="153">
        <v>0.99605507647047853</v>
      </c>
      <c r="Y253" s="154">
        <v>99605.507647047853</v>
      </c>
      <c r="Z253" s="121">
        <f t="shared" si="49"/>
        <v>566925293.67735004</v>
      </c>
      <c r="AA253" s="155">
        <v>542798890</v>
      </c>
      <c r="AB253" s="154">
        <v>531942912.19999999</v>
      </c>
      <c r="AC253" s="162">
        <v>45247.416666666664</v>
      </c>
      <c r="AD253" s="162">
        <v>45247.458333333336</v>
      </c>
      <c r="AE253" s="187" t="s">
        <v>9038</v>
      </c>
      <c r="AF253" s="140" t="s">
        <v>9039</v>
      </c>
      <c r="AG253" s="158" t="s">
        <v>109</v>
      </c>
      <c r="AH253" s="117"/>
    </row>
    <row r="254" spans="1:34" ht="12.6" customHeight="1">
      <c r="A254" s="140" t="s">
        <v>2942</v>
      </c>
      <c r="B254" s="159" t="s">
        <v>24</v>
      </c>
      <c r="C254" s="159" t="s">
        <v>14</v>
      </c>
      <c r="D254" s="160" t="s">
        <v>20</v>
      </c>
      <c r="E254" s="143">
        <v>519708182</v>
      </c>
      <c r="F254" s="146">
        <v>571679000</v>
      </c>
      <c r="G254" s="183">
        <v>0.99614814372099103</v>
      </c>
      <c r="H254" s="146">
        <v>24795765</v>
      </c>
      <c r="I254" s="145">
        <v>0.87744999999999995</v>
      </c>
      <c r="J254" s="144">
        <v>502726292.41114134</v>
      </c>
      <c r="K254" s="155">
        <v>491043590</v>
      </c>
      <c r="L254" s="174">
        <v>481222718.19999999</v>
      </c>
      <c r="M254" s="144"/>
      <c r="N254" s="146">
        <v>502726292</v>
      </c>
      <c r="O254" s="148">
        <v>0.87391694682320986</v>
      </c>
      <c r="P254" s="148"/>
      <c r="Q254" s="149">
        <v>1.0022075296567297</v>
      </c>
      <c r="R254" s="150" t="s">
        <v>6915</v>
      </c>
      <c r="S254" s="146" t="s">
        <v>2944</v>
      </c>
      <c r="T254" s="151">
        <v>87.747969249116196</v>
      </c>
      <c r="U254" s="152">
        <v>88.278230325936775</v>
      </c>
      <c r="V254" s="119">
        <f t="shared" si="51"/>
        <v>0.88470242916042041</v>
      </c>
      <c r="W254" s="150" t="s">
        <v>6914</v>
      </c>
      <c r="X254" s="153">
        <v>1.0021750842693189</v>
      </c>
      <c r="Y254" s="154">
        <v>100217.50842693189</v>
      </c>
      <c r="Z254" s="121">
        <f t="shared" si="49"/>
        <v>505749524.75325</v>
      </c>
      <c r="AA254" s="155">
        <v>492111652</v>
      </c>
      <c r="AB254" s="154">
        <v>482269418.95999998</v>
      </c>
      <c r="AC254" s="162">
        <v>45250.416666666664</v>
      </c>
      <c r="AD254" s="162">
        <v>45250.458333333336</v>
      </c>
      <c r="AE254" s="187" t="s">
        <v>9038</v>
      </c>
      <c r="AF254" s="140" t="s">
        <v>9040</v>
      </c>
      <c r="AG254" s="158" t="s">
        <v>109</v>
      </c>
      <c r="AH254" s="117"/>
    </row>
    <row r="255" spans="1:34" ht="12.6" customHeight="1">
      <c r="A255" s="140" t="s">
        <v>1445</v>
      </c>
      <c r="B255" s="159" t="s">
        <v>25</v>
      </c>
      <c r="C255" s="159" t="s">
        <v>26</v>
      </c>
      <c r="D255" s="160" t="s">
        <v>20</v>
      </c>
      <c r="E255" s="143">
        <v>1866430000</v>
      </c>
      <c r="F255" s="146">
        <v>2053073000</v>
      </c>
      <c r="G255" s="183">
        <v>1.0013140621881367</v>
      </c>
      <c r="H255" s="146">
        <v>67742513</v>
      </c>
      <c r="I255" s="145">
        <v>0.86745000000000005</v>
      </c>
      <c r="J255" s="144">
        <v>1792257707.4618156</v>
      </c>
      <c r="K255" s="155">
        <v>1894252466</v>
      </c>
      <c r="L255" s="174">
        <v>1856367416.6800001</v>
      </c>
      <c r="M255" s="144"/>
      <c r="N255" s="146">
        <v>1792257707</v>
      </c>
      <c r="O255" s="148">
        <v>0.8686287775723861</v>
      </c>
      <c r="P255" s="148"/>
      <c r="Q255" s="149">
        <v>1.035317237271566</v>
      </c>
      <c r="R255" s="150" t="s">
        <v>6903</v>
      </c>
      <c r="S255" s="146" t="s">
        <v>1254</v>
      </c>
      <c r="T255" s="151">
        <v>90.092705082803135</v>
      </c>
      <c r="U255" s="152">
        <v>90.420234191260306</v>
      </c>
      <c r="V255" s="119">
        <f t="shared" si="51"/>
        <v>0.9024595131298303</v>
      </c>
      <c r="W255" s="150" t="s">
        <v>6902</v>
      </c>
      <c r="X255" s="153">
        <v>0.99807252348065556</v>
      </c>
      <c r="Y255" s="154">
        <v>99807.252348065551</v>
      </c>
      <c r="Z255" s="121">
        <f t="shared" si="49"/>
        <v>1786484727.4356501</v>
      </c>
      <c r="AA255" s="155">
        <v>1890601339</v>
      </c>
      <c r="AB255" s="154">
        <v>1852789312.22</v>
      </c>
      <c r="AC255" s="162">
        <v>45250.416666666664</v>
      </c>
      <c r="AD255" s="162">
        <v>45250.458333333336</v>
      </c>
      <c r="AE255" s="187" t="s">
        <v>9041</v>
      </c>
      <c r="AF255" s="140" t="s">
        <v>9042</v>
      </c>
      <c r="AG255" s="158" t="s">
        <v>111</v>
      </c>
      <c r="AH255" s="117"/>
    </row>
    <row r="256" spans="1:34" ht="12.6" customHeight="1">
      <c r="A256" s="140" t="s">
        <v>2945</v>
      </c>
      <c r="B256" s="159" t="s">
        <v>27</v>
      </c>
      <c r="C256" s="159" t="s">
        <v>13</v>
      </c>
      <c r="D256" s="160" t="s">
        <v>20</v>
      </c>
      <c r="E256" s="143">
        <v>692799091</v>
      </c>
      <c r="F256" s="146">
        <v>762079000</v>
      </c>
      <c r="G256" s="183">
        <v>0.99611224039259705</v>
      </c>
      <c r="H256" s="146">
        <v>41207965</v>
      </c>
      <c r="I256" s="145">
        <v>0.87744999999999995</v>
      </c>
      <c r="J256" s="144">
        <v>671136563.39024425</v>
      </c>
      <c r="K256" s="155">
        <v>649721468</v>
      </c>
      <c r="L256" s="174">
        <v>636727038.63999999</v>
      </c>
      <c r="M256" s="144"/>
      <c r="N256" s="146">
        <v>671136563.39024425</v>
      </c>
      <c r="O256" s="148">
        <v>0.87384368049999994</v>
      </c>
      <c r="P256" s="148"/>
      <c r="Q256" s="149">
        <v>1.0104210003824523</v>
      </c>
      <c r="R256" s="150" t="s">
        <v>6906</v>
      </c>
      <c r="S256" s="146" t="s">
        <v>2947</v>
      </c>
      <c r="T256" s="151">
        <v>87.755867011143522</v>
      </c>
      <c r="U256" s="152">
        <v>88.411193544611095</v>
      </c>
      <c r="V256" s="119">
        <f t="shared" si="51"/>
        <v>0.89322056374732806</v>
      </c>
      <c r="W256" s="150" t="s">
        <v>6905</v>
      </c>
      <c r="X256" s="153">
        <v>1.0103025736176958</v>
      </c>
      <c r="Y256" s="154">
        <v>101030.25736176959</v>
      </c>
      <c r="Z256" s="121">
        <f t="shared" si="49"/>
        <v>680625443.65450001</v>
      </c>
      <c r="AA256" s="155">
        <v>656415272</v>
      </c>
      <c r="AB256" s="154">
        <v>643286966.55999994</v>
      </c>
      <c r="AC256" s="162">
        <v>45250.416666666664</v>
      </c>
      <c r="AD256" s="162">
        <v>45250.458333333336</v>
      </c>
      <c r="AE256" s="187" t="s">
        <v>9041</v>
      </c>
      <c r="AF256" s="140" t="s">
        <v>9043</v>
      </c>
      <c r="AG256" s="158" t="s">
        <v>109</v>
      </c>
      <c r="AH256" s="117"/>
    </row>
    <row r="257" spans="1:34" ht="12.6" customHeight="1">
      <c r="A257" s="140" t="s">
        <v>1448</v>
      </c>
      <c r="B257" s="159" t="s">
        <v>28</v>
      </c>
      <c r="C257" s="159" t="s">
        <v>29</v>
      </c>
      <c r="D257" s="160" t="s">
        <v>20</v>
      </c>
      <c r="E257" s="143">
        <v>902970000</v>
      </c>
      <c r="F257" s="146">
        <v>993267000</v>
      </c>
      <c r="G257" s="183">
        <v>0.99607369710558191</v>
      </c>
      <c r="H257" s="146">
        <v>44394227</v>
      </c>
      <c r="I257" s="145">
        <v>0.87744999999999995</v>
      </c>
      <c r="J257" s="144">
        <v>873560703.28456104</v>
      </c>
      <c r="K257" s="155">
        <v>847757665</v>
      </c>
      <c r="L257" s="174">
        <v>830802511.69999993</v>
      </c>
      <c r="M257" s="144"/>
      <c r="N257" s="146">
        <v>873560703.28456104</v>
      </c>
      <c r="O257" s="148">
        <v>0.87384368050000005</v>
      </c>
      <c r="P257" s="148"/>
      <c r="Q257" s="149">
        <v>1.0010650011056326</v>
      </c>
      <c r="R257" s="150" t="s">
        <v>6900</v>
      </c>
      <c r="S257" s="146" t="s">
        <v>1450</v>
      </c>
      <c r="T257" s="151">
        <v>87.745681737059712</v>
      </c>
      <c r="U257" s="152">
        <v>88.292811817795211</v>
      </c>
      <c r="V257" s="119">
        <f t="shared" si="51"/>
        <v>0.88386187701796193</v>
      </c>
      <c r="W257" s="150" t="s">
        <v>6899</v>
      </c>
      <c r="X257" s="153">
        <v>1.0010575706230047</v>
      </c>
      <c r="Y257" s="154">
        <v>100105.75706230047</v>
      </c>
      <c r="Z257" s="121">
        <f t="shared" si="49"/>
        <v>877904359.02134991</v>
      </c>
      <c r="AA257" s="155">
        <v>848654229</v>
      </c>
      <c r="AB257" s="154">
        <v>831681144.41999996</v>
      </c>
      <c r="AC257" s="162">
        <v>45250.416666666664</v>
      </c>
      <c r="AD257" s="162">
        <v>45250.458333333336</v>
      </c>
      <c r="AE257" s="187" t="s">
        <v>9041</v>
      </c>
      <c r="AF257" s="140" t="s">
        <v>9044</v>
      </c>
      <c r="AG257" s="158" t="s">
        <v>109</v>
      </c>
      <c r="AH257" s="117"/>
    </row>
    <row r="258" spans="1:34" ht="12.6" customHeight="1">
      <c r="A258" s="140" t="s">
        <v>1442</v>
      </c>
      <c r="B258" s="159" t="s">
        <v>30</v>
      </c>
      <c r="C258" s="159" t="s">
        <v>13</v>
      </c>
      <c r="D258" s="160" t="s">
        <v>20</v>
      </c>
      <c r="E258" s="143">
        <v>754850000</v>
      </c>
      <c r="F258" s="146">
        <v>830335000</v>
      </c>
      <c r="G258" s="183">
        <v>0.99563236497247487</v>
      </c>
      <c r="H258" s="146">
        <v>43653822</v>
      </c>
      <c r="I258" s="145">
        <v>0.87744999999999995</v>
      </c>
      <c r="J258" s="144">
        <v>730745061.26377749</v>
      </c>
      <c r="K258" s="155">
        <v>715040753</v>
      </c>
      <c r="L258" s="174">
        <v>700739937.93999994</v>
      </c>
      <c r="M258" s="144"/>
      <c r="N258" s="146">
        <v>730745060</v>
      </c>
      <c r="O258" s="148">
        <v>0.87340495389353268</v>
      </c>
      <c r="P258" s="148"/>
      <c r="Q258" s="149">
        <v>0.99897600091733296</v>
      </c>
      <c r="R258" s="150" t="s">
        <v>6909</v>
      </c>
      <c r="S258" s="146" t="s">
        <v>1444</v>
      </c>
      <c r="T258" s="151">
        <v>87.748331773095373</v>
      </c>
      <c r="U258" s="152">
        <v>88.393131320340629</v>
      </c>
      <c r="V258" s="119">
        <f t="shared" si="51"/>
        <v>0.8829944046679955</v>
      </c>
      <c r="W258" s="150" t="s">
        <v>6908</v>
      </c>
      <c r="X258" s="153">
        <v>0.99894006635875876</v>
      </c>
      <c r="Y258" s="154">
        <v>99894.006635875878</v>
      </c>
      <c r="Z258" s="121">
        <f t="shared" si="49"/>
        <v>733154977.89109993</v>
      </c>
      <c r="AA258" s="155">
        <v>714282858</v>
      </c>
      <c r="AB258" s="154">
        <v>699997200.84000003</v>
      </c>
      <c r="AC258" s="162">
        <v>45250.416666666664</v>
      </c>
      <c r="AD258" s="162">
        <v>45250.458333333336</v>
      </c>
      <c r="AE258" s="187" t="s">
        <v>9045</v>
      </c>
      <c r="AF258" s="140" t="s">
        <v>9046</v>
      </c>
      <c r="AG258" s="158" t="s">
        <v>109</v>
      </c>
      <c r="AH258" s="117"/>
    </row>
    <row r="259" spans="1:34" ht="12.6" customHeight="1">
      <c r="A259" s="140" t="s">
        <v>1439</v>
      </c>
      <c r="B259" s="159" t="s">
        <v>31</v>
      </c>
      <c r="C259" s="159" t="s">
        <v>32</v>
      </c>
      <c r="D259" s="160" t="s">
        <v>20</v>
      </c>
      <c r="E259" s="143">
        <v>783145455</v>
      </c>
      <c r="F259" s="146">
        <v>861460000</v>
      </c>
      <c r="G259" s="183">
        <v>0.99527281595392714</v>
      </c>
      <c r="H259" s="146">
        <v>48629667</v>
      </c>
      <c r="I259" s="145">
        <v>0.87744999999999995</v>
      </c>
      <c r="J259" s="144">
        <v>758274420.63263893</v>
      </c>
      <c r="K259" s="155">
        <v>726091509</v>
      </c>
      <c r="L259" s="174">
        <v>711569678.81999993</v>
      </c>
      <c r="M259" s="144"/>
      <c r="N259" s="146">
        <v>758274420</v>
      </c>
      <c r="O259" s="148">
        <v>0.873053974721684</v>
      </c>
      <c r="P259" s="148"/>
      <c r="Q259" s="149">
        <v>1.0024796757167926</v>
      </c>
      <c r="R259" s="150" t="s">
        <v>6912</v>
      </c>
      <c r="S259" s="146" t="s">
        <v>1441</v>
      </c>
      <c r="T259" s="151">
        <v>87.745198263100576</v>
      </c>
      <c r="U259" s="152">
        <v>88.435275684427282</v>
      </c>
      <c r="V259" s="119">
        <f t="shared" si="51"/>
        <v>0.88654377452232258</v>
      </c>
      <c r="W259" s="150" t="s">
        <v>6911</v>
      </c>
      <c r="X259" s="153">
        <v>1.0024775381329372</v>
      </c>
      <c r="Y259" s="154">
        <v>100247.75381329372</v>
      </c>
      <c r="Z259" s="121">
        <f t="shared" si="49"/>
        <v>763720384.22584999</v>
      </c>
      <c r="AA259" s="155">
        <v>727890429</v>
      </c>
      <c r="AB259" s="154">
        <v>713332620.41999996</v>
      </c>
      <c r="AC259" s="162">
        <v>45250.416666666664</v>
      </c>
      <c r="AD259" s="162">
        <v>45250.458333333336</v>
      </c>
      <c r="AE259" s="187" t="s">
        <v>9038</v>
      </c>
      <c r="AF259" s="140" t="s">
        <v>9047</v>
      </c>
      <c r="AG259" s="158" t="s">
        <v>109</v>
      </c>
      <c r="AH259" s="117"/>
    </row>
    <row r="260" spans="1:34" ht="12.6" customHeight="1">
      <c r="A260" s="140" t="s">
        <v>1437</v>
      </c>
      <c r="B260" s="159" t="s">
        <v>33</v>
      </c>
      <c r="C260" s="159" t="s">
        <v>34</v>
      </c>
      <c r="D260" s="160" t="s">
        <v>20</v>
      </c>
      <c r="E260" s="143">
        <v>899350000</v>
      </c>
      <c r="F260" s="146">
        <v>989285000</v>
      </c>
      <c r="G260" s="183">
        <v>0.99508726713107609</v>
      </c>
      <c r="H260" s="146">
        <v>52204702</v>
      </c>
      <c r="I260" s="145">
        <v>0.87744999999999995</v>
      </c>
      <c r="J260" s="144">
        <v>870181320.93320191</v>
      </c>
      <c r="K260" s="155">
        <v>851118830</v>
      </c>
      <c r="L260" s="174">
        <v>834096453.39999998</v>
      </c>
      <c r="M260" s="144"/>
      <c r="N260" s="146">
        <v>870181320</v>
      </c>
      <c r="O260" s="148">
        <v>0.87289917389768878</v>
      </c>
      <c r="P260" s="148"/>
      <c r="Q260" s="149">
        <v>1.0135160024031538</v>
      </c>
      <c r="R260" s="150" t="s">
        <v>6891</v>
      </c>
      <c r="S260" s="146" t="s">
        <v>1242</v>
      </c>
      <c r="T260" s="151">
        <v>87.750110487350966</v>
      </c>
      <c r="U260" s="152">
        <v>88.387953401095601</v>
      </c>
      <c r="V260" s="119">
        <f t="shared" si="51"/>
        <v>0.89577659622858929</v>
      </c>
      <c r="W260" s="150" t="s">
        <v>6890</v>
      </c>
      <c r="X260" s="153">
        <v>1.0134600494296386</v>
      </c>
      <c r="Y260" s="154">
        <v>101346.00494296386</v>
      </c>
      <c r="Z260" s="121">
        <f t="shared" si="49"/>
        <v>886129780.12634993</v>
      </c>
      <c r="AA260" s="155">
        <v>862574932</v>
      </c>
      <c r="AB260" s="154">
        <v>845323433.36000001</v>
      </c>
      <c r="AC260" s="162">
        <v>45251.416666666664</v>
      </c>
      <c r="AD260" s="162">
        <v>45251.458333333336</v>
      </c>
      <c r="AE260" s="187" t="s">
        <v>9045</v>
      </c>
      <c r="AF260" s="140" t="s">
        <v>9048</v>
      </c>
      <c r="AG260" s="158" t="s">
        <v>109</v>
      </c>
      <c r="AH260" s="117"/>
    </row>
    <row r="261" spans="1:34" ht="12.6" customHeight="1">
      <c r="A261" s="140" t="s">
        <v>1433</v>
      </c>
      <c r="B261" s="159" t="s">
        <v>35</v>
      </c>
      <c r="C261" s="159" t="s">
        <v>36</v>
      </c>
      <c r="D261" s="160" t="s">
        <v>20</v>
      </c>
      <c r="E261" s="143">
        <v>697933636</v>
      </c>
      <c r="F261" s="146">
        <v>793228660</v>
      </c>
      <c r="G261" s="183">
        <v>1.0070508272702954</v>
      </c>
      <c r="H261" s="146">
        <v>33114734</v>
      </c>
      <c r="I261" s="145">
        <v>0.87744999999999995</v>
      </c>
      <c r="J261" s="144">
        <v>704984204.50252473</v>
      </c>
      <c r="K261" s="155">
        <v>645884302</v>
      </c>
      <c r="L261" s="174">
        <v>632966615.96000004</v>
      </c>
      <c r="M261" s="144"/>
      <c r="N261" s="146">
        <v>704984204.50252473</v>
      </c>
      <c r="O261" s="148">
        <v>0.8839062770999998</v>
      </c>
      <c r="P261" s="148"/>
      <c r="Q261" s="149">
        <v>0.99584106109279547</v>
      </c>
      <c r="R261" s="150" t="s">
        <v>6894</v>
      </c>
      <c r="S261" s="146" t="s">
        <v>1436</v>
      </c>
      <c r="T261" s="151">
        <v>87.745553090258042</v>
      </c>
      <c r="U261" s="152">
        <v>88.259276293227373</v>
      </c>
      <c r="V261" s="119">
        <f t="shared" si="51"/>
        <v>0.87891680565349217</v>
      </c>
      <c r="W261" s="150" t="s">
        <v>6893</v>
      </c>
      <c r="X261" s="153">
        <v>0.99583504710987114</v>
      </c>
      <c r="Y261" s="154">
        <v>99583.504710987108</v>
      </c>
      <c r="Z261" s="121">
        <f t="shared" si="49"/>
        <v>697177814.15670002</v>
      </c>
      <c r="AA261" s="155">
        <v>643194225</v>
      </c>
      <c r="AB261" s="154">
        <v>630330340.5</v>
      </c>
      <c r="AC261" s="162">
        <v>45251.416666666664</v>
      </c>
      <c r="AD261" s="162">
        <v>45251.458333333336</v>
      </c>
      <c r="AE261" s="187" t="s">
        <v>9045</v>
      </c>
      <c r="AF261" s="140" t="s">
        <v>9049</v>
      </c>
      <c r="AG261" s="158" t="s">
        <v>115</v>
      </c>
      <c r="AH261" s="117"/>
    </row>
    <row r="262" spans="1:34" ht="12.6" customHeight="1">
      <c r="A262" s="140" t="s">
        <v>2930</v>
      </c>
      <c r="B262" s="159" t="s">
        <v>37</v>
      </c>
      <c r="C262" s="159" t="s">
        <v>38</v>
      </c>
      <c r="D262" s="160" t="s">
        <v>20</v>
      </c>
      <c r="E262" s="143">
        <v>709750000</v>
      </c>
      <c r="F262" s="146">
        <v>780725000</v>
      </c>
      <c r="G262" s="183">
        <v>1.0091775590974159</v>
      </c>
      <c r="H262" s="146">
        <v>33499030</v>
      </c>
      <c r="I262" s="145">
        <v>0.87744999999999995</v>
      </c>
      <c r="J262" s="144">
        <v>695439518.09161329</v>
      </c>
      <c r="K262" s="155">
        <v>627567397</v>
      </c>
      <c r="L262" s="174">
        <v>615016049.05999994</v>
      </c>
      <c r="M262" s="144"/>
      <c r="N262" s="146">
        <v>695439518.09161329</v>
      </c>
      <c r="O262" s="148">
        <v>0.88586386805000006</v>
      </c>
      <c r="P262" s="148"/>
      <c r="Q262" s="149">
        <v>0.98718123656090451</v>
      </c>
      <c r="R262" s="150" t="s">
        <v>6880</v>
      </c>
      <c r="S262" s="146" t="s">
        <v>2932</v>
      </c>
      <c r="T262" s="151">
        <v>87.751846775516412</v>
      </c>
      <c r="U262" s="152">
        <v>88.284249510695091</v>
      </c>
      <c r="V262" s="119">
        <f t="shared" si="51"/>
        <v>0.87146050145697906</v>
      </c>
      <c r="W262" s="150" t="s">
        <v>6879</v>
      </c>
      <c r="X262" s="153">
        <v>0.9871075602805085</v>
      </c>
      <c r="Y262" s="154">
        <v>98710.756028050848</v>
      </c>
      <c r="Z262" s="121">
        <f t="shared" si="49"/>
        <v>680320528.27399993</v>
      </c>
      <c r="AA262" s="155">
        <v>619476523</v>
      </c>
      <c r="AB262" s="154">
        <v>607086992.53999996</v>
      </c>
      <c r="AC262" s="162">
        <v>45252.416666666664</v>
      </c>
      <c r="AD262" s="162">
        <v>45252.458333333336</v>
      </c>
      <c r="AE262" s="187" t="s">
        <v>4838</v>
      </c>
      <c r="AF262" s="140" t="s">
        <v>9050</v>
      </c>
      <c r="AG262" s="158" t="s">
        <v>118</v>
      </c>
      <c r="AH262" s="117"/>
    </row>
    <row r="263" spans="1:34" ht="12.6" customHeight="1">
      <c r="A263" s="140" t="s">
        <v>2927</v>
      </c>
      <c r="B263" s="159" t="s">
        <v>44</v>
      </c>
      <c r="C263" s="159" t="s">
        <v>13</v>
      </c>
      <c r="D263" s="160" t="s">
        <v>20</v>
      </c>
      <c r="E263" s="143">
        <v>528058182</v>
      </c>
      <c r="F263" s="146">
        <v>580684000</v>
      </c>
      <c r="G263" s="183">
        <v>1.0055824973582035</v>
      </c>
      <c r="H263" s="146">
        <v>30969417</v>
      </c>
      <c r="I263" s="145">
        <v>0.87744999999999995</v>
      </c>
      <c r="J263" s="144">
        <v>516160878.47120219</v>
      </c>
      <c r="K263" s="155">
        <v>491302688</v>
      </c>
      <c r="L263" s="174">
        <v>481476634.24000001</v>
      </c>
      <c r="M263" s="144"/>
      <c r="N263" s="146">
        <v>516160878.47120219</v>
      </c>
      <c r="O263" s="148">
        <v>0.88262432265000001</v>
      </c>
      <c r="P263" s="148"/>
      <c r="Q263" s="149">
        <v>0.9857896429093812</v>
      </c>
      <c r="R263" s="150" t="s">
        <v>6883</v>
      </c>
      <c r="S263" s="146" t="s">
        <v>2929</v>
      </c>
      <c r="T263" s="151">
        <v>87.765390523107328</v>
      </c>
      <c r="U263" s="152">
        <v>88.427446151120336</v>
      </c>
      <c r="V263" s="119">
        <f t="shared" si="51"/>
        <v>0.87151703852697848</v>
      </c>
      <c r="W263" s="150" t="s">
        <v>6882</v>
      </c>
      <c r="X263" s="153">
        <v>0.9855730052834244</v>
      </c>
      <c r="Y263" s="154">
        <v>98557.300528342443</v>
      </c>
      <c r="Z263" s="121">
        <f t="shared" si="49"/>
        <v>505965618.54209995</v>
      </c>
      <c r="AA263" s="155">
        <v>484064617</v>
      </c>
      <c r="AB263" s="154">
        <v>474383324.65999997</v>
      </c>
      <c r="AC263" s="162">
        <v>45252.416666666664</v>
      </c>
      <c r="AD263" s="162">
        <v>45252.458333333336</v>
      </c>
      <c r="AE263" s="187" t="s">
        <v>9041</v>
      </c>
      <c r="AF263" s="140" t="s">
        <v>9051</v>
      </c>
      <c r="AG263" s="158" t="s">
        <v>109</v>
      </c>
      <c r="AH263" s="117"/>
    </row>
    <row r="264" spans="1:34" ht="12.6" customHeight="1">
      <c r="A264" s="140" t="s">
        <v>2918</v>
      </c>
      <c r="B264" s="159" t="s">
        <v>23</v>
      </c>
      <c r="C264" s="159" t="s">
        <v>13</v>
      </c>
      <c r="D264" s="160" t="s">
        <v>20</v>
      </c>
      <c r="E264" s="143">
        <v>1020002727</v>
      </c>
      <c r="F264" s="146">
        <v>1122003000</v>
      </c>
      <c r="G264" s="183">
        <v>1.0009088690779846</v>
      </c>
      <c r="H264" s="146">
        <v>67448882</v>
      </c>
      <c r="I264" s="145">
        <v>0.86745000000000005</v>
      </c>
      <c r="J264" s="144">
        <v>983106437.12076032</v>
      </c>
      <c r="K264" s="155">
        <v>937973195</v>
      </c>
      <c r="L264" s="174">
        <v>919213731.10000002</v>
      </c>
      <c r="M264" s="144"/>
      <c r="N264" s="146">
        <v>983106437.12076032</v>
      </c>
      <c r="O264" s="148">
        <v>0.86828882414999997</v>
      </c>
      <c r="P264" s="148"/>
      <c r="Q264" s="149">
        <v>1.0160571718492188</v>
      </c>
      <c r="R264" s="150" t="s">
        <v>6876</v>
      </c>
      <c r="S264" s="146" t="s">
        <v>2920</v>
      </c>
      <c r="T264" s="151">
        <v>86.757899183233079</v>
      </c>
      <c r="U264" s="152">
        <v>87.54147357912835</v>
      </c>
      <c r="V264" s="119">
        <f t="shared" si="51"/>
        <v>0.88934699818093177</v>
      </c>
      <c r="W264" s="150" t="s">
        <v>6875</v>
      </c>
      <c r="X264" s="153">
        <v>1.0159150421166432</v>
      </c>
      <c r="Y264" s="154">
        <v>101591.50421166432</v>
      </c>
      <c r="Z264" s="121">
        <f t="shared" si="49"/>
        <v>997711667.76035011</v>
      </c>
      <c r="AA264" s="155">
        <v>952901078</v>
      </c>
      <c r="AB264" s="154">
        <v>933843056.43999994</v>
      </c>
      <c r="AC264" s="162">
        <v>45253.416666666664</v>
      </c>
      <c r="AD264" s="162">
        <v>45253.458333333336</v>
      </c>
      <c r="AE264" s="187" t="s">
        <v>9052</v>
      </c>
      <c r="AF264" s="140" t="s">
        <v>9053</v>
      </c>
      <c r="AG264" s="158" t="s">
        <v>109</v>
      </c>
      <c r="AH264" s="117"/>
    </row>
    <row r="265" spans="1:34" ht="12.6" customHeight="1">
      <c r="A265" s="140" t="s">
        <v>1422</v>
      </c>
      <c r="B265" s="159" t="s">
        <v>46</v>
      </c>
      <c r="C265" s="159" t="s">
        <v>32</v>
      </c>
      <c r="D265" s="160" t="s">
        <v>20</v>
      </c>
      <c r="E265" s="143">
        <v>672903636</v>
      </c>
      <c r="F265" s="146">
        <v>740194000</v>
      </c>
      <c r="G265" s="183">
        <v>1.0094932708154403</v>
      </c>
      <c r="H265" s="146">
        <v>38350003</v>
      </c>
      <c r="I265" s="145">
        <v>0.87744999999999995</v>
      </c>
      <c r="J265" s="144">
        <v>660348738.31550848</v>
      </c>
      <c r="K265" s="155">
        <v>641895205</v>
      </c>
      <c r="L265" s="174">
        <v>629057300.89999998</v>
      </c>
      <c r="M265" s="144"/>
      <c r="N265" s="146">
        <v>660348738.31550848</v>
      </c>
      <c r="O265" s="148">
        <v>0.88623502939999999</v>
      </c>
      <c r="P265" s="148"/>
      <c r="Q265" s="149">
        <v>1.0128286328388258</v>
      </c>
      <c r="R265" s="150" t="s">
        <v>6868</v>
      </c>
      <c r="S265" s="146" t="s">
        <v>1424</v>
      </c>
      <c r="T265" s="151">
        <v>87.749891423453377</v>
      </c>
      <c r="U265" s="152">
        <v>88.376572788082015</v>
      </c>
      <c r="V265" s="119">
        <f t="shared" si="51"/>
        <v>0.89505589075296477</v>
      </c>
      <c r="W265" s="150" t="s">
        <v>6867</v>
      </c>
      <c r="X265" s="153">
        <v>1.012775063024018</v>
      </c>
      <c r="Y265" s="154">
        <v>101277.5063024018</v>
      </c>
      <c r="Z265" s="121">
        <f t="shared" si="49"/>
        <v>662480207.3039</v>
      </c>
      <c r="AA265" s="155">
        <v>650095457</v>
      </c>
      <c r="AB265" s="154">
        <v>637093547.86000001</v>
      </c>
      <c r="AC265" s="162">
        <v>45253.416666666664</v>
      </c>
      <c r="AD265" s="162">
        <v>45253.458333333336</v>
      </c>
      <c r="AE265" s="187" t="s">
        <v>9054</v>
      </c>
      <c r="AF265" s="140" t="s">
        <v>9055</v>
      </c>
      <c r="AG265" s="158" t="s">
        <v>109</v>
      </c>
      <c r="AH265" s="117"/>
    </row>
    <row r="266" spans="1:34" ht="12.6" customHeight="1">
      <c r="A266" s="140" t="s">
        <v>1425</v>
      </c>
      <c r="B266" s="159" t="s">
        <v>47</v>
      </c>
      <c r="C266" s="159" t="s">
        <v>34</v>
      </c>
      <c r="D266" s="160" t="s">
        <v>20</v>
      </c>
      <c r="E266" s="143">
        <v>618680000</v>
      </c>
      <c r="F266" s="146">
        <v>680548000</v>
      </c>
      <c r="G266" s="183">
        <v>1.0094840412891961</v>
      </c>
      <c r="H266" s="146">
        <v>35887060</v>
      </c>
      <c r="I266" s="145">
        <v>0.87744999999999995</v>
      </c>
      <c r="J266" s="144">
        <v>607208167.11393154</v>
      </c>
      <c r="K266" s="155">
        <v>586186782</v>
      </c>
      <c r="L266" s="174">
        <v>574463046.36000001</v>
      </c>
      <c r="M266" s="144"/>
      <c r="N266" s="146">
        <v>607208167.11393154</v>
      </c>
      <c r="O266" s="148">
        <v>0.88623502939999987</v>
      </c>
      <c r="P266" s="148"/>
      <c r="Q266" s="149">
        <v>0.98600360714190605</v>
      </c>
      <c r="R266" s="150" t="s">
        <v>6865</v>
      </c>
      <c r="S266" s="146" t="s">
        <v>1292</v>
      </c>
      <c r="T266" s="151">
        <v>87.803426269340051</v>
      </c>
      <c r="U266" s="152">
        <v>88.456123965972864</v>
      </c>
      <c r="V266" s="119">
        <f t="shared" si="51"/>
        <v>0.87163124423258909</v>
      </c>
      <c r="W266" s="150" t="s">
        <v>6864</v>
      </c>
      <c r="X266" s="153">
        <v>0.98538258873731166</v>
      </c>
      <c r="Y266" s="154">
        <v>98538.25887373116</v>
      </c>
      <c r="Z266" s="121">
        <f t="shared" si="49"/>
        <v>592816060.82050002</v>
      </c>
      <c r="AA266" s="155">
        <v>577618249</v>
      </c>
      <c r="AB266" s="154">
        <v>566065884.01999998</v>
      </c>
      <c r="AC266" s="162">
        <v>45253.416666666664</v>
      </c>
      <c r="AD266" s="162">
        <v>45253.458333333336</v>
      </c>
      <c r="AE266" s="187" t="s">
        <v>9054</v>
      </c>
      <c r="AF266" s="140" t="s">
        <v>9056</v>
      </c>
      <c r="AG266" s="158" t="s">
        <v>109</v>
      </c>
      <c r="AH266" s="117"/>
    </row>
    <row r="267" spans="1:34" ht="12.6" customHeight="1">
      <c r="A267" s="140" t="s">
        <v>1427</v>
      </c>
      <c r="B267" s="159" t="s">
        <v>48</v>
      </c>
      <c r="C267" s="159" t="s">
        <v>34</v>
      </c>
      <c r="D267" s="160" t="s">
        <v>20</v>
      </c>
      <c r="E267" s="143">
        <v>532610000</v>
      </c>
      <c r="F267" s="146">
        <v>585871000</v>
      </c>
      <c r="G267" s="183">
        <v>1.0009131021327189</v>
      </c>
      <c r="H267" s="146">
        <v>32654806</v>
      </c>
      <c r="I267" s="145">
        <v>0.87744999999999995</v>
      </c>
      <c r="J267" s="144">
        <v>518543756.12959427</v>
      </c>
      <c r="K267" s="155">
        <v>488313611</v>
      </c>
      <c r="L267" s="174">
        <v>478547338.77999997</v>
      </c>
      <c r="M267" s="144"/>
      <c r="N267" s="146">
        <v>518543756.12959427</v>
      </c>
      <c r="O267" s="148">
        <v>0.87829849415000005</v>
      </c>
      <c r="P267" s="148"/>
      <c r="Q267" s="149">
        <v>0.9946148541750377</v>
      </c>
      <c r="R267" s="150" t="s">
        <v>6862</v>
      </c>
      <c r="S267" s="146" t="s">
        <v>1429</v>
      </c>
      <c r="T267" s="151">
        <v>87.748014882651916</v>
      </c>
      <c r="U267" s="152">
        <v>88.43462581159234</v>
      </c>
      <c r="V267" s="119">
        <f t="shared" si="51"/>
        <v>0.87955539700719099</v>
      </c>
      <c r="W267" s="150" t="s">
        <v>6861</v>
      </c>
      <c r="X267" s="153">
        <v>0.99458259582740915</v>
      </c>
      <c r="Y267" s="154">
        <v>99458.25958274091</v>
      </c>
      <c r="Z267" s="121">
        <f t="shared" si="49"/>
        <v>515289416.87029999</v>
      </c>
      <c r="AA267" s="155">
        <v>485668219</v>
      </c>
      <c r="AB267" s="154">
        <v>475954854.62</v>
      </c>
      <c r="AC267" s="162">
        <v>45253.416666666664</v>
      </c>
      <c r="AD267" s="162">
        <v>45253.458333333336</v>
      </c>
      <c r="AE267" s="187" t="s">
        <v>9054</v>
      </c>
      <c r="AF267" s="140" t="s">
        <v>9057</v>
      </c>
      <c r="AG267" s="158" t="s">
        <v>109</v>
      </c>
      <c r="AH267" s="117"/>
    </row>
    <row r="268" spans="1:34" ht="12.6" customHeight="1">
      <c r="A268" s="140" t="s">
        <v>2921</v>
      </c>
      <c r="B268" s="159" t="s">
        <v>50</v>
      </c>
      <c r="C268" s="159" t="s">
        <v>49</v>
      </c>
      <c r="D268" s="160" t="s">
        <v>20</v>
      </c>
      <c r="E268" s="143">
        <v>696087000</v>
      </c>
      <c r="F268" s="146">
        <v>765695700</v>
      </c>
      <c r="G268" s="183">
        <v>1.0094423014219565</v>
      </c>
      <c r="H268" s="146">
        <v>43569292</v>
      </c>
      <c r="I268" s="145">
        <v>0.87744999999999995</v>
      </c>
      <c r="J268" s="144">
        <v>683543010.42439628</v>
      </c>
      <c r="K268" s="155">
        <v>552537524</v>
      </c>
      <c r="L268" s="174">
        <v>541486773.51999998</v>
      </c>
      <c r="M268" s="144"/>
      <c r="N268" s="146">
        <v>683543010.42439628</v>
      </c>
      <c r="O268" s="148">
        <v>0.88623502939999987</v>
      </c>
      <c r="P268" s="148"/>
      <c r="Q268" s="149">
        <v>0.9855940030108189</v>
      </c>
      <c r="R268" s="150" t="s">
        <v>6858</v>
      </c>
      <c r="S268" s="146" t="s">
        <v>2923</v>
      </c>
      <c r="T268" s="151">
        <v>87.752458577453751</v>
      </c>
      <c r="U268" s="152">
        <v>88.459605967177652</v>
      </c>
      <c r="V268" s="119">
        <f t="shared" si="51"/>
        <v>0.87178274607001194</v>
      </c>
      <c r="W268" s="150" t="s">
        <v>6857</v>
      </c>
      <c r="X268" s="153">
        <v>0.98551506819223356</v>
      </c>
      <c r="Y268" s="154">
        <v>98551.506819223359</v>
      </c>
      <c r="Z268" s="121">
        <f t="shared" ref="Z268:Z331" si="52">(W268-H268)*I268+H268</f>
        <v>667467266.87709999</v>
      </c>
      <c r="AA268" s="155">
        <v>544534056</v>
      </c>
      <c r="AB268" s="154">
        <v>533643374.88</v>
      </c>
      <c r="AC268" s="162">
        <v>45253.416666666664</v>
      </c>
      <c r="AD268" s="162">
        <v>45253.458333333336</v>
      </c>
      <c r="AE268" s="187" t="s">
        <v>4822</v>
      </c>
      <c r="AF268" s="140" t="s">
        <v>9058</v>
      </c>
      <c r="AG268" s="158" t="s">
        <v>109</v>
      </c>
      <c r="AH268" s="117"/>
    </row>
    <row r="269" spans="1:34" ht="12.6" customHeight="1">
      <c r="A269" s="140" t="s">
        <v>2924</v>
      </c>
      <c r="B269" s="159" t="s">
        <v>51</v>
      </c>
      <c r="C269" s="159" t="s">
        <v>49</v>
      </c>
      <c r="D269" s="160" t="s">
        <v>20</v>
      </c>
      <c r="E269" s="143">
        <v>549836364</v>
      </c>
      <c r="F269" s="146">
        <v>604820000</v>
      </c>
      <c r="G269" s="183">
        <v>1.0095810119116431</v>
      </c>
      <c r="H269" s="146">
        <v>30794480</v>
      </c>
      <c r="I269" s="145">
        <v>0.87744999999999995</v>
      </c>
      <c r="J269" s="144">
        <v>539557808.92502975</v>
      </c>
      <c r="K269" s="155">
        <v>446530504</v>
      </c>
      <c r="L269" s="174">
        <v>437599893.92000002</v>
      </c>
      <c r="M269" s="144"/>
      <c r="N269" s="146">
        <v>539557808.92502975</v>
      </c>
      <c r="O269" s="148">
        <v>0.88630785774999998</v>
      </c>
      <c r="P269" s="148"/>
      <c r="Q269" s="149">
        <v>0.99937498971946104</v>
      </c>
      <c r="R269" s="150" t="s">
        <v>6854</v>
      </c>
      <c r="S269" s="146" t="s">
        <v>2926</v>
      </c>
      <c r="T269" s="151">
        <v>87.745222753170026</v>
      </c>
      <c r="U269" s="152">
        <v>88.369567874357855</v>
      </c>
      <c r="V269" s="119">
        <f t="shared" si="51"/>
        <v>0.88314123210211304</v>
      </c>
      <c r="W269" s="150" t="s">
        <v>6853</v>
      </c>
      <c r="X269" s="153">
        <v>0.99937258192520084</v>
      </c>
      <c r="Y269" s="154">
        <v>99937.258192520079</v>
      </c>
      <c r="Z269" s="121">
        <f t="shared" si="52"/>
        <v>534140202.18524998</v>
      </c>
      <c r="AA269" s="155">
        <v>446250343</v>
      </c>
      <c r="AB269" s="154">
        <v>437325336.13999999</v>
      </c>
      <c r="AC269" s="162">
        <v>45253.416666666664</v>
      </c>
      <c r="AD269" s="162">
        <v>45253.458333333336</v>
      </c>
      <c r="AE269" s="187" t="s">
        <v>4822</v>
      </c>
      <c r="AF269" s="140" t="s">
        <v>9059</v>
      </c>
      <c r="AG269" s="158" t="s">
        <v>109</v>
      </c>
      <c r="AH269" s="117"/>
    </row>
    <row r="270" spans="1:34" ht="12.6" customHeight="1">
      <c r="A270" s="140" t="s">
        <v>1430</v>
      </c>
      <c r="B270" s="159" t="s">
        <v>52</v>
      </c>
      <c r="C270" s="159" t="s">
        <v>49</v>
      </c>
      <c r="D270" s="160" t="s">
        <v>20</v>
      </c>
      <c r="E270" s="143">
        <v>625960000</v>
      </c>
      <c r="F270" s="146">
        <v>688556000</v>
      </c>
      <c r="G270" s="183">
        <v>1.0009116509583853</v>
      </c>
      <c r="H270" s="146">
        <v>39411494</v>
      </c>
      <c r="I270" s="145">
        <v>0.87744999999999995</v>
      </c>
      <c r="J270" s="144">
        <v>609554136.10554552</v>
      </c>
      <c r="K270" s="155">
        <v>492574488</v>
      </c>
      <c r="L270" s="174">
        <v>482722998.24000001</v>
      </c>
      <c r="M270" s="144"/>
      <c r="N270" s="146">
        <v>609554136.10554552</v>
      </c>
      <c r="O270" s="148">
        <v>0.87829849414999983</v>
      </c>
      <c r="P270" s="148"/>
      <c r="Q270" s="149">
        <v>0.98926273463571535</v>
      </c>
      <c r="R270" s="150" t="s">
        <v>6850</v>
      </c>
      <c r="S270" s="146" t="s">
        <v>1432</v>
      </c>
      <c r="T270" s="151">
        <v>87.748782933630196</v>
      </c>
      <c r="U270" s="152">
        <v>88.457656621364222</v>
      </c>
      <c r="V270" s="119">
        <f t="shared" si="51"/>
        <v>0.87504309017712434</v>
      </c>
      <c r="W270" s="150" t="s">
        <v>6849</v>
      </c>
      <c r="X270" s="153">
        <v>0.98922255415681515</v>
      </c>
      <c r="Y270" s="154">
        <v>98922.255415681517</v>
      </c>
      <c r="Z270" s="121">
        <f t="shared" si="52"/>
        <v>602491894.02094996</v>
      </c>
      <c r="AA270" s="155">
        <v>487265794</v>
      </c>
      <c r="AB270" s="154">
        <v>477520478.12</v>
      </c>
      <c r="AC270" s="162">
        <v>45253.416666666664</v>
      </c>
      <c r="AD270" s="162">
        <v>45253.458333333336</v>
      </c>
      <c r="AE270" s="187" t="s">
        <v>4822</v>
      </c>
      <c r="AF270" s="140" t="s">
        <v>9060</v>
      </c>
      <c r="AG270" s="158" t="s">
        <v>109</v>
      </c>
      <c r="AH270" s="117"/>
    </row>
    <row r="271" spans="1:34" ht="12.6" customHeight="1">
      <c r="A271" s="140" t="s">
        <v>2915</v>
      </c>
      <c r="B271" s="159" t="s">
        <v>53</v>
      </c>
      <c r="C271" s="159" t="s">
        <v>49</v>
      </c>
      <c r="D271" s="160" t="s">
        <v>20</v>
      </c>
      <c r="E271" s="143">
        <v>610919091</v>
      </c>
      <c r="F271" s="146">
        <v>672001000</v>
      </c>
      <c r="G271" s="183">
        <v>1.0095799671462125</v>
      </c>
      <c r="H271" s="146">
        <v>34410874</v>
      </c>
      <c r="I271" s="145">
        <v>0.87744999999999995</v>
      </c>
      <c r="J271" s="144">
        <v>599513131.60452461</v>
      </c>
      <c r="K271" s="155">
        <v>488168827</v>
      </c>
      <c r="L271" s="174">
        <v>478405450.45999998</v>
      </c>
      <c r="M271" s="144"/>
      <c r="N271" s="146">
        <v>599513131.60452461</v>
      </c>
      <c r="O271" s="148">
        <v>0.88630961264999986</v>
      </c>
      <c r="P271" s="148"/>
      <c r="Q271" s="149">
        <v>1.0091460168604904</v>
      </c>
      <c r="R271" s="150" t="s">
        <v>6832</v>
      </c>
      <c r="S271" s="146" t="s">
        <v>2917</v>
      </c>
      <c r="T271" s="151">
        <v>87.757450914792116</v>
      </c>
      <c r="U271" s="152">
        <v>88.378752014214754</v>
      </c>
      <c r="V271" s="119">
        <f t="shared" si="51"/>
        <v>0.89175053906169788</v>
      </c>
      <c r="W271" s="150" t="s">
        <v>6831</v>
      </c>
      <c r="X271" s="153">
        <v>1.0090101056397238</v>
      </c>
      <c r="Y271" s="154">
        <v>100901.01056397238</v>
      </c>
      <c r="Z271" s="121">
        <f t="shared" si="52"/>
        <v>599177114.31869996</v>
      </c>
      <c r="AA271" s="155">
        <v>492559950</v>
      </c>
      <c r="AB271" s="154">
        <v>482708751</v>
      </c>
      <c r="AC271" s="162">
        <v>45254.416666666664</v>
      </c>
      <c r="AD271" s="162">
        <v>45254.458333333336</v>
      </c>
      <c r="AE271" s="187" t="s">
        <v>4819</v>
      </c>
      <c r="AF271" s="140" t="s">
        <v>9061</v>
      </c>
      <c r="AG271" s="158" t="s">
        <v>109</v>
      </c>
      <c r="AH271" s="117"/>
    </row>
    <row r="272" spans="1:34" ht="12.6" customHeight="1">
      <c r="A272" s="140" t="s">
        <v>2912</v>
      </c>
      <c r="B272" s="159" t="s">
        <v>54</v>
      </c>
      <c r="C272" s="159" t="s">
        <v>29</v>
      </c>
      <c r="D272" s="160" t="s">
        <v>20</v>
      </c>
      <c r="E272" s="143">
        <v>812540909</v>
      </c>
      <c r="F272" s="146">
        <v>893795000</v>
      </c>
      <c r="G272" s="183">
        <v>1.0009177597716701</v>
      </c>
      <c r="H272" s="146">
        <v>46388910</v>
      </c>
      <c r="I272" s="145">
        <v>0.87744999999999995</v>
      </c>
      <c r="J272" s="144">
        <v>790665146.33701301</v>
      </c>
      <c r="K272" s="155">
        <v>772396595</v>
      </c>
      <c r="L272" s="174">
        <v>756948663.10000002</v>
      </c>
      <c r="M272" s="144"/>
      <c r="N272" s="146">
        <v>790665146.33701301</v>
      </c>
      <c r="O272" s="148">
        <v>0.87829937159999993</v>
      </c>
      <c r="P272" s="148"/>
      <c r="Q272" s="149">
        <v>0.99779000237647786</v>
      </c>
      <c r="R272" s="150" t="s">
        <v>6835</v>
      </c>
      <c r="S272" s="146" t="s">
        <v>2914</v>
      </c>
      <c r="T272" s="151">
        <v>87.746618092270793</v>
      </c>
      <c r="U272" s="152">
        <v>88.384001363528114</v>
      </c>
      <c r="V272" s="119">
        <f t="shared" si="51"/>
        <v>0.88187131277306319</v>
      </c>
      <c r="W272" s="150" t="s">
        <v>6834</v>
      </c>
      <c r="X272" s="153">
        <v>0.99777255970328771</v>
      </c>
      <c r="Y272" s="154">
        <v>99777.25597032877</v>
      </c>
      <c r="Z272" s="121">
        <f t="shared" si="52"/>
        <v>788198490.40174997</v>
      </c>
      <c r="AA272" s="155">
        <v>770676128</v>
      </c>
      <c r="AB272" s="154">
        <v>755262605.43999994</v>
      </c>
      <c r="AC272" s="162">
        <v>45254.416666666664</v>
      </c>
      <c r="AD272" s="162">
        <v>45254.458333333336</v>
      </c>
      <c r="AE272" s="187" t="s">
        <v>4822</v>
      </c>
      <c r="AF272" s="140" t="s">
        <v>9062</v>
      </c>
      <c r="AG272" s="158" t="s">
        <v>109</v>
      </c>
      <c r="AH272" s="117"/>
    </row>
    <row r="273" spans="1:34" ht="12.6" customHeight="1">
      <c r="A273" s="140" t="s">
        <v>2909</v>
      </c>
      <c r="B273" s="159" t="s">
        <v>55</v>
      </c>
      <c r="C273" s="159" t="s">
        <v>12</v>
      </c>
      <c r="D273" s="160" t="s">
        <v>20</v>
      </c>
      <c r="E273" s="143">
        <v>573627273</v>
      </c>
      <c r="F273" s="146">
        <v>630990000</v>
      </c>
      <c r="G273" s="183">
        <v>0.99885964193869481</v>
      </c>
      <c r="H273" s="146">
        <v>31860497</v>
      </c>
      <c r="I273" s="145">
        <v>0.87744999999999995</v>
      </c>
      <c r="J273" s="144">
        <v>556935306.28227878</v>
      </c>
      <c r="K273" s="155">
        <v>458749112</v>
      </c>
      <c r="L273" s="174">
        <v>449574129.75999999</v>
      </c>
      <c r="M273" s="144"/>
      <c r="N273" s="146">
        <v>556935306.28227878</v>
      </c>
      <c r="O273" s="148">
        <v>0.87639618254999996</v>
      </c>
      <c r="P273" s="148"/>
      <c r="Q273" s="149">
        <v>0.99098100136091016</v>
      </c>
      <c r="R273" s="150" t="s">
        <v>6838</v>
      </c>
      <c r="S273" s="146" t="s">
        <v>2911</v>
      </c>
      <c r="T273" s="151">
        <v>87.747417857617819</v>
      </c>
      <c r="U273" s="152">
        <v>88.371732788086661</v>
      </c>
      <c r="V273" s="119">
        <f t="shared" si="51"/>
        <v>0.87572418104882799</v>
      </c>
      <c r="W273" s="150" t="s">
        <v>6837</v>
      </c>
      <c r="X273" s="153">
        <v>0.99095508645144936</v>
      </c>
      <c r="Y273" s="154">
        <v>99095.508645144932</v>
      </c>
      <c r="Z273" s="121">
        <f t="shared" si="52"/>
        <v>552558852.89485002</v>
      </c>
      <c r="AA273" s="155">
        <v>454599766</v>
      </c>
      <c r="AB273" s="154">
        <v>445507770.68000001</v>
      </c>
      <c r="AC273" s="162">
        <v>45254.416666666664</v>
      </c>
      <c r="AD273" s="162">
        <v>45254.458333333336</v>
      </c>
      <c r="AE273" s="187" t="s">
        <v>4838</v>
      </c>
      <c r="AF273" s="140" t="s">
        <v>9063</v>
      </c>
      <c r="AG273" s="158" t="s">
        <v>109</v>
      </c>
      <c r="AH273" s="117"/>
    </row>
    <row r="274" spans="1:34" ht="12.6" customHeight="1">
      <c r="A274" s="140" t="s">
        <v>2902</v>
      </c>
      <c r="B274" s="159" t="s">
        <v>58</v>
      </c>
      <c r="C274" s="159" t="s">
        <v>59</v>
      </c>
      <c r="D274" s="160" t="s">
        <v>70</v>
      </c>
      <c r="E274" s="143">
        <v>859290000</v>
      </c>
      <c r="F274" s="146">
        <v>945219000</v>
      </c>
      <c r="G274" s="183">
        <v>0.99595446166237889</v>
      </c>
      <c r="H274" s="146">
        <v>34978652</v>
      </c>
      <c r="I274" s="145">
        <v>0.87744999999999995</v>
      </c>
      <c r="J274" s="144">
        <v>830313747.01012576</v>
      </c>
      <c r="K274" s="155">
        <v>845592942</v>
      </c>
      <c r="L274" s="174">
        <v>828681083.15999997</v>
      </c>
      <c r="M274" s="144"/>
      <c r="N274" s="146">
        <v>830313747.01012576</v>
      </c>
      <c r="O274" s="148">
        <v>0.87376383255000001</v>
      </c>
      <c r="P274" s="148"/>
      <c r="Q274" s="149">
        <v>1.0064979996830752</v>
      </c>
      <c r="R274" s="150" t="s">
        <v>6821</v>
      </c>
      <c r="S274" s="146" t="s">
        <v>2904</v>
      </c>
      <c r="T274" s="151">
        <v>87.750243451953651</v>
      </c>
      <c r="U274" s="152">
        <v>88.20065567211779</v>
      </c>
      <c r="V274" s="119">
        <f t="shared" si="51"/>
        <v>0.8876867392635992</v>
      </c>
      <c r="W274" s="150" t="s">
        <v>6820</v>
      </c>
      <c r="X274" s="153">
        <v>1.0064400683862682</v>
      </c>
      <c r="Y274" s="154">
        <v>100644.00683862682</v>
      </c>
      <c r="Z274" s="121">
        <f t="shared" si="52"/>
        <v>839010324.80135</v>
      </c>
      <c r="AA274" s="155">
        <v>851038619</v>
      </c>
      <c r="AB274" s="154">
        <v>834017846.62</v>
      </c>
      <c r="AC274" s="162">
        <v>45257.416666666664</v>
      </c>
      <c r="AD274" s="162">
        <v>45257.458333333336</v>
      </c>
      <c r="AE274" s="187" t="s">
        <v>4809</v>
      </c>
      <c r="AF274" s="140" t="s">
        <v>9064</v>
      </c>
      <c r="AG274" s="158" t="s">
        <v>109</v>
      </c>
      <c r="AH274" s="117"/>
    </row>
    <row r="275" spans="1:34" ht="12.6" customHeight="1">
      <c r="A275" s="140" t="s">
        <v>2899</v>
      </c>
      <c r="B275" s="159" t="s">
        <v>60</v>
      </c>
      <c r="C275" s="159" t="s">
        <v>59</v>
      </c>
      <c r="D275" s="160" t="s">
        <v>70</v>
      </c>
      <c r="E275" s="143">
        <v>574630000</v>
      </c>
      <c r="F275" s="146">
        <v>632093000</v>
      </c>
      <c r="G275" s="183">
        <v>1.0094602683984348</v>
      </c>
      <c r="H275" s="146">
        <v>34832769</v>
      </c>
      <c r="I275" s="145">
        <v>0.87744999999999995</v>
      </c>
      <c r="J275" s="144">
        <v>564145707.37973571</v>
      </c>
      <c r="K275" s="155">
        <v>541224569</v>
      </c>
      <c r="L275" s="174">
        <v>530400077.62</v>
      </c>
      <c r="M275" s="144"/>
      <c r="N275" s="146">
        <v>564145707.37973571</v>
      </c>
      <c r="O275" s="148">
        <v>0.88623502939999987</v>
      </c>
      <c r="P275" s="148"/>
      <c r="Q275" s="149">
        <v>1.0076300259403648</v>
      </c>
      <c r="R275" s="150" t="s">
        <v>6825</v>
      </c>
      <c r="S275" s="146" t="s">
        <v>2901</v>
      </c>
      <c r="T275" s="151">
        <v>87.74706745331126</v>
      </c>
      <c r="U275" s="152">
        <v>88.417192166389256</v>
      </c>
      <c r="V275" s="119">
        <f t="shared" si="51"/>
        <v>0.89089833299846699</v>
      </c>
      <c r="W275" s="150" t="s">
        <v>6824</v>
      </c>
      <c r="X275" s="153">
        <v>1.0076075830613533</v>
      </c>
      <c r="Y275" s="154">
        <v>100760.75830613534</v>
      </c>
      <c r="Z275" s="121">
        <f t="shared" si="52"/>
        <v>563118152.50594997</v>
      </c>
      <c r="AA275" s="155">
        <v>545341980</v>
      </c>
      <c r="AB275" s="154">
        <v>534435140.39999998</v>
      </c>
      <c r="AC275" s="162">
        <v>45257.416666666664</v>
      </c>
      <c r="AD275" s="162">
        <v>45257.458333333336</v>
      </c>
      <c r="AE275" s="187" t="s">
        <v>4809</v>
      </c>
      <c r="AF275" s="140" t="s">
        <v>9065</v>
      </c>
      <c r="AG275" s="158" t="s">
        <v>109</v>
      </c>
      <c r="AH275" s="117"/>
    </row>
    <row r="276" spans="1:34" ht="12.6" customHeight="1">
      <c r="A276" s="140" t="s">
        <v>1415</v>
      </c>
      <c r="B276" s="159" t="s">
        <v>61</v>
      </c>
      <c r="C276" s="159" t="s">
        <v>13</v>
      </c>
      <c r="D276" s="160" t="s">
        <v>70</v>
      </c>
      <c r="E276" s="143">
        <v>606236364</v>
      </c>
      <c r="F276" s="146">
        <v>666860000</v>
      </c>
      <c r="G276" s="183">
        <v>1.0094607782224136</v>
      </c>
      <c r="H276" s="146">
        <v>37406287</v>
      </c>
      <c r="I276" s="145">
        <v>0.87744999999999995</v>
      </c>
      <c r="J276" s="144">
        <v>595256292.30225921</v>
      </c>
      <c r="K276" s="155">
        <v>570139290</v>
      </c>
      <c r="L276" s="174">
        <v>558736504.20000005</v>
      </c>
      <c r="M276" s="144"/>
      <c r="N276" s="146">
        <v>595256200</v>
      </c>
      <c r="O276" s="148">
        <v>0.88624453471132358</v>
      </c>
      <c r="P276" s="148"/>
      <c r="Q276" s="149">
        <v>0.99208330193079264</v>
      </c>
      <c r="R276" s="150" t="s">
        <v>6799</v>
      </c>
      <c r="S276" s="146" t="s">
        <v>1417</v>
      </c>
      <c r="T276" s="151">
        <v>87.752802155220138</v>
      </c>
      <c r="U276" s="152">
        <v>88.445326362673953</v>
      </c>
      <c r="V276" s="119">
        <f t="shared" si="51"/>
        <v>0.8773777104639654</v>
      </c>
      <c r="W276" s="150" t="s">
        <v>6798</v>
      </c>
      <c r="X276" s="153">
        <v>0.99200008247608196</v>
      </c>
      <c r="Y276" s="154">
        <v>99200.008247608203</v>
      </c>
      <c r="Z276" s="121">
        <f t="shared" si="52"/>
        <v>585039405.27559996</v>
      </c>
      <c r="AA276" s="155">
        <v>565578223</v>
      </c>
      <c r="AB276" s="154">
        <v>554266658.53999996</v>
      </c>
      <c r="AC276" s="162">
        <v>45258.416666666664</v>
      </c>
      <c r="AD276" s="162">
        <v>45258.458333333336</v>
      </c>
      <c r="AE276" s="187" t="s">
        <v>4764</v>
      </c>
      <c r="AF276" s="140" t="s">
        <v>9066</v>
      </c>
      <c r="AG276" s="158" t="s">
        <v>109</v>
      </c>
      <c r="AH276" s="117"/>
    </row>
    <row r="277" spans="1:34" ht="12.6" customHeight="1">
      <c r="A277" s="140" t="s">
        <v>2896</v>
      </c>
      <c r="B277" s="159" t="s">
        <v>63</v>
      </c>
      <c r="C277" s="159" t="s">
        <v>64</v>
      </c>
      <c r="D277" s="160" t="s">
        <v>70</v>
      </c>
      <c r="E277" s="143">
        <v>527061819</v>
      </c>
      <c r="F277" s="146">
        <v>579768000</v>
      </c>
      <c r="G277" s="183">
        <v>1.0094651770064629</v>
      </c>
      <c r="H277" s="146">
        <v>32266579</v>
      </c>
      <c r="I277" s="145">
        <v>0.87744999999999995</v>
      </c>
      <c r="J277" s="144">
        <v>517486801.39281708</v>
      </c>
      <c r="K277" s="155">
        <v>494065675</v>
      </c>
      <c r="L277" s="174">
        <v>484184361.5</v>
      </c>
      <c r="M277" s="144"/>
      <c r="N277" s="146">
        <v>517486800</v>
      </c>
      <c r="O277" s="148">
        <v>0.88624467880604829</v>
      </c>
      <c r="P277" s="148"/>
      <c r="Q277" s="149">
        <v>1.00167735385215</v>
      </c>
      <c r="R277" s="150" t="s">
        <v>6805</v>
      </c>
      <c r="S277" s="146" t="s">
        <v>2898</v>
      </c>
      <c r="T277" s="151">
        <v>87.745444121569349</v>
      </c>
      <c r="U277" s="152">
        <v>88.426323966913117</v>
      </c>
      <c r="V277" s="119">
        <f t="shared" si="51"/>
        <v>0.88574222792565305</v>
      </c>
      <c r="W277" s="150" t="s">
        <v>6804</v>
      </c>
      <c r="X277" s="153">
        <v>1.0016725655779553</v>
      </c>
      <c r="Y277" s="154">
        <v>100167.25655779552</v>
      </c>
      <c r="Z277" s="121">
        <f t="shared" si="52"/>
        <v>513522564.12144995</v>
      </c>
      <c r="AA277" s="155">
        <v>494892033</v>
      </c>
      <c r="AB277" s="154">
        <v>484994192.33999997</v>
      </c>
      <c r="AC277" s="162">
        <v>45258.416666666664</v>
      </c>
      <c r="AD277" s="162">
        <v>45258.458333333336</v>
      </c>
      <c r="AE277" s="187" t="s">
        <v>4764</v>
      </c>
      <c r="AF277" s="140" t="s">
        <v>9067</v>
      </c>
      <c r="AG277" s="158" t="s">
        <v>109</v>
      </c>
      <c r="AH277" s="117"/>
    </row>
    <row r="278" spans="1:34" ht="12.6" customHeight="1">
      <c r="A278" s="140" t="s">
        <v>1412</v>
      </c>
      <c r="B278" s="159" t="s">
        <v>62</v>
      </c>
      <c r="C278" s="159" t="s">
        <v>64</v>
      </c>
      <c r="D278" s="160" t="s">
        <v>70</v>
      </c>
      <c r="E278" s="143">
        <v>1422731819</v>
      </c>
      <c r="F278" s="146">
        <v>1565005000</v>
      </c>
      <c r="G278" s="183">
        <v>1.0095563037439048</v>
      </c>
      <c r="H278" s="146">
        <v>75545470</v>
      </c>
      <c r="I278" s="145">
        <v>0.86745000000000005</v>
      </c>
      <c r="J278" s="144">
        <v>1380550429.2899263</v>
      </c>
      <c r="K278" s="155">
        <v>1343930022</v>
      </c>
      <c r="L278" s="174">
        <v>1317051421.5599999</v>
      </c>
      <c r="M278" s="144"/>
      <c r="N278" s="146">
        <v>1380550400</v>
      </c>
      <c r="O278" s="148">
        <v>0.87616004578519835</v>
      </c>
      <c r="P278" s="148"/>
      <c r="Q278" s="149">
        <v>1.0076690040888543</v>
      </c>
      <c r="R278" s="150" t="s">
        <v>6802</v>
      </c>
      <c r="S278" s="146" t="s">
        <v>1414</v>
      </c>
      <c r="T278" s="151">
        <v>86.747845722497928</v>
      </c>
      <c r="U278" s="152">
        <v>87.382701163320618</v>
      </c>
      <c r="V278" s="119">
        <f t="shared" si="51"/>
        <v>0.88050089296839307</v>
      </c>
      <c r="W278" s="150" t="s">
        <v>6801</v>
      </c>
      <c r="X278" s="153">
        <v>1.0076375315094841</v>
      </c>
      <c r="Y278" s="154">
        <v>100763.75315094841</v>
      </c>
      <c r="Z278" s="121">
        <f t="shared" si="52"/>
        <v>1377945573.97225</v>
      </c>
      <c r="AA278" s="155">
        <v>1354194330</v>
      </c>
      <c r="AB278" s="154">
        <v>1327110443.3999999</v>
      </c>
      <c r="AC278" s="162">
        <v>45258.416666666664</v>
      </c>
      <c r="AD278" s="162">
        <v>45258.458333333336</v>
      </c>
      <c r="AE278" s="187" t="s">
        <v>4764</v>
      </c>
      <c r="AF278" s="140" t="s">
        <v>9068</v>
      </c>
      <c r="AG278" s="158" t="s">
        <v>109</v>
      </c>
      <c r="AH278" s="117"/>
    </row>
    <row r="279" spans="1:34" ht="12.6" customHeight="1">
      <c r="A279" s="140" t="s">
        <v>2893</v>
      </c>
      <c r="B279" s="159" t="s">
        <v>65</v>
      </c>
      <c r="C279" s="159" t="s">
        <v>29</v>
      </c>
      <c r="D279" s="160" t="s">
        <v>70</v>
      </c>
      <c r="E279" s="143">
        <v>1676410000</v>
      </c>
      <c r="F279" s="146">
        <v>1844051000</v>
      </c>
      <c r="G279" s="183">
        <v>1.0096132452037991</v>
      </c>
      <c r="H279" s="146">
        <v>78206351</v>
      </c>
      <c r="I279" s="145">
        <v>0.86745000000000005</v>
      </c>
      <c r="J279" s="144">
        <v>1625365850.6784906</v>
      </c>
      <c r="K279" s="155">
        <v>1632859644</v>
      </c>
      <c r="L279" s="174">
        <v>1600202451.1199999</v>
      </c>
      <c r="M279" s="144"/>
      <c r="N279" s="146">
        <v>1625365900</v>
      </c>
      <c r="O279" s="148">
        <v>0.87615835848083146</v>
      </c>
      <c r="P279" s="148"/>
      <c r="Q279" s="149">
        <v>1.0133069998370461</v>
      </c>
      <c r="R279" s="150" t="s">
        <v>6808</v>
      </c>
      <c r="S279" s="146" t="s">
        <v>2895</v>
      </c>
      <c r="T279" s="151">
        <v>86.764165751375117</v>
      </c>
      <c r="U279" s="152">
        <v>87.318244253287787</v>
      </c>
      <c r="V279" s="119">
        <f t="shared" si="51"/>
        <v>0.8846146131533239</v>
      </c>
      <c r="W279" s="150" t="s">
        <v>6807</v>
      </c>
      <c r="X279" s="153">
        <v>1.0130925337748251</v>
      </c>
      <c r="Y279" s="154">
        <v>101309.25337748251</v>
      </c>
      <c r="Z279" s="121">
        <f t="shared" si="52"/>
        <v>1630931397.3600502</v>
      </c>
      <c r="AA279" s="155">
        <v>1654237915</v>
      </c>
      <c r="AB279" s="154">
        <v>1621153156.7</v>
      </c>
      <c r="AC279" s="162">
        <v>45258.416666666664</v>
      </c>
      <c r="AD279" s="162">
        <v>45258.458333333336</v>
      </c>
      <c r="AE279" s="187" t="s">
        <v>4764</v>
      </c>
      <c r="AF279" s="140" t="s">
        <v>9069</v>
      </c>
      <c r="AG279" s="158" t="s">
        <v>109</v>
      </c>
      <c r="AH279" s="117"/>
    </row>
    <row r="280" spans="1:34" ht="12.6" customHeight="1">
      <c r="A280" s="140" t="s">
        <v>1409</v>
      </c>
      <c r="B280" s="159" t="s">
        <v>66</v>
      </c>
      <c r="C280" s="159" t="s">
        <v>29</v>
      </c>
      <c r="D280" s="160" t="s">
        <v>70</v>
      </c>
      <c r="E280" s="143">
        <v>2431181818</v>
      </c>
      <c r="F280" s="146">
        <v>2674300000</v>
      </c>
      <c r="G280" s="183">
        <v>1.0022969743103443</v>
      </c>
      <c r="H280" s="146">
        <v>103015614</v>
      </c>
      <c r="I280" s="145">
        <v>0.86745000000000005</v>
      </c>
      <c r="J280" s="144">
        <v>2338804825.1061788</v>
      </c>
      <c r="K280" s="155">
        <v>2299743255</v>
      </c>
      <c r="L280" s="174">
        <v>2253748389.9000001</v>
      </c>
      <c r="M280" s="144"/>
      <c r="N280" s="146">
        <v>2338804000</v>
      </c>
      <c r="O280" s="148">
        <v>0.86952201715738187</v>
      </c>
      <c r="P280" s="148"/>
      <c r="Q280" s="149">
        <v>1.0106750002061258</v>
      </c>
      <c r="R280" s="150" t="s">
        <v>6811</v>
      </c>
      <c r="S280" s="146" t="s">
        <v>1411</v>
      </c>
      <c r="T280" s="151">
        <v>86.754368508664143</v>
      </c>
      <c r="U280" s="152">
        <v>87.259261323140365</v>
      </c>
      <c r="V280" s="119">
        <f t="shared" si="51"/>
        <v>0.88181593314138285</v>
      </c>
      <c r="W280" s="150" t="s">
        <v>6810</v>
      </c>
      <c r="X280" s="153">
        <v>1.0105700183225517</v>
      </c>
      <c r="Y280" s="154">
        <v>101057.00183225516</v>
      </c>
      <c r="Z280" s="121">
        <f t="shared" si="52"/>
        <v>2357996810.7657003</v>
      </c>
      <c r="AA280" s="155">
        <v>2324051584</v>
      </c>
      <c r="AB280" s="154">
        <v>2277570552.3200002</v>
      </c>
      <c r="AC280" s="162">
        <v>45258.416666666664</v>
      </c>
      <c r="AD280" s="162">
        <v>45258.458333333336</v>
      </c>
      <c r="AE280" s="187" t="s">
        <v>4764</v>
      </c>
      <c r="AF280" s="140" t="s">
        <v>9070</v>
      </c>
      <c r="AG280" s="158" t="s">
        <v>109</v>
      </c>
      <c r="AH280" s="117"/>
    </row>
    <row r="281" spans="1:34" ht="12.6" customHeight="1">
      <c r="A281" s="140" t="s">
        <v>1406</v>
      </c>
      <c r="B281" s="159" t="s">
        <v>67</v>
      </c>
      <c r="C281" s="159" t="s">
        <v>32</v>
      </c>
      <c r="D281" s="160" t="s">
        <v>70</v>
      </c>
      <c r="E281" s="143">
        <v>563436364</v>
      </c>
      <c r="F281" s="146">
        <v>619780000</v>
      </c>
      <c r="G281" s="183">
        <v>1.0095202253694311</v>
      </c>
      <c r="H281" s="146">
        <v>32027706</v>
      </c>
      <c r="I281" s="145">
        <v>0.87744999999999995</v>
      </c>
      <c r="J281" s="144">
        <v>552928302.08076739</v>
      </c>
      <c r="K281" s="155">
        <v>543034120</v>
      </c>
      <c r="L281" s="174">
        <v>532173437.59999996</v>
      </c>
      <c r="M281" s="144"/>
      <c r="N281" s="146">
        <v>552928300</v>
      </c>
      <c r="O281" s="148">
        <v>0.88625871700978853</v>
      </c>
      <c r="P281" s="148"/>
      <c r="Q281" s="149">
        <v>1.0083013941103485</v>
      </c>
      <c r="R281" s="150" t="s">
        <v>6814</v>
      </c>
      <c r="S281" s="146" t="s">
        <v>1408</v>
      </c>
      <c r="T281" s="151">
        <v>87.746955488952807</v>
      </c>
      <c r="U281" s="152">
        <v>88.374943136977762</v>
      </c>
      <c r="V281" s="119">
        <f t="shared" si="51"/>
        <v>0.89106694310884504</v>
      </c>
      <c r="W281" s="150" t="s">
        <v>6813</v>
      </c>
      <c r="X281" s="153">
        <v>1.0082800751879699</v>
      </c>
      <c r="Y281" s="154">
        <v>100828.00751879699</v>
      </c>
      <c r="Z281" s="121">
        <f t="shared" si="52"/>
        <v>552253876.21654999</v>
      </c>
      <c r="AA281" s="155">
        <v>547530484</v>
      </c>
      <c r="AB281" s="154">
        <v>536579874.31999999</v>
      </c>
      <c r="AC281" s="162">
        <v>45258.416666666664</v>
      </c>
      <c r="AD281" s="162">
        <v>45258.458333333336</v>
      </c>
      <c r="AE281" s="187" t="s">
        <v>4809</v>
      </c>
      <c r="AF281" s="140" t="s">
        <v>9071</v>
      </c>
      <c r="AG281" s="158" t="s">
        <v>109</v>
      </c>
      <c r="AH281" s="117"/>
    </row>
    <row r="282" spans="1:34" ht="12.6" customHeight="1">
      <c r="A282" s="140" t="s">
        <v>1402</v>
      </c>
      <c r="B282" s="159" t="s">
        <v>68</v>
      </c>
      <c r="C282" s="159" t="s">
        <v>69</v>
      </c>
      <c r="D282" s="160" t="s">
        <v>70</v>
      </c>
      <c r="E282" s="143">
        <v>606962728</v>
      </c>
      <c r="F282" s="146">
        <v>667659000</v>
      </c>
      <c r="G282" s="183">
        <v>1.0094795447542233</v>
      </c>
      <c r="H282" s="146">
        <v>35507245</v>
      </c>
      <c r="I282" s="145">
        <v>0.87744999999999995</v>
      </c>
      <c r="J282" s="144">
        <v>595742274.17768657</v>
      </c>
      <c r="K282" s="155">
        <v>557524822</v>
      </c>
      <c r="L282" s="174">
        <v>546374325.55999994</v>
      </c>
      <c r="M282" s="144"/>
      <c r="N282" s="146">
        <v>595743000</v>
      </c>
      <c r="O282" s="148">
        <v>0.88623617757732875</v>
      </c>
      <c r="P282" s="148"/>
      <c r="Q282" s="149">
        <v>0.99651643534340195</v>
      </c>
      <c r="R282" s="150" t="s">
        <v>6818</v>
      </c>
      <c r="S282" s="146" t="s">
        <v>1405</v>
      </c>
      <c r="T282" s="151">
        <v>87.745594425456844</v>
      </c>
      <c r="U282" s="152">
        <v>88.3995870313164</v>
      </c>
      <c r="V282" s="119">
        <f t="shared" si="51"/>
        <v>0.88091076432729887</v>
      </c>
      <c r="W282" s="150" t="s">
        <v>6817</v>
      </c>
      <c r="X282" s="153">
        <v>0.99651004479831773</v>
      </c>
      <c r="Y282" s="154">
        <v>99651.004479831769</v>
      </c>
      <c r="Z282" s="121">
        <f t="shared" si="52"/>
        <v>588144256.17974997</v>
      </c>
      <c r="AA282" s="155">
        <v>555579086</v>
      </c>
      <c r="AB282" s="154">
        <v>544467504.27999997</v>
      </c>
      <c r="AC282" s="162">
        <v>45258.416666666664</v>
      </c>
      <c r="AD282" s="162">
        <v>45258.458333333336</v>
      </c>
      <c r="AE282" s="187" t="s">
        <v>4809</v>
      </c>
      <c r="AF282" s="140" t="s">
        <v>9072</v>
      </c>
      <c r="AG282" s="158" t="s">
        <v>118</v>
      </c>
      <c r="AH282" s="117"/>
    </row>
    <row r="283" spans="1:34" ht="12.6" customHeight="1">
      <c r="A283" s="140" t="s">
        <v>1389</v>
      </c>
      <c r="B283" s="159" t="s">
        <v>73</v>
      </c>
      <c r="C283" s="159" t="s">
        <v>74</v>
      </c>
      <c r="D283" s="160" t="s">
        <v>20</v>
      </c>
      <c r="E283" s="143">
        <v>1056378182</v>
      </c>
      <c r="F283" s="146">
        <v>1162016000</v>
      </c>
      <c r="G283" s="183">
        <v>1.0096034937683958</v>
      </c>
      <c r="H283" s="146">
        <v>52289129</v>
      </c>
      <c r="I283" s="145">
        <v>0.86745000000000005</v>
      </c>
      <c r="J283" s="144">
        <v>1024601936.4155976</v>
      </c>
      <c r="K283" s="155">
        <v>908910748</v>
      </c>
      <c r="L283" s="174">
        <v>890732533.03999996</v>
      </c>
      <c r="M283" s="144"/>
      <c r="N283" s="146">
        <v>1024601936</v>
      </c>
      <c r="O283" s="148">
        <v>0.87617307682549572</v>
      </c>
      <c r="P283" s="148"/>
      <c r="Q283" s="149">
        <v>1.0041626935857291</v>
      </c>
      <c r="R283" s="150" t="s">
        <v>6792</v>
      </c>
      <c r="S283" s="146" t="s">
        <v>1392</v>
      </c>
      <c r="T283" s="151">
        <v>86.74524061177901</v>
      </c>
      <c r="U283" s="152">
        <v>87.339215680267046</v>
      </c>
      <c r="V283" s="119">
        <f t="shared" si="51"/>
        <v>0.87702549706716604</v>
      </c>
      <c r="W283" s="150" t="s">
        <v>6791</v>
      </c>
      <c r="X283" s="153">
        <v>1.0041600330804394</v>
      </c>
      <c r="Y283" s="154">
        <v>100416.00330804395</v>
      </c>
      <c r="Z283" s="121">
        <f t="shared" si="52"/>
        <v>1019114978.2352</v>
      </c>
      <c r="AA283" s="155">
        <v>912691847</v>
      </c>
      <c r="AB283" s="154">
        <v>894438010.05999994</v>
      </c>
      <c r="AC283" s="162">
        <v>45259.416666666664</v>
      </c>
      <c r="AD283" s="162">
        <v>45259.458333333336</v>
      </c>
      <c r="AE283" s="187" t="s">
        <v>9045</v>
      </c>
      <c r="AF283" s="140" t="s">
        <v>9073</v>
      </c>
      <c r="AG283" s="158" t="s">
        <v>113</v>
      </c>
      <c r="AH283" s="117"/>
    </row>
    <row r="284" spans="1:34" ht="12.6" customHeight="1">
      <c r="A284" s="160" t="s">
        <v>76</v>
      </c>
      <c r="B284" s="159" t="s">
        <v>75</v>
      </c>
      <c r="C284" s="159" t="s">
        <v>77</v>
      </c>
      <c r="D284" s="160" t="s">
        <v>20</v>
      </c>
      <c r="E284" s="143">
        <v>683740000</v>
      </c>
      <c r="F284" s="146">
        <v>752114000</v>
      </c>
      <c r="G284" s="183">
        <v>1.0068218758539822</v>
      </c>
      <c r="H284" s="146">
        <v>57726622</v>
      </c>
      <c r="I284" s="145">
        <v>0.87744999999999995</v>
      </c>
      <c r="J284" s="144">
        <v>671518872.14956009</v>
      </c>
      <c r="K284" s="155">
        <v>656495176</v>
      </c>
      <c r="L284" s="174">
        <v>643365272.48000002</v>
      </c>
      <c r="M284" s="144"/>
      <c r="N284" s="146">
        <v>671518890</v>
      </c>
      <c r="O284" s="148">
        <v>0.88393350375674595</v>
      </c>
      <c r="P284" s="148"/>
      <c r="Q284" s="149">
        <v>0.9998423698470027</v>
      </c>
      <c r="R284" s="150" t="s">
        <v>6789</v>
      </c>
      <c r="S284" s="146" t="s">
        <v>2872</v>
      </c>
      <c r="T284" s="151">
        <v>87.346612634841122</v>
      </c>
      <c r="U284" s="152">
        <v>88.313871725537041</v>
      </c>
      <c r="V284" s="119">
        <f t="shared" si="51"/>
        <v>0.88671770502875891</v>
      </c>
      <c r="W284" s="150" t="s">
        <v>6788</v>
      </c>
      <c r="X284" s="153">
        <v>1.004052577135913</v>
      </c>
      <c r="Y284" s="154">
        <v>100405.2577135913</v>
      </c>
      <c r="Z284" s="121">
        <f t="shared" si="52"/>
        <v>669691294.42610002</v>
      </c>
      <c r="AA284" s="155">
        <v>659155674</v>
      </c>
      <c r="AB284" s="154">
        <v>645972560.51999998</v>
      </c>
      <c r="AC284" s="162">
        <v>45259.416666666664</v>
      </c>
      <c r="AD284" s="162">
        <v>45259.458333333336</v>
      </c>
      <c r="AE284" s="187" t="s">
        <v>4797</v>
      </c>
      <c r="AF284" s="140" t="s">
        <v>9074</v>
      </c>
      <c r="AG284" s="158" t="s">
        <v>113</v>
      </c>
    </row>
    <row r="285" spans="1:34" ht="12.6" customHeight="1">
      <c r="A285" s="160" t="s">
        <v>79</v>
      </c>
      <c r="B285" s="159" t="s">
        <v>78</v>
      </c>
      <c r="C285" s="159" t="s">
        <v>80</v>
      </c>
      <c r="D285" s="160" t="s">
        <v>20</v>
      </c>
      <c r="E285" s="143">
        <v>887478000</v>
      </c>
      <c r="F285" s="146">
        <v>976225800</v>
      </c>
      <c r="G285" s="183">
        <v>1.0077706251065093</v>
      </c>
      <c r="H285" s="146">
        <v>57726622</v>
      </c>
      <c r="I285" s="145">
        <v>0.87744999999999995</v>
      </c>
      <c r="J285" s="144">
        <v>870319960.27585638</v>
      </c>
      <c r="K285" s="155">
        <v>839019172</v>
      </c>
      <c r="L285" s="174">
        <v>822238788.55999994</v>
      </c>
      <c r="M285" s="144"/>
      <c r="N285" s="146">
        <v>870320000</v>
      </c>
      <c r="O285" s="148">
        <v>0.88469690279897018</v>
      </c>
      <c r="P285" s="148"/>
      <c r="Q285" s="149">
        <v>1.0086105138378421</v>
      </c>
      <c r="R285" s="150" t="s">
        <v>6786</v>
      </c>
      <c r="S285" s="146" t="s">
        <v>2876</v>
      </c>
      <c r="T285" s="151">
        <v>87.746893876189247</v>
      </c>
      <c r="U285" s="152">
        <v>88.465279100916547</v>
      </c>
      <c r="V285" s="119">
        <f t="shared" si="51"/>
        <v>0.89225197695041458</v>
      </c>
      <c r="W285" s="150" t="s">
        <v>6785</v>
      </c>
      <c r="X285" s="153">
        <v>1.0085900208742691</v>
      </c>
      <c r="Y285" s="154">
        <v>100859.00208742691</v>
      </c>
      <c r="Z285" s="121">
        <f t="shared" si="52"/>
        <v>871021845.9461</v>
      </c>
      <c r="AA285" s="155">
        <v>846226365</v>
      </c>
      <c r="AB285" s="154">
        <v>829301837.69999993</v>
      </c>
      <c r="AC285" s="162">
        <v>45259.416666666664</v>
      </c>
      <c r="AD285" s="162">
        <v>45259.458333333336</v>
      </c>
      <c r="AE285" s="187" t="s">
        <v>4797</v>
      </c>
      <c r="AF285" s="140" t="s">
        <v>9075</v>
      </c>
      <c r="AG285" s="158" t="s">
        <v>113</v>
      </c>
    </row>
    <row r="286" spans="1:34" ht="12.6" customHeight="1">
      <c r="A286" s="140" t="s">
        <v>2862</v>
      </c>
      <c r="B286" s="159" t="s">
        <v>81</v>
      </c>
      <c r="C286" s="159" t="s">
        <v>82</v>
      </c>
      <c r="D286" s="160" t="s">
        <v>20</v>
      </c>
      <c r="E286" s="143">
        <v>684650000</v>
      </c>
      <c r="F286" s="146">
        <v>753115000</v>
      </c>
      <c r="G286" s="183">
        <v>1.0094398976364221</v>
      </c>
      <c r="H286" s="146">
        <v>47684507</v>
      </c>
      <c r="I286" s="145">
        <v>0.87744999999999995</v>
      </c>
      <c r="J286" s="144">
        <v>672902573.38259292</v>
      </c>
      <c r="K286" s="155">
        <v>623014171</v>
      </c>
      <c r="L286" s="174">
        <v>610553887.58000004</v>
      </c>
      <c r="M286" s="144"/>
      <c r="N286" s="146">
        <v>672902573</v>
      </c>
      <c r="O286" s="148">
        <v>0.88629294055764607</v>
      </c>
      <c r="P286" s="148"/>
      <c r="Q286" s="149">
        <v>0.99918798996949043</v>
      </c>
      <c r="R286" s="150" t="s">
        <v>6752</v>
      </c>
      <c r="S286" s="146" t="s">
        <v>2864</v>
      </c>
      <c r="T286" s="151">
        <v>87.745742366017936</v>
      </c>
      <c r="U286" s="152">
        <v>88.522274160379268</v>
      </c>
      <c r="V286" s="119">
        <f t="shared" si="51"/>
        <v>0.88449692278071745</v>
      </c>
      <c r="W286" s="150" t="s">
        <v>6751</v>
      </c>
      <c r="X286" s="153">
        <v>0.99918007210054238</v>
      </c>
      <c r="Y286" s="154">
        <v>99918.007210054231</v>
      </c>
      <c r="Z286" s="121">
        <f t="shared" si="52"/>
        <v>666122667.70784998</v>
      </c>
      <c r="AA286" s="155">
        <v>622503345</v>
      </c>
      <c r="AB286" s="154">
        <v>610053278.10000002</v>
      </c>
      <c r="AC286" s="162">
        <v>45259.625</v>
      </c>
      <c r="AD286" s="162">
        <v>45259.666666666664</v>
      </c>
      <c r="AE286" s="187" t="s">
        <v>4797</v>
      </c>
      <c r="AF286" s="140" t="s">
        <v>9076</v>
      </c>
      <c r="AG286" s="158" t="s">
        <v>107</v>
      </c>
      <c r="AH286" s="117"/>
    </row>
    <row r="287" spans="1:34" ht="12.6" customHeight="1">
      <c r="A287" s="140" t="s">
        <v>1396</v>
      </c>
      <c r="B287" s="159" t="s">
        <v>83</v>
      </c>
      <c r="C287" s="159" t="s">
        <v>32</v>
      </c>
      <c r="D287" s="160" t="s">
        <v>20</v>
      </c>
      <c r="E287" s="143">
        <v>544118182</v>
      </c>
      <c r="F287" s="146">
        <v>598530000</v>
      </c>
      <c r="G287" s="183">
        <v>1.009471012675383</v>
      </c>
      <c r="H287" s="146">
        <v>33863677</v>
      </c>
      <c r="I287" s="145">
        <v>0.87744999999999995</v>
      </c>
      <c r="J287" s="144">
        <v>534304129.95965296</v>
      </c>
      <c r="K287" s="155">
        <v>509461413</v>
      </c>
      <c r="L287" s="174">
        <v>499272184.74000001</v>
      </c>
      <c r="M287" s="144"/>
      <c r="N287" s="146">
        <v>534304430</v>
      </c>
      <c r="O287" s="148">
        <v>0.88625925190867105</v>
      </c>
      <c r="P287" s="148"/>
      <c r="Q287" s="149">
        <v>0.99322003673116754</v>
      </c>
      <c r="R287" s="150" t="s">
        <v>6780</v>
      </c>
      <c r="S287" s="146" t="s">
        <v>1398</v>
      </c>
      <c r="T287" s="151">
        <v>87.746399067057112</v>
      </c>
      <c r="U287" s="152">
        <v>88.444427286102979</v>
      </c>
      <c r="V287" s="119">
        <f t="shared" si="51"/>
        <v>0.87843456468347447</v>
      </c>
      <c r="W287" s="150" t="s">
        <v>6779</v>
      </c>
      <c r="X287" s="153">
        <v>0.99320510250112781</v>
      </c>
      <c r="Y287" s="154">
        <v>99320.510250112784</v>
      </c>
      <c r="Z287" s="121">
        <f t="shared" si="52"/>
        <v>525761596.83884996</v>
      </c>
      <c r="AA287" s="155">
        <v>505999675</v>
      </c>
      <c r="AB287" s="154">
        <v>495879681.5</v>
      </c>
      <c r="AC287" s="162">
        <v>45259.416666666664</v>
      </c>
      <c r="AD287" s="162">
        <v>45259.458333333336</v>
      </c>
      <c r="AE287" s="187" t="s">
        <v>4797</v>
      </c>
      <c r="AF287" s="140" t="s">
        <v>9077</v>
      </c>
      <c r="AG287" s="158" t="s">
        <v>109</v>
      </c>
      <c r="AH287" s="117"/>
    </row>
    <row r="288" spans="1:34" ht="12.6" customHeight="1">
      <c r="A288" s="140" t="s">
        <v>1393</v>
      </c>
      <c r="B288" s="159" t="s">
        <v>84</v>
      </c>
      <c r="C288" s="159" t="s">
        <v>29</v>
      </c>
      <c r="D288" s="160" t="s">
        <v>20</v>
      </c>
      <c r="E288" s="143">
        <v>4989222727</v>
      </c>
      <c r="F288" s="146">
        <v>5488145000</v>
      </c>
      <c r="G288" s="183">
        <v>1.0095841592056605</v>
      </c>
      <c r="H288" s="146">
        <v>293156810</v>
      </c>
      <c r="I288" s="145">
        <v>0.86745000000000005</v>
      </c>
      <c r="J288" s="144">
        <v>4845176539.5328321</v>
      </c>
      <c r="K288" s="155">
        <v>4824376266</v>
      </c>
      <c r="L288" s="174">
        <v>4727888740.6800003</v>
      </c>
      <c r="M288" s="144"/>
      <c r="N288" s="146">
        <v>4779561700</v>
      </c>
      <c r="O288" s="148">
        <v>0.86360251956607437</v>
      </c>
      <c r="P288" s="148"/>
      <c r="Q288" s="149">
        <v>0.99441458702284036</v>
      </c>
      <c r="R288" s="150" t="s">
        <v>6783</v>
      </c>
      <c r="S288" s="146" t="s">
        <v>1395</v>
      </c>
      <c r="T288" s="151">
        <v>86.753028312870214</v>
      </c>
      <c r="U288" s="152">
        <v>87.464670302425176</v>
      </c>
      <c r="V288" s="119">
        <f t="shared" si="51"/>
        <v>0.86968527398601891</v>
      </c>
      <c r="W288" s="150" t="s">
        <v>6782</v>
      </c>
      <c r="X288" s="153">
        <v>0.99432750501307821</v>
      </c>
      <c r="Y288" s="154">
        <v>99432.750501307819</v>
      </c>
      <c r="Z288" s="121">
        <f t="shared" si="52"/>
        <v>4772544317.4267502</v>
      </c>
      <c r="AA288" s="155">
        <v>4797010016</v>
      </c>
      <c r="AB288" s="154">
        <v>4701069815.6800003</v>
      </c>
      <c r="AC288" s="162">
        <v>45259.416666666664</v>
      </c>
      <c r="AD288" s="162">
        <v>45259.458333333336</v>
      </c>
      <c r="AE288" s="187" t="s">
        <v>4764</v>
      </c>
      <c r="AF288" s="140" t="s">
        <v>9078</v>
      </c>
      <c r="AG288" s="158" t="s">
        <v>109</v>
      </c>
      <c r="AH288" s="117"/>
    </row>
    <row r="289" spans="1:34" ht="12.6" customHeight="1">
      <c r="A289" s="160" t="s">
        <v>85</v>
      </c>
      <c r="B289" s="159" t="s">
        <v>86</v>
      </c>
      <c r="C289" s="159" t="s">
        <v>87</v>
      </c>
      <c r="D289" s="160" t="s">
        <v>20</v>
      </c>
      <c r="E289" s="143">
        <v>846949091</v>
      </c>
      <c r="F289" s="146">
        <v>931644000</v>
      </c>
      <c r="G289" s="183">
        <v>1.0071128416311197</v>
      </c>
      <c r="H289" s="146">
        <v>52663203</v>
      </c>
      <c r="I289" s="145">
        <v>0.87744999999999995</v>
      </c>
      <c r="J289" s="144">
        <v>829739445.28642011</v>
      </c>
      <c r="K289" s="155">
        <v>751709260</v>
      </c>
      <c r="L289" s="174">
        <v>736675074.79999995</v>
      </c>
      <c r="M289" s="144"/>
      <c r="N289" s="146">
        <v>829739440</v>
      </c>
      <c r="O289" s="148">
        <v>0.8840650895357387</v>
      </c>
      <c r="P289" s="148"/>
      <c r="Q289" s="149">
        <v>0.99266400016182943</v>
      </c>
      <c r="R289" s="150" t="s">
        <v>6796</v>
      </c>
      <c r="S289" s="146" t="s">
        <v>2868</v>
      </c>
      <c r="T289" s="151">
        <v>87.747478527713866</v>
      </c>
      <c r="U289" s="152">
        <v>88.44521599930016</v>
      </c>
      <c r="V289" s="119">
        <f t="shared" si="51"/>
        <v>0.87794043218224982</v>
      </c>
      <c r="W289" s="150" t="s">
        <v>6795</v>
      </c>
      <c r="X289" s="153">
        <v>0.99263755790838559</v>
      </c>
      <c r="Y289" s="154">
        <v>99263.755790838564</v>
      </c>
      <c r="Z289" s="121">
        <f t="shared" si="52"/>
        <v>817906320.22389996</v>
      </c>
      <c r="AA289" s="155">
        <v>746174845</v>
      </c>
      <c r="AB289" s="154">
        <v>731251348.10000002</v>
      </c>
      <c r="AC289" s="162">
        <v>45259.416666666664</v>
      </c>
      <c r="AD289" s="162">
        <v>45259.458333333336</v>
      </c>
      <c r="AE289" s="187" t="s">
        <v>4764</v>
      </c>
      <c r="AF289" s="140" t="s">
        <v>9079</v>
      </c>
      <c r="AG289" s="158" t="s">
        <v>111</v>
      </c>
    </row>
    <row r="290" spans="1:34" ht="12.6" customHeight="1">
      <c r="A290" s="140" t="s">
        <v>2877</v>
      </c>
      <c r="B290" s="159" t="s">
        <v>88</v>
      </c>
      <c r="C290" s="159" t="s">
        <v>89</v>
      </c>
      <c r="D290" s="160" t="s">
        <v>20</v>
      </c>
      <c r="E290" s="143">
        <v>520751818</v>
      </c>
      <c r="F290" s="146">
        <v>572827000</v>
      </c>
      <c r="G290" s="183">
        <v>1.0096213655371535</v>
      </c>
      <c r="H290" s="146">
        <v>27847473</v>
      </c>
      <c r="I290" s="145">
        <v>0.87744999999999995</v>
      </c>
      <c r="J290" s="144">
        <v>510875717.55412567</v>
      </c>
      <c r="K290" s="155">
        <v>483421767</v>
      </c>
      <c r="L290" s="174">
        <v>473753331.65999997</v>
      </c>
      <c r="M290" s="144"/>
      <c r="N290" s="146">
        <v>510875710</v>
      </c>
      <c r="O290" s="148">
        <v>0.88632363798869829</v>
      </c>
      <c r="P290" s="148"/>
      <c r="Q290" s="149">
        <v>1.0084061154770381</v>
      </c>
      <c r="R290" s="150" t="s">
        <v>6776</v>
      </c>
      <c r="S290" s="146" t="s">
        <v>2879</v>
      </c>
      <c r="T290" s="151">
        <v>87.748519216741713</v>
      </c>
      <c r="U290" s="152">
        <v>88.339171656392907</v>
      </c>
      <c r="V290" s="119">
        <f t="shared" si="51"/>
        <v>0.89078360482309671</v>
      </c>
      <c r="W290" s="150" t="s">
        <v>6775</v>
      </c>
      <c r="X290" s="153">
        <v>1.0083676223362377</v>
      </c>
      <c r="Y290" s="154">
        <v>100836.76223362377</v>
      </c>
      <c r="Z290" s="121">
        <f t="shared" si="52"/>
        <v>510245552.30614996</v>
      </c>
      <c r="AA290" s="155">
        <v>487466858</v>
      </c>
      <c r="AB290" s="154">
        <v>477717520.83999997</v>
      </c>
      <c r="AC290" s="162">
        <v>45259.416666666664</v>
      </c>
      <c r="AD290" s="162">
        <v>45259.458333333336</v>
      </c>
      <c r="AE290" s="187" t="s">
        <v>4746</v>
      </c>
      <c r="AF290" s="140" t="s">
        <v>9080</v>
      </c>
      <c r="AG290" s="158" t="s">
        <v>109</v>
      </c>
      <c r="AH290" s="117"/>
    </row>
    <row r="291" spans="1:34" ht="12.6" customHeight="1">
      <c r="A291" s="160" t="s">
        <v>90</v>
      </c>
      <c r="B291" s="159" t="s">
        <v>91</v>
      </c>
      <c r="C291" s="159" t="s">
        <v>92</v>
      </c>
      <c r="D291" s="160" t="s">
        <v>20</v>
      </c>
      <c r="E291" s="143">
        <v>509805455</v>
      </c>
      <c r="F291" s="146">
        <v>560786000</v>
      </c>
      <c r="G291" s="183">
        <v>1.0096038307343835</v>
      </c>
      <c r="H291" s="146">
        <v>26384946</v>
      </c>
      <c r="I291" s="145">
        <v>0.87744999999999995</v>
      </c>
      <c r="J291" s="144">
        <v>500020827.87659991</v>
      </c>
      <c r="K291" s="155">
        <v>450423156</v>
      </c>
      <c r="L291" s="174">
        <v>441414692.88</v>
      </c>
      <c r="M291" s="144"/>
      <c r="N291" s="146">
        <v>500020820</v>
      </c>
      <c r="O291" s="148">
        <v>0.88629292636088253</v>
      </c>
      <c r="P291" s="148"/>
      <c r="Q291" s="149">
        <v>1.0071469885613367</v>
      </c>
      <c r="R291" s="150" t="s">
        <v>6755</v>
      </c>
      <c r="S291" s="146" t="s">
        <v>1384</v>
      </c>
      <c r="T291" s="151">
        <v>87.749971892914388</v>
      </c>
      <c r="U291" s="152">
        <v>88.322275827263425</v>
      </c>
      <c r="V291" s="119">
        <f t="shared" si="51"/>
        <v>0.8894870948989454</v>
      </c>
      <c r="W291" s="150" t="s">
        <v>6754</v>
      </c>
      <c r="X291" s="153">
        <v>1.0070925896866185</v>
      </c>
      <c r="Y291" s="154">
        <v>100709.25896866186</v>
      </c>
      <c r="Z291" s="121">
        <f t="shared" si="52"/>
        <v>498785142.39854997</v>
      </c>
      <c r="AA291" s="155">
        <v>453617823</v>
      </c>
      <c r="AB291" s="154">
        <v>444545466.54000002</v>
      </c>
      <c r="AC291" s="162">
        <v>45259.458333333336</v>
      </c>
      <c r="AD291" s="162">
        <v>45259.5</v>
      </c>
      <c r="AE291" s="187" t="s">
        <v>4746</v>
      </c>
      <c r="AF291" s="140" t="s">
        <v>9081</v>
      </c>
      <c r="AG291" s="9" t="s">
        <v>109</v>
      </c>
    </row>
    <row r="292" spans="1:34" ht="12.6" customHeight="1">
      <c r="A292" s="140" t="s">
        <v>2880</v>
      </c>
      <c r="B292" s="159" t="s">
        <v>93</v>
      </c>
      <c r="C292" s="159" t="s">
        <v>12</v>
      </c>
      <c r="D292" s="160" t="s">
        <v>20</v>
      </c>
      <c r="E292" s="143">
        <v>1415905456</v>
      </c>
      <c r="F292" s="146">
        <v>1557496000</v>
      </c>
      <c r="G292" s="183">
        <v>1.0096012347406711</v>
      </c>
      <c r="H292" s="146">
        <v>80408642</v>
      </c>
      <c r="I292" s="145">
        <v>0.86745000000000005</v>
      </c>
      <c r="J292" s="144">
        <v>1374679817.9832866</v>
      </c>
      <c r="K292" s="155">
        <v>1338190389</v>
      </c>
      <c r="L292" s="174">
        <v>1311426581.22</v>
      </c>
      <c r="M292" s="144"/>
      <c r="N292" s="146">
        <v>1374679820</v>
      </c>
      <c r="O292" s="148">
        <v>0.87623197842033118</v>
      </c>
      <c r="P292" s="148"/>
      <c r="Q292" s="149">
        <v>0.99125799820447658</v>
      </c>
      <c r="R292" s="150" t="s">
        <v>6768</v>
      </c>
      <c r="S292" s="146" t="s">
        <v>2882</v>
      </c>
      <c r="T292" s="151">
        <v>86.758430012203917</v>
      </c>
      <c r="U292" s="152">
        <v>87.448180941734137</v>
      </c>
      <c r="V292" s="119">
        <f t="shared" si="51"/>
        <v>0.86670989203182547</v>
      </c>
      <c r="W292" s="150" t="s">
        <v>6767</v>
      </c>
      <c r="X292" s="153">
        <v>0.99111254539337501</v>
      </c>
      <c r="Y292" s="154">
        <v>99111.254539337504</v>
      </c>
      <c r="Z292" s="121">
        <f t="shared" si="52"/>
        <v>1349700675.99335</v>
      </c>
      <c r="AA292" s="155">
        <v>1326297283</v>
      </c>
      <c r="AB292" s="154">
        <v>1299771337.3399999</v>
      </c>
      <c r="AC292" s="162">
        <v>45259.416666666664</v>
      </c>
      <c r="AD292" s="162">
        <v>45259.458333333336</v>
      </c>
      <c r="AE292" s="187" t="s">
        <v>4746</v>
      </c>
      <c r="AF292" s="140" t="s">
        <v>9082</v>
      </c>
      <c r="AG292" s="158" t="s">
        <v>109</v>
      </c>
      <c r="AH292" s="117"/>
    </row>
    <row r="293" spans="1:34" ht="12.6" customHeight="1">
      <c r="A293" s="140" t="s">
        <v>1399</v>
      </c>
      <c r="B293" s="159" t="s">
        <v>94</v>
      </c>
      <c r="C293" s="159" t="s">
        <v>49</v>
      </c>
      <c r="D293" s="160" t="s">
        <v>20</v>
      </c>
      <c r="E293" s="143">
        <v>702727273</v>
      </c>
      <c r="F293" s="146">
        <v>773000000</v>
      </c>
      <c r="G293" s="183">
        <v>1.0095296703351928</v>
      </c>
      <c r="H293" s="146">
        <v>42057832</v>
      </c>
      <c r="I293" s="145">
        <v>0.87744999999999995</v>
      </c>
      <c r="J293" s="144">
        <v>689886715.8507303</v>
      </c>
      <c r="K293" s="155">
        <v>532650687</v>
      </c>
      <c r="L293" s="174">
        <v>521997673.25999999</v>
      </c>
      <c r="M293" s="144"/>
      <c r="N293" s="146">
        <v>689886716</v>
      </c>
      <c r="O293" s="148">
        <v>0.88629294130421543</v>
      </c>
      <c r="P293" s="148"/>
      <c r="Q293" s="149">
        <v>0.99163300023051326</v>
      </c>
      <c r="R293" s="150" t="s">
        <v>6765</v>
      </c>
      <c r="S293" s="146" t="s">
        <v>1401</v>
      </c>
      <c r="T293" s="151">
        <v>87.746678591713319</v>
      </c>
      <c r="U293" s="152">
        <v>88.419001786584531</v>
      </c>
      <c r="V293" s="119">
        <f t="shared" si="51"/>
        <v>0.87677614747736088</v>
      </c>
      <c r="W293" s="150" t="s">
        <v>6764</v>
      </c>
      <c r="X293" s="153">
        <v>0.99161507115135838</v>
      </c>
      <c r="Y293" s="154">
        <v>99161.507115135842</v>
      </c>
      <c r="Z293" s="121">
        <f t="shared" si="52"/>
        <v>677735801.26409996</v>
      </c>
      <c r="AA293" s="155">
        <v>528184449</v>
      </c>
      <c r="AB293" s="154">
        <v>517620760.01999998</v>
      </c>
      <c r="AC293" s="162">
        <v>45259.416666666664</v>
      </c>
      <c r="AD293" s="162">
        <v>45259.458333333336</v>
      </c>
      <c r="AE293" s="187" t="s">
        <v>4746</v>
      </c>
      <c r="AF293" s="140" t="s">
        <v>9083</v>
      </c>
      <c r="AG293" s="158" t="s">
        <v>109</v>
      </c>
      <c r="AH293" s="117"/>
    </row>
    <row r="294" spans="1:34" ht="12.6" customHeight="1">
      <c r="A294" s="140" t="s">
        <v>2883</v>
      </c>
      <c r="B294" s="159" t="s">
        <v>95</v>
      </c>
      <c r="C294" s="159" t="s">
        <v>13</v>
      </c>
      <c r="D294" s="160" t="s">
        <v>20</v>
      </c>
      <c r="E294" s="143">
        <v>810665455</v>
      </c>
      <c r="F294" s="146">
        <v>891732000</v>
      </c>
      <c r="G294" s="183">
        <v>1.0095760069884181</v>
      </c>
      <c r="H294" s="146">
        <v>41718874</v>
      </c>
      <c r="I294" s="145">
        <v>0.87744999999999995</v>
      </c>
      <c r="J294" s="144">
        <v>795055640.40758777</v>
      </c>
      <c r="K294" s="155">
        <v>769034099</v>
      </c>
      <c r="L294" s="174">
        <v>753653417.01999998</v>
      </c>
      <c r="M294" s="144"/>
      <c r="N294" s="146">
        <v>795055640</v>
      </c>
      <c r="O294" s="148">
        <v>0.88626486222049239</v>
      </c>
      <c r="P294" s="148"/>
      <c r="Q294" s="149">
        <v>1.0102449946931666</v>
      </c>
      <c r="R294" s="150" t="s">
        <v>6762</v>
      </c>
      <c r="S294" s="146" t="s">
        <v>2885</v>
      </c>
      <c r="T294" s="151">
        <v>87.755471080775763</v>
      </c>
      <c r="U294" s="152">
        <v>88.322575490046503</v>
      </c>
      <c r="V294" s="119">
        <f t="shared" si="51"/>
        <v>0.89217286135296259</v>
      </c>
      <c r="W294" s="150" t="s">
        <v>6761</v>
      </c>
      <c r="X294" s="153">
        <v>1.0101300334629686</v>
      </c>
      <c r="Y294" s="154">
        <v>101013.00334629686</v>
      </c>
      <c r="Z294" s="121">
        <f t="shared" si="52"/>
        <v>795489138.55744994</v>
      </c>
      <c r="AA294" s="155">
        <v>776824441</v>
      </c>
      <c r="AB294" s="154">
        <v>761287952.17999995</v>
      </c>
      <c r="AC294" s="162">
        <v>45259.416666666664</v>
      </c>
      <c r="AD294" s="162">
        <v>45259.458333333336</v>
      </c>
      <c r="AE294" s="187" t="s">
        <v>4746</v>
      </c>
      <c r="AF294" s="140" t="s">
        <v>9084</v>
      </c>
      <c r="AG294" s="158" t="s">
        <v>109</v>
      </c>
      <c r="AH294" s="117"/>
    </row>
    <row r="295" spans="1:34" ht="12.6" customHeight="1">
      <c r="A295" s="140" t="s">
        <v>5515</v>
      </c>
      <c r="B295" s="159" t="s">
        <v>96</v>
      </c>
      <c r="C295" s="159" t="s">
        <v>49</v>
      </c>
      <c r="D295" s="160" t="s">
        <v>20</v>
      </c>
      <c r="E295" s="143">
        <v>722000000</v>
      </c>
      <c r="F295" s="146">
        <v>794200000</v>
      </c>
      <c r="G295" s="183">
        <v>1.0034201902913988</v>
      </c>
      <c r="H295" s="146">
        <v>37355439</v>
      </c>
      <c r="I295" s="145">
        <v>0.87744999999999995</v>
      </c>
      <c r="J295" s="144">
        <v>703832129.75976741</v>
      </c>
      <c r="K295" s="155">
        <v>589706943</v>
      </c>
      <c r="L295" s="174">
        <v>577912804.13999999</v>
      </c>
      <c r="M295" s="144"/>
      <c r="N295" s="146">
        <v>703832130</v>
      </c>
      <c r="O295" s="148">
        <v>0.88059916836741325</v>
      </c>
      <c r="P295" s="148"/>
      <c r="Q295" s="149">
        <v>0.9865839992382951</v>
      </c>
      <c r="R295" s="150" t="s">
        <v>6758</v>
      </c>
      <c r="S295" s="146" t="s">
        <v>2888</v>
      </c>
      <c r="T295" s="151">
        <v>87.757976553578814</v>
      </c>
      <c r="U295" s="152">
        <v>88.341696134396912</v>
      </c>
      <c r="V295" s="119">
        <f t="shared" si="51"/>
        <v>0.87144230672374712</v>
      </c>
      <c r="W295" s="150" t="s">
        <v>6757</v>
      </c>
      <c r="X295" s="153">
        <v>0.98644507051120622</v>
      </c>
      <c r="Y295" s="154">
        <v>98644.507051120629</v>
      </c>
      <c r="Z295" s="121">
        <f t="shared" si="52"/>
        <v>692002664.62819993</v>
      </c>
      <c r="AA295" s="155">
        <v>581713507</v>
      </c>
      <c r="AB295" s="154">
        <v>570079236.86000001</v>
      </c>
      <c r="AC295" s="162">
        <v>45259.416666666664</v>
      </c>
      <c r="AD295" s="162">
        <v>45259.458333333336</v>
      </c>
      <c r="AE295" s="187" t="s">
        <v>4746</v>
      </c>
      <c r="AF295" s="140" t="s">
        <v>9085</v>
      </c>
      <c r="AG295" s="158" t="s">
        <v>109</v>
      </c>
      <c r="AH295" s="117"/>
    </row>
    <row r="296" spans="1:34" ht="12.6" customHeight="1">
      <c r="A296" s="140" t="s">
        <v>2853</v>
      </c>
      <c r="B296" s="159" t="s">
        <v>98</v>
      </c>
      <c r="C296" s="159" t="s">
        <v>14</v>
      </c>
      <c r="D296" s="160" t="s">
        <v>20</v>
      </c>
      <c r="E296" s="143">
        <v>850410000</v>
      </c>
      <c r="F296" s="146">
        <v>935451000</v>
      </c>
      <c r="G296" s="183">
        <v>0.99579000303393606</v>
      </c>
      <c r="H296" s="146">
        <v>52038106</v>
      </c>
      <c r="I296" s="145">
        <v>0.87744999999999995</v>
      </c>
      <c r="J296" s="146">
        <v>823733136</v>
      </c>
      <c r="K296" s="155">
        <v>809926450</v>
      </c>
      <c r="L296" s="174">
        <v>793727921</v>
      </c>
      <c r="M296" s="146"/>
      <c r="N296" s="146">
        <v>823733136</v>
      </c>
      <c r="O296" s="148">
        <v>0.8735383366500874</v>
      </c>
      <c r="P296" s="148"/>
      <c r="Q296" s="149">
        <v>0.99996801964770088</v>
      </c>
      <c r="R296" s="150" t="s">
        <v>6748</v>
      </c>
      <c r="S296" s="146" t="s">
        <v>2855</v>
      </c>
      <c r="T296" s="151">
        <v>87.747598402814845</v>
      </c>
      <c r="U296" s="152">
        <v>88.429226831650809</v>
      </c>
      <c r="V296" s="119">
        <f t="shared" si="51"/>
        <v>0.88423925999330799</v>
      </c>
      <c r="W296" s="150" t="s">
        <v>6747</v>
      </c>
      <c r="X296" s="153">
        <v>0.99994005565230037</v>
      </c>
      <c r="Y296" s="154">
        <v>99994.005565230036</v>
      </c>
      <c r="Z296" s="121">
        <f t="shared" si="52"/>
        <v>827139546.83155</v>
      </c>
      <c r="AA296" s="155">
        <v>809877900</v>
      </c>
      <c r="AB296" s="154">
        <v>793680342</v>
      </c>
      <c r="AC296" s="162">
        <v>45260.416666666664</v>
      </c>
      <c r="AD296" s="162">
        <v>45260.458333333336</v>
      </c>
      <c r="AE296" s="187" t="s">
        <v>4764</v>
      </c>
      <c r="AF296" s="140" t="s">
        <v>9086</v>
      </c>
      <c r="AG296" s="158" t="s">
        <v>109</v>
      </c>
      <c r="AH296" s="117"/>
    </row>
    <row r="297" spans="1:34" ht="12.6" customHeight="1">
      <c r="A297" s="140" t="s">
        <v>1378</v>
      </c>
      <c r="B297" s="159" t="s">
        <v>99</v>
      </c>
      <c r="C297" s="159" t="s">
        <v>49</v>
      </c>
      <c r="D297" s="160" t="s">
        <v>20</v>
      </c>
      <c r="E297" s="143">
        <v>1377522727</v>
      </c>
      <c r="F297" s="146">
        <v>1515275000</v>
      </c>
      <c r="G297" s="183">
        <v>0.99653800000000015</v>
      </c>
      <c r="H297" s="146">
        <v>73320469</v>
      </c>
      <c r="I297" s="145">
        <v>0.86745000000000005</v>
      </c>
      <c r="J297" s="146">
        <v>1319593386.5316777</v>
      </c>
      <c r="K297" s="155">
        <v>1134791149</v>
      </c>
      <c r="L297" s="174">
        <v>1112095326.02</v>
      </c>
      <c r="M297" s="146"/>
      <c r="N297" s="146">
        <v>1319593386.5316777</v>
      </c>
      <c r="O297" s="148">
        <v>0.86429418593898621</v>
      </c>
      <c r="P297" s="148"/>
      <c r="Q297" s="149">
        <v>0.99905287358883454</v>
      </c>
      <c r="R297" s="150" t="s">
        <v>6729</v>
      </c>
      <c r="S297" s="146" t="s">
        <v>1380</v>
      </c>
      <c r="T297" s="151">
        <v>86.746170833381314</v>
      </c>
      <c r="U297" s="152">
        <v>87.388107598497157</v>
      </c>
      <c r="V297" s="119">
        <f t="shared" si="51"/>
        <v>0.87304218706175452</v>
      </c>
      <c r="W297" s="150" t="s">
        <v>6728</v>
      </c>
      <c r="X297" s="153">
        <v>0.99904004223655773</v>
      </c>
      <c r="Y297" s="154">
        <v>99904.004223655778</v>
      </c>
      <c r="Z297" s="121">
        <f t="shared" si="52"/>
        <v>1322882134.1459501</v>
      </c>
      <c r="AA297" s="155">
        <v>1133701798</v>
      </c>
      <c r="AB297" s="154">
        <v>1111027762.04</v>
      </c>
      <c r="AC297" s="162">
        <v>45260.416666666664</v>
      </c>
      <c r="AD297" s="162">
        <v>45260.458333333336</v>
      </c>
      <c r="AE297" s="187" t="s">
        <v>4723</v>
      </c>
      <c r="AF297" s="140" t="s">
        <v>9087</v>
      </c>
      <c r="AG297" s="158" t="s">
        <v>109</v>
      </c>
      <c r="AH297" s="117"/>
    </row>
    <row r="298" spans="1:34" ht="12.6" customHeight="1">
      <c r="A298" s="140" t="s">
        <v>1375</v>
      </c>
      <c r="B298" s="159" t="s">
        <v>100</v>
      </c>
      <c r="C298" s="159" t="s">
        <v>13</v>
      </c>
      <c r="D298" s="160" t="s">
        <v>70</v>
      </c>
      <c r="E298" s="143">
        <v>641747273</v>
      </c>
      <c r="F298" s="146">
        <v>705922000</v>
      </c>
      <c r="G298" s="183">
        <v>1.0092669999999999</v>
      </c>
      <c r="H298" s="146">
        <v>31063772</v>
      </c>
      <c r="I298" s="145">
        <v>0.87744999999999995</v>
      </c>
      <c r="J298" s="146">
        <v>628958208.29482615</v>
      </c>
      <c r="K298" s="155">
        <v>624437150</v>
      </c>
      <c r="L298" s="174">
        <v>611948407</v>
      </c>
      <c r="M298" s="146"/>
      <c r="N298" s="146">
        <v>628958208.29482615</v>
      </c>
      <c r="O298" s="148">
        <v>0.88595561480629403</v>
      </c>
      <c r="P298" s="148"/>
      <c r="Q298" s="149">
        <v>0.98990130213372529</v>
      </c>
      <c r="R298" s="150" t="s">
        <v>6733</v>
      </c>
      <c r="S298" s="146" t="s">
        <v>1377</v>
      </c>
      <c r="T298" s="151">
        <v>87.75416101690665</v>
      </c>
      <c r="U298" s="152">
        <v>88.298585248468854</v>
      </c>
      <c r="V298" s="119">
        <f t="shared" si="51"/>
        <v>0.87398165378044601</v>
      </c>
      <c r="W298" s="150" t="s">
        <v>6732</v>
      </c>
      <c r="X298" s="153">
        <v>0.98980255608976631</v>
      </c>
      <c r="Y298" s="154">
        <v>98980.255608976629</v>
      </c>
      <c r="Z298" s="121">
        <f t="shared" si="52"/>
        <v>616901712.58859992</v>
      </c>
      <c r="AA298" s="155">
        <v>618069488</v>
      </c>
      <c r="AB298" s="154">
        <v>605708098.24000001</v>
      </c>
      <c r="AC298" s="162">
        <v>45260.416666666664</v>
      </c>
      <c r="AD298" s="162">
        <v>45260.458333333336</v>
      </c>
      <c r="AE298" s="187" t="s">
        <v>4723</v>
      </c>
      <c r="AF298" s="140" t="s">
        <v>9088</v>
      </c>
      <c r="AG298" s="158" t="s">
        <v>109</v>
      </c>
      <c r="AH298" s="117"/>
    </row>
    <row r="299" spans="1:34" ht="12.6" customHeight="1">
      <c r="A299" s="140" t="s">
        <v>1372</v>
      </c>
      <c r="B299" s="159" t="s">
        <v>101</v>
      </c>
      <c r="C299" s="159" t="s">
        <v>59</v>
      </c>
      <c r="D299" s="160" t="s">
        <v>70</v>
      </c>
      <c r="E299" s="143">
        <v>2502760000</v>
      </c>
      <c r="F299" s="146">
        <v>2753036000</v>
      </c>
      <c r="G299" s="183">
        <v>1.008769</v>
      </c>
      <c r="H299" s="146">
        <v>117024683</v>
      </c>
      <c r="I299" s="145">
        <v>0.86745000000000005</v>
      </c>
      <c r="J299" s="146">
        <v>2424574133.6663861</v>
      </c>
      <c r="K299" s="155">
        <v>2402224891</v>
      </c>
      <c r="L299" s="174">
        <v>2354180393.1799998</v>
      </c>
      <c r="M299" s="146"/>
      <c r="N299" s="146">
        <v>2424574133.6663861</v>
      </c>
      <c r="O299" s="148">
        <v>0.87539436412305283</v>
      </c>
      <c r="P299" s="148"/>
      <c r="Q299" s="149">
        <v>1.0023446466426946</v>
      </c>
      <c r="R299" s="150" t="s">
        <v>6742</v>
      </c>
      <c r="S299" s="146" t="s">
        <v>1374</v>
      </c>
      <c r="T299" s="151">
        <v>86.749710860545122</v>
      </c>
      <c r="U299" s="152">
        <v>87.311659271319002</v>
      </c>
      <c r="V299" s="119">
        <f t="shared" si="51"/>
        <v>0.87511823310701353</v>
      </c>
      <c r="W299" s="150" t="s">
        <v>6741</v>
      </c>
      <c r="X299" s="153">
        <v>1.0022925235994009</v>
      </c>
      <c r="Y299" s="154">
        <v>100229.25235994009</v>
      </c>
      <c r="Z299" s="121">
        <f t="shared" si="52"/>
        <v>2409107523.86165</v>
      </c>
      <c r="AA299" s="155">
        <v>2407732049</v>
      </c>
      <c r="AB299" s="154">
        <v>2359577408.02</v>
      </c>
      <c r="AC299" s="162">
        <v>45260.416666666664</v>
      </c>
      <c r="AD299" s="162">
        <v>45260.458333333336</v>
      </c>
      <c r="AE299" s="187" t="s">
        <v>4723</v>
      </c>
      <c r="AF299" s="140" t="s">
        <v>9089</v>
      </c>
      <c r="AG299" s="158" t="s">
        <v>109</v>
      </c>
      <c r="AH299" s="117"/>
    </row>
    <row r="300" spans="1:34" ht="12.6" customHeight="1">
      <c r="A300" s="140" t="s">
        <v>2856</v>
      </c>
      <c r="B300" s="159" t="s">
        <v>102</v>
      </c>
      <c r="C300" s="159" t="s">
        <v>59</v>
      </c>
      <c r="D300" s="160" t="s">
        <v>70</v>
      </c>
      <c r="E300" s="143">
        <v>2518236364</v>
      </c>
      <c r="F300" s="146">
        <v>2770060000</v>
      </c>
      <c r="G300" s="183">
        <v>1.002378</v>
      </c>
      <c r="H300" s="146">
        <v>143523509</v>
      </c>
      <c r="I300" s="145">
        <v>0.86745000000000005</v>
      </c>
      <c r="J300" s="146">
        <v>2427626657.082716</v>
      </c>
      <c r="K300" s="155">
        <v>2367768464</v>
      </c>
      <c r="L300" s="174">
        <v>2320413094.7199998</v>
      </c>
      <c r="M300" s="146"/>
      <c r="N300" s="146">
        <v>2427626657.082716</v>
      </c>
      <c r="O300" s="148">
        <v>0.86962551478319283</v>
      </c>
      <c r="P300" s="148"/>
      <c r="Q300" s="149">
        <v>1.0064830001797207</v>
      </c>
      <c r="R300" s="150" t="s">
        <v>6739</v>
      </c>
      <c r="S300" s="146" t="s">
        <v>2858</v>
      </c>
      <c r="T300" s="151">
        <v>86.745271421153276</v>
      </c>
      <c r="U300" s="152">
        <v>87.427609411124692</v>
      </c>
      <c r="V300" s="119">
        <f t="shared" si="51"/>
        <v>0.87994141462639797</v>
      </c>
      <c r="W300" s="150" t="s">
        <v>6738</v>
      </c>
      <c r="X300" s="153">
        <v>1.0064800130683089</v>
      </c>
      <c r="Y300" s="154">
        <v>100648.00130683089</v>
      </c>
      <c r="Z300" s="121">
        <f t="shared" si="52"/>
        <v>2437483337.3042002</v>
      </c>
      <c r="AA300" s="155">
        <v>2383111635</v>
      </c>
      <c r="AB300" s="154">
        <v>2335449402.3000002</v>
      </c>
      <c r="AC300" s="162">
        <v>45260.416666666664</v>
      </c>
      <c r="AD300" s="162">
        <v>45260.458333333336</v>
      </c>
      <c r="AE300" s="187" t="s">
        <v>4723</v>
      </c>
      <c r="AF300" s="140" t="s">
        <v>9090</v>
      </c>
      <c r="AG300" s="158" t="s">
        <v>109</v>
      </c>
      <c r="AH300" s="117"/>
    </row>
    <row r="301" spans="1:34" ht="12.6" customHeight="1">
      <c r="A301" s="140" t="s">
        <v>1369</v>
      </c>
      <c r="B301" s="159" t="s">
        <v>103</v>
      </c>
      <c r="C301" s="159" t="s">
        <v>59</v>
      </c>
      <c r="D301" s="160" t="s">
        <v>70</v>
      </c>
      <c r="E301" s="143">
        <v>1130000000</v>
      </c>
      <c r="F301" s="146">
        <v>1243000000</v>
      </c>
      <c r="G301" s="183">
        <v>1.009655</v>
      </c>
      <c r="H301" s="146">
        <v>68798381</v>
      </c>
      <c r="I301" s="145">
        <v>0.86745000000000005</v>
      </c>
      <c r="J301" s="146">
        <v>1097769985.9808002</v>
      </c>
      <c r="K301" s="155">
        <v>1062999144</v>
      </c>
      <c r="L301" s="174">
        <v>1041739161.12</v>
      </c>
      <c r="M301" s="146"/>
      <c r="N301" s="146">
        <v>1097769985.9808002</v>
      </c>
      <c r="O301" s="148">
        <v>0.87631594807126578</v>
      </c>
      <c r="P301" s="148"/>
      <c r="Q301" s="149">
        <v>0.99571199927590359</v>
      </c>
      <c r="R301" s="150" t="s">
        <v>6745</v>
      </c>
      <c r="S301" s="146" t="s">
        <v>1371</v>
      </c>
      <c r="T301" s="151">
        <v>86.748179391617555</v>
      </c>
      <c r="U301" s="152">
        <v>87.484834033318634</v>
      </c>
      <c r="V301" s="119">
        <f t="shared" si="51"/>
        <v>0.87106683829444886</v>
      </c>
      <c r="W301" s="150" t="s">
        <v>6744</v>
      </c>
      <c r="X301" s="153">
        <v>0.9956775341914722</v>
      </c>
      <c r="Y301" s="154">
        <v>99567.753419147222</v>
      </c>
      <c r="Z301" s="121">
        <f t="shared" si="52"/>
        <v>1082698918.3552999</v>
      </c>
      <c r="AA301" s="155">
        <v>1058404367</v>
      </c>
      <c r="AB301" s="154">
        <v>1037236279.66</v>
      </c>
      <c r="AC301" s="162">
        <v>45260.416666666664</v>
      </c>
      <c r="AD301" s="162">
        <v>45260.458333333336</v>
      </c>
      <c r="AE301" s="187" t="s">
        <v>4723</v>
      </c>
      <c r="AF301" s="140" t="s">
        <v>9091</v>
      </c>
      <c r="AG301" s="158" t="s">
        <v>109</v>
      </c>
      <c r="AH301" s="117"/>
    </row>
    <row r="302" spans="1:34" ht="12.6" customHeight="1">
      <c r="A302" s="140" t="s">
        <v>2859</v>
      </c>
      <c r="B302" s="159" t="s">
        <v>104</v>
      </c>
      <c r="C302" s="159" t="s">
        <v>12</v>
      </c>
      <c r="D302" s="160" t="s">
        <v>70</v>
      </c>
      <c r="E302" s="143">
        <v>1313363637</v>
      </c>
      <c r="F302" s="146">
        <v>1444700000</v>
      </c>
      <c r="G302" s="183">
        <v>1.0100960002454187</v>
      </c>
      <c r="H302" s="146">
        <v>49854220</v>
      </c>
      <c r="I302" s="145">
        <v>0.86745000000000005</v>
      </c>
      <c r="J302" s="146">
        <v>1272465550</v>
      </c>
      <c r="K302" s="146">
        <v>1297006900</v>
      </c>
      <c r="L302" s="146">
        <v>1283899452.3410957</v>
      </c>
      <c r="M302" s="147">
        <v>1.0192197287688765</v>
      </c>
      <c r="N302" s="146">
        <v>1272465549.69244</v>
      </c>
      <c r="O302" s="148">
        <v>0.87652079335425892</v>
      </c>
      <c r="P302" s="148"/>
      <c r="Q302" s="149">
        <v>1.0187322807186501</v>
      </c>
      <c r="R302" s="150" t="s">
        <v>6736</v>
      </c>
      <c r="S302" s="146" t="s">
        <v>2861</v>
      </c>
      <c r="T302" s="151">
        <v>87.556961594141981</v>
      </c>
      <c r="U302" s="152">
        <v>87.982265310506449</v>
      </c>
      <c r="V302" s="119">
        <f t="shared" si="51"/>
        <v>0.8882733993216585</v>
      </c>
      <c r="W302" s="150" t="s">
        <v>6735</v>
      </c>
      <c r="X302" s="153">
        <v>1.0096050564130961</v>
      </c>
      <c r="Y302" s="154">
        <v>100960.5056413096</v>
      </c>
      <c r="Z302" s="121">
        <f t="shared" si="52"/>
        <v>1271850296.7272501</v>
      </c>
      <c r="AA302" s="155">
        <v>1309464725</v>
      </c>
      <c r="AB302" s="154">
        <v>1283275430.5</v>
      </c>
      <c r="AC302" s="162">
        <v>45260.416666666664</v>
      </c>
      <c r="AD302" s="162">
        <v>45260.458333333336</v>
      </c>
      <c r="AE302" s="187" t="s">
        <v>4723</v>
      </c>
      <c r="AF302" s="140" t="s">
        <v>9092</v>
      </c>
      <c r="AG302" s="158" t="s">
        <v>109</v>
      </c>
      <c r="AH302" s="117"/>
    </row>
    <row r="303" spans="1:34" ht="12.6" customHeight="1">
      <c r="A303" s="140" t="s">
        <v>2850</v>
      </c>
      <c r="B303" s="159" t="s">
        <v>132</v>
      </c>
      <c r="C303" s="159" t="s">
        <v>133</v>
      </c>
      <c r="D303" s="160" t="s">
        <v>70</v>
      </c>
      <c r="E303" s="143">
        <v>699338182</v>
      </c>
      <c r="F303" s="146">
        <v>769272000</v>
      </c>
      <c r="G303" s="183">
        <v>0.99606000016357987</v>
      </c>
      <c r="H303" s="146">
        <v>8702044</v>
      </c>
      <c r="I303" s="145">
        <v>0.87744999999999995</v>
      </c>
      <c r="J303" s="146">
        <v>673404661</v>
      </c>
      <c r="K303" s="146">
        <v>661185464</v>
      </c>
      <c r="L303" s="146">
        <v>645408785.51239669</v>
      </c>
      <c r="M303" s="147">
        <v>0.9545844887545708</v>
      </c>
      <c r="N303" s="146">
        <v>673404661</v>
      </c>
      <c r="O303" s="148">
        <v>0.87395329220708795</v>
      </c>
      <c r="P303" s="148"/>
      <c r="Q303" s="149">
        <v>1.0032468822553784</v>
      </c>
      <c r="R303" s="150" t="s">
        <v>6726</v>
      </c>
      <c r="S303" s="146" t="s">
        <v>2852</v>
      </c>
      <c r="T303" s="151">
        <v>88.229701222959605</v>
      </c>
      <c r="U303" s="152">
        <v>88.363141335296049</v>
      </c>
      <c r="V303" s="119">
        <f t="shared" si="51"/>
        <v>0.88168526866959929</v>
      </c>
      <c r="W303" s="150" t="s">
        <v>6725</v>
      </c>
      <c r="X303" s="153">
        <v>0.99779756055075453</v>
      </c>
      <c r="Y303" s="154">
        <v>99779.756055075457</v>
      </c>
      <c r="Z303" s="121">
        <f t="shared" si="52"/>
        <v>674577510.29345</v>
      </c>
      <c r="AA303" s="155">
        <v>659729244</v>
      </c>
      <c r="AB303" s="154">
        <v>646534659.12</v>
      </c>
      <c r="AC303" s="162">
        <v>45261.416666666664</v>
      </c>
      <c r="AD303" s="162">
        <v>45261.458333333336</v>
      </c>
      <c r="AE303" s="187" t="s">
        <v>4746</v>
      </c>
      <c r="AF303" s="140" t="s">
        <v>9093</v>
      </c>
      <c r="AG303" s="158" t="s">
        <v>109</v>
      </c>
      <c r="AH303" s="117"/>
    </row>
    <row r="304" spans="1:34" ht="12.6" customHeight="1">
      <c r="A304" s="160" t="s">
        <v>151</v>
      </c>
      <c r="B304" s="159" t="s">
        <v>152</v>
      </c>
      <c r="C304" s="159" t="s">
        <v>14</v>
      </c>
      <c r="D304" s="160" t="s">
        <v>70</v>
      </c>
      <c r="E304" s="143">
        <v>2101540548</v>
      </c>
      <c r="F304" s="146">
        <v>2311694600</v>
      </c>
      <c r="G304" s="183">
        <v>0.99970026327805461</v>
      </c>
      <c r="H304" s="146">
        <v>117293113</v>
      </c>
      <c r="I304" s="145">
        <v>0.86745000000000005</v>
      </c>
      <c r="J304" s="146">
        <v>2020225626.9999998</v>
      </c>
      <c r="K304" s="146">
        <v>1980725520</v>
      </c>
      <c r="L304" s="146">
        <v>1940529187.3490503</v>
      </c>
      <c r="M304" s="147">
        <v>0.95995695546724158</v>
      </c>
      <c r="N304" s="146">
        <v>2020225627</v>
      </c>
      <c r="O304" s="148">
        <v>0.86717609574787902</v>
      </c>
      <c r="P304" s="148"/>
      <c r="Q304" s="149">
        <v>1.0047947516513549</v>
      </c>
      <c r="R304" s="150" t="s">
        <v>6723</v>
      </c>
      <c r="S304" s="146" t="s">
        <v>2819</v>
      </c>
      <c r="T304" s="151">
        <v>86.745203599895021</v>
      </c>
      <c r="U304" s="152">
        <v>87.41453118700116</v>
      </c>
      <c r="V304" s="119">
        <f t="shared" si="51"/>
        <v>0.87833466410312155</v>
      </c>
      <c r="W304" s="150" t="s">
        <v>6722</v>
      </c>
      <c r="X304" s="153">
        <v>1.0047925123846377</v>
      </c>
      <c r="Y304" s="154">
        <v>100479.25123846377</v>
      </c>
      <c r="Z304" s="121">
        <f t="shared" si="52"/>
        <v>2030437009.6444001</v>
      </c>
      <c r="AA304" s="155">
        <v>1990218172</v>
      </c>
      <c r="AB304" s="154">
        <v>1950413808.5599999</v>
      </c>
      <c r="AC304" s="162">
        <v>45264.604166666664</v>
      </c>
      <c r="AD304" s="162">
        <v>45264.645833333336</v>
      </c>
      <c r="AE304" s="187" t="s">
        <v>4746</v>
      </c>
      <c r="AF304" s="140" t="s">
        <v>9094</v>
      </c>
      <c r="AG304" s="158" t="s">
        <v>109</v>
      </c>
    </row>
    <row r="305" spans="1:33" ht="12.6" customHeight="1">
      <c r="A305" s="160" t="s">
        <v>154</v>
      </c>
      <c r="B305" s="159" t="s">
        <v>153</v>
      </c>
      <c r="C305" s="159" t="s">
        <v>12</v>
      </c>
      <c r="D305" s="160" t="s">
        <v>70</v>
      </c>
      <c r="E305" s="143">
        <v>403800000</v>
      </c>
      <c r="F305" s="146">
        <v>444180000</v>
      </c>
      <c r="G305" s="183">
        <v>0.99953657696377507</v>
      </c>
      <c r="H305" s="146">
        <v>34082743</v>
      </c>
      <c r="I305" s="145">
        <v>0.87744999999999995</v>
      </c>
      <c r="J305" s="146">
        <v>393741964</v>
      </c>
      <c r="K305" s="146">
        <v>358858362</v>
      </c>
      <c r="L305" s="146">
        <v>351518217.59294111</v>
      </c>
      <c r="M305" s="147">
        <v>0.89119993087568117</v>
      </c>
      <c r="N305" s="146">
        <v>393741964</v>
      </c>
      <c r="O305" s="148">
        <v>0.87700957482873387</v>
      </c>
      <c r="P305" s="148"/>
      <c r="Q305" s="149">
        <v>1.0093276679201737</v>
      </c>
      <c r="R305" s="150" t="s">
        <v>8893</v>
      </c>
      <c r="S305" s="146" t="s">
        <v>1347</v>
      </c>
      <c r="T305" s="151">
        <v>87.75982228012947</v>
      </c>
      <c r="U305" s="152">
        <v>88.690499030458682</v>
      </c>
      <c r="V305" s="119">
        <f t="shared" si="51"/>
        <v>0.89503804763834482</v>
      </c>
      <c r="W305" s="150" t="s">
        <v>8892</v>
      </c>
      <c r="X305" s="153">
        <v>1.0091701562429645</v>
      </c>
      <c r="Y305" s="154">
        <v>100917.01562429644</v>
      </c>
      <c r="Z305" s="121">
        <f t="shared" si="52"/>
        <v>397496610.49465001</v>
      </c>
      <c r="AA305" s="155">
        <v>362149150</v>
      </c>
      <c r="AB305" s="154">
        <v>354906167</v>
      </c>
      <c r="AC305" s="162">
        <v>45264.416666666664</v>
      </c>
      <c r="AD305" s="162">
        <v>45264.458333333336</v>
      </c>
      <c r="AE305" s="187" t="e">
        <v>#N/A</v>
      </c>
      <c r="AF305" s="140" t="s">
        <v>9095</v>
      </c>
      <c r="AG305" s="158" t="s">
        <v>109</v>
      </c>
    </row>
    <row r="306" spans="1:33" ht="12.6" customHeight="1">
      <c r="A306" s="160" t="s">
        <v>155</v>
      </c>
      <c r="B306" s="159" t="s">
        <v>156</v>
      </c>
      <c r="C306" s="159" t="s">
        <v>34</v>
      </c>
      <c r="D306" s="160" t="s">
        <v>70</v>
      </c>
      <c r="E306" s="143">
        <v>846490000</v>
      </c>
      <c r="F306" s="146">
        <v>931139000</v>
      </c>
      <c r="G306" s="183">
        <v>1.0089099997122493</v>
      </c>
      <c r="H306" s="146">
        <v>45691701</v>
      </c>
      <c r="I306" s="145">
        <v>0.87744999999999995</v>
      </c>
      <c r="J306" s="146">
        <v>829907152</v>
      </c>
      <c r="K306" s="146">
        <v>800918560</v>
      </c>
      <c r="L306" s="146">
        <v>791893649.25635242</v>
      </c>
      <c r="M306" s="147">
        <v>0.96238343431569484</v>
      </c>
      <c r="N306" s="146">
        <v>829907152</v>
      </c>
      <c r="O306" s="148">
        <v>0.88567151527332177</v>
      </c>
      <c r="P306" s="148"/>
      <c r="Q306" s="149">
        <v>1.003279161509</v>
      </c>
      <c r="R306" s="150" t="s">
        <v>6719</v>
      </c>
      <c r="S306" s="146" t="s">
        <v>2822</v>
      </c>
      <c r="T306" s="151">
        <v>87.745148645043898</v>
      </c>
      <c r="U306" s="152">
        <v>88.344539020051414</v>
      </c>
      <c r="V306" s="119">
        <f t="shared" si="51"/>
        <v>0.88634092224683958</v>
      </c>
      <c r="W306" s="150" t="s">
        <v>6718</v>
      </c>
      <c r="X306" s="153">
        <v>1.0032775450281859</v>
      </c>
      <c r="Y306" s="154">
        <v>100327.75450281859</v>
      </c>
      <c r="Z306" s="121">
        <f t="shared" si="52"/>
        <v>825305279.29004991</v>
      </c>
      <c r="AA306" s="155">
        <v>803543607</v>
      </c>
      <c r="AB306" s="154">
        <v>787472734.86000001</v>
      </c>
      <c r="AC306" s="162">
        <v>45264.416666666664</v>
      </c>
      <c r="AD306" s="162">
        <v>45264.458333333336</v>
      </c>
      <c r="AE306" s="187" t="s">
        <v>4723</v>
      </c>
      <c r="AF306" s="140" t="s">
        <v>9096</v>
      </c>
      <c r="AG306" s="158" t="s">
        <v>109</v>
      </c>
    </row>
    <row r="307" spans="1:33" ht="12.6" customHeight="1">
      <c r="A307" s="160" t="s">
        <v>158</v>
      </c>
      <c r="B307" s="159" t="s">
        <v>157</v>
      </c>
      <c r="C307" s="159" t="s">
        <v>159</v>
      </c>
      <c r="D307" s="160" t="s">
        <v>70</v>
      </c>
      <c r="E307" s="143">
        <v>518081818</v>
      </c>
      <c r="F307" s="146">
        <v>569890000</v>
      </c>
      <c r="G307" s="183">
        <v>1.0065780003870033</v>
      </c>
      <c r="H307" s="146">
        <v>26280445</v>
      </c>
      <c r="I307" s="145">
        <v>0.87744999999999995</v>
      </c>
      <c r="J307" s="146">
        <v>506559977.99999994</v>
      </c>
      <c r="K307" s="146">
        <v>489529210</v>
      </c>
      <c r="L307" s="146">
        <v>482894346.6661728</v>
      </c>
      <c r="M307" s="147">
        <v>0.95925146852680021</v>
      </c>
      <c r="N307" s="146">
        <v>506559978</v>
      </c>
      <c r="O307" s="148">
        <v>0.88350090351152855</v>
      </c>
      <c r="P307" s="148"/>
      <c r="Q307" s="149">
        <v>1.0111895834085529</v>
      </c>
      <c r="R307" s="150" t="s">
        <v>6655</v>
      </c>
      <c r="S307" s="146" t="s">
        <v>2810</v>
      </c>
      <c r="T307" s="151">
        <v>87.746772000370626</v>
      </c>
      <c r="U307" s="152">
        <v>88.305586898941442</v>
      </c>
      <c r="V307" s="119">
        <f t="shared" si="51"/>
        <v>0.89291968625524221</v>
      </c>
      <c r="W307" s="150" t="s">
        <v>6654</v>
      </c>
      <c r="X307" s="153">
        <v>1.0111700942287107</v>
      </c>
      <c r="Y307" s="154">
        <v>101117.00942287108</v>
      </c>
      <c r="Z307" s="121">
        <f t="shared" si="52"/>
        <v>508856254.43599999</v>
      </c>
      <c r="AA307" s="155">
        <v>494997298</v>
      </c>
      <c r="AB307" s="154">
        <v>485097352.03999996</v>
      </c>
      <c r="AC307" s="162">
        <v>45264.416666666664</v>
      </c>
      <c r="AD307" s="162">
        <v>45264.458333333336</v>
      </c>
      <c r="AE307" s="187" t="s">
        <v>4692</v>
      </c>
      <c r="AF307" s="140" t="s">
        <v>9097</v>
      </c>
      <c r="AG307" s="158" t="s">
        <v>113</v>
      </c>
    </row>
    <row r="308" spans="1:33" ht="12.6" customHeight="1">
      <c r="A308" s="160" t="s">
        <v>160</v>
      </c>
      <c r="B308" s="159" t="s">
        <v>161</v>
      </c>
      <c r="C308" s="159" t="s">
        <v>29</v>
      </c>
      <c r="D308" s="160" t="s">
        <v>70</v>
      </c>
      <c r="E308" s="143">
        <v>3040399091</v>
      </c>
      <c r="F308" s="146">
        <v>3344439000</v>
      </c>
      <c r="G308" s="183">
        <v>1.0097029998538962</v>
      </c>
      <c r="H308" s="146">
        <v>135646914</v>
      </c>
      <c r="I308" s="145">
        <v>0.86745000000000005</v>
      </c>
      <c r="J308" s="146">
        <v>2947263308.0000005</v>
      </c>
      <c r="K308" s="146">
        <v>2913952146</v>
      </c>
      <c r="L308" s="146">
        <v>2883381698.7819605</v>
      </c>
      <c r="M308" s="147">
        <v>0.98768346618411496</v>
      </c>
      <c r="N308" s="146">
        <v>2947263308</v>
      </c>
      <c r="O308" s="148">
        <v>0.87622267776934426</v>
      </c>
      <c r="P308" s="148"/>
      <c r="Q308" s="149">
        <v>0.9845050001016058</v>
      </c>
      <c r="R308" s="150" t="s">
        <v>6704</v>
      </c>
      <c r="S308" s="146" t="s">
        <v>2828</v>
      </c>
      <c r="T308" s="151">
        <v>86.766599592706712</v>
      </c>
      <c r="U308" s="152">
        <v>87.311910063791927</v>
      </c>
      <c r="V308" s="119">
        <f t="shared" si="51"/>
        <v>0.85938495036088269</v>
      </c>
      <c r="W308" s="150" t="s">
        <v>6703</v>
      </c>
      <c r="X308" s="153">
        <v>0.98427001509072221</v>
      </c>
      <c r="Y308" s="154">
        <v>98427.001509072215</v>
      </c>
      <c r="Z308" s="121">
        <f t="shared" si="52"/>
        <v>2873478821.0869503</v>
      </c>
      <c r="AA308" s="155">
        <v>2868115723</v>
      </c>
      <c r="AB308" s="154">
        <v>2810753408.54</v>
      </c>
      <c r="AC308" s="162">
        <v>45264.416666666664</v>
      </c>
      <c r="AD308" s="162">
        <v>45264.458333333336</v>
      </c>
      <c r="AE308" s="187" t="s">
        <v>4692</v>
      </c>
      <c r="AF308" s="140" t="s">
        <v>9098</v>
      </c>
      <c r="AG308" s="158" t="s">
        <v>109</v>
      </c>
    </row>
    <row r="309" spans="1:33" ht="12.6" customHeight="1">
      <c r="A309" s="160" t="s">
        <v>162</v>
      </c>
      <c r="B309" s="159" t="s">
        <v>163</v>
      </c>
      <c r="C309" s="159" t="s">
        <v>14</v>
      </c>
      <c r="D309" s="160" t="s">
        <v>70</v>
      </c>
      <c r="E309" s="143">
        <v>867290909</v>
      </c>
      <c r="F309" s="146">
        <v>954020000</v>
      </c>
      <c r="G309" s="183">
        <v>0.99936901064152117</v>
      </c>
      <c r="H309" s="146">
        <v>35981683</v>
      </c>
      <c r="I309" s="145">
        <v>0.87744999999999995</v>
      </c>
      <c r="J309" s="146">
        <v>840986200</v>
      </c>
      <c r="K309" s="146">
        <v>811445130</v>
      </c>
      <c r="L309" s="146">
        <v>794714454.42282093</v>
      </c>
      <c r="M309" s="147">
        <v>0.94409308477338771</v>
      </c>
      <c r="N309" s="146">
        <v>840986200</v>
      </c>
      <c r="O309" s="148">
        <v>0.87687463812036071</v>
      </c>
      <c r="P309" s="148"/>
      <c r="Q309" s="149">
        <v>0.99658895268010816</v>
      </c>
      <c r="R309" s="150" t="s">
        <v>6701</v>
      </c>
      <c r="S309" s="146" t="s">
        <v>2831</v>
      </c>
      <c r="T309" s="151">
        <v>87.746500448621163</v>
      </c>
      <c r="U309" s="152">
        <v>88.210241144847572</v>
      </c>
      <c r="V309" s="119">
        <f t="shared" si="51"/>
        <v>0.87907905494643723</v>
      </c>
      <c r="W309" s="150" t="s">
        <v>6700</v>
      </c>
      <c r="X309" s="153">
        <v>0.99657255613089868</v>
      </c>
      <c r="Y309" s="154">
        <v>99657.255613089874</v>
      </c>
      <c r="Z309" s="121">
        <f t="shared" si="52"/>
        <v>838645274.36914992</v>
      </c>
      <c r="AA309" s="155">
        <v>808663948</v>
      </c>
      <c r="AB309" s="154">
        <v>792490669.03999996</v>
      </c>
      <c r="AC309" s="162">
        <v>45264.416666666664</v>
      </c>
      <c r="AD309" s="162">
        <v>45264.458333333336</v>
      </c>
      <c r="AE309" s="187" t="s">
        <v>4692</v>
      </c>
      <c r="AF309" s="140" t="s">
        <v>9099</v>
      </c>
      <c r="AG309" s="158" t="s">
        <v>109</v>
      </c>
    </row>
    <row r="310" spans="1:33" ht="12.6" customHeight="1">
      <c r="A310" s="160" t="s">
        <v>164</v>
      </c>
      <c r="B310" s="159" t="s">
        <v>165</v>
      </c>
      <c r="C310" s="159" t="s">
        <v>29</v>
      </c>
      <c r="D310" s="160" t="s">
        <v>70</v>
      </c>
      <c r="E310" s="143">
        <v>565586364</v>
      </c>
      <c r="F310" s="146">
        <v>622145000</v>
      </c>
      <c r="G310" s="183">
        <v>1.0035860008087976</v>
      </c>
      <c r="H310" s="146">
        <v>31972508</v>
      </c>
      <c r="I310" s="145">
        <v>0.87744999999999995</v>
      </c>
      <c r="J310" s="146">
        <v>551776963</v>
      </c>
      <c r="K310" s="146">
        <v>525935110</v>
      </c>
      <c r="L310" s="146">
        <v>517264691.45523834</v>
      </c>
      <c r="M310" s="147">
        <v>0.94036526424619604</v>
      </c>
      <c r="N310" s="146">
        <v>551776963</v>
      </c>
      <c r="O310" s="148">
        <v>0.88076699955713966</v>
      </c>
      <c r="P310" s="148"/>
      <c r="Q310" s="149">
        <v>1.0019698418541607</v>
      </c>
      <c r="R310" s="150" t="s">
        <v>6698</v>
      </c>
      <c r="S310" s="146" t="s">
        <v>1356</v>
      </c>
      <c r="T310" s="151">
        <v>87.745441734697522</v>
      </c>
      <c r="U310" s="152">
        <v>88.373977759990879</v>
      </c>
      <c r="V310" s="119">
        <f t="shared" si="51"/>
        <v>0.88547637608596064</v>
      </c>
      <c r="W310" s="150" t="s">
        <v>6697</v>
      </c>
      <c r="X310" s="153">
        <v>1.0019650563775326</v>
      </c>
      <c r="Y310" s="154">
        <v>100196.50563775326</v>
      </c>
      <c r="Z310" s="121">
        <f t="shared" si="52"/>
        <v>550892087.60290003</v>
      </c>
      <c r="AA310" s="155">
        <v>526968603</v>
      </c>
      <c r="AB310" s="154">
        <v>516429230.94</v>
      </c>
      <c r="AC310" s="162">
        <v>45264.416666666664</v>
      </c>
      <c r="AD310" s="162">
        <v>45264.458333333336</v>
      </c>
      <c r="AE310" s="187" t="s">
        <v>4692</v>
      </c>
      <c r="AF310" s="140" t="s">
        <v>9100</v>
      </c>
      <c r="AG310" s="158" t="s">
        <v>109</v>
      </c>
    </row>
    <row r="311" spans="1:33" ht="12.6" customHeight="1">
      <c r="A311" s="160" t="s">
        <v>166</v>
      </c>
      <c r="B311" s="159" t="s">
        <v>167</v>
      </c>
      <c r="C311" s="159" t="s">
        <v>168</v>
      </c>
      <c r="D311" s="160" t="s">
        <v>70</v>
      </c>
      <c r="E311" s="143">
        <v>598509091</v>
      </c>
      <c r="F311" s="146">
        <v>658360000</v>
      </c>
      <c r="G311" s="183">
        <v>1.0023500007285202</v>
      </c>
      <c r="H311" s="146">
        <v>16992879</v>
      </c>
      <c r="I311" s="145">
        <v>0.87744999999999995</v>
      </c>
      <c r="J311" s="146">
        <v>581118003</v>
      </c>
      <c r="K311" s="146">
        <v>588077124</v>
      </c>
      <c r="L311" s="146">
        <v>577669923.55642951</v>
      </c>
      <c r="M311" s="147">
        <v>0.99638113996004707</v>
      </c>
      <c r="N311" s="146">
        <v>581118003</v>
      </c>
      <c r="O311" s="148">
        <v>0.87956664058555634</v>
      </c>
      <c r="P311" s="148"/>
      <c r="Q311" s="149">
        <v>0.99627388720269772</v>
      </c>
      <c r="R311" s="150" t="s">
        <v>6708</v>
      </c>
      <c r="S311" s="146" t="s">
        <v>1353</v>
      </c>
      <c r="T311" s="151">
        <v>87.747832806986509</v>
      </c>
      <c r="U311" s="152">
        <v>88.065265280374462</v>
      </c>
      <c r="V311" s="119">
        <f t="shared" si="51"/>
        <v>0.87734365089009048</v>
      </c>
      <c r="W311" s="150" t="s">
        <v>6707</v>
      </c>
      <c r="X311" s="153">
        <v>0.9962425572635033</v>
      </c>
      <c r="Y311" s="154">
        <v>99624.255726350326</v>
      </c>
      <c r="Z311" s="121">
        <f t="shared" si="52"/>
        <v>577589867.38395</v>
      </c>
      <c r="AA311" s="155">
        <v>585867458</v>
      </c>
      <c r="AB311" s="154">
        <v>574150108.84000003</v>
      </c>
      <c r="AC311" s="162">
        <v>45264.416666666664</v>
      </c>
      <c r="AD311" s="162">
        <v>45264.458333333336</v>
      </c>
      <c r="AE311" s="187" t="s">
        <v>4692</v>
      </c>
      <c r="AF311" s="140" t="s">
        <v>9101</v>
      </c>
      <c r="AG311" s="158" t="s">
        <v>113</v>
      </c>
    </row>
    <row r="312" spans="1:33" ht="12.6" customHeight="1">
      <c r="A312" s="160" t="s">
        <v>169</v>
      </c>
      <c r="B312" s="159" t="s">
        <v>170</v>
      </c>
      <c r="C312" s="159" t="s">
        <v>14</v>
      </c>
      <c r="D312" s="160" t="s">
        <v>70</v>
      </c>
      <c r="E312" s="143">
        <v>738696364</v>
      </c>
      <c r="F312" s="146">
        <v>812566000</v>
      </c>
      <c r="G312" s="183">
        <v>1.0065780006001341</v>
      </c>
      <c r="H312" s="146">
        <v>38987154</v>
      </c>
      <c r="I312" s="145">
        <v>0.87744999999999995</v>
      </c>
      <c r="J312" s="146">
        <v>722453934.99999988</v>
      </c>
      <c r="K312" s="146">
        <v>697471340</v>
      </c>
      <c r="L312" s="146">
        <v>688018120.75523436</v>
      </c>
      <c r="M312" s="147">
        <v>0.95827998006084159</v>
      </c>
      <c r="N312" s="146">
        <v>722453935</v>
      </c>
      <c r="O312" s="148">
        <v>0.88351275960304632</v>
      </c>
      <c r="P312" s="148"/>
      <c r="Q312" s="149">
        <v>0.99028745015154662</v>
      </c>
      <c r="R312" s="150" t="s">
        <v>6663</v>
      </c>
      <c r="S312" s="146" t="s">
        <v>1344</v>
      </c>
      <c r="T312" s="151">
        <v>87.746620105409249</v>
      </c>
      <c r="U312" s="152">
        <v>88.340317496298354</v>
      </c>
      <c r="V312" s="119">
        <f t="shared" si="51"/>
        <v>0.87480770792772522</v>
      </c>
      <c r="W312" s="150" t="s">
        <v>6662</v>
      </c>
      <c r="X312" s="153">
        <v>0.99027005190962947</v>
      </c>
      <c r="Y312" s="154">
        <v>99027.00519096294</v>
      </c>
      <c r="Z312" s="121">
        <f t="shared" si="52"/>
        <v>710826595.29645002</v>
      </c>
      <c r="AA312" s="155">
        <v>690684981</v>
      </c>
      <c r="AB312" s="154">
        <v>676871281.38</v>
      </c>
      <c r="AC312" s="162">
        <v>45264.416666666664</v>
      </c>
      <c r="AD312" s="162">
        <v>45264.458333333336</v>
      </c>
      <c r="AE312" s="187" t="s">
        <v>4692</v>
      </c>
      <c r="AF312" s="140" t="s">
        <v>9102</v>
      </c>
      <c r="AG312" s="158" t="s">
        <v>109</v>
      </c>
    </row>
    <row r="313" spans="1:33" ht="12.6" customHeight="1">
      <c r="A313" s="160" t="s">
        <v>171</v>
      </c>
      <c r="B313" s="159" t="s">
        <v>172</v>
      </c>
      <c r="C313" s="159" t="s">
        <v>12</v>
      </c>
      <c r="D313" s="160" t="s">
        <v>70</v>
      </c>
      <c r="E313" s="143">
        <v>1397180000</v>
      </c>
      <c r="F313" s="146">
        <v>1536898000</v>
      </c>
      <c r="G313" s="183">
        <v>1.0035859999831018</v>
      </c>
      <c r="H313" s="146">
        <v>58586561</v>
      </c>
      <c r="I313" s="145">
        <v>0.86745000000000005</v>
      </c>
      <c r="J313" s="146">
        <v>1345728610.0000002</v>
      </c>
      <c r="K313" s="146">
        <v>1366962171</v>
      </c>
      <c r="L313" s="146">
        <v>1344426815.3756647</v>
      </c>
      <c r="M313" s="147">
        <v>1.0026095433115894</v>
      </c>
      <c r="N313" s="146">
        <v>1345728610</v>
      </c>
      <c r="O313" s="148">
        <v>0.87068395403250343</v>
      </c>
      <c r="P313" s="148"/>
      <c r="Q313" s="149">
        <v>1.0016090000958302</v>
      </c>
      <c r="R313" s="150" t="s">
        <v>6695</v>
      </c>
      <c r="S313" s="146" t="s">
        <v>1359</v>
      </c>
      <c r="T313" s="151">
        <v>86.745582529547363</v>
      </c>
      <c r="U313" s="152">
        <v>87.250032606875479</v>
      </c>
      <c r="V313" s="119">
        <f t="shared" ref="V313:V376" si="53">R313/F313</f>
        <v>0.87389853393003314</v>
      </c>
      <c r="W313" s="150" t="s">
        <v>6694</v>
      </c>
      <c r="X313" s="153">
        <v>1.0016025299011386</v>
      </c>
      <c r="Y313" s="154">
        <v>100160.25299011386</v>
      </c>
      <c r="Z313" s="121">
        <f t="shared" si="52"/>
        <v>1343084283.0518</v>
      </c>
      <c r="AA313" s="155">
        <v>1369152769</v>
      </c>
      <c r="AB313" s="154">
        <v>1341769713.6199999</v>
      </c>
      <c r="AC313" s="162">
        <v>45264.416666666664</v>
      </c>
      <c r="AD313" s="162">
        <v>45264.458333333336</v>
      </c>
      <c r="AE313" s="187" t="s">
        <v>4692</v>
      </c>
      <c r="AF313" s="140" t="s">
        <v>9103</v>
      </c>
      <c r="AG313" s="158" t="s">
        <v>109</v>
      </c>
    </row>
    <row r="314" spans="1:33" ht="12.6" customHeight="1">
      <c r="A314" s="160" t="s">
        <v>173</v>
      </c>
      <c r="B314" s="159" t="s">
        <v>174</v>
      </c>
      <c r="C314" s="159" t="s">
        <v>29</v>
      </c>
      <c r="D314" s="160" t="s">
        <v>70</v>
      </c>
      <c r="E314" s="143">
        <v>670294422</v>
      </c>
      <c r="F314" s="146">
        <v>737324000</v>
      </c>
      <c r="G314" s="183">
        <v>0.99768999978619866</v>
      </c>
      <c r="H314" s="146">
        <v>41075670</v>
      </c>
      <c r="I314" s="145">
        <v>0.87744999999999995</v>
      </c>
      <c r="J314" s="146">
        <v>650504278</v>
      </c>
      <c r="K314" s="146">
        <v>628197857</v>
      </c>
      <c r="L314" s="146">
        <v>614211785.41970003</v>
      </c>
      <c r="M314" s="147">
        <v>0.94159346329206783</v>
      </c>
      <c r="N314" s="146">
        <v>650504278</v>
      </c>
      <c r="O314" s="148">
        <v>0.87530351132045081</v>
      </c>
      <c r="P314" s="148"/>
      <c r="Q314" s="149">
        <v>0.99193639901436037</v>
      </c>
      <c r="R314" s="150" t="s">
        <v>6692</v>
      </c>
      <c r="S314" s="146" t="s">
        <v>1362</v>
      </c>
      <c r="T314" s="151">
        <v>87.747699723216584</v>
      </c>
      <c r="U314" s="152">
        <v>88.435833225286515</v>
      </c>
      <c r="V314" s="119">
        <f t="shared" si="53"/>
        <v>0.8772017457725505</v>
      </c>
      <c r="W314" s="150" t="s">
        <v>6691</v>
      </c>
      <c r="X314" s="153">
        <v>0.99190759421909502</v>
      </c>
      <c r="Y314" s="154">
        <v>99190.759421909504</v>
      </c>
      <c r="Z314" s="121">
        <f t="shared" si="52"/>
        <v>646763264.30725002</v>
      </c>
      <c r="AA314" s="155">
        <v>623114226</v>
      </c>
      <c r="AB314" s="154">
        <v>610651941.48000002</v>
      </c>
      <c r="AC314" s="162">
        <v>45264.416666666664</v>
      </c>
      <c r="AD314" s="162">
        <v>45264.458333333336</v>
      </c>
      <c r="AE314" s="187" t="s">
        <v>4692</v>
      </c>
      <c r="AF314" s="140" t="s">
        <v>9104</v>
      </c>
      <c r="AG314" s="158" t="s">
        <v>109</v>
      </c>
    </row>
    <row r="315" spans="1:33" ht="12.6" customHeight="1">
      <c r="A315" s="160" t="s">
        <v>5513</v>
      </c>
      <c r="B315" s="159" t="s">
        <v>175</v>
      </c>
      <c r="C315" s="159" t="s">
        <v>29</v>
      </c>
      <c r="D315" s="160" t="s">
        <v>70</v>
      </c>
      <c r="E315" s="143">
        <v>539744546</v>
      </c>
      <c r="F315" s="146">
        <v>593719000</v>
      </c>
      <c r="G315" s="183">
        <v>0.98684999967882781</v>
      </c>
      <c r="H315" s="146">
        <v>34238009</v>
      </c>
      <c r="I315" s="145">
        <v>0.87744999999999995</v>
      </c>
      <c r="J315" s="146">
        <v>518303997.00000006</v>
      </c>
      <c r="K315" s="146">
        <v>507006526</v>
      </c>
      <c r="L315" s="146">
        <v>490332602.21985835</v>
      </c>
      <c r="M315" s="147">
        <v>0.93315784938420077</v>
      </c>
      <c r="N315" s="146">
        <v>518303997</v>
      </c>
      <c r="O315" s="148">
        <v>0.8652054239319098</v>
      </c>
      <c r="P315" s="148"/>
      <c r="Q315" s="149">
        <v>1.000190351826532</v>
      </c>
      <c r="R315" s="150" t="s">
        <v>6688</v>
      </c>
      <c r="S315" s="146" t="s">
        <v>1365</v>
      </c>
      <c r="T315" s="151">
        <v>87.748048398611459</v>
      </c>
      <c r="U315" s="152">
        <v>88.45447067199612</v>
      </c>
      <c r="V315" s="119">
        <f t="shared" si="53"/>
        <v>0.88468411824448945</v>
      </c>
      <c r="W315" s="150" t="s">
        <v>6687</v>
      </c>
      <c r="X315" s="153">
        <v>1.0001576082288086</v>
      </c>
      <c r="Y315" s="154">
        <v>100015.76082288087</v>
      </c>
      <c r="Z315" s="121">
        <f t="shared" si="52"/>
        <v>525236711.93669999</v>
      </c>
      <c r="AA315" s="155">
        <v>507086435</v>
      </c>
      <c r="AB315" s="154">
        <v>496944706.30000001</v>
      </c>
      <c r="AC315" s="162">
        <v>45264.416666666664</v>
      </c>
      <c r="AD315" s="162">
        <v>45264.458333333336</v>
      </c>
      <c r="AE315" s="187" t="s">
        <v>4692</v>
      </c>
      <c r="AF315" s="140" t="s">
        <v>9105</v>
      </c>
      <c r="AG315" s="158" t="s">
        <v>109</v>
      </c>
    </row>
    <row r="316" spans="1:33" ht="12.6" customHeight="1">
      <c r="A316" s="160" t="s">
        <v>176</v>
      </c>
      <c r="B316" s="159" t="s">
        <v>177</v>
      </c>
      <c r="C316" s="159" t="s">
        <v>13</v>
      </c>
      <c r="D316" s="160" t="s">
        <v>70</v>
      </c>
      <c r="E316" s="143">
        <v>1938962727</v>
      </c>
      <c r="F316" s="146">
        <v>2132859000</v>
      </c>
      <c r="G316" s="183">
        <v>1.0098300000580891</v>
      </c>
      <c r="H316" s="146">
        <v>98142725</v>
      </c>
      <c r="I316" s="145">
        <v>0.86745000000000005</v>
      </c>
      <c r="J316" s="146">
        <v>1881344318.0000002</v>
      </c>
      <c r="K316" s="146">
        <v>1885339819</v>
      </c>
      <c r="L316" s="146">
        <v>1865795255.3396819</v>
      </c>
      <c r="M316" s="147">
        <v>1.0014257761117782</v>
      </c>
      <c r="N316" s="146">
        <v>1881344318</v>
      </c>
      <c r="O316" s="148">
        <v>0.87638832740943207</v>
      </c>
      <c r="P316" s="148"/>
      <c r="Q316" s="149">
        <v>1.0029688655444853</v>
      </c>
      <c r="R316" s="150" t="s">
        <v>6685</v>
      </c>
      <c r="S316" s="146" t="s">
        <v>2834</v>
      </c>
      <c r="T316" s="151">
        <v>86.748521141169661</v>
      </c>
      <c r="U316" s="152">
        <v>87.356501686280893</v>
      </c>
      <c r="V316" s="119">
        <f t="shared" si="53"/>
        <v>0.87612458207504573</v>
      </c>
      <c r="W316" s="150" t="s">
        <v>6684</v>
      </c>
      <c r="X316" s="153">
        <v>1.002930022565955</v>
      </c>
      <c r="Y316" s="154">
        <v>100293.0022565955</v>
      </c>
      <c r="Z316" s="121">
        <f t="shared" si="52"/>
        <v>1868578334.72</v>
      </c>
      <c r="AA316" s="155">
        <v>1890863908</v>
      </c>
      <c r="AB316" s="154">
        <v>1853046629.8399999</v>
      </c>
      <c r="AC316" s="162">
        <v>45264.416666666664</v>
      </c>
      <c r="AD316" s="162">
        <v>45264.458333333336</v>
      </c>
      <c r="AE316" s="187" t="s">
        <v>4692</v>
      </c>
      <c r="AF316" s="140" t="s">
        <v>9106</v>
      </c>
      <c r="AG316" s="158" t="s">
        <v>109</v>
      </c>
    </row>
    <row r="317" spans="1:33" ht="12.6" customHeight="1">
      <c r="A317" s="160" t="s">
        <v>178</v>
      </c>
      <c r="B317" s="159" t="s">
        <v>179</v>
      </c>
      <c r="C317" s="159" t="s">
        <v>13</v>
      </c>
      <c r="D317" s="160" t="s">
        <v>20</v>
      </c>
      <c r="E317" s="143">
        <v>2859157273</v>
      </c>
      <c r="F317" s="146">
        <v>3145073000</v>
      </c>
      <c r="G317" s="183">
        <v>1.0096799999693318</v>
      </c>
      <c r="H317" s="146">
        <v>128792376</v>
      </c>
      <c r="I317" s="145">
        <v>0.86745000000000005</v>
      </c>
      <c r="J317" s="146">
        <v>2771673916.9999995</v>
      </c>
      <c r="K317" s="146">
        <v>2758614538</v>
      </c>
      <c r="L317" s="146">
        <v>2729611568.110373</v>
      </c>
      <c r="M317" s="147">
        <v>0.99426234438477279</v>
      </c>
      <c r="N317" s="146">
        <v>2771673917</v>
      </c>
      <c r="O317" s="148">
        <v>0.87620545647214287</v>
      </c>
      <c r="P317" s="148"/>
      <c r="Q317" s="149">
        <v>0.98935500011173438</v>
      </c>
      <c r="R317" s="150" t="s">
        <v>6712</v>
      </c>
      <c r="S317" s="146" t="s">
        <v>2825</v>
      </c>
      <c r="T317" s="151">
        <v>86.746370447402725</v>
      </c>
      <c r="U317" s="152">
        <v>87.294961445338487</v>
      </c>
      <c r="V317" s="119">
        <f t="shared" si="53"/>
        <v>0.86364398632400585</v>
      </c>
      <c r="W317" s="150" t="s">
        <v>6711</v>
      </c>
      <c r="X317" s="153">
        <v>0.98934001690898754</v>
      </c>
      <c r="Y317" s="154">
        <v>98934.00169089876</v>
      </c>
      <c r="Z317" s="121">
        <f t="shared" si="52"/>
        <v>2716182505.9225502</v>
      </c>
      <c r="AA317" s="155">
        <v>2729207754</v>
      </c>
      <c r="AB317" s="154">
        <v>2674623598.9200001</v>
      </c>
      <c r="AC317" s="162">
        <v>45264.416666666664</v>
      </c>
      <c r="AD317" s="162">
        <v>45264.458333333336</v>
      </c>
      <c r="AE317" s="187" t="s">
        <v>4692</v>
      </c>
      <c r="AF317" s="140" t="s">
        <v>9107</v>
      </c>
      <c r="AG317" s="158" t="s">
        <v>109</v>
      </c>
    </row>
    <row r="318" spans="1:33" ht="12.6" customHeight="1">
      <c r="A318" s="160" t="s">
        <v>181</v>
      </c>
      <c r="B318" s="159" t="s">
        <v>180</v>
      </c>
      <c r="C318" s="159" t="s">
        <v>13</v>
      </c>
      <c r="D318" s="160" t="s">
        <v>20</v>
      </c>
      <c r="E318" s="143">
        <v>572620000</v>
      </c>
      <c r="F318" s="146">
        <v>629882000</v>
      </c>
      <c r="G318" s="183">
        <v>1.0023499992813059</v>
      </c>
      <c r="H318" s="146">
        <v>32360882</v>
      </c>
      <c r="I318" s="145">
        <v>0.87744999999999995</v>
      </c>
      <c r="J318" s="146">
        <v>557954608</v>
      </c>
      <c r="K318" s="146">
        <v>533419833</v>
      </c>
      <c r="L318" s="146">
        <v>523979901.83970058</v>
      </c>
      <c r="M318" s="147">
        <v>0.94087845363395051</v>
      </c>
      <c r="N318" s="146">
        <v>557954608</v>
      </c>
      <c r="O318" s="148">
        <v>0.87962368218758091</v>
      </c>
      <c r="P318" s="148"/>
      <c r="Q318" s="149">
        <v>0.99418050404993341</v>
      </c>
      <c r="R318" s="150" t="s">
        <v>6716</v>
      </c>
      <c r="S318" s="146" t="s">
        <v>1225</v>
      </c>
      <c r="T318" s="151">
        <v>87.749230313151202</v>
      </c>
      <c r="U318" s="152">
        <v>88.382340265266279</v>
      </c>
      <c r="V318" s="119">
        <f t="shared" si="53"/>
        <v>0.87863982460206835</v>
      </c>
      <c r="W318" s="150" t="s">
        <v>6715</v>
      </c>
      <c r="X318" s="153">
        <v>0.99413505227963328</v>
      </c>
      <c r="Y318" s="154">
        <v>99413.505227963324</v>
      </c>
      <c r="Z318" s="121">
        <f t="shared" si="52"/>
        <v>553414289.26285005</v>
      </c>
      <c r="AA318" s="155">
        <v>530291354</v>
      </c>
      <c r="AB318" s="154">
        <v>519685526.92000002</v>
      </c>
      <c r="AC318" s="162">
        <v>45264.416666666664</v>
      </c>
      <c r="AD318" s="162">
        <v>45264.458333333336</v>
      </c>
      <c r="AE318" s="187" t="s">
        <v>4692</v>
      </c>
      <c r="AF318" s="140" t="s">
        <v>9108</v>
      </c>
      <c r="AG318" s="158" t="s">
        <v>109</v>
      </c>
    </row>
    <row r="319" spans="1:33" ht="12.6" customHeight="1">
      <c r="A319" s="160" t="s">
        <v>182</v>
      </c>
      <c r="B319" s="159" t="s">
        <v>183</v>
      </c>
      <c r="C319" s="159" t="s">
        <v>13</v>
      </c>
      <c r="D319" s="160" t="s">
        <v>20</v>
      </c>
      <c r="E319" s="143">
        <v>2433107273</v>
      </c>
      <c r="F319" s="146">
        <v>2676418000</v>
      </c>
      <c r="G319" s="183">
        <v>0.99936899986980299</v>
      </c>
      <c r="H319" s="146">
        <v>102668977</v>
      </c>
      <c r="I319" s="145">
        <v>0.86745000000000005</v>
      </c>
      <c r="J319" s="146">
        <v>2333802600</v>
      </c>
      <c r="K319" s="146">
        <v>2356864041</v>
      </c>
      <c r="L319" s="146">
        <v>2308269322.2936072</v>
      </c>
      <c r="M319" s="147">
        <v>0.98837114016221805</v>
      </c>
      <c r="N319" s="146">
        <v>2333802600</v>
      </c>
      <c r="O319" s="148">
        <v>0.86688080425159619</v>
      </c>
      <c r="P319" s="148"/>
      <c r="Q319" s="149">
        <v>0.98917172193207847</v>
      </c>
      <c r="R319" s="150" t="s">
        <v>6681</v>
      </c>
      <c r="S319" s="146" t="s">
        <v>2837</v>
      </c>
      <c r="T319" s="151">
        <v>86.747892485081479</v>
      </c>
      <c r="U319" s="152">
        <v>87.261832544642772</v>
      </c>
      <c r="V319" s="119">
        <f t="shared" si="53"/>
        <v>0.86314170656452016</v>
      </c>
      <c r="W319" s="150" t="s">
        <v>6680</v>
      </c>
      <c r="X319" s="153">
        <v>0.98914001848739619</v>
      </c>
      <c r="Y319" s="154">
        <v>98914.001848739616</v>
      </c>
      <c r="Z319" s="121">
        <f t="shared" si="52"/>
        <v>2310054395.4188499</v>
      </c>
      <c r="AA319" s="155">
        <v>2331268542</v>
      </c>
      <c r="AB319" s="154">
        <v>2284643171.1599998</v>
      </c>
      <c r="AC319" s="162">
        <v>45264.416666666664</v>
      </c>
      <c r="AD319" s="162">
        <v>45264.458333333336</v>
      </c>
      <c r="AE319" s="187" t="s">
        <v>4692</v>
      </c>
      <c r="AF319" s="140" t="s">
        <v>9109</v>
      </c>
      <c r="AG319" s="158" t="s">
        <v>109</v>
      </c>
    </row>
    <row r="320" spans="1:33" ht="12.6" customHeight="1">
      <c r="A320" s="160" t="s">
        <v>184</v>
      </c>
      <c r="B320" s="159" t="s">
        <v>185</v>
      </c>
      <c r="C320" s="159" t="s">
        <v>29</v>
      </c>
      <c r="D320" s="160" t="s">
        <v>20</v>
      </c>
      <c r="E320" s="143">
        <v>1248613636</v>
      </c>
      <c r="F320" s="146">
        <v>1373475000</v>
      </c>
      <c r="G320" s="183">
        <v>1.0072300002485581</v>
      </c>
      <c r="H320" s="146">
        <v>66733964</v>
      </c>
      <c r="I320" s="145">
        <v>0.86745000000000005</v>
      </c>
      <c r="J320" s="146">
        <v>1208880449</v>
      </c>
      <c r="K320" s="146">
        <v>1195183735</v>
      </c>
      <c r="L320" s="146">
        <v>1179748415.4270999</v>
      </c>
      <c r="M320" s="147">
        <v>0.98277849545459384</v>
      </c>
      <c r="N320" s="146">
        <v>1208880449</v>
      </c>
      <c r="O320" s="148">
        <v>0.87404195133885731</v>
      </c>
      <c r="P320" s="148"/>
      <c r="Q320" s="149">
        <v>1.0046334795486016</v>
      </c>
      <c r="R320" s="150" t="s">
        <v>6678</v>
      </c>
      <c r="S320" s="146" t="s">
        <v>2840</v>
      </c>
      <c r="T320" s="151">
        <v>86.748943578535815</v>
      </c>
      <c r="U320" s="152">
        <v>87.38983994378377</v>
      </c>
      <c r="V320" s="119">
        <f t="shared" si="53"/>
        <v>0.87790960883889402</v>
      </c>
      <c r="W320" s="150" t="s">
        <v>6677</v>
      </c>
      <c r="X320" s="153">
        <v>1.0045900180199858</v>
      </c>
      <c r="Y320" s="154">
        <v>100459.00180199859</v>
      </c>
      <c r="Z320" s="121">
        <f t="shared" si="52"/>
        <v>1205735119.0269501</v>
      </c>
      <c r="AA320" s="155">
        <v>1200669650</v>
      </c>
      <c r="AB320" s="154">
        <v>1176656257</v>
      </c>
      <c r="AC320" s="162">
        <v>45264.416666666664</v>
      </c>
      <c r="AD320" s="162">
        <v>45264.458333333336</v>
      </c>
      <c r="AE320" s="187" t="s">
        <v>4668</v>
      </c>
      <c r="AF320" s="140" t="s">
        <v>9110</v>
      </c>
      <c r="AG320" s="158" t="s">
        <v>109</v>
      </c>
    </row>
    <row r="321" spans="1:33" ht="12.6" customHeight="1">
      <c r="A321" s="160" t="s">
        <v>186</v>
      </c>
      <c r="B321" s="159" t="s">
        <v>187</v>
      </c>
      <c r="C321" s="159" t="s">
        <v>14</v>
      </c>
      <c r="D321" s="160" t="s">
        <v>20</v>
      </c>
      <c r="E321" s="143">
        <v>669896364</v>
      </c>
      <c r="F321" s="146">
        <v>736886000</v>
      </c>
      <c r="G321" s="183">
        <v>1.0087649996426811</v>
      </c>
      <c r="H321" s="146">
        <v>28458412</v>
      </c>
      <c r="I321" s="145">
        <v>0.87744999999999995</v>
      </c>
      <c r="J321" s="146">
        <v>655735478</v>
      </c>
      <c r="K321" s="146">
        <v>650734580</v>
      </c>
      <c r="L321" s="146">
        <v>643309502.99395657</v>
      </c>
      <c r="M321" s="147">
        <v>0.98954701721600269</v>
      </c>
      <c r="N321" s="146">
        <v>655735478</v>
      </c>
      <c r="O321" s="148">
        <v>0.88544979984602179</v>
      </c>
      <c r="P321" s="148"/>
      <c r="Q321" s="149">
        <v>0.99997788506159602</v>
      </c>
      <c r="R321" s="150" t="s">
        <v>6660</v>
      </c>
      <c r="S321" s="146" t="s">
        <v>1341</v>
      </c>
      <c r="T321" s="151">
        <v>87.747765770879184</v>
      </c>
      <c r="U321" s="152">
        <v>88.220969776814357</v>
      </c>
      <c r="V321" s="119">
        <f t="shared" si="53"/>
        <v>0.88216345540558516</v>
      </c>
      <c r="W321" s="150" t="s">
        <v>6659</v>
      </c>
      <c r="X321" s="153">
        <v>0.99994758347966983</v>
      </c>
      <c r="Y321" s="154">
        <v>99994.758347966985</v>
      </c>
      <c r="Z321" s="121">
        <f t="shared" si="52"/>
        <v>650034307.58434999</v>
      </c>
      <c r="AA321" s="155">
        <v>650700471</v>
      </c>
      <c r="AB321" s="154">
        <v>637686461.58000004</v>
      </c>
      <c r="AC321" s="162">
        <v>45264.416666666664</v>
      </c>
      <c r="AD321" s="162">
        <v>45264.458333333336</v>
      </c>
      <c r="AE321" s="187" t="s">
        <v>4668</v>
      </c>
      <c r="AF321" s="140" t="s">
        <v>9111</v>
      </c>
      <c r="AG321" s="158" t="s">
        <v>109</v>
      </c>
    </row>
    <row r="322" spans="1:33" ht="12.6" customHeight="1">
      <c r="A322" s="160" t="s">
        <v>189</v>
      </c>
      <c r="B322" s="159" t="s">
        <v>188</v>
      </c>
      <c r="C322" s="159" t="s">
        <v>14</v>
      </c>
      <c r="D322" s="160" t="s">
        <v>20</v>
      </c>
      <c r="E322" s="143">
        <v>422633637</v>
      </c>
      <c r="F322" s="146">
        <v>464897000</v>
      </c>
      <c r="G322" s="183">
        <v>1.0100679990686003</v>
      </c>
      <c r="H322" s="146">
        <v>24653702</v>
      </c>
      <c r="I322" s="145">
        <v>0.87744999999999995</v>
      </c>
      <c r="J322" s="146">
        <v>415052161</v>
      </c>
      <c r="K322" s="146">
        <v>393159030</v>
      </c>
      <c r="L322" s="146">
        <v>389175007.65289474</v>
      </c>
      <c r="M322" s="147">
        <v>0.94663176725652409</v>
      </c>
      <c r="N322" s="146">
        <v>415052161</v>
      </c>
      <c r="O322" s="148">
        <v>0.88677888061796228</v>
      </c>
      <c r="P322" s="148"/>
      <c r="Q322" s="149">
        <v>0.99291783584193727</v>
      </c>
      <c r="R322" s="150" t="s">
        <v>8887</v>
      </c>
      <c r="S322" s="146" t="s">
        <v>2816</v>
      </c>
      <c r="T322" s="151">
        <v>87.753429520841379</v>
      </c>
      <c r="U322" s="152">
        <v>88.407562528632354</v>
      </c>
      <c r="V322" s="119">
        <f t="shared" si="53"/>
        <v>0.87773463799508278</v>
      </c>
      <c r="W322" s="150" t="s">
        <v>8886</v>
      </c>
      <c r="X322" s="153">
        <v>0.99282755104894205</v>
      </c>
      <c r="Y322" s="154">
        <v>99282.755104894211</v>
      </c>
      <c r="Z322" s="121">
        <f t="shared" si="52"/>
        <v>408019370.67759997</v>
      </c>
      <c r="AA322" s="155">
        <v>390339117</v>
      </c>
      <c r="AB322" s="154">
        <v>382532334.65999997</v>
      </c>
      <c r="AC322" s="162">
        <v>45264.416666666664</v>
      </c>
      <c r="AD322" s="162">
        <v>45264.458333333336</v>
      </c>
      <c r="AE322" s="187" t="e">
        <v>#N/A</v>
      </c>
      <c r="AF322" s="140" t="s">
        <v>9112</v>
      </c>
      <c r="AG322" s="158" t="s">
        <v>109</v>
      </c>
    </row>
    <row r="323" spans="1:33" ht="12.6" customHeight="1">
      <c r="A323" s="160" t="s">
        <v>190</v>
      </c>
      <c r="B323" s="159" t="s">
        <v>191</v>
      </c>
      <c r="C323" s="159" t="s">
        <v>192</v>
      </c>
      <c r="D323" s="160" t="s">
        <v>20</v>
      </c>
      <c r="E323" s="143">
        <v>509333636</v>
      </c>
      <c r="F323" s="146">
        <v>560267000</v>
      </c>
      <c r="G323" s="183">
        <v>0.999842828887614</v>
      </c>
      <c r="H323" s="146">
        <v>23073865</v>
      </c>
      <c r="I323" s="145">
        <v>0.87744999999999995</v>
      </c>
      <c r="J323" s="146">
        <v>494356715</v>
      </c>
      <c r="K323" s="146">
        <v>447211715</v>
      </c>
      <c r="L323" s="146">
        <v>438198597.71253574</v>
      </c>
      <c r="M323" s="147">
        <v>0.88560889887239302</v>
      </c>
      <c r="N323" s="146">
        <v>494356715</v>
      </c>
      <c r="O323" s="148">
        <v>0.87730616661733773</v>
      </c>
      <c r="P323" s="148"/>
      <c r="Q323" s="149">
        <v>0.99253500115560933</v>
      </c>
      <c r="R323" s="150" t="s">
        <v>6669</v>
      </c>
      <c r="S323" s="146" t="s">
        <v>2846</v>
      </c>
      <c r="T323" s="151">
        <v>87.750524630805728</v>
      </c>
      <c r="U323" s="152">
        <v>88.258828213704476</v>
      </c>
      <c r="V323" s="119">
        <f t="shared" si="53"/>
        <v>0.87594689853230689</v>
      </c>
      <c r="W323" s="150" t="s">
        <v>6668</v>
      </c>
      <c r="X323" s="153">
        <v>0.99247510561928509</v>
      </c>
      <c r="Y323" s="154">
        <v>99247.510561928502</v>
      </c>
      <c r="Z323" s="121">
        <f t="shared" si="52"/>
        <v>490734695.97824997</v>
      </c>
      <c r="AA323" s="155">
        <v>443846495</v>
      </c>
      <c r="AB323" s="154">
        <v>434969565.09999996</v>
      </c>
      <c r="AC323" s="162">
        <v>45264.416666666664</v>
      </c>
      <c r="AD323" s="162">
        <v>45264.458333333336</v>
      </c>
      <c r="AE323" s="187" t="s">
        <v>4668</v>
      </c>
      <c r="AF323" s="140" t="s">
        <v>9113</v>
      </c>
      <c r="AG323" s="158" t="s">
        <v>118</v>
      </c>
    </row>
    <row r="324" spans="1:33" ht="12.6" customHeight="1">
      <c r="A324" s="160" t="s">
        <v>193</v>
      </c>
      <c r="B324" s="159" t="s">
        <v>194</v>
      </c>
      <c r="C324" s="159" t="s">
        <v>59</v>
      </c>
      <c r="D324" s="160" t="s">
        <v>20</v>
      </c>
      <c r="E324" s="143">
        <v>701500000</v>
      </c>
      <c r="F324" s="146">
        <v>771650000</v>
      </c>
      <c r="G324" s="183">
        <v>1.00483699932014</v>
      </c>
      <c r="H324" s="146">
        <v>38932250</v>
      </c>
      <c r="I324" s="145">
        <v>0.87744999999999995</v>
      </c>
      <c r="J324" s="146">
        <v>685130496</v>
      </c>
      <c r="K324" s="146">
        <v>669945667</v>
      </c>
      <c r="L324" s="146">
        <v>659722469.86109364</v>
      </c>
      <c r="M324" s="147">
        <v>0.96731135233593335</v>
      </c>
      <c r="N324" s="146">
        <v>685130496</v>
      </c>
      <c r="O324" s="148">
        <v>0.88191973785267241</v>
      </c>
      <c r="P324" s="148"/>
      <c r="Q324" s="149">
        <v>0.9922320015458046</v>
      </c>
      <c r="R324" s="150" t="s">
        <v>6672</v>
      </c>
      <c r="S324" s="146" t="s">
        <v>2843</v>
      </c>
      <c r="T324" s="151">
        <v>87.745416435247336</v>
      </c>
      <c r="U324" s="152">
        <v>88.368543230862443</v>
      </c>
      <c r="V324" s="119">
        <f t="shared" si="53"/>
        <v>0.87681701548629565</v>
      </c>
      <c r="W324" s="150" t="s">
        <v>6671</v>
      </c>
      <c r="X324" s="153">
        <v>0.99222753191213631</v>
      </c>
      <c r="Y324" s="154">
        <v>99222.753191213633</v>
      </c>
      <c r="Z324" s="121">
        <f t="shared" si="52"/>
        <v>676592823.68124998</v>
      </c>
      <c r="AA324" s="155">
        <v>664738536</v>
      </c>
      <c r="AB324" s="154">
        <v>651443765.27999997</v>
      </c>
      <c r="AC324" s="162">
        <v>45264.416666666664</v>
      </c>
      <c r="AD324" s="162">
        <v>45264.458333333336</v>
      </c>
      <c r="AE324" s="187" t="s">
        <v>4668</v>
      </c>
      <c r="AF324" s="140" t="s">
        <v>9114</v>
      </c>
      <c r="AG324" s="158" t="s">
        <v>109</v>
      </c>
    </row>
    <row r="325" spans="1:33" ht="12.6" customHeight="1">
      <c r="A325" s="160" t="s">
        <v>195</v>
      </c>
      <c r="B325" s="159" t="s">
        <v>196</v>
      </c>
      <c r="C325" s="159" t="s">
        <v>59</v>
      </c>
      <c r="D325" s="160" t="s">
        <v>20</v>
      </c>
      <c r="E325" s="143">
        <v>448161819</v>
      </c>
      <c r="F325" s="146">
        <v>492978000</v>
      </c>
      <c r="G325" s="183">
        <v>1.0108300003166866</v>
      </c>
      <c r="H325" s="146">
        <v>28204925</v>
      </c>
      <c r="I325" s="145">
        <v>0.87744999999999995</v>
      </c>
      <c r="J325" s="146">
        <v>440704723.00000006</v>
      </c>
      <c r="K325" s="146">
        <v>418090627</v>
      </c>
      <c r="L325" s="146">
        <v>414166177.65035743</v>
      </c>
      <c r="M325" s="147">
        <v>0.94947821607847571</v>
      </c>
      <c r="N325" s="146">
        <v>440704723</v>
      </c>
      <c r="O325" s="148">
        <v>0.8875294637065626</v>
      </c>
      <c r="P325" s="148"/>
      <c r="Q325" s="149">
        <v>1.001761452965974</v>
      </c>
      <c r="R325" s="150" t="s">
        <v>8890</v>
      </c>
      <c r="S325" s="146" t="s">
        <v>2849</v>
      </c>
      <c r="T325" s="151">
        <v>87.747215638693987</v>
      </c>
      <c r="U325" s="152">
        <v>88.44702254560535</v>
      </c>
      <c r="V325" s="119">
        <f t="shared" si="53"/>
        <v>0.88600708348039869</v>
      </c>
      <c r="W325" s="150" t="s">
        <v>8889</v>
      </c>
      <c r="X325" s="153">
        <v>1.0017376028950582</v>
      </c>
      <c r="Y325" s="154">
        <v>100173.76028950582</v>
      </c>
      <c r="Z325" s="121">
        <f t="shared" si="52"/>
        <v>436771683.32874995</v>
      </c>
      <c r="AA325" s="155">
        <v>418817103</v>
      </c>
      <c r="AB325" s="154">
        <v>410440760.94</v>
      </c>
      <c r="AC325" s="162">
        <v>45264.416666666664</v>
      </c>
      <c r="AD325" s="162">
        <v>45264.458333333336</v>
      </c>
      <c r="AE325" s="187" t="e">
        <v>#N/A</v>
      </c>
      <c r="AF325" s="140" t="s">
        <v>9115</v>
      </c>
      <c r="AG325" s="158" t="s">
        <v>109</v>
      </c>
    </row>
    <row r="326" spans="1:33" ht="12.6" customHeight="1">
      <c r="A326" s="160" t="s">
        <v>197</v>
      </c>
      <c r="B326" s="159" t="s">
        <v>198</v>
      </c>
      <c r="C326" s="159" t="s">
        <v>133</v>
      </c>
      <c r="D326" s="160" t="s">
        <v>20</v>
      </c>
      <c r="E326" s="143">
        <v>552296364</v>
      </c>
      <c r="F326" s="146">
        <v>607526000</v>
      </c>
      <c r="G326" s="183">
        <v>0.99957199938547636</v>
      </c>
      <c r="H326" s="146">
        <v>32324677</v>
      </c>
      <c r="I326" s="145">
        <v>0.87744999999999995</v>
      </c>
      <c r="J326" s="146">
        <v>536806922</v>
      </c>
      <c r="K326" s="146">
        <v>512738931</v>
      </c>
      <c r="L326" s="146">
        <v>502269088.85399294</v>
      </c>
      <c r="M326" s="147">
        <v>0.93478202029227819</v>
      </c>
      <c r="N326" s="146">
        <v>536806922</v>
      </c>
      <c r="O326" s="148">
        <v>0.87705334606819041</v>
      </c>
      <c r="P326" s="148"/>
      <c r="Q326" s="149">
        <v>0.98442200010546133</v>
      </c>
      <c r="R326" s="150" t="s">
        <v>6651</v>
      </c>
      <c r="S326" s="146" t="s">
        <v>2813</v>
      </c>
      <c r="T326" s="151">
        <v>87.798923646349394</v>
      </c>
      <c r="U326" s="152">
        <v>88.458763506657448</v>
      </c>
      <c r="V326" s="119">
        <f t="shared" si="53"/>
        <v>0.87030161013685015</v>
      </c>
      <c r="W326" s="150" t="s">
        <v>6650</v>
      </c>
      <c r="X326" s="153">
        <v>0.98385007390630197</v>
      </c>
      <c r="Y326" s="154">
        <v>98385.007390630199</v>
      </c>
      <c r="Z326" s="121">
        <f t="shared" si="52"/>
        <v>528425977.19134998</v>
      </c>
      <c r="AA326" s="155">
        <v>504458236</v>
      </c>
      <c r="AB326" s="154">
        <v>494369071.27999997</v>
      </c>
      <c r="AC326" s="162">
        <v>45264.416666666664</v>
      </c>
      <c r="AD326" s="162">
        <v>45264.458333333336</v>
      </c>
      <c r="AE326" s="187" t="s">
        <v>4668</v>
      </c>
      <c r="AF326" s="140" t="s">
        <v>9116</v>
      </c>
      <c r="AG326" s="158" t="s">
        <v>109</v>
      </c>
    </row>
    <row r="327" spans="1:33" ht="12.6" customHeight="1">
      <c r="A327" s="160" t="s">
        <v>199</v>
      </c>
      <c r="B327" s="159" t="s">
        <v>200</v>
      </c>
      <c r="C327" s="159" t="s">
        <v>34</v>
      </c>
      <c r="D327" s="160" t="s">
        <v>20</v>
      </c>
      <c r="E327" s="143">
        <v>2117171000</v>
      </c>
      <c r="F327" s="146">
        <v>2328888100</v>
      </c>
      <c r="G327" s="183">
        <v>1.0072300000000001</v>
      </c>
      <c r="H327" s="146">
        <v>86525063</v>
      </c>
      <c r="I327" s="145">
        <v>0.86745000000000005</v>
      </c>
      <c r="J327" s="146">
        <v>2046268881.9380047</v>
      </c>
      <c r="K327" s="146">
        <v>2064513301</v>
      </c>
      <c r="L327" s="146">
        <v>2037850937.5229056</v>
      </c>
      <c r="M327" s="147">
        <v>1.0030631009355213</v>
      </c>
      <c r="N327" s="146">
        <v>2046268881.9380047</v>
      </c>
      <c r="O327" s="148">
        <v>0.87396366538394943</v>
      </c>
      <c r="P327" s="148"/>
      <c r="Q327" s="149">
        <v>1.0038689950681257</v>
      </c>
      <c r="R327" s="150" t="s">
        <v>6666</v>
      </c>
      <c r="S327" s="146" t="s">
        <v>1368</v>
      </c>
      <c r="T327" s="151">
        <v>86.761286972953926</v>
      </c>
      <c r="U327" s="152">
        <v>87.251337144787925</v>
      </c>
      <c r="V327" s="119">
        <f t="shared" si="53"/>
        <v>0.87573078328666798</v>
      </c>
      <c r="W327" s="150" t="s">
        <v>6665</v>
      </c>
      <c r="X327" s="153">
        <v>1.0036875215258303</v>
      </c>
      <c r="Y327" s="154">
        <v>100368.75215258302</v>
      </c>
      <c r="Z327" s="121">
        <f t="shared" si="52"/>
        <v>2039112388.2419002</v>
      </c>
      <c r="AA327" s="155">
        <v>2072126239</v>
      </c>
      <c r="AB327" s="154">
        <v>2030683714.22</v>
      </c>
      <c r="AC327" s="162">
        <v>45264.416666666664</v>
      </c>
      <c r="AD327" s="162">
        <v>45264.458333333336</v>
      </c>
      <c r="AE327" s="187" t="s">
        <v>4668</v>
      </c>
      <c r="AF327" s="140" t="s">
        <v>9117</v>
      </c>
      <c r="AG327" s="158" t="s">
        <v>109</v>
      </c>
    </row>
    <row r="328" spans="1:33" ht="12.6" customHeight="1">
      <c r="A328" s="160" t="s">
        <v>203</v>
      </c>
      <c r="B328" s="159" t="s">
        <v>204</v>
      </c>
      <c r="C328" s="159" t="s">
        <v>217</v>
      </c>
      <c r="D328" s="160" t="s">
        <v>20</v>
      </c>
      <c r="E328" s="143">
        <v>414610000</v>
      </c>
      <c r="F328" s="146">
        <v>456071000</v>
      </c>
      <c r="G328" s="183">
        <v>1.0100775843258625</v>
      </c>
      <c r="H328" s="146">
        <v>21696927</v>
      </c>
      <c r="I328" s="145">
        <v>0.87744999999999995</v>
      </c>
      <c r="J328" s="146">
        <v>406871300</v>
      </c>
      <c r="K328" s="146">
        <v>397845830</v>
      </c>
      <c r="L328" s="146">
        <v>393818051.8025074</v>
      </c>
      <c r="M328" s="147">
        <v>0.97745910129076952</v>
      </c>
      <c r="N328" s="146">
        <v>406871300</v>
      </c>
      <c r="O328" s="148">
        <v>0.88673426187662907</v>
      </c>
      <c r="P328" s="148"/>
      <c r="Q328" s="149">
        <v>0.99848498647371797</v>
      </c>
      <c r="R328" s="150" t="s">
        <v>8884</v>
      </c>
      <c r="S328" s="146" t="s">
        <v>2804</v>
      </c>
      <c r="T328" s="151">
        <v>87.748681716644157</v>
      </c>
      <c r="U328" s="152">
        <v>88.332428375367854</v>
      </c>
      <c r="V328" s="119">
        <f t="shared" si="53"/>
        <v>0.8819507927493746</v>
      </c>
      <c r="W328" s="150" t="s">
        <v>8883</v>
      </c>
      <c r="X328" s="153">
        <v>0.99844508859366199</v>
      </c>
      <c r="Y328" s="154">
        <v>99844.508859366193</v>
      </c>
      <c r="Z328" s="121">
        <f t="shared" si="52"/>
        <v>402216213.68634999</v>
      </c>
      <c r="AA328" s="155">
        <v>397227215</v>
      </c>
      <c r="AB328" s="154">
        <v>389282670.69999999</v>
      </c>
      <c r="AC328" s="162">
        <v>45265.416666666664</v>
      </c>
      <c r="AD328" s="162">
        <v>45265.458333333336</v>
      </c>
      <c r="AE328" s="187" t="e">
        <v>#N/A</v>
      </c>
      <c r="AF328" s="140" t="s">
        <v>9118</v>
      </c>
      <c r="AG328" s="158" t="s">
        <v>118</v>
      </c>
    </row>
    <row r="329" spans="1:33" ht="12.6" customHeight="1">
      <c r="A329" s="160" t="s">
        <v>205</v>
      </c>
      <c r="B329" s="159" t="s">
        <v>206</v>
      </c>
      <c r="C329" s="159" t="s">
        <v>207</v>
      </c>
      <c r="D329" s="160" t="s">
        <v>20</v>
      </c>
      <c r="E329" s="143">
        <v>692736364</v>
      </c>
      <c r="F329" s="146">
        <v>762010000</v>
      </c>
      <c r="G329" s="183">
        <v>0.99657999283446608</v>
      </c>
      <c r="H329" s="146">
        <v>33424807</v>
      </c>
      <c r="I329" s="145">
        <v>0.87744999999999995</v>
      </c>
      <c r="J329" s="146">
        <v>670435180</v>
      </c>
      <c r="K329" s="146">
        <v>664984146</v>
      </c>
      <c r="L329" s="146">
        <v>649455697.54659927</v>
      </c>
      <c r="M329" s="147">
        <v>0.96520297090199358</v>
      </c>
      <c r="N329" s="146">
        <v>670435180</v>
      </c>
      <c r="O329" s="148">
        <v>0.87431144514077441</v>
      </c>
      <c r="P329" s="148"/>
      <c r="Q329" s="149">
        <v>0.9955791637823953</v>
      </c>
      <c r="R329" s="150" t="s">
        <v>6644</v>
      </c>
      <c r="S329" s="146" t="s">
        <v>2801</v>
      </c>
      <c r="T329" s="151">
        <v>87.74560842112912</v>
      </c>
      <c r="U329" s="152">
        <v>88.285525507118862</v>
      </c>
      <c r="V329" s="119">
        <f t="shared" si="53"/>
        <v>0.87894647051875963</v>
      </c>
      <c r="W329" s="150" t="s">
        <v>6643</v>
      </c>
      <c r="X329" s="153">
        <v>0.99557256466450572</v>
      </c>
      <c r="Y329" s="154">
        <v>99557.256466450577</v>
      </c>
      <c r="Z329" s="121">
        <f t="shared" si="52"/>
        <v>669761587.66034997</v>
      </c>
      <c r="AA329" s="155">
        <v>662039972</v>
      </c>
      <c r="AB329" s="154">
        <v>648799172.55999994</v>
      </c>
      <c r="AC329" s="162">
        <v>45265.416666666664</v>
      </c>
      <c r="AD329" s="162">
        <v>45265.458333333336</v>
      </c>
      <c r="AE329" s="187" t="s">
        <v>4692</v>
      </c>
      <c r="AF329" s="140" t="s">
        <v>9119</v>
      </c>
      <c r="AG329" s="158" t="s">
        <v>109</v>
      </c>
    </row>
    <row r="330" spans="1:33" ht="12.6" customHeight="1">
      <c r="A330" s="160" t="s">
        <v>208</v>
      </c>
      <c r="B330" s="159" t="s">
        <v>209</v>
      </c>
      <c r="C330" s="159" t="s">
        <v>64</v>
      </c>
      <c r="D330" s="160" t="s">
        <v>20</v>
      </c>
      <c r="E330" s="143">
        <v>437130909</v>
      </c>
      <c r="F330" s="146">
        <v>480844000</v>
      </c>
      <c r="G330" s="183">
        <v>0.99583752794822111</v>
      </c>
      <c r="H330" s="146">
        <v>25709083</v>
      </c>
      <c r="I330" s="145">
        <v>0.87744999999999995</v>
      </c>
      <c r="J330" s="146">
        <v>423311000</v>
      </c>
      <c r="K330" s="146">
        <v>412153013</v>
      </c>
      <c r="L330" s="146">
        <v>402228688.8502844</v>
      </c>
      <c r="M330" s="147">
        <v>0.94586956565737035</v>
      </c>
      <c r="N330" s="146">
        <v>423311000</v>
      </c>
      <c r="O330" s="148">
        <v>0.87359132896411018</v>
      </c>
      <c r="P330" s="148"/>
      <c r="Q330" s="149">
        <v>1.0061501829422828</v>
      </c>
      <c r="R330" s="150" t="s">
        <v>8881</v>
      </c>
      <c r="S330" s="146" t="s">
        <v>1335</v>
      </c>
      <c r="T330" s="151">
        <v>87.745924894715557</v>
      </c>
      <c r="U330" s="152">
        <v>88.397109982927731</v>
      </c>
      <c r="V330" s="119">
        <f t="shared" si="53"/>
        <v>0.88939880709752017</v>
      </c>
      <c r="W330" s="150" t="s">
        <v>8880</v>
      </c>
      <c r="X330" s="153">
        <v>1.0061401410852584</v>
      </c>
      <c r="Y330" s="154">
        <v>100614.01410852584</v>
      </c>
      <c r="Z330" s="121">
        <f t="shared" si="52"/>
        <v>427657843.17414999</v>
      </c>
      <c r="AA330" s="155">
        <v>414683691</v>
      </c>
      <c r="AB330" s="154">
        <v>406390017.18000001</v>
      </c>
      <c r="AC330" s="162">
        <v>45265.416666666664</v>
      </c>
      <c r="AD330" s="162">
        <v>45265.458333333336</v>
      </c>
      <c r="AE330" s="187" t="e">
        <v>#N/A</v>
      </c>
      <c r="AF330" s="140" t="s">
        <v>9120</v>
      </c>
      <c r="AG330" s="158" t="s">
        <v>109</v>
      </c>
    </row>
    <row r="331" spans="1:33" ht="12.6" customHeight="1">
      <c r="A331" s="160" t="s">
        <v>210</v>
      </c>
      <c r="B331" s="159" t="s">
        <v>211</v>
      </c>
      <c r="C331" s="159" t="s">
        <v>13</v>
      </c>
      <c r="D331" s="160" t="s">
        <v>20</v>
      </c>
      <c r="E331" s="143">
        <v>1545800000</v>
      </c>
      <c r="F331" s="146">
        <v>1700380000</v>
      </c>
      <c r="G331" s="183">
        <v>1.0047900022887608</v>
      </c>
      <c r="H331" s="146">
        <v>80242032</v>
      </c>
      <c r="I331" s="145">
        <v>0.86745000000000005</v>
      </c>
      <c r="J331" s="146">
        <v>1492695940</v>
      </c>
      <c r="K331" s="146">
        <v>1492868696</v>
      </c>
      <c r="L331" s="146">
        <v>1470019149.6612461</v>
      </c>
      <c r="M331" s="147">
        <v>0.98941585118193298</v>
      </c>
      <c r="N331" s="146">
        <v>1492695940</v>
      </c>
      <c r="O331" s="148">
        <v>0.8718108802447373</v>
      </c>
      <c r="P331" s="148"/>
      <c r="Q331" s="149">
        <v>1.0062870002802065</v>
      </c>
      <c r="R331" s="150" t="s">
        <v>6637</v>
      </c>
      <c r="S331" s="146" t="s">
        <v>1338</v>
      </c>
      <c r="T331" s="151">
        <v>86.751962673186824</v>
      </c>
      <c r="U331" s="152">
        <v>87.373287680440342</v>
      </c>
      <c r="V331" s="119">
        <f t="shared" si="53"/>
        <v>0.87915877862595415</v>
      </c>
      <c r="W331" s="150" t="s">
        <v>6636</v>
      </c>
      <c r="X331" s="153">
        <v>1.0062100236417741</v>
      </c>
      <c r="Y331" s="154">
        <v>100621.00236417742</v>
      </c>
      <c r="Z331" s="121">
        <f t="shared" si="52"/>
        <v>1494790463.8716002</v>
      </c>
      <c r="AA331" s="155">
        <v>1502139446</v>
      </c>
      <c r="AB331" s="154">
        <v>1472096657.0799999</v>
      </c>
      <c r="AC331" s="162">
        <v>45265.416666608799</v>
      </c>
      <c r="AD331" s="162">
        <v>45265.458333333336</v>
      </c>
      <c r="AE331" s="187" t="s">
        <v>4638</v>
      </c>
      <c r="AF331" s="140" t="s">
        <v>9121</v>
      </c>
      <c r="AG331" s="158" t="s">
        <v>109</v>
      </c>
    </row>
    <row r="332" spans="1:33" ht="12.6" customHeight="1">
      <c r="A332" s="160" t="s">
        <v>212</v>
      </c>
      <c r="B332" s="159" t="s">
        <v>213</v>
      </c>
      <c r="C332" s="159" t="s">
        <v>14</v>
      </c>
      <c r="D332" s="160" t="s">
        <v>20</v>
      </c>
      <c r="E332" s="143">
        <v>648631818</v>
      </c>
      <c r="F332" s="146">
        <v>713495000</v>
      </c>
      <c r="G332" s="183">
        <v>1.0065799997738303</v>
      </c>
      <c r="H332" s="146">
        <v>30449724</v>
      </c>
      <c r="I332" s="145">
        <v>0.87744999999999995</v>
      </c>
      <c r="J332" s="146">
        <v>633907251</v>
      </c>
      <c r="K332" s="146">
        <v>617013670</v>
      </c>
      <c r="L332" s="146">
        <v>608652147.41286922</v>
      </c>
      <c r="M332" s="147">
        <v>0.96624000460838699</v>
      </c>
      <c r="N332" s="146">
        <v>633907251</v>
      </c>
      <c r="O332" s="148">
        <v>0.88348100514496497</v>
      </c>
      <c r="P332" s="148"/>
      <c r="Q332" s="149">
        <v>1.00054047317225</v>
      </c>
      <c r="R332" s="150" t="s">
        <v>6640</v>
      </c>
      <c r="S332" s="146" t="s">
        <v>2807</v>
      </c>
      <c r="T332" s="151">
        <v>87.747558213053921</v>
      </c>
      <c r="U332" s="152">
        <v>88.270186046101145</v>
      </c>
      <c r="V332" s="119">
        <f t="shared" si="53"/>
        <v>0.8831542869957042</v>
      </c>
      <c r="W332" s="150" t="s">
        <v>6639</v>
      </c>
      <c r="X332" s="153">
        <v>1.0005125473899608</v>
      </c>
      <c r="Y332" s="154">
        <v>100051.25473899608</v>
      </c>
      <c r="Z332" s="121">
        <f t="shared" ref="Z332:Z395" si="54">(W332-H332)*I332+H332</f>
        <v>630108684.89119995</v>
      </c>
      <c r="AA332" s="155">
        <v>617329919</v>
      </c>
      <c r="AB332" s="154">
        <v>604983320.62</v>
      </c>
      <c r="AC332" s="162">
        <v>45265.416666608799</v>
      </c>
      <c r="AD332" s="162">
        <v>45265.458333333336</v>
      </c>
      <c r="AE332" s="187" t="s">
        <v>4638</v>
      </c>
      <c r="AF332" s="140" t="s">
        <v>9122</v>
      </c>
      <c r="AG332" s="158" t="s">
        <v>109</v>
      </c>
    </row>
    <row r="333" spans="1:33" ht="12.6" customHeight="1">
      <c r="A333" s="160" t="s">
        <v>215</v>
      </c>
      <c r="B333" s="159" t="s">
        <v>214</v>
      </c>
      <c r="C333" s="159" t="s">
        <v>216</v>
      </c>
      <c r="D333" s="160" t="s">
        <v>20</v>
      </c>
      <c r="E333" s="143">
        <v>647443636</v>
      </c>
      <c r="F333" s="146">
        <v>712188000</v>
      </c>
      <c r="G333" s="183">
        <v>1.0029700004546547</v>
      </c>
      <c r="H333" s="146">
        <v>34291198</v>
      </c>
      <c r="I333" s="145">
        <v>0.87744999999999995</v>
      </c>
      <c r="J333" s="146">
        <v>630967728</v>
      </c>
      <c r="K333" s="146">
        <v>605847003</v>
      </c>
      <c r="L333" s="146">
        <v>595493441.49687397</v>
      </c>
      <c r="M333" s="147">
        <v>0.94620290951355301</v>
      </c>
      <c r="N333" s="146">
        <v>630967728</v>
      </c>
      <c r="O333" s="148">
        <v>0.88018785195567273</v>
      </c>
      <c r="P333" s="148"/>
      <c r="Q333" s="149">
        <v>0.98871500035120463</v>
      </c>
      <c r="R333" s="150" t="s">
        <v>6630</v>
      </c>
      <c r="S333" s="146" t="s">
        <v>2797</v>
      </c>
      <c r="T333" s="151">
        <v>87.74942554967528</v>
      </c>
      <c r="U333" s="152">
        <v>88.346040557809147</v>
      </c>
      <c r="V333" s="119">
        <f t="shared" si="53"/>
        <v>0.87344864698646985</v>
      </c>
      <c r="W333" s="150" t="s">
        <v>6629</v>
      </c>
      <c r="X333" s="153">
        <v>0.98866756390166644</v>
      </c>
      <c r="Y333" s="154">
        <v>98866.756390166644</v>
      </c>
      <c r="Z333" s="121">
        <f t="shared" si="54"/>
        <v>622030001.51864994</v>
      </c>
      <c r="AA333" s="155">
        <v>598981281</v>
      </c>
      <c r="AB333" s="154">
        <v>587001655.38</v>
      </c>
      <c r="AC333" s="162">
        <v>45265.416666608799</v>
      </c>
      <c r="AD333" s="162">
        <v>45265.458333333336</v>
      </c>
      <c r="AE333" s="187" t="s">
        <v>4638</v>
      </c>
      <c r="AF333" s="140" t="s">
        <v>9123</v>
      </c>
      <c r="AG333" s="158" t="s">
        <v>118</v>
      </c>
    </row>
    <row r="334" spans="1:33" ht="12.6" customHeight="1">
      <c r="A334" s="160" t="s">
        <v>218</v>
      </c>
      <c r="B334" s="159" t="s">
        <v>219</v>
      </c>
      <c r="C334" s="159" t="s">
        <v>89</v>
      </c>
      <c r="D334" s="160" t="s">
        <v>20</v>
      </c>
      <c r="E334" s="143">
        <v>504786364</v>
      </c>
      <c r="F334" s="146">
        <v>555265000</v>
      </c>
      <c r="G334" s="183">
        <v>1.0059424724473427</v>
      </c>
      <c r="H334" s="146">
        <v>28262338</v>
      </c>
      <c r="I334" s="145">
        <v>0.87744999999999995</v>
      </c>
      <c r="J334" s="146">
        <v>493576099.00000006</v>
      </c>
      <c r="K334" s="146">
        <v>491335532</v>
      </c>
      <c r="L334" s="146">
        <v>484370174.26408428</v>
      </c>
      <c r="M334" s="147">
        <v>0.98704756616536227</v>
      </c>
      <c r="N334" s="146">
        <v>493576099</v>
      </c>
      <c r="O334" s="148">
        <v>0.8829438531375009</v>
      </c>
      <c r="P334" s="148"/>
      <c r="Q334" s="149">
        <v>1.0024509932040859</v>
      </c>
      <c r="R334" s="150" t="s">
        <v>6618</v>
      </c>
      <c r="S334" s="146" t="s">
        <v>2771</v>
      </c>
      <c r="T334" s="151">
        <v>87.748313331711742</v>
      </c>
      <c r="U334" s="152">
        <v>88.370407433624493</v>
      </c>
      <c r="V334" s="119">
        <f t="shared" si="53"/>
        <v>0.88583827541804361</v>
      </c>
      <c r="W334" s="150" t="s">
        <v>6617</v>
      </c>
      <c r="X334" s="153">
        <v>1.0024150630779898</v>
      </c>
      <c r="Y334" s="154">
        <v>100241.50630779898</v>
      </c>
      <c r="Z334" s="121">
        <f t="shared" si="54"/>
        <v>491857484.22189999</v>
      </c>
      <c r="AA334" s="155">
        <v>492522139</v>
      </c>
      <c r="AB334" s="154">
        <v>482671696.21999997</v>
      </c>
      <c r="AC334" s="162">
        <v>45266.416666666664</v>
      </c>
      <c r="AD334" s="162">
        <v>45266.458333333336</v>
      </c>
      <c r="AE334" s="187" t="s">
        <v>4638</v>
      </c>
      <c r="AF334" s="140" t="s">
        <v>9124</v>
      </c>
      <c r="AG334" s="158" t="s">
        <v>109</v>
      </c>
    </row>
    <row r="335" spans="1:33" ht="12.6" customHeight="1">
      <c r="A335" s="160" t="s">
        <v>220</v>
      </c>
      <c r="B335" s="159" t="s">
        <v>221</v>
      </c>
      <c r="C335" s="159" t="s">
        <v>222</v>
      </c>
      <c r="D335" s="160" t="s">
        <v>20</v>
      </c>
      <c r="E335" s="143">
        <v>1204767274</v>
      </c>
      <c r="F335" s="146">
        <v>1325244000</v>
      </c>
      <c r="G335" s="183">
        <v>0.99681000005657006</v>
      </c>
      <c r="H335" s="146">
        <v>97224667</v>
      </c>
      <c r="I335" s="145">
        <v>0.86745000000000005</v>
      </c>
      <c r="J335" s="146">
        <v>1158802868</v>
      </c>
      <c r="K335" s="146">
        <v>1138901720</v>
      </c>
      <c r="L335" s="146">
        <v>1112563251.106075</v>
      </c>
      <c r="M335" s="147">
        <v>0.95658704912350911</v>
      </c>
      <c r="N335" s="146">
        <v>1158802868</v>
      </c>
      <c r="O335" s="148">
        <v>0.86446375270543074</v>
      </c>
      <c r="P335" s="148"/>
      <c r="Q335" s="149">
        <v>1.0082881908947168</v>
      </c>
      <c r="R335" s="150" t="s">
        <v>6595</v>
      </c>
      <c r="S335" s="146" t="s">
        <v>2790</v>
      </c>
      <c r="T335" s="151">
        <v>86.747609790817393</v>
      </c>
      <c r="U335" s="152">
        <v>87.711887810017515</v>
      </c>
      <c r="V335" s="119">
        <f t="shared" si="53"/>
        <v>0.88436393599971019</v>
      </c>
      <c r="W335" s="150" t="s">
        <v>6594</v>
      </c>
      <c r="X335" s="153">
        <v>1.0082600638071177</v>
      </c>
      <c r="Y335" s="154">
        <v>100826.00638071177</v>
      </c>
      <c r="Z335" s="121">
        <f t="shared" si="54"/>
        <v>1171965665.5808501</v>
      </c>
      <c r="AA335" s="155">
        <v>1148309121</v>
      </c>
      <c r="AB335" s="154">
        <v>1125342938.5799999</v>
      </c>
      <c r="AC335" s="162">
        <v>45266.416666666664</v>
      </c>
      <c r="AD335" s="162">
        <v>45266.458333333336</v>
      </c>
      <c r="AE335" s="187" t="s">
        <v>4611</v>
      </c>
      <c r="AF335" s="140" t="s">
        <v>9125</v>
      </c>
      <c r="AG335" s="161" t="s">
        <v>118</v>
      </c>
    </row>
    <row r="336" spans="1:33" ht="12.6" customHeight="1">
      <c r="A336" s="160" t="s">
        <v>223</v>
      </c>
      <c r="B336" s="159" t="s">
        <v>225</v>
      </c>
      <c r="C336" s="159" t="s">
        <v>224</v>
      </c>
      <c r="D336" s="160" t="s">
        <v>20</v>
      </c>
      <c r="E336" s="143">
        <v>404384000</v>
      </c>
      <c r="F336" s="146">
        <v>444822000</v>
      </c>
      <c r="G336" s="183">
        <v>1.006389999435906</v>
      </c>
      <c r="H336" s="146">
        <v>24734887</v>
      </c>
      <c r="I336" s="145">
        <v>0.87744999999999995</v>
      </c>
      <c r="J336" s="146">
        <v>395834398.99999994</v>
      </c>
      <c r="K336" s="146">
        <v>366319129</v>
      </c>
      <c r="L336" s="146">
        <v>361286709.86711812</v>
      </c>
      <c r="M336" s="147">
        <v>0.91787632571365496</v>
      </c>
      <c r="N336" s="146">
        <v>395834399</v>
      </c>
      <c r="O336" s="148">
        <v>0.88338704167771032</v>
      </c>
      <c r="P336" s="148"/>
      <c r="Q336" s="149">
        <v>1.0002656246235075</v>
      </c>
      <c r="R336" s="150" t="s">
        <v>8861</v>
      </c>
      <c r="S336" s="146" t="s">
        <v>1332</v>
      </c>
      <c r="T336" s="151">
        <v>87.745977404486638</v>
      </c>
      <c r="U336" s="152">
        <v>88.427203967047134</v>
      </c>
      <c r="V336" s="119">
        <f t="shared" si="53"/>
        <v>0.88449761927242809</v>
      </c>
      <c r="W336" s="150" t="s">
        <v>8860</v>
      </c>
      <c r="X336" s="153">
        <v>1.0002551020408164</v>
      </c>
      <c r="Y336" s="154">
        <v>100025.51020408164</v>
      </c>
      <c r="Z336" s="121">
        <f t="shared" si="54"/>
        <v>393439892.94059998</v>
      </c>
      <c r="AA336" s="155">
        <v>366412578</v>
      </c>
      <c r="AB336" s="154">
        <v>359084326.44</v>
      </c>
      <c r="AC336" s="162">
        <v>45266.416666666664</v>
      </c>
      <c r="AD336" s="162">
        <v>45266.458333333336</v>
      </c>
      <c r="AE336" s="187" t="e">
        <v>#N/A</v>
      </c>
      <c r="AF336" s="140" t="s">
        <v>9126</v>
      </c>
      <c r="AG336" s="158" t="s">
        <v>113</v>
      </c>
    </row>
    <row r="337" spans="1:33" ht="12.6" customHeight="1">
      <c r="A337" s="160" t="s">
        <v>226</v>
      </c>
      <c r="B337" s="159" t="s">
        <v>227</v>
      </c>
      <c r="C337" s="159" t="s">
        <v>29</v>
      </c>
      <c r="D337" s="160" t="s">
        <v>20</v>
      </c>
      <c r="E337" s="143">
        <v>1216376364</v>
      </c>
      <c r="F337" s="146">
        <v>1338014000</v>
      </c>
      <c r="G337" s="183">
        <v>1.0053647353864137</v>
      </c>
      <c r="H337" s="146">
        <v>65744916</v>
      </c>
      <c r="I337" s="145">
        <v>0.86745000000000005</v>
      </c>
      <c r="J337" s="146">
        <v>1175601367.9999998</v>
      </c>
      <c r="K337" s="146">
        <v>1171120638</v>
      </c>
      <c r="L337" s="146">
        <v>1153855322.5218692</v>
      </c>
      <c r="M337" s="147">
        <v>0.98662880849917389</v>
      </c>
      <c r="N337" s="146">
        <v>1175601368</v>
      </c>
      <c r="O337" s="148">
        <v>0.87234411804665057</v>
      </c>
      <c r="P337" s="148"/>
      <c r="Q337" s="149">
        <v>1.0047759601583865</v>
      </c>
      <c r="R337" s="150" t="s">
        <v>6598</v>
      </c>
      <c r="S337" s="146" t="s">
        <v>2787</v>
      </c>
      <c r="T337" s="151">
        <v>86.745537745481897</v>
      </c>
      <c r="U337" s="152">
        <v>87.393719727933657</v>
      </c>
      <c r="V337" s="119">
        <f t="shared" si="53"/>
        <v>0.87810590920573328</v>
      </c>
      <c r="W337" s="150" t="s">
        <v>6597</v>
      </c>
      <c r="X337" s="153">
        <v>1.0047700360384868</v>
      </c>
      <c r="Y337" s="154">
        <v>100477.00360384869</v>
      </c>
      <c r="Z337" s="121">
        <f t="shared" si="54"/>
        <v>1174911124.10955</v>
      </c>
      <c r="AA337" s="155">
        <v>1176706926</v>
      </c>
      <c r="AB337" s="154">
        <v>1153172787.48</v>
      </c>
      <c r="AC337" s="162">
        <v>45266.416666666664</v>
      </c>
      <c r="AD337" s="162">
        <v>45266.458333333336</v>
      </c>
      <c r="AE337" s="187" t="s">
        <v>4611</v>
      </c>
      <c r="AF337" s="140" t="s">
        <v>9127</v>
      </c>
      <c r="AG337" s="158" t="s">
        <v>109</v>
      </c>
    </row>
    <row r="338" spans="1:33" ht="12.6" customHeight="1">
      <c r="A338" s="160" t="s">
        <v>228</v>
      </c>
      <c r="B338" s="159" t="s">
        <v>229</v>
      </c>
      <c r="C338" s="159" t="s">
        <v>12</v>
      </c>
      <c r="D338" s="160" t="s">
        <v>20</v>
      </c>
      <c r="E338" s="143">
        <v>1428878183</v>
      </c>
      <c r="F338" s="146">
        <v>1571766000</v>
      </c>
      <c r="G338" s="183">
        <v>1.0046949996653975</v>
      </c>
      <c r="H338" s="146">
        <v>72927396</v>
      </c>
      <c r="I338" s="145">
        <v>0.86745000000000005</v>
      </c>
      <c r="J338" s="146">
        <v>1379496239.0000002</v>
      </c>
      <c r="K338" s="146">
        <v>1350383482</v>
      </c>
      <c r="L338" s="146">
        <v>1329589061.3562253</v>
      </c>
      <c r="M338" s="147">
        <v>0.96809082079360265</v>
      </c>
      <c r="N338" s="146">
        <v>1379496239</v>
      </c>
      <c r="O338" s="148">
        <v>0.87172083739577877</v>
      </c>
      <c r="P338" s="148"/>
      <c r="Q338" s="149">
        <v>1.0022385164654166</v>
      </c>
      <c r="R338" s="150" t="s">
        <v>6607</v>
      </c>
      <c r="S338" s="146" t="s">
        <v>2778</v>
      </c>
      <c r="T338" s="151">
        <v>86.745997403727088</v>
      </c>
      <c r="U338" s="152">
        <v>87.359594847134332</v>
      </c>
      <c r="V338" s="119">
        <f t="shared" si="53"/>
        <v>0.87554190636519691</v>
      </c>
      <c r="W338" s="150" t="s">
        <v>6606</v>
      </c>
      <c r="X338" s="153">
        <v>1.0022275262348213</v>
      </c>
      <c r="Y338" s="154">
        <v>100222.75262348213</v>
      </c>
      <c r="Z338" s="121">
        <f t="shared" si="54"/>
        <v>1376132015.6073</v>
      </c>
      <c r="AA338" s="155">
        <v>1353391497</v>
      </c>
      <c r="AB338" s="154">
        <v>1326323667.0599999</v>
      </c>
      <c r="AC338" s="162">
        <v>45266.416666666664</v>
      </c>
      <c r="AD338" s="162">
        <v>45266.458333333336</v>
      </c>
      <c r="AE338" s="187" t="s">
        <v>4611</v>
      </c>
      <c r="AF338" s="140" t="s">
        <v>9128</v>
      </c>
      <c r="AG338" s="158" t="s">
        <v>109</v>
      </c>
    </row>
    <row r="339" spans="1:33" ht="12.6" customHeight="1">
      <c r="A339" s="160" t="s">
        <v>230</v>
      </c>
      <c r="B339" s="159" t="s">
        <v>231</v>
      </c>
      <c r="C339" s="159" t="s">
        <v>232</v>
      </c>
      <c r="D339" s="160" t="s">
        <v>20</v>
      </c>
      <c r="E339" s="143">
        <v>413319091</v>
      </c>
      <c r="F339" s="146">
        <v>454651000</v>
      </c>
      <c r="G339" s="183">
        <v>1.010059</v>
      </c>
      <c r="H339" s="146">
        <v>26874443</v>
      </c>
      <c r="I339" s="145">
        <v>0.87744999999999995</v>
      </c>
      <c r="J339" s="146">
        <v>406239855.21682703</v>
      </c>
      <c r="K339" s="146">
        <v>387519505</v>
      </c>
      <c r="L339" s="146">
        <v>383589212.42677909</v>
      </c>
      <c r="M339" s="147">
        <v>0.95328101154496414</v>
      </c>
      <c r="N339" s="146">
        <v>406239855.21682703</v>
      </c>
      <c r="O339" s="148">
        <v>0.88683076715872267</v>
      </c>
      <c r="P339" s="148"/>
      <c r="Q339" s="149">
        <v>0.99699452946495881</v>
      </c>
      <c r="R339" s="150" t="s">
        <v>8866</v>
      </c>
      <c r="S339" s="146" t="s">
        <v>2784</v>
      </c>
      <c r="T339" s="151">
        <v>87.748448904657778</v>
      </c>
      <c r="U339" s="152">
        <v>88.474848643561259</v>
      </c>
      <c r="V339" s="119">
        <f t="shared" si="53"/>
        <v>0.8820567864141946</v>
      </c>
      <c r="W339" s="150" t="s">
        <v>8865</v>
      </c>
      <c r="X339" s="153">
        <v>0.99695766642985495</v>
      </c>
      <c r="Y339" s="154">
        <v>99695.766642985502</v>
      </c>
      <c r="Z339" s="121">
        <f t="shared" si="54"/>
        <v>401013294.09964997</v>
      </c>
      <c r="AA339" s="155">
        <v>386340542</v>
      </c>
      <c r="AB339" s="154">
        <v>378613731.15999997</v>
      </c>
      <c r="AC339" s="162">
        <v>45266.416666666664</v>
      </c>
      <c r="AD339" s="162">
        <v>45266.458333333336</v>
      </c>
      <c r="AE339" s="187" t="e">
        <v>#N/A</v>
      </c>
      <c r="AF339" s="140" t="s">
        <v>9129</v>
      </c>
      <c r="AG339" s="161" t="s">
        <v>113</v>
      </c>
    </row>
    <row r="340" spans="1:33" ht="12.6" customHeight="1">
      <c r="A340" s="160" t="s">
        <v>234</v>
      </c>
      <c r="B340" s="159" t="s">
        <v>233</v>
      </c>
      <c r="C340" s="159" t="s">
        <v>235</v>
      </c>
      <c r="D340" s="160" t="s">
        <v>20</v>
      </c>
      <c r="E340" s="143">
        <v>2620671546</v>
      </c>
      <c r="F340" s="146">
        <v>2882738700</v>
      </c>
      <c r="G340" s="183">
        <v>1.0023500000000001</v>
      </c>
      <c r="H340" s="146">
        <v>155186784</v>
      </c>
      <c r="I340" s="145">
        <v>0.86745000000000005</v>
      </c>
      <c r="J340" s="146">
        <v>2527078177.9946904</v>
      </c>
      <c r="K340" s="146">
        <v>2632629687</v>
      </c>
      <c r="L340" s="146">
        <v>2586040039.4291611</v>
      </c>
      <c r="M340" s="147">
        <v>1.0259287868244353</v>
      </c>
      <c r="N340" s="146">
        <v>2586040039</v>
      </c>
      <c r="O340" s="148">
        <v>0.89122162652173698</v>
      </c>
      <c r="P340" s="148"/>
      <c r="Q340" s="149">
        <v>1.025167371442737</v>
      </c>
      <c r="R340" s="150" t="s">
        <v>6589</v>
      </c>
      <c r="S340" s="146" t="s">
        <v>1315</v>
      </c>
      <c r="T340" s="151">
        <v>88.903190299499826</v>
      </c>
      <c r="U340" s="152">
        <v>89.499619213711725</v>
      </c>
      <c r="V340" s="119">
        <f t="shared" si="53"/>
        <v>0.89641701483384528</v>
      </c>
      <c r="W340" s="150" t="s">
        <v>6588</v>
      </c>
      <c r="X340" s="153">
        <v>1.0015875181472396</v>
      </c>
      <c r="Y340" s="154">
        <v>100158.75181472396</v>
      </c>
      <c r="Z340" s="121">
        <f t="shared" si="54"/>
        <v>2525171491.7142</v>
      </c>
      <c r="AA340" s="155">
        <v>2636809035</v>
      </c>
      <c r="AB340" s="154">
        <v>2584072854.3000002</v>
      </c>
      <c r="AC340" s="162">
        <v>45266.416666666664</v>
      </c>
      <c r="AD340" s="162">
        <v>45266.458333333336</v>
      </c>
      <c r="AE340" s="187" t="s">
        <v>4611</v>
      </c>
      <c r="AF340" s="140" t="s">
        <v>9130</v>
      </c>
      <c r="AG340" s="161" t="s">
        <v>107</v>
      </c>
    </row>
    <row r="341" spans="1:33" ht="12.6" customHeight="1">
      <c r="A341" s="160" t="s">
        <v>236</v>
      </c>
      <c r="B341" s="159" t="s">
        <v>237</v>
      </c>
      <c r="C341" s="159" t="s">
        <v>192</v>
      </c>
      <c r="D341" s="160" t="s">
        <v>20</v>
      </c>
      <c r="E341" s="143">
        <v>582736364</v>
      </c>
      <c r="F341" s="146">
        <v>641010000</v>
      </c>
      <c r="G341" s="183">
        <v>0.99936999999999987</v>
      </c>
      <c r="H341" s="146">
        <v>26017452</v>
      </c>
      <c r="I341" s="145">
        <v>0.87744999999999995</v>
      </c>
      <c r="J341" s="146">
        <v>565288317.08116496</v>
      </c>
      <c r="K341" s="146">
        <v>500523355</v>
      </c>
      <c r="L341" s="146">
        <v>490203864.78062296</v>
      </c>
      <c r="M341" s="147">
        <v>0.86587566565254415</v>
      </c>
      <c r="N341" s="146">
        <v>565288317.08116496</v>
      </c>
      <c r="O341" s="148">
        <v>0.87687382039816997</v>
      </c>
      <c r="P341" s="148"/>
      <c r="Q341" s="149">
        <v>1.0073119848305097</v>
      </c>
      <c r="R341" s="150" t="s">
        <v>6601</v>
      </c>
      <c r="S341" s="146" t="s">
        <v>2781</v>
      </c>
      <c r="T341" s="151">
        <v>87.750618999415238</v>
      </c>
      <c r="U341" s="152">
        <v>88.244220860948118</v>
      </c>
      <c r="V341" s="119">
        <f t="shared" si="53"/>
        <v>0.88883998689568022</v>
      </c>
      <c r="W341" s="150" t="s">
        <v>6600</v>
      </c>
      <c r="X341" s="153">
        <v>1.0072500819019985</v>
      </c>
      <c r="Y341" s="154">
        <v>100725.00819019985</v>
      </c>
      <c r="Z341" s="121">
        <f t="shared" si="54"/>
        <v>569720502.43634999</v>
      </c>
      <c r="AA341" s="155">
        <v>504152191</v>
      </c>
      <c r="AB341" s="154">
        <v>494069147.18000001</v>
      </c>
      <c r="AC341" s="162">
        <v>45266.416666666664</v>
      </c>
      <c r="AD341" s="162">
        <v>45266.458333333336</v>
      </c>
      <c r="AE341" s="187" t="s">
        <v>4611</v>
      </c>
      <c r="AF341" s="140" t="s">
        <v>9131</v>
      </c>
      <c r="AG341" s="161" t="s">
        <v>118</v>
      </c>
    </row>
    <row r="342" spans="1:33" ht="12.6" customHeight="1">
      <c r="A342" s="160" t="s">
        <v>238</v>
      </c>
      <c r="B342" s="159" t="s">
        <v>239</v>
      </c>
      <c r="C342" s="159" t="s">
        <v>192</v>
      </c>
      <c r="D342" s="160" t="s">
        <v>20</v>
      </c>
      <c r="E342" s="143">
        <v>905745455</v>
      </c>
      <c r="F342" s="146">
        <v>996320000</v>
      </c>
      <c r="G342" s="183">
        <v>0.99680999999999997</v>
      </c>
      <c r="H342" s="146">
        <v>41651656</v>
      </c>
      <c r="I342" s="145">
        <v>0.87744999999999995</v>
      </c>
      <c r="J342" s="146">
        <v>876536629.50383985</v>
      </c>
      <c r="K342" s="146">
        <v>770973111</v>
      </c>
      <c r="L342" s="146">
        <v>753143432.64039183</v>
      </c>
      <c r="M342" s="147">
        <v>0.85566354032699798</v>
      </c>
      <c r="N342" s="146">
        <v>876536629.50383985</v>
      </c>
      <c r="O342" s="148">
        <v>0.8745288128081472</v>
      </c>
      <c r="P342" s="148"/>
      <c r="Q342" s="149">
        <v>0.99774005145271139</v>
      </c>
      <c r="R342" s="150" t="s">
        <v>6604</v>
      </c>
      <c r="S342" s="146" t="s">
        <v>1241</v>
      </c>
      <c r="T342" s="151">
        <v>87.745918355235844</v>
      </c>
      <c r="U342" s="152">
        <v>88.259371883985892</v>
      </c>
      <c r="V342" s="119">
        <f t="shared" si="53"/>
        <v>0.88059027220170227</v>
      </c>
      <c r="W342" s="150" t="s">
        <v>6603</v>
      </c>
      <c r="X342" s="153">
        <v>0.99773004657138264</v>
      </c>
      <c r="Y342" s="154">
        <v>99773.00465713827</v>
      </c>
      <c r="Z342" s="121">
        <f t="shared" si="54"/>
        <v>877340953.52279997</v>
      </c>
      <c r="AA342" s="155">
        <v>769223038</v>
      </c>
      <c r="AB342" s="154">
        <v>753838577.24000001</v>
      </c>
      <c r="AC342" s="162">
        <v>45266.416666666664</v>
      </c>
      <c r="AD342" s="162">
        <v>45266.458333333336</v>
      </c>
      <c r="AE342" s="187" t="s">
        <v>4611</v>
      </c>
      <c r="AF342" s="140" t="s">
        <v>9132</v>
      </c>
      <c r="AG342" s="161" t="s">
        <v>118</v>
      </c>
    </row>
    <row r="343" spans="1:33" ht="12.6" customHeight="1">
      <c r="A343" s="160" t="s">
        <v>240</v>
      </c>
      <c r="B343" s="159" t="s">
        <v>241</v>
      </c>
      <c r="C343" s="159" t="s">
        <v>242</v>
      </c>
      <c r="D343" s="160" t="s">
        <v>20</v>
      </c>
      <c r="E343" s="143">
        <v>474165455</v>
      </c>
      <c r="F343" s="146">
        <v>521582000</v>
      </c>
      <c r="G343" s="183">
        <v>1.0144070357383925</v>
      </c>
      <c r="H343" s="146">
        <v>29630971</v>
      </c>
      <c r="I343" s="145">
        <v>0.87744999999999995</v>
      </c>
      <c r="J343" s="146">
        <v>467886955.99999994</v>
      </c>
      <c r="K343" s="146">
        <v>433356543</v>
      </c>
      <c r="L343" s="146">
        <v>430807927.67841792</v>
      </c>
      <c r="M343" s="147">
        <v>0.93338869005670533</v>
      </c>
      <c r="N343" s="146">
        <v>467886956</v>
      </c>
      <c r="O343" s="148">
        <v>0.89085286779631878</v>
      </c>
      <c r="P343" s="148"/>
      <c r="Q343" s="149">
        <v>0.98173399999047206</v>
      </c>
      <c r="R343" s="150" t="s">
        <v>8873</v>
      </c>
      <c r="S343" s="146" t="s">
        <v>2775</v>
      </c>
      <c r="T343" s="151">
        <v>87.77763900306249</v>
      </c>
      <c r="U343" s="152">
        <v>88.485155762515646</v>
      </c>
      <c r="V343" s="119">
        <f t="shared" si="53"/>
        <v>0.86838453972721452</v>
      </c>
      <c r="W343" s="150" t="s">
        <v>8872</v>
      </c>
      <c r="X343" s="153">
        <v>0.98139007864535199</v>
      </c>
      <c r="Y343" s="154">
        <v>98139.007864535204</v>
      </c>
      <c r="Z343" s="121">
        <f t="shared" si="54"/>
        <v>452776345.22604996</v>
      </c>
      <c r="AA343" s="155">
        <v>425291812</v>
      </c>
      <c r="AB343" s="154">
        <v>416785975.75999999</v>
      </c>
      <c r="AC343" s="162">
        <v>45266.416666666664</v>
      </c>
      <c r="AD343" s="162">
        <v>45266.458333333336</v>
      </c>
      <c r="AE343" s="187" t="e">
        <v>#N/A</v>
      </c>
      <c r="AF343" s="140" t="s">
        <v>9133</v>
      </c>
      <c r="AG343" s="161" t="s">
        <v>107</v>
      </c>
    </row>
    <row r="344" spans="1:33" ht="12.6" customHeight="1">
      <c r="A344" s="160" t="s">
        <v>245</v>
      </c>
      <c r="B344" s="159" t="s">
        <v>244</v>
      </c>
      <c r="C344" s="159" t="s">
        <v>246</v>
      </c>
      <c r="D344" s="160" t="s">
        <v>20</v>
      </c>
      <c r="E344" s="143">
        <v>1202140000</v>
      </c>
      <c r="F344" s="146">
        <v>1322354000</v>
      </c>
      <c r="G344" s="183">
        <v>0.99870821805728349</v>
      </c>
      <c r="H344" s="146">
        <v>62071488</v>
      </c>
      <c r="I344" s="145">
        <v>0.86745000000000005</v>
      </c>
      <c r="J344" s="146">
        <v>1153821781</v>
      </c>
      <c r="K344" s="146">
        <v>1146016466</v>
      </c>
      <c r="L344" s="146">
        <v>1121645341.370702</v>
      </c>
      <c r="M344" s="147">
        <v>0.97065738248400668</v>
      </c>
      <c r="N344" s="146">
        <v>1153821781</v>
      </c>
      <c r="O344" s="148">
        <v>0.86627425406978908</v>
      </c>
      <c r="P344" s="148"/>
      <c r="Q344" s="149">
        <v>1.0009569958636775</v>
      </c>
      <c r="R344" s="150" t="s">
        <v>6610</v>
      </c>
      <c r="S344" s="146" t="s">
        <v>1299</v>
      </c>
      <c r="T344" s="151">
        <v>86.7460872799752</v>
      </c>
      <c r="U344" s="152">
        <v>87.36764046835998</v>
      </c>
      <c r="V344" s="119">
        <f t="shared" si="53"/>
        <v>0.87450206223144489</v>
      </c>
      <c r="W344" s="150" t="s">
        <v>6609</v>
      </c>
      <c r="X344" s="153">
        <v>1.0009450381667844</v>
      </c>
      <c r="Y344" s="154">
        <v>100094.50381667844</v>
      </c>
      <c r="Z344" s="121">
        <f t="shared" si="54"/>
        <v>1156387583.6131501</v>
      </c>
      <c r="AA344" s="155">
        <v>1147099496</v>
      </c>
      <c r="AB344" s="154">
        <v>1124157506.0799999</v>
      </c>
      <c r="AC344" s="162">
        <v>45266.416666666664</v>
      </c>
      <c r="AD344" s="162">
        <v>45266.458333333336</v>
      </c>
      <c r="AE344" s="187" t="s">
        <v>4611</v>
      </c>
      <c r="AF344" s="140" t="s">
        <v>9134</v>
      </c>
      <c r="AG344" s="161" t="s">
        <v>113</v>
      </c>
    </row>
    <row r="345" spans="1:33" ht="12.6" customHeight="1">
      <c r="A345" s="160" t="s">
        <v>259</v>
      </c>
      <c r="B345" s="159" t="s">
        <v>248</v>
      </c>
      <c r="C345" s="159" t="s">
        <v>247</v>
      </c>
      <c r="D345" s="160" t="s">
        <v>20</v>
      </c>
      <c r="E345" s="143">
        <v>464545455</v>
      </c>
      <c r="F345" s="146">
        <v>511000000</v>
      </c>
      <c r="G345" s="183">
        <v>1.006129999660665</v>
      </c>
      <c r="H345" s="146">
        <v>11962623</v>
      </c>
      <c r="I345" s="145">
        <v>0.87744999999999995</v>
      </c>
      <c r="J345" s="146">
        <v>452591519.99999994</v>
      </c>
      <c r="K345" s="146">
        <v>452156549</v>
      </c>
      <c r="L345" s="146">
        <v>445829703.12209868</v>
      </c>
      <c r="M345" s="147">
        <v>0.9910493473704407</v>
      </c>
      <c r="N345" s="146">
        <v>452591520</v>
      </c>
      <c r="O345" s="148">
        <v>0.88295770478931479</v>
      </c>
      <c r="P345" s="148"/>
      <c r="Q345" s="149">
        <v>0.99559599919520836</v>
      </c>
      <c r="R345" s="150" t="s">
        <v>8857</v>
      </c>
      <c r="S345" s="146" t="s">
        <v>2764</v>
      </c>
      <c r="T345" s="151">
        <v>87.74575606557211</v>
      </c>
      <c r="U345" s="152">
        <v>88.033902034765831</v>
      </c>
      <c r="V345" s="119">
        <f t="shared" si="53"/>
        <v>0.87645463209393348</v>
      </c>
      <c r="W345" s="150" t="s">
        <v>8856</v>
      </c>
      <c r="X345" s="153">
        <v>0.99558762230919762</v>
      </c>
      <c r="Y345" s="154">
        <v>99558.762230919761</v>
      </c>
      <c r="Z345" s="121">
        <f t="shared" si="54"/>
        <v>447864560.99739999</v>
      </c>
      <c r="AA345" s="155">
        <v>450161464</v>
      </c>
      <c r="AB345" s="154">
        <v>441158234.71999997</v>
      </c>
      <c r="AC345" s="162">
        <v>45266.416666666664</v>
      </c>
      <c r="AD345" s="162">
        <v>45266.458333333336</v>
      </c>
      <c r="AE345" s="187" t="e">
        <v>#N/A</v>
      </c>
      <c r="AF345" s="140" t="s">
        <v>9135</v>
      </c>
      <c r="AG345" s="158" t="s">
        <v>109</v>
      </c>
    </row>
    <row r="346" spans="1:33" ht="12.6" customHeight="1">
      <c r="A346" s="160" t="s">
        <v>249</v>
      </c>
      <c r="B346" s="159" t="s">
        <v>250</v>
      </c>
      <c r="C346" s="159" t="s">
        <v>251</v>
      </c>
      <c r="D346" s="160" t="s">
        <v>20</v>
      </c>
      <c r="E346" s="143">
        <v>579800000</v>
      </c>
      <c r="F346" s="146">
        <v>637780000</v>
      </c>
      <c r="G346" s="183">
        <v>1.0063900006794968</v>
      </c>
      <c r="H346" s="146">
        <v>30133549</v>
      </c>
      <c r="I346" s="145">
        <v>0.87744999999999995</v>
      </c>
      <c r="J346" s="146">
        <v>566888900</v>
      </c>
      <c r="K346" s="146">
        <v>557445387</v>
      </c>
      <c r="L346" s="146">
        <v>549787314.13367808</v>
      </c>
      <c r="M346" s="147">
        <v>0.97583072116445824</v>
      </c>
      <c r="N346" s="146">
        <v>566888900</v>
      </c>
      <c r="O346" s="148">
        <v>0.88333495590514033</v>
      </c>
      <c r="P346" s="148"/>
      <c r="Q346" s="149">
        <v>1.0025196962516503</v>
      </c>
      <c r="R346" s="150" t="s">
        <v>6614</v>
      </c>
      <c r="S346" s="146" t="s">
        <v>1319</v>
      </c>
      <c r="T346" s="151">
        <v>87.74634472224686</v>
      </c>
      <c r="U346" s="152">
        <v>88.323853346928331</v>
      </c>
      <c r="V346" s="119">
        <f t="shared" si="53"/>
        <v>0.88545109598921257</v>
      </c>
      <c r="W346" s="150" t="s">
        <v>6613</v>
      </c>
      <c r="X346" s="153">
        <v>1.0025050566025901</v>
      </c>
      <c r="Y346" s="154">
        <v>100250.50566025902</v>
      </c>
      <c r="Z346" s="121">
        <f t="shared" si="54"/>
        <v>564714807.35870004</v>
      </c>
      <c r="AA346" s="155">
        <v>558841820</v>
      </c>
      <c r="AB346" s="154">
        <v>547664983.60000002</v>
      </c>
      <c r="AC346" s="162">
        <v>45266.416666666664</v>
      </c>
      <c r="AD346" s="162">
        <v>45266.458333333336</v>
      </c>
      <c r="AE346" s="187" t="s">
        <v>4638</v>
      </c>
      <c r="AF346" s="140" t="s">
        <v>9136</v>
      </c>
      <c r="AG346" s="158" t="s">
        <v>113</v>
      </c>
    </row>
    <row r="347" spans="1:33" ht="12.6" customHeight="1">
      <c r="A347" s="160" t="s">
        <v>254</v>
      </c>
      <c r="B347" s="159" t="s">
        <v>252</v>
      </c>
      <c r="C347" s="159" t="s">
        <v>253</v>
      </c>
      <c r="D347" s="160" t="s">
        <v>20</v>
      </c>
      <c r="E347" s="143">
        <v>1074472728</v>
      </c>
      <c r="F347" s="146">
        <v>1181920000</v>
      </c>
      <c r="G347" s="183">
        <v>1.0028299996954226</v>
      </c>
      <c r="H347" s="146">
        <v>44325269</v>
      </c>
      <c r="I347" s="145">
        <v>0.86745000000000005</v>
      </c>
      <c r="J347" s="146">
        <v>1034033294.0000001</v>
      </c>
      <c r="K347" s="146">
        <v>940230941</v>
      </c>
      <c r="L347" s="146">
        <v>924033958.39112377</v>
      </c>
      <c r="M347" s="147">
        <v>0.89554042369203413</v>
      </c>
      <c r="N347" s="146">
        <v>1034033294</v>
      </c>
      <c r="O347" s="148">
        <v>0.87000053536640365</v>
      </c>
      <c r="P347" s="148"/>
      <c r="Q347" s="149">
        <v>1.001547984907053</v>
      </c>
      <c r="R347" s="150" t="s">
        <v>6592</v>
      </c>
      <c r="S347" s="146" t="s">
        <v>2794</v>
      </c>
      <c r="T347" s="151">
        <v>86.74616438071746</v>
      </c>
      <c r="U347" s="152">
        <v>87.242458041470954</v>
      </c>
      <c r="V347" s="119">
        <f t="shared" si="53"/>
        <v>0.87376379111953428</v>
      </c>
      <c r="W347" s="150" t="s">
        <v>6591</v>
      </c>
      <c r="X347" s="153">
        <v>1.0015350446730744</v>
      </c>
      <c r="Y347" s="154">
        <v>100153.50446730744</v>
      </c>
      <c r="Z347" s="121">
        <f t="shared" si="54"/>
        <v>1032705632.94095</v>
      </c>
      <c r="AA347" s="155">
        <v>941674238</v>
      </c>
      <c r="AB347" s="154">
        <v>922840753.24000001</v>
      </c>
      <c r="AC347" s="162">
        <v>45266.416666666664</v>
      </c>
      <c r="AD347" s="162">
        <v>45266.458333333336</v>
      </c>
      <c r="AE347" s="187" t="s">
        <v>4557</v>
      </c>
      <c r="AF347" s="140" t="s">
        <v>9137</v>
      </c>
      <c r="AG347" s="158" t="s">
        <v>113</v>
      </c>
    </row>
    <row r="348" spans="1:33" ht="12.6" customHeight="1">
      <c r="A348" s="160" t="s">
        <v>243</v>
      </c>
      <c r="B348" s="159" t="s">
        <v>258</v>
      </c>
      <c r="C348" s="159" t="s">
        <v>14</v>
      </c>
      <c r="D348" s="160" t="s">
        <v>20</v>
      </c>
      <c r="E348" s="143">
        <v>408278182</v>
      </c>
      <c r="F348" s="146">
        <v>449106000</v>
      </c>
      <c r="G348" s="183">
        <v>1.010047000202869</v>
      </c>
      <c r="H348" s="146">
        <v>2497735</v>
      </c>
      <c r="I348" s="145">
        <v>0.87744999999999995</v>
      </c>
      <c r="J348" s="146">
        <v>398333359.00000006</v>
      </c>
      <c r="K348" s="146">
        <v>375300440</v>
      </c>
      <c r="L348" s="146">
        <v>371489661.9248805</v>
      </c>
      <c r="M348" s="147">
        <v>0.9419275563292514</v>
      </c>
      <c r="N348" s="146">
        <v>398333359</v>
      </c>
      <c r="O348" s="148">
        <v>0.88631504390094529</v>
      </c>
      <c r="P348" s="148"/>
      <c r="Q348" s="149">
        <v>1.0163224161852822</v>
      </c>
      <c r="R348" s="150" t="s">
        <v>8870</v>
      </c>
      <c r="S348" s="146" t="s">
        <v>1325</v>
      </c>
      <c r="T348" s="151">
        <v>88.367460472856919</v>
      </c>
      <c r="U348" s="152">
        <v>88.431565733704048</v>
      </c>
      <c r="V348" s="119">
        <f t="shared" si="53"/>
        <v>0.89245367463360548</v>
      </c>
      <c r="W348" s="150" t="s">
        <v>8869</v>
      </c>
      <c r="X348" s="153">
        <v>1.0092026158635155</v>
      </c>
      <c r="Y348" s="154">
        <v>100920.26158635154</v>
      </c>
      <c r="Z348" s="121">
        <f t="shared" si="54"/>
        <v>398000614.10174996</v>
      </c>
      <c r="AA348" s="155">
        <v>378754186</v>
      </c>
      <c r="AB348" s="154">
        <v>371179102.27999997</v>
      </c>
      <c r="AC348" s="162">
        <v>45266.416666666664</v>
      </c>
      <c r="AD348" s="162">
        <v>45266.458333333336</v>
      </c>
      <c r="AE348" s="187" t="e">
        <v>#N/A</v>
      </c>
      <c r="AF348" s="140" t="s">
        <v>9138</v>
      </c>
      <c r="AG348" s="158" t="s">
        <v>109</v>
      </c>
    </row>
    <row r="349" spans="1:33" ht="12.6" customHeight="1">
      <c r="A349" s="160" t="s">
        <v>260</v>
      </c>
      <c r="B349" s="159" t="s">
        <v>2756</v>
      </c>
      <c r="C349" s="159" t="s">
        <v>345</v>
      </c>
      <c r="D349" s="160" t="s">
        <v>20</v>
      </c>
      <c r="E349" s="143">
        <v>2236958182</v>
      </c>
      <c r="F349" s="146">
        <v>2460654000</v>
      </c>
      <c r="G349" s="183">
        <v>1.0026299999999999</v>
      </c>
      <c r="H349" s="146">
        <v>100668461</v>
      </c>
      <c r="I349" s="145">
        <v>0.86745000000000005</v>
      </c>
      <c r="J349" s="146">
        <v>2153451636.846899</v>
      </c>
      <c r="K349" s="146">
        <v>2159053757</v>
      </c>
      <c r="L349" s="146">
        <v>2121437427.0132916</v>
      </c>
      <c r="M349" s="147">
        <v>0.98763150145674972</v>
      </c>
      <c r="N349" s="146">
        <v>2153451636.846899</v>
      </c>
      <c r="O349" s="148">
        <v>0.86982870950841829</v>
      </c>
      <c r="P349" s="148"/>
      <c r="Q349" s="149">
        <v>0.99556100161478511</v>
      </c>
      <c r="R349" s="150" t="s">
        <v>6531</v>
      </c>
      <c r="S349" s="146" t="s">
        <v>2757</v>
      </c>
      <c r="T349" s="151">
        <v>86.745316132537212</v>
      </c>
      <c r="U349" s="152">
        <v>87.290001733257469</v>
      </c>
      <c r="V349" s="119">
        <f t="shared" si="53"/>
        <v>0.8690221786565685</v>
      </c>
      <c r="W349" s="150" t="s">
        <v>6530</v>
      </c>
      <c r="X349" s="153">
        <v>0.99555752251230767</v>
      </c>
      <c r="Y349" s="154">
        <v>99555.752251230762</v>
      </c>
      <c r="Z349" s="121">
        <f t="shared" si="54"/>
        <v>2138355473.87555</v>
      </c>
      <c r="AA349" s="155">
        <v>2149462210</v>
      </c>
      <c r="AB349" s="154">
        <v>2106472965.8</v>
      </c>
      <c r="AC349" s="156" t="s">
        <v>9139</v>
      </c>
      <c r="AD349" s="156">
        <v>45267.458333333328</v>
      </c>
      <c r="AE349" s="187" t="s">
        <v>4557</v>
      </c>
      <c r="AF349" s="140" t="s">
        <v>9140</v>
      </c>
      <c r="AG349" s="158" t="s">
        <v>109</v>
      </c>
    </row>
    <row r="350" spans="1:33" ht="12.6" customHeight="1">
      <c r="A350" s="160" t="s">
        <v>261</v>
      </c>
      <c r="B350" s="159" t="s">
        <v>2759</v>
      </c>
      <c r="C350" s="159" t="s">
        <v>345</v>
      </c>
      <c r="D350" s="160" t="s">
        <v>20</v>
      </c>
      <c r="E350" s="143">
        <v>2137677273</v>
      </c>
      <c r="F350" s="146">
        <v>2351445000</v>
      </c>
      <c r="G350" s="183">
        <v>1.00827</v>
      </c>
      <c r="H350" s="146">
        <v>118478570</v>
      </c>
      <c r="I350" s="145">
        <v>0.86745000000000005</v>
      </c>
      <c r="J350" s="146">
        <v>2072334122.8861177</v>
      </c>
      <c r="K350" s="146">
        <v>2032705186</v>
      </c>
      <c r="L350" s="146">
        <v>2008525344.7304556</v>
      </c>
      <c r="M350" s="147">
        <v>0.97698752168870373</v>
      </c>
      <c r="N350" s="146">
        <v>2072334122.8861177</v>
      </c>
      <c r="O350" s="148">
        <v>0.8750044454927689</v>
      </c>
      <c r="P350" s="148"/>
      <c r="Q350" s="149">
        <v>1.0072540001248069</v>
      </c>
      <c r="R350" s="150" t="s">
        <v>6527</v>
      </c>
      <c r="S350" s="146" t="s">
        <v>2760</v>
      </c>
      <c r="T350" s="151">
        <v>86.748533801900351</v>
      </c>
      <c r="U350" s="152">
        <v>87.411431815737956</v>
      </c>
      <c r="V350" s="119">
        <f t="shared" si="53"/>
        <v>0.88042107129871205</v>
      </c>
      <c r="W350" s="150" t="s">
        <v>6526</v>
      </c>
      <c r="X350" s="153">
        <v>1.0072150209764634</v>
      </c>
      <c r="Y350" s="154">
        <v>100721.50209764634</v>
      </c>
      <c r="Z350" s="121">
        <f t="shared" si="54"/>
        <v>2070182217.8547502</v>
      </c>
      <c r="AA350" s="155">
        <v>2047371197</v>
      </c>
      <c r="AB350" s="154">
        <v>2006423773.0599999</v>
      </c>
      <c r="AC350" s="156" t="s">
        <v>9139</v>
      </c>
      <c r="AD350" s="156">
        <v>45267.458333333328</v>
      </c>
      <c r="AE350" s="187" t="s">
        <v>4557</v>
      </c>
      <c r="AF350" s="140" t="s">
        <v>9141</v>
      </c>
      <c r="AG350" s="158" t="s">
        <v>109</v>
      </c>
    </row>
    <row r="351" spans="1:33" ht="12.6" customHeight="1">
      <c r="A351" s="160" t="s">
        <v>262</v>
      </c>
      <c r="B351" s="159" t="s">
        <v>2753</v>
      </c>
      <c r="C351" s="159" t="s">
        <v>456</v>
      </c>
      <c r="D351" s="160" t="s">
        <v>20</v>
      </c>
      <c r="E351" s="143">
        <v>545127000</v>
      </c>
      <c r="F351" s="146">
        <v>599639700</v>
      </c>
      <c r="G351" s="183">
        <v>1.00827</v>
      </c>
      <c r="H351" s="146">
        <v>36418493</v>
      </c>
      <c r="I351" s="145">
        <v>0.87744999999999995</v>
      </c>
      <c r="J351" s="146">
        <v>534968233.46105653</v>
      </c>
      <c r="K351" s="146">
        <v>502329642</v>
      </c>
      <c r="L351" s="146">
        <v>496354229.9765532</v>
      </c>
      <c r="M351" s="147">
        <v>0.93488081329196027</v>
      </c>
      <c r="N351" s="146">
        <v>534968233.46105653</v>
      </c>
      <c r="O351" s="148">
        <v>0.88517572538964517</v>
      </c>
      <c r="P351" s="148"/>
      <c r="Q351" s="149">
        <v>0.9970448927284884</v>
      </c>
      <c r="R351" s="150" t="s">
        <v>6534</v>
      </c>
      <c r="S351" s="146" t="s">
        <v>2754</v>
      </c>
      <c r="T351" s="151">
        <v>87.745687707465066</v>
      </c>
      <c r="U351" s="152">
        <v>88.492151968518556</v>
      </c>
      <c r="V351" s="119">
        <f t="shared" si="53"/>
        <v>0.88229998780934615</v>
      </c>
      <c r="W351" s="150" t="s">
        <v>6533</v>
      </c>
      <c r="X351" s="153">
        <v>0.9970375543847414</v>
      </c>
      <c r="Y351" s="154">
        <v>99703.755438474138</v>
      </c>
      <c r="Z351" s="121">
        <f t="shared" si="54"/>
        <v>529058238.90214998</v>
      </c>
      <c r="AA351" s="155">
        <v>500841518</v>
      </c>
      <c r="AB351" s="154">
        <v>490824687.63999999</v>
      </c>
      <c r="AC351" s="156" t="s">
        <v>9139</v>
      </c>
      <c r="AD351" s="156">
        <v>45267.458333333328</v>
      </c>
      <c r="AE351" s="187" t="s">
        <v>4557</v>
      </c>
      <c r="AF351" s="140" t="s">
        <v>9142</v>
      </c>
      <c r="AG351" s="158" t="s">
        <v>109</v>
      </c>
    </row>
    <row r="352" spans="1:33" ht="12.6" customHeight="1">
      <c r="A352" s="160" t="s">
        <v>263</v>
      </c>
      <c r="B352" s="159" t="s">
        <v>2750</v>
      </c>
      <c r="C352" s="159" t="s">
        <v>345</v>
      </c>
      <c r="D352" s="160" t="s">
        <v>20</v>
      </c>
      <c r="E352" s="143">
        <v>2305986364</v>
      </c>
      <c r="F352" s="146">
        <v>2536585000</v>
      </c>
      <c r="G352" s="183">
        <v>1.00827</v>
      </c>
      <c r="H352" s="146">
        <v>100504777</v>
      </c>
      <c r="I352" s="145">
        <v>0.86745000000000005</v>
      </c>
      <c r="J352" s="146">
        <v>2231879549.0850773</v>
      </c>
      <c r="K352" s="146">
        <v>2240749297</v>
      </c>
      <c r="L352" s="146">
        <v>2214094687.8124661</v>
      </c>
      <c r="M352" s="147">
        <v>1.0001872971912904</v>
      </c>
      <c r="N352" s="146">
        <v>2231879549.0850773</v>
      </c>
      <c r="O352" s="148">
        <v>0.87491977971904311</v>
      </c>
      <c r="P352" s="148"/>
      <c r="Q352" s="149">
        <v>1.0091314273791052</v>
      </c>
      <c r="R352" s="150" t="s">
        <v>6538</v>
      </c>
      <c r="S352" s="146" t="s">
        <v>2751</v>
      </c>
      <c r="T352" s="151">
        <v>86.745797768008615</v>
      </c>
      <c r="U352" s="152">
        <v>87.266209385127212</v>
      </c>
      <c r="V352" s="119">
        <f t="shared" si="53"/>
        <v>0.88062296355138903</v>
      </c>
      <c r="W352" s="150" t="s">
        <v>6537</v>
      </c>
      <c r="X352" s="153">
        <v>1.0091225111715161</v>
      </c>
      <c r="Y352" s="154">
        <v>100912.25111715161</v>
      </c>
      <c r="Z352" s="121">
        <f t="shared" si="54"/>
        <v>2233755381.1276002</v>
      </c>
      <c r="AA352" s="155">
        <v>2261190558</v>
      </c>
      <c r="AB352" s="154">
        <v>2215966746.8400002</v>
      </c>
      <c r="AC352" s="156" t="s">
        <v>9139</v>
      </c>
      <c r="AD352" s="156">
        <v>45267.458333333328</v>
      </c>
      <c r="AE352" s="187" t="s">
        <v>4557</v>
      </c>
      <c r="AF352" s="140" t="s">
        <v>9143</v>
      </c>
      <c r="AG352" s="158" t="s">
        <v>109</v>
      </c>
    </row>
    <row r="353" spans="1:33" ht="12.6" customHeight="1">
      <c r="A353" s="160" t="s">
        <v>264</v>
      </c>
      <c r="B353" s="159" t="s">
        <v>2744</v>
      </c>
      <c r="C353" s="159" t="s">
        <v>479</v>
      </c>
      <c r="D353" s="160" t="s">
        <v>20</v>
      </c>
      <c r="E353" s="143">
        <v>657336364</v>
      </c>
      <c r="F353" s="146">
        <v>723070000</v>
      </c>
      <c r="G353" s="183">
        <v>1.00827</v>
      </c>
      <c r="H353" s="146">
        <v>32984513</v>
      </c>
      <c r="I353" s="145">
        <v>0.87744999999999995</v>
      </c>
      <c r="J353" s="146">
        <v>643746989.33845496</v>
      </c>
      <c r="K353" s="146">
        <v>627324924</v>
      </c>
      <c r="L353" s="146">
        <v>619862643.0990504</v>
      </c>
      <c r="M353" s="147">
        <v>0.97062471088495506</v>
      </c>
      <c r="N353" s="146">
        <v>643746989.33845496</v>
      </c>
      <c r="O353" s="148">
        <v>0.88505335620607672</v>
      </c>
      <c r="P353" s="148"/>
      <c r="Q353" s="149">
        <v>1.0001476480170282</v>
      </c>
      <c r="R353" s="150" t="s">
        <v>6548</v>
      </c>
      <c r="S353" s="146" t="s">
        <v>2745</v>
      </c>
      <c r="T353" s="151">
        <v>87.746158162076341</v>
      </c>
      <c r="U353" s="152">
        <v>88.305070062246287</v>
      </c>
      <c r="V353" s="119">
        <f t="shared" si="53"/>
        <v>0.88316995588255631</v>
      </c>
      <c r="W353" s="150" t="s">
        <v>6547</v>
      </c>
      <c r="X353" s="153">
        <v>1.0001350491653644</v>
      </c>
      <c r="Y353" s="154">
        <v>100013.50491653645</v>
      </c>
      <c r="Z353" s="121">
        <f t="shared" si="54"/>
        <v>638585706.56064999</v>
      </c>
      <c r="AA353" s="155">
        <v>627409644</v>
      </c>
      <c r="AB353" s="154">
        <v>614861451.12</v>
      </c>
      <c r="AC353" s="156" t="s">
        <v>9139</v>
      </c>
      <c r="AD353" s="156">
        <v>45267.458333333328</v>
      </c>
      <c r="AE353" s="187" t="s">
        <v>4557</v>
      </c>
      <c r="AF353" s="140" t="s">
        <v>9144</v>
      </c>
      <c r="AG353" s="158" t="s">
        <v>109</v>
      </c>
    </row>
    <row r="354" spans="1:33" ht="12.6" customHeight="1">
      <c r="A354" s="160" t="s">
        <v>265</v>
      </c>
      <c r="B354" s="159" t="s">
        <v>2747</v>
      </c>
      <c r="C354" s="159" t="s">
        <v>422</v>
      </c>
      <c r="D354" s="160" t="s">
        <v>20</v>
      </c>
      <c r="E354" s="143">
        <v>3762548182</v>
      </c>
      <c r="F354" s="146">
        <v>4138803000</v>
      </c>
      <c r="G354" s="183">
        <v>1.00827</v>
      </c>
      <c r="H354" s="146">
        <v>173782874</v>
      </c>
      <c r="I354" s="145">
        <v>0.86745000000000005</v>
      </c>
      <c r="J354" s="146">
        <v>3642930574.8563347</v>
      </c>
      <c r="K354" s="146">
        <v>3623434246</v>
      </c>
      <c r="L354" s="146">
        <v>3580332046.2701316</v>
      </c>
      <c r="M354" s="147">
        <v>0.99083407796394851</v>
      </c>
      <c r="N354" s="146">
        <v>3642930574.8563347</v>
      </c>
      <c r="O354" s="148">
        <v>0.8749382324967131</v>
      </c>
      <c r="P354" s="148"/>
      <c r="Q354" s="149">
        <v>0.99787900022008325</v>
      </c>
      <c r="R354" s="150" t="s">
        <v>6544</v>
      </c>
      <c r="S354" s="146" t="s">
        <v>2748</v>
      </c>
      <c r="T354" s="151">
        <v>86.747404259311196</v>
      </c>
      <c r="U354" s="152">
        <v>87.305060822136298</v>
      </c>
      <c r="V354" s="119">
        <f t="shared" si="53"/>
        <v>0.87117573825089045</v>
      </c>
      <c r="W354" s="150" t="s">
        <v>6543</v>
      </c>
      <c r="X354" s="153">
        <v>0.99785250711377182</v>
      </c>
      <c r="Y354" s="154">
        <v>99785.250711377186</v>
      </c>
      <c r="Z354" s="121">
        <f t="shared" si="54"/>
        <v>3605529643.3262</v>
      </c>
      <c r="AA354" s="155">
        <v>3615652947</v>
      </c>
      <c r="AB354" s="154">
        <v>3543339888.0599999</v>
      </c>
      <c r="AC354" s="156" t="s">
        <v>9139</v>
      </c>
      <c r="AD354" s="156">
        <v>45267.458333333328</v>
      </c>
      <c r="AE354" s="187" t="s">
        <v>4557</v>
      </c>
      <c r="AF354" s="140" t="s">
        <v>9145</v>
      </c>
      <c r="AG354" s="158" t="s">
        <v>109</v>
      </c>
    </row>
    <row r="355" spans="1:33" ht="12.6" customHeight="1">
      <c r="A355" s="160" t="s">
        <v>266</v>
      </c>
      <c r="B355" s="159" t="s">
        <v>1304</v>
      </c>
      <c r="C355" s="159" t="s">
        <v>550</v>
      </c>
      <c r="D355" s="160" t="s">
        <v>20</v>
      </c>
      <c r="E355" s="143">
        <v>1443310909</v>
      </c>
      <c r="F355" s="146">
        <v>1587642000</v>
      </c>
      <c r="G355" s="183">
        <v>1.00827</v>
      </c>
      <c r="H355" s="146">
        <v>82794398</v>
      </c>
      <c r="I355" s="145">
        <v>0.86745000000000005</v>
      </c>
      <c r="J355" s="146">
        <v>1399563894.792383</v>
      </c>
      <c r="K355" s="146">
        <v>1382605700</v>
      </c>
      <c r="L355" s="146">
        <v>1366159052.15622</v>
      </c>
      <c r="M355" s="147">
        <v>0.98401437891879118</v>
      </c>
      <c r="N355" s="146">
        <v>1399563894.792383</v>
      </c>
      <c r="O355" s="148">
        <v>0.87501850356298272</v>
      </c>
      <c r="P355" s="148"/>
      <c r="Q355" s="149">
        <v>0.99427574059534807</v>
      </c>
      <c r="R355" s="150" t="s">
        <v>6508</v>
      </c>
      <c r="S355" s="146" t="s">
        <v>1305</v>
      </c>
      <c r="T355" s="151">
        <v>86.750129888351111</v>
      </c>
      <c r="U355" s="152">
        <v>87.445118177196747</v>
      </c>
      <c r="V355" s="119">
        <f t="shared" si="53"/>
        <v>0.86939687914529851</v>
      </c>
      <c r="W355" s="150" t="s">
        <v>6507</v>
      </c>
      <c r="X355" s="153">
        <v>0.99422002882261873</v>
      </c>
      <c r="Y355" s="154">
        <v>99422.002882261877</v>
      </c>
      <c r="Z355" s="121">
        <f t="shared" si="54"/>
        <v>1380214273.7436502</v>
      </c>
      <c r="AA355" s="155">
        <v>1374614279</v>
      </c>
      <c r="AB355" s="154">
        <v>1347121993.4200001</v>
      </c>
      <c r="AC355" s="156" t="s">
        <v>9139</v>
      </c>
      <c r="AD355" s="156">
        <v>45267.458333333328</v>
      </c>
      <c r="AE355" s="187" t="s">
        <v>4557</v>
      </c>
      <c r="AF355" s="140" t="s">
        <v>9146</v>
      </c>
      <c r="AG355" s="158" t="s">
        <v>109</v>
      </c>
    </row>
    <row r="356" spans="1:33" ht="12.6" customHeight="1">
      <c r="A356" s="160" t="s">
        <v>267</v>
      </c>
      <c r="B356" s="159" t="s">
        <v>1301</v>
      </c>
      <c r="C356" s="159" t="s">
        <v>550</v>
      </c>
      <c r="D356" s="160" t="s">
        <v>20</v>
      </c>
      <c r="E356" s="143">
        <v>1092755455</v>
      </c>
      <c r="F356" s="146">
        <v>1202031000</v>
      </c>
      <c r="G356" s="183">
        <v>1.00827</v>
      </c>
      <c r="H356" s="146">
        <v>73534060</v>
      </c>
      <c r="I356" s="145">
        <v>0.86745000000000005</v>
      </c>
      <c r="J356" s="146">
        <v>1061071874.4141564</v>
      </c>
      <c r="K356" s="146">
        <v>1036446733</v>
      </c>
      <c r="L356" s="146">
        <v>1024117784.5322717</v>
      </c>
      <c r="M356" s="147">
        <v>0.97282929182953048</v>
      </c>
      <c r="N356" s="146">
        <v>1061071874.4141564</v>
      </c>
      <c r="O356" s="148">
        <v>0.87509126468181331</v>
      </c>
      <c r="P356" s="148"/>
      <c r="Q356" s="149">
        <v>1.0002170029810671</v>
      </c>
      <c r="R356" s="150" t="s">
        <v>6511</v>
      </c>
      <c r="S356" s="146" t="s">
        <v>1302</v>
      </c>
      <c r="T356" s="151">
        <v>86.746567330422181</v>
      </c>
      <c r="U356" s="152">
        <v>87.557181866041972</v>
      </c>
      <c r="V356" s="119">
        <f t="shared" si="53"/>
        <v>0.87574696492852511</v>
      </c>
      <c r="W356" s="150" t="s">
        <v>6510</v>
      </c>
      <c r="X356" s="153">
        <v>1.0002000364383281</v>
      </c>
      <c r="Y356" s="154">
        <v>100020.00364383281</v>
      </c>
      <c r="Z356" s="121">
        <f t="shared" si="54"/>
        <v>1052657308.9555</v>
      </c>
      <c r="AA356" s="155">
        <v>1036654061</v>
      </c>
      <c r="AB356" s="154">
        <v>1015920979.78</v>
      </c>
      <c r="AC356" s="156" t="s">
        <v>9139</v>
      </c>
      <c r="AD356" s="156">
        <v>45267.458333333328</v>
      </c>
      <c r="AE356" s="187" t="s">
        <v>4557</v>
      </c>
      <c r="AF356" s="140" t="s">
        <v>9147</v>
      </c>
      <c r="AG356" s="158" t="s">
        <v>109</v>
      </c>
    </row>
    <row r="357" spans="1:33" ht="12.6" customHeight="1">
      <c r="A357" s="160" t="s">
        <v>268</v>
      </c>
      <c r="B357" s="159" t="s">
        <v>2714</v>
      </c>
      <c r="C357" s="159" t="s">
        <v>550</v>
      </c>
      <c r="D357" s="160" t="s">
        <v>20</v>
      </c>
      <c r="E357" s="143">
        <v>1312149091</v>
      </c>
      <c r="F357" s="146">
        <v>1443364000</v>
      </c>
      <c r="G357" s="183">
        <v>1.0082699999999998</v>
      </c>
      <c r="H357" s="146">
        <v>69205091</v>
      </c>
      <c r="I357" s="145">
        <v>0.86745000000000005</v>
      </c>
      <c r="J357" s="146">
        <v>1271573657.8739359</v>
      </c>
      <c r="K357" s="146">
        <v>1234621868</v>
      </c>
      <c r="L357" s="146">
        <v>1219935547.0313926</v>
      </c>
      <c r="M357" s="147">
        <v>0.96702702119250561</v>
      </c>
      <c r="N357" s="146">
        <v>1271573657.8739359</v>
      </c>
      <c r="O357" s="148">
        <v>0.87498509742873987</v>
      </c>
      <c r="P357" s="148"/>
      <c r="Q357" s="149">
        <v>0.98977997967195142</v>
      </c>
      <c r="R357" s="150" t="s">
        <v>6514</v>
      </c>
      <c r="S357" s="146" t="s">
        <v>2715</v>
      </c>
      <c r="T357" s="151">
        <v>86.745224332780197</v>
      </c>
      <c r="U357" s="152">
        <v>87.387315891533746</v>
      </c>
      <c r="V357" s="119">
        <f t="shared" si="53"/>
        <v>0.86494002898783673</v>
      </c>
      <c r="W357" s="150" t="s">
        <v>6513</v>
      </c>
      <c r="X357" s="153">
        <v>0.98977754398751805</v>
      </c>
      <c r="Y357" s="154">
        <v>98977.7543987518</v>
      </c>
      <c r="Z357" s="121">
        <f t="shared" si="54"/>
        <v>1248420250.4108</v>
      </c>
      <c r="AA357" s="155">
        <v>1222001001</v>
      </c>
      <c r="AB357" s="154">
        <v>1197560980.98</v>
      </c>
      <c r="AC357" s="156" t="s">
        <v>9139</v>
      </c>
      <c r="AD357" s="156">
        <v>45267.458333333328</v>
      </c>
      <c r="AE357" s="187" t="s">
        <v>4557</v>
      </c>
      <c r="AF357" s="140" t="s">
        <v>9148</v>
      </c>
      <c r="AG357" s="158" t="s">
        <v>109</v>
      </c>
    </row>
    <row r="358" spans="1:33" ht="12.6" customHeight="1">
      <c r="A358" s="160" t="s">
        <v>269</v>
      </c>
      <c r="B358" s="159" t="s">
        <v>2738</v>
      </c>
      <c r="C358" s="159" t="s">
        <v>550</v>
      </c>
      <c r="D358" s="160" t="s">
        <v>20</v>
      </c>
      <c r="E358" s="143">
        <v>680615456</v>
      </c>
      <c r="F358" s="146">
        <v>748677000</v>
      </c>
      <c r="G358" s="183">
        <v>1.00827</v>
      </c>
      <c r="H358" s="146">
        <v>38275154</v>
      </c>
      <c r="I358" s="145">
        <v>0.87744999999999995</v>
      </c>
      <c r="J358" s="146">
        <v>667050037.03298545</v>
      </c>
      <c r="K358" s="146">
        <v>630441214</v>
      </c>
      <c r="L358" s="146">
        <v>622941863.58298433</v>
      </c>
      <c r="M358" s="147">
        <v>0.94112677396739375</v>
      </c>
      <c r="N358" s="146">
        <v>667050037.03298545</v>
      </c>
      <c r="O358" s="148">
        <v>0.88509747908648517</v>
      </c>
      <c r="P358" s="148"/>
      <c r="Q358" s="149">
        <v>1.0051788983016217</v>
      </c>
      <c r="R358" s="150" t="s">
        <v>6554</v>
      </c>
      <c r="S358" s="146" t="s">
        <v>2739</v>
      </c>
      <c r="T358" s="151">
        <v>87.749259463666903</v>
      </c>
      <c r="U358" s="152">
        <v>88.372364761504898</v>
      </c>
      <c r="V358" s="119">
        <f t="shared" si="53"/>
        <v>0.88825943631232163</v>
      </c>
      <c r="W358" s="150" t="s">
        <v>6553</v>
      </c>
      <c r="X358" s="153">
        <v>1.0051325872171843</v>
      </c>
      <c r="Y358" s="154">
        <v>100513.25872171843</v>
      </c>
      <c r="Z358" s="121">
        <f t="shared" si="54"/>
        <v>664988987.01520002</v>
      </c>
      <c r="AA358" s="155">
        <v>633677009</v>
      </c>
      <c r="AB358" s="154">
        <v>621003468.81999993</v>
      </c>
      <c r="AC358" s="156" t="s">
        <v>9139</v>
      </c>
      <c r="AD358" s="156">
        <v>45267.458333333328</v>
      </c>
      <c r="AE358" s="187" t="s">
        <v>4557</v>
      </c>
      <c r="AF358" s="140" t="s">
        <v>9149</v>
      </c>
      <c r="AG358" s="158" t="s">
        <v>109</v>
      </c>
    </row>
    <row r="359" spans="1:33" ht="12.6" customHeight="1">
      <c r="A359" s="160" t="s">
        <v>270</v>
      </c>
      <c r="B359" s="159" t="s">
        <v>2717</v>
      </c>
      <c r="C359" s="159" t="s">
        <v>481</v>
      </c>
      <c r="D359" s="160" t="s">
        <v>20</v>
      </c>
      <c r="E359" s="143">
        <v>841966364</v>
      </c>
      <c r="F359" s="146">
        <v>926163000</v>
      </c>
      <c r="G359" s="183">
        <v>1.0082699999999998</v>
      </c>
      <c r="H359" s="146">
        <v>40505738</v>
      </c>
      <c r="I359" s="145">
        <v>0.87744999999999995</v>
      </c>
      <c r="J359" s="146">
        <v>824346415.00227427</v>
      </c>
      <c r="K359" s="146">
        <v>804354040</v>
      </c>
      <c r="L359" s="146">
        <v>794785926.95258379</v>
      </c>
      <c r="M359" s="147">
        <v>0.97189510111653854</v>
      </c>
      <c r="N359" s="146">
        <v>824346415.00227439</v>
      </c>
      <c r="O359" s="148">
        <v>0.88503838971770821</v>
      </c>
      <c r="P359" s="148"/>
      <c r="Q359" s="149">
        <v>0.99033619732960665</v>
      </c>
      <c r="R359" s="150" t="s">
        <v>6520</v>
      </c>
      <c r="S359" s="146" t="s">
        <v>2718</v>
      </c>
      <c r="T359" s="151">
        <v>87.748815249103288</v>
      </c>
      <c r="U359" s="152">
        <v>88.289871735167111</v>
      </c>
      <c r="V359" s="119">
        <f t="shared" si="53"/>
        <v>0.8743302204903457</v>
      </c>
      <c r="W359" s="150" t="s">
        <v>6519</v>
      </c>
      <c r="X359" s="153">
        <v>0.99029503985799472</v>
      </c>
      <c r="Y359" s="154">
        <v>99029.503985799471</v>
      </c>
      <c r="Z359" s="121">
        <f t="shared" si="54"/>
        <v>809738852.89814997</v>
      </c>
      <c r="AA359" s="155">
        <v>796547817</v>
      </c>
      <c r="AB359" s="154">
        <v>780616860.65999997</v>
      </c>
      <c r="AC359" s="156" t="s">
        <v>9139</v>
      </c>
      <c r="AD359" s="156">
        <v>45267.458333333328</v>
      </c>
      <c r="AE359" s="187" t="s">
        <v>4557</v>
      </c>
      <c r="AF359" s="140" t="s">
        <v>9150</v>
      </c>
      <c r="AG359" s="158" t="s">
        <v>109</v>
      </c>
    </row>
    <row r="360" spans="1:33" ht="12.6" customHeight="1">
      <c r="A360" s="160" t="s">
        <v>271</v>
      </c>
      <c r="B360" s="159" t="s">
        <v>2726</v>
      </c>
      <c r="C360" s="159" t="s">
        <v>422</v>
      </c>
      <c r="D360" s="160" t="s">
        <v>20</v>
      </c>
      <c r="E360" s="143">
        <v>536163636</v>
      </c>
      <c r="F360" s="146">
        <v>589780000</v>
      </c>
      <c r="G360" s="183">
        <v>1.00827</v>
      </c>
      <c r="H360" s="146">
        <v>30297516</v>
      </c>
      <c r="I360" s="145">
        <v>0.87744999999999995</v>
      </c>
      <c r="J360" s="146">
        <v>525495166.93826997</v>
      </c>
      <c r="K360" s="146">
        <v>508934912</v>
      </c>
      <c r="L360" s="146">
        <v>502880927.64779514</v>
      </c>
      <c r="M360" s="147">
        <v>0.96457119469040586</v>
      </c>
      <c r="N360" s="146">
        <v>525495166.93826997</v>
      </c>
      <c r="O360" s="148">
        <v>0.88509947156499358</v>
      </c>
      <c r="P360" s="148"/>
      <c r="Q360" s="149">
        <v>1.0018559881093976</v>
      </c>
      <c r="R360" s="150" t="s">
        <v>6568</v>
      </c>
      <c r="S360" s="146" t="s">
        <v>2727</v>
      </c>
      <c r="T360" s="151">
        <v>87.745774759391864</v>
      </c>
      <c r="U360" s="152">
        <v>88.374124124748832</v>
      </c>
      <c r="V360" s="119">
        <f t="shared" si="53"/>
        <v>0.88537403777679813</v>
      </c>
      <c r="W360" s="150" t="s">
        <v>6567</v>
      </c>
      <c r="X360" s="153">
        <v>1.0018475957136559</v>
      </c>
      <c r="Y360" s="154">
        <v>100184.75957136559</v>
      </c>
      <c r="Z360" s="121">
        <f t="shared" si="54"/>
        <v>522171556.91454995</v>
      </c>
      <c r="AA360" s="155">
        <v>509875218</v>
      </c>
      <c r="AB360" s="154">
        <v>499677713.63999999</v>
      </c>
      <c r="AC360" s="156" t="s">
        <v>9139</v>
      </c>
      <c r="AD360" s="156">
        <v>45267.458333333328</v>
      </c>
      <c r="AE360" s="187" t="s">
        <v>4557</v>
      </c>
      <c r="AF360" s="140" t="s">
        <v>9151</v>
      </c>
      <c r="AG360" s="158" t="s">
        <v>109</v>
      </c>
    </row>
    <row r="361" spans="1:33" ht="12.6" customHeight="1">
      <c r="A361" s="160" t="s">
        <v>272</v>
      </c>
      <c r="B361" s="159" t="s">
        <v>2741</v>
      </c>
      <c r="C361" s="159" t="s">
        <v>481</v>
      </c>
      <c r="D361" s="160" t="s">
        <v>20</v>
      </c>
      <c r="E361" s="143">
        <v>617653637</v>
      </c>
      <c r="F361" s="146">
        <v>679419000</v>
      </c>
      <c r="G361" s="183">
        <v>1.00827</v>
      </c>
      <c r="H361" s="146">
        <v>40242000</v>
      </c>
      <c r="I361" s="145">
        <v>0.87744999999999995</v>
      </c>
      <c r="J361" s="146">
        <v>606018070.43681848</v>
      </c>
      <c r="K361" s="146">
        <v>585615560</v>
      </c>
      <c r="L361" s="146">
        <v>578649428.66757607</v>
      </c>
      <c r="M361" s="147">
        <v>0.96236149196454845</v>
      </c>
      <c r="N361" s="146">
        <v>606018070.43681848</v>
      </c>
      <c r="O361" s="148">
        <v>0.88516337483485552</v>
      </c>
      <c r="P361" s="148"/>
      <c r="Q361" s="149">
        <v>0.99646425107292425</v>
      </c>
      <c r="R361" s="150" t="s">
        <v>6551</v>
      </c>
      <c r="S361" s="146" t="s">
        <v>2742</v>
      </c>
      <c r="T361" s="151">
        <v>87.746559878183959</v>
      </c>
      <c r="U361" s="152">
        <v>88.474918794040676</v>
      </c>
      <c r="V361" s="119">
        <f t="shared" si="53"/>
        <v>0.88160619588206979</v>
      </c>
      <c r="W361" s="150" t="s">
        <v>6550</v>
      </c>
      <c r="X361" s="153">
        <v>0.99644758977891401</v>
      </c>
      <c r="Y361" s="154">
        <v>99644.758977891397</v>
      </c>
      <c r="Z361" s="121">
        <f t="shared" si="54"/>
        <v>598970067.26625001</v>
      </c>
      <c r="AA361" s="155">
        <v>583535214</v>
      </c>
      <c r="AB361" s="154">
        <v>571864509.72000003</v>
      </c>
      <c r="AC361" s="156" t="s">
        <v>9139</v>
      </c>
      <c r="AD361" s="156">
        <v>45267.458333333328</v>
      </c>
      <c r="AE361" s="187" t="s">
        <v>4557</v>
      </c>
      <c r="AF361" s="140" t="s">
        <v>9152</v>
      </c>
      <c r="AG361" s="158" t="s">
        <v>109</v>
      </c>
    </row>
    <row r="362" spans="1:33" ht="12.6" customHeight="1">
      <c r="A362" s="160" t="s">
        <v>273</v>
      </c>
      <c r="B362" s="159" t="s">
        <v>2707</v>
      </c>
      <c r="C362" s="159" t="s">
        <v>466</v>
      </c>
      <c r="D362" s="160" t="s">
        <v>20</v>
      </c>
      <c r="E362" s="143">
        <v>1002383000</v>
      </c>
      <c r="F362" s="146">
        <v>1102621000</v>
      </c>
      <c r="G362" s="183">
        <v>1.00827</v>
      </c>
      <c r="H362" s="146">
        <v>60800357</v>
      </c>
      <c r="I362" s="145">
        <v>0.86745000000000005</v>
      </c>
      <c r="J362" s="146">
        <v>972437668.9802916</v>
      </c>
      <c r="K362" s="146">
        <v>923326255</v>
      </c>
      <c r="L362" s="146">
        <v>912342919.86627293</v>
      </c>
      <c r="M362" s="147">
        <v>0.94544018000866659</v>
      </c>
      <c r="N362" s="146">
        <v>972437668.9802916</v>
      </c>
      <c r="O362" s="148">
        <v>0.87504247310282146</v>
      </c>
      <c r="P362" s="148"/>
      <c r="Q362" s="149">
        <v>0.9908029998110035</v>
      </c>
      <c r="R362" s="150" t="s">
        <v>6505</v>
      </c>
      <c r="S362" s="146" t="s">
        <v>2708</v>
      </c>
      <c r="T362" s="151">
        <v>86.749676809157648</v>
      </c>
      <c r="U362" s="152">
        <v>87.48714134337375</v>
      </c>
      <c r="V362" s="119">
        <f t="shared" si="53"/>
        <v>0.86678108978515733</v>
      </c>
      <c r="W362" s="150" t="s">
        <v>6504</v>
      </c>
      <c r="X362" s="153">
        <v>0.99075255686224006</v>
      </c>
      <c r="Y362" s="154">
        <v>99075.255686224002</v>
      </c>
      <c r="Z362" s="121">
        <f t="shared" si="54"/>
        <v>955682784.90410006</v>
      </c>
      <c r="AA362" s="155">
        <v>914787848</v>
      </c>
      <c r="AB362" s="154">
        <v>896492091.03999996</v>
      </c>
      <c r="AC362" s="156" t="s">
        <v>9153</v>
      </c>
      <c r="AD362" s="156">
        <v>45267.625</v>
      </c>
      <c r="AE362" s="187" t="s">
        <v>4557</v>
      </c>
      <c r="AF362" s="140" t="s">
        <v>9154</v>
      </c>
      <c r="AG362" s="161"/>
    </row>
    <row r="363" spans="1:33" ht="12.6" customHeight="1">
      <c r="A363" s="160" t="s">
        <v>274</v>
      </c>
      <c r="B363" s="159" t="s">
        <v>2735</v>
      </c>
      <c r="C363" s="159" t="s">
        <v>379</v>
      </c>
      <c r="D363" s="160" t="s">
        <v>20</v>
      </c>
      <c r="E363" s="143">
        <v>934290000</v>
      </c>
      <c r="F363" s="146">
        <v>1027719000</v>
      </c>
      <c r="G363" s="183">
        <v>0.99739637841508832</v>
      </c>
      <c r="H363" s="146">
        <v>55665448</v>
      </c>
      <c r="I363" s="145">
        <v>0.87744999999999995</v>
      </c>
      <c r="J363" s="146">
        <v>906245964.06336856</v>
      </c>
      <c r="K363" s="146">
        <v>883708359</v>
      </c>
      <c r="L363" s="146">
        <v>863779366.50490594</v>
      </c>
      <c r="M363" s="147">
        <v>0.95030399160640955</v>
      </c>
      <c r="N363" s="146">
        <v>906245964.06336856</v>
      </c>
      <c r="O363" s="148">
        <v>0.87503462572951796</v>
      </c>
      <c r="P363" s="148"/>
      <c r="Q363" s="149">
        <v>1.001493573478673</v>
      </c>
      <c r="R363" s="150" t="s">
        <v>6558</v>
      </c>
      <c r="S363" s="146" t="s">
        <v>2736</v>
      </c>
      <c r="T363" s="151">
        <v>87.7474130680516</v>
      </c>
      <c r="U363" s="152">
        <v>88.410090600015238</v>
      </c>
      <c r="V363" s="119">
        <f t="shared" si="53"/>
        <v>0.88539834332147216</v>
      </c>
      <c r="W363" s="150" t="s">
        <v>6557</v>
      </c>
      <c r="X363" s="153">
        <v>1.0014675217642177</v>
      </c>
      <c r="Y363" s="154">
        <v>100146.75217642177</v>
      </c>
      <c r="Z363" s="121">
        <f t="shared" si="54"/>
        <v>909917207.2924</v>
      </c>
      <c r="AA363" s="155">
        <v>885005221</v>
      </c>
      <c r="AB363" s="154">
        <v>867305116.58000004</v>
      </c>
      <c r="AC363" s="156" t="s">
        <v>9139</v>
      </c>
      <c r="AD363" s="156">
        <v>45267.458333333328</v>
      </c>
      <c r="AE363" s="187" t="s">
        <v>4557</v>
      </c>
      <c r="AF363" s="140" t="s">
        <v>9155</v>
      </c>
      <c r="AG363" s="158" t="s">
        <v>109</v>
      </c>
    </row>
    <row r="364" spans="1:33" ht="12.6" customHeight="1">
      <c r="A364" s="160" t="s">
        <v>275</v>
      </c>
      <c r="B364" s="159" t="s">
        <v>2729</v>
      </c>
      <c r="C364" s="159" t="s">
        <v>456</v>
      </c>
      <c r="D364" s="160" t="s">
        <v>20</v>
      </c>
      <c r="E364" s="143">
        <v>539136367</v>
      </c>
      <c r="F364" s="146">
        <v>593050000</v>
      </c>
      <c r="G364" s="183">
        <v>1.00827</v>
      </c>
      <c r="H364" s="146">
        <v>27231169</v>
      </c>
      <c r="I364" s="145">
        <v>0.87744999999999995</v>
      </c>
      <c r="J364" s="146">
        <v>528012376.40602499</v>
      </c>
      <c r="K364" s="146">
        <v>505505303</v>
      </c>
      <c r="L364" s="146">
        <v>499492115.21869379</v>
      </c>
      <c r="M364" s="147">
        <v>0.95346252304811563</v>
      </c>
      <c r="N364" s="146">
        <v>528012376.40602499</v>
      </c>
      <c r="O364" s="148">
        <v>0.88505574570745416</v>
      </c>
      <c r="P364" s="148"/>
      <c r="Q364" s="149">
        <v>0.9958210598944488</v>
      </c>
      <c r="R364" s="150" t="s">
        <v>6561</v>
      </c>
      <c r="S364" s="146" t="s">
        <v>2730</v>
      </c>
      <c r="T364" s="151">
        <v>87.747629213161844</v>
      </c>
      <c r="U364" s="152">
        <v>88.312600287052106</v>
      </c>
      <c r="V364" s="119">
        <f t="shared" si="53"/>
        <v>0.87941033639659383</v>
      </c>
      <c r="W364" s="150" t="s">
        <v>6560</v>
      </c>
      <c r="X364" s="153">
        <v>0.99579259758873617</v>
      </c>
      <c r="Y364" s="154">
        <v>99579.259758873624</v>
      </c>
      <c r="Z364" s="121">
        <f t="shared" si="54"/>
        <v>521519489.02094996</v>
      </c>
      <c r="AA364" s="155">
        <v>503378439</v>
      </c>
      <c r="AB364" s="154">
        <v>493310870.21999997</v>
      </c>
      <c r="AC364" s="156" t="s">
        <v>9139</v>
      </c>
      <c r="AD364" s="156">
        <v>45267.458333333328</v>
      </c>
      <c r="AE364" s="187" t="s">
        <v>4638</v>
      </c>
      <c r="AF364" s="140" t="s">
        <v>9156</v>
      </c>
      <c r="AG364" s="158" t="s">
        <v>109</v>
      </c>
    </row>
    <row r="365" spans="1:33" ht="12.6" customHeight="1">
      <c r="A365" s="160" t="s">
        <v>276</v>
      </c>
      <c r="B365" s="159" t="s">
        <v>1310</v>
      </c>
      <c r="C365" s="159" t="s">
        <v>456</v>
      </c>
      <c r="D365" s="160" t="s">
        <v>20</v>
      </c>
      <c r="E365" s="143">
        <v>756537000</v>
      </c>
      <c r="F365" s="146">
        <v>832190700</v>
      </c>
      <c r="G365" s="183">
        <v>1.00827</v>
      </c>
      <c r="H365" s="146">
        <v>31120743</v>
      </c>
      <c r="I365" s="145">
        <v>0.87744999999999995</v>
      </c>
      <c r="J365" s="146">
        <v>740058378.15439296</v>
      </c>
      <c r="K365" s="146">
        <v>726509852</v>
      </c>
      <c r="L365" s="146">
        <v>717867726.70651925</v>
      </c>
      <c r="M365" s="147">
        <v>0.97788041177185125</v>
      </c>
      <c r="N365" s="146">
        <v>740058378.15439296</v>
      </c>
      <c r="O365" s="148">
        <v>0.88498841950003748</v>
      </c>
      <c r="P365" s="148"/>
      <c r="Q365" s="149">
        <v>1.0063650873188357</v>
      </c>
      <c r="R365" s="150" t="s">
        <v>6564</v>
      </c>
      <c r="S365" s="146" t="s">
        <v>1311</v>
      </c>
      <c r="T365" s="151">
        <v>87.745910408934861</v>
      </c>
      <c r="U365" s="152">
        <v>88.201272556826183</v>
      </c>
      <c r="V365" s="119">
        <f t="shared" si="53"/>
        <v>0.88761794622314327</v>
      </c>
      <c r="W365" s="150" t="s">
        <v>6563</v>
      </c>
      <c r="X365" s="153">
        <v>1.0063550337681015</v>
      </c>
      <c r="Y365" s="154">
        <v>100635.50337681016</v>
      </c>
      <c r="Z365" s="121">
        <f t="shared" si="54"/>
        <v>738660058.83964992</v>
      </c>
      <c r="AA365" s="155">
        <v>731126847</v>
      </c>
      <c r="AB365" s="154">
        <v>716504310.05999994</v>
      </c>
      <c r="AC365" s="156" t="s">
        <v>9139</v>
      </c>
      <c r="AD365" s="156">
        <v>45267.458333333328</v>
      </c>
      <c r="AE365" s="187" t="s">
        <v>4638</v>
      </c>
      <c r="AF365" s="140" t="s">
        <v>9157</v>
      </c>
      <c r="AG365" s="158" t="s">
        <v>109</v>
      </c>
    </row>
    <row r="366" spans="1:33" ht="12.6" customHeight="1">
      <c r="A366" s="160" t="s">
        <v>277</v>
      </c>
      <c r="B366" s="159" t="s">
        <v>2723</v>
      </c>
      <c r="C366" s="159" t="s">
        <v>440</v>
      </c>
      <c r="D366" s="160" t="s">
        <v>20</v>
      </c>
      <c r="E366" s="143">
        <v>938437273</v>
      </c>
      <c r="F366" s="146">
        <v>1032281000</v>
      </c>
      <c r="G366" s="183">
        <v>0.99740413149419294</v>
      </c>
      <c r="H366" s="146">
        <v>56614799</v>
      </c>
      <c r="I366" s="145">
        <v>0.87744999999999995</v>
      </c>
      <c r="J366" s="146">
        <v>910361834.36648154</v>
      </c>
      <c r="K366" s="146">
        <v>894079786</v>
      </c>
      <c r="L366" s="146">
        <v>873923694.99300694</v>
      </c>
      <c r="M366" s="147">
        <v>0.95717544242258767</v>
      </c>
      <c r="N366" s="146">
        <v>910361834.36648154</v>
      </c>
      <c r="O366" s="148">
        <v>0.87504008490961505</v>
      </c>
      <c r="P366" s="148"/>
      <c r="Q366" s="149">
        <v>1.0053780001977488</v>
      </c>
      <c r="R366" s="150" t="s">
        <v>6572</v>
      </c>
      <c r="S366" s="146" t="s">
        <v>2724</v>
      </c>
      <c r="T366" s="151">
        <v>87.746429244822863</v>
      </c>
      <c r="U366" s="152">
        <v>88.414883987814321</v>
      </c>
      <c r="V366" s="119">
        <f t="shared" si="53"/>
        <v>0.88889010356676135</v>
      </c>
      <c r="W366" s="150" t="s">
        <v>6571</v>
      </c>
      <c r="X366" s="153">
        <v>1.0053625175703127</v>
      </c>
      <c r="Y366" s="154">
        <v>100536.25175703126</v>
      </c>
      <c r="Z366" s="121">
        <f t="shared" si="54"/>
        <v>917570341.22369993</v>
      </c>
      <c r="AA366" s="155">
        <v>898874305</v>
      </c>
      <c r="AB366" s="154">
        <v>880896818.89999998</v>
      </c>
      <c r="AC366" s="156" t="s">
        <v>9139</v>
      </c>
      <c r="AD366" s="156">
        <v>45267.458333333328</v>
      </c>
      <c r="AE366" s="187" t="s">
        <v>4638</v>
      </c>
      <c r="AF366" s="140" t="s">
        <v>9158</v>
      </c>
      <c r="AG366" s="158" t="s">
        <v>109</v>
      </c>
    </row>
    <row r="367" spans="1:33" ht="12.6" customHeight="1">
      <c r="A367" s="160" t="s">
        <v>278</v>
      </c>
      <c r="B367" s="159" t="s">
        <v>2710</v>
      </c>
      <c r="C367" s="159" t="s">
        <v>4645</v>
      </c>
      <c r="D367" s="160" t="s">
        <v>20</v>
      </c>
      <c r="E367" s="143">
        <v>2646962727</v>
      </c>
      <c r="F367" s="146">
        <v>2911659000</v>
      </c>
      <c r="G367" s="183">
        <v>1.00827</v>
      </c>
      <c r="H367" s="146">
        <v>108421416</v>
      </c>
      <c r="I367" s="145">
        <v>0.86745000000000005</v>
      </c>
      <c r="J367" s="146">
        <v>2560977551.0590787</v>
      </c>
      <c r="K367" s="146">
        <v>2307372719</v>
      </c>
      <c r="L367" s="146">
        <v>2279925597.5584073</v>
      </c>
      <c r="M367" s="147">
        <v>0.89699396412223209</v>
      </c>
      <c r="N367" s="146">
        <v>2560977551.0590787</v>
      </c>
      <c r="O367" s="148">
        <v>0.87490127453252597</v>
      </c>
      <c r="P367" s="148"/>
      <c r="Q367" s="149">
        <v>1.0005150382783861</v>
      </c>
      <c r="R367" s="150" t="s">
        <v>6517</v>
      </c>
      <c r="S367" s="146" t="s">
        <v>2712</v>
      </c>
      <c r="T367" s="151">
        <v>86.747252882247651</v>
      </c>
      <c r="U367" s="152">
        <v>87.240503585926859</v>
      </c>
      <c r="V367" s="119">
        <f t="shared" si="53"/>
        <v>0.87283253293053886</v>
      </c>
      <c r="W367" s="150" t="s">
        <v>6516</v>
      </c>
      <c r="X367" s="153">
        <v>1.0004900213246126</v>
      </c>
      <c r="Y367" s="154">
        <v>100049.00213246126</v>
      </c>
      <c r="Z367" s="121">
        <f t="shared" si="54"/>
        <v>2541327514.21455</v>
      </c>
      <c r="AA367" s="155">
        <v>2308503381</v>
      </c>
      <c r="AB367" s="154">
        <v>2262333313.3800001</v>
      </c>
      <c r="AC367" s="156" t="s">
        <v>9159</v>
      </c>
      <c r="AD367" s="156">
        <v>45267.541666666664</v>
      </c>
      <c r="AE367" s="187" t="s">
        <v>4638</v>
      </c>
      <c r="AF367" s="140" t="s">
        <v>9160</v>
      </c>
      <c r="AG367" s="9" t="s">
        <v>109</v>
      </c>
    </row>
    <row r="368" spans="1:33" ht="12.6" customHeight="1">
      <c r="A368" s="160" t="s">
        <v>279</v>
      </c>
      <c r="B368" s="159" t="s">
        <v>2720</v>
      </c>
      <c r="C368" s="159" t="s">
        <v>379</v>
      </c>
      <c r="D368" s="160" t="s">
        <v>20</v>
      </c>
      <c r="E368" s="143">
        <v>767240909</v>
      </c>
      <c r="F368" s="146">
        <v>843965000</v>
      </c>
      <c r="G368" s="183">
        <v>1.004780000241156</v>
      </c>
      <c r="H368" s="146">
        <v>46530496</v>
      </c>
      <c r="I368" s="145">
        <v>0.87744999999999995</v>
      </c>
      <c r="J368" s="146">
        <v>749779169</v>
      </c>
      <c r="K368" s="146">
        <v>722885649</v>
      </c>
      <c r="L368" s="146">
        <v>711814221.72501719</v>
      </c>
      <c r="M368" s="147">
        <v>0.95351322667086413</v>
      </c>
      <c r="N368" s="146">
        <v>749779169</v>
      </c>
      <c r="O368" s="148">
        <v>0.88188894444928612</v>
      </c>
      <c r="P368" s="148"/>
      <c r="Q368" s="149">
        <v>0.99734439832474608</v>
      </c>
      <c r="R368" s="150" t="s">
        <v>6575</v>
      </c>
      <c r="S368" s="146" t="s">
        <v>2721</v>
      </c>
      <c r="T368" s="151">
        <v>87.745404428099135</v>
      </c>
      <c r="U368" s="152">
        <v>88.422841512279433</v>
      </c>
      <c r="V368" s="119">
        <f t="shared" si="53"/>
        <v>0.88187641667604699</v>
      </c>
      <c r="W368" s="150" t="s">
        <v>6574</v>
      </c>
      <c r="X368" s="153">
        <v>0.9973400555710249</v>
      </c>
      <c r="Y368" s="154">
        <v>99734.005557102486</v>
      </c>
      <c r="Z368" s="121">
        <f t="shared" si="54"/>
        <v>744269614.02979994</v>
      </c>
      <c r="AA368" s="155">
        <v>720962814</v>
      </c>
      <c r="AB368" s="154">
        <v>706543557.72000003</v>
      </c>
      <c r="AC368" s="156" t="s">
        <v>9139</v>
      </c>
      <c r="AD368" s="156">
        <v>45267.458333333328</v>
      </c>
      <c r="AE368" s="187" t="s">
        <v>4638</v>
      </c>
      <c r="AF368" s="140" t="s">
        <v>9161</v>
      </c>
      <c r="AG368" s="158" t="s">
        <v>109</v>
      </c>
    </row>
    <row r="369" spans="1:33" ht="12.6" customHeight="1">
      <c r="A369" s="160" t="s">
        <v>280</v>
      </c>
      <c r="B369" s="159" t="s">
        <v>1307</v>
      </c>
      <c r="C369" s="159" t="s">
        <v>379</v>
      </c>
      <c r="D369" s="160" t="s">
        <v>20</v>
      </c>
      <c r="E369" s="143">
        <v>1024009091</v>
      </c>
      <c r="F369" s="146">
        <v>1126410000</v>
      </c>
      <c r="G369" s="183">
        <v>1.00478</v>
      </c>
      <c r="H369" s="146">
        <v>58375720</v>
      </c>
      <c r="I369" s="145">
        <v>0.86745000000000005</v>
      </c>
      <c r="J369" s="146">
        <v>989512615.00050998</v>
      </c>
      <c r="K369" s="146">
        <v>976454268</v>
      </c>
      <c r="L369" s="146">
        <v>961499285.01301908</v>
      </c>
      <c r="M369" s="147">
        <v>0.97611025775754956</v>
      </c>
      <c r="N369" s="146">
        <v>989512615.00050998</v>
      </c>
      <c r="O369" s="148">
        <v>0.87182304204740502</v>
      </c>
      <c r="P369" s="148"/>
      <c r="Q369" s="149">
        <v>1.0007304683585871</v>
      </c>
      <c r="R369" s="150" t="s">
        <v>6578</v>
      </c>
      <c r="S369" s="146" t="s">
        <v>1308</v>
      </c>
      <c r="T369" s="151">
        <v>86.745268375249609</v>
      </c>
      <c r="U369" s="152">
        <v>87.431689820041086</v>
      </c>
      <c r="V369" s="119">
        <f t="shared" si="53"/>
        <v>0.87495299224971368</v>
      </c>
      <c r="W369" s="150" t="s">
        <v>6577</v>
      </c>
      <c r="X369" s="153">
        <v>1.0007275326035814</v>
      </c>
      <c r="Y369" s="154">
        <v>100072.75326035813</v>
      </c>
      <c r="Z369" s="121">
        <f t="shared" si="54"/>
        <v>985552931.46100008</v>
      </c>
      <c r="AA369" s="155">
        <v>977164671</v>
      </c>
      <c r="AB369" s="154">
        <v>957621377.57999992</v>
      </c>
      <c r="AC369" s="156" t="s">
        <v>9139</v>
      </c>
      <c r="AD369" s="156">
        <v>45267.458333333328</v>
      </c>
      <c r="AE369" s="187" t="s">
        <v>4638</v>
      </c>
      <c r="AF369" s="140" t="s">
        <v>9162</v>
      </c>
      <c r="AG369" s="158" t="s">
        <v>109</v>
      </c>
    </row>
    <row r="370" spans="1:33" ht="12.6" customHeight="1">
      <c r="A370" s="160" t="s">
        <v>284</v>
      </c>
      <c r="B370" s="159" t="s">
        <v>2704</v>
      </c>
      <c r="C370" s="159" t="s">
        <v>481</v>
      </c>
      <c r="D370" s="160" t="s">
        <v>20</v>
      </c>
      <c r="E370" s="143">
        <v>1333960000</v>
      </c>
      <c r="F370" s="146">
        <v>1467356000</v>
      </c>
      <c r="G370" s="183">
        <v>1.00827</v>
      </c>
      <c r="H370" s="146">
        <v>64700450</v>
      </c>
      <c r="I370" s="145">
        <v>0.86745000000000005</v>
      </c>
      <c r="J370" s="146">
        <v>1291960542.1948941</v>
      </c>
      <c r="K370" s="146">
        <v>1280672510</v>
      </c>
      <c r="L370" s="146">
        <v>1265438398.224546</v>
      </c>
      <c r="M370" s="147">
        <v>0.98743331220138075</v>
      </c>
      <c r="N370" s="146">
        <v>1291960542.1948941</v>
      </c>
      <c r="O370" s="148">
        <v>0.87495471870830588</v>
      </c>
      <c r="P370" s="148"/>
      <c r="Q370" s="149">
        <v>0.99462046115839575</v>
      </c>
      <c r="R370" s="150" t="s">
        <v>6501</v>
      </c>
      <c r="S370" s="146" t="s">
        <v>2705</v>
      </c>
      <c r="T370" s="151">
        <v>86.747092946138181</v>
      </c>
      <c r="U370" s="152">
        <v>87.334630439110541</v>
      </c>
      <c r="V370" s="119">
        <f t="shared" si="53"/>
        <v>0.86862807525917363</v>
      </c>
      <c r="W370" s="150" t="s">
        <v>6500</v>
      </c>
      <c r="X370" s="153">
        <v>0.99459752779829846</v>
      </c>
      <c r="Y370" s="154">
        <v>99459.75277982984</v>
      </c>
      <c r="Z370" s="121">
        <f t="shared" si="54"/>
        <v>1274557427.0900002</v>
      </c>
      <c r="AA370" s="155">
        <v>1273753713</v>
      </c>
      <c r="AB370" s="154">
        <v>1248278638.74</v>
      </c>
      <c r="AC370" s="156" t="s">
        <v>9163</v>
      </c>
      <c r="AD370" s="156">
        <v>45268.458333333328</v>
      </c>
      <c r="AE370" s="187" t="s">
        <v>4638</v>
      </c>
      <c r="AF370" s="140" t="s">
        <v>9164</v>
      </c>
      <c r="AG370" s="158" t="s">
        <v>109</v>
      </c>
    </row>
    <row r="371" spans="1:33" ht="12.6" customHeight="1">
      <c r="A371" s="160" t="s">
        <v>285</v>
      </c>
      <c r="B371" s="159" t="s">
        <v>1297</v>
      </c>
      <c r="C371" s="159" t="s">
        <v>440</v>
      </c>
      <c r="D371" s="160" t="s">
        <v>20</v>
      </c>
      <c r="E371" s="143">
        <v>804401818</v>
      </c>
      <c r="F371" s="146">
        <v>884842000</v>
      </c>
      <c r="G371" s="183">
        <v>1.00827</v>
      </c>
      <c r="H371" s="146">
        <v>49295694</v>
      </c>
      <c r="I371" s="145">
        <v>0.87744999999999995</v>
      </c>
      <c r="J371" s="146">
        <v>788866666.34838295</v>
      </c>
      <c r="K371" s="146">
        <v>764061309</v>
      </c>
      <c r="L371" s="146">
        <v>754972494.10492134</v>
      </c>
      <c r="M371" s="147">
        <v>0.96461470522159665</v>
      </c>
      <c r="N371" s="146">
        <v>788866666.34838295</v>
      </c>
      <c r="O371" s="148">
        <v>0.88513463232088418</v>
      </c>
      <c r="P371" s="148"/>
      <c r="Q371" s="149">
        <v>1.0037309152369411</v>
      </c>
      <c r="R371" s="150" t="s">
        <v>6497</v>
      </c>
      <c r="S371" s="146" t="s">
        <v>1299</v>
      </c>
      <c r="T371" s="151">
        <v>87.745077980749969</v>
      </c>
      <c r="U371" s="152">
        <v>88.42527836396529</v>
      </c>
      <c r="V371" s="119">
        <f t="shared" si="53"/>
        <v>0.88755111081978477</v>
      </c>
      <c r="W371" s="150" t="s">
        <v>6496</v>
      </c>
      <c r="X371" s="153">
        <v>1.0037300727135465</v>
      </c>
      <c r="Y371" s="154">
        <v>100373.00727135465</v>
      </c>
      <c r="Z371" s="121">
        <f t="shared" si="54"/>
        <v>785341845.86094999</v>
      </c>
      <c r="AA371" s="155">
        <v>766911314</v>
      </c>
      <c r="AB371" s="154">
        <v>751573087.72000003</v>
      </c>
      <c r="AC371" s="156" t="s">
        <v>9163</v>
      </c>
      <c r="AD371" s="156">
        <v>45268.458333333328</v>
      </c>
      <c r="AE371" s="187" t="s">
        <v>4611</v>
      </c>
      <c r="AF371" s="140" t="s">
        <v>9165</v>
      </c>
      <c r="AG371" s="158" t="s">
        <v>109</v>
      </c>
    </row>
    <row r="372" spans="1:33" ht="12.6" customHeight="1">
      <c r="A372" s="160" t="s">
        <v>287</v>
      </c>
      <c r="B372" s="159" t="s">
        <v>1259</v>
      </c>
      <c r="C372" s="159" t="s">
        <v>379</v>
      </c>
      <c r="D372" s="160" t="s">
        <v>20</v>
      </c>
      <c r="E372" s="143">
        <v>898344545</v>
      </c>
      <c r="F372" s="146">
        <v>988179000</v>
      </c>
      <c r="G372" s="183">
        <v>1.0064500000000001</v>
      </c>
      <c r="H372" s="146">
        <v>37569566</v>
      </c>
      <c r="I372" s="145">
        <v>0.87744999999999995</v>
      </c>
      <c r="J372" s="146">
        <v>877274464.79319751</v>
      </c>
      <c r="K372" s="146">
        <v>859416715</v>
      </c>
      <c r="L372" s="146">
        <v>847660753.75551498</v>
      </c>
      <c r="M372" s="147">
        <v>0.97229652992162474</v>
      </c>
      <c r="N372" s="146">
        <v>877274464.79319751</v>
      </c>
      <c r="O372" s="148">
        <v>0.88333322683309023</v>
      </c>
      <c r="P372" s="148"/>
      <c r="Q372" s="149">
        <v>1.0067439012472761</v>
      </c>
      <c r="R372" s="150" t="s">
        <v>6474</v>
      </c>
      <c r="S372" s="146" t="s">
        <v>1260</v>
      </c>
      <c r="T372" s="151">
        <v>87.752141605139599</v>
      </c>
      <c r="U372" s="152">
        <v>88.214709746477624</v>
      </c>
      <c r="V372" s="119">
        <f t="shared" si="53"/>
        <v>0.88802666318551593</v>
      </c>
      <c r="W372" s="150" t="s">
        <v>6473</v>
      </c>
      <c r="X372" s="153">
        <v>1.0066650627062506</v>
      </c>
      <c r="Y372" s="154">
        <v>100666.50627062506</v>
      </c>
      <c r="Z372" s="121">
        <f t="shared" si="54"/>
        <v>877460940.86204994</v>
      </c>
      <c r="AA372" s="155">
        <v>865144782</v>
      </c>
      <c r="AB372" s="154">
        <v>847841886.36000001</v>
      </c>
      <c r="AC372" s="156" t="s">
        <v>9166</v>
      </c>
      <c r="AD372" s="156">
        <v>45271.458333333328</v>
      </c>
      <c r="AE372" s="187" t="s">
        <v>4557</v>
      </c>
      <c r="AF372" s="140" t="s">
        <v>9167</v>
      </c>
      <c r="AG372" s="158" t="s">
        <v>109</v>
      </c>
    </row>
    <row r="373" spans="1:33" ht="12.6" customHeight="1">
      <c r="A373" s="160" t="s">
        <v>288</v>
      </c>
      <c r="B373" s="159" t="s">
        <v>2680</v>
      </c>
      <c r="C373" s="159" t="s">
        <v>341</v>
      </c>
      <c r="D373" s="160" t="s">
        <v>20</v>
      </c>
      <c r="E373" s="143">
        <v>622014545</v>
      </c>
      <c r="F373" s="146">
        <v>684216000</v>
      </c>
      <c r="G373" s="183">
        <v>1.0064500000000001</v>
      </c>
      <c r="H373" s="146">
        <v>34862700</v>
      </c>
      <c r="I373" s="145">
        <v>0.87744999999999995</v>
      </c>
      <c r="J373" s="146">
        <v>608510109.45834005</v>
      </c>
      <c r="K373" s="146">
        <v>590531489</v>
      </c>
      <c r="L373" s="146">
        <v>582453608.76196897</v>
      </c>
      <c r="M373" s="147">
        <v>0.96304892497274641</v>
      </c>
      <c r="N373" s="146">
        <v>608510109.45834005</v>
      </c>
      <c r="O373" s="148">
        <v>0.88341340447232664</v>
      </c>
      <c r="P373" s="148"/>
      <c r="Q373" s="149">
        <v>1.0018360019497943</v>
      </c>
      <c r="R373" s="150" t="s">
        <v>6477</v>
      </c>
      <c r="S373" s="146" t="s">
        <v>2681</v>
      </c>
      <c r="T373" s="151">
        <v>87.745316519142293</v>
      </c>
      <c r="U373" s="152">
        <v>88.368584396214345</v>
      </c>
      <c r="V373" s="119">
        <f t="shared" si="53"/>
        <v>0.88530526178867497</v>
      </c>
      <c r="W373" s="150" t="s">
        <v>6476</v>
      </c>
      <c r="X373" s="153">
        <v>1.0018325718778864</v>
      </c>
      <c r="Y373" s="154">
        <v>100183.25718778864</v>
      </c>
      <c r="Z373" s="121">
        <f t="shared" si="54"/>
        <v>605737965.70375001</v>
      </c>
      <c r="AA373" s="155">
        <v>591613681</v>
      </c>
      <c r="AB373" s="154">
        <v>579781407.38</v>
      </c>
      <c r="AC373" s="156" t="s">
        <v>9166</v>
      </c>
      <c r="AD373" s="156">
        <v>45271.458333333328</v>
      </c>
      <c r="AE373" s="187" t="s">
        <v>4557</v>
      </c>
      <c r="AF373" s="140" t="s">
        <v>9168</v>
      </c>
      <c r="AG373" s="158" t="s">
        <v>109</v>
      </c>
    </row>
    <row r="374" spans="1:33" ht="12.6" customHeight="1">
      <c r="A374" s="160" t="s">
        <v>289</v>
      </c>
      <c r="B374" s="159" t="s">
        <v>1262</v>
      </c>
      <c r="C374" s="159" t="s">
        <v>4579</v>
      </c>
      <c r="D374" s="160" t="s">
        <v>20</v>
      </c>
      <c r="E374" s="143">
        <v>595385455</v>
      </c>
      <c r="F374" s="146">
        <v>654924000</v>
      </c>
      <c r="G374" s="183">
        <v>1.0064500000000003</v>
      </c>
      <c r="H374" s="146">
        <v>13037299</v>
      </c>
      <c r="I374" s="145">
        <v>0.87744999999999995</v>
      </c>
      <c r="J374" s="146">
        <v>579967361.55396008</v>
      </c>
      <c r="K374" s="146">
        <v>570135194</v>
      </c>
      <c r="L374" s="146">
        <v>562336314.68127418</v>
      </c>
      <c r="M374" s="147">
        <v>0.97576933165131707</v>
      </c>
      <c r="N374" s="146">
        <v>579967361.55396008</v>
      </c>
      <c r="O374" s="148">
        <v>0.88322450312607437</v>
      </c>
      <c r="P374" s="148"/>
      <c r="Q374" s="149">
        <v>1.006604992467153</v>
      </c>
      <c r="R374" s="150" t="s">
        <v>6464</v>
      </c>
      <c r="S374" s="146" t="s">
        <v>1264</v>
      </c>
      <c r="T374" s="151">
        <v>87.749442801713542</v>
      </c>
      <c r="U374" s="152">
        <v>87.991721391308062</v>
      </c>
      <c r="V374" s="119">
        <f t="shared" si="53"/>
        <v>0.88568510239356013</v>
      </c>
      <c r="W374" s="150" t="s">
        <v>6463</v>
      </c>
      <c r="X374" s="153">
        <v>1.0065550353934196</v>
      </c>
      <c r="Y374" s="154">
        <v>100655.50353934197</v>
      </c>
      <c r="Z374" s="121">
        <f t="shared" si="54"/>
        <v>580027721.51494992</v>
      </c>
      <c r="AA374" s="155">
        <v>573872451</v>
      </c>
      <c r="AB374" s="154">
        <v>562395001.98000002</v>
      </c>
      <c r="AC374" s="156" t="s">
        <v>9166</v>
      </c>
      <c r="AD374" s="156">
        <v>45271.458333333328</v>
      </c>
      <c r="AE374" s="187" t="s">
        <v>4557</v>
      </c>
      <c r="AF374" s="140" t="s">
        <v>9169</v>
      </c>
      <c r="AG374" s="158" t="s">
        <v>109</v>
      </c>
    </row>
    <row r="375" spans="1:33" ht="12.6" customHeight="1">
      <c r="A375" s="160" t="s">
        <v>290</v>
      </c>
      <c r="B375" s="159" t="s">
        <v>1266</v>
      </c>
      <c r="C375" s="159" t="s">
        <v>456</v>
      </c>
      <c r="D375" s="160" t="s">
        <v>20</v>
      </c>
      <c r="E375" s="143">
        <v>713910000</v>
      </c>
      <c r="F375" s="146">
        <v>785301000</v>
      </c>
      <c r="G375" s="183">
        <v>1.0064500000000001</v>
      </c>
      <c r="H375" s="146">
        <v>39436167</v>
      </c>
      <c r="I375" s="145">
        <v>0.87744999999999995</v>
      </c>
      <c r="J375" s="146">
        <v>698339716.9536525</v>
      </c>
      <c r="K375" s="146">
        <v>686110378</v>
      </c>
      <c r="L375" s="146">
        <v>676725074.13933814</v>
      </c>
      <c r="M375" s="147">
        <v>0.97508180462003136</v>
      </c>
      <c r="N375" s="146">
        <v>698339716.9536525</v>
      </c>
      <c r="O375" s="148">
        <v>0.88340879044186349</v>
      </c>
      <c r="P375" s="148"/>
      <c r="Q375" s="149">
        <v>0.99557476234080156</v>
      </c>
      <c r="R375" s="150" t="s">
        <v>6461</v>
      </c>
      <c r="S375" s="146" t="s">
        <v>1268</v>
      </c>
      <c r="T375" s="151">
        <v>87.746132470456757</v>
      </c>
      <c r="U375" s="152">
        <v>88.364238772082345</v>
      </c>
      <c r="V375" s="119">
        <f t="shared" si="53"/>
        <v>0.87972127884721907</v>
      </c>
      <c r="W375" s="150" t="s">
        <v>6460</v>
      </c>
      <c r="X375" s="153">
        <v>0.99556256136182175</v>
      </c>
      <c r="Y375" s="154">
        <v>99556.256136182172</v>
      </c>
      <c r="Z375" s="121">
        <f t="shared" si="54"/>
        <v>690837592.76459992</v>
      </c>
      <c r="AA375" s="155">
        <v>683065806</v>
      </c>
      <c r="AB375" s="154">
        <v>669404489.88</v>
      </c>
      <c r="AC375" s="156" t="s">
        <v>9166</v>
      </c>
      <c r="AD375" s="156">
        <v>45271.458333333328</v>
      </c>
      <c r="AE375" s="187" t="s">
        <v>4557</v>
      </c>
      <c r="AF375" s="140" t="s">
        <v>9170</v>
      </c>
      <c r="AG375" s="158" t="s">
        <v>109</v>
      </c>
    </row>
    <row r="376" spans="1:33" ht="12.6" customHeight="1">
      <c r="A376" s="160" t="s">
        <v>291</v>
      </c>
      <c r="B376" s="159" t="s">
        <v>1279</v>
      </c>
      <c r="C376" s="159" t="s">
        <v>345</v>
      </c>
      <c r="D376" s="160" t="s">
        <v>20</v>
      </c>
      <c r="E376" s="143">
        <v>1536118182</v>
      </c>
      <c r="F376" s="146">
        <v>1689730000</v>
      </c>
      <c r="G376" s="183">
        <v>1.0064500000000001</v>
      </c>
      <c r="H376" s="146">
        <v>79807441</v>
      </c>
      <c r="I376" s="145">
        <v>0.86745000000000005</v>
      </c>
      <c r="J376" s="146">
        <v>1485788892.865375</v>
      </c>
      <c r="K376" s="146">
        <v>1456198379</v>
      </c>
      <c r="L376" s="146">
        <v>1436279041.3736591</v>
      </c>
      <c r="M376" s="147">
        <v>0.97267231684751465</v>
      </c>
      <c r="N376" s="146">
        <v>1485788892.865375</v>
      </c>
      <c r="O376" s="148">
        <v>0.87332241169332858</v>
      </c>
      <c r="P376" s="148"/>
      <c r="Q376" s="149">
        <v>1.009482002775286</v>
      </c>
      <c r="R376" s="150" t="s">
        <v>6449</v>
      </c>
      <c r="S376" s="146" t="s">
        <v>1280</v>
      </c>
      <c r="T376" s="151">
        <v>86.752165543565965</v>
      </c>
      <c r="U376" s="152">
        <v>87.372044049319427</v>
      </c>
      <c r="V376" s="119">
        <f t="shared" si="53"/>
        <v>0.8819356169328828</v>
      </c>
      <c r="W376" s="150" t="s">
        <v>6448</v>
      </c>
      <c r="X376" s="153">
        <v>1.0094025228882721</v>
      </c>
      <c r="Y376" s="154">
        <v>100940.25228882722</v>
      </c>
      <c r="Z376" s="121">
        <f t="shared" si="54"/>
        <v>1490116571.8558002</v>
      </c>
      <c r="AA376" s="155">
        <v>1469890318</v>
      </c>
      <c r="AB376" s="154">
        <v>1440492511.6399999</v>
      </c>
      <c r="AC376" s="156" t="s">
        <v>9166</v>
      </c>
      <c r="AD376" s="156">
        <v>45271.458333333328</v>
      </c>
      <c r="AE376" s="187" t="s">
        <v>4529</v>
      </c>
      <c r="AF376" s="140" t="s">
        <v>9171</v>
      </c>
      <c r="AG376" s="158" t="s">
        <v>109</v>
      </c>
    </row>
    <row r="377" spans="1:33" ht="12.6" customHeight="1">
      <c r="A377" s="160" t="s">
        <v>292</v>
      </c>
      <c r="B377" s="159" t="s">
        <v>1276</v>
      </c>
      <c r="C377" s="159" t="s">
        <v>345</v>
      </c>
      <c r="D377" s="160" t="s">
        <v>20</v>
      </c>
      <c r="E377" s="143">
        <v>1494902727</v>
      </c>
      <c r="F377" s="146">
        <v>1644393000</v>
      </c>
      <c r="G377" s="183">
        <v>1.0064500000000001</v>
      </c>
      <c r="H377" s="146">
        <v>83699195</v>
      </c>
      <c r="I377" s="145">
        <v>0.86745000000000005</v>
      </c>
      <c r="J377" s="146">
        <v>1446723501.3128827</v>
      </c>
      <c r="K377" s="146">
        <v>1416455711</v>
      </c>
      <c r="L377" s="146">
        <v>1397080013.329231</v>
      </c>
      <c r="M377" s="147">
        <v>0.97164735777157962</v>
      </c>
      <c r="N377" s="146">
        <v>1446723501.3128827</v>
      </c>
      <c r="O377" s="148">
        <v>0.87334511224825595</v>
      </c>
      <c r="P377" s="148"/>
      <c r="Q377" s="149">
        <v>0.99581539819382414</v>
      </c>
      <c r="R377" s="150" t="s">
        <v>6452</v>
      </c>
      <c r="S377" s="146" t="s">
        <v>1277</v>
      </c>
      <c r="T377" s="151">
        <v>86.745492403222286</v>
      </c>
      <c r="U377" s="152">
        <v>87.422982204521688</v>
      </c>
      <c r="V377" s="119">
        <f t="shared" ref="V377:V440" si="55">R377/F377</f>
        <v>0.87056682921904927</v>
      </c>
      <c r="W377" s="150" t="s">
        <v>6451</v>
      </c>
      <c r="X377" s="153">
        <v>0.99581003446256455</v>
      </c>
      <c r="Y377" s="154">
        <v>99581.003446256451</v>
      </c>
      <c r="Z377" s="121">
        <f t="shared" si="54"/>
        <v>1431546349.0197501</v>
      </c>
      <c r="AA377" s="155">
        <v>1410520811</v>
      </c>
      <c r="AB377" s="154">
        <v>1382310394.78</v>
      </c>
      <c r="AC377" s="156" t="s">
        <v>9166</v>
      </c>
      <c r="AD377" s="156">
        <v>45271.458333333328</v>
      </c>
      <c r="AE377" s="187" t="s">
        <v>4529</v>
      </c>
      <c r="AF377" s="140" t="s">
        <v>9172</v>
      </c>
      <c r="AG377" s="158" t="s">
        <v>109</v>
      </c>
    </row>
    <row r="378" spans="1:33" ht="12.6" customHeight="1">
      <c r="A378" s="160" t="s">
        <v>293</v>
      </c>
      <c r="B378" s="159" t="s">
        <v>1282</v>
      </c>
      <c r="C378" s="159" t="s">
        <v>456</v>
      </c>
      <c r="D378" s="160" t="s">
        <v>20</v>
      </c>
      <c r="E378" s="143">
        <v>896092728</v>
      </c>
      <c r="F378" s="146">
        <v>985702000</v>
      </c>
      <c r="G378" s="183">
        <v>1.0064500000000001</v>
      </c>
      <c r="H378" s="146">
        <v>54057254</v>
      </c>
      <c r="I378" s="145">
        <v>0.87744999999999995</v>
      </c>
      <c r="J378" s="146">
        <v>877107568.59605503</v>
      </c>
      <c r="K378" s="146">
        <v>848797961</v>
      </c>
      <c r="L378" s="146">
        <v>837187253.69148099</v>
      </c>
      <c r="M378" s="147">
        <v>0.96029423617543508</v>
      </c>
      <c r="N378" s="146">
        <v>877107568.59605503</v>
      </c>
      <c r="O378" s="148">
        <v>0.8834379393323547</v>
      </c>
      <c r="P378" s="148"/>
      <c r="Q378" s="149">
        <v>0.99557299376092456</v>
      </c>
      <c r="R378" s="150" t="s">
        <v>6446</v>
      </c>
      <c r="S378" s="146" t="s">
        <v>1268</v>
      </c>
      <c r="T378" s="151">
        <v>87.749004390423863</v>
      </c>
      <c r="U378" s="152">
        <v>88.423882509046265</v>
      </c>
      <c r="V378" s="119">
        <f t="shared" si="55"/>
        <v>0.88028633400358325</v>
      </c>
      <c r="W378" s="150" t="s">
        <v>6445</v>
      </c>
      <c r="X378" s="153">
        <v>0.99553006385296972</v>
      </c>
      <c r="Y378" s="154">
        <v>99553.006385296976</v>
      </c>
      <c r="Z378" s="121">
        <f t="shared" si="54"/>
        <v>867662869.74144995</v>
      </c>
      <c r="AA378" s="155">
        <v>845003889</v>
      </c>
      <c r="AB378" s="154">
        <v>828103811.22000003</v>
      </c>
      <c r="AC378" s="156" t="s">
        <v>9166</v>
      </c>
      <c r="AD378" s="156">
        <v>45271.458333333328</v>
      </c>
      <c r="AE378" s="187" t="s">
        <v>4529</v>
      </c>
      <c r="AF378" s="140" t="s">
        <v>9173</v>
      </c>
      <c r="AG378" s="158" t="s">
        <v>109</v>
      </c>
    </row>
    <row r="379" spans="1:33" ht="12.6" customHeight="1">
      <c r="A379" s="160" t="s">
        <v>294</v>
      </c>
      <c r="B379" s="159" t="s">
        <v>2677</v>
      </c>
      <c r="C379" s="159" t="s">
        <v>353</v>
      </c>
      <c r="D379" s="160" t="s">
        <v>20</v>
      </c>
      <c r="E379" s="143">
        <v>655070000</v>
      </c>
      <c r="F379" s="146">
        <v>720577000</v>
      </c>
      <c r="G379" s="183">
        <v>1.0064500000000001</v>
      </c>
      <c r="H379" s="146">
        <v>37670282</v>
      </c>
      <c r="I379" s="145">
        <v>0.87744999999999995</v>
      </c>
      <c r="J379" s="146">
        <v>640964925.07089257</v>
      </c>
      <c r="K379" s="146">
        <v>624939275</v>
      </c>
      <c r="L379" s="146">
        <v>616390730.65727496</v>
      </c>
      <c r="M379" s="147">
        <v>0.96758340314300173</v>
      </c>
      <c r="N379" s="146">
        <v>640964925.07089257</v>
      </c>
      <c r="O379" s="148">
        <v>0.88342174292520659</v>
      </c>
      <c r="P379" s="148"/>
      <c r="Q379" s="149">
        <v>1.0058064064638221</v>
      </c>
      <c r="R379" s="150" t="s">
        <v>6406</v>
      </c>
      <c r="S379" s="146" t="s">
        <v>2678</v>
      </c>
      <c r="T379" s="151">
        <v>87.752715721689285</v>
      </c>
      <c r="U379" s="152">
        <v>88.38933542964746</v>
      </c>
      <c r="V379" s="119">
        <f t="shared" si="55"/>
        <v>0.88895149303960574</v>
      </c>
      <c r="W379" s="150" t="s">
        <v>6405</v>
      </c>
      <c r="X379" s="153">
        <v>1.0057225667763472</v>
      </c>
      <c r="Y379" s="154">
        <v>100572.25667763472</v>
      </c>
      <c r="Z379" s="121">
        <f t="shared" si="54"/>
        <v>640504990.6566</v>
      </c>
      <c r="AA379" s="155">
        <v>628515532</v>
      </c>
      <c r="AB379" s="154">
        <v>615945221.36000001</v>
      </c>
      <c r="AC379" s="156" t="s">
        <v>9174</v>
      </c>
      <c r="AD379" s="156">
        <v>45271.625</v>
      </c>
      <c r="AE379" s="187" t="s">
        <v>4529</v>
      </c>
      <c r="AF379" s="140" t="s">
        <v>9175</v>
      </c>
      <c r="AG379" s="161"/>
    </row>
    <row r="380" spans="1:33" ht="12.6" customHeight="1">
      <c r="A380" s="160" t="s">
        <v>295</v>
      </c>
      <c r="B380" s="159" t="s">
        <v>1284</v>
      </c>
      <c r="C380" s="159" t="s">
        <v>345</v>
      </c>
      <c r="D380" s="160" t="s">
        <v>20</v>
      </c>
      <c r="E380" s="143">
        <v>2355420000</v>
      </c>
      <c r="F380" s="146">
        <v>2590962000</v>
      </c>
      <c r="G380" s="183">
        <v>1.0064500000000001</v>
      </c>
      <c r="H380" s="146">
        <v>96559782</v>
      </c>
      <c r="I380" s="145">
        <v>0.86745000000000005</v>
      </c>
      <c r="J380" s="146">
        <v>2274825554.4196053</v>
      </c>
      <c r="K380" s="146">
        <v>2286891211</v>
      </c>
      <c r="L380" s="146">
        <v>2255608826.1247311</v>
      </c>
      <c r="M380" s="147">
        <v>0.99789984564972167</v>
      </c>
      <c r="N380" s="146">
        <v>2274825554.4196053</v>
      </c>
      <c r="O380" s="148">
        <v>0.87326164028435183</v>
      </c>
      <c r="P380" s="148"/>
      <c r="Q380" s="149">
        <v>1.0040996178247252</v>
      </c>
      <c r="R380" s="150" t="s">
        <v>6442</v>
      </c>
      <c r="S380" s="146" t="s">
        <v>1285</v>
      </c>
      <c r="T380" s="151">
        <v>86.74608488691797</v>
      </c>
      <c r="U380" s="152">
        <v>87.238020026598534</v>
      </c>
      <c r="V380" s="119">
        <f t="shared" si="55"/>
        <v>0.87594607717133632</v>
      </c>
      <c r="W380" s="150" t="s">
        <v>6441</v>
      </c>
      <c r="X380" s="153">
        <v>1.0040875261775355</v>
      </c>
      <c r="Y380" s="154">
        <v>100408.75261775355</v>
      </c>
      <c r="Z380" s="121">
        <f t="shared" si="54"/>
        <v>2269515823.6603503</v>
      </c>
      <c r="AA380" s="155">
        <v>2296238939</v>
      </c>
      <c r="AB380" s="154">
        <v>2250314160.2199998</v>
      </c>
      <c r="AC380" s="156" t="s">
        <v>9166</v>
      </c>
      <c r="AD380" s="156">
        <v>45271.458333333328</v>
      </c>
      <c r="AE380" s="187" t="s">
        <v>4529</v>
      </c>
      <c r="AF380" s="140" t="s">
        <v>9176</v>
      </c>
      <c r="AG380" s="158" t="s">
        <v>109</v>
      </c>
    </row>
    <row r="381" spans="1:33" ht="12.6" customHeight="1">
      <c r="A381" s="160" t="s">
        <v>296</v>
      </c>
      <c r="B381" s="159" t="s">
        <v>1287</v>
      </c>
      <c r="C381" s="159" t="s">
        <v>456</v>
      </c>
      <c r="D381" s="160" t="s">
        <v>20</v>
      </c>
      <c r="E381" s="143">
        <v>633293000</v>
      </c>
      <c r="F381" s="146">
        <v>696622300</v>
      </c>
      <c r="G381" s="183">
        <v>1.0064500000000001</v>
      </c>
      <c r="H381" s="146">
        <v>37124602</v>
      </c>
      <c r="I381" s="145">
        <v>0.87744999999999995</v>
      </c>
      <c r="J381" s="146">
        <v>619743427.58962071</v>
      </c>
      <c r="K381" s="146">
        <v>592633041</v>
      </c>
      <c r="L381" s="146">
        <v>584526413.63216114</v>
      </c>
      <c r="M381" s="147">
        <v>0.94883536984804229</v>
      </c>
      <c r="N381" s="146">
        <v>619743427.58962071</v>
      </c>
      <c r="O381" s="148">
        <v>0.88342814138165604</v>
      </c>
      <c r="P381" s="148"/>
      <c r="Q381" s="149">
        <v>0.9956077027791651</v>
      </c>
      <c r="R381" s="150" t="s">
        <v>6438</v>
      </c>
      <c r="S381" s="146" t="s">
        <v>1288</v>
      </c>
      <c r="T381" s="151">
        <v>87.745244320796019</v>
      </c>
      <c r="U381" s="152">
        <v>88.40121131430891</v>
      </c>
      <c r="V381" s="119">
        <f t="shared" si="55"/>
        <v>0.88012694971148642</v>
      </c>
      <c r="W381" s="150" t="s">
        <v>6437</v>
      </c>
      <c r="X381" s="153">
        <v>0.99560507896459816</v>
      </c>
      <c r="Y381" s="154">
        <v>99560.507896459821</v>
      </c>
      <c r="Z381" s="121">
        <f t="shared" si="54"/>
        <v>613114456.19009995</v>
      </c>
      <c r="AA381" s="155">
        <v>590028466</v>
      </c>
      <c r="AB381" s="154">
        <v>578227896.67999995</v>
      </c>
      <c r="AC381" s="156" t="s">
        <v>9166</v>
      </c>
      <c r="AD381" s="156">
        <v>45271.458333333328</v>
      </c>
      <c r="AE381" s="187" t="s">
        <v>4529</v>
      </c>
      <c r="AF381" s="140" t="s">
        <v>9177</v>
      </c>
      <c r="AG381" s="158" t="s">
        <v>109</v>
      </c>
    </row>
    <row r="382" spans="1:33" ht="12.6" customHeight="1">
      <c r="A382" s="160" t="s">
        <v>297</v>
      </c>
      <c r="B382" s="159" t="s">
        <v>1290</v>
      </c>
      <c r="C382" s="159" t="s">
        <v>476</v>
      </c>
      <c r="D382" s="160" t="s">
        <v>20</v>
      </c>
      <c r="E382" s="143">
        <v>514059091</v>
      </c>
      <c r="F382" s="146">
        <v>565465000</v>
      </c>
      <c r="G382" s="183">
        <v>1.0064500000000001</v>
      </c>
      <c r="H382" s="146">
        <v>25803492</v>
      </c>
      <c r="I382" s="145">
        <v>0.87744999999999995</v>
      </c>
      <c r="J382" s="146">
        <v>502529761.04901248</v>
      </c>
      <c r="K382" s="146">
        <v>426363546</v>
      </c>
      <c r="L382" s="146">
        <v>420531319.05426604</v>
      </c>
      <c r="M382" s="147">
        <v>0.84118629176504778</v>
      </c>
      <c r="N382" s="146">
        <v>502529761.04901248</v>
      </c>
      <c r="O382" s="148">
        <v>0.88338015956663796</v>
      </c>
      <c r="P382" s="148"/>
      <c r="Q382" s="149">
        <v>0.98731761918208816</v>
      </c>
      <c r="R382" s="150" t="s">
        <v>6435</v>
      </c>
      <c r="S382" s="146" t="s">
        <v>1292</v>
      </c>
      <c r="T382" s="151">
        <v>87.749660711330336</v>
      </c>
      <c r="U382" s="152">
        <v>88.3158817284489</v>
      </c>
      <c r="V382" s="119">
        <f t="shared" si="55"/>
        <v>0.87191408840511786</v>
      </c>
      <c r="W382" s="150" t="s">
        <v>6434</v>
      </c>
      <c r="X382" s="153">
        <v>0.98726760276940217</v>
      </c>
      <c r="Y382" s="154">
        <v>98726.760276940215</v>
      </c>
      <c r="Z382" s="121">
        <f t="shared" si="54"/>
        <v>493012083.49334997</v>
      </c>
      <c r="AA382" s="155">
        <v>420934916</v>
      </c>
      <c r="AB382" s="154">
        <v>412516217.68000001</v>
      </c>
      <c r="AC382" s="156" t="s">
        <v>9166</v>
      </c>
      <c r="AD382" s="156">
        <v>45271.458333333328</v>
      </c>
      <c r="AE382" s="187" t="s">
        <v>4529</v>
      </c>
      <c r="AF382" s="140" t="s">
        <v>9178</v>
      </c>
      <c r="AG382" s="158" t="s">
        <v>109</v>
      </c>
    </row>
    <row r="383" spans="1:33" ht="12.6" customHeight="1">
      <c r="A383" s="160" t="s">
        <v>298</v>
      </c>
      <c r="B383" s="159" t="s">
        <v>1294</v>
      </c>
      <c r="C383" s="159" t="s">
        <v>456</v>
      </c>
      <c r="D383" s="160" t="s">
        <v>20</v>
      </c>
      <c r="E383" s="143">
        <v>589231000</v>
      </c>
      <c r="F383" s="146">
        <v>648154100</v>
      </c>
      <c r="G383" s="183">
        <v>1.0064499999999998</v>
      </c>
      <c r="H383" s="146">
        <v>39717468</v>
      </c>
      <c r="I383" s="145">
        <v>0.87744999999999995</v>
      </c>
      <c r="J383" s="146">
        <v>577258452.90544021</v>
      </c>
      <c r="K383" s="146">
        <v>547029734</v>
      </c>
      <c r="L383" s="146">
        <v>539546914.26861393</v>
      </c>
      <c r="M383" s="147">
        <v>0.94014082857377124</v>
      </c>
      <c r="N383" s="146">
        <v>577258452.90544021</v>
      </c>
      <c r="O383" s="148">
        <v>0.88347899622427761</v>
      </c>
      <c r="P383" s="148"/>
      <c r="Q383" s="149">
        <v>1.0042477797403095</v>
      </c>
      <c r="R383" s="150" t="s">
        <v>6432</v>
      </c>
      <c r="S383" s="146" t="s">
        <v>1295</v>
      </c>
      <c r="T383" s="151">
        <v>87.745716514046421</v>
      </c>
      <c r="U383" s="152">
        <v>88.493461749426075</v>
      </c>
      <c r="V383" s="119">
        <f t="shared" si="55"/>
        <v>0.88868681074454359</v>
      </c>
      <c r="W383" s="150" t="s">
        <v>6431</v>
      </c>
      <c r="X383" s="153">
        <v>1.004240079635383</v>
      </c>
      <c r="Y383" s="154">
        <v>100424.0079635383</v>
      </c>
      <c r="Z383" s="121">
        <f t="shared" si="54"/>
        <v>576001620.77464998</v>
      </c>
      <c r="AA383" s="155">
        <v>549349184</v>
      </c>
      <c r="AB383" s="154">
        <v>538362200.31999993</v>
      </c>
      <c r="AC383" s="156" t="s">
        <v>9166</v>
      </c>
      <c r="AD383" s="156">
        <v>45271.458333333328</v>
      </c>
      <c r="AE383" s="187" t="s">
        <v>4529</v>
      </c>
      <c r="AF383" s="140" t="s">
        <v>9179</v>
      </c>
      <c r="AG383" s="158" t="s">
        <v>109</v>
      </c>
    </row>
    <row r="384" spans="1:33" ht="12.6" customHeight="1">
      <c r="A384" s="160" t="s">
        <v>299</v>
      </c>
      <c r="B384" s="159" t="s">
        <v>1270</v>
      </c>
      <c r="C384" s="159" t="s">
        <v>550</v>
      </c>
      <c r="D384" s="160" t="s">
        <v>20</v>
      </c>
      <c r="E384" s="143">
        <v>2160899091</v>
      </c>
      <c r="F384" s="146">
        <v>2376989000</v>
      </c>
      <c r="G384" s="183">
        <v>1.0064500000000001</v>
      </c>
      <c r="H384" s="146">
        <v>119863469</v>
      </c>
      <c r="I384" s="145">
        <v>0.86745000000000005</v>
      </c>
      <c r="J384" s="146">
        <v>2091106389.1128728</v>
      </c>
      <c r="K384" s="146">
        <v>2025977169</v>
      </c>
      <c r="L384" s="146">
        <v>1998263827.305249</v>
      </c>
      <c r="M384" s="147">
        <v>0.96142274289512419</v>
      </c>
      <c r="N384" s="146">
        <v>2091106389.1128728</v>
      </c>
      <c r="O384" s="148">
        <v>0.87334217483222154</v>
      </c>
      <c r="P384" s="148"/>
      <c r="Q384" s="149">
        <v>1.0078529992136129</v>
      </c>
      <c r="R384" s="150" t="s">
        <v>6458</v>
      </c>
      <c r="S384" s="146" t="s">
        <v>1271</v>
      </c>
      <c r="T384" s="151">
        <v>86.7450435574533</v>
      </c>
      <c r="U384" s="152">
        <v>87.408238170919773</v>
      </c>
      <c r="V384" s="119">
        <f t="shared" si="55"/>
        <v>0.88094612974649866</v>
      </c>
      <c r="W384" s="150" t="s">
        <v>6457</v>
      </c>
      <c r="X384" s="153">
        <v>1.0078525184592777</v>
      </c>
      <c r="Y384" s="154">
        <v>100785.25184592776</v>
      </c>
      <c r="Z384" s="121">
        <f t="shared" si="54"/>
        <v>2093998268.7234502</v>
      </c>
      <c r="AA384" s="155">
        <v>2041886193</v>
      </c>
      <c r="AB384" s="154">
        <v>2001048469.1399999</v>
      </c>
      <c r="AC384" s="156" t="s">
        <v>9166</v>
      </c>
      <c r="AD384" s="156">
        <v>45271.458333333328</v>
      </c>
      <c r="AE384" s="187" t="s">
        <v>4496</v>
      </c>
      <c r="AF384" s="140" t="s">
        <v>9180</v>
      </c>
      <c r="AG384" s="158" t="s">
        <v>109</v>
      </c>
    </row>
    <row r="385" spans="1:33" ht="12.6" customHeight="1">
      <c r="A385" s="160" t="s">
        <v>300</v>
      </c>
      <c r="B385" s="159" t="s">
        <v>1256</v>
      </c>
      <c r="C385" s="159" t="s">
        <v>550</v>
      </c>
      <c r="D385" s="160" t="s">
        <v>20</v>
      </c>
      <c r="E385" s="143">
        <v>1996313637</v>
      </c>
      <c r="F385" s="146">
        <v>2195945000</v>
      </c>
      <c r="G385" s="183">
        <v>1.0064500000000001</v>
      </c>
      <c r="H385" s="146">
        <v>105065314</v>
      </c>
      <c r="I385" s="145">
        <v>0.86745000000000005</v>
      </c>
      <c r="J385" s="146">
        <v>1931085325.1828127</v>
      </c>
      <c r="K385" s="146">
        <v>1901404383</v>
      </c>
      <c r="L385" s="146">
        <v>1875395072.4449432</v>
      </c>
      <c r="M385" s="147">
        <v>0.97721431465994846</v>
      </c>
      <c r="N385" s="146">
        <v>1931085325.1828127</v>
      </c>
      <c r="O385" s="148">
        <v>0.87332620016798646</v>
      </c>
      <c r="P385" s="148"/>
      <c r="Q385" s="149">
        <v>0.99362923361914512</v>
      </c>
      <c r="R385" s="150" t="s">
        <v>6409</v>
      </c>
      <c r="S385" s="146" t="s">
        <v>1257</v>
      </c>
      <c r="T385" s="151">
        <v>86.75157761457929</v>
      </c>
      <c r="U385" s="152">
        <v>87.389560537504934</v>
      </c>
      <c r="V385" s="119">
        <f t="shared" si="55"/>
        <v>0.86826555309900744</v>
      </c>
      <c r="W385" s="150" t="s">
        <v>6408</v>
      </c>
      <c r="X385" s="153">
        <v>0.99355752307093304</v>
      </c>
      <c r="Y385" s="154">
        <v>99355.752307093309</v>
      </c>
      <c r="Z385" s="121">
        <f t="shared" si="54"/>
        <v>1906526800.5494502</v>
      </c>
      <c r="AA385" s="155">
        <v>1889154630</v>
      </c>
      <c r="AB385" s="154">
        <v>1851371537.3999999</v>
      </c>
      <c r="AC385" s="156" t="s">
        <v>9166</v>
      </c>
      <c r="AD385" s="156">
        <v>45271.458333333328</v>
      </c>
      <c r="AE385" s="187" t="s">
        <v>4496</v>
      </c>
      <c r="AF385" s="140" t="s">
        <v>9181</v>
      </c>
      <c r="AG385" s="158" t="s">
        <v>109</v>
      </c>
    </row>
    <row r="386" spans="1:33" ht="12.6" customHeight="1">
      <c r="A386" s="160" t="s">
        <v>301</v>
      </c>
      <c r="B386" s="159" t="s">
        <v>2683</v>
      </c>
      <c r="C386" s="159" t="s">
        <v>379</v>
      </c>
      <c r="D386" s="160" t="s">
        <v>20</v>
      </c>
      <c r="E386" s="143">
        <v>1149428182</v>
      </c>
      <c r="F386" s="146">
        <v>1264371000</v>
      </c>
      <c r="G386" s="183">
        <v>1.0064500000000001</v>
      </c>
      <c r="H386" s="146">
        <v>51458923</v>
      </c>
      <c r="I386" s="145">
        <v>0.86745000000000005</v>
      </c>
      <c r="J386" s="146">
        <v>1110673726.3181276</v>
      </c>
      <c r="K386" s="146">
        <v>1001809770</v>
      </c>
      <c r="L386" s="146">
        <v>988106014.15617013</v>
      </c>
      <c r="M386" s="147">
        <v>0.894697537392245</v>
      </c>
      <c r="N386" s="146">
        <v>1110673726.3181276</v>
      </c>
      <c r="O386" s="148">
        <v>0.87328242780628829</v>
      </c>
      <c r="P386" s="148"/>
      <c r="Q386" s="149">
        <v>1.0041698440382427</v>
      </c>
      <c r="R386" s="150" t="s">
        <v>6429</v>
      </c>
      <c r="S386" s="146" t="s">
        <v>2684</v>
      </c>
      <c r="T386" s="151">
        <v>86.74520685220574</v>
      </c>
      <c r="U386" s="152">
        <v>87.282427800960079</v>
      </c>
      <c r="V386" s="119">
        <f t="shared" si="55"/>
        <v>0.87646181381888699</v>
      </c>
      <c r="W386" s="150" t="s">
        <v>6428</v>
      </c>
      <c r="X386" s="153">
        <v>1.0041675465508146</v>
      </c>
      <c r="Y386" s="154">
        <v>100416.75465508146</v>
      </c>
      <c r="Z386" s="121">
        <f t="shared" si="54"/>
        <v>1108170380.1649001</v>
      </c>
      <c r="AA386" s="155">
        <v>1005984859</v>
      </c>
      <c r="AB386" s="154">
        <v>985865161.81999993</v>
      </c>
      <c r="AC386" s="156" t="s">
        <v>9166</v>
      </c>
      <c r="AD386" s="156">
        <v>45271.458333333328</v>
      </c>
      <c r="AE386" s="187" t="s">
        <v>4496</v>
      </c>
      <c r="AF386" s="140" t="s">
        <v>9182</v>
      </c>
      <c r="AG386" s="158" t="s">
        <v>109</v>
      </c>
    </row>
    <row r="387" spans="1:33" ht="12.6" customHeight="1">
      <c r="A387" s="160" t="s">
        <v>302</v>
      </c>
      <c r="B387" s="159" t="s">
        <v>1273</v>
      </c>
      <c r="C387" s="159" t="s">
        <v>422</v>
      </c>
      <c r="D387" s="160" t="s">
        <v>20</v>
      </c>
      <c r="E387" s="143">
        <v>687033637</v>
      </c>
      <c r="F387" s="146">
        <v>755737000</v>
      </c>
      <c r="G387" s="183">
        <v>1.0064500000000003</v>
      </c>
      <c r="H387" s="146">
        <v>36569980</v>
      </c>
      <c r="I387" s="145">
        <v>0.87744999999999995</v>
      </c>
      <c r="J387" s="146">
        <v>671880214.92669261</v>
      </c>
      <c r="K387" s="146">
        <v>661676595</v>
      </c>
      <c r="L387" s="146">
        <v>652625520.85699522</v>
      </c>
      <c r="M387" s="147">
        <v>0.97741354727847729</v>
      </c>
      <c r="N387" s="146">
        <v>671880214.92669261</v>
      </c>
      <c r="O387" s="148">
        <v>0.88339734339693798</v>
      </c>
      <c r="P387" s="148"/>
      <c r="Q387" s="149">
        <v>1.009618929514535</v>
      </c>
      <c r="R387" s="150" t="s">
        <v>6455</v>
      </c>
      <c r="S387" s="146" t="s">
        <v>1274</v>
      </c>
      <c r="T387" s="151">
        <v>87.750602630801566</v>
      </c>
      <c r="U387" s="152">
        <v>88.337737233931009</v>
      </c>
      <c r="V387" s="119">
        <f t="shared" si="55"/>
        <v>0.8918203025655751</v>
      </c>
      <c r="W387" s="150" t="s">
        <v>6454</v>
      </c>
      <c r="X387" s="153">
        <v>1.0095575577218001</v>
      </c>
      <c r="Y387" s="154">
        <v>100955.75577218001</v>
      </c>
      <c r="Z387" s="121">
        <f t="shared" si="54"/>
        <v>673940903.04900002</v>
      </c>
      <c r="AA387" s="155">
        <v>668000608</v>
      </c>
      <c r="AB387" s="154">
        <v>654640595.84000003</v>
      </c>
      <c r="AC387" s="156" t="s">
        <v>9166</v>
      </c>
      <c r="AD387" s="156">
        <v>45271.458333333328</v>
      </c>
      <c r="AE387" s="187" t="s">
        <v>4496</v>
      </c>
      <c r="AF387" s="140" t="s">
        <v>9183</v>
      </c>
      <c r="AG387" s="158" t="s">
        <v>109</v>
      </c>
    </row>
    <row r="388" spans="1:33" ht="12.6" customHeight="1">
      <c r="A388" s="160" t="s">
        <v>303</v>
      </c>
      <c r="B388" s="159" t="s">
        <v>2686</v>
      </c>
      <c r="C388" s="159" t="s">
        <v>422</v>
      </c>
      <c r="D388" s="160" t="s">
        <v>20</v>
      </c>
      <c r="E388" s="143">
        <v>1366630000</v>
      </c>
      <c r="F388" s="146">
        <v>1503293000</v>
      </c>
      <c r="G388" s="183">
        <v>1.0064500000000001</v>
      </c>
      <c r="H388" s="146">
        <v>80317057</v>
      </c>
      <c r="I388" s="145">
        <v>0.86745000000000005</v>
      </c>
      <c r="J388" s="146">
        <v>1323088542.0132327</v>
      </c>
      <c r="K388" s="146">
        <v>1302781633</v>
      </c>
      <c r="L388" s="146">
        <v>1284960883.0421929</v>
      </c>
      <c r="M388" s="147">
        <v>0.97721170430290405</v>
      </c>
      <c r="N388" s="146">
        <v>1323088542.0132327</v>
      </c>
      <c r="O388" s="148">
        <v>0.87336085414989528</v>
      </c>
      <c r="P388" s="148"/>
      <c r="Q388" s="149">
        <v>1.0046612840140383</v>
      </c>
      <c r="R388" s="150" t="s">
        <v>6426</v>
      </c>
      <c r="S388" s="146" t="s">
        <v>2687</v>
      </c>
      <c r="T388" s="151">
        <v>86.745797744907762</v>
      </c>
      <c r="U388" s="152">
        <v>87.45065611282358</v>
      </c>
      <c r="V388" s="119">
        <f t="shared" si="55"/>
        <v>0.87857523450185693</v>
      </c>
      <c r="W388" s="150" t="s">
        <v>6425</v>
      </c>
      <c r="X388" s="153">
        <v>1.0046525361323442</v>
      </c>
      <c r="Y388" s="154">
        <v>100465.25361323442</v>
      </c>
      <c r="Z388" s="121">
        <f t="shared" si="54"/>
        <v>1320744592.4866002</v>
      </c>
      <c r="AA388" s="155">
        <v>1308842872</v>
      </c>
      <c r="AB388" s="154">
        <v>1282666014.5599999</v>
      </c>
      <c r="AC388" s="156" t="s">
        <v>9166</v>
      </c>
      <c r="AD388" s="156">
        <v>45271.458333333328</v>
      </c>
      <c r="AE388" s="187" t="s">
        <v>4496</v>
      </c>
      <c r="AF388" s="140" t="s">
        <v>9184</v>
      </c>
      <c r="AG388" s="158" t="s">
        <v>109</v>
      </c>
    </row>
    <row r="389" spans="1:33" ht="12.6" customHeight="1">
      <c r="A389" s="160" t="s">
        <v>304</v>
      </c>
      <c r="B389" s="159" t="s">
        <v>2689</v>
      </c>
      <c r="C389" s="159" t="s">
        <v>422</v>
      </c>
      <c r="D389" s="160" t="s">
        <v>20</v>
      </c>
      <c r="E389" s="143">
        <v>1098779091</v>
      </c>
      <c r="F389" s="146">
        <v>1208657000</v>
      </c>
      <c r="G389" s="183">
        <v>1.0064500000000001</v>
      </c>
      <c r="H389" s="146">
        <v>56571928</v>
      </c>
      <c r="I389" s="145">
        <v>0.86745000000000005</v>
      </c>
      <c r="J389" s="146">
        <v>1062710623.0758927</v>
      </c>
      <c r="K389" s="146">
        <v>1056921093</v>
      </c>
      <c r="L389" s="146">
        <v>1042463469.3688531</v>
      </c>
      <c r="M389" s="147">
        <v>0.98713848006115157</v>
      </c>
      <c r="N389" s="146">
        <v>1062710623.0758927</v>
      </c>
      <c r="O389" s="148">
        <v>0.8733197916793185</v>
      </c>
      <c r="P389" s="148"/>
      <c r="Q389" s="149">
        <v>0.98257698491805967</v>
      </c>
      <c r="R389" s="150" t="s">
        <v>6423</v>
      </c>
      <c r="S389" s="146" t="s">
        <v>2690</v>
      </c>
      <c r="T389" s="151">
        <v>86.747728605140765</v>
      </c>
      <c r="U389" s="152">
        <v>87.379026952233843</v>
      </c>
      <c r="V389" s="119">
        <f t="shared" si="55"/>
        <v>0.85854048915449133</v>
      </c>
      <c r="W389" s="150" t="s">
        <v>6422</v>
      </c>
      <c r="X389" s="153">
        <v>0.982547550711244</v>
      </c>
      <c r="Y389" s="154">
        <v>98254.755071124397</v>
      </c>
      <c r="Z389" s="121">
        <f t="shared" si="54"/>
        <v>1037650111.7201501</v>
      </c>
      <c r="AA389" s="155">
        <v>1038475232</v>
      </c>
      <c r="AB389" s="154">
        <v>1017705727.36</v>
      </c>
      <c r="AC389" s="156" t="s">
        <v>9166</v>
      </c>
      <c r="AD389" s="156">
        <v>45271.458333333328</v>
      </c>
      <c r="AE389" s="187" t="s">
        <v>4496</v>
      </c>
      <c r="AF389" s="140" t="s">
        <v>9185</v>
      </c>
      <c r="AG389" s="158" t="s">
        <v>109</v>
      </c>
    </row>
    <row r="390" spans="1:33" ht="12.6" customHeight="1">
      <c r="A390" s="160" t="s">
        <v>305</v>
      </c>
      <c r="B390" s="159" t="s">
        <v>2692</v>
      </c>
      <c r="C390" s="159" t="s">
        <v>422</v>
      </c>
      <c r="D390" s="160" t="s">
        <v>20</v>
      </c>
      <c r="E390" s="143">
        <v>685061818</v>
      </c>
      <c r="F390" s="146">
        <v>753568000</v>
      </c>
      <c r="G390" s="183">
        <v>1.0064500000000001</v>
      </c>
      <c r="H390" s="146">
        <v>35953416</v>
      </c>
      <c r="I390" s="145">
        <v>0.87744999999999995</v>
      </c>
      <c r="J390" s="146">
        <v>669889190.38911998</v>
      </c>
      <c r="K390" s="146">
        <v>647421239</v>
      </c>
      <c r="L390" s="146">
        <v>638565163.87171912</v>
      </c>
      <c r="M390" s="147">
        <v>0.95907679619726804</v>
      </c>
      <c r="N390" s="146">
        <v>669889190.38911998</v>
      </c>
      <c r="O390" s="148">
        <v>0.8833931033780662</v>
      </c>
      <c r="P390" s="148"/>
      <c r="Q390" s="149">
        <v>0.98561271886906754</v>
      </c>
      <c r="R390" s="150" t="s">
        <v>6419</v>
      </c>
      <c r="S390" s="146" t="s">
        <v>2693</v>
      </c>
      <c r="T390" s="151">
        <v>87.772620048565429</v>
      </c>
      <c r="U390" s="152">
        <v>88.36469254433446</v>
      </c>
      <c r="V390" s="119">
        <f t="shared" si="55"/>
        <v>0.87067285235041825</v>
      </c>
      <c r="W390" s="150" t="s">
        <v>6418</v>
      </c>
      <c r="X390" s="153">
        <v>0.98531758248757906</v>
      </c>
      <c r="Y390" s="154">
        <v>98531.758248757906</v>
      </c>
      <c r="Z390" s="121">
        <f t="shared" si="54"/>
        <v>655916050.44079995</v>
      </c>
      <c r="AA390" s="155">
        <v>637915531</v>
      </c>
      <c r="AB390" s="154">
        <v>625157220.38</v>
      </c>
      <c r="AC390" s="156" t="s">
        <v>9166</v>
      </c>
      <c r="AD390" s="156">
        <v>45271.458333333328</v>
      </c>
      <c r="AE390" s="187" t="s">
        <v>4496</v>
      </c>
      <c r="AF390" s="140" t="s">
        <v>9186</v>
      </c>
      <c r="AG390" s="158" t="s">
        <v>109</v>
      </c>
    </row>
    <row r="391" spans="1:33" ht="12.6" customHeight="1">
      <c r="A391" s="160" t="s">
        <v>306</v>
      </c>
      <c r="B391" s="159" t="s">
        <v>2695</v>
      </c>
      <c r="C391" s="159" t="s">
        <v>379</v>
      </c>
      <c r="D391" s="160" t="s">
        <v>20</v>
      </c>
      <c r="E391" s="143">
        <v>761141818</v>
      </c>
      <c r="F391" s="146">
        <v>837256000</v>
      </c>
      <c r="G391" s="183">
        <v>1.0064500000000001</v>
      </c>
      <c r="H391" s="146">
        <v>40750987</v>
      </c>
      <c r="I391" s="145">
        <v>0.87744999999999995</v>
      </c>
      <c r="J391" s="146">
        <v>744382804.94479001</v>
      </c>
      <c r="K391" s="146">
        <v>743730417</v>
      </c>
      <c r="L391" s="146">
        <v>733556928.625857</v>
      </c>
      <c r="M391" s="147">
        <v>0.99171390494237066</v>
      </c>
      <c r="N391" s="146">
        <v>744382804.94479001</v>
      </c>
      <c r="O391" s="148">
        <v>0.88339910792851473</v>
      </c>
      <c r="P391" s="148"/>
      <c r="Q391" s="149">
        <v>0.99939997210845677</v>
      </c>
      <c r="R391" s="150" t="s">
        <v>6416</v>
      </c>
      <c r="S391" s="146" t="s">
        <v>2696</v>
      </c>
      <c r="T391" s="151">
        <v>87.747066684344745</v>
      </c>
      <c r="U391" s="152">
        <v>88.343813803625665</v>
      </c>
      <c r="V391" s="119">
        <f t="shared" si="55"/>
        <v>0.88288826834325462</v>
      </c>
      <c r="W391" s="150" t="s">
        <v>6415</v>
      </c>
      <c r="X391" s="153">
        <v>0.99937757985610132</v>
      </c>
      <c r="Y391" s="154">
        <v>99937.757985610137</v>
      </c>
      <c r="Z391" s="121">
        <f t="shared" si="54"/>
        <v>739187049.52559996</v>
      </c>
      <c r="AA391" s="155">
        <v>743267505</v>
      </c>
      <c r="AB391" s="154">
        <v>728402154.89999998</v>
      </c>
      <c r="AC391" s="156" t="s">
        <v>9166</v>
      </c>
      <c r="AD391" s="156">
        <v>45271.458333333328</v>
      </c>
      <c r="AE391" s="187" t="s">
        <v>4496</v>
      </c>
      <c r="AF391" s="140" t="s">
        <v>9187</v>
      </c>
      <c r="AG391" s="158" t="s">
        <v>109</v>
      </c>
    </row>
    <row r="392" spans="1:33" ht="12.6" customHeight="1">
      <c r="A392" s="160" t="s">
        <v>307</v>
      </c>
      <c r="B392" s="159" t="s">
        <v>2698</v>
      </c>
      <c r="C392" s="159" t="s">
        <v>476</v>
      </c>
      <c r="D392" s="160" t="s">
        <v>20</v>
      </c>
      <c r="E392" s="143">
        <v>963440000</v>
      </c>
      <c r="F392" s="146">
        <v>1059784000</v>
      </c>
      <c r="G392" s="183">
        <v>0.99559141856574929</v>
      </c>
      <c r="H392" s="146">
        <v>56872007</v>
      </c>
      <c r="I392" s="145">
        <v>0.87744999999999995</v>
      </c>
      <c r="J392" s="146">
        <v>932777562.44651008</v>
      </c>
      <c r="K392" s="146">
        <v>773049454</v>
      </c>
      <c r="L392" s="146">
        <v>754248574.47875118</v>
      </c>
      <c r="M392" s="147">
        <v>0.80360566345167306</v>
      </c>
      <c r="N392" s="146">
        <v>932777562.44651008</v>
      </c>
      <c r="O392" s="148">
        <v>0.87336233045376499</v>
      </c>
      <c r="P392" s="148"/>
      <c r="Q392" s="149">
        <v>0.97825123908247458</v>
      </c>
      <c r="R392" s="150" t="s">
        <v>6412</v>
      </c>
      <c r="S392" s="146" t="s">
        <v>2699</v>
      </c>
      <c r="T392" s="151">
        <v>87.797579390352851</v>
      </c>
      <c r="U392" s="152">
        <v>88.467344729257846</v>
      </c>
      <c r="V392" s="119">
        <f t="shared" si="55"/>
        <v>0.86494304499784858</v>
      </c>
      <c r="W392" s="150" t="s">
        <v>6411</v>
      </c>
      <c r="X392" s="153">
        <v>0.97769753081760058</v>
      </c>
      <c r="Y392" s="154">
        <v>97769.753081760064</v>
      </c>
      <c r="Z392" s="121">
        <f t="shared" si="54"/>
        <v>916137902.54785001</v>
      </c>
      <c r="AA392" s="155">
        <v>755808543</v>
      </c>
      <c r="AB392" s="154">
        <v>740692372.13999999</v>
      </c>
      <c r="AC392" s="156" t="s">
        <v>9166</v>
      </c>
      <c r="AD392" s="156">
        <v>45271.458333333328</v>
      </c>
      <c r="AE392" s="187" t="s">
        <v>4496</v>
      </c>
      <c r="AF392" s="140" t="s">
        <v>9188</v>
      </c>
      <c r="AG392" s="158" t="s">
        <v>109</v>
      </c>
    </row>
    <row r="393" spans="1:33" ht="12.6" customHeight="1">
      <c r="A393" s="160" t="s">
        <v>940</v>
      </c>
      <c r="B393" s="159" t="s">
        <v>910</v>
      </c>
      <c r="C393" s="159" t="s">
        <v>364</v>
      </c>
      <c r="D393" s="160" t="s">
        <v>20</v>
      </c>
      <c r="E393" s="143">
        <v>579413637</v>
      </c>
      <c r="F393" s="146">
        <v>637355000</v>
      </c>
      <c r="G393" s="183">
        <v>1.00657</v>
      </c>
      <c r="H393" s="146">
        <v>37342378</v>
      </c>
      <c r="I393" s="145">
        <v>0.87744999999999995</v>
      </c>
      <c r="J393" s="146">
        <v>567497706.91490746</v>
      </c>
      <c r="K393" s="146">
        <v>553733883</v>
      </c>
      <c r="L393" s="146">
        <v>546224476.31908381</v>
      </c>
      <c r="M393" s="147">
        <v>0.96853094911609527</v>
      </c>
      <c r="N393" s="146">
        <v>567497706.91490746</v>
      </c>
      <c r="O393" s="148">
        <v>0.88357362741430368</v>
      </c>
      <c r="P393" s="148"/>
      <c r="Q393" s="149">
        <v>1.0012000004513211</v>
      </c>
      <c r="R393" s="150" t="s">
        <v>6345</v>
      </c>
      <c r="S393" s="146" t="s">
        <v>2675</v>
      </c>
      <c r="T393" s="151">
        <v>87.74988226183298</v>
      </c>
      <c r="U393" s="152">
        <v>88.466789137019688</v>
      </c>
      <c r="V393" s="119">
        <f t="shared" si="55"/>
        <v>0.88568309654745003</v>
      </c>
      <c r="W393" s="150" t="s">
        <v>6344</v>
      </c>
      <c r="X393" s="153">
        <v>1.0011475551301865</v>
      </c>
      <c r="Y393" s="154">
        <v>100114.75551301865</v>
      </c>
      <c r="Z393" s="121">
        <f t="shared" si="54"/>
        <v>564465220.10389996</v>
      </c>
      <c r="AA393" s="155">
        <v>554369324</v>
      </c>
      <c r="AB393" s="154">
        <v>543281937.51999998</v>
      </c>
      <c r="AC393" s="156" t="s">
        <v>9189</v>
      </c>
      <c r="AD393" s="156">
        <v>45272.604166666664</v>
      </c>
      <c r="AE393" s="187" t="s">
        <v>4468</v>
      </c>
      <c r="AF393" s="140" t="s">
        <v>9190</v>
      </c>
      <c r="AG393" s="161"/>
    </row>
    <row r="394" spans="1:33" ht="12.6" customHeight="1">
      <c r="A394" s="160" t="s">
        <v>941</v>
      </c>
      <c r="B394" s="159" t="s">
        <v>911</v>
      </c>
      <c r="C394" s="159" t="s">
        <v>345</v>
      </c>
      <c r="D394" s="160" t="s">
        <v>20</v>
      </c>
      <c r="E394" s="143">
        <v>796324545</v>
      </c>
      <c r="F394" s="146">
        <v>875957000</v>
      </c>
      <c r="G394" s="183">
        <v>1.00657</v>
      </c>
      <c r="H394" s="146">
        <v>48525722</v>
      </c>
      <c r="I394" s="145">
        <v>0.87744999999999995</v>
      </c>
      <c r="J394" s="146">
        <v>779605054.5267005</v>
      </c>
      <c r="K394" s="146">
        <v>743477485</v>
      </c>
      <c r="L394" s="146">
        <v>733394889.43492103</v>
      </c>
      <c r="M394" s="147">
        <v>0.94644814743594741</v>
      </c>
      <c r="N394" s="146">
        <v>779605054.5267005</v>
      </c>
      <c r="O394" s="148">
        <v>0.88355293299258197</v>
      </c>
      <c r="P394" s="148"/>
      <c r="Q394" s="149">
        <v>0.99720235078585706</v>
      </c>
      <c r="R394" s="150" t="s">
        <v>6349</v>
      </c>
      <c r="S394" s="146" t="s">
        <v>2673</v>
      </c>
      <c r="T394" s="151">
        <v>87.746380531529141</v>
      </c>
      <c r="U394" s="152">
        <v>88.427113473324468</v>
      </c>
      <c r="V394" s="119">
        <f t="shared" si="55"/>
        <v>0.88178415150515377</v>
      </c>
      <c r="W394" s="150" t="s">
        <v>6348</v>
      </c>
      <c r="X394" s="153">
        <v>0.99718753317799846</v>
      </c>
      <c r="Y394" s="154">
        <v>99718.753317799841</v>
      </c>
      <c r="Z394" s="121">
        <f t="shared" si="54"/>
        <v>772393611.06110001</v>
      </c>
      <c r="AA394" s="155">
        <v>741386480</v>
      </c>
      <c r="AB394" s="154">
        <v>726558750.39999998</v>
      </c>
      <c r="AC394" s="156" t="s">
        <v>9189</v>
      </c>
      <c r="AD394" s="156">
        <v>45272.604166666664</v>
      </c>
      <c r="AE394" s="187" t="s">
        <v>4468</v>
      </c>
      <c r="AF394" s="140" t="s">
        <v>9191</v>
      </c>
      <c r="AG394" s="158" t="s">
        <v>109</v>
      </c>
    </row>
    <row r="395" spans="1:33" ht="12.6" customHeight="1">
      <c r="A395" s="160" t="s">
        <v>942</v>
      </c>
      <c r="B395" s="159" t="s">
        <v>912</v>
      </c>
      <c r="C395" s="159" t="s">
        <v>414</v>
      </c>
      <c r="D395" s="160" t="s">
        <v>20</v>
      </c>
      <c r="E395" s="143">
        <v>908527273</v>
      </c>
      <c r="F395" s="146">
        <v>999380000</v>
      </c>
      <c r="G395" s="183">
        <v>1.00657</v>
      </c>
      <c r="H395" s="146">
        <v>57478826</v>
      </c>
      <c r="I395" s="145">
        <v>0.87744999999999995</v>
      </c>
      <c r="J395" s="146">
        <v>889711283.42146993</v>
      </c>
      <c r="K395" s="146">
        <v>867257314</v>
      </c>
      <c r="L395" s="146">
        <v>855496090.66192031</v>
      </c>
      <c r="M395" s="147">
        <v>0.96755191425204845</v>
      </c>
      <c r="N395" s="146">
        <v>889711283.42146993</v>
      </c>
      <c r="O395" s="148">
        <v>0.88356664201532242</v>
      </c>
      <c r="P395" s="148"/>
      <c r="Q395" s="149">
        <v>1.0058541257385951</v>
      </c>
      <c r="R395" s="150" t="s">
        <v>6352</v>
      </c>
      <c r="S395" s="146" t="s">
        <v>1254</v>
      </c>
      <c r="T395" s="151">
        <v>87.751390602910575</v>
      </c>
      <c r="U395" s="152">
        <v>88.451811088362703</v>
      </c>
      <c r="V395" s="119">
        <f t="shared" si="55"/>
        <v>0.88963510276371349</v>
      </c>
      <c r="W395" s="150" t="s">
        <v>6351</v>
      </c>
      <c r="X395" s="153">
        <v>1.0057850617382778</v>
      </c>
      <c r="Y395" s="154">
        <v>100578.50617382777</v>
      </c>
      <c r="Z395" s="121">
        <f t="shared" si="54"/>
        <v>889022966.36504996</v>
      </c>
      <c r="AA395" s="155">
        <v>872274452</v>
      </c>
      <c r="AB395" s="154">
        <v>854828962.96000004</v>
      </c>
      <c r="AC395" s="156" t="s">
        <v>9189</v>
      </c>
      <c r="AD395" s="156">
        <v>45272.604166666664</v>
      </c>
      <c r="AE395" s="187" t="s">
        <v>4468</v>
      </c>
      <c r="AF395" s="140" t="s">
        <v>9192</v>
      </c>
      <c r="AG395" s="158" t="s">
        <v>109</v>
      </c>
    </row>
    <row r="396" spans="1:33" ht="12.6" customHeight="1">
      <c r="A396" s="160" t="s">
        <v>943</v>
      </c>
      <c r="B396" s="159" t="s">
        <v>913</v>
      </c>
      <c r="C396" s="159" t="s">
        <v>379</v>
      </c>
      <c r="D396" s="160" t="s">
        <v>20</v>
      </c>
      <c r="E396" s="143">
        <v>656627273</v>
      </c>
      <c r="F396" s="146">
        <v>722290000</v>
      </c>
      <c r="G396" s="183">
        <v>1.00657</v>
      </c>
      <c r="H396" s="146">
        <v>42748202</v>
      </c>
      <c r="I396" s="145">
        <v>0.87744999999999995</v>
      </c>
      <c r="J396" s="146">
        <v>643176043.63358498</v>
      </c>
      <c r="K396" s="146">
        <v>612897041</v>
      </c>
      <c r="L396" s="146">
        <v>604585299.06818247</v>
      </c>
      <c r="M396" s="147">
        <v>0.94567955087326927</v>
      </c>
      <c r="N396" s="146">
        <v>643176043.63358498</v>
      </c>
      <c r="O396" s="148">
        <v>0.88357749795632878</v>
      </c>
      <c r="P396" s="148"/>
      <c r="Q396" s="149">
        <v>1.00807393883022</v>
      </c>
      <c r="R396" s="150" t="s">
        <v>6356</v>
      </c>
      <c r="S396" s="146" t="s">
        <v>1252</v>
      </c>
      <c r="T396" s="151">
        <v>87.746280305028719</v>
      </c>
      <c r="U396" s="152">
        <v>88.465709022883814</v>
      </c>
      <c r="V396" s="119">
        <f t="shared" si="55"/>
        <v>0.89178750917221616</v>
      </c>
      <c r="W396" s="150" t="s">
        <v>6355</v>
      </c>
      <c r="X396" s="153">
        <v>1.0080600935912167</v>
      </c>
      <c r="Y396" s="154">
        <v>100806.00935912167</v>
      </c>
      <c r="Z396" s="121">
        <f t="shared" ref="Z396:Z459" si="56">(W396-H396)*I396+H396</f>
        <v>644120425.25634992</v>
      </c>
      <c r="AA396" s="155">
        <v>617837049</v>
      </c>
      <c r="AB396" s="154">
        <v>605480308.01999998</v>
      </c>
      <c r="AC396" s="156" t="s">
        <v>9189</v>
      </c>
      <c r="AD396" s="156">
        <v>45272.604166666664</v>
      </c>
      <c r="AE396" s="187" t="s">
        <v>4468</v>
      </c>
      <c r="AF396" s="140" t="s">
        <v>9193</v>
      </c>
      <c r="AG396" s="158" t="s">
        <v>109</v>
      </c>
    </row>
    <row r="397" spans="1:33" ht="12.6" customHeight="1">
      <c r="A397" s="160" t="s">
        <v>944</v>
      </c>
      <c r="B397" s="159" t="s">
        <v>914</v>
      </c>
      <c r="C397" s="159" t="s">
        <v>341</v>
      </c>
      <c r="D397" s="160" t="s">
        <v>20</v>
      </c>
      <c r="E397" s="143">
        <v>1216594545</v>
      </c>
      <c r="F397" s="146">
        <v>1338254000</v>
      </c>
      <c r="G397" s="183">
        <v>1.00657</v>
      </c>
      <c r="H397" s="146">
        <v>63477172</v>
      </c>
      <c r="I397" s="145">
        <v>0.86745000000000005</v>
      </c>
      <c r="J397" s="146">
        <v>1176909237.048811</v>
      </c>
      <c r="K397" s="146">
        <v>1161217789</v>
      </c>
      <c r="L397" s="146">
        <v>1145470050.0762553</v>
      </c>
      <c r="M397" s="147">
        <v>0.97948752786294124</v>
      </c>
      <c r="N397" s="146">
        <v>1176909237.048811</v>
      </c>
      <c r="O397" s="148">
        <v>0.87343293397925725</v>
      </c>
      <c r="P397" s="148"/>
      <c r="Q397" s="149">
        <v>1.0139379865118243</v>
      </c>
      <c r="R397" s="150" t="s">
        <v>6372</v>
      </c>
      <c r="S397" s="146" t="s">
        <v>1246</v>
      </c>
      <c r="T397" s="151">
        <v>86.749977661588645</v>
      </c>
      <c r="U397" s="152">
        <v>87.369858184763956</v>
      </c>
      <c r="V397" s="119">
        <f t="shared" si="55"/>
        <v>0.88582772777066232</v>
      </c>
      <c r="W397" s="150" t="s">
        <v>6371</v>
      </c>
      <c r="X397" s="153">
        <v>1.0138825290266271</v>
      </c>
      <c r="Y397" s="154">
        <v>101388.25290266272</v>
      </c>
      <c r="Z397" s="121">
        <f t="shared" si="56"/>
        <v>1185398121.1561</v>
      </c>
      <c r="AA397" s="155">
        <v>1177338429</v>
      </c>
      <c r="AB397" s="154">
        <v>1153791660.4200001</v>
      </c>
      <c r="AC397" s="156" t="s">
        <v>9189</v>
      </c>
      <c r="AD397" s="156">
        <v>45272.604166666664</v>
      </c>
      <c r="AE397" s="187" t="s">
        <v>4468</v>
      </c>
      <c r="AF397" s="140" t="s">
        <v>9194</v>
      </c>
      <c r="AG397" s="158" t="s">
        <v>109</v>
      </c>
    </row>
    <row r="398" spans="1:33" ht="12.6" customHeight="1">
      <c r="A398" s="160" t="s">
        <v>915</v>
      </c>
      <c r="B398" s="159" t="s">
        <v>916</v>
      </c>
      <c r="C398" s="159" t="s">
        <v>917</v>
      </c>
      <c r="D398" s="160" t="s">
        <v>20</v>
      </c>
      <c r="E398" s="143">
        <v>1329400000</v>
      </c>
      <c r="F398" s="146">
        <v>1462340000</v>
      </c>
      <c r="G398" s="183">
        <v>1.00657</v>
      </c>
      <c r="H398" s="146">
        <v>46411262</v>
      </c>
      <c r="I398" s="145">
        <v>0.86745000000000005</v>
      </c>
      <c r="J398" s="146">
        <v>1282992735.6709101</v>
      </c>
      <c r="K398" s="146">
        <v>1182930066</v>
      </c>
      <c r="L398" s="146">
        <v>1166887878.2029474</v>
      </c>
      <c r="M398" s="147">
        <v>0.91504124000634945</v>
      </c>
      <c r="N398" s="146">
        <v>1282992735.6709101</v>
      </c>
      <c r="O398" s="148">
        <v>0.87333595292202493</v>
      </c>
      <c r="P398" s="148"/>
      <c r="Q398" s="149">
        <v>1.005847232375058</v>
      </c>
      <c r="R398" s="150" t="s">
        <v>6359</v>
      </c>
      <c r="S398" s="146" t="s">
        <v>1250</v>
      </c>
      <c r="T398" s="151">
        <v>86.746308782418708</v>
      </c>
      <c r="U398" s="152">
        <v>87.164510860806345</v>
      </c>
      <c r="V398" s="119">
        <f t="shared" si="55"/>
        <v>0.8767290096694339</v>
      </c>
      <c r="W398" s="150" t="s">
        <v>6358</v>
      </c>
      <c r="X398" s="153">
        <v>1.005832535525254</v>
      </c>
      <c r="Y398" s="154">
        <v>100583.25355252539</v>
      </c>
      <c r="Z398" s="121">
        <f t="shared" si="56"/>
        <v>1282057256.9456</v>
      </c>
      <c r="AA398" s="155">
        <v>1189829548</v>
      </c>
      <c r="AB398" s="154">
        <v>1166032957.04</v>
      </c>
      <c r="AC398" s="156" t="s">
        <v>9189</v>
      </c>
      <c r="AD398" s="156">
        <v>45272.604166666664</v>
      </c>
      <c r="AE398" s="187" t="s">
        <v>4468</v>
      </c>
      <c r="AF398" s="140" t="s">
        <v>9195</v>
      </c>
      <c r="AG398" s="158" t="s">
        <v>109</v>
      </c>
    </row>
    <row r="399" spans="1:33" ht="12.6" customHeight="1">
      <c r="A399" s="160" t="s">
        <v>918</v>
      </c>
      <c r="B399" s="159" t="s">
        <v>919</v>
      </c>
      <c r="C399" s="159" t="s">
        <v>422</v>
      </c>
      <c r="D399" s="160" t="s">
        <v>20</v>
      </c>
      <c r="E399" s="143">
        <v>1208522728</v>
      </c>
      <c r="F399" s="146">
        <v>1329375000</v>
      </c>
      <c r="G399" s="183">
        <v>1.00657</v>
      </c>
      <c r="H399" s="146">
        <v>64485913</v>
      </c>
      <c r="I399" s="145">
        <v>0.86745000000000005</v>
      </c>
      <c r="J399" s="146">
        <v>1169290254.3965876</v>
      </c>
      <c r="K399" s="146">
        <v>1144196074</v>
      </c>
      <c r="L399" s="146">
        <v>1128679173.3620563</v>
      </c>
      <c r="M399" s="147">
        <v>0.97135298100301171</v>
      </c>
      <c r="N399" s="146">
        <v>1169290254.3965876</v>
      </c>
      <c r="O399" s="148">
        <v>0.87343969740217042</v>
      </c>
      <c r="P399" s="148"/>
      <c r="Q399" s="149">
        <v>1.0091946392116944</v>
      </c>
      <c r="R399" s="150" t="s">
        <v>6362</v>
      </c>
      <c r="S399" s="146" t="s">
        <v>2671</v>
      </c>
      <c r="T399" s="151">
        <v>86.745640075092879</v>
      </c>
      <c r="U399" s="152">
        <v>87.382735110991916</v>
      </c>
      <c r="V399" s="119">
        <f t="shared" si="55"/>
        <v>0.88185568406205928</v>
      </c>
      <c r="W399" s="150" t="s">
        <v>6361</v>
      </c>
      <c r="X399" s="153">
        <v>1.0091875505406676</v>
      </c>
      <c r="Y399" s="154">
        <v>100918.75505406676</v>
      </c>
      <c r="Z399" s="121">
        <f t="shared" si="56"/>
        <v>1172308725.5831501</v>
      </c>
      <c r="AA399" s="155">
        <v>1154708434</v>
      </c>
      <c r="AB399" s="154">
        <v>1131614265.3199999</v>
      </c>
      <c r="AC399" s="156" t="s">
        <v>9189</v>
      </c>
      <c r="AD399" s="156">
        <v>45272.604166666664</v>
      </c>
      <c r="AE399" s="187" t="s">
        <v>4468</v>
      </c>
      <c r="AF399" s="140" t="s">
        <v>9196</v>
      </c>
      <c r="AG399" s="158" t="s">
        <v>109</v>
      </c>
    </row>
    <row r="400" spans="1:33" ht="12.6" customHeight="1">
      <c r="A400" s="160" t="s">
        <v>920</v>
      </c>
      <c r="B400" s="159" t="s">
        <v>921</v>
      </c>
      <c r="C400" s="159" t="s">
        <v>422</v>
      </c>
      <c r="D400" s="160" t="s">
        <v>20</v>
      </c>
      <c r="E400" s="143">
        <v>924736365</v>
      </c>
      <c r="F400" s="146">
        <v>1017210000</v>
      </c>
      <c r="G400" s="183">
        <v>0.99561163204798342</v>
      </c>
      <c r="H400" s="146">
        <v>45802936</v>
      </c>
      <c r="I400" s="145">
        <v>0.87744999999999995</v>
      </c>
      <c r="J400" s="146">
        <v>894247222.47806501</v>
      </c>
      <c r="K400" s="146">
        <v>889848071</v>
      </c>
      <c r="L400" s="146">
        <v>868224228.43819869</v>
      </c>
      <c r="M400" s="147">
        <v>0.96645587900677532</v>
      </c>
      <c r="N400" s="146">
        <v>894247222.47806501</v>
      </c>
      <c r="O400" s="148">
        <v>0.87341786766959828</v>
      </c>
      <c r="P400" s="148"/>
      <c r="Q400" s="149">
        <v>1.0065660071576792</v>
      </c>
      <c r="R400" s="150" t="s">
        <v>6366</v>
      </c>
      <c r="S400" s="146" t="s">
        <v>1248</v>
      </c>
      <c r="T400" s="151">
        <v>87.748510810481662</v>
      </c>
      <c r="U400" s="152">
        <v>88.296593287175043</v>
      </c>
      <c r="V400" s="119">
        <f t="shared" si="55"/>
        <v>0.88872952487686907</v>
      </c>
      <c r="W400" s="150" t="s">
        <v>6365</v>
      </c>
      <c r="X400" s="153">
        <v>1.0065275361036561</v>
      </c>
      <c r="Y400" s="154">
        <v>100652.7536103656</v>
      </c>
      <c r="Z400" s="121">
        <f t="shared" si="56"/>
        <v>903990222.62554991</v>
      </c>
      <c r="AA400" s="155">
        <v>895656587</v>
      </c>
      <c r="AB400" s="154">
        <v>877743455.25999999</v>
      </c>
      <c r="AC400" s="156" t="s">
        <v>9189</v>
      </c>
      <c r="AD400" s="156">
        <v>45272.604166666664</v>
      </c>
      <c r="AE400" s="187" t="s">
        <v>4468</v>
      </c>
      <c r="AF400" s="140" t="s">
        <v>9197</v>
      </c>
      <c r="AG400" s="158" t="s">
        <v>109</v>
      </c>
    </row>
    <row r="401" spans="1:33" ht="12.6" customHeight="1">
      <c r="A401" s="160" t="s">
        <v>922</v>
      </c>
      <c r="B401" s="159" t="s">
        <v>923</v>
      </c>
      <c r="C401" s="159" t="s">
        <v>319</v>
      </c>
      <c r="D401" s="160" t="s">
        <v>20</v>
      </c>
      <c r="E401" s="143">
        <v>790895455</v>
      </c>
      <c r="F401" s="146">
        <v>869985000</v>
      </c>
      <c r="G401" s="183">
        <v>1.00657</v>
      </c>
      <c r="H401" s="146">
        <v>41661942</v>
      </c>
      <c r="I401" s="145">
        <v>0.87744999999999995</v>
      </c>
      <c r="J401" s="146">
        <v>773489339.22440243</v>
      </c>
      <c r="K401" s="146">
        <v>768936626</v>
      </c>
      <c r="L401" s="146">
        <v>758508768.84016359</v>
      </c>
      <c r="M401" s="147">
        <v>0.9869456985538837</v>
      </c>
      <c r="N401" s="146">
        <v>773489339.22440243</v>
      </c>
      <c r="O401" s="148">
        <v>0.88350479943346261</v>
      </c>
      <c r="P401" s="148"/>
      <c r="Q401" s="149">
        <v>1.0019047040400355</v>
      </c>
      <c r="R401" s="150" t="s">
        <v>6388</v>
      </c>
      <c r="S401" s="146" t="s">
        <v>2669</v>
      </c>
      <c r="T401" s="151">
        <v>87.748876261399488</v>
      </c>
      <c r="U401" s="152">
        <v>88.334468785989628</v>
      </c>
      <c r="V401" s="119">
        <f t="shared" si="55"/>
        <v>0.88498997109145561</v>
      </c>
      <c r="W401" s="150" t="s">
        <v>6387</v>
      </c>
      <c r="X401" s="153">
        <v>1.0018625608487504</v>
      </c>
      <c r="Y401" s="154">
        <v>100186.25608487503</v>
      </c>
      <c r="Z401" s="121">
        <f t="shared" si="56"/>
        <v>769895829.22210002</v>
      </c>
      <c r="AA401" s="155">
        <v>770368818</v>
      </c>
      <c r="AB401" s="154">
        <v>754961441.63999999</v>
      </c>
      <c r="AC401" s="156" t="s">
        <v>9189</v>
      </c>
      <c r="AD401" s="156">
        <v>45272.604166666664</v>
      </c>
      <c r="AE401" s="187" t="s">
        <v>4468</v>
      </c>
      <c r="AF401" s="140" t="s">
        <v>9198</v>
      </c>
      <c r="AG401" s="161"/>
    </row>
    <row r="402" spans="1:33" ht="12.6" customHeight="1">
      <c r="A402" s="160" t="s">
        <v>924</v>
      </c>
      <c r="B402" s="159" t="s">
        <v>925</v>
      </c>
      <c r="C402" s="159" t="s">
        <v>481</v>
      </c>
      <c r="D402" s="160" t="s">
        <v>20</v>
      </c>
      <c r="E402" s="143">
        <v>1019412730</v>
      </c>
      <c r="F402" s="146">
        <v>1121354000</v>
      </c>
      <c r="G402" s="183">
        <v>1.00657</v>
      </c>
      <c r="H402" s="146">
        <v>70417844</v>
      </c>
      <c r="I402" s="145">
        <v>0.86745000000000005</v>
      </c>
      <c r="J402" s="146">
        <v>988443173.24656105</v>
      </c>
      <c r="K402" s="146">
        <v>961031480</v>
      </c>
      <c r="L402" s="146">
        <v>947998547.68712795</v>
      </c>
      <c r="M402" s="147">
        <v>0.96499103915539031</v>
      </c>
      <c r="N402" s="146">
        <v>988443173.24656105</v>
      </c>
      <c r="O402" s="148">
        <v>0.87353101708926362</v>
      </c>
      <c r="P402" s="148"/>
      <c r="Q402" s="149">
        <v>1.0005362162466955</v>
      </c>
      <c r="R402" s="150" t="s">
        <v>6369</v>
      </c>
      <c r="S402" s="146" t="s">
        <v>2670</v>
      </c>
      <c r="T402" s="151">
        <v>86.74557236288112</v>
      </c>
      <c r="U402" s="152">
        <v>87.577471814990417</v>
      </c>
      <c r="V402" s="119">
        <f t="shared" si="55"/>
        <v>0.876238904039224</v>
      </c>
      <c r="W402" s="150" t="s">
        <v>6368</v>
      </c>
      <c r="X402" s="153">
        <v>1.0005300288758054</v>
      </c>
      <c r="Y402" s="154">
        <v>100053.00288758054</v>
      </c>
      <c r="Z402" s="121">
        <f t="shared" si="56"/>
        <v>982567981.42970002</v>
      </c>
      <c r="AA402" s="155">
        <v>961540855</v>
      </c>
      <c r="AB402" s="154">
        <v>942310037.89999998</v>
      </c>
      <c r="AC402" s="156" t="s">
        <v>9189</v>
      </c>
      <c r="AD402" s="156">
        <v>45272.604166666664</v>
      </c>
      <c r="AE402" s="187" t="s">
        <v>4496</v>
      </c>
      <c r="AF402" s="140" t="s">
        <v>9199</v>
      </c>
      <c r="AG402" s="158" t="s">
        <v>109</v>
      </c>
    </row>
    <row r="403" spans="1:33" ht="12.6" customHeight="1">
      <c r="A403" s="160" t="s">
        <v>926</v>
      </c>
      <c r="B403" s="159" t="s">
        <v>927</v>
      </c>
      <c r="C403" s="159" t="s">
        <v>481</v>
      </c>
      <c r="D403" s="160" t="s">
        <v>20</v>
      </c>
      <c r="E403" s="143">
        <v>833364545</v>
      </c>
      <c r="F403" s="146">
        <v>916701000</v>
      </c>
      <c r="G403" s="183">
        <v>1.00657</v>
      </c>
      <c r="H403" s="146">
        <v>40443213</v>
      </c>
      <c r="I403" s="145">
        <v>0.87744999999999995</v>
      </c>
      <c r="J403" s="146">
        <v>814600248.7545464</v>
      </c>
      <c r="K403" s="146">
        <v>802380090</v>
      </c>
      <c r="L403" s="146">
        <v>791498692.64747393</v>
      </c>
      <c r="M403" s="147">
        <v>0.97784955588514755</v>
      </c>
      <c r="N403" s="146">
        <v>814600248.7545464</v>
      </c>
      <c r="O403" s="148">
        <v>0.88348091992995481</v>
      </c>
      <c r="P403" s="148"/>
      <c r="Q403" s="149">
        <v>0.98871572904254834</v>
      </c>
      <c r="R403" s="150" t="s">
        <v>6376</v>
      </c>
      <c r="S403" s="146" t="s">
        <v>1244</v>
      </c>
      <c r="T403" s="151">
        <v>87.78757743015872</v>
      </c>
      <c r="U403" s="152">
        <v>88.332769598229945</v>
      </c>
      <c r="V403" s="119">
        <f t="shared" si="55"/>
        <v>0.87295530385589193</v>
      </c>
      <c r="W403" s="150" t="s">
        <v>6375</v>
      </c>
      <c r="X403" s="153">
        <v>0.98825759435192062</v>
      </c>
      <c r="Y403" s="154">
        <v>98825.759435192056</v>
      </c>
      <c r="Z403" s="121">
        <f t="shared" si="56"/>
        <v>799870495.10439992</v>
      </c>
      <c r="AA403" s="155">
        <v>792958218</v>
      </c>
      <c r="AB403" s="154">
        <v>777099053.63999999</v>
      </c>
      <c r="AC403" s="156" t="s">
        <v>9189</v>
      </c>
      <c r="AD403" s="156">
        <v>45272.604166666664</v>
      </c>
      <c r="AE403" s="187" t="s">
        <v>4496</v>
      </c>
      <c r="AF403" s="140" t="s">
        <v>9200</v>
      </c>
      <c r="AG403" s="158" t="s">
        <v>109</v>
      </c>
    </row>
    <row r="404" spans="1:33" ht="12.6" customHeight="1">
      <c r="A404" s="160" t="s">
        <v>928</v>
      </c>
      <c r="B404" s="159" t="s">
        <v>929</v>
      </c>
      <c r="C404" s="159" t="s">
        <v>481</v>
      </c>
      <c r="D404" s="160" t="s">
        <v>20</v>
      </c>
      <c r="E404" s="143">
        <v>901772727</v>
      </c>
      <c r="F404" s="146">
        <v>991950000</v>
      </c>
      <c r="G404" s="183">
        <v>1.00657</v>
      </c>
      <c r="H404" s="146">
        <v>50922755</v>
      </c>
      <c r="I404" s="145">
        <v>0.87744999999999995</v>
      </c>
      <c r="J404" s="146">
        <v>882345550.61092496</v>
      </c>
      <c r="K404" s="146">
        <v>848659260</v>
      </c>
      <c r="L404" s="146">
        <v>837150252.31143594</v>
      </c>
      <c r="M404" s="147">
        <v>0.95464445098064321</v>
      </c>
      <c r="N404" s="146">
        <v>882345550.61092496</v>
      </c>
      <c r="O404" s="148">
        <v>0.88352680544432582</v>
      </c>
      <c r="P404" s="148"/>
      <c r="Q404" s="149">
        <v>0.99623399372384014</v>
      </c>
      <c r="R404" s="150" t="s">
        <v>6379</v>
      </c>
      <c r="S404" s="146" t="s">
        <v>1243</v>
      </c>
      <c r="T404" s="151">
        <v>87.747687789757634</v>
      </c>
      <c r="U404" s="152">
        <v>88.379068668881629</v>
      </c>
      <c r="V404" s="119">
        <f t="shared" si="55"/>
        <v>0.88043674580372</v>
      </c>
      <c r="W404" s="150" t="s">
        <v>6378</v>
      </c>
      <c r="X404" s="153">
        <v>0.9962050506577953</v>
      </c>
      <c r="Y404" s="154">
        <v>99620.505065779536</v>
      </c>
      <c r="Z404" s="121">
        <f t="shared" si="56"/>
        <v>873324038.34525001</v>
      </c>
      <c r="AA404" s="155">
        <v>845438642</v>
      </c>
      <c r="AB404" s="154">
        <v>828529869.15999997</v>
      </c>
      <c r="AC404" s="156" t="s">
        <v>9189</v>
      </c>
      <c r="AD404" s="156">
        <v>45272.604166666664</v>
      </c>
      <c r="AE404" s="187" t="s">
        <v>4496</v>
      </c>
      <c r="AF404" s="140" t="s">
        <v>9201</v>
      </c>
      <c r="AG404" s="158" t="s">
        <v>109</v>
      </c>
    </row>
    <row r="405" spans="1:33" ht="12.6" customHeight="1">
      <c r="A405" s="160" t="s">
        <v>930</v>
      </c>
      <c r="B405" s="159" t="s">
        <v>931</v>
      </c>
      <c r="C405" s="159" t="s">
        <v>496</v>
      </c>
      <c r="D405" s="160" t="s">
        <v>20</v>
      </c>
      <c r="E405" s="143">
        <v>523620001</v>
      </c>
      <c r="F405" s="146">
        <v>575982000</v>
      </c>
      <c r="G405" s="183">
        <v>1.00657</v>
      </c>
      <c r="H405" s="146">
        <v>26163513</v>
      </c>
      <c r="I405" s="145">
        <v>0.87744999999999995</v>
      </c>
      <c r="J405" s="146">
        <v>511922192.23491299</v>
      </c>
      <c r="K405" s="146">
        <v>435673136</v>
      </c>
      <c r="L405" s="146">
        <v>429764798.3334496</v>
      </c>
      <c r="M405" s="147">
        <v>0.84400937332560666</v>
      </c>
      <c r="N405" s="146">
        <v>511922192.23491299</v>
      </c>
      <c r="O405" s="148">
        <v>0.88348917091780688</v>
      </c>
      <c r="P405" s="148"/>
      <c r="Q405" s="149">
        <v>1.0091181192548508</v>
      </c>
      <c r="R405" s="150" t="s">
        <v>6337</v>
      </c>
      <c r="S405" s="146" t="s">
        <v>2666</v>
      </c>
      <c r="T405" s="151">
        <v>87.747323438707667</v>
      </c>
      <c r="U405" s="152">
        <v>88.298876237178519</v>
      </c>
      <c r="V405" s="119">
        <f t="shared" si="55"/>
        <v>0.89101742762794667</v>
      </c>
      <c r="W405" s="150" t="s">
        <v>6336</v>
      </c>
      <c r="X405" s="153">
        <v>1.0090926018521411</v>
      </c>
      <c r="Y405" s="154">
        <v>100909.26018521411</v>
      </c>
      <c r="Z405" s="121">
        <f t="shared" si="56"/>
        <v>513197103.62189996</v>
      </c>
      <c r="AA405" s="155">
        <v>439634539</v>
      </c>
      <c r="AB405" s="154">
        <v>430841848.21999997</v>
      </c>
      <c r="AC405" s="156" t="s">
        <v>9202</v>
      </c>
      <c r="AD405" s="156">
        <v>45272.625</v>
      </c>
      <c r="AE405" s="187" t="s">
        <v>4496</v>
      </c>
      <c r="AF405" s="140" t="s">
        <v>9203</v>
      </c>
      <c r="AG405" s="161"/>
    </row>
    <row r="406" spans="1:33" ht="12.6" customHeight="1">
      <c r="A406" s="160" t="s">
        <v>932</v>
      </c>
      <c r="B406" s="159" t="s">
        <v>933</v>
      </c>
      <c r="C406" s="159" t="s">
        <v>414</v>
      </c>
      <c r="D406" s="160" t="s">
        <v>20</v>
      </c>
      <c r="E406" s="143">
        <v>988448182</v>
      </c>
      <c r="F406" s="146">
        <v>1087293000</v>
      </c>
      <c r="G406" s="183">
        <v>0.99573803427557706</v>
      </c>
      <c r="H406" s="146">
        <v>61017978</v>
      </c>
      <c r="I406" s="145">
        <v>0.87744999999999995</v>
      </c>
      <c r="J406" s="146">
        <v>957456887.92932451</v>
      </c>
      <c r="K406" s="146">
        <v>934491814</v>
      </c>
      <c r="L406" s="146">
        <v>911898861.08059859</v>
      </c>
      <c r="M406" s="147">
        <v>0.94798555378248084</v>
      </c>
      <c r="N406" s="146">
        <v>957456887.92932451</v>
      </c>
      <c r="O406" s="148">
        <v>0.87348799367868124</v>
      </c>
      <c r="P406" s="148"/>
      <c r="Q406" s="149">
        <v>1.0045689698457889</v>
      </c>
      <c r="R406" s="150" t="s">
        <v>6392</v>
      </c>
      <c r="S406" s="146" t="s">
        <v>2668</v>
      </c>
      <c r="T406" s="151">
        <v>87.745828235379065</v>
      </c>
      <c r="U406" s="152">
        <v>88.430400491938173</v>
      </c>
      <c r="V406" s="119">
        <f t="shared" si="55"/>
        <v>0.88833644656959987</v>
      </c>
      <c r="W406" s="150" t="s">
        <v>6391</v>
      </c>
      <c r="X406" s="153">
        <v>1.0045600174010134</v>
      </c>
      <c r="Y406" s="154">
        <v>100456.00174010135</v>
      </c>
      <c r="Z406" s="121">
        <f t="shared" si="56"/>
        <v>965873458.96264994</v>
      </c>
      <c r="AA406" s="155">
        <v>938753113</v>
      </c>
      <c r="AB406" s="154">
        <v>919978050.74000001</v>
      </c>
      <c r="AC406" s="156" t="s">
        <v>9189</v>
      </c>
      <c r="AD406" s="156">
        <v>45272.604166666664</v>
      </c>
      <c r="AE406" s="187" t="s">
        <v>4529</v>
      </c>
      <c r="AF406" s="140" t="s">
        <v>9204</v>
      </c>
      <c r="AG406" s="158" t="s">
        <v>109</v>
      </c>
    </row>
    <row r="407" spans="1:33" ht="12.6" customHeight="1">
      <c r="A407" s="160" t="s">
        <v>934</v>
      </c>
      <c r="B407" s="159" t="s">
        <v>935</v>
      </c>
      <c r="C407" s="159" t="s">
        <v>341</v>
      </c>
      <c r="D407" s="160" t="s">
        <v>20</v>
      </c>
      <c r="E407" s="143">
        <v>930366364</v>
      </c>
      <c r="F407" s="146">
        <v>1023403000</v>
      </c>
      <c r="G407" s="183">
        <v>0.99564365550819134</v>
      </c>
      <c r="H407" s="146">
        <v>48957453</v>
      </c>
      <c r="I407" s="145">
        <v>0.87744999999999995</v>
      </c>
      <c r="J407" s="146">
        <v>900072766.37068951</v>
      </c>
      <c r="K407" s="146">
        <v>864062122</v>
      </c>
      <c r="L407" s="146">
        <v>843092010.33955991</v>
      </c>
      <c r="M407" s="147">
        <v>0.93218963520699094</v>
      </c>
      <c r="N407" s="146">
        <v>900072766.37068951</v>
      </c>
      <c r="O407" s="148">
        <v>0.87343547927433807</v>
      </c>
      <c r="P407" s="148"/>
      <c r="Q407" s="149">
        <v>1.0033926456595412</v>
      </c>
      <c r="R407" s="150" t="s">
        <v>6398</v>
      </c>
      <c r="S407" s="146" t="s">
        <v>2667</v>
      </c>
      <c r="T407" s="151">
        <v>87.746845597817966</v>
      </c>
      <c r="U407" s="152">
        <v>88.331040579046032</v>
      </c>
      <c r="V407" s="119">
        <f t="shared" si="55"/>
        <v>0.88628941189345745</v>
      </c>
      <c r="W407" s="150" t="s">
        <v>6397</v>
      </c>
      <c r="X407" s="153">
        <v>1.0033725472760975</v>
      </c>
      <c r="Y407" s="154">
        <v>100337.25472760975</v>
      </c>
      <c r="Z407" s="121">
        <f t="shared" si="56"/>
        <v>907013194.95389998</v>
      </c>
      <c r="AA407" s="155">
        <v>866976213</v>
      </c>
      <c r="AB407" s="154">
        <v>849636688.74000001</v>
      </c>
      <c r="AC407" s="156" t="s">
        <v>9189</v>
      </c>
      <c r="AD407" s="156">
        <v>45272.604166666664</v>
      </c>
      <c r="AE407" s="187" t="s">
        <v>4529</v>
      </c>
      <c r="AF407" s="140" t="s">
        <v>9205</v>
      </c>
      <c r="AG407" s="158" t="s">
        <v>109</v>
      </c>
    </row>
    <row r="408" spans="1:33" ht="12.6" customHeight="1">
      <c r="A408" s="160" t="s">
        <v>936</v>
      </c>
      <c r="B408" s="159" t="s">
        <v>937</v>
      </c>
      <c r="C408" s="159" t="s">
        <v>379</v>
      </c>
      <c r="D408" s="160" t="s">
        <v>20</v>
      </c>
      <c r="E408" s="143">
        <v>891390000</v>
      </c>
      <c r="F408" s="146">
        <v>980529000</v>
      </c>
      <c r="G408" s="183">
        <v>1.00657</v>
      </c>
      <c r="H408" s="146">
        <v>49822807</v>
      </c>
      <c r="I408" s="145">
        <v>0.87744999999999995</v>
      </c>
      <c r="J408" s="146">
        <v>872123555.22164845</v>
      </c>
      <c r="K408" s="146">
        <v>838206405</v>
      </c>
      <c r="L408" s="146">
        <v>826839152.65923297</v>
      </c>
      <c r="M408" s="147">
        <v>0.95393606723962354</v>
      </c>
      <c r="N408" s="146">
        <v>872123555.22164845</v>
      </c>
      <c r="O408" s="148">
        <v>0.88352345176846636</v>
      </c>
      <c r="P408" s="148"/>
      <c r="Q408" s="149">
        <v>1.002630004128815</v>
      </c>
      <c r="R408" s="150" t="s">
        <v>6395</v>
      </c>
      <c r="S408" s="146" t="s">
        <v>1242</v>
      </c>
      <c r="T408" s="151">
        <v>87.75029775848833</v>
      </c>
      <c r="U408" s="152">
        <v>88.371134593209746</v>
      </c>
      <c r="V408" s="119">
        <f t="shared" si="55"/>
        <v>0.88598472865157485</v>
      </c>
      <c r="W408" s="150" t="s">
        <v>6394</v>
      </c>
      <c r="X408" s="153">
        <v>1.0025725399248773</v>
      </c>
      <c r="Y408" s="154">
        <v>100257.25399248772</v>
      </c>
      <c r="Z408" s="121">
        <f t="shared" si="56"/>
        <v>868684279.80034995</v>
      </c>
      <c r="AA408" s="155">
        <v>840362725</v>
      </c>
      <c r="AB408" s="154">
        <v>823555470.5</v>
      </c>
      <c r="AC408" s="156" t="s">
        <v>9189</v>
      </c>
      <c r="AD408" s="156">
        <v>45272.604166666664</v>
      </c>
      <c r="AE408" s="187" t="s">
        <v>4529</v>
      </c>
      <c r="AF408" s="140" t="s">
        <v>9206</v>
      </c>
      <c r="AG408" s="158" t="s">
        <v>109</v>
      </c>
    </row>
    <row r="409" spans="1:33" ht="12.6" customHeight="1">
      <c r="A409" s="160" t="s">
        <v>938</v>
      </c>
      <c r="B409" s="159" t="s">
        <v>939</v>
      </c>
      <c r="C409" s="159" t="s">
        <v>507</v>
      </c>
      <c r="D409" s="160" t="s">
        <v>20</v>
      </c>
      <c r="E409" s="143">
        <v>517272728</v>
      </c>
      <c r="F409" s="146">
        <v>569000000</v>
      </c>
      <c r="G409" s="183">
        <v>1.00657</v>
      </c>
      <c r="H409" s="146">
        <v>29297034</v>
      </c>
      <c r="I409" s="145">
        <v>0.87744999999999995</v>
      </c>
      <c r="J409" s="146">
        <v>506139599.17519999</v>
      </c>
      <c r="K409" s="146">
        <v>469451961</v>
      </c>
      <c r="L409" s="146">
        <v>463085535.17609459</v>
      </c>
      <c r="M409" s="147">
        <v>0.92033580623392264</v>
      </c>
      <c r="N409" s="146">
        <v>506139599.17519999</v>
      </c>
      <c r="O409" s="148">
        <v>0.88352778327180803</v>
      </c>
      <c r="P409" s="148"/>
      <c r="Q409" s="149">
        <v>0.99713220453641183</v>
      </c>
      <c r="R409" s="150" t="s">
        <v>6341</v>
      </c>
      <c r="S409" s="146" t="s">
        <v>2665</v>
      </c>
      <c r="T409" s="151">
        <v>87.74728298352953</v>
      </c>
      <c r="U409" s="152">
        <v>88.379988709875207</v>
      </c>
      <c r="V409" s="119">
        <f t="shared" si="55"/>
        <v>0.88124358523725832</v>
      </c>
      <c r="W409" s="150" t="s">
        <v>6340</v>
      </c>
      <c r="X409" s="153">
        <v>0.9971076010544816</v>
      </c>
      <c r="Y409" s="154">
        <v>99710.760105448164</v>
      </c>
      <c r="Z409" s="121">
        <f t="shared" si="56"/>
        <v>501415316.24294996</v>
      </c>
      <c r="AA409" s="155">
        <v>468094119</v>
      </c>
      <c r="AB409" s="154">
        <v>458732236.62</v>
      </c>
      <c r="AC409" s="156" t="s">
        <v>9202</v>
      </c>
      <c r="AD409" s="156">
        <v>45272.625</v>
      </c>
      <c r="AE409" s="187" t="s">
        <v>4529</v>
      </c>
      <c r="AF409" s="140" t="s">
        <v>9207</v>
      </c>
      <c r="AG409" s="161"/>
    </row>
    <row r="410" spans="1:33" ht="12.6" customHeight="1">
      <c r="A410" s="160" t="s">
        <v>945</v>
      </c>
      <c r="B410" s="159" t="s">
        <v>946</v>
      </c>
      <c r="C410" s="159" t="s">
        <v>345</v>
      </c>
      <c r="D410" s="160" t="s">
        <v>20</v>
      </c>
      <c r="E410" s="143">
        <v>1322060000</v>
      </c>
      <c r="F410" s="146">
        <v>1454266000</v>
      </c>
      <c r="G410" s="183">
        <v>1.00657</v>
      </c>
      <c r="H410" s="146">
        <v>50056676</v>
      </c>
      <c r="I410" s="145">
        <v>0.86745000000000005</v>
      </c>
      <c r="J410" s="146">
        <v>1276426129.087769</v>
      </c>
      <c r="K410" s="146">
        <v>1282389150</v>
      </c>
      <c r="L410" s="146">
        <v>1264998157.7811899</v>
      </c>
      <c r="M410" s="147">
        <v>0.99751098790980408</v>
      </c>
      <c r="N410" s="146">
        <v>1276426129.087769</v>
      </c>
      <c r="O410" s="148">
        <v>0.87335230732862523</v>
      </c>
      <c r="P410" s="148"/>
      <c r="Q410" s="149">
        <v>1.0041800500846148</v>
      </c>
      <c r="R410" s="150" t="s">
        <v>6280</v>
      </c>
      <c r="S410" s="146" t="s">
        <v>1241</v>
      </c>
      <c r="T410" s="151">
        <v>86.745896788716067</v>
      </c>
      <c r="U410" s="152">
        <v>87.200216156574029</v>
      </c>
      <c r="V410" s="119">
        <f t="shared" si="55"/>
        <v>0.87563843203375447</v>
      </c>
      <c r="W410" s="150" t="s">
        <v>6279</v>
      </c>
      <c r="X410" s="153">
        <v>1.004170024603477</v>
      </c>
      <c r="Y410" s="154">
        <v>100417.00246034771</v>
      </c>
      <c r="Z410" s="121">
        <f t="shared" si="56"/>
        <v>1273398552.8250501</v>
      </c>
      <c r="AA410" s="155">
        <v>1287736745</v>
      </c>
      <c r="AB410" s="154">
        <v>1261982010.0999999</v>
      </c>
      <c r="AC410" s="156" t="s">
        <v>9208</v>
      </c>
      <c r="AD410" s="156">
        <v>45273.458333333328</v>
      </c>
      <c r="AE410" s="187" t="s">
        <v>4444</v>
      </c>
      <c r="AF410" s="140" t="s">
        <v>9209</v>
      </c>
      <c r="AG410" s="158" t="s">
        <v>109</v>
      </c>
    </row>
    <row r="411" spans="1:33" ht="12.6" customHeight="1">
      <c r="A411" s="160" t="s">
        <v>947</v>
      </c>
      <c r="B411" s="159" t="s">
        <v>948</v>
      </c>
      <c r="C411" s="159" t="s">
        <v>379</v>
      </c>
      <c r="D411" s="160" t="s">
        <v>20</v>
      </c>
      <c r="E411" s="143">
        <v>905230000</v>
      </c>
      <c r="F411" s="146">
        <v>995753000</v>
      </c>
      <c r="G411" s="183">
        <v>1.00657</v>
      </c>
      <c r="H411" s="146">
        <v>41741620</v>
      </c>
      <c r="I411" s="145">
        <v>0.87744999999999995</v>
      </c>
      <c r="J411" s="146">
        <v>884579268.57791436</v>
      </c>
      <c r="K411" s="146">
        <v>882126004</v>
      </c>
      <c r="L411" s="146">
        <v>870163140.40935433</v>
      </c>
      <c r="M411" s="147">
        <v>0.99007035375490704</v>
      </c>
      <c r="N411" s="146">
        <v>884579268.57791436</v>
      </c>
      <c r="O411" s="148">
        <v>0.88346708042194877</v>
      </c>
      <c r="P411" s="148"/>
      <c r="Q411" s="149">
        <v>1.0039370003641892</v>
      </c>
      <c r="R411" s="150" t="s">
        <v>6283</v>
      </c>
      <c r="S411" s="146" t="s">
        <v>1239</v>
      </c>
      <c r="T411" s="151">
        <v>87.749511903812447</v>
      </c>
      <c r="U411" s="152">
        <v>88.261059451827407</v>
      </c>
      <c r="V411" s="119">
        <f t="shared" si="55"/>
        <v>0.88604177441594456</v>
      </c>
      <c r="W411" s="150" t="s">
        <v>6282</v>
      </c>
      <c r="X411" s="153">
        <v>1.0038875353626853</v>
      </c>
      <c r="Y411" s="154">
        <v>100388.75353626853</v>
      </c>
      <c r="Z411" s="121">
        <f t="shared" si="56"/>
        <v>882235536.26724994</v>
      </c>
      <c r="AA411" s="155">
        <v>885555301</v>
      </c>
      <c r="AB411" s="154">
        <v>867844194.98000002</v>
      </c>
      <c r="AC411" s="156" t="s">
        <v>9208</v>
      </c>
      <c r="AD411" s="156">
        <v>45273.458333333328</v>
      </c>
      <c r="AE411" s="187" t="s">
        <v>4444</v>
      </c>
      <c r="AF411" s="140" t="s">
        <v>9210</v>
      </c>
      <c r="AG411" s="158" t="s">
        <v>109</v>
      </c>
    </row>
    <row r="412" spans="1:33" ht="12.6" customHeight="1">
      <c r="A412" s="160" t="s">
        <v>949</v>
      </c>
      <c r="B412" s="159" t="s">
        <v>950</v>
      </c>
      <c r="C412" s="159" t="s">
        <v>550</v>
      </c>
      <c r="D412" s="160" t="s">
        <v>20</v>
      </c>
      <c r="E412" s="143">
        <v>969978182</v>
      </c>
      <c r="F412" s="146">
        <v>1066976000</v>
      </c>
      <c r="G412" s="183">
        <v>0.99566458176554407</v>
      </c>
      <c r="H412" s="146">
        <v>53001048</v>
      </c>
      <c r="I412" s="145">
        <v>0.87744999999999995</v>
      </c>
      <c r="J412" s="146">
        <v>938654472.64838398</v>
      </c>
      <c r="K412" s="146">
        <v>922697158</v>
      </c>
      <c r="L412" s="146">
        <v>900322942.3179996</v>
      </c>
      <c r="M412" s="147">
        <v>0.95472163194361437</v>
      </c>
      <c r="N412" s="146">
        <v>938654472.64838398</v>
      </c>
      <c r="O412" s="148">
        <v>0.87344704413209606</v>
      </c>
      <c r="P412" s="148"/>
      <c r="Q412" s="149">
        <v>0.99451017911242012</v>
      </c>
      <c r="R412" s="150" t="s">
        <v>6301</v>
      </c>
      <c r="S412" s="146" t="s">
        <v>1234</v>
      </c>
      <c r="T412" s="151">
        <v>87.745941580840338</v>
      </c>
      <c r="U412" s="152">
        <v>88.358017012740959</v>
      </c>
      <c r="V412" s="119">
        <f t="shared" si="55"/>
        <v>0.87872051480070779</v>
      </c>
      <c r="W412" s="150" t="s">
        <v>6300</v>
      </c>
      <c r="X412" s="153">
        <v>0.99450004030081274</v>
      </c>
      <c r="Y412" s="154">
        <v>99450.004030081269</v>
      </c>
      <c r="Z412" s="121">
        <f t="shared" si="56"/>
        <v>937564207.86114991</v>
      </c>
      <c r="AA412" s="155">
        <v>917622361</v>
      </c>
      <c r="AB412" s="154">
        <v>899269913.77999997</v>
      </c>
      <c r="AC412" s="156" t="s">
        <v>9208</v>
      </c>
      <c r="AD412" s="156">
        <v>45273.458333333328</v>
      </c>
      <c r="AE412" s="187" t="s">
        <v>4444</v>
      </c>
      <c r="AF412" s="140" t="s">
        <v>9211</v>
      </c>
      <c r="AG412" s="158" t="s">
        <v>109</v>
      </c>
    </row>
    <row r="413" spans="1:33" ht="12.6" customHeight="1">
      <c r="A413" s="160" t="s">
        <v>951</v>
      </c>
      <c r="B413" s="159" t="s">
        <v>952</v>
      </c>
      <c r="C413" s="159" t="s">
        <v>379</v>
      </c>
      <c r="D413" s="160" t="s">
        <v>20</v>
      </c>
      <c r="E413" s="143">
        <v>1121140000</v>
      </c>
      <c r="F413" s="146">
        <v>1233254000</v>
      </c>
      <c r="G413" s="183">
        <v>1.0065700000000002</v>
      </c>
      <c r="H413" s="146">
        <v>55543370</v>
      </c>
      <c r="I413" s="145">
        <v>0.86745000000000005</v>
      </c>
      <c r="J413" s="146">
        <v>1084176951.2112112</v>
      </c>
      <c r="K413" s="146">
        <v>1061679948</v>
      </c>
      <c r="L413" s="146">
        <v>1047282081.553193</v>
      </c>
      <c r="M413" s="147">
        <v>0.97208192166392027</v>
      </c>
      <c r="N413" s="146">
        <v>1084176951.2112112</v>
      </c>
      <c r="O413" s="148">
        <v>0.87341793052442029</v>
      </c>
      <c r="P413" s="148"/>
      <c r="Q413" s="149">
        <v>0.99999990092085522</v>
      </c>
      <c r="R413" s="150" t="s">
        <v>6287</v>
      </c>
      <c r="S413" s="146" t="s">
        <v>2664</v>
      </c>
      <c r="T413" s="151">
        <v>86.747259652056712</v>
      </c>
      <c r="U413" s="152">
        <v>87.344152299437766</v>
      </c>
      <c r="V413" s="119">
        <f t="shared" si="55"/>
        <v>0.87341970915967027</v>
      </c>
      <c r="W413" s="150" t="s">
        <v>6286</v>
      </c>
      <c r="X413" s="153">
        <v>0.99997502542055405</v>
      </c>
      <c r="Y413" s="154">
        <v>99997.502542055401</v>
      </c>
      <c r="Z413" s="121">
        <f t="shared" si="56"/>
        <v>1077121738.5335002</v>
      </c>
      <c r="AA413" s="155">
        <v>1061653433</v>
      </c>
      <c r="AB413" s="154">
        <v>1040420364.34</v>
      </c>
      <c r="AC413" s="156" t="s">
        <v>9208</v>
      </c>
      <c r="AD413" s="156">
        <v>45273.458333333328</v>
      </c>
      <c r="AE413" s="187" t="s">
        <v>4444</v>
      </c>
      <c r="AF413" s="140" t="s">
        <v>9212</v>
      </c>
      <c r="AG413" s="158" t="s">
        <v>109</v>
      </c>
    </row>
    <row r="414" spans="1:33" ht="12.6" customHeight="1">
      <c r="A414" s="160" t="s">
        <v>953</v>
      </c>
      <c r="B414" s="159" t="s">
        <v>954</v>
      </c>
      <c r="C414" s="159" t="s">
        <v>345</v>
      </c>
      <c r="D414" s="160" t="s">
        <v>20</v>
      </c>
      <c r="E414" s="143">
        <v>1216153636</v>
      </c>
      <c r="F414" s="146">
        <v>1337769000</v>
      </c>
      <c r="G414" s="183">
        <v>1.00657</v>
      </c>
      <c r="H414" s="146">
        <v>57056964</v>
      </c>
      <c r="I414" s="145">
        <v>0.86745000000000005</v>
      </c>
      <c r="J414" s="146">
        <v>1175634761.1423585</v>
      </c>
      <c r="K414" s="146">
        <v>1153684083</v>
      </c>
      <c r="L414" s="146">
        <v>1138038511.6768036</v>
      </c>
      <c r="M414" s="147">
        <v>0.97417194462156975</v>
      </c>
      <c r="N414" s="146">
        <v>1175634761.1423585</v>
      </c>
      <c r="O414" s="148">
        <v>0.87340304900699672</v>
      </c>
      <c r="P414" s="148"/>
      <c r="Q414" s="149">
        <v>0.98642700022617613</v>
      </c>
      <c r="R414" s="150" t="s">
        <v>6290</v>
      </c>
      <c r="S414" s="146" t="s">
        <v>1239</v>
      </c>
      <c r="T414" s="151">
        <v>86.754375023156456</v>
      </c>
      <c r="U414" s="152">
        <v>87.327144596768704</v>
      </c>
      <c r="V414" s="119">
        <f t="shared" si="55"/>
        <v>0.86132946943754862</v>
      </c>
      <c r="W414" s="150" t="s">
        <v>6289</v>
      </c>
      <c r="X414" s="153">
        <v>0.98632501201627487</v>
      </c>
      <c r="Y414" s="154">
        <v>98632.501201627485</v>
      </c>
      <c r="Z414" s="121">
        <f t="shared" si="56"/>
        <v>1152141511.0144501</v>
      </c>
      <c r="AA414" s="155">
        <v>1137907468</v>
      </c>
      <c r="AB414" s="154">
        <v>1115149318.6399999</v>
      </c>
      <c r="AC414" s="156" t="s">
        <v>9208</v>
      </c>
      <c r="AD414" s="156">
        <v>45273.458333333328</v>
      </c>
      <c r="AE414" s="187" t="s">
        <v>4444</v>
      </c>
      <c r="AF414" s="140" t="s">
        <v>9213</v>
      </c>
      <c r="AG414" s="158" t="s">
        <v>109</v>
      </c>
    </row>
    <row r="415" spans="1:33" ht="12.6" customHeight="1">
      <c r="A415" s="160" t="s">
        <v>955</v>
      </c>
      <c r="B415" s="159" t="s">
        <v>956</v>
      </c>
      <c r="C415" s="159" t="s">
        <v>345</v>
      </c>
      <c r="D415" s="160" t="s">
        <v>20</v>
      </c>
      <c r="E415" s="143">
        <v>729814545</v>
      </c>
      <c r="F415" s="146">
        <v>802796000</v>
      </c>
      <c r="G415" s="183">
        <v>1.00657</v>
      </c>
      <c r="H415" s="146">
        <v>44666628</v>
      </c>
      <c r="I415" s="145">
        <v>0.87744999999999995</v>
      </c>
      <c r="J415" s="146">
        <v>714515241.17221403</v>
      </c>
      <c r="K415" s="146">
        <v>695813101</v>
      </c>
      <c r="L415" s="146">
        <v>686376901.2120986</v>
      </c>
      <c r="M415" s="147">
        <v>0.96662422107328583</v>
      </c>
      <c r="N415" s="146">
        <v>714515241.17221403</v>
      </c>
      <c r="O415" s="148">
        <v>0.88355449335131953</v>
      </c>
      <c r="P415" s="148"/>
      <c r="Q415" s="149">
        <v>0.9951089151555379</v>
      </c>
      <c r="R415" s="150" t="s">
        <v>6294</v>
      </c>
      <c r="S415" s="146" t="s">
        <v>1238</v>
      </c>
      <c r="T415" s="151">
        <v>87.749096181697396</v>
      </c>
      <c r="U415" s="152">
        <v>88.434102568837019</v>
      </c>
      <c r="V415" s="119">
        <f t="shared" si="55"/>
        <v>0.87997685588866914</v>
      </c>
      <c r="W415" s="150" t="s">
        <v>6293</v>
      </c>
      <c r="X415" s="153">
        <v>0.99506506011489848</v>
      </c>
      <c r="Y415" s="154">
        <v>99506.506011489852</v>
      </c>
      <c r="Z415" s="121">
        <f t="shared" si="56"/>
        <v>706411007.92390001</v>
      </c>
      <c r="AA415" s="155">
        <v>692379306</v>
      </c>
      <c r="AB415" s="154">
        <v>678531719.88</v>
      </c>
      <c r="AC415" s="156" t="s">
        <v>9208</v>
      </c>
      <c r="AD415" s="156">
        <v>45273.458333333328</v>
      </c>
      <c r="AE415" s="187" t="s">
        <v>4444</v>
      </c>
      <c r="AF415" s="140" t="s">
        <v>9214</v>
      </c>
      <c r="AG415" s="158" t="s">
        <v>109</v>
      </c>
    </row>
    <row r="416" spans="1:33" ht="12.6" customHeight="1">
      <c r="A416" s="160" t="s">
        <v>957</v>
      </c>
      <c r="B416" s="159" t="s">
        <v>958</v>
      </c>
      <c r="C416" s="159" t="s">
        <v>479</v>
      </c>
      <c r="D416" s="160" t="s">
        <v>20</v>
      </c>
      <c r="E416" s="143">
        <v>559810000</v>
      </c>
      <c r="F416" s="146">
        <v>615791000</v>
      </c>
      <c r="G416" s="183">
        <v>1.00657</v>
      </c>
      <c r="H416" s="146">
        <v>41989313</v>
      </c>
      <c r="I416" s="145">
        <v>0.87744999999999995</v>
      </c>
      <c r="J416" s="146">
        <v>549021543.84923148</v>
      </c>
      <c r="K416" s="146">
        <v>510108469</v>
      </c>
      <c r="L416" s="146">
        <v>503190684.00850338</v>
      </c>
      <c r="M416" s="147">
        <v>0.92174921457332049</v>
      </c>
      <c r="N416" s="146">
        <v>549021581</v>
      </c>
      <c r="O416" s="148">
        <v>0.88363676769740829</v>
      </c>
      <c r="P416" s="148"/>
      <c r="Q416" s="149">
        <v>1.0070123019316137</v>
      </c>
      <c r="R416" s="150" t="s">
        <v>6298</v>
      </c>
      <c r="S416" s="146" t="s">
        <v>1236</v>
      </c>
      <c r="T416" s="151">
        <v>87.751285882272569</v>
      </c>
      <c r="U416" s="152">
        <v>88.580735780947791</v>
      </c>
      <c r="V416" s="119">
        <f t="shared" si="55"/>
        <v>0.89195933522899817</v>
      </c>
      <c r="W416" s="150" t="s">
        <v>6297</v>
      </c>
      <c r="X416" s="153">
        <v>1.006945051161839</v>
      </c>
      <c r="Y416" s="154">
        <v>100694.50511618389</v>
      </c>
      <c r="Z416" s="121">
        <f t="shared" si="56"/>
        <v>549224193.67314994</v>
      </c>
      <c r="AA416" s="155">
        <v>513651199</v>
      </c>
      <c r="AB416" s="154">
        <v>503378175.01999998</v>
      </c>
      <c r="AC416" s="156" t="s">
        <v>9208</v>
      </c>
      <c r="AD416" s="156">
        <v>45273.458333333328</v>
      </c>
      <c r="AE416" s="187" t="s">
        <v>4444</v>
      </c>
      <c r="AF416" s="140" t="s">
        <v>9215</v>
      </c>
      <c r="AG416" s="158" t="s">
        <v>109</v>
      </c>
    </row>
    <row r="417" spans="1:33" ht="12.6" customHeight="1">
      <c r="A417" s="160" t="s">
        <v>959</v>
      </c>
      <c r="B417" s="159" t="s">
        <v>960</v>
      </c>
      <c r="C417" s="159" t="s">
        <v>414</v>
      </c>
      <c r="D417" s="160" t="s">
        <v>20</v>
      </c>
      <c r="E417" s="143">
        <v>666781818</v>
      </c>
      <c r="F417" s="146">
        <v>733460000</v>
      </c>
      <c r="G417" s="183">
        <v>1.00657</v>
      </c>
      <c r="H417" s="146">
        <v>37246194</v>
      </c>
      <c r="I417" s="145">
        <v>0.87744999999999995</v>
      </c>
      <c r="J417" s="146">
        <v>652367282.38858986</v>
      </c>
      <c r="K417" s="146">
        <v>624088146</v>
      </c>
      <c r="L417" s="146">
        <v>615624637.01683557</v>
      </c>
      <c r="M417" s="147">
        <v>0.94947847961679743</v>
      </c>
      <c r="N417" s="146">
        <v>652367282.38858986</v>
      </c>
      <c r="O417" s="148">
        <v>0.88352325548193722</v>
      </c>
      <c r="P417" s="148"/>
      <c r="Q417" s="149">
        <v>0.99212523452091461</v>
      </c>
      <c r="R417" s="150" t="s">
        <v>6304</v>
      </c>
      <c r="S417" s="146" t="s">
        <v>1232</v>
      </c>
      <c r="T417" s="151">
        <v>87.745247756341385</v>
      </c>
      <c r="U417" s="152">
        <v>88.372503533393299</v>
      </c>
      <c r="V417" s="119">
        <f t="shared" si="55"/>
        <v>0.87676355902162351</v>
      </c>
      <c r="W417" s="150" t="s">
        <v>6303</v>
      </c>
      <c r="X417" s="153">
        <v>0.99212257655495872</v>
      </c>
      <c r="Y417" s="154">
        <v>99212.25765549588</v>
      </c>
      <c r="Z417" s="121">
        <f t="shared" si="56"/>
        <v>643069289.40094995</v>
      </c>
      <c r="AA417" s="155">
        <v>619171940</v>
      </c>
      <c r="AB417" s="154">
        <v>606788501.20000005</v>
      </c>
      <c r="AC417" s="156" t="s">
        <v>9208</v>
      </c>
      <c r="AD417" s="156">
        <v>45273.458333333328</v>
      </c>
      <c r="AE417" s="187" t="s">
        <v>4444</v>
      </c>
      <c r="AF417" s="140" t="s">
        <v>9216</v>
      </c>
      <c r="AG417" s="158" t="s">
        <v>109</v>
      </c>
    </row>
    <row r="418" spans="1:33" ht="12.6" customHeight="1">
      <c r="A418" s="160" t="s">
        <v>961</v>
      </c>
      <c r="B418" s="159" t="s">
        <v>962</v>
      </c>
      <c r="C418" s="159" t="s">
        <v>341</v>
      </c>
      <c r="D418" s="160" t="s">
        <v>20</v>
      </c>
      <c r="E418" s="143">
        <v>656464545</v>
      </c>
      <c r="F418" s="146">
        <v>722111000</v>
      </c>
      <c r="G418" s="183">
        <v>1.00657</v>
      </c>
      <c r="H418" s="146">
        <v>35361274</v>
      </c>
      <c r="I418" s="145">
        <v>0.87744999999999995</v>
      </c>
      <c r="J418" s="146">
        <v>642112680.14966142</v>
      </c>
      <c r="K418" s="146">
        <v>605618679</v>
      </c>
      <c r="L418" s="146">
        <v>597405641.84660935</v>
      </c>
      <c r="M418" s="147">
        <v>0.93601146399286816</v>
      </c>
      <c r="N418" s="146">
        <v>642112680.14966142</v>
      </c>
      <c r="O418" s="148">
        <v>0.8835116829004187</v>
      </c>
      <c r="P418" s="148"/>
      <c r="Q418" s="149">
        <v>0.98103800180561307</v>
      </c>
      <c r="R418" s="150" t="s">
        <v>6307</v>
      </c>
      <c r="S418" s="146" t="s">
        <v>2663</v>
      </c>
      <c r="T418" s="151">
        <v>87.776117780693866</v>
      </c>
      <c r="U418" s="152">
        <v>88.386488331051837</v>
      </c>
      <c r="V418" s="119">
        <f t="shared" si="55"/>
        <v>0.86681298304554288</v>
      </c>
      <c r="W418" s="150" t="s">
        <v>6306</v>
      </c>
      <c r="X418" s="153">
        <v>0.98070757127366848</v>
      </c>
      <c r="Y418" s="154">
        <v>98070.757127366844</v>
      </c>
      <c r="Z418" s="121">
        <f t="shared" si="56"/>
        <v>625725823.82994998</v>
      </c>
      <c r="AA418" s="155">
        <v>593934824</v>
      </c>
      <c r="AB418" s="154">
        <v>582056127.51999998</v>
      </c>
      <c r="AC418" s="156" t="s">
        <v>9208</v>
      </c>
      <c r="AD418" s="156">
        <v>45273.458333333328</v>
      </c>
      <c r="AE418" s="187" t="s">
        <v>4444</v>
      </c>
      <c r="AF418" s="140" t="s">
        <v>9217</v>
      </c>
      <c r="AG418" s="158" t="s">
        <v>109</v>
      </c>
    </row>
    <row r="419" spans="1:33" ht="12.6" customHeight="1">
      <c r="A419" s="160" t="s">
        <v>963</v>
      </c>
      <c r="B419" s="159" t="s">
        <v>964</v>
      </c>
      <c r="C419" s="159" t="s">
        <v>341</v>
      </c>
      <c r="D419" s="160" t="s">
        <v>20</v>
      </c>
      <c r="E419" s="143">
        <v>516882728</v>
      </c>
      <c r="F419" s="146">
        <v>568571000</v>
      </c>
      <c r="G419" s="183">
        <v>1.00657</v>
      </c>
      <c r="H419" s="146">
        <v>25178646</v>
      </c>
      <c r="I419" s="145">
        <v>0.87744999999999995</v>
      </c>
      <c r="J419" s="146">
        <v>505255991.55665147</v>
      </c>
      <c r="K419" s="146">
        <v>495677449</v>
      </c>
      <c r="L419" s="146">
        <v>488955368.84313136</v>
      </c>
      <c r="M419" s="147">
        <v>0.9738963906279885</v>
      </c>
      <c r="N419" s="146">
        <v>505255991.55665147</v>
      </c>
      <c r="O419" s="148">
        <v>0.88348196661716638</v>
      </c>
      <c r="P419" s="148"/>
      <c r="Q419" s="149">
        <v>1.0122225358523465</v>
      </c>
      <c r="R419" s="150" t="s">
        <v>6311</v>
      </c>
      <c r="S419" s="146" t="s">
        <v>1230</v>
      </c>
      <c r="T419" s="151">
        <v>87.747260788617538</v>
      </c>
      <c r="U419" s="152">
        <v>88.283323446385111</v>
      </c>
      <c r="V419" s="119">
        <f t="shared" si="55"/>
        <v>0.89360167859423012</v>
      </c>
      <c r="W419" s="150" t="s">
        <v>6310</v>
      </c>
      <c r="X419" s="153">
        <v>1.0121975971338673</v>
      </c>
      <c r="Y419" s="154">
        <v>101219.75971338672</v>
      </c>
      <c r="Z419" s="121">
        <f t="shared" si="56"/>
        <v>508063558.25729996</v>
      </c>
      <c r="AA419" s="155">
        <v>501723523</v>
      </c>
      <c r="AB419" s="154">
        <v>491689052.53999996</v>
      </c>
      <c r="AC419" s="156" t="s">
        <v>9208</v>
      </c>
      <c r="AD419" s="156">
        <v>45273.458333333328</v>
      </c>
      <c r="AE419" s="187" t="s">
        <v>4444</v>
      </c>
      <c r="AF419" s="140" t="s">
        <v>9218</v>
      </c>
      <c r="AG419" s="158" t="s">
        <v>109</v>
      </c>
    </row>
    <row r="420" spans="1:33" ht="12.6" customHeight="1">
      <c r="A420" s="160" t="s">
        <v>965</v>
      </c>
      <c r="B420" s="159" t="s">
        <v>966</v>
      </c>
      <c r="C420" s="159" t="s">
        <v>967</v>
      </c>
      <c r="D420" s="160" t="s">
        <v>20</v>
      </c>
      <c r="E420" s="143">
        <v>518081818</v>
      </c>
      <c r="F420" s="146">
        <v>569890000</v>
      </c>
      <c r="G420" s="183">
        <v>1.00657</v>
      </c>
      <c r="H420" s="146">
        <v>26280445</v>
      </c>
      <c r="I420" s="145">
        <v>0.87744999999999995</v>
      </c>
      <c r="J420" s="146">
        <v>506555977.40663493</v>
      </c>
      <c r="K420" s="146">
        <v>489529210</v>
      </c>
      <c r="L420" s="146">
        <v>482890508.57150596</v>
      </c>
      <c r="M420" s="147">
        <v>0.95924379310470942</v>
      </c>
      <c r="N420" s="146">
        <v>506555977.40663493</v>
      </c>
      <c r="O420" s="148">
        <v>0.88349354419760873</v>
      </c>
      <c r="P420" s="148"/>
      <c r="Q420" s="149">
        <v>1.0013718447995221</v>
      </c>
      <c r="R420" s="150" t="s">
        <v>6317</v>
      </c>
      <c r="S420" s="146" t="s">
        <v>1227</v>
      </c>
      <c r="T420" s="151">
        <v>87.745161282293466</v>
      </c>
      <c r="U420" s="152">
        <v>88.309519253482037</v>
      </c>
      <c r="V420" s="119">
        <f t="shared" si="55"/>
        <v>0.88430511151274804</v>
      </c>
      <c r="W420" s="150" t="s">
        <v>6316</v>
      </c>
      <c r="X420" s="153">
        <v>1.0013700889645369</v>
      </c>
      <c r="Y420" s="154">
        <v>100137.0088964537</v>
      </c>
      <c r="Z420" s="121">
        <f t="shared" si="56"/>
        <v>503955761.99474996</v>
      </c>
      <c r="AA420" s="155">
        <v>490199909</v>
      </c>
      <c r="AB420" s="154">
        <v>480395910.81999999</v>
      </c>
      <c r="AC420" s="156" t="s">
        <v>9208</v>
      </c>
      <c r="AD420" s="156">
        <v>45273.458333333328</v>
      </c>
      <c r="AE420" s="187" t="s">
        <v>4444</v>
      </c>
      <c r="AF420" s="140" t="s">
        <v>9219</v>
      </c>
      <c r="AG420" s="158" t="s">
        <v>109</v>
      </c>
    </row>
    <row r="421" spans="1:33" ht="12.6" customHeight="1">
      <c r="A421" s="160" t="s">
        <v>968</v>
      </c>
      <c r="B421" s="159" t="s">
        <v>969</v>
      </c>
      <c r="C421" s="159" t="s">
        <v>481</v>
      </c>
      <c r="D421" s="160" t="s">
        <v>20</v>
      </c>
      <c r="E421" s="143">
        <v>775694546</v>
      </c>
      <c r="F421" s="146">
        <v>853264000</v>
      </c>
      <c r="G421" s="183">
        <v>1.00657</v>
      </c>
      <c r="H421" s="146">
        <v>44332577</v>
      </c>
      <c r="I421" s="145">
        <v>0.87744999999999995</v>
      </c>
      <c r="J421" s="146">
        <v>759048390.09532595</v>
      </c>
      <c r="K421" s="146">
        <v>728141180</v>
      </c>
      <c r="L421" s="146">
        <v>718266566.20154798</v>
      </c>
      <c r="M421" s="147">
        <v>0.95209956495978887</v>
      </c>
      <c r="N421" s="146">
        <v>759048390.09532595</v>
      </c>
      <c r="O421" s="148">
        <v>0.88353078242990435</v>
      </c>
      <c r="P421" s="148"/>
      <c r="Q421" s="149">
        <v>0.98980700037469449</v>
      </c>
      <c r="R421" s="150" t="s">
        <v>6276</v>
      </c>
      <c r="S421" s="146" t="s">
        <v>2660</v>
      </c>
      <c r="T421" s="151">
        <v>87.745650264677693</v>
      </c>
      <c r="U421" s="152">
        <v>88.388904054563284</v>
      </c>
      <c r="V421" s="119">
        <f t="shared" si="55"/>
        <v>0.87487341666822926</v>
      </c>
      <c r="W421" s="150" t="s">
        <v>6275</v>
      </c>
      <c r="X421" s="153">
        <v>0.98980005016032557</v>
      </c>
      <c r="Y421" s="154">
        <v>98980.005016032563</v>
      </c>
      <c r="Z421" s="121">
        <f t="shared" si="56"/>
        <v>746492787.39884996</v>
      </c>
      <c r="AA421" s="155">
        <v>720714177</v>
      </c>
      <c r="AB421" s="154">
        <v>706299893.46000004</v>
      </c>
      <c r="AC421" s="156" t="s">
        <v>9208</v>
      </c>
      <c r="AD421" s="156">
        <v>45273.458333333328</v>
      </c>
      <c r="AE421" s="187" t="s">
        <v>4468</v>
      </c>
      <c r="AF421" s="140" t="s">
        <v>9220</v>
      </c>
      <c r="AG421" s="158" t="s">
        <v>109</v>
      </c>
    </row>
    <row r="422" spans="1:33" ht="12.6" customHeight="1">
      <c r="A422" s="160" t="s">
        <v>970</v>
      </c>
      <c r="B422" s="159" t="s">
        <v>971</v>
      </c>
      <c r="C422" s="159" t="s">
        <v>481</v>
      </c>
      <c r="D422" s="160" t="s">
        <v>20</v>
      </c>
      <c r="E422" s="143">
        <v>1113150909</v>
      </c>
      <c r="F422" s="146">
        <v>1224466000</v>
      </c>
      <c r="G422" s="183">
        <v>1.00657</v>
      </c>
      <c r="H422" s="146">
        <v>49958771</v>
      </c>
      <c r="I422" s="145">
        <v>0.86745000000000005</v>
      </c>
      <c r="J422" s="146">
        <v>1075763477.914319</v>
      </c>
      <c r="K422" s="146">
        <v>1076987020</v>
      </c>
      <c r="L422" s="146">
        <v>1062381568.226972</v>
      </c>
      <c r="M422" s="147">
        <v>0.99397126582457951</v>
      </c>
      <c r="N422" s="146">
        <v>1075763477.914319</v>
      </c>
      <c r="O422" s="148">
        <v>0.87339156506317173</v>
      </c>
      <c r="P422" s="148"/>
      <c r="Q422" s="149">
        <v>1.0189461811448488</v>
      </c>
      <c r="R422" s="150" t="s">
        <v>6314</v>
      </c>
      <c r="S422" s="146" t="s">
        <v>1229</v>
      </c>
      <c r="T422" s="151">
        <v>86.790130681448545</v>
      </c>
      <c r="U422" s="152">
        <v>87.319342012617625</v>
      </c>
      <c r="V422" s="119">
        <f t="shared" si="55"/>
        <v>0.88929296525995827</v>
      </c>
      <c r="W422" s="150" t="s">
        <v>6313</v>
      </c>
      <c r="X422" s="153">
        <v>1.0184375474696725</v>
      </c>
      <c r="Y422" s="154">
        <v>101843.75474696726</v>
      </c>
      <c r="Z422" s="121">
        <f t="shared" si="56"/>
        <v>1088368748.1135502</v>
      </c>
      <c r="AA422" s="155">
        <v>1096844020</v>
      </c>
      <c r="AB422" s="154">
        <v>1074907139.5999999</v>
      </c>
      <c r="AC422" s="156" t="s">
        <v>9208</v>
      </c>
      <c r="AD422" s="156">
        <v>45273.458333333328</v>
      </c>
      <c r="AE422" s="187" t="s">
        <v>4468</v>
      </c>
      <c r="AF422" s="140" t="s">
        <v>9221</v>
      </c>
      <c r="AG422" s="158" t="s">
        <v>109</v>
      </c>
    </row>
    <row r="423" spans="1:33" ht="12.6" customHeight="1">
      <c r="A423" s="160" t="s">
        <v>972</v>
      </c>
      <c r="B423" s="159" t="s">
        <v>973</v>
      </c>
      <c r="C423" s="159" t="s">
        <v>440</v>
      </c>
      <c r="D423" s="160" t="s">
        <v>20</v>
      </c>
      <c r="E423" s="143">
        <v>562675455</v>
      </c>
      <c r="F423" s="146">
        <v>618943000</v>
      </c>
      <c r="G423" s="183">
        <v>1.00657</v>
      </c>
      <c r="H423" s="146">
        <v>33411137</v>
      </c>
      <c r="I423" s="145">
        <v>0.87744999999999995</v>
      </c>
      <c r="J423" s="146">
        <v>550754181.57659948</v>
      </c>
      <c r="K423" s="146">
        <v>526079167</v>
      </c>
      <c r="L423" s="146">
        <v>518944796.9846462</v>
      </c>
      <c r="M423" s="147">
        <v>0.94799905473300483</v>
      </c>
      <c r="N423" s="146">
        <v>550754181.57659948</v>
      </c>
      <c r="O423" s="148">
        <v>0.88354379542381878</v>
      </c>
      <c r="P423" s="148"/>
      <c r="Q423" s="149">
        <v>0.98968900116305225</v>
      </c>
      <c r="R423" s="150" t="s">
        <v>6326</v>
      </c>
      <c r="S423" s="146" t="s">
        <v>2662</v>
      </c>
      <c r="T423" s="151">
        <v>87.751697773714682</v>
      </c>
      <c r="U423" s="152">
        <v>88.419809495044518</v>
      </c>
      <c r="V423" s="119">
        <f t="shared" si="55"/>
        <v>0.87501798065411518</v>
      </c>
      <c r="W423" s="150" t="s">
        <v>6325</v>
      </c>
      <c r="X423" s="153">
        <v>0.98961758190980431</v>
      </c>
      <c r="Y423" s="154">
        <v>98961.758190980428</v>
      </c>
      <c r="Z423" s="121">
        <f t="shared" si="56"/>
        <v>541547466.80809999</v>
      </c>
      <c r="AA423" s="155">
        <v>520617194</v>
      </c>
      <c r="AB423" s="154">
        <v>510204850.12</v>
      </c>
      <c r="AC423" s="156" t="s">
        <v>9208</v>
      </c>
      <c r="AD423" s="156">
        <v>45273.458333333328</v>
      </c>
      <c r="AE423" s="187" t="s">
        <v>4496</v>
      </c>
      <c r="AF423" s="140" t="s">
        <v>9222</v>
      </c>
      <c r="AG423" s="158" t="s">
        <v>109</v>
      </c>
    </row>
    <row r="424" spans="1:33" ht="12.6" customHeight="1">
      <c r="A424" s="160" t="s">
        <v>974</v>
      </c>
      <c r="B424" s="159" t="s">
        <v>975</v>
      </c>
      <c r="C424" s="159" t="s">
        <v>341</v>
      </c>
      <c r="D424" s="160" t="s">
        <v>20</v>
      </c>
      <c r="E424" s="143">
        <v>756402727</v>
      </c>
      <c r="F424" s="146">
        <v>832043000</v>
      </c>
      <c r="G424" s="183">
        <v>1.0065700000000002</v>
      </c>
      <c r="H424" s="146">
        <v>43523941</v>
      </c>
      <c r="I424" s="145">
        <v>0.87744999999999995</v>
      </c>
      <c r="J424" s="146">
        <v>740206589.49594951</v>
      </c>
      <c r="K424" s="146">
        <v>705338738</v>
      </c>
      <c r="L424" s="146">
        <v>695773357.23848689</v>
      </c>
      <c r="M424" s="147">
        <v>0.9457089056424004</v>
      </c>
      <c r="N424" s="146">
        <v>740206589.49594951</v>
      </c>
      <c r="O424" s="148">
        <v>0.88353304913071162</v>
      </c>
      <c r="P424" s="148"/>
      <c r="Q424" s="149">
        <v>0.99998400260046261</v>
      </c>
      <c r="R424" s="150" t="s">
        <v>6329</v>
      </c>
      <c r="S424" s="146" t="s">
        <v>2661</v>
      </c>
      <c r="T424" s="151">
        <v>87.74536605471765</v>
      </c>
      <c r="U424" s="152">
        <v>88.386415382973425</v>
      </c>
      <c r="V424" s="119">
        <f t="shared" si="55"/>
        <v>0.88384651995149288</v>
      </c>
      <c r="W424" s="150" t="s">
        <v>6328</v>
      </c>
      <c r="X424" s="153">
        <v>0.99998004910803884</v>
      </c>
      <c r="Y424" s="154">
        <v>99998.00491080388</v>
      </c>
      <c r="Z424" s="121">
        <f t="shared" si="56"/>
        <v>735395423.64954996</v>
      </c>
      <c r="AA424" s="155">
        <v>705324666</v>
      </c>
      <c r="AB424" s="154">
        <v>691218172.67999995</v>
      </c>
      <c r="AC424" s="156" t="s">
        <v>9208</v>
      </c>
      <c r="AD424" s="156">
        <v>45273.458333333328</v>
      </c>
      <c r="AE424" s="187" t="s">
        <v>4496</v>
      </c>
      <c r="AF424" s="140" t="s">
        <v>9223</v>
      </c>
      <c r="AG424" s="158" t="s">
        <v>109</v>
      </c>
    </row>
    <row r="425" spans="1:33" ht="12.6" customHeight="1">
      <c r="A425" s="160" t="s">
        <v>976</v>
      </c>
      <c r="B425" s="159" t="s">
        <v>977</v>
      </c>
      <c r="C425" s="159" t="s">
        <v>341</v>
      </c>
      <c r="D425" s="160" t="s">
        <v>20</v>
      </c>
      <c r="E425" s="143">
        <v>901000000</v>
      </c>
      <c r="F425" s="146">
        <v>991100000</v>
      </c>
      <c r="G425" s="183">
        <v>1.00657</v>
      </c>
      <c r="H425" s="146">
        <v>48746060</v>
      </c>
      <c r="I425" s="145">
        <v>0.87744999999999995</v>
      </c>
      <c r="J425" s="146">
        <v>881328064.0191499</v>
      </c>
      <c r="K425" s="146">
        <v>863239565</v>
      </c>
      <c r="L425" s="146">
        <v>851532827.96320891</v>
      </c>
      <c r="M425" s="147">
        <v>0.97230845241230224</v>
      </c>
      <c r="N425" s="146">
        <v>881328064.0191499</v>
      </c>
      <c r="O425" s="148">
        <v>0.88351305032921057</v>
      </c>
      <c r="P425" s="148"/>
      <c r="Q425" s="149">
        <v>0.99440669614362975</v>
      </c>
      <c r="R425" s="150" t="s">
        <v>6333</v>
      </c>
      <c r="S425" s="146" t="s">
        <v>1225</v>
      </c>
      <c r="T425" s="151">
        <v>87.745386508880088</v>
      </c>
      <c r="U425" s="152">
        <v>88.351507659638784</v>
      </c>
      <c r="V425" s="119">
        <f t="shared" si="55"/>
        <v>0.87856962970436892</v>
      </c>
      <c r="W425" s="150" t="s">
        <v>6332</v>
      </c>
      <c r="X425" s="153">
        <v>0.99440253253960242</v>
      </c>
      <c r="Y425" s="154">
        <v>99440.25325396024</v>
      </c>
      <c r="Z425" s="121">
        <f t="shared" si="56"/>
        <v>870746739.16049993</v>
      </c>
      <c r="AA425" s="155">
        <v>858407610</v>
      </c>
      <c r="AB425" s="154">
        <v>841239457.79999995</v>
      </c>
      <c r="AC425" s="156" t="s">
        <v>9208</v>
      </c>
      <c r="AD425" s="156">
        <v>45273.458333333328</v>
      </c>
      <c r="AE425" s="187" t="s">
        <v>4496</v>
      </c>
      <c r="AF425" s="140" t="s">
        <v>9224</v>
      </c>
      <c r="AG425" s="158" t="s">
        <v>109</v>
      </c>
    </row>
    <row r="426" spans="1:33" ht="12.6" customHeight="1">
      <c r="A426" s="160" t="s">
        <v>1110</v>
      </c>
      <c r="B426" s="159" t="s">
        <v>1111</v>
      </c>
      <c r="C426" s="159" t="s">
        <v>476</v>
      </c>
      <c r="D426" s="160" t="s">
        <v>20</v>
      </c>
      <c r="E426" s="143">
        <v>679877273</v>
      </c>
      <c r="F426" s="146">
        <v>747865000</v>
      </c>
      <c r="G426" s="183">
        <v>1.00657</v>
      </c>
      <c r="H426" s="146">
        <v>28898821</v>
      </c>
      <c r="I426" s="145">
        <v>0.87744999999999995</v>
      </c>
      <c r="J426" s="146">
        <v>664067021.69127238</v>
      </c>
      <c r="K426" s="146">
        <v>586404908</v>
      </c>
      <c r="L426" s="146">
        <v>578452436.48064876</v>
      </c>
      <c r="M426" s="147">
        <v>0.87610255128556513</v>
      </c>
      <c r="N426" s="146">
        <v>664067021.69127238</v>
      </c>
      <c r="O426" s="148">
        <v>0.88344656430809987</v>
      </c>
      <c r="P426" s="148"/>
      <c r="Q426" s="149">
        <v>0.99472779611066742</v>
      </c>
      <c r="R426" s="150" t="s">
        <v>6237</v>
      </c>
      <c r="S426" s="146" t="s">
        <v>4439</v>
      </c>
      <c r="T426" s="151">
        <v>87.747546834201472</v>
      </c>
      <c r="U426" s="152">
        <v>88.2235258747682</v>
      </c>
      <c r="V426" s="119">
        <f t="shared" si="55"/>
        <v>0.87755945257499679</v>
      </c>
      <c r="W426" s="150" t="s">
        <v>6236</v>
      </c>
      <c r="X426" s="153">
        <v>0.99470004613132046</v>
      </c>
      <c r="Y426" s="154">
        <v>99470.004613132041</v>
      </c>
      <c r="Z426" s="121">
        <f t="shared" si="56"/>
        <v>656277790.07104993</v>
      </c>
      <c r="AA426" s="155">
        <v>583296990</v>
      </c>
      <c r="AB426" s="154">
        <v>571631050.20000005</v>
      </c>
      <c r="AC426" s="156" t="s">
        <v>9225</v>
      </c>
      <c r="AD426" s="156">
        <v>45274.458333333328</v>
      </c>
      <c r="AE426" s="187" t="s">
        <v>4438</v>
      </c>
      <c r="AF426" s="140" t="s">
        <v>9226</v>
      </c>
      <c r="AG426" s="158" t="s">
        <v>109</v>
      </c>
    </row>
    <row r="427" spans="1:33" ht="12.6" customHeight="1">
      <c r="A427" s="160" t="s">
        <v>1114</v>
      </c>
      <c r="B427" s="159" t="s">
        <v>1115</v>
      </c>
      <c r="C427" s="159" t="s">
        <v>476</v>
      </c>
      <c r="D427" s="160" t="s">
        <v>20</v>
      </c>
      <c r="E427" s="143">
        <v>529174545</v>
      </c>
      <c r="F427" s="146">
        <v>582092000</v>
      </c>
      <c r="G427" s="183">
        <v>1.00657</v>
      </c>
      <c r="H427" s="146">
        <v>29425097</v>
      </c>
      <c r="I427" s="145">
        <v>0.87744999999999995</v>
      </c>
      <c r="J427" s="146">
        <v>517718342.06622791</v>
      </c>
      <c r="K427" s="146">
        <v>433253380</v>
      </c>
      <c r="L427" s="146">
        <v>427377857.612468</v>
      </c>
      <c r="M427" s="147">
        <v>0.82969420444275266</v>
      </c>
      <c r="N427" s="146">
        <v>517718342.06622791</v>
      </c>
      <c r="O427" s="148">
        <v>0.88352177851733582</v>
      </c>
      <c r="P427" s="148"/>
      <c r="Q427" s="149">
        <v>1.0098370314016294</v>
      </c>
      <c r="R427" s="150" t="s">
        <v>6241</v>
      </c>
      <c r="S427" s="146" t="s">
        <v>1572</v>
      </c>
      <c r="T427" s="151">
        <v>87.765304199979823</v>
      </c>
      <c r="U427" s="152">
        <v>88.377885322399536</v>
      </c>
      <c r="V427" s="119">
        <f t="shared" si="55"/>
        <v>0.89227647863224369</v>
      </c>
      <c r="W427" s="150" t="s">
        <v>6240</v>
      </c>
      <c r="X427" s="153">
        <v>1.009615103798025</v>
      </c>
      <c r="Y427" s="154">
        <v>100961.51037980249</v>
      </c>
      <c r="Z427" s="121">
        <f t="shared" si="56"/>
        <v>519273649.0061</v>
      </c>
      <c r="AA427" s="155">
        <v>437419157</v>
      </c>
      <c r="AB427" s="154">
        <v>428670773.86000001</v>
      </c>
      <c r="AC427" s="156" t="s">
        <v>9225</v>
      </c>
      <c r="AD427" s="156">
        <v>45274.458333333328</v>
      </c>
      <c r="AE427" s="187" t="s">
        <v>4438</v>
      </c>
      <c r="AF427" s="140" t="s">
        <v>9227</v>
      </c>
      <c r="AG427" s="158" t="s">
        <v>109</v>
      </c>
    </row>
    <row r="428" spans="1:33" ht="12.6" customHeight="1">
      <c r="A428" s="160" t="s">
        <v>1118</v>
      </c>
      <c r="B428" s="159" t="s">
        <v>1119</v>
      </c>
      <c r="C428" s="159" t="s">
        <v>476</v>
      </c>
      <c r="D428" s="160" t="s">
        <v>20</v>
      </c>
      <c r="E428" s="143">
        <v>1783795455</v>
      </c>
      <c r="F428" s="146">
        <v>1962175000</v>
      </c>
      <c r="G428" s="183">
        <v>1.00657</v>
      </c>
      <c r="H428" s="146">
        <v>83273357</v>
      </c>
      <c r="I428" s="145">
        <v>0.86745000000000005</v>
      </c>
      <c r="J428" s="146">
        <v>1724309310.0039876</v>
      </c>
      <c r="K428" s="146">
        <v>1432493003</v>
      </c>
      <c r="L428" s="146">
        <v>1413066392.3891158</v>
      </c>
      <c r="M428" s="147">
        <v>0.8237106008810533</v>
      </c>
      <c r="N428" s="146">
        <v>1724309310.0039876</v>
      </c>
      <c r="O428" s="148">
        <v>0.87340173399592236</v>
      </c>
      <c r="P428" s="148"/>
      <c r="Q428" s="149">
        <v>0.99873352827287976</v>
      </c>
      <c r="R428" s="150" t="s">
        <v>6244</v>
      </c>
      <c r="S428" s="146" t="s">
        <v>4302</v>
      </c>
      <c r="T428" s="151">
        <v>86.745318327113878</v>
      </c>
      <c r="U428" s="152">
        <v>87.308553195521171</v>
      </c>
      <c r="V428" s="119">
        <f t="shared" si="55"/>
        <v>0.87197672990431541</v>
      </c>
      <c r="W428" s="150" t="s">
        <v>6243</v>
      </c>
      <c r="X428" s="153">
        <v>0.99873001898403557</v>
      </c>
      <c r="Y428" s="154">
        <v>99873.001898403556</v>
      </c>
      <c r="Z428" s="121">
        <f t="shared" si="56"/>
        <v>1710964966.8791001</v>
      </c>
      <c r="AA428" s="155">
        <v>1430673765</v>
      </c>
      <c r="AB428" s="154">
        <v>1402060289.7</v>
      </c>
      <c r="AC428" s="156" t="s">
        <v>9225</v>
      </c>
      <c r="AD428" s="156">
        <v>45274.458333333328</v>
      </c>
      <c r="AE428" s="187" t="s">
        <v>4438</v>
      </c>
      <c r="AF428" s="140" t="s">
        <v>9228</v>
      </c>
      <c r="AG428" s="158" t="s">
        <v>109</v>
      </c>
    </row>
    <row r="429" spans="1:33" ht="12.6" customHeight="1">
      <c r="A429" s="160" t="s">
        <v>1122</v>
      </c>
      <c r="B429" s="159" t="s">
        <v>1123</v>
      </c>
      <c r="C429" s="159" t="s">
        <v>479</v>
      </c>
      <c r="D429" s="160" t="s">
        <v>20</v>
      </c>
      <c r="E429" s="143">
        <v>1385481819</v>
      </c>
      <c r="F429" s="146">
        <v>1524030000</v>
      </c>
      <c r="G429" s="183">
        <v>1.0065700000000002</v>
      </c>
      <c r="H429" s="146">
        <v>72797115</v>
      </c>
      <c r="I429" s="145">
        <v>0.86745000000000005</v>
      </c>
      <c r="J429" s="146">
        <v>1340354751.3336453</v>
      </c>
      <c r="K429" s="146">
        <v>1250679774</v>
      </c>
      <c r="L429" s="146">
        <v>1233718805.3128767</v>
      </c>
      <c r="M429" s="147">
        <v>0.92590861798043733</v>
      </c>
      <c r="N429" s="146">
        <v>1340354751.3336451</v>
      </c>
      <c r="O429" s="148">
        <v>0.87343502854377852</v>
      </c>
      <c r="P429" s="148"/>
      <c r="Q429" s="149">
        <v>0.99288960655040437</v>
      </c>
      <c r="R429" s="150" t="s">
        <v>6273</v>
      </c>
      <c r="S429" s="146" t="s">
        <v>4975</v>
      </c>
      <c r="T429" s="151">
        <v>86.745191032065776</v>
      </c>
      <c r="U429" s="152">
        <v>87.382858220995502</v>
      </c>
      <c r="V429" s="119">
        <f t="shared" si="55"/>
        <v>0.86761349842194713</v>
      </c>
      <c r="W429" s="150" t="s">
        <v>6272</v>
      </c>
      <c r="X429" s="153">
        <v>0.99288752517995049</v>
      </c>
      <c r="Y429" s="154">
        <v>99288.752517995046</v>
      </c>
      <c r="Z429" s="121">
        <f t="shared" si="56"/>
        <v>1322266248.3870001</v>
      </c>
      <c r="AA429" s="155">
        <v>1241784346</v>
      </c>
      <c r="AB429" s="154">
        <v>1216948659.0799999</v>
      </c>
      <c r="AC429" s="156" t="s">
        <v>9225</v>
      </c>
      <c r="AD429" s="156">
        <v>45274.458333333328</v>
      </c>
      <c r="AE429" s="187" t="s">
        <v>4438</v>
      </c>
      <c r="AF429" s="140" t="s">
        <v>9229</v>
      </c>
      <c r="AG429" s="158" t="s">
        <v>109</v>
      </c>
    </row>
    <row r="430" spans="1:33" ht="12.6" customHeight="1">
      <c r="A430" s="160" t="s">
        <v>1126</v>
      </c>
      <c r="B430" s="159" t="s">
        <v>1127</v>
      </c>
      <c r="C430" s="159" t="s">
        <v>479</v>
      </c>
      <c r="D430" s="160" t="s">
        <v>20</v>
      </c>
      <c r="E430" s="143">
        <v>612427273</v>
      </c>
      <c r="F430" s="146">
        <v>673670000</v>
      </c>
      <c r="G430" s="183">
        <v>1.00657</v>
      </c>
      <c r="H430" s="146">
        <v>35160844</v>
      </c>
      <c r="I430" s="145">
        <v>0.87744999999999995</v>
      </c>
      <c r="J430" s="146">
        <v>599304307.07385492</v>
      </c>
      <c r="K430" s="146">
        <v>582938274</v>
      </c>
      <c r="L430" s="146">
        <v>575032814.89097631</v>
      </c>
      <c r="M430" s="147">
        <v>0.96550924874290689</v>
      </c>
      <c r="N430" s="146">
        <v>599304307.07385492</v>
      </c>
      <c r="O430" s="148">
        <v>0.88353229984669934</v>
      </c>
      <c r="P430" s="148"/>
      <c r="Q430" s="149">
        <v>0.98714812716640987</v>
      </c>
      <c r="R430" s="150" t="s">
        <v>6257</v>
      </c>
      <c r="S430" s="146" t="s">
        <v>4976</v>
      </c>
      <c r="T430" s="151">
        <v>87.745052774842932</v>
      </c>
      <c r="U430" s="152">
        <v>88.393002709576379</v>
      </c>
      <c r="V430" s="119">
        <f t="shared" si="55"/>
        <v>0.87256937372897714</v>
      </c>
      <c r="W430" s="150" t="s">
        <v>6256</v>
      </c>
      <c r="X430" s="153">
        <v>0.98714756483144561</v>
      </c>
      <c r="Y430" s="154">
        <v>98714.756483144563</v>
      </c>
      <c r="Z430" s="121">
        <f t="shared" si="56"/>
        <v>587823477.59719992</v>
      </c>
      <c r="AA430" s="155">
        <v>575446098</v>
      </c>
      <c r="AB430" s="154">
        <v>563937176.03999996</v>
      </c>
      <c r="AC430" s="156" t="s">
        <v>9225</v>
      </c>
      <c r="AD430" s="156">
        <v>45274.458333333328</v>
      </c>
      <c r="AE430" s="187" t="s">
        <v>4438</v>
      </c>
      <c r="AF430" s="140" t="s">
        <v>9230</v>
      </c>
      <c r="AG430" s="158" t="s">
        <v>109</v>
      </c>
    </row>
    <row r="431" spans="1:33" ht="12.6" customHeight="1">
      <c r="A431" s="160" t="s">
        <v>1134</v>
      </c>
      <c r="B431" s="159" t="s">
        <v>1135</v>
      </c>
      <c r="C431" s="159" t="s">
        <v>440</v>
      </c>
      <c r="D431" s="160" t="s">
        <v>20</v>
      </c>
      <c r="E431" s="143">
        <v>1209420000</v>
      </c>
      <c r="F431" s="146">
        <v>1330362000</v>
      </c>
      <c r="G431" s="183">
        <v>1.00657</v>
      </c>
      <c r="H431" s="146">
        <v>55890363</v>
      </c>
      <c r="I431" s="145">
        <v>0.86745000000000005</v>
      </c>
      <c r="J431" s="146">
        <v>1169012712.451683</v>
      </c>
      <c r="K431" s="146">
        <v>1159398683</v>
      </c>
      <c r="L431" s="146">
        <v>1143675613.7003639</v>
      </c>
      <c r="M431" s="147">
        <v>0.98461453693037015</v>
      </c>
      <c r="N431" s="146">
        <v>1169012712.451683</v>
      </c>
      <c r="O431" s="148">
        <v>0.87339907545677542</v>
      </c>
      <c r="P431" s="148"/>
      <c r="Q431" s="149">
        <v>1.0055997308455549</v>
      </c>
      <c r="R431" s="150" t="s">
        <v>6251</v>
      </c>
      <c r="S431" s="146" t="s">
        <v>4977</v>
      </c>
      <c r="T431" s="151">
        <v>86.749024341224697</v>
      </c>
      <c r="U431" s="152">
        <v>87.302640952487309</v>
      </c>
      <c r="V431" s="119">
        <f t="shared" si="55"/>
        <v>0.87787609688190127</v>
      </c>
      <c r="W431" s="150" t="s">
        <v>6250</v>
      </c>
      <c r="X431" s="153">
        <v>1.00555502938298</v>
      </c>
      <c r="Y431" s="154">
        <v>100555.502938298</v>
      </c>
      <c r="Z431" s="121">
        <f t="shared" si="56"/>
        <v>1167841413.50565</v>
      </c>
      <c r="AA431" s="155">
        <v>1165839177</v>
      </c>
      <c r="AB431" s="154">
        <v>1142522393.46</v>
      </c>
      <c r="AC431" s="156" t="s">
        <v>9225</v>
      </c>
      <c r="AD431" s="156">
        <v>45274.458333333328</v>
      </c>
      <c r="AE431" s="187" t="s">
        <v>4438</v>
      </c>
      <c r="AF431" s="140" t="s">
        <v>9231</v>
      </c>
      <c r="AG431" s="158" t="s">
        <v>109</v>
      </c>
    </row>
    <row r="432" spans="1:33" ht="12.6" customHeight="1">
      <c r="A432" s="160" t="s">
        <v>1138</v>
      </c>
      <c r="B432" s="159" t="s">
        <v>1139</v>
      </c>
      <c r="C432" s="159" t="s">
        <v>481</v>
      </c>
      <c r="D432" s="160" t="s">
        <v>20</v>
      </c>
      <c r="E432" s="143">
        <v>1633694545</v>
      </c>
      <c r="F432" s="146">
        <v>1797064000</v>
      </c>
      <c r="G432" s="183">
        <v>1.00657</v>
      </c>
      <c r="H432" s="146">
        <v>61956236</v>
      </c>
      <c r="I432" s="145">
        <v>0.86745000000000005</v>
      </c>
      <c r="J432" s="146">
        <v>1577317196.887676</v>
      </c>
      <c r="K432" s="146">
        <v>1594740770</v>
      </c>
      <c r="L432" s="146">
        <v>1573113852.5217218</v>
      </c>
      <c r="M432" s="147">
        <v>1.0038735834988759</v>
      </c>
      <c r="N432" s="146">
        <v>1577317196.887676</v>
      </c>
      <c r="O432" s="148">
        <v>0.873352648364771</v>
      </c>
      <c r="P432" s="148"/>
      <c r="Q432" s="149">
        <v>1.0033650003604664</v>
      </c>
      <c r="R432" s="150" t="s">
        <v>6248</v>
      </c>
      <c r="S432" s="146" t="s">
        <v>1302</v>
      </c>
      <c r="T432" s="151">
        <v>86.746117037537473</v>
      </c>
      <c r="U432" s="152">
        <v>87.201535953278395</v>
      </c>
      <c r="V432" s="119">
        <f t="shared" si="55"/>
        <v>0.87493881186201494</v>
      </c>
      <c r="W432" s="150" t="s">
        <v>6247</v>
      </c>
      <c r="X432" s="153">
        <v>1.0033525238945302</v>
      </c>
      <c r="Y432" s="154">
        <v>100335.25238945302</v>
      </c>
      <c r="Z432" s="121">
        <f t="shared" si="56"/>
        <v>1572301591.8968</v>
      </c>
      <c r="AA432" s="155">
        <v>1600087177</v>
      </c>
      <c r="AB432" s="154">
        <v>1568085433.46</v>
      </c>
      <c r="AC432" s="156" t="s">
        <v>9225</v>
      </c>
      <c r="AD432" s="156">
        <v>45274.458333333328</v>
      </c>
      <c r="AE432" s="187" t="s">
        <v>4438</v>
      </c>
      <c r="AF432" s="140" t="s">
        <v>9232</v>
      </c>
      <c r="AG432" s="158" t="s">
        <v>109</v>
      </c>
    </row>
    <row r="433" spans="1:33" ht="12.6" customHeight="1">
      <c r="A433" s="160" t="s">
        <v>1142</v>
      </c>
      <c r="B433" s="159" t="s">
        <v>1143</v>
      </c>
      <c r="C433" s="159" t="s">
        <v>414</v>
      </c>
      <c r="D433" s="160" t="s">
        <v>20</v>
      </c>
      <c r="E433" s="143">
        <v>1135727273</v>
      </c>
      <c r="F433" s="146">
        <v>1249300000</v>
      </c>
      <c r="G433" s="183">
        <v>1.0065700000000002</v>
      </c>
      <c r="H433" s="146">
        <v>65301399</v>
      </c>
      <c r="I433" s="145">
        <v>0.86745000000000005</v>
      </c>
      <c r="J433" s="146">
        <v>1099480929.1599002</v>
      </c>
      <c r="K433" s="146">
        <v>1074925142</v>
      </c>
      <c r="L433" s="146">
        <v>1060347652.1792815</v>
      </c>
      <c r="M433" s="147">
        <v>0.97045937331737875</v>
      </c>
      <c r="N433" s="146">
        <v>1099480929.1599002</v>
      </c>
      <c r="O433" s="148">
        <v>0.87346347308724581</v>
      </c>
      <c r="P433" s="148"/>
      <c r="Q433" s="149">
        <v>1.0052192368541877</v>
      </c>
      <c r="R433" s="150" t="s">
        <v>6254</v>
      </c>
      <c r="S433" s="146" t="s">
        <v>4440</v>
      </c>
      <c r="T433" s="151">
        <v>86.745837395609996</v>
      </c>
      <c r="U433" s="152">
        <v>87.435046845105177</v>
      </c>
      <c r="V433" s="119">
        <f t="shared" si="55"/>
        <v>0.87890586728567999</v>
      </c>
      <c r="W433" s="150" t="s">
        <v>6253</v>
      </c>
      <c r="X433" s="153">
        <v>1.0052100376210678</v>
      </c>
      <c r="Y433" s="154">
        <v>100521.00376210677</v>
      </c>
      <c r="Z433" s="121">
        <f t="shared" si="56"/>
        <v>1098007130.7424502</v>
      </c>
      <c r="AA433" s="155">
        <v>1080525543</v>
      </c>
      <c r="AB433" s="154">
        <v>1058915032.14</v>
      </c>
      <c r="AC433" s="156" t="s">
        <v>9225</v>
      </c>
      <c r="AD433" s="156">
        <v>45274.458333333328</v>
      </c>
      <c r="AE433" s="187" t="s">
        <v>4438</v>
      </c>
      <c r="AF433" s="140" t="s">
        <v>9233</v>
      </c>
      <c r="AG433" s="158" t="s">
        <v>109</v>
      </c>
    </row>
    <row r="434" spans="1:33" ht="12.6" customHeight="1">
      <c r="A434" s="160" t="s">
        <v>1154</v>
      </c>
      <c r="B434" s="159" t="s">
        <v>1155</v>
      </c>
      <c r="C434" s="159" t="s">
        <v>414</v>
      </c>
      <c r="D434" s="160" t="s">
        <v>20</v>
      </c>
      <c r="E434" s="143">
        <v>907963636</v>
      </c>
      <c r="F434" s="146">
        <v>998760000</v>
      </c>
      <c r="G434" s="183">
        <v>1.0065699999999997</v>
      </c>
      <c r="H434" s="146">
        <v>45513900</v>
      </c>
      <c r="I434" s="145">
        <v>0.87744999999999995</v>
      </c>
      <c r="J434" s="146">
        <v>887697388.53533971</v>
      </c>
      <c r="K434" s="146">
        <v>870927044</v>
      </c>
      <c r="L434" s="146">
        <v>859116053.98549819</v>
      </c>
      <c r="M434" s="147">
        <v>0.97395638166743959</v>
      </c>
      <c r="N434" s="146">
        <v>887697388.53533983</v>
      </c>
      <c r="O434" s="148">
        <v>0.88349009614132157</v>
      </c>
      <c r="P434" s="148"/>
      <c r="Q434" s="149">
        <v>0.99407540414790396</v>
      </c>
      <c r="R434" s="150" t="s">
        <v>6260</v>
      </c>
      <c r="S434" s="146" t="s">
        <v>4441</v>
      </c>
      <c r="T434" s="151">
        <v>87.750585617985521</v>
      </c>
      <c r="U434" s="152">
        <v>88.312157411727014</v>
      </c>
      <c r="V434" s="119">
        <f t="shared" si="55"/>
        <v>0.87783611678481321</v>
      </c>
      <c r="W434" s="150" t="s">
        <v>6259</v>
      </c>
      <c r="X434" s="153">
        <v>0.99401502863550806</v>
      </c>
      <c r="Y434" s="154">
        <v>99401.502863550806</v>
      </c>
      <c r="Z434" s="121">
        <f t="shared" si="56"/>
        <v>876694689.19749999</v>
      </c>
      <c r="AA434" s="155">
        <v>865714571</v>
      </c>
      <c r="AB434" s="154">
        <v>848400279.58000004</v>
      </c>
      <c r="AC434" s="156" t="s">
        <v>9225</v>
      </c>
      <c r="AD434" s="156">
        <v>45274.458333333328</v>
      </c>
      <c r="AE434" s="187" t="s">
        <v>4438</v>
      </c>
      <c r="AF434" s="140" t="s">
        <v>9234</v>
      </c>
      <c r="AG434" s="158" t="s">
        <v>109</v>
      </c>
    </row>
    <row r="435" spans="1:33" ht="12.6" customHeight="1">
      <c r="A435" s="160" t="s">
        <v>1168</v>
      </c>
      <c r="B435" s="159" t="s">
        <v>1169</v>
      </c>
      <c r="C435" s="159" t="s">
        <v>1170</v>
      </c>
      <c r="D435" s="160" t="s">
        <v>20</v>
      </c>
      <c r="E435" s="143">
        <v>1567100000</v>
      </c>
      <c r="F435" s="146">
        <v>1688100000</v>
      </c>
      <c r="G435" s="183">
        <v>1.0065700000000002</v>
      </c>
      <c r="H435" s="146">
        <v>81617658</v>
      </c>
      <c r="I435" s="145">
        <v>0.86745000000000005</v>
      </c>
      <c r="J435" s="146">
        <v>1484781494.7745502</v>
      </c>
      <c r="K435" s="146">
        <v>1453712860</v>
      </c>
      <c r="L435" s="146">
        <v>1433998478.4203963</v>
      </c>
      <c r="M435" s="147">
        <v>0.97189025688695507</v>
      </c>
      <c r="N435" s="146">
        <v>1484781494.7745502</v>
      </c>
      <c r="O435" s="148">
        <v>0.87343869278243846</v>
      </c>
      <c r="P435" s="148"/>
      <c r="Q435" s="149">
        <v>1.0029481729097303</v>
      </c>
      <c r="R435" s="150" t="s">
        <v>6263</v>
      </c>
      <c r="S435" s="146" t="s">
        <v>1250</v>
      </c>
      <c r="T435" s="151">
        <v>86.748693477189349</v>
      </c>
      <c r="U435" s="152">
        <v>87.387521218148862</v>
      </c>
      <c r="V435" s="119">
        <f t="shared" si="55"/>
        <v>0.87641602985605116</v>
      </c>
      <c r="W435" s="150" t="s">
        <v>6262</v>
      </c>
      <c r="X435" s="153">
        <v>1.002907529174812</v>
      </c>
      <c r="Y435" s="154">
        <v>100290.75291748119</v>
      </c>
      <c r="Z435" s="121">
        <f t="shared" si="56"/>
        <v>1479418383.6579001</v>
      </c>
      <c r="AA435" s="155">
        <v>1457939573</v>
      </c>
      <c r="AB435" s="154">
        <v>1428780781.54</v>
      </c>
      <c r="AC435" s="156" t="s">
        <v>9225</v>
      </c>
      <c r="AD435" s="156">
        <v>45274.458333333328</v>
      </c>
      <c r="AE435" s="187" t="s">
        <v>4444</v>
      </c>
      <c r="AF435" s="140" t="s">
        <v>9235</v>
      </c>
      <c r="AG435" s="140"/>
    </row>
    <row r="436" spans="1:33" ht="12.6" customHeight="1">
      <c r="A436" s="160" t="s">
        <v>1177</v>
      </c>
      <c r="B436" s="159" t="s">
        <v>1178</v>
      </c>
      <c r="C436" s="159" t="s">
        <v>519</v>
      </c>
      <c r="D436" s="160" t="s">
        <v>20</v>
      </c>
      <c r="E436" s="143">
        <v>1403390000</v>
      </c>
      <c r="F436" s="146">
        <v>1543729000</v>
      </c>
      <c r="G436" s="183">
        <v>1.00657</v>
      </c>
      <c r="H436" s="146">
        <v>63233348</v>
      </c>
      <c r="I436" s="145">
        <v>0.86745000000000005</v>
      </c>
      <c r="J436" s="146">
        <v>1356287239.0546985</v>
      </c>
      <c r="K436" s="146">
        <v>1334620420</v>
      </c>
      <c r="L436" s="146">
        <v>1316521098.6362119</v>
      </c>
      <c r="M436" s="147">
        <v>0.97687400184138584</v>
      </c>
      <c r="N436" s="146">
        <v>1356287239.0546985</v>
      </c>
      <c r="O436" s="148">
        <v>0.8733925623543124</v>
      </c>
      <c r="P436" s="148"/>
      <c r="Q436" s="149">
        <v>1.0158780009541937</v>
      </c>
      <c r="R436" s="150" t="s">
        <v>6230</v>
      </c>
      <c r="S436" s="146" t="s">
        <v>2968</v>
      </c>
      <c r="T436" s="151">
        <v>86.761283116906355</v>
      </c>
      <c r="U436" s="152">
        <v>87.295180363184187</v>
      </c>
      <c r="V436" s="119">
        <f t="shared" si="55"/>
        <v>0.88665280952809722</v>
      </c>
      <c r="W436" s="150" t="s">
        <v>6229</v>
      </c>
      <c r="X436" s="153">
        <v>1.0156950313170252</v>
      </c>
      <c r="Y436" s="154">
        <v>101569.50313170253</v>
      </c>
      <c r="Z436" s="121">
        <f t="shared" si="56"/>
        <v>1368506638.9461501</v>
      </c>
      <c r="AA436" s="155">
        <v>1355567330</v>
      </c>
      <c r="AB436" s="154">
        <v>1328455983.3999999</v>
      </c>
      <c r="AC436" s="156" t="s">
        <v>9236</v>
      </c>
      <c r="AD436" s="156">
        <v>45274.625</v>
      </c>
      <c r="AE436" s="187" t="s">
        <v>4444</v>
      </c>
      <c r="AF436" s="140" t="s">
        <v>9237</v>
      </c>
      <c r="AG436" s="158" t="s">
        <v>109</v>
      </c>
    </row>
    <row r="437" spans="1:33" ht="12.6" customHeight="1">
      <c r="A437" s="160" t="s">
        <v>1181</v>
      </c>
      <c r="B437" s="159" t="s">
        <v>1182</v>
      </c>
      <c r="C437" s="159" t="s">
        <v>440</v>
      </c>
      <c r="D437" s="160" t="s">
        <v>20</v>
      </c>
      <c r="E437" s="143">
        <v>653455454</v>
      </c>
      <c r="F437" s="146">
        <v>718801000</v>
      </c>
      <c r="G437" s="183">
        <v>1.00657</v>
      </c>
      <c r="H437" s="146">
        <v>38869790</v>
      </c>
      <c r="I437" s="145">
        <v>0.87744999999999995</v>
      </c>
      <c r="J437" s="146">
        <v>639619207.64354646</v>
      </c>
      <c r="K437" s="146">
        <v>620510908</v>
      </c>
      <c r="L437" s="146">
        <v>612095911.37224877</v>
      </c>
      <c r="M437" s="147">
        <v>0.96293154219218402</v>
      </c>
      <c r="N437" s="146">
        <v>639619207.64354646</v>
      </c>
      <c r="O437" s="148">
        <v>0.88354440685778557</v>
      </c>
      <c r="P437" s="148"/>
      <c r="Q437" s="149">
        <v>0.99217899658845288</v>
      </c>
      <c r="R437" s="150" t="s">
        <v>6266</v>
      </c>
      <c r="S437" s="146" t="s">
        <v>1507</v>
      </c>
      <c r="T437" s="151">
        <v>87.746536151408279</v>
      </c>
      <c r="U437" s="152">
        <v>88.41438711203098</v>
      </c>
      <c r="V437" s="119">
        <f t="shared" si="55"/>
        <v>0.87721445852189961</v>
      </c>
      <c r="W437" s="150" t="s">
        <v>6265</v>
      </c>
      <c r="X437" s="153">
        <v>0.99216257350782766</v>
      </c>
      <c r="Y437" s="154">
        <v>99216.257350782762</v>
      </c>
      <c r="Z437" s="121">
        <f t="shared" si="56"/>
        <v>630532271.76699996</v>
      </c>
      <c r="AA437" s="155">
        <v>615647700</v>
      </c>
      <c r="AB437" s="154">
        <v>603334746</v>
      </c>
      <c r="AC437" s="156" t="s">
        <v>9225</v>
      </c>
      <c r="AD437" s="156">
        <v>45274.458333333328</v>
      </c>
      <c r="AE437" s="187" t="s">
        <v>4468</v>
      </c>
      <c r="AF437" s="140" t="s">
        <v>9238</v>
      </c>
      <c r="AG437" s="158" t="s">
        <v>109</v>
      </c>
    </row>
    <row r="438" spans="1:33" ht="12.6" customHeight="1">
      <c r="A438" s="164" t="s">
        <v>1185</v>
      </c>
      <c r="B438" s="159" t="s">
        <v>1186</v>
      </c>
      <c r="C438" s="159" t="s">
        <v>341</v>
      </c>
      <c r="D438" s="160" t="s">
        <v>20</v>
      </c>
      <c r="E438" s="143">
        <v>556543636</v>
      </c>
      <c r="F438" s="146">
        <v>612198000</v>
      </c>
      <c r="G438" s="183">
        <v>1.0065700000000002</v>
      </c>
      <c r="H438" s="146">
        <v>32064345</v>
      </c>
      <c r="I438" s="145">
        <v>0.87744999999999995</v>
      </c>
      <c r="J438" s="146">
        <v>544631848.07735705</v>
      </c>
      <c r="K438" s="146">
        <v>508357801</v>
      </c>
      <c r="L438" s="146">
        <v>501463757.5175187</v>
      </c>
      <c r="M438" s="147">
        <v>0.9262084038233741</v>
      </c>
      <c r="N438" s="146">
        <v>544631848.07735705</v>
      </c>
      <c r="O438" s="148">
        <v>0.88353347312242569</v>
      </c>
      <c r="P438" s="148"/>
      <c r="Q438" s="149">
        <v>0.99037900400810641</v>
      </c>
      <c r="R438" s="150" t="s">
        <v>6270</v>
      </c>
      <c r="S438" s="146" t="s">
        <v>4484</v>
      </c>
      <c r="T438" s="151">
        <v>87.747937008885444</v>
      </c>
      <c r="U438" s="152">
        <v>88.395902728373727</v>
      </c>
      <c r="V438" s="119">
        <f t="shared" si="55"/>
        <v>0.87542670835252645</v>
      </c>
      <c r="W438" s="150" t="s">
        <v>6269</v>
      </c>
      <c r="X438" s="153">
        <v>0.99034760812678246</v>
      </c>
      <c r="Y438" s="154">
        <v>99034.760812678243</v>
      </c>
      <c r="Z438" s="121">
        <f t="shared" si="56"/>
        <v>535917614.97599995</v>
      </c>
      <c r="AA438" s="155">
        <v>503450933</v>
      </c>
      <c r="AB438" s="154">
        <v>493381914.33999997</v>
      </c>
      <c r="AC438" s="156" t="s">
        <v>9225</v>
      </c>
      <c r="AD438" s="156">
        <v>45274.458333333328</v>
      </c>
      <c r="AE438" s="187" t="s">
        <v>4468</v>
      </c>
      <c r="AF438" s="140" t="s">
        <v>9239</v>
      </c>
      <c r="AG438" s="158" t="s">
        <v>109</v>
      </c>
    </row>
    <row r="439" spans="1:33" ht="12.6" customHeight="1">
      <c r="A439" s="160" t="s">
        <v>1106</v>
      </c>
      <c r="B439" s="159" t="s">
        <v>1107</v>
      </c>
      <c r="C439" s="159" t="s">
        <v>364</v>
      </c>
      <c r="D439" s="160" t="s">
        <v>20</v>
      </c>
      <c r="E439" s="143">
        <v>720607391</v>
      </c>
      <c r="F439" s="146">
        <v>792947000</v>
      </c>
      <c r="G439" s="183">
        <v>1.00583</v>
      </c>
      <c r="H439" s="146">
        <v>34956585</v>
      </c>
      <c r="I439" s="145">
        <v>0.87744999999999995</v>
      </c>
      <c r="J439" s="146">
        <v>704111621.58397448</v>
      </c>
      <c r="K439" s="146">
        <v>412032509</v>
      </c>
      <c r="L439" s="146">
        <v>406145965.3569206</v>
      </c>
      <c r="M439" s="147">
        <v>0.57757773249275446</v>
      </c>
      <c r="N439" s="146">
        <v>704111621.58397448</v>
      </c>
      <c r="O439" s="148">
        <v>0.88280144885997602</v>
      </c>
      <c r="P439" s="148"/>
      <c r="Q439" s="149">
        <v>0.99992004321227401</v>
      </c>
      <c r="R439" s="150" t="s">
        <v>6209</v>
      </c>
      <c r="S439" s="146" t="s">
        <v>1707</v>
      </c>
      <c r="T439" s="151">
        <v>87.746377508251697</v>
      </c>
      <c r="U439" s="152">
        <v>88.286622287061064</v>
      </c>
      <c r="V439" s="119">
        <f t="shared" si="55"/>
        <v>0.88278238394243247</v>
      </c>
      <c r="W439" s="150" t="s">
        <v>6208</v>
      </c>
      <c r="X439" s="153">
        <v>0.99990503778941087</v>
      </c>
      <c r="Y439" s="154">
        <v>99990.503778941085</v>
      </c>
      <c r="Z439" s="121">
        <f t="shared" si="56"/>
        <v>699989202.65674996</v>
      </c>
      <c r="AA439" s="155">
        <v>411993382</v>
      </c>
      <c r="AB439" s="154">
        <v>403753514.36000001</v>
      </c>
      <c r="AC439" s="156" t="s">
        <v>9240</v>
      </c>
      <c r="AD439" s="156">
        <v>45275.458333333328</v>
      </c>
      <c r="AE439" s="187" t="s">
        <v>4437</v>
      </c>
      <c r="AF439" s="140" t="s">
        <v>9241</v>
      </c>
      <c r="AG439" s="140"/>
    </row>
    <row r="440" spans="1:33" ht="12.6" customHeight="1">
      <c r="A440" s="160" t="s">
        <v>1130</v>
      </c>
      <c r="B440" s="159" t="s">
        <v>1131</v>
      </c>
      <c r="C440" s="159" t="s">
        <v>360</v>
      </c>
      <c r="D440" s="160" t="s">
        <v>20</v>
      </c>
      <c r="E440" s="143">
        <v>915083636</v>
      </c>
      <c r="F440" s="146">
        <v>1006592000</v>
      </c>
      <c r="G440" s="183">
        <v>0.99483061009959795</v>
      </c>
      <c r="H440" s="146">
        <v>40956752</v>
      </c>
      <c r="I440" s="145">
        <v>0.87744999999999995</v>
      </c>
      <c r="J440" s="146">
        <v>883687618.66083205</v>
      </c>
      <c r="K440" s="146">
        <v>865723597</v>
      </c>
      <c r="L440" s="146">
        <v>844023367.4975059</v>
      </c>
      <c r="M440" s="147">
        <v>0.94992264187241493</v>
      </c>
      <c r="N440" s="146">
        <v>883687618.66083205</v>
      </c>
      <c r="O440" s="148">
        <v>0.87272173256545416</v>
      </c>
      <c r="P440" s="148"/>
      <c r="Q440" s="149">
        <v>1.0000520809146467</v>
      </c>
      <c r="R440" s="150" t="s">
        <v>6212</v>
      </c>
      <c r="S440" s="146" t="s">
        <v>2855</v>
      </c>
      <c r="T440" s="151">
        <v>87.747014857105313</v>
      </c>
      <c r="U440" s="152">
        <v>88.245555867655426</v>
      </c>
      <c r="V440" s="119">
        <f t="shared" si="55"/>
        <v>0.88248207814089519</v>
      </c>
      <c r="W440" s="150" t="s">
        <v>6211</v>
      </c>
      <c r="X440" s="153">
        <v>1.0000300518978891</v>
      </c>
      <c r="Y440" s="154">
        <v>100003.00518978891</v>
      </c>
      <c r="Z440" s="121">
        <f t="shared" si="56"/>
        <v>888279943.22009993</v>
      </c>
      <c r="AA440" s="155">
        <v>865749614</v>
      </c>
      <c r="AB440" s="154">
        <v>848434621.72000003</v>
      </c>
      <c r="AC440" s="156" t="s">
        <v>9240</v>
      </c>
      <c r="AD440" s="156">
        <v>45275.458333333328</v>
      </c>
      <c r="AE440" s="187" t="s">
        <v>4438</v>
      </c>
      <c r="AF440" s="140" t="s">
        <v>9242</v>
      </c>
      <c r="AG440" s="140"/>
    </row>
    <row r="441" spans="1:33" ht="12.6" customHeight="1">
      <c r="A441" s="160" t="s">
        <v>1163</v>
      </c>
      <c r="B441" s="159" t="s">
        <v>1164</v>
      </c>
      <c r="C441" s="159" t="s">
        <v>1165</v>
      </c>
      <c r="D441" s="160" t="s">
        <v>20</v>
      </c>
      <c r="E441" s="143">
        <v>674360000</v>
      </c>
      <c r="F441" s="146">
        <v>741796000</v>
      </c>
      <c r="G441" s="183">
        <v>1.00583</v>
      </c>
      <c r="H441" s="146">
        <v>35942560</v>
      </c>
      <c r="I441" s="145">
        <v>0.87744999999999995</v>
      </c>
      <c r="J441" s="146">
        <v>659088343.2161659</v>
      </c>
      <c r="K441" s="146">
        <v>581110052</v>
      </c>
      <c r="L441" s="146">
        <v>572807965.13109684</v>
      </c>
      <c r="M441" s="147">
        <v>0.87327223467544524</v>
      </c>
      <c r="N441" s="146">
        <v>659088343.2161659</v>
      </c>
      <c r="O441" s="148">
        <v>0.88282602011001876</v>
      </c>
      <c r="P441" s="148"/>
      <c r="Q441" s="149">
        <v>0.9931060017667821</v>
      </c>
      <c r="R441" s="150" t="s">
        <v>6215</v>
      </c>
      <c r="S441" s="146" t="s">
        <v>5032</v>
      </c>
      <c r="T441" s="151">
        <v>87.74973156730465</v>
      </c>
      <c r="U441" s="152">
        <v>88.347450199080143</v>
      </c>
      <c r="V441" s="119">
        <f t="shared" ref="V441:V504" si="57">R441/F441</f>
        <v>0.87733882900420057</v>
      </c>
      <c r="W441" s="150" t="s">
        <v>6214</v>
      </c>
      <c r="X441" s="153">
        <v>0.99305506500439478</v>
      </c>
      <c r="Y441" s="154">
        <v>99305.506500439471</v>
      </c>
      <c r="Z441" s="121">
        <f t="shared" si="56"/>
        <v>650773279.82674992</v>
      </c>
      <c r="AA441" s="155">
        <v>577074281</v>
      </c>
      <c r="AB441" s="154">
        <v>565532795.38</v>
      </c>
      <c r="AC441" s="156" t="s">
        <v>9240</v>
      </c>
      <c r="AD441" s="156">
        <v>45275.458333333328</v>
      </c>
      <c r="AE441" s="187" t="s">
        <v>4438</v>
      </c>
      <c r="AF441" s="140" t="s">
        <v>9243</v>
      </c>
      <c r="AG441" s="9" t="s">
        <v>109</v>
      </c>
    </row>
    <row r="442" spans="1:33" ht="12.6" customHeight="1">
      <c r="A442" s="160" t="s">
        <v>1173</v>
      </c>
      <c r="B442" s="159" t="s">
        <v>1174</v>
      </c>
      <c r="C442" s="159" t="s">
        <v>341</v>
      </c>
      <c r="D442" s="160" t="s">
        <v>20</v>
      </c>
      <c r="E442" s="143">
        <v>739390000</v>
      </c>
      <c r="F442" s="146">
        <v>813329000</v>
      </c>
      <c r="G442" s="183">
        <v>1.00583</v>
      </c>
      <c r="H442" s="146">
        <v>46252035</v>
      </c>
      <c r="I442" s="145">
        <v>0.87744999999999995</v>
      </c>
      <c r="J442" s="146">
        <v>723484329.6852715</v>
      </c>
      <c r="K442" s="146">
        <v>694424425</v>
      </c>
      <c r="L442" s="146">
        <v>684503461.00979495</v>
      </c>
      <c r="M442" s="147">
        <v>0.95120859376200162</v>
      </c>
      <c r="N442" s="146">
        <v>723484329.6852715</v>
      </c>
      <c r="O442" s="148">
        <v>0.88287398212416857</v>
      </c>
      <c r="P442" s="148"/>
      <c r="Q442" s="149">
        <v>1.0044271807942153</v>
      </c>
      <c r="R442" s="150" t="s">
        <v>6220</v>
      </c>
      <c r="S442" s="146" t="s">
        <v>3106</v>
      </c>
      <c r="T442" s="151">
        <v>87.745894281204315</v>
      </c>
      <c r="U442" s="152">
        <v>88.439690501625677</v>
      </c>
      <c r="V442" s="119">
        <f t="shared" si="57"/>
        <v>0.88830374915931931</v>
      </c>
      <c r="W442" s="150" t="s">
        <v>6219</v>
      </c>
      <c r="X442" s="153">
        <v>1.004417523535986</v>
      </c>
      <c r="Y442" s="154">
        <v>100441.7523535986</v>
      </c>
      <c r="Z442" s="121">
        <f t="shared" si="56"/>
        <v>722476308.04425001</v>
      </c>
      <c r="AA442" s="155">
        <v>697492062</v>
      </c>
      <c r="AB442" s="154">
        <v>683542220.75999999</v>
      </c>
      <c r="AC442" s="156" t="s">
        <v>9240</v>
      </c>
      <c r="AD442" s="156">
        <v>45275.458333333328</v>
      </c>
      <c r="AE442" s="187" t="s">
        <v>4444</v>
      </c>
      <c r="AF442" s="140" t="s">
        <v>9244</v>
      </c>
      <c r="AG442" s="158" t="s">
        <v>109</v>
      </c>
    </row>
    <row r="443" spans="1:33" ht="12.6" customHeight="1">
      <c r="A443" s="164" t="s">
        <v>1158</v>
      </c>
      <c r="B443" s="159" t="s">
        <v>1159</v>
      </c>
      <c r="C443" s="159" t="s">
        <v>1160</v>
      </c>
      <c r="D443" s="160" t="s">
        <v>20</v>
      </c>
      <c r="E443" s="143">
        <v>1303656363</v>
      </c>
      <c r="F443" s="146">
        <v>1434022000</v>
      </c>
      <c r="G443" s="183">
        <v>0.99999899999999997</v>
      </c>
      <c r="H443" s="146">
        <v>55466467</v>
      </c>
      <c r="I443" s="145">
        <v>0.86745000000000005</v>
      </c>
      <c r="J443" s="146">
        <v>1251293220.1584661</v>
      </c>
      <c r="K443" s="146">
        <v>1151299409</v>
      </c>
      <c r="L443" s="146">
        <v>1128272292.5465791</v>
      </c>
      <c r="M443" s="147">
        <v>0.90110299870274324</v>
      </c>
      <c r="N443" s="146">
        <v>1251293220.1584661</v>
      </c>
      <c r="O443" s="148">
        <v>0.86744909764796985</v>
      </c>
      <c r="P443" s="148"/>
      <c r="Q443" s="149">
        <v>1.0068042025166901</v>
      </c>
      <c r="R443" s="150" t="s">
        <v>6205</v>
      </c>
      <c r="S443" s="146" t="s">
        <v>5579</v>
      </c>
      <c r="T443" s="151">
        <v>86.745598341079543</v>
      </c>
      <c r="U443" s="152">
        <v>87.254803362696748</v>
      </c>
      <c r="V443" s="119">
        <f t="shared" si="57"/>
        <v>0.87847920045857042</v>
      </c>
      <c r="W443" s="150" t="s">
        <v>6204</v>
      </c>
      <c r="X443" s="153">
        <v>1.0067975247241674</v>
      </c>
      <c r="Y443" s="154">
        <v>100679.75247241675</v>
      </c>
      <c r="Z443" s="121">
        <f t="shared" si="56"/>
        <v>1259750193.21085</v>
      </c>
      <c r="AA443" s="155">
        <v>1159125396</v>
      </c>
      <c r="AB443" s="154">
        <v>1135942888.0799999</v>
      </c>
      <c r="AC443" s="156" t="s">
        <v>9245</v>
      </c>
      <c r="AD443" s="156">
        <v>45278.458333333328</v>
      </c>
      <c r="AE443" s="187" t="s">
        <v>4438</v>
      </c>
      <c r="AF443" s="140" t="s">
        <v>9246</v>
      </c>
      <c r="AG443" s="158" t="s">
        <v>109</v>
      </c>
    </row>
    <row r="444" spans="1:33" ht="12.6" customHeight="1">
      <c r="A444" s="164" t="s">
        <v>1150</v>
      </c>
      <c r="B444" s="159" t="s">
        <v>1151</v>
      </c>
      <c r="C444" s="159" t="s">
        <v>341</v>
      </c>
      <c r="D444" s="160" t="s">
        <v>20</v>
      </c>
      <c r="E444" s="143">
        <v>578640000</v>
      </c>
      <c r="F444" s="146">
        <v>636504000</v>
      </c>
      <c r="G444" s="183">
        <v>0.99999899999999986</v>
      </c>
      <c r="H444" s="146">
        <v>27976362</v>
      </c>
      <c r="I444" s="145">
        <v>0.87744999999999995</v>
      </c>
      <c r="J444" s="146">
        <v>561928379.46266508</v>
      </c>
      <c r="K444" s="146">
        <v>540057331</v>
      </c>
      <c r="L444" s="146">
        <v>529255655.12381554</v>
      </c>
      <c r="M444" s="147">
        <v>0.94149819623509379</v>
      </c>
      <c r="N444" s="146">
        <v>561928379.46266508</v>
      </c>
      <c r="O444" s="148">
        <v>0.87744908221023987</v>
      </c>
      <c r="P444" s="148"/>
      <c r="Q444" s="149">
        <v>1.0081280009003495</v>
      </c>
      <c r="R444" s="150" t="s">
        <v>6201</v>
      </c>
      <c r="S444" s="146" t="s">
        <v>5017</v>
      </c>
      <c r="T444" s="151">
        <v>87.74549042518592</v>
      </c>
      <c r="U444" s="152">
        <v>88.279775055584096</v>
      </c>
      <c r="V444" s="119">
        <f t="shared" si="57"/>
        <v>0.88996837411862295</v>
      </c>
      <c r="W444" s="150" t="s">
        <v>6200</v>
      </c>
      <c r="X444" s="153">
        <v>1.0081226119553059</v>
      </c>
      <c r="Y444" s="154">
        <v>100812.26119553059</v>
      </c>
      <c r="Z444" s="121">
        <f t="shared" si="56"/>
        <v>566465420.27184999</v>
      </c>
      <c r="AA444" s="155">
        <v>544444008</v>
      </c>
      <c r="AB444" s="154">
        <v>533555127.83999997</v>
      </c>
      <c r="AC444" s="156" t="s">
        <v>9245</v>
      </c>
      <c r="AD444" s="156">
        <v>45278.458333333328</v>
      </c>
      <c r="AE444" s="187" t="s">
        <v>4438</v>
      </c>
      <c r="AF444" s="140" t="s">
        <v>9247</v>
      </c>
      <c r="AG444" s="158" t="s">
        <v>109</v>
      </c>
    </row>
    <row r="445" spans="1:33" ht="12.6" customHeight="1">
      <c r="A445" s="164" t="s">
        <v>1048</v>
      </c>
      <c r="B445" s="159" t="s">
        <v>1049</v>
      </c>
      <c r="C445" s="159" t="s">
        <v>341</v>
      </c>
      <c r="D445" s="160" t="s">
        <v>20</v>
      </c>
      <c r="E445" s="143">
        <v>1051261818</v>
      </c>
      <c r="F445" s="146">
        <v>1156388000</v>
      </c>
      <c r="G445" s="183">
        <v>0.99999899999999997</v>
      </c>
      <c r="H445" s="146">
        <v>68847323</v>
      </c>
      <c r="I445" s="145">
        <v>0.86745000000000005</v>
      </c>
      <c r="J445" s="146">
        <v>1012233480.1548795</v>
      </c>
      <c r="K445" s="146">
        <v>962892188</v>
      </c>
      <c r="L445" s="146">
        <v>943633400.60565567</v>
      </c>
      <c r="M445" s="147">
        <v>0.93161152143355175</v>
      </c>
      <c r="N445" s="146">
        <v>1012233480.1548795</v>
      </c>
      <c r="O445" s="148">
        <v>0.86744907763563073</v>
      </c>
      <c r="P445" s="148"/>
      <c r="Q445" s="149">
        <v>0.99862379504186338</v>
      </c>
      <c r="R445" s="150" t="s">
        <v>6198</v>
      </c>
      <c r="S445" s="146" t="s">
        <v>2346</v>
      </c>
      <c r="T445" s="151">
        <v>86.745808634999108</v>
      </c>
      <c r="U445" s="152">
        <v>87.536011528365265</v>
      </c>
      <c r="V445" s="119">
        <f t="shared" si="57"/>
        <v>0.87414777738959593</v>
      </c>
      <c r="W445" s="150" t="s">
        <v>6197</v>
      </c>
      <c r="X445" s="153">
        <v>0.99861504097240716</v>
      </c>
      <c r="Y445" s="154">
        <v>99861.504097240715</v>
      </c>
      <c r="Z445" s="121">
        <f t="shared" si="56"/>
        <v>1010845218.71615</v>
      </c>
      <c r="AA445" s="155">
        <v>961558622</v>
      </c>
      <c r="AB445" s="154">
        <v>942327449.55999994</v>
      </c>
      <c r="AC445" s="156" t="s">
        <v>9245</v>
      </c>
      <c r="AD445" s="156">
        <v>45278.458333333328</v>
      </c>
      <c r="AE445" s="187" t="s">
        <v>4414</v>
      </c>
      <c r="AF445" s="140" t="s">
        <v>9248</v>
      </c>
      <c r="AG445" s="158" t="s">
        <v>109</v>
      </c>
    </row>
    <row r="446" spans="1:33" ht="12.6" customHeight="1">
      <c r="A446" s="164" t="s">
        <v>1071</v>
      </c>
      <c r="B446" s="159" t="s">
        <v>1072</v>
      </c>
      <c r="C446" s="159" t="s">
        <v>345</v>
      </c>
      <c r="D446" s="160" t="s">
        <v>20</v>
      </c>
      <c r="E446" s="143">
        <v>952472727</v>
      </c>
      <c r="F446" s="146">
        <v>1047720000</v>
      </c>
      <c r="G446" s="183">
        <v>0.98924096665804717</v>
      </c>
      <c r="H446" s="146">
        <v>58709372</v>
      </c>
      <c r="I446" s="145">
        <v>0.87744999999999995</v>
      </c>
      <c r="J446" s="146">
        <v>916625732.41388607</v>
      </c>
      <c r="K446" s="146">
        <v>886765845</v>
      </c>
      <c r="L446" s="146">
        <v>859680599.67299712</v>
      </c>
      <c r="M446" s="147">
        <v>0.92729842849628541</v>
      </c>
      <c r="N446" s="146">
        <v>916625732.41388607</v>
      </c>
      <c r="O446" s="148">
        <v>0.86744908105667606</v>
      </c>
      <c r="P446" s="148"/>
      <c r="Q446" s="149">
        <v>0.98531542941268335</v>
      </c>
      <c r="R446" s="150" t="s">
        <v>6194</v>
      </c>
      <c r="S446" s="146" t="s">
        <v>1292</v>
      </c>
      <c r="T446" s="151">
        <v>87.745268717789713</v>
      </c>
      <c r="U446" s="152">
        <v>88.442203218209798</v>
      </c>
      <c r="V446" s="119">
        <f t="shared" si="57"/>
        <v>0.87143215744664604</v>
      </c>
      <c r="W446" s="150" t="s">
        <v>6193</v>
      </c>
      <c r="X446" s="153">
        <v>0.98531258351467954</v>
      </c>
      <c r="Y446" s="154">
        <v>98531.258351467957</v>
      </c>
      <c r="Z446" s="121">
        <f t="shared" si="56"/>
        <v>913014283.70359993</v>
      </c>
      <c r="AA446" s="155">
        <v>873741546</v>
      </c>
      <c r="AB446" s="154">
        <v>856266715.08000004</v>
      </c>
      <c r="AC446" s="156" t="s">
        <v>9245</v>
      </c>
      <c r="AD446" s="156">
        <v>45278.458333333328</v>
      </c>
      <c r="AE446" s="187" t="s">
        <v>4433</v>
      </c>
      <c r="AF446" s="140" t="s">
        <v>9249</v>
      </c>
      <c r="AG446" s="158" t="s">
        <v>109</v>
      </c>
    </row>
    <row r="447" spans="1:33" ht="12.6" customHeight="1">
      <c r="A447" s="164" t="s">
        <v>1044</v>
      </c>
      <c r="B447" s="159" t="s">
        <v>1045</v>
      </c>
      <c r="C447" s="159" t="s">
        <v>341</v>
      </c>
      <c r="D447" s="160" t="s">
        <v>20</v>
      </c>
      <c r="E447" s="143">
        <v>1164710909</v>
      </c>
      <c r="F447" s="146">
        <v>1281182000</v>
      </c>
      <c r="G447" s="183">
        <v>0.99999900000000008</v>
      </c>
      <c r="H447" s="146">
        <v>57838651</v>
      </c>
      <c r="I447" s="145">
        <v>0.86745000000000005</v>
      </c>
      <c r="J447" s="146">
        <v>1119026727.7287242</v>
      </c>
      <c r="K447" s="146">
        <v>1106613784</v>
      </c>
      <c r="L447" s="146">
        <v>1084480423.8384919</v>
      </c>
      <c r="M447" s="147">
        <v>0.96891432655929344</v>
      </c>
      <c r="N447" s="146">
        <v>1119026727.7287242</v>
      </c>
      <c r="O447" s="148">
        <v>0.86744909153768923</v>
      </c>
      <c r="P447" s="148"/>
      <c r="Q447" s="149">
        <v>0.99415416126272982</v>
      </c>
      <c r="R447" s="150" t="s">
        <v>6191</v>
      </c>
      <c r="S447" s="146" t="s">
        <v>1816</v>
      </c>
      <c r="T447" s="151">
        <v>86.746747389140424</v>
      </c>
      <c r="U447" s="152">
        <v>87.348592059425528</v>
      </c>
      <c r="V447" s="119">
        <f t="shared" si="57"/>
        <v>0.86836296482466968</v>
      </c>
      <c r="W447" s="150" t="s">
        <v>6190</v>
      </c>
      <c r="X447" s="153">
        <v>0.99413504482579373</v>
      </c>
      <c r="Y447" s="154">
        <v>99413.504482579374</v>
      </c>
      <c r="Z447" s="121">
        <f t="shared" si="56"/>
        <v>1112509754.7313001</v>
      </c>
      <c r="AA447" s="155">
        <v>1100123544</v>
      </c>
      <c r="AB447" s="154">
        <v>1078121073.1199999</v>
      </c>
      <c r="AC447" s="156" t="s">
        <v>9245</v>
      </c>
      <c r="AD447" s="156">
        <v>45278.458333333328</v>
      </c>
      <c r="AE447" s="187" t="s">
        <v>4414</v>
      </c>
      <c r="AF447" s="140" t="s">
        <v>9250</v>
      </c>
      <c r="AG447" s="158" t="s">
        <v>109</v>
      </c>
    </row>
    <row r="448" spans="1:33" ht="12.6" customHeight="1">
      <c r="A448" s="164" t="s">
        <v>1040</v>
      </c>
      <c r="B448" s="159" t="s">
        <v>1041</v>
      </c>
      <c r="C448" s="159" t="s">
        <v>341</v>
      </c>
      <c r="D448" s="160" t="s">
        <v>20</v>
      </c>
      <c r="E448" s="143">
        <v>973292727</v>
      </c>
      <c r="F448" s="146">
        <v>1070622000</v>
      </c>
      <c r="G448" s="183">
        <v>0.98919436991092158</v>
      </c>
      <c r="H448" s="146">
        <v>55615315</v>
      </c>
      <c r="I448" s="145">
        <v>0.87744999999999995</v>
      </c>
      <c r="J448" s="146">
        <v>936081935.19219613</v>
      </c>
      <c r="K448" s="146">
        <v>940093960</v>
      </c>
      <c r="L448" s="146">
        <v>911336939.37087786</v>
      </c>
      <c r="M448" s="147">
        <v>0.96285357705048247</v>
      </c>
      <c r="N448" s="146">
        <v>936081935.19219613</v>
      </c>
      <c r="O448" s="148">
        <v>0.86744908501976625</v>
      </c>
      <c r="P448" s="148"/>
      <c r="Q448" s="149">
        <v>0.9952530884015609</v>
      </c>
      <c r="R448" s="150" t="s">
        <v>6188</v>
      </c>
      <c r="S448" s="146" t="s">
        <v>5018</v>
      </c>
      <c r="T448" s="151">
        <v>87.745514957883586</v>
      </c>
      <c r="U448" s="152">
        <v>88.385135179999068</v>
      </c>
      <c r="V448" s="119">
        <f t="shared" si="57"/>
        <v>0.87965089452673306</v>
      </c>
      <c r="W448" s="150" t="s">
        <v>6187</v>
      </c>
      <c r="X448" s="153">
        <v>0.99524755235741469</v>
      </c>
      <c r="Y448" s="154">
        <v>99524.755235741468</v>
      </c>
      <c r="Z448" s="121">
        <f t="shared" si="56"/>
        <v>941768399.34449995</v>
      </c>
      <c r="AA448" s="155">
        <v>935626213</v>
      </c>
      <c r="AB448" s="154">
        <v>916913688.74000001</v>
      </c>
      <c r="AC448" s="156" t="s">
        <v>9245</v>
      </c>
      <c r="AD448" s="156">
        <v>45278.458333333328</v>
      </c>
      <c r="AE448" s="187" t="s">
        <v>4414</v>
      </c>
      <c r="AF448" s="140" t="s">
        <v>9251</v>
      </c>
      <c r="AG448" s="158" t="s">
        <v>109</v>
      </c>
    </row>
    <row r="449" spans="1:33" ht="12.6" customHeight="1">
      <c r="A449" s="164" t="s">
        <v>1036</v>
      </c>
      <c r="B449" s="159" t="s">
        <v>1037</v>
      </c>
      <c r="C449" s="159" t="s">
        <v>341</v>
      </c>
      <c r="D449" s="160" t="s">
        <v>20</v>
      </c>
      <c r="E449" s="143">
        <v>655136364</v>
      </c>
      <c r="F449" s="146">
        <v>720650000</v>
      </c>
      <c r="G449" s="183">
        <v>0.99999900000000008</v>
      </c>
      <c r="H449" s="146">
        <v>40359066</v>
      </c>
      <c r="I449" s="145">
        <v>0.87744999999999995</v>
      </c>
      <c r="J449" s="146">
        <v>637279713.70395744</v>
      </c>
      <c r="K449" s="146">
        <v>608612762</v>
      </c>
      <c r="L449" s="146">
        <v>596439910.31949329</v>
      </c>
      <c r="M449" s="147">
        <v>0.93541322529258841</v>
      </c>
      <c r="N449" s="146">
        <v>637279713.70395744</v>
      </c>
      <c r="O449" s="148">
        <v>0.87744907049423859</v>
      </c>
      <c r="P449" s="148"/>
      <c r="Q449" s="149">
        <v>1.0068107228601142</v>
      </c>
      <c r="R449" s="150" t="s">
        <v>6184</v>
      </c>
      <c r="S449" s="146" t="s">
        <v>2678</v>
      </c>
      <c r="T449" s="151">
        <v>87.748057154239518</v>
      </c>
      <c r="U449" s="152">
        <v>88.429592109897214</v>
      </c>
      <c r="V449" s="119">
        <f t="shared" si="57"/>
        <v>0.890289322139735</v>
      </c>
      <c r="W449" s="150" t="s">
        <v>6183</v>
      </c>
      <c r="X449" s="153">
        <v>1.0067775966141677</v>
      </c>
      <c r="Y449" s="154">
        <v>100677.75966141677</v>
      </c>
      <c r="Z449" s="121">
        <f t="shared" si="56"/>
        <v>641566053.13704991</v>
      </c>
      <c r="AA449" s="155">
        <v>612737694</v>
      </c>
      <c r="AB449" s="154">
        <v>600482940.12</v>
      </c>
      <c r="AC449" s="156" t="s">
        <v>9245</v>
      </c>
      <c r="AD449" s="156">
        <v>45278.458333333328</v>
      </c>
      <c r="AE449" s="187" t="s">
        <v>4414</v>
      </c>
      <c r="AF449" s="140" t="s">
        <v>9252</v>
      </c>
      <c r="AG449" s="158" t="s">
        <v>109</v>
      </c>
    </row>
    <row r="450" spans="1:33" ht="12.6" customHeight="1">
      <c r="A450" s="164" t="s">
        <v>1032</v>
      </c>
      <c r="B450" s="159" t="s">
        <v>1033</v>
      </c>
      <c r="C450" s="159" t="s">
        <v>341</v>
      </c>
      <c r="D450" s="160" t="s">
        <v>20</v>
      </c>
      <c r="E450" s="143">
        <v>1355672727</v>
      </c>
      <c r="F450" s="146">
        <v>1491240000</v>
      </c>
      <c r="G450" s="183">
        <v>0.99999899999999997</v>
      </c>
      <c r="H450" s="146">
        <v>77256738</v>
      </c>
      <c r="I450" s="145">
        <v>0.86745000000000005</v>
      </c>
      <c r="J450" s="146">
        <v>1303815225.0457621</v>
      </c>
      <c r="K450" s="146">
        <v>1268886272</v>
      </c>
      <c r="L450" s="146">
        <v>1243507303.0514534</v>
      </c>
      <c r="M450" s="147">
        <v>0.95337791584213127</v>
      </c>
      <c r="N450" s="146">
        <v>1303815225.0457621</v>
      </c>
      <c r="O450" s="148">
        <v>0.86744908515456109</v>
      </c>
      <c r="P450" s="148"/>
      <c r="Q450" s="149">
        <v>0.98969792482218777</v>
      </c>
      <c r="R450" s="150" t="s">
        <v>6180</v>
      </c>
      <c r="S450" s="146" t="s">
        <v>1295</v>
      </c>
      <c r="T450" s="151">
        <v>86.748042799335593</v>
      </c>
      <c r="U450" s="152">
        <v>87.441757062386827</v>
      </c>
      <c r="V450" s="119">
        <f t="shared" si="57"/>
        <v>0.86538048872079609</v>
      </c>
      <c r="W450" s="150" t="s">
        <v>6179</v>
      </c>
      <c r="X450" s="153">
        <v>0.98966502709154802</v>
      </c>
      <c r="Y450" s="154">
        <v>98966.502709154796</v>
      </c>
      <c r="Z450" s="121">
        <f t="shared" si="56"/>
        <v>1290447444.2806501</v>
      </c>
      <c r="AA450" s="155">
        <v>1255772367</v>
      </c>
      <c r="AB450" s="154">
        <v>1230656919.6600001</v>
      </c>
      <c r="AC450" s="156" t="s">
        <v>9245</v>
      </c>
      <c r="AD450" s="156">
        <v>45278.458333333328</v>
      </c>
      <c r="AE450" s="187" t="s">
        <v>4414</v>
      </c>
      <c r="AF450" s="140" t="s">
        <v>9253</v>
      </c>
      <c r="AG450" s="158" t="s">
        <v>109</v>
      </c>
    </row>
    <row r="451" spans="1:33" ht="12.6" customHeight="1">
      <c r="A451" s="164" t="s">
        <v>1098</v>
      </c>
      <c r="B451" s="159" t="s">
        <v>1099</v>
      </c>
      <c r="C451" s="159" t="s">
        <v>422</v>
      </c>
      <c r="D451" s="160" t="s">
        <v>20</v>
      </c>
      <c r="E451" s="143">
        <v>4889040909</v>
      </c>
      <c r="F451" s="146">
        <v>5377945000</v>
      </c>
      <c r="G451" s="183">
        <v>0.9862462701439102</v>
      </c>
      <c r="H451" s="146">
        <v>245312589</v>
      </c>
      <c r="I451" s="145">
        <v>0.86745000000000005</v>
      </c>
      <c r="J451" s="146">
        <v>4633452070.9103727</v>
      </c>
      <c r="K451" s="146">
        <v>4708899100</v>
      </c>
      <c r="L451" s="146">
        <v>4551251490.381835</v>
      </c>
      <c r="M451" s="147">
        <v>0.96862593855554846</v>
      </c>
      <c r="N451" s="146">
        <v>4633452070.9103727</v>
      </c>
      <c r="O451" s="148">
        <v>0.85494910418792758</v>
      </c>
      <c r="P451" s="148"/>
      <c r="Q451" s="149">
        <v>0.98132998135602389</v>
      </c>
      <c r="R451" s="150" t="s">
        <v>6175</v>
      </c>
      <c r="S451" s="146" t="s">
        <v>4340</v>
      </c>
      <c r="T451" s="151">
        <v>86.747083104920975</v>
      </c>
      <c r="U451" s="152">
        <v>87.363124408289579</v>
      </c>
      <c r="V451" s="119">
        <f t="shared" si="57"/>
        <v>0.85730090211037857</v>
      </c>
      <c r="W451" s="150" t="s">
        <v>6174</v>
      </c>
      <c r="X451" s="153">
        <v>0.981307511512297</v>
      </c>
      <c r="Y451" s="154">
        <v>98130.751151229706</v>
      </c>
      <c r="Z451" s="121">
        <f t="shared" si="56"/>
        <v>4610412275.9682007</v>
      </c>
      <c r="AA451" s="155">
        <v>4620878058</v>
      </c>
      <c r="AB451" s="154">
        <v>4528460496.8400002</v>
      </c>
      <c r="AC451" s="156" t="s">
        <v>9245</v>
      </c>
      <c r="AD451" s="156">
        <v>45278.458333333328</v>
      </c>
      <c r="AE451" s="187" t="s">
        <v>4433</v>
      </c>
      <c r="AF451" s="140" t="s">
        <v>9254</v>
      </c>
      <c r="AG451" s="158" t="s">
        <v>109</v>
      </c>
    </row>
    <row r="452" spans="1:33" ht="12.6" customHeight="1">
      <c r="A452" s="164" t="s">
        <v>1095</v>
      </c>
      <c r="B452" s="159" t="s">
        <v>1096</v>
      </c>
      <c r="C452" s="159" t="s">
        <v>379</v>
      </c>
      <c r="D452" s="160" t="s">
        <v>20</v>
      </c>
      <c r="E452" s="143">
        <v>1816726364</v>
      </c>
      <c r="F452" s="146">
        <v>1998399000</v>
      </c>
      <c r="G452" s="183">
        <v>0.99999899999999975</v>
      </c>
      <c r="H452" s="146">
        <v>101191600</v>
      </c>
      <c r="I452" s="145">
        <v>0.86745000000000005</v>
      </c>
      <c r="J452" s="146">
        <v>1746922425.6187873</v>
      </c>
      <c r="K452" s="146">
        <v>1719138842</v>
      </c>
      <c r="L452" s="146">
        <v>1684754380.4039345</v>
      </c>
      <c r="M452" s="147">
        <v>0.96413650037220489</v>
      </c>
      <c r="N452" s="146">
        <v>1746922425.6187873</v>
      </c>
      <c r="O452" s="148">
        <v>0.86744908628270545</v>
      </c>
      <c r="P452" s="148"/>
      <c r="Q452" s="149">
        <v>0.99962333146432913</v>
      </c>
      <c r="R452" s="150" t="s">
        <v>6172</v>
      </c>
      <c r="S452" s="146" t="s">
        <v>1830</v>
      </c>
      <c r="T452" s="151">
        <v>86.746445014649481</v>
      </c>
      <c r="U452" s="152">
        <v>87.417819955692906</v>
      </c>
      <c r="V452" s="119">
        <f t="shared" si="57"/>
        <v>0.8738351050015537</v>
      </c>
      <c r="W452" s="150" t="s">
        <v>6171</v>
      </c>
      <c r="X452" s="153">
        <v>0.99960752332241964</v>
      </c>
      <c r="Y452" s="154">
        <v>99960.752332241958</v>
      </c>
      <c r="Z452" s="121">
        <f t="shared" si="56"/>
        <v>1746243796.4087501</v>
      </c>
      <c r="AA452" s="155">
        <v>1718464121</v>
      </c>
      <c r="AB452" s="154">
        <v>1684094838.5799999</v>
      </c>
      <c r="AC452" s="156" t="s">
        <v>9245</v>
      </c>
      <c r="AD452" s="156">
        <v>45278.458333333328</v>
      </c>
      <c r="AE452" s="187" t="s">
        <v>4433</v>
      </c>
      <c r="AF452" s="140" t="s">
        <v>9255</v>
      </c>
      <c r="AG452" s="158" t="s">
        <v>109</v>
      </c>
    </row>
    <row r="453" spans="1:33" ht="12.6" customHeight="1">
      <c r="A453" s="164" t="s">
        <v>1091</v>
      </c>
      <c r="B453" s="159" t="s">
        <v>1092</v>
      </c>
      <c r="C453" s="159" t="s">
        <v>379</v>
      </c>
      <c r="D453" s="160" t="s">
        <v>20</v>
      </c>
      <c r="E453" s="143">
        <v>2942098182</v>
      </c>
      <c r="F453" s="146">
        <v>3236308000</v>
      </c>
      <c r="G453" s="183">
        <v>0.99999899999999997</v>
      </c>
      <c r="H453" s="146">
        <v>148508038</v>
      </c>
      <c r="I453" s="145">
        <v>0.86745000000000005</v>
      </c>
      <c r="J453" s="146">
        <v>2827017307.7015257</v>
      </c>
      <c r="K453" s="146">
        <v>2835243312</v>
      </c>
      <c r="L453" s="146">
        <v>2778535667.2215543</v>
      </c>
      <c r="M453" s="147">
        <v>0.98272937097077184</v>
      </c>
      <c r="N453" s="146">
        <v>2827017307.7015257</v>
      </c>
      <c r="O453" s="148">
        <v>0.8674490908299084</v>
      </c>
      <c r="P453" s="148"/>
      <c r="Q453" s="149">
        <v>1.006378547118066</v>
      </c>
      <c r="R453" s="150" t="s">
        <v>6169</v>
      </c>
      <c r="S453" s="146" t="s">
        <v>5019</v>
      </c>
      <c r="T453" s="151">
        <v>86.745319334308036</v>
      </c>
      <c r="U453" s="152">
        <v>87.349698574382487</v>
      </c>
      <c r="V453" s="119">
        <f t="shared" si="57"/>
        <v>0.87906553887948857</v>
      </c>
      <c r="W453" s="150" t="s">
        <v>6168</v>
      </c>
      <c r="X453" s="153">
        <v>1.0063750112782839</v>
      </c>
      <c r="Y453" s="154">
        <v>100637.50112782839</v>
      </c>
      <c r="Z453" s="121">
        <f t="shared" si="56"/>
        <v>2844916909.7119002</v>
      </c>
      <c r="AA453" s="155">
        <v>2853318021</v>
      </c>
      <c r="AB453" s="154">
        <v>2796251660.5799999</v>
      </c>
      <c r="AC453" s="156" t="s">
        <v>9245</v>
      </c>
      <c r="AD453" s="156">
        <v>45278.458333333328</v>
      </c>
      <c r="AE453" s="187" t="s">
        <v>4433</v>
      </c>
      <c r="AF453" s="140" t="s">
        <v>9256</v>
      </c>
      <c r="AG453" s="158" t="s">
        <v>109</v>
      </c>
    </row>
    <row r="454" spans="1:33" ht="12.6" customHeight="1">
      <c r="A454" s="164" t="s">
        <v>1083</v>
      </c>
      <c r="B454" s="159" t="s">
        <v>1084</v>
      </c>
      <c r="C454" s="159" t="s">
        <v>440</v>
      </c>
      <c r="D454" s="160" t="s">
        <v>20</v>
      </c>
      <c r="E454" s="143">
        <v>1125030000</v>
      </c>
      <c r="F454" s="146">
        <v>1237533000</v>
      </c>
      <c r="G454" s="183">
        <v>0.99999899999999997</v>
      </c>
      <c r="H454" s="146">
        <v>56698303</v>
      </c>
      <c r="I454" s="145">
        <v>0.86745000000000005</v>
      </c>
      <c r="J454" s="146">
        <v>1081012287.4146492</v>
      </c>
      <c r="K454" s="146">
        <v>1078865693</v>
      </c>
      <c r="L454" s="146">
        <v>1057287321.8516208</v>
      </c>
      <c r="M454" s="147">
        <v>0.97789838542573637</v>
      </c>
      <c r="N454" s="146">
        <v>1081012287.4146492</v>
      </c>
      <c r="O454" s="148">
        <v>0.86744909089900268</v>
      </c>
      <c r="P454" s="148"/>
      <c r="Q454" s="149">
        <v>0.99988520620201204</v>
      </c>
      <c r="R454" s="150" t="s">
        <v>6166</v>
      </c>
      <c r="S454" s="146" t="s">
        <v>5020</v>
      </c>
      <c r="T454" s="151">
        <v>86.74638043371516</v>
      </c>
      <c r="U454" s="152">
        <v>87.353681752090509</v>
      </c>
      <c r="V454" s="119">
        <f t="shared" si="57"/>
        <v>0.87342327840954548</v>
      </c>
      <c r="W454" s="150" t="s">
        <v>6165</v>
      </c>
      <c r="X454" s="153">
        <v>0.99987002366805577</v>
      </c>
      <c r="Y454" s="154">
        <v>99987.00236680558</v>
      </c>
      <c r="Z454" s="121">
        <f t="shared" si="56"/>
        <v>1080873831.5801501</v>
      </c>
      <c r="AA454" s="155">
        <v>1078725466</v>
      </c>
      <c r="AB454" s="154">
        <v>1057150956.6799999</v>
      </c>
      <c r="AC454" s="156" t="s">
        <v>9245</v>
      </c>
      <c r="AD454" s="156">
        <v>45278.458333333328</v>
      </c>
      <c r="AE454" s="187" t="s">
        <v>4433</v>
      </c>
      <c r="AF454" s="140" t="s">
        <v>9257</v>
      </c>
      <c r="AG454" s="158" t="s">
        <v>109</v>
      </c>
    </row>
    <row r="455" spans="1:33" ht="12.6" customHeight="1">
      <c r="A455" s="164" t="s">
        <v>1079</v>
      </c>
      <c r="B455" s="159" t="s">
        <v>1080</v>
      </c>
      <c r="C455" s="159" t="s">
        <v>440</v>
      </c>
      <c r="D455" s="160" t="s">
        <v>20</v>
      </c>
      <c r="E455" s="143">
        <v>1787430000</v>
      </c>
      <c r="F455" s="146">
        <v>1966173000</v>
      </c>
      <c r="G455" s="183">
        <v>0.99999899999999997</v>
      </c>
      <c r="H455" s="146">
        <v>71929744</v>
      </c>
      <c r="I455" s="145">
        <v>0.86745000000000005</v>
      </c>
      <c r="J455" s="146">
        <v>1715089350.8604312</v>
      </c>
      <c r="K455" s="146">
        <v>1736941858</v>
      </c>
      <c r="L455" s="146">
        <v>1702201318.6369791</v>
      </c>
      <c r="M455" s="147">
        <v>0.99244250439760373</v>
      </c>
      <c r="N455" s="146">
        <v>1715089350.8604312</v>
      </c>
      <c r="O455" s="148">
        <v>0.86744909961048378</v>
      </c>
      <c r="P455" s="148"/>
      <c r="Q455" s="149">
        <v>0.9901999999516462</v>
      </c>
      <c r="R455" s="150" t="s">
        <v>6162</v>
      </c>
      <c r="S455" s="146" t="s">
        <v>1802</v>
      </c>
      <c r="T455" s="151">
        <v>86.747043996291822</v>
      </c>
      <c r="U455" s="152">
        <v>87.23669480500611</v>
      </c>
      <c r="V455" s="119">
        <f t="shared" si="57"/>
        <v>0.86379815001019744</v>
      </c>
      <c r="W455" s="150" t="s">
        <v>6161</v>
      </c>
      <c r="X455" s="153">
        <v>0.9901775301562985</v>
      </c>
      <c r="Y455" s="154">
        <v>99017.753015629845</v>
      </c>
      <c r="Z455" s="121">
        <f t="shared" si="56"/>
        <v>1698338276.4884501</v>
      </c>
      <c r="AA455" s="155">
        <v>1719880799</v>
      </c>
      <c r="AB455" s="154">
        <v>1685483183.02</v>
      </c>
      <c r="AC455" s="156" t="s">
        <v>9245</v>
      </c>
      <c r="AD455" s="156">
        <v>45278.458333333328</v>
      </c>
      <c r="AE455" s="187" t="s">
        <v>4433</v>
      </c>
      <c r="AF455" s="140" t="s">
        <v>9258</v>
      </c>
      <c r="AG455" s="158" t="s">
        <v>109</v>
      </c>
    </row>
    <row r="456" spans="1:33" ht="12.6" customHeight="1">
      <c r="A456" s="164" t="s">
        <v>1066</v>
      </c>
      <c r="B456" s="159" t="s">
        <v>1067</v>
      </c>
      <c r="C456" s="159" t="s">
        <v>1068</v>
      </c>
      <c r="D456" s="160" t="s">
        <v>20</v>
      </c>
      <c r="E456" s="143">
        <v>536300000</v>
      </c>
      <c r="F456" s="146">
        <v>589930000</v>
      </c>
      <c r="G456" s="183">
        <v>0.99999899999999986</v>
      </c>
      <c r="H456" s="146">
        <v>16637304</v>
      </c>
      <c r="I456" s="145">
        <v>0.87744999999999995</v>
      </c>
      <c r="J456" s="146">
        <v>519672462.47112143</v>
      </c>
      <c r="K456" s="146">
        <v>511748702</v>
      </c>
      <c r="L456" s="146">
        <v>501513226.44627196</v>
      </c>
      <c r="M456" s="147">
        <v>0.96491777799570044</v>
      </c>
      <c r="N456" s="146">
        <v>519672462.47112143</v>
      </c>
      <c r="O456" s="148">
        <v>0.87744909708586527</v>
      </c>
      <c r="P456" s="148"/>
      <c r="Q456" s="149">
        <v>1.0004420012211386</v>
      </c>
      <c r="R456" s="150" t="s">
        <v>6158</v>
      </c>
      <c r="S456" s="146" t="s">
        <v>3469</v>
      </c>
      <c r="T456" s="151">
        <v>87.746526017031414</v>
      </c>
      <c r="U456" s="152">
        <v>88.091953689952035</v>
      </c>
      <c r="V456" s="119">
        <f t="shared" si="57"/>
        <v>0.88129400945874936</v>
      </c>
      <c r="W456" s="150" t="s">
        <v>6157</v>
      </c>
      <c r="X456" s="153">
        <v>1.0004250928076213</v>
      </c>
      <c r="Y456" s="154">
        <v>100042.50928076213</v>
      </c>
      <c r="Z456" s="121">
        <f t="shared" si="56"/>
        <v>519893022.62895</v>
      </c>
      <c r="AA456" s="155">
        <v>511966243</v>
      </c>
      <c r="AB456" s="154">
        <v>501726918.13999999</v>
      </c>
      <c r="AC456" s="156" t="s">
        <v>9245</v>
      </c>
      <c r="AD456" s="156">
        <v>45278.458333333328</v>
      </c>
      <c r="AE456" s="187" t="s">
        <v>4414</v>
      </c>
      <c r="AF456" s="140" t="s">
        <v>9259</v>
      </c>
      <c r="AG456" s="158" t="s">
        <v>109</v>
      </c>
    </row>
    <row r="457" spans="1:33" ht="12.6" customHeight="1">
      <c r="A457" s="164" t="s">
        <v>1075</v>
      </c>
      <c r="B457" s="159" t="s">
        <v>1076</v>
      </c>
      <c r="C457" s="159" t="s">
        <v>345</v>
      </c>
      <c r="D457" s="160" t="s">
        <v>20</v>
      </c>
      <c r="E457" s="143">
        <v>623986364</v>
      </c>
      <c r="F457" s="146">
        <v>686385000</v>
      </c>
      <c r="G457" s="183">
        <v>0.99999899999999997</v>
      </c>
      <c r="H457" s="146">
        <v>37124201</v>
      </c>
      <c r="I457" s="145">
        <v>0.87744999999999995</v>
      </c>
      <c r="J457" s="146">
        <v>606817486.81403172</v>
      </c>
      <c r="K457" s="146">
        <v>587565996</v>
      </c>
      <c r="L457" s="146">
        <v>575814100.26532388</v>
      </c>
      <c r="M457" s="147">
        <v>0.94852131918282268</v>
      </c>
      <c r="N457" s="146">
        <v>606817486.81403172</v>
      </c>
      <c r="O457" s="148">
        <v>0.87744907237812719</v>
      </c>
      <c r="P457" s="148"/>
      <c r="Q457" s="149">
        <v>0.9985789908377799</v>
      </c>
      <c r="R457" s="150" t="s">
        <v>6151</v>
      </c>
      <c r="S457" s="146" t="s">
        <v>1243</v>
      </c>
      <c r="T457" s="151">
        <v>87.746524821456177</v>
      </c>
      <c r="U457" s="152">
        <v>88.410227117915184</v>
      </c>
      <c r="V457" s="119">
        <f t="shared" si="57"/>
        <v>0.88283144299482064</v>
      </c>
      <c r="W457" s="150" t="s">
        <v>6150</v>
      </c>
      <c r="X457" s="153">
        <v>0.99856257785353697</v>
      </c>
      <c r="Y457" s="154">
        <v>99856.257785353693</v>
      </c>
      <c r="Z457" s="121">
        <f t="shared" si="56"/>
        <v>605952374.9763</v>
      </c>
      <c r="AA457" s="155">
        <v>586721416</v>
      </c>
      <c r="AB457" s="154">
        <v>574986987.67999995</v>
      </c>
      <c r="AC457" s="156" t="s">
        <v>9245</v>
      </c>
      <c r="AD457" s="156">
        <v>45278.458333333328</v>
      </c>
      <c r="AE457" s="187" t="s">
        <v>4433</v>
      </c>
      <c r="AF457" s="140" t="s">
        <v>9260</v>
      </c>
      <c r="AG457" s="158" t="s">
        <v>109</v>
      </c>
    </row>
    <row r="458" spans="1:33" ht="12.6" customHeight="1">
      <c r="A458" s="164" t="s">
        <v>1062</v>
      </c>
      <c r="B458" s="159" t="s">
        <v>1063</v>
      </c>
      <c r="C458" s="159" t="s">
        <v>328</v>
      </c>
      <c r="D458" s="160" t="s">
        <v>20</v>
      </c>
      <c r="E458" s="143">
        <v>1935515456</v>
      </c>
      <c r="F458" s="146">
        <v>2129067000</v>
      </c>
      <c r="G458" s="183">
        <v>0.99999899999999997</v>
      </c>
      <c r="H458" s="146">
        <v>114872884</v>
      </c>
      <c r="I458" s="145">
        <v>0.86745000000000005</v>
      </c>
      <c r="J458" s="146">
        <v>1862083723.0650308</v>
      </c>
      <c r="K458" s="146">
        <v>1765770688</v>
      </c>
      <c r="L458" s="146">
        <v>1730453543.7847257</v>
      </c>
      <c r="M458" s="147">
        <v>0.92872654919321385</v>
      </c>
      <c r="N458" s="146">
        <v>1862083723.0650308</v>
      </c>
      <c r="O458" s="148">
        <v>0.86744908307786495</v>
      </c>
      <c r="P458" s="148"/>
      <c r="Q458" s="149">
        <v>0.99858918862481572</v>
      </c>
      <c r="R458" s="150" t="s">
        <v>6147</v>
      </c>
      <c r="S458" s="146" t="s">
        <v>2872</v>
      </c>
      <c r="T458" s="151">
        <v>86.746760350757029</v>
      </c>
      <c r="U458" s="152">
        <v>87.462857136540848</v>
      </c>
      <c r="V458" s="119">
        <f t="shared" si="57"/>
        <v>0.87337786927325445</v>
      </c>
      <c r="W458" s="150" t="s">
        <v>6146</v>
      </c>
      <c r="X458" s="153">
        <v>0.99857001916802057</v>
      </c>
      <c r="Y458" s="154">
        <v>99857.001916802052</v>
      </c>
      <c r="Z458" s="121">
        <f t="shared" si="56"/>
        <v>1859444596.71295</v>
      </c>
      <c r="AA458" s="155">
        <v>1763245670</v>
      </c>
      <c r="AB458" s="154">
        <v>1727980756.5999999</v>
      </c>
      <c r="AC458" s="156" t="s">
        <v>9245</v>
      </c>
      <c r="AD458" s="156">
        <v>45278.458333333328</v>
      </c>
      <c r="AE458" s="187" t="s">
        <v>4414</v>
      </c>
      <c r="AF458" s="140" t="s">
        <v>9261</v>
      </c>
      <c r="AG458" s="140"/>
    </row>
    <row r="459" spans="1:33" ht="12.6" customHeight="1">
      <c r="A459" s="164" t="s">
        <v>1052</v>
      </c>
      <c r="B459" s="159" t="s">
        <v>1053</v>
      </c>
      <c r="C459" s="159" t="s">
        <v>1054</v>
      </c>
      <c r="D459" s="160" t="s">
        <v>20</v>
      </c>
      <c r="E459" s="143">
        <v>509620000</v>
      </c>
      <c r="F459" s="146">
        <v>560582000</v>
      </c>
      <c r="G459" s="183">
        <v>0.99999899999999997</v>
      </c>
      <c r="H459" s="146">
        <v>27528084</v>
      </c>
      <c r="I459" s="145">
        <v>0.87744999999999995</v>
      </c>
      <c r="J459" s="146">
        <v>495255750.71152407</v>
      </c>
      <c r="K459" s="146">
        <v>432112195</v>
      </c>
      <c r="L459" s="146">
        <v>423469527.63004887</v>
      </c>
      <c r="M459" s="147">
        <v>0.85405724071740763</v>
      </c>
      <c r="N459" s="146">
        <v>495255750.71152407</v>
      </c>
      <c r="O459" s="148">
        <v>0.87744907723653998</v>
      </c>
      <c r="P459" s="148"/>
      <c r="Q459" s="149">
        <v>1.0044499583194206</v>
      </c>
      <c r="R459" s="150" t="s">
        <v>6144</v>
      </c>
      <c r="S459" s="146" t="s">
        <v>5023</v>
      </c>
      <c r="T459" s="151">
        <v>87.746825482333634</v>
      </c>
      <c r="U459" s="152">
        <v>88.345879166706069</v>
      </c>
      <c r="V459" s="119">
        <f t="shared" si="57"/>
        <v>0.88737258777484829</v>
      </c>
      <c r="W459" s="150" t="s">
        <v>6143</v>
      </c>
      <c r="X459" s="153">
        <v>1.0044300833776325</v>
      </c>
      <c r="Y459" s="154">
        <v>100443.00833776325</v>
      </c>
      <c r="Z459" s="121">
        <f t="shared" si="56"/>
        <v>497435323.86044997</v>
      </c>
      <c r="AA459" s="155">
        <v>434026489</v>
      </c>
      <c r="AB459" s="154">
        <v>425345959.21999997</v>
      </c>
      <c r="AC459" s="156" t="s">
        <v>9245</v>
      </c>
      <c r="AD459" s="156">
        <v>45278.458333333328</v>
      </c>
      <c r="AE459" s="187" t="s">
        <v>4414</v>
      </c>
      <c r="AF459" s="140" t="s">
        <v>9262</v>
      </c>
      <c r="AG459" s="158" t="s">
        <v>109</v>
      </c>
    </row>
    <row r="460" spans="1:33" ht="12.6" customHeight="1">
      <c r="A460" s="164" t="s">
        <v>1028</v>
      </c>
      <c r="B460" s="159" t="s">
        <v>1029</v>
      </c>
      <c r="C460" s="159" t="s">
        <v>367</v>
      </c>
      <c r="D460" s="160" t="s">
        <v>20</v>
      </c>
      <c r="E460" s="143">
        <v>831818182</v>
      </c>
      <c r="F460" s="146">
        <v>915000000</v>
      </c>
      <c r="G460" s="183">
        <v>0.99999899999999997</v>
      </c>
      <c r="H460" s="146">
        <v>45706561</v>
      </c>
      <c r="I460" s="145">
        <v>0.87744999999999995</v>
      </c>
      <c r="J460" s="146">
        <v>808467286.18379998</v>
      </c>
      <c r="K460" s="146">
        <v>771185613</v>
      </c>
      <c r="L460" s="146">
        <v>755761144.97809923</v>
      </c>
      <c r="M460" s="147">
        <v>0.93435156696618615</v>
      </c>
      <c r="N460" s="146">
        <v>808467286.18379998</v>
      </c>
      <c r="O460" s="148">
        <v>0.87744907641457537</v>
      </c>
      <c r="P460" s="148"/>
      <c r="Q460" s="149">
        <v>1.0038169982122813</v>
      </c>
      <c r="R460" s="150" t="s">
        <v>6141</v>
      </c>
      <c r="S460" s="146" t="s">
        <v>3014</v>
      </c>
      <c r="T460" s="151">
        <v>87.746101203519871</v>
      </c>
      <c r="U460" s="152">
        <v>88.355894119163622</v>
      </c>
      <c r="V460" s="119">
        <f t="shared" si="57"/>
        <v>0.8869209071038251</v>
      </c>
      <c r="W460" s="150" t="s">
        <v>6140</v>
      </c>
      <c r="X460" s="153">
        <v>1.0038050273224044</v>
      </c>
      <c r="Y460" s="154">
        <v>100380.50273224043</v>
      </c>
      <c r="Z460" s="121">
        <f t="shared" ref="Z460:Z523" si="58">(W460-H460)*I460+H460</f>
        <v>811523018.97054994</v>
      </c>
      <c r="AA460" s="155">
        <v>774119996</v>
      </c>
      <c r="AB460" s="154">
        <v>758637596.08000004</v>
      </c>
      <c r="AC460" s="156" t="s">
        <v>9245</v>
      </c>
      <c r="AD460" s="156">
        <v>45278.458333333328</v>
      </c>
      <c r="AE460" s="187" t="s">
        <v>4414</v>
      </c>
      <c r="AF460" s="140" t="s">
        <v>9263</v>
      </c>
      <c r="AG460" s="140"/>
    </row>
    <row r="461" spans="1:33" ht="12.6" customHeight="1">
      <c r="A461" s="164" t="s">
        <v>1012</v>
      </c>
      <c r="B461" s="159" t="s">
        <v>1013</v>
      </c>
      <c r="C461" s="159" t="s">
        <v>440</v>
      </c>
      <c r="D461" s="160" t="s">
        <v>20</v>
      </c>
      <c r="E461" s="143">
        <v>1774937273</v>
      </c>
      <c r="F461" s="146">
        <v>1952431000</v>
      </c>
      <c r="G461" s="183">
        <v>0.99999899999999986</v>
      </c>
      <c r="H461" s="146">
        <v>75242284</v>
      </c>
      <c r="I461" s="145">
        <v>0.86745000000000005</v>
      </c>
      <c r="J461" s="146">
        <v>1703607942.057929</v>
      </c>
      <c r="K461" s="146">
        <v>1722791241</v>
      </c>
      <c r="L461" s="146">
        <v>1688333727.8445835</v>
      </c>
      <c r="M461" s="147">
        <v>0.99098040818348332</v>
      </c>
      <c r="N461" s="146">
        <v>1703607942.057929</v>
      </c>
      <c r="O461" s="148">
        <v>0.86744909778049673</v>
      </c>
      <c r="P461" s="148"/>
      <c r="Q461" s="149">
        <v>1.0104711764916634</v>
      </c>
      <c r="R461" s="150" t="s">
        <v>6135</v>
      </c>
      <c r="S461" s="146" t="s">
        <v>5026</v>
      </c>
      <c r="T461" s="151">
        <v>86.752465427818862</v>
      </c>
      <c r="U461" s="152">
        <v>87.257746879872656</v>
      </c>
      <c r="V461" s="119">
        <f t="shared" si="57"/>
        <v>0.88164139987533485</v>
      </c>
      <c r="W461" s="150" t="s">
        <v>6134</v>
      </c>
      <c r="X461" s="153">
        <v>1.0103875373828832</v>
      </c>
      <c r="Y461" s="154">
        <v>101038.75373828832</v>
      </c>
      <c r="Z461" s="121">
        <f t="shared" si="58"/>
        <v>1721202345.7717001</v>
      </c>
      <c r="AA461" s="155">
        <v>1740686800</v>
      </c>
      <c r="AB461" s="154">
        <v>1705873064</v>
      </c>
      <c r="AC461" s="156" t="s">
        <v>9245</v>
      </c>
      <c r="AD461" s="156">
        <v>45278.458333333328</v>
      </c>
      <c r="AE461" s="187" t="s">
        <v>4414</v>
      </c>
      <c r="AF461" s="140" t="s">
        <v>9264</v>
      </c>
      <c r="AG461" s="158" t="s">
        <v>109</v>
      </c>
    </row>
    <row r="462" spans="1:33" ht="12.6" customHeight="1">
      <c r="A462" s="164" t="s">
        <v>5034</v>
      </c>
      <c r="B462" s="159" t="s">
        <v>1205</v>
      </c>
      <c r="C462" s="159" t="s">
        <v>440</v>
      </c>
      <c r="D462" s="160" t="s">
        <v>20</v>
      </c>
      <c r="E462" s="143">
        <v>620408182</v>
      </c>
      <c r="F462" s="146">
        <v>682449000</v>
      </c>
      <c r="G462" s="183">
        <v>1.00657</v>
      </c>
      <c r="H462" s="146">
        <v>27642107</v>
      </c>
      <c r="I462" s="145">
        <v>0.87744999999999995</v>
      </c>
      <c r="J462" s="146">
        <v>606136628.99192846</v>
      </c>
      <c r="K462" s="146">
        <v>596509509</v>
      </c>
      <c r="L462" s="146">
        <v>588420004.94464743</v>
      </c>
      <c r="M462" s="147">
        <v>0.97698385445576696</v>
      </c>
      <c r="N462" s="146">
        <v>606136628.99192846</v>
      </c>
      <c r="O462" s="148">
        <v>0.88345820451210255</v>
      </c>
      <c r="P462" s="148"/>
      <c r="Q462" s="149">
        <v>0.98914500034370845</v>
      </c>
      <c r="R462" s="150" t="s">
        <v>6100</v>
      </c>
      <c r="S462" s="146" t="s">
        <v>5134</v>
      </c>
      <c r="T462" s="151">
        <v>87.748001021871701</v>
      </c>
      <c r="U462" s="152">
        <v>88.249721905924488</v>
      </c>
      <c r="V462" s="119">
        <f t="shared" si="57"/>
        <v>0.87288908035618784</v>
      </c>
      <c r="W462" s="150" t="s">
        <v>6099</v>
      </c>
      <c r="X462" s="153">
        <v>0.98911255639615558</v>
      </c>
      <c r="Y462" s="154">
        <v>98911.255639615556</v>
      </c>
      <c r="Z462" s="121">
        <f t="shared" si="58"/>
        <v>595682852.08159995</v>
      </c>
      <c r="AA462" s="155">
        <v>590015046</v>
      </c>
      <c r="AB462" s="154">
        <v>578214745.08000004</v>
      </c>
      <c r="AC462" s="156" t="s">
        <v>9265</v>
      </c>
      <c r="AD462" s="156">
        <v>45279.458333333328</v>
      </c>
      <c r="AE462" s="187" t="s">
        <v>4413</v>
      </c>
      <c r="AF462" s="165" t="s">
        <v>5037</v>
      </c>
      <c r="AG462" s="158" t="s">
        <v>109</v>
      </c>
    </row>
    <row r="463" spans="1:33" ht="12.6" customHeight="1">
      <c r="A463" s="164" t="s">
        <v>1016</v>
      </c>
      <c r="B463" s="159" t="s">
        <v>1018</v>
      </c>
      <c r="C463" s="159" t="s">
        <v>1019</v>
      </c>
      <c r="D463" s="160" t="s">
        <v>20</v>
      </c>
      <c r="E463" s="143">
        <v>570930910</v>
      </c>
      <c r="F463" s="146">
        <v>628024000</v>
      </c>
      <c r="G463" s="183">
        <v>1.00657</v>
      </c>
      <c r="H463" s="146">
        <v>29975146</v>
      </c>
      <c r="I463" s="145">
        <v>0.87744999999999995</v>
      </c>
      <c r="J463" s="146">
        <v>558353574.90061593</v>
      </c>
      <c r="K463" s="146">
        <v>538484070</v>
      </c>
      <c r="L463" s="146">
        <v>531181472.133102</v>
      </c>
      <c r="M463" s="147">
        <v>0.9572611777452833</v>
      </c>
      <c r="N463" s="146">
        <v>558353574.90061593</v>
      </c>
      <c r="O463" s="148">
        <v>0.88350378964293763</v>
      </c>
      <c r="P463" s="148"/>
      <c r="Q463" s="149">
        <v>1.0023380028589022</v>
      </c>
      <c r="R463" s="150" t="s">
        <v>6104</v>
      </c>
      <c r="S463" s="146" t="s">
        <v>5133</v>
      </c>
      <c r="T463" s="151">
        <v>87.75055789925284</v>
      </c>
      <c r="U463" s="152">
        <v>88.333886643249031</v>
      </c>
      <c r="V463" s="119">
        <f t="shared" si="57"/>
        <v>0.88535070634243274</v>
      </c>
      <c r="W463" s="150" t="s">
        <v>6103</v>
      </c>
      <c r="X463" s="153">
        <v>1.0022775403487765</v>
      </c>
      <c r="Y463" s="154">
        <v>100227.75403487765</v>
      </c>
      <c r="Z463" s="121">
        <f t="shared" si="58"/>
        <v>555988173.54979992</v>
      </c>
      <c r="AA463" s="155">
        <v>539710490</v>
      </c>
      <c r="AB463" s="154">
        <v>528916280.19999999</v>
      </c>
      <c r="AC463" s="156" t="s">
        <v>9265</v>
      </c>
      <c r="AD463" s="156">
        <v>45279.458333333328</v>
      </c>
      <c r="AE463" s="187" t="s">
        <v>4414</v>
      </c>
      <c r="AF463" s="165" t="s">
        <v>5036</v>
      </c>
      <c r="AG463" s="9" t="s">
        <v>109</v>
      </c>
    </row>
    <row r="464" spans="1:33" ht="12.6" customHeight="1">
      <c r="A464" s="164" t="s">
        <v>1057</v>
      </c>
      <c r="B464" s="159" t="s">
        <v>1058</v>
      </c>
      <c r="C464" s="159" t="s">
        <v>1059</v>
      </c>
      <c r="D464" s="160" t="s">
        <v>20</v>
      </c>
      <c r="E464" s="143">
        <v>1251366364</v>
      </c>
      <c r="F464" s="146">
        <v>1376503000</v>
      </c>
      <c r="G464" s="183">
        <v>1.00657</v>
      </c>
      <c r="H464" s="146">
        <v>48678923</v>
      </c>
      <c r="I464" s="145">
        <v>0.86745000000000005</v>
      </c>
      <c r="J464" s="146">
        <v>1208344810.8483396</v>
      </c>
      <c r="K464" s="146">
        <v>1190639435</v>
      </c>
      <c r="L464" s="146">
        <v>1174492697.3661909</v>
      </c>
      <c r="M464" s="147">
        <v>0.97821927466725045</v>
      </c>
      <c r="N464" s="146">
        <v>1208344810.8483396</v>
      </c>
      <c r="O464" s="148">
        <v>0.87335808104068557</v>
      </c>
      <c r="P464" s="148"/>
      <c r="Q464" s="149">
        <v>0.9983910141349952</v>
      </c>
      <c r="R464" s="150" t="s">
        <v>6112</v>
      </c>
      <c r="S464" s="146" t="s">
        <v>5131</v>
      </c>
      <c r="T464" s="151">
        <v>86.74576406736432</v>
      </c>
      <c r="U464" s="152">
        <v>87.215248852205178</v>
      </c>
      <c r="V464" s="119">
        <f t="shared" si="57"/>
        <v>0.8707418094984174</v>
      </c>
      <c r="W464" s="150" t="s">
        <v>6111</v>
      </c>
      <c r="X464" s="153">
        <v>0.99838253167628399</v>
      </c>
      <c r="Y464" s="154">
        <v>99838.253167628398</v>
      </c>
      <c r="Z464" s="121">
        <f t="shared" si="58"/>
        <v>1198568584.5411501</v>
      </c>
      <c r="AA464" s="155">
        <v>1188713614</v>
      </c>
      <c r="AB464" s="154">
        <v>1164939341.72</v>
      </c>
      <c r="AC464" s="156" t="s">
        <v>9265</v>
      </c>
      <c r="AD464" s="156">
        <v>45279.458333333328</v>
      </c>
      <c r="AE464" s="187" t="s">
        <v>4414</v>
      </c>
      <c r="AF464" s="165" t="s">
        <v>5035</v>
      </c>
      <c r="AG464" s="158" t="s">
        <v>109</v>
      </c>
    </row>
    <row r="465" spans="1:33" ht="12.6" customHeight="1">
      <c r="A465" s="160" t="s">
        <v>4980</v>
      </c>
      <c r="B465" s="159" t="s">
        <v>4981</v>
      </c>
      <c r="C465" s="159" t="s">
        <v>328</v>
      </c>
      <c r="D465" s="160" t="s">
        <v>20</v>
      </c>
      <c r="E465" s="143">
        <v>966604545</v>
      </c>
      <c r="F465" s="146">
        <v>1063265000</v>
      </c>
      <c r="G465" s="183">
        <v>0.99641513687314287</v>
      </c>
      <c r="H465" s="146">
        <v>50898958</v>
      </c>
      <c r="I465" s="145">
        <v>0.87744999999999995</v>
      </c>
      <c r="J465" s="146">
        <v>935855000.93113756</v>
      </c>
      <c r="K465" s="146">
        <v>914089129</v>
      </c>
      <c r="L465" s="146">
        <v>892595999.69505119</v>
      </c>
      <c r="M465" s="147">
        <v>0.95004775313534329</v>
      </c>
      <c r="N465" s="146">
        <v>935855000.93113756</v>
      </c>
      <c r="O465" s="148">
        <v>0.87414631291152844</v>
      </c>
      <c r="P465" s="148"/>
      <c r="Q465" s="149">
        <v>0.99847416963952107</v>
      </c>
      <c r="R465" s="150" t="s">
        <v>6089</v>
      </c>
      <c r="S465" s="146" t="s">
        <v>5129</v>
      </c>
      <c r="T465" s="151">
        <v>87.745380932514493</v>
      </c>
      <c r="U465" s="152">
        <v>88.332913777362492</v>
      </c>
      <c r="V465" s="119">
        <f t="shared" si="57"/>
        <v>0.88197768195134796</v>
      </c>
      <c r="W465" s="150" t="s">
        <v>6088</v>
      </c>
      <c r="X465" s="153">
        <v>0.99847004274569373</v>
      </c>
      <c r="Y465" s="154">
        <v>99847.004274569379</v>
      </c>
      <c r="Z465" s="121">
        <f t="shared" si="58"/>
        <v>937772149.76539993</v>
      </c>
      <c r="AA465" s="155">
        <v>912690612</v>
      </c>
      <c r="AB465" s="154">
        <v>894436799.75999999</v>
      </c>
      <c r="AC465" s="156" t="s">
        <v>9266</v>
      </c>
      <c r="AD465" s="156">
        <v>45280.458333333328</v>
      </c>
      <c r="AE465" s="187" t="s">
        <v>4412</v>
      </c>
      <c r="AF465" s="165" t="s">
        <v>5038</v>
      </c>
      <c r="AG465" s="140"/>
    </row>
    <row r="466" spans="1:33" ht="12.6" customHeight="1">
      <c r="A466" s="160" t="s">
        <v>4984</v>
      </c>
      <c r="B466" s="159" t="s">
        <v>4985</v>
      </c>
      <c r="C466" s="159" t="s">
        <v>440</v>
      </c>
      <c r="D466" s="160" t="s">
        <v>20</v>
      </c>
      <c r="E466" s="143">
        <v>636302727</v>
      </c>
      <c r="F466" s="146">
        <v>699933000</v>
      </c>
      <c r="G466" s="183">
        <v>1.00735</v>
      </c>
      <c r="H466" s="146">
        <v>32483473</v>
      </c>
      <c r="I466" s="145">
        <v>0.87744999999999995</v>
      </c>
      <c r="J466" s="146">
        <v>622651108.61589742</v>
      </c>
      <c r="K466" s="146">
        <v>604329398</v>
      </c>
      <c r="L466" s="146">
        <v>596595794.69379401</v>
      </c>
      <c r="M466" s="147">
        <v>0.96492542875607723</v>
      </c>
      <c r="N466" s="146">
        <v>621651109</v>
      </c>
      <c r="O466" s="148">
        <v>0.88271489029012373</v>
      </c>
      <c r="P466" s="148"/>
      <c r="Q466" s="149">
        <v>0.99449099364888405</v>
      </c>
      <c r="R466" s="150" t="s">
        <v>6092</v>
      </c>
      <c r="S466" s="146" t="s">
        <v>4379</v>
      </c>
      <c r="T466" s="151">
        <v>87.746707699868722</v>
      </c>
      <c r="U466" s="152">
        <v>88.318536445239999</v>
      </c>
      <c r="V466" s="119">
        <f t="shared" si="57"/>
        <v>0.87830359477264253</v>
      </c>
      <c r="W466" s="150" t="s">
        <v>6091</v>
      </c>
      <c r="X466" s="153">
        <v>0.99447254237191274</v>
      </c>
      <c r="Y466" s="154">
        <v>99447.254237191271</v>
      </c>
      <c r="Z466" s="121">
        <f t="shared" si="58"/>
        <v>614742338.03364992</v>
      </c>
      <c r="AA466" s="155">
        <v>600988993</v>
      </c>
      <c r="AB466" s="154">
        <v>588969213.13999999</v>
      </c>
      <c r="AC466" s="156" t="s">
        <v>9266</v>
      </c>
      <c r="AD466" s="156">
        <v>45280.458333333328</v>
      </c>
      <c r="AE466" s="187" t="s">
        <v>4412</v>
      </c>
      <c r="AF466" s="165" t="s">
        <v>5039</v>
      </c>
      <c r="AG466" s="158" t="s">
        <v>109</v>
      </c>
    </row>
    <row r="467" spans="1:33" ht="12.6" customHeight="1">
      <c r="A467" s="160" t="s">
        <v>4993</v>
      </c>
      <c r="B467" s="159" t="s">
        <v>4994</v>
      </c>
      <c r="C467" s="159" t="s">
        <v>4995</v>
      </c>
      <c r="D467" s="160" t="s">
        <v>20</v>
      </c>
      <c r="E467" s="143">
        <v>634606364</v>
      </c>
      <c r="F467" s="146">
        <v>698067000</v>
      </c>
      <c r="G467" s="183">
        <v>1.0063800000000001</v>
      </c>
      <c r="H467" s="146">
        <v>30886330</v>
      </c>
      <c r="I467" s="145">
        <v>0.87744999999999995</v>
      </c>
      <c r="J467" s="146">
        <v>620211879.40427697</v>
      </c>
      <c r="K467" s="146">
        <v>607316297</v>
      </c>
      <c r="L467" s="146">
        <v>598967155.4753629</v>
      </c>
      <c r="M467" s="147">
        <v>0.97169580608331019</v>
      </c>
      <c r="N467" s="146">
        <v>620211879.40427697</v>
      </c>
      <c r="O467" s="148">
        <v>0.88330728976946671</v>
      </c>
      <c r="P467" s="148"/>
      <c r="Q467" s="149">
        <v>0.99710299727415364</v>
      </c>
      <c r="R467" s="150" t="s">
        <v>6063</v>
      </c>
      <c r="S467" s="146" t="s">
        <v>1787</v>
      </c>
      <c r="T467" s="151">
        <v>87.745036012829402</v>
      </c>
      <c r="U467" s="152">
        <v>88.288838747612985</v>
      </c>
      <c r="V467" s="119">
        <f t="shared" si="57"/>
        <v>0.88033031213336255</v>
      </c>
      <c r="W467" s="150" t="s">
        <v>6062</v>
      </c>
      <c r="X467" s="153">
        <v>0.99710260619682634</v>
      </c>
      <c r="Y467" s="154">
        <v>99710.260619682638</v>
      </c>
      <c r="Z467" s="121">
        <f t="shared" si="58"/>
        <v>614529300.45774996</v>
      </c>
      <c r="AA467" s="155">
        <v>605556663</v>
      </c>
      <c r="AB467" s="154">
        <v>593445529.74000001</v>
      </c>
      <c r="AC467" s="156" t="s">
        <v>9267</v>
      </c>
      <c r="AD467" s="156">
        <v>45281.458333333328</v>
      </c>
      <c r="AE467" s="187" t="s">
        <v>4415</v>
      </c>
      <c r="AF467" s="165" t="s">
        <v>5040</v>
      </c>
      <c r="AG467" s="158" t="s">
        <v>109</v>
      </c>
    </row>
    <row r="468" spans="1:33" ht="12.6" customHeight="1">
      <c r="A468" s="160" t="s">
        <v>4998</v>
      </c>
      <c r="B468" s="159" t="s">
        <v>4999</v>
      </c>
      <c r="C468" s="159" t="s">
        <v>4995</v>
      </c>
      <c r="D468" s="160" t="s">
        <v>20</v>
      </c>
      <c r="E468" s="143">
        <v>868752727</v>
      </c>
      <c r="F468" s="146">
        <v>955628000</v>
      </c>
      <c r="G468" s="183">
        <v>1.0063800000000001</v>
      </c>
      <c r="H468" s="146">
        <v>43965933</v>
      </c>
      <c r="I468" s="145">
        <v>0.87744999999999995</v>
      </c>
      <c r="J468" s="146">
        <v>849253544.42041802</v>
      </c>
      <c r="K468" s="146">
        <v>823261308</v>
      </c>
      <c r="L468" s="146">
        <v>811943440.84213924</v>
      </c>
      <c r="M468" s="147">
        <v>0.96188459027065876</v>
      </c>
      <c r="N468" s="146">
        <v>849253544.42041802</v>
      </c>
      <c r="O468" s="148">
        <v>0.88331810719115733</v>
      </c>
      <c r="P468" s="148"/>
      <c r="Q468" s="149">
        <v>0.99606934808627412</v>
      </c>
      <c r="R468" s="150" t="s">
        <v>6067</v>
      </c>
      <c r="S468" s="146" t="s">
        <v>2261</v>
      </c>
      <c r="T468" s="151">
        <v>87.750014638367901</v>
      </c>
      <c r="U468" s="152">
        <v>88.315859132485542</v>
      </c>
      <c r="V468" s="119">
        <f t="shared" si="57"/>
        <v>0.87963925293105683</v>
      </c>
      <c r="W468" s="150" t="s">
        <v>6066</v>
      </c>
      <c r="X468" s="153">
        <v>0.99601505502140997</v>
      </c>
      <c r="Y468" s="154">
        <v>99601.505502140993</v>
      </c>
      <c r="Z468" s="121">
        <f t="shared" si="58"/>
        <v>840562374.40789998</v>
      </c>
      <c r="AA468" s="155">
        <v>819980657</v>
      </c>
      <c r="AB468" s="154">
        <v>803581043.86000001</v>
      </c>
      <c r="AC468" s="156" t="s">
        <v>9267</v>
      </c>
      <c r="AD468" s="156">
        <v>45281.458333333328</v>
      </c>
      <c r="AE468" s="187" t="s">
        <v>4415</v>
      </c>
      <c r="AF468" s="165" t="s">
        <v>5041</v>
      </c>
      <c r="AG468" s="158" t="s">
        <v>109</v>
      </c>
    </row>
    <row r="469" spans="1:33" ht="12.6" customHeight="1">
      <c r="A469" s="160" t="s">
        <v>1199</v>
      </c>
      <c r="B469" s="159" t="s">
        <v>1200</v>
      </c>
      <c r="C469" s="159" t="s">
        <v>1201</v>
      </c>
      <c r="D469" s="160" t="s">
        <v>20</v>
      </c>
      <c r="E469" s="143">
        <v>724606364</v>
      </c>
      <c r="F469" s="146">
        <v>797067000</v>
      </c>
      <c r="G469" s="183">
        <v>1.0063800000000003</v>
      </c>
      <c r="H469" s="146">
        <v>21140525</v>
      </c>
      <c r="I469" s="145">
        <v>0.87744999999999995</v>
      </c>
      <c r="J469" s="146">
        <v>706439295.97052717</v>
      </c>
      <c r="K469" s="146">
        <v>688160379</v>
      </c>
      <c r="L469" s="146">
        <v>678699825.37365973</v>
      </c>
      <c r="M469" s="147">
        <v>0.96671741999547434</v>
      </c>
      <c r="N469" s="146">
        <v>706439295.97052705</v>
      </c>
      <c r="O469" s="148">
        <v>0.88320065502408207</v>
      </c>
      <c r="P469" s="148"/>
      <c r="Q469" s="149">
        <v>1.0049779911596246</v>
      </c>
      <c r="R469" s="150" t="s">
        <v>6054</v>
      </c>
      <c r="S469" s="146" t="s">
        <v>5127</v>
      </c>
      <c r="T469" s="151">
        <v>87.750194557119528</v>
      </c>
      <c r="U469" s="152">
        <v>88.07350416493118</v>
      </c>
      <c r="V469" s="119">
        <f t="shared" si="57"/>
        <v>0.88506831922536</v>
      </c>
      <c r="W469" s="150" t="s">
        <v>6053</v>
      </c>
      <c r="X469" s="153">
        <v>1.0049200694546381</v>
      </c>
      <c r="Y469" s="154">
        <v>100492.00694546381</v>
      </c>
      <c r="Z469" s="121">
        <f t="shared" si="58"/>
        <v>705418240.34499991</v>
      </c>
      <c r="AA469" s="155">
        <v>691546176</v>
      </c>
      <c r="AB469" s="154">
        <v>677715252.48000002</v>
      </c>
      <c r="AC469" s="156" t="s">
        <v>9268</v>
      </c>
      <c r="AD469" s="156">
        <v>45282.458333333328</v>
      </c>
      <c r="AE469" s="187" t="s">
        <v>4412</v>
      </c>
      <c r="AF469" s="165" t="s">
        <v>5078</v>
      </c>
      <c r="AG469" s="158" t="s">
        <v>109</v>
      </c>
    </row>
    <row r="470" spans="1:33" ht="12.6" customHeight="1">
      <c r="A470" s="160" t="s">
        <v>5042</v>
      </c>
      <c r="B470" s="159" t="s">
        <v>5043</v>
      </c>
      <c r="C470" s="159" t="s">
        <v>5044</v>
      </c>
      <c r="D470" s="160" t="s">
        <v>20</v>
      </c>
      <c r="E470" s="143">
        <v>4287442998</v>
      </c>
      <c r="F470" s="146">
        <v>4716187000</v>
      </c>
      <c r="G470" s="183">
        <v>1.0068299999999999</v>
      </c>
      <c r="H470" s="146">
        <v>198122617</v>
      </c>
      <c r="I470" s="145">
        <v>0.86745000000000005</v>
      </c>
      <c r="J470" s="146">
        <v>4145259481.3351641</v>
      </c>
      <c r="K470" s="146">
        <v>4043914640</v>
      </c>
      <c r="L470" s="146">
        <v>3990103885.4513755</v>
      </c>
      <c r="M470" s="147">
        <v>0.96890444234084183</v>
      </c>
      <c r="N470" s="146">
        <v>4145259481.3351641</v>
      </c>
      <c r="O470" s="148">
        <v>0.87363448807567912</v>
      </c>
      <c r="P470" s="148"/>
      <c r="Q470" s="149">
        <v>1.0145616994610889</v>
      </c>
      <c r="R470" s="150" t="s">
        <v>6028</v>
      </c>
      <c r="S470" s="146" t="s">
        <v>5120</v>
      </c>
      <c r="T470" s="151">
        <v>86.797583879183222</v>
      </c>
      <c r="U470" s="152">
        <v>87.344562405685082</v>
      </c>
      <c r="V470" s="119">
        <f t="shared" si="57"/>
        <v>0.88564984806582092</v>
      </c>
      <c r="W470" s="150" t="s">
        <v>6027</v>
      </c>
      <c r="X470" s="153">
        <v>1.0139725057551789</v>
      </c>
      <c r="Y470" s="154">
        <v>101397.2505755179</v>
      </c>
      <c r="Z470" s="121">
        <f t="shared" si="58"/>
        <v>4174479875.3108501</v>
      </c>
      <c r="AA470" s="155">
        <v>4100418261</v>
      </c>
      <c r="AB470" s="154">
        <v>4018409895.7799997</v>
      </c>
      <c r="AC470" s="156" t="s">
        <v>9269</v>
      </c>
      <c r="AD470" s="156">
        <v>45286.625</v>
      </c>
      <c r="AE470" s="187" t="s">
        <v>9270</v>
      </c>
      <c r="AF470" s="140" t="s">
        <v>9271</v>
      </c>
      <c r="AG470" s="158" t="s">
        <v>109</v>
      </c>
    </row>
    <row r="471" spans="1:33" ht="12.6" customHeight="1">
      <c r="A471" s="160" t="s">
        <v>5047</v>
      </c>
      <c r="B471" s="159" t="s">
        <v>5048</v>
      </c>
      <c r="C471" s="159" t="s">
        <v>5049</v>
      </c>
      <c r="D471" s="160" t="s">
        <v>20</v>
      </c>
      <c r="E471" s="143">
        <v>611160000</v>
      </c>
      <c r="F471" s="146">
        <v>672276000</v>
      </c>
      <c r="G471" s="183">
        <v>1.0068299999999999</v>
      </c>
      <c r="H471" s="146">
        <v>19339744</v>
      </c>
      <c r="I471" s="145">
        <v>0.87744999999999995</v>
      </c>
      <c r="J471" s="146">
        <v>596287600.80264592</v>
      </c>
      <c r="K471" s="146">
        <v>581477889</v>
      </c>
      <c r="L471" s="146">
        <v>573740395.32223248</v>
      </c>
      <c r="M471" s="147">
        <v>0.96860717896206738</v>
      </c>
      <c r="N471" s="146">
        <v>596287600.80264592</v>
      </c>
      <c r="O471" s="148">
        <v>0.88362049357946193</v>
      </c>
      <c r="P471" s="148"/>
      <c r="Q471" s="149">
        <v>0.99569723515659436</v>
      </c>
      <c r="R471" s="150" t="s">
        <v>6046</v>
      </c>
      <c r="S471" s="146" t="s">
        <v>5125</v>
      </c>
      <c r="T471" s="151">
        <v>87.745196328467046</v>
      </c>
      <c r="U471" s="152">
        <v>88.099261423112878</v>
      </c>
      <c r="V471" s="119">
        <f t="shared" si="57"/>
        <v>0.87720000416495603</v>
      </c>
      <c r="W471" s="150" t="s">
        <v>6045</v>
      </c>
      <c r="X471" s="153">
        <v>0.99569507166699389</v>
      </c>
      <c r="Y471" s="154">
        <v>99569.50716669939</v>
      </c>
      <c r="Z471" s="121">
        <f t="shared" si="58"/>
        <v>589719233.78219998</v>
      </c>
      <c r="AA471" s="155">
        <v>578974669</v>
      </c>
      <c r="AB471" s="154">
        <v>567395175.62</v>
      </c>
      <c r="AC471" s="156" t="s">
        <v>9272</v>
      </c>
      <c r="AD471" s="156">
        <v>45286.458333333328</v>
      </c>
      <c r="AE471" s="187" t="s">
        <v>9273</v>
      </c>
      <c r="AF471" s="140" t="s">
        <v>9274</v>
      </c>
      <c r="AG471" s="158" t="s">
        <v>109</v>
      </c>
    </row>
    <row r="472" spans="1:33" ht="12.6" customHeight="1">
      <c r="A472" s="160" t="s">
        <v>5056</v>
      </c>
      <c r="B472" s="159" t="s">
        <v>5057</v>
      </c>
      <c r="C472" s="159" t="s">
        <v>5058</v>
      </c>
      <c r="D472" s="160" t="s">
        <v>20</v>
      </c>
      <c r="E472" s="143">
        <v>1469130000</v>
      </c>
      <c r="F472" s="146">
        <v>1616043000</v>
      </c>
      <c r="G472" s="183">
        <v>1.0068299999999999</v>
      </c>
      <c r="H472" s="146">
        <v>43733379</v>
      </c>
      <c r="I472" s="145">
        <v>0.86745000000000005</v>
      </c>
      <c r="J472" s="146">
        <v>1417207903.0338404</v>
      </c>
      <c r="K472" s="146">
        <v>1433414617</v>
      </c>
      <c r="L472" s="146">
        <v>1414340742.0574276</v>
      </c>
      <c r="M472" s="147">
        <v>1.0047847108555834</v>
      </c>
      <c r="N472" s="146">
        <v>1417207903.0338404</v>
      </c>
      <c r="O472" s="148">
        <v>0.87353947701490309</v>
      </c>
      <c r="P472" s="148"/>
      <c r="Q472" s="149">
        <v>0.99915520837404759</v>
      </c>
      <c r="R472" s="150" t="s">
        <v>6050</v>
      </c>
      <c r="S472" s="146" t="s">
        <v>5123</v>
      </c>
      <c r="T472" s="151">
        <v>86.747246364183766</v>
      </c>
      <c r="U472" s="152">
        <v>87.106204855567853</v>
      </c>
      <c r="V472" s="119">
        <f t="shared" si="57"/>
        <v>0.87030425551795343</v>
      </c>
      <c r="W472" s="150" t="s">
        <v>6049</v>
      </c>
      <c r="X472" s="153">
        <v>0.99913003552504487</v>
      </c>
      <c r="Y472" s="154">
        <v>99913.00355250448</v>
      </c>
      <c r="Z472" s="121">
        <f t="shared" si="58"/>
        <v>1406413811.78145</v>
      </c>
      <c r="AA472" s="155">
        <v>1432167598</v>
      </c>
      <c r="AB472" s="154">
        <v>1403524246.04</v>
      </c>
      <c r="AC472" s="156" t="s">
        <v>9272</v>
      </c>
      <c r="AD472" s="156">
        <v>45286.458333333328</v>
      </c>
      <c r="AE472" s="187" t="s">
        <v>9273</v>
      </c>
      <c r="AF472" s="140" t="s">
        <v>9275</v>
      </c>
      <c r="AG472" s="158" t="s">
        <v>109</v>
      </c>
    </row>
    <row r="473" spans="1:33" ht="12.6" customHeight="1">
      <c r="A473" s="160" t="s">
        <v>5065</v>
      </c>
      <c r="B473" s="159" t="s">
        <v>5066</v>
      </c>
      <c r="C473" s="159" t="s">
        <v>5067</v>
      </c>
      <c r="D473" s="160" t="s">
        <v>20</v>
      </c>
      <c r="E473" s="143">
        <v>1162395455</v>
      </c>
      <c r="F473" s="146">
        <v>1278635000</v>
      </c>
      <c r="G473" s="183">
        <v>1.00675</v>
      </c>
      <c r="H473" s="146">
        <v>40445657</v>
      </c>
      <c r="I473" s="145">
        <v>0.86745000000000005</v>
      </c>
      <c r="J473" s="146">
        <v>1121999778.1179125</v>
      </c>
      <c r="K473" s="146">
        <v>1114653835</v>
      </c>
      <c r="L473" s="146">
        <v>1099734193.418525</v>
      </c>
      <c r="M473" s="147">
        <v>0.98667557729730349</v>
      </c>
      <c r="N473" s="146">
        <v>1121999778.1179125</v>
      </c>
      <c r="O473" s="148">
        <v>0.87349655142195204</v>
      </c>
      <c r="P473" s="148"/>
      <c r="Q473" s="149">
        <v>0.99598999698594726</v>
      </c>
      <c r="R473" s="150" t="s">
        <v>6034</v>
      </c>
      <c r="S473" s="146" t="s">
        <v>2050</v>
      </c>
      <c r="T473" s="151">
        <v>86.750842533430799</v>
      </c>
      <c r="U473" s="152">
        <v>87.171653367391102</v>
      </c>
      <c r="V473" s="119">
        <f t="shared" si="57"/>
        <v>0.86816433149413241</v>
      </c>
      <c r="W473" s="150" t="s">
        <v>6033</v>
      </c>
      <c r="X473" s="153">
        <v>0.99592504897801171</v>
      </c>
      <c r="Y473" s="154">
        <v>99592.504897801176</v>
      </c>
      <c r="Z473" s="121">
        <f t="shared" si="58"/>
        <v>1109993262.7916002</v>
      </c>
      <c r="AA473" s="155">
        <v>1110111676</v>
      </c>
      <c r="AB473" s="154">
        <v>1087909442.48</v>
      </c>
      <c r="AC473" s="156" t="s">
        <v>9276</v>
      </c>
      <c r="AD473" s="156">
        <v>45286.5</v>
      </c>
      <c r="AE473" s="187" t="s">
        <v>9273</v>
      </c>
      <c r="AF473" s="140" t="s">
        <v>9277</v>
      </c>
      <c r="AG473" s="158" t="s">
        <v>109</v>
      </c>
    </row>
    <row r="474" spans="1:33" ht="12.6" customHeight="1">
      <c r="A474" s="160" t="s">
        <v>5070</v>
      </c>
      <c r="B474" s="159" t="s">
        <v>5012</v>
      </c>
      <c r="C474" s="159" t="s">
        <v>5013</v>
      </c>
      <c r="D474" s="160" t="s">
        <v>20</v>
      </c>
      <c r="E474" s="143">
        <v>908251819</v>
      </c>
      <c r="F474" s="146">
        <v>999077000</v>
      </c>
      <c r="G474" s="183">
        <v>1.00675</v>
      </c>
      <c r="H474" s="146">
        <v>43128503</v>
      </c>
      <c r="I474" s="145">
        <v>0.87744999999999995</v>
      </c>
      <c r="J474" s="146">
        <v>887842832.45978749</v>
      </c>
      <c r="K474" s="146">
        <v>800712667</v>
      </c>
      <c r="L474" s="146">
        <v>789995127.95220506</v>
      </c>
      <c r="M474" s="147">
        <v>0.89513326813476368</v>
      </c>
      <c r="N474" s="146">
        <v>887842832.45978749</v>
      </c>
      <c r="O474" s="148">
        <v>0.88363999955092509</v>
      </c>
      <c r="P474" s="148"/>
      <c r="Q474" s="149">
        <v>0.99964499492117209</v>
      </c>
      <c r="R474" s="150" t="s">
        <v>6031</v>
      </c>
      <c r="S474" s="146" t="s">
        <v>1561</v>
      </c>
      <c r="T474" s="151">
        <v>87.745913422029801</v>
      </c>
      <c r="U474" s="152">
        <v>88.275095219481983</v>
      </c>
      <c r="V474" s="119">
        <f t="shared" si="57"/>
        <v>0.8824287817655696</v>
      </c>
      <c r="W474" s="150" t="s">
        <v>6030</v>
      </c>
      <c r="X474" s="153">
        <v>0.99963503814020338</v>
      </c>
      <c r="Y474" s="154">
        <v>99963.50381402034</v>
      </c>
      <c r="Z474" s="121">
        <f t="shared" si="58"/>
        <v>881605571.48640001</v>
      </c>
      <c r="AA474" s="155">
        <v>800420438</v>
      </c>
      <c r="AB474" s="154">
        <v>784412029.24000001</v>
      </c>
      <c r="AC474" s="156" t="s">
        <v>9269</v>
      </c>
      <c r="AD474" s="156">
        <v>45286.625</v>
      </c>
      <c r="AE474" s="187" t="s">
        <v>9273</v>
      </c>
      <c r="AF474" s="140" t="s">
        <v>9278</v>
      </c>
      <c r="AG474" s="158" t="s">
        <v>109</v>
      </c>
    </row>
    <row r="475" spans="1:33" ht="12.6" customHeight="1">
      <c r="A475" s="160" t="s">
        <v>5006</v>
      </c>
      <c r="B475" s="159" t="s">
        <v>5007</v>
      </c>
      <c r="C475" s="159" t="s">
        <v>5008</v>
      </c>
      <c r="D475" s="160" t="s">
        <v>20</v>
      </c>
      <c r="E475" s="143">
        <v>1315946363</v>
      </c>
      <c r="F475" s="146">
        <v>1447541000</v>
      </c>
      <c r="G475" s="183">
        <v>1.00675</v>
      </c>
      <c r="H475" s="146">
        <v>48608654</v>
      </c>
      <c r="I475" s="145">
        <v>0.86745000000000005</v>
      </c>
      <c r="J475" s="146">
        <v>1270588286.2607377</v>
      </c>
      <c r="K475" s="146">
        <v>1158313206</v>
      </c>
      <c r="L475" s="146">
        <v>1142809183.73769</v>
      </c>
      <c r="M475" s="147">
        <v>0.904988263664954</v>
      </c>
      <c r="N475" s="146">
        <v>1270588286.2607377</v>
      </c>
      <c r="O475" s="148">
        <v>0.87350874097290887</v>
      </c>
      <c r="P475" s="148"/>
      <c r="Q475" s="149">
        <v>0.99447655783100486</v>
      </c>
      <c r="R475" s="150" t="s">
        <v>6037</v>
      </c>
      <c r="S475" s="146" t="s">
        <v>5018</v>
      </c>
      <c r="T475" s="151">
        <v>86.746942134390252</v>
      </c>
      <c r="U475" s="152">
        <v>87.194463383121999</v>
      </c>
      <c r="V475" s="119">
        <f t="shared" si="57"/>
        <v>0.86710973989683193</v>
      </c>
      <c r="W475" s="150" t="s">
        <v>6036</v>
      </c>
      <c r="X475" s="153">
        <v>0.99445504479665858</v>
      </c>
      <c r="Y475" s="154">
        <v>99445.504479665862</v>
      </c>
      <c r="Z475" s="121">
        <f t="shared" si="58"/>
        <v>1255149886.7402</v>
      </c>
      <c r="AA475" s="155">
        <v>1151890412</v>
      </c>
      <c r="AB475" s="154">
        <v>1128852603.76</v>
      </c>
      <c r="AC475" s="156" t="s">
        <v>9276</v>
      </c>
      <c r="AD475" s="156">
        <v>45286.5</v>
      </c>
      <c r="AE475" s="187" t="s">
        <v>4415</v>
      </c>
      <c r="AF475" s="140" t="s">
        <v>9279</v>
      </c>
      <c r="AG475" s="9" t="s">
        <v>109</v>
      </c>
    </row>
    <row r="476" spans="1:33" ht="12.6" customHeight="1">
      <c r="A476" s="160" t="s">
        <v>5083</v>
      </c>
      <c r="B476" s="159" t="s">
        <v>5084</v>
      </c>
      <c r="C476" s="159" t="s">
        <v>5085</v>
      </c>
      <c r="D476" s="160" t="s">
        <v>20</v>
      </c>
      <c r="E476" s="143">
        <v>2975499093</v>
      </c>
      <c r="F476" s="146">
        <v>3273049000</v>
      </c>
      <c r="G476" s="183">
        <v>1.00742</v>
      </c>
      <c r="H476" s="146">
        <v>134880245</v>
      </c>
      <c r="I476" s="145">
        <v>0.86745000000000005</v>
      </c>
      <c r="J476" s="146">
        <v>2878151642.6792212</v>
      </c>
      <c r="K476" s="146">
        <v>2557799049</v>
      </c>
      <c r="L476" s="146">
        <v>2525242359.5847087</v>
      </c>
      <c r="M476" s="147">
        <v>0.88312143238556629</v>
      </c>
      <c r="N476" s="146">
        <v>2878151642.6792212</v>
      </c>
      <c r="O476" s="148">
        <v>0.87416312246064065</v>
      </c>
      <c r="P476" s="148"/>
      <c r="Q476" s="149">
        <v>0.9996059703364778</v>
      </c>
      <c r="R476" s="150" t="s">
        <v>6012</v>
      </c>
      <c r="S476" s="146" t="s">
        <v>1344</v>
      </c>
      <c r="T476" s="151">
        <v>86.745087014008874</v>
      </c>
      <c r="U476" s="152">
        <v>87.291529296189069</v>
      </c>
      <c r="V476" s="119">
        <f t="shared" si="57"/>
        <v>0.87257049925008756</v>
      </c>
      <c r="W476" s="150" t="s">
        <v>6011</v>
      </c>
      <c r="X476" s="153">
        <v>0.99960500896870164</v>
      </c>
      <c r="Y476" s="154">
        <v>99960.500896870159</v>
      </c>
      <c r="Z476" s="121">
        <f t="shared" si="58"/>
        <v>2855963270.4785004</v>
      </c>
      <c r="AA476" s="155">
        <v>2556788742</v>
      </c>
      <c r="AB476" s="154">
        <v>2505652967.1599998</v>
      </c>
      <c r="AC476" s="156" t="s">
        <v>9280</v>
      </c>
      <c r="AD476" s="156">
        <v>45287.75</v>
      </c>
      <c r="AE476" s="187" t="s">
        <v>9281</v>
      </c>
      <c r="AF476" s="140" t="s">
        <v>9282</v>
      </c>
      <c r="AG476" s="9" t="s">
        <v>109</v>
      </c>
    </row>
    <row r="477" spans="1:33" ht="12.6" customHeight="1">
      <c r="A477" s="160" t="s">
        <v>5098</v>
      </c>
      <c r="B477" s="159" t="s">
        <v>5099</v>
      </c>
      <c r="C477" s="159" t="s">
        <v>5100</v>
      </c>
      <c r="D477" s="160" t="s">
        <v>20</v>
      </c>
      <c r="E477" s="143">
        <v>528636364</v>
      </c>
      <c r="F477" s="146">
        <v>581500000</v>
      </c>
      <c r="G477" s="183">
        <v>1.00742</v>
      </c>
      <c r="H477" s="146">
        <v>28375267</v>
      </c>
      <c r="I477" s="145">
        <v>0.87744999999999995</v>
      </c>
      <c r="J477" s="146">
        <v>517500523.80934995</v>
      </c>
      <c r="K477" s="146">
        <v>493744504</v>
      </c>
      <c r="L477" s="146">
        <v>487459926.45528638</v>
      </c>
      <c r="M477" s="147">
        <v>0.94854424804393445</v>
      </c>
      <c r="N477" s="146">
        <v>517500523.80934995</v>
      </c>
      <c r="O477" s="148">
        <v>0.88429467645835669</v>
      </c>
      <c r="P477" s="148"/>
      <c r="Q477" s="149">
        <v>1.0072751187311078</v>
      </c>
      <c r="R477" s="150" t="s">
        <v>6016</v>
      </c>
      <c r="S477" s="146" t="s">
        <v>2712</v>
      </c>
      <c r="T477" s="151">
        <v>87.746835139700323</v>
      </c>
      <c r="U477" s="152">
        <v>88.340442190841316</v>
      </c>
      <c r="V477" s="119">
        <f t="shared" si="57"/>
        <v>0.88981358555460022</v>
      </c>
      <c r="W477" s="150" t="s">
        <v>6015</v>
      </c>
      <c r="X477" s="153">
        <v>1.0072550730868444</v>
      </c>
      <c r="Y477" s="154">
        <v>100725.50730868443</v>
      </c>
      <c r="Z477" s="121">
        <f t="shared" si="58"/>
        <v>517416371.96709996</v>
      </c>
      <c r="AA477" s="155">
        <v>497326657</v>
      </c>
      <c r="AB477" s="154">
        <v>487380123.86000001</v>
      </c>
      <c r="AC477" s="156" t="s">
        <v>9283</v>
      </c>
      <c r="AD477" s="156">
        <v>45287.458333333328</v>
      </c>
      <c r="AE477" s="187" t="s">
        <v>9281</v>
      </c>
      <c r="AF477" s="140" t="s">
        <v>9284</v>
      </c>
      <c r="AG477" s="158" t="s">
        <v>109</v>
      </c>
    </row>
    <row r="478" spans="1:33" ht="12.6" customHeight="1">
      <c r="A478" s="160" t="s">
        <v>1102</v>
      </c>
      <c r="B478" s="159" t="s">
        <v>1103</v>
      </c>
      <c r="C478" s="159" t="s">
        <v>432</v>
      </c>
      <c r="D478" s="160" t="s">
        <v>20</v>
      </c>
      <c r="E478" s="143">
        <v>1108920000</v>
      </c>
      <c r="F478" s="146">
        <v>1219812000</v>
      </c>
      <c r="G478" s="183">
        <v>1.00742</v>
      </c>
      <c r="H478" s="146">
        <v>52521612</v>
      </c>
      <c r="I478" s="145">
        <v>0.86745000000000005</v>
      </c>
      <c r="J478" s="146">
        <v>1072938953.3925481</v>
      </c>
      <c r="K478" s="146">
        <v>1055089200</v>
      </c>
      <c r="L478" s="146">
        <v>1041659602.62672</v>
      </c>
      <c r="M478" s="147">
        <v>0.9778589145069192</v>
      </c>
      <c r="N478" s="146">
        <v>1072938953.3925481</v>
      </c>
      <c r="O478" s="148">
        <v>0.87417608495937349</v>
      </c>
      <c r="P478" s="148"/>
      <c r="Q478" s="149">
        <v>1.0049562541028894</v>
      </c>
      <c r="R478" s="150" t="s">
        <v>6025</v>
      </c>
      <c r="S478" s="146" t="s">
        <v>2670</v>
      </c>
      <c r="T478" s="151">
        <v>86.746461863945797</v>
      </c>
      <c r="U478" s="152">
        <v>87.314316042228825</v>
      </c>
      <c r="V478" s="119">
        <f t="shared" si="57"/>
        <v>0.87745652608762659</v>
      </c>
      <c r="W478" s="150" t="s">
        <v>6024</v>
      </c>
      <c r="X478" s="153">
        <v>1.0049400440395733</v>
      </c>
      <c r="Y478" s="154">
        <v>100494.00440395733</v>
      </c>
      <c r="Z478" s="121">
        <f t="shared" si="58"/>
        <v>1070314847.71185</v>
      </c>
      <c r="AA478" s="155">
        <v>1060301388</v>
      </c>
      <c r="AB478" s="154">
        <v>1039095360.24</v>
      </c>
      <c r="AC478" s="156" t="s">
        <v>9283</v>
      </c>
      <c r="AD478" s="156">
        <v>45287.458333333328</v>
      </c>
      <c r="AE478" s="187" t="s">
        <v>4433</v>
      </c>
      <c r="AF478" s="140" t="s">
        <v>9285</v>
      </c>
      <c r="AG478" s="158" t="s">
        <v>109</v>
      </c>
    </row>
    <row r="479" spans="1:33" ht="12.6" customHeight="1">
      <c r="A479" s="160" t="s">
        <v>5135</v>
      </c>
      <c r="B479" s="159" t="s">
        <v>5080</v>
      </c>
      <c r="C479" s="159" t="s">
        <v>4990</v>
      </c>
      <c r="D479" s="160" t="s">
        <v>20</v>
      </c>
      <c r="E479" s="143">
        <v>1090997272</v>
      </c>
      <c r="F479" s="146">
        <v>1200097000</v>
      </c>
      <c r="G479" s="183">
        <v>1.00735</v>
      </c>
      <c r="H479" s="146">
        <v>45124633</v>
      </c>
      <c r="I479" s="145">
        <v>0.86745000000000005</v>
      </c>
      <c r="J479" s="146">
        <v>1054656940.2026277</v>
      </c>
      <c r="K479" s="146">
        <v>959275591</v>
      </c>
      <c r="L479" s="146">
        <v>946999741.26197302</v>
      </c>
      <c r="M479" s="147">
        <v>0.90393530044595738</v>
      </c>
      <c r="N479" s="146">
        <v>1054656940.2026277</v>
      </c>
      <c r="O479" s="148">
        <v>0.87407485758715786</v>
      </c>
      <c r="P479" s="148"/>
      <c r="Q479" s="149">
        <v>0.9971080000637772</v>
      </c>
      <c r="R479" s="150" t="s">
        <v>5997</v>
      </c>
      <c r="S479" s="146" t="s">
        <v>5481</v>
      </c>
      <c r="T479" s="151">
        <v>86.750467158804696</v>
      </c>
      <c r="U479" s="152">
        <v>87.250135733559816</v>
      </c>
      <c r="V479" s="119">
        <f t="shared" si="57"/>
        <v>0.86992532353634744</v>
      </c>
      <c r="W479" s="150" t="s">
        <v>5996</v>
      </c>
      <c r="X479" s="153">
        <v>0.99704753032463211</v>
      </c>
      <c r="Y479" s="154">
        <v>99704.75303246321</v>
      </c>
      <c r="Z479" s="121">
        <f t="shared" si="58"/>
        <v>1043931820.5416501</v>
      </c>
      <c r="AA479" s="155">
        <v>956443359</v>
      </c>
      <c r="AB479" s="154">
        <v>937314491.81999993</v>
      </c>
      <c r="AC479" s="156" t="s">
        <v>9286</v>
      </c>
      <c r="AD479" s="156">
        <v>45288.458333333328</v>
      </c>
      <c r="AE479" s="187" t="s">
        <v>9281</v>
      </c>
      <c r="AF479" s="140" t="s">
        <v>9287</v>
      </c>
      <c r="AG479" s="158" t="s">
        <v>109</v>
      </c>
    </row>
    <row r="480" spans="1:33" ht="12.6" customHeight="1">
      <c r="A480" s="160" t="s">
        <v>5136</v>
      </c>
      <c r="B480" s="159" t="s">
        <v>5094</v>
      </c>
      <c r="C480" s="159" t="s">
        <v>5095</v>
      </c>
      <c r="D480" s="160" t="s">
        <v>20</v>
      </c>
      <c r="E480" s="143">
        <v>613550000</v>
      </c>
      <c r="F480" s="146">
        <v>674905000</v>
      </c>
      <c r="G480" s="183">
        <v>1.0073799999999999</v>
      </c>
      <c r="H480" s="146">
        <v>27906537</v>
      </c>
      <c r="I480" s="145">
        <v>0.87744999999999995</v>
      </c>
      <c r="J480" s="146">
        <v>599985740.35415494</v>
      </c>
      <c r="K480" s="146">
        <v>588339285</v>
      </c>
      <c r="L480" s="146">
        <v>580827604.34483385</v>
      </c>
      <c r="M480" s="147">
        <v>0.97502896137315209</v>
      </c>
      <c r="N480" s="146">
        <v>599985740.35415494</v>
      </c>
      <c r="O480" s="148">
        <v>0.88420488775435457</v>
      </c>
      <c r="P480" s="148"/>
      <c r="Q480" s="149">
        <v>1.0044057445815935</v>
      </c>
      <c r="R480" s="150" t="s">
        <v>6001</v>
      </c>
      <c r="S480" s="146" t="s">
        <v>5479</v>
      </c>
      <c r="T480" s="151">
        <v>87.749847922336926</v>
      </c>
      <c r="U480" s="152">
        <v>88.254182331870439</v>
      </c>
      <c r="V480" s="119">
        <f t="shared" si="57"/>
        <v>0.88638312058734192</v>
      </c>
      <c r="W480" s="150" t="s">
        <v>6000</v>
      </c>
      <c r="X480" s="153">
        <v>1.0043525385054193</v>
      </c>
      <c r="Y480" s="154">
        <v>100435.25385054192</v>
      </c>
      <c r="Z480" s="121">
        <f t="shared" si="58"/>
        <v>598192891.60685003</v>
      </c>
      <c r="AA480" s="155">
        <v>590900055</v>
      </c>
      <c r="AB480" s="154">
        <v>579082053.89999998</v>
      </c>
      <c r="AC480" s="156" t="s">
        <v>9286</v>
      </c>
      <c r="AD480" s="156">
        <v>45288.458333333328</v>
      </c>
      <c r="AE480" s="187" t="s">
        <v>9281</v>
      </c>
      <c r="AF480" s="140" t="s">
        <v>9288</v>
      </c>
      <c r="AG480" s="158" t="s">
        <v>109</v>
      </c>
    </row>
    <row r="481" spans="1:33" ht="12.6" customHeight="1">
      <c r="A481" s="160" t="s">
        <v>5137</v>
      </c>
      <c r="B481" s="159" t="s">
        <v>5062</v>
      </c>
      <c r="C481" s="159" t="s">
        <v>5013</v>
      </c>
      <c r="D481" s="160" t="s">
        <v>20</v>
      </c>
      <c r="E481" s="143">
        <v>675000000</v>
      </c>
      <c r="F481" s="146">
        <v>742500000</v>
      </c>
      <c r="G481" s="183">
        <v>1.00732</v>
      </c>
      <c r="H481" s="146">
        <v>26090990</v>
      </c>
      <c r="I481" s="145">
        <v>0.87744999999999995</v>
      </c>
      <c r="J481" s="146">
        <v>659473104.31949997</v>
      </c>
      <c r="K481" s="146">
        <v>592509966</v>
      </c>
      <c r="L481" s="146">
        <v>584910196.17209756</v>
      </c>
      <c r="M481" s="147">
        <v>0.89287310830891031</v>
      </c>
      <c r="N481" s="146">
        <v>659473104.31949997</v>
      </c>
      <c r="O481" s="148">
        <v>0.88410685164261116</v>
      </c>
      <c r="P481" s="148"/>
      <c r="Q481" s="149">
        <v>0.99178661333720131</v>
      </c>
      <c r="R481" s="150" t="s">
        <v>5994</v>
      </c>
      <c r="S481" s="146" t="s">
        <v>5477</v>
      </c>
      <c r="T481" s="151">
        <v>87.7504184308455</v>
      </c>
      <c r="U481" s="152">
        <v>88.184451659838686</v>
      </c>
      <c r="V481" s="119">
        <f t="shared" si="57"/>
        <v>0.87454949494949497</v>
      </c>
      <c r="W481" s="150" t="s">
        <v>5993</v>
      </c>
      <c r="X481" s="153">
        <v>0.9917275420875421</v>
      </c>
      <c r="Y481" s="154">
        <v>99172.75420875421</v>
      </c>
      <c r="Z481" s="121">
        <f t="shared" si="58"/>
        <v>649314514.68949997</v>
      </c>
      <c r="AA481" s="155">
        <v>587608453</v>
      </c>
      <c r="AB481" s="154">
        <v>575856283.93999994</v>
      </c>
      <c r="AC481" s="156" t="s">
        <v>9289</v>
      </c>
      <c r="AD481" s="156">
        <v>45288.625</v>
      </c>
      <c r="AE481" s="187" t="s">
        <v>9273</v>
      </c>
      <c r="AF481" s="140" t="s">
        <v>9290</v>
      </c>
      <c r="AG481" s="158" t="s">
        <v>109</v>
      </c>
    </row>
    <row r="482" spans="1:33" ht="12.6" customHeight="1">
      <c r="A482" s="160" t="s">
        <v>1000</v>
      </c>
      <c r="B482" s="159" t="s">
        <v>1002</v>
      </c>
      <c r="C482" s="159" t="s">
        <v>313</v>
      </c>
      <c r="D482" s="160" t="s">
        <v>20</v>
      </c>
      <c r="E482" s="143">
        <v>1210137273</v>
      </c>
      <c r="F482" s="146">
        <v>1331151000</v>
      </c>
      <c r="G482" s="183">
        <v>1.0072999999999999</v>
      </c>
      <c r="H482" s="146">
        <v>56673868</v>
      </c>
      <c r="I482" s="145">
        <v>0.86745000000000005</v>
      </c>
      <c r="J482" s="146">
        <v>1170648416.7785349</v>
      </c>
      <c r="K482" s="146">
        <v>1160331945</v>
      </c>
      <c r="L482" s="146">
        <v>1145426320.8345299</v>
      </c>
      <c r="M482" s="147">
        <v>0.98545714517632366</v>
      </c>
      <c r="N482" s="146">
        <v>1170648416.7785351</v>
      </c>
      <c r="O482" s="148">
        <v>0.87406397557750382</v>
      </c>
      <c r="P482" s="148"/>
      <c r="Q482" s="149">
        <v>0.99791543977043462</v>
      </c>
      <c r="R482" s="150" t="s">
        <v>6009</v>
      </c>
      <c r="S482" s="146" t="s">
        <v>1547</v>
      </c>
      <c r="T482" s="151">
        <v>86.745036531883883</v>
      </c>
      <c r="U482" s="152">
        <v>87.310546806189464</v>
      </c>
      <c r="V482" s="119">
        <f t="shared" si="57"/>
        <v>0.87128507584789405</v>
      </c>
      <c r="W482" s="150" t="s">
        <v>6008</v>
      </c>
      <c r="X482" s="153">
        <v>0.99791503743752585</v>
      </c>
      <c r="Y482" s="154">
        <v>99791.50374375259</v>
      </c>
      <c r="Z482" s="121">
        <f t="shared" si="58"/>
        <v>1159811535.4234002</v>
      </c>
      <c r="AA482" s="155">
        <v>1157912697</v>
      </c>
      <c r="AB482" s="154">
        <v>1134754443.0599999</v>
      </c>
      <c r="AC482" s="156" t="s">
        <v>9286</v>
      </c>
      <c r="AD482" s="156">
        <v>45288.458333333328</v>
      </c>
      <c r="AE482" s="187" t="s">
        <v>4414</v>
      </c>
      <c r="AF482" s="140" t="s">
        <v>9291</v>
      </c>
      <c r="AG482" s="140"/>
    </row>
    <row r="483" spans="1:33" ht="12.6" customHeight="1">
      <c r="A483" s="160" t="s">
        <v>5186</v>
      </c>
      <c r="B483" s="159" t="s">
        <v>5187</v>
      </c>
      <c r="C483" s="159" t="s">
        <v>5090</v>
      </c>
      <c r="D483" s="160" t="s">
        <v>20</v>
      </c>
      <c r="E483" s="143">
        <v>786189092</v>
      </c>
      <c r="F483" s="146">
        <v>864808000</v>
      </c>
      <c r="G483" s="183">
        <v>1.00743</v>
      </c>
      <c r="H483" s="146">
        <v>38972579</v>
      </c>
      <c r="I483" s="145">
        <v>0.87744999999999995</v>
      </c>
      <c r="J483" s="146">
        <v>769239944.69887805</v>
      </c>
      <c r="K483" s="146">
        <v>749853890</v>
      </c>
      <c r="L483" s="146">
        <v>740316798.31464601</v>
      </c>
      <c r="M483" s="147">
        <v>0.96931433872202111</v>
      </c>
      <c r="N483" s="146">
        <v>769239944.69887805</v>
      </c>
      <c r="O483" s="148">
        <v>0.8842771176060733</v>
      </c>
      <c r="P483" s="148"/>
      <c r="Q483" s="149">
        <v>1.0002551057815301</v>
      </c>
      <c r="R483" s="150" t="s">
        <v>5984</v>
      </c>
      <c r="S483" s="146" t="s">
        <v>5476</v>
      </c>
      <c r="T483" s="151">
        <v>87.748679938552101</v>
      </c>
      <c r="U483" s="152">
        <v>88.300667065339965</v>
      </c>
      <c r="V483" s="119">
        <f t="shared" si="57"/>
        <v>0.88319655923626983</v>
      </c>
      <c r="W483" s="150" t="s">
        <v>5983</v>
      </c>
      <c r="X483" s="153">
        <v>1.0002150477331384</v>
      </c>
      <c r="Y483" s="154">
        <v>100021.50477331383</v>
      </c>
      <c r="Z483" s="121">
        <f t="shared" si="58"/>
        <v>763765052.92019999</v>
      </c>
      <c r="AA483" s="155">
        <v>750015145</v>
      </c>
      <c r="AB483" s="154">
        <v>735014842.10000002</v>
      </c>
      <c r="AC483" s="156" t="s">
        <v>9292</v>
      </c>
      <c r="AD483" s="156">
        <v>45293.458333333328</v>
      </c>
      <c r="AE483" s="187" t="s">
        <v>9293</v>
      </c>
      <c r="AF483" s="140" t="s">
        <v>9294</v>
      </c>
      <c r="AG483" s="158" t="s">
        <v>109</v>
      </c>
    </row>
    <row r="484" spans="1:33" ht="12.6" customHeight="1">
      <c r="A484" s="160" t="s">
        <v>5200</v>
      </c>
      <c r="B484" s="159" t="s">
        <v>5201</v>
      </c>
      <c r="C484" s="159" t="s">
        <v>5202</v>
      </c>
      <c r="D484" s="160" t="s">
        <v>20</v>
      </c>
      <c r="E484" s="143">
        <v>934399091</v>
      </c>
      <c r="F484" s="146">
        <v>1027839000</v>
      </c>
      <c r="G484" s="183">
        <v>0.99553379940404474</v>
      </c>
      <c r="H484" s="146">
        <v>38370390</v>
      </c>
      <c r="I484" s="145">
        <v>0.87744999999999995</v>
      </c>
      <c r="J484" s="146">
        <v>902551656.77331901</v>
      </c>
      <c r="K484" s="146">
        <v>899342338</v>
      </c>
      <c r="L484" s="146">
        <v>877419180.81977546</v>
      </c>
      <c r="M484" s="147">
        <v>0.96766695421101079</v>
      </c>
      <c r="N484" s="146">
        <v>902551656.77331901</v>
      </c>
      <c r="O484" s="148">
        <v>0.87337916336054255</v>
      </c>
      <c r="P484" s="148"/>
      <c r="Q484" s="149">
        <v>0.99947573596931227</v>
      </c>
      <c r="R484" s="150" t="s">
        <v>5980</v>
      </c>
      <c r="S484" s="146" t="s">
        <v>1524</v>
      </c>
      <c r="T484" s="151">
        <v>87.745065745416852</v>
      </c>
      <c r="U484" s="152">
        <v>88.20279657517564</v>
      </c>
      <c r="V484" s="119">
        <f t="shared" si="57"/>
        <v>0.8815649143494263</v>
      </c>
      <c r="W484" s="150" t="s">
        <v>5979</v>
      </c>
      <c r="X484" s="153">
        <v>0.99947501505585989</v>
      </c>
      <c r="Y484" s="154">
        <v>99947.501505585984</v>
      </c>
      <c r="Z484" s="121">
        <f t="shared" si="58"/>
        <v>906106149.82449996</v>
      </c>
      <c r="AA484" s="155">
        <v>898870197</v>
      </c>
      <c r="AB484" s="154">
        <v>880892793.05999994</v>
      </c>
      <c r="AC484" s="156" t="s">
        <v>9295</v>
      </c>
      <c r="AD484" s="156">
        <v>45293.5</v>
      </c>
      <c r="AE484" s="187" t="s">
        <v>9293</v>
      </c>
      <c r="AF484" s="140" t="s">
        <v>9296</v>
      </c>
      <c r="AG484" s="9" t="s">
        <v>109</v>
      </c>
    </row>
    <row r="485" spans="1:33" ht="12.6" customHeight="1">
      <c r="A485" s="160" t="s">
        <v>5205</v>
      </c>
      <c r="B485" s="159" t="s">
        <v>5206</v>
      </c>
      <c r="C485" s="159" t="s">
        <v>5202</v>
      </c>
      <c r="D485" s="160" t="s">
        <v>20</v>
      </c>
      <c r="E485" s="143">
        <v>1542564545</v>
      </c>
      <c r="F485" s="146">
        <v>1696821000</v>
      </c>
      <c r="G485" s="183">
        <v>1.00743</v>
      </c>
      <c r="H485" s="146">
        <v>50966629</v>
      </c>
      <c r="I485" s="145">
        <v>0.86745000000000005</v>
      </c>
      <c r="J485" s="146">
        <v>1489599274.9309735</v>
      </c>
      <c r="K485" s="146">
        <v>1505826055</v>
      </c>
      <c r="L485" s="146">
        <v>1486674055.736877</v>
      </c>
      <c r="M485" s="147">
        <v>1.0054426336474027</v>
      </c>
      <c r="N485" s="146">
        <v>1489599274.9309735</v>
      </c>
      <c r="O485" s="148">
        <v>0.87409473844084928</v>
      </c>
      <c r="P485" s="148"/>
      <c r="Q485" s="149">
        <v>0.99826600289883327</v>
      </c>
      <c r="R485" s="150" t="s">
        <v>5987</v>
      </c>
      <c r="S485" s="146" t="s">
        <v>5474</v>
      </c>
      <c r="T485" s="151">
        <v>86.747997391061801</v>
      </c>
      <c r="U485" s="152">
        <v>87.146746445221112</v>
      </c>
      <c r="V485" s="119">
        <f t="shared" si="57"/>
        <v>0.86992718736979324</v>
      </c>
      <c r="W485" s="150" t="s">
        <v>5986</v>
      </c>
      <c r="X485" s="153">
        <v>0.99823254780557291</v>
      </c>
      <c r="Y485" s="154">
        <v>99823.254780557298</v>
      </c>
      <c r="Z485" s="121">
        <f t="shared" si="58"/>
        <v>1476061477.2014501</v>
      </c>
      <c r="AA485" s="155">
        <v>1503164580</v>
      </c>
      <c r="AB485" s="154">
        <v>1473101288.3999999</v>
      </c>
      <c r="AC485" s="156" t="s">
        <v>9292</v>
      </c>
      <c r="AD485" s="156">
        <v>45293.458333333328</v>
      </c>
      <c r="AE485" s="187" t="s">
        <v>9297</v>
      </c>
      <c r="AF485" s="140" t="s">
        <v>9298</v>
      </c>
      <c r="AG485" s="9" t="s">
        <v>109</v>
      </c>
    </row>
    <row r="486" spans="1:33" ht="12.6" customHeight="1">
      <c r="A486" s="160" t="s">
        <v>11205</v>
      </c>
      <c r="B486" s="159" t="s">
        <v>1208</v>
      </c>
      <c r="C486" s="159" t="s">
        <v>1209</v>
      </c>
      <c r="D486" s="160" t="s">
        <v>20</v>
      </c>
      <c r="E486" s="143">
        <v>1024878181</v>
      </c>
      <c r="F486" s="146">
        <v>1127366000</v>
      </c>
      <c r="G486" s="183">
        <v>1.00743</v>
      </c>
      <c r="H486" s="146">
        <v>70053432</v>
      </c>
      <c r="I486" s="145">
        <v>0.86745000000000005</v>
      </c>
      <c r="J486" s="146">
        <v>994485266.03228116</v>
      </c>
      <c r="K486" s="146">
        <v>995977320</v>
      </c>
      <c r="L486" s="146">
        <v>983309882.85784805</v>
      </c>
      <c r="M486" s="147">
        <v>0.99600245240879137</v>
      </c>
      <c r="N486" s="146">
        <v>994485266.03228116</v>
      </c>
      <c r="O486" s="148">
        <v>0.87432218438576359</v>
      </c>
      <c r="P486" s="148"/>
      <c r="Q486" s="149">
        <v>0.99970220974034318</v>
      </c>
      <c r="R486" s="150" t="s">
        <v>5990</v>
      </c>
      <c r="S486" s="146" t="s">
        <v>5473</v>
      </c>
      <c r="T486" s="151">
        <v>86.747052296875552</v>
      </c>
      <c r="U486" s="152">
        <v>87.570841227872691</v>
      </c>
      <c r="V486" s="119">
        <f t="shared" si="57"/>
        <v>0.87542821053677333</v>
      </c>
      <c r="W486" s="150" t="s">
        <v>5989</v>
      </c>
      <c r="X486" s="153">
        <v>0.99968002849119098</v>
      </c>
      <c r="Y486" s="154">
        <v>99968.002849119104</v>
      </c>
      <c r="Z486" s="121">
        <f t="shared" si="58"/>
        <v>986906308.21035004</v>
      </c>
      <c r="AA486" s="155">
        <v>995658636</v>
      </c>
      <c r="AB486" s="154">
        <v>975745463.27999997</v>
      </c>
      <c r="AC486" s="156" t="s">
        <v>9292</v>
      </c>
      <c r="AD486" s="156">
        <v>45293.458333333328</v>
      </c>
      <c r="AE486" s="187" t="s">
        <v>4412</v>
      </c>
      <c r="AF486" s="140" t="s">
        <v>9299</v>
      </c>
      <c r="AG486" s="140"/>
    </row>
    <row r="487" spans="1:33" ht="12.6" customHeight="1">
      <c r="A487" s="160" t="s">
        <v>5155</v>
      </c>
      <c r="B487" s="159" t="s">
        <v>5156</v>
      </c>
      <c r="C487" s="159" t="s">
        <v>501</v>
      </c>
      <c r="D487" s="160" t="s">
        <v>20</v>
      </c>
      <c r="E487" s="143">
        <v>612124000</v>
      </c>
      <c r="F487" s="146">
        <v>673336400</v>
      </c>
      <c r="G487" s="183">
        <v>1.0063420999999999</v>
      </c>
      <c r="H487" s="146">
        <v>37215082</v>
      </c>
      <c r="I487" s="145">
        <v>0.87744999999999995</v>
      </c>
      <c r="J487" s="146">
        <v>599126765.81235194</v>
      </c>
      <c r="K487" s="146">
        <v>579260130</v>
      </c>
      <c r="L487" s="146">
        <v>571275178.55706346</v>
      </c>
      <c r="M487" s="147">
        <v>0.95920145943930757</v>
      </c>
      <c r="N487" s="146">
        <v>599126765.81235194</v>
      </c>
      <c r="O487" s="148">
        <v>0.88334043823438091</v>
      </c>
      <c r="P487" s="148"/>
      <c r="Q487" s="149">
        <v>0.99348593677320818</v>
      </c>
      <c r="R487" s="150" t="s">
        <v>5962</v>
      </c>
      <c r="S487" s="146" t="s">
        <v>5471</v>
      </c>
      <c r="T487" s="151">
        <v>87.745079047776628</v>
      </c>
      <c r="U487" s="152">
        <v>88.426846159989537</v>
      </c>
      <c r="V487" s="119">
        <f t="shared" si="57"/>
        <v>0.87850753353004529</v>
      </c>
      <c r="W487" s="150" t="s">
        <v>5961</v>
      </c>
      <c r="X487" s="153">
        <v>0.99348509155304843</v>
      </c>
      <c r="Y487" s="154">
        <v>99348.509155304841</v>
      </c>
      <c r="Z487" s="121">
        <f t="shared" si="58"/>
        <v>591530600.62784994</v>
      </c>
      <c r="AA487" s="155">
        <v>575486304</v>
      </c>
      <c r="AB487" s="154">
        <v>563976577.91999996</v>
      </c>
      <c r="AC487" s="156" t="s">
        <v>9300</v>
      </c>
      <c r="AD487" s="156">
        <v>45294.458333333328</v>
      </c>
      <c r="AE487" s="187" t="s">
        <v>9301</v>
      </c>
      <c r="AF487" s="140" t="s">
        <v>9302</v>
      </c>
      <c r="AG487" s="140"/>
    </row>
    <row r="488" spans="1:33" ht="12.6" customHeight="1">
      <c r="A488" s="160" t="s">
        <v>5164</v>
      </c>
      <c r="B488" s="159" t="s">
        <v>5165</v>
      </c>
      <c r="C488" s="159" t="s">
        <v>5166</v>
      </c>
      <c r="D488" s="160" t="s">
        <v>20</v>
      </c>
      <c r="E488" s="143">
        <v>1049274545</v>
      </c>
      <c r="F488" s="146">
        <v>1154202000</v>
      </c>
      <c r="G488" s="183">
        <v>1.0063420999999999</v>
      </c>
      <c r="H488" s="146">
        <v>46711054</v>
      </c>
      <c r="I488" s="145">
        <v>0.86745000000000005</v>
      </c>
      <c r="J488" s="146">
        <v>1013753865.0618683</v>
      </c>
      <c r="K488" s="146">
        <v>921725325</v>
      </c>
      <c r="L488" s="146">
        <v>909019579.20000875</v>
      </c>
      <c r="M488" s="147">
        <v>0.90173465327202351</v>
      </c>
      <c r="N488" s="146">
        <v>1013753865.0618683</v>
      </c>
      <c r="O488" s="148">
        <v>0.8731834915261405</v>
      </c>
      <c r="P488" s="148"/>
      <c r="Q488" s="149">
        <v>1.0042095107556919</v>
      </c>
      <c r="R488" s="150" t="s">
        <v>5955</v>
      </c>
      <c r="S488" s="146" t="s">
        <v>5468</v>
      </c>
      <c r="T488" s="151">
        <v>86.745177470184629</v>
      </c>
      <c r="U488" s="152">
        <v>87.279358282523049</v>
      </c>
      <c r="V488" s="119">
        <f t="shared" si="57"/>
        <v>0.87646589591769897</v>
      </c>
      <c r="W488" s="150" t="s">
        <v>5954</v>
      </c>
      <c r="X488" s="153">
        <v>1.0042075390616201</v>
      </c>
      <c r="Y488" s="154">
        <v>100420.753906162</v>
      </c>
      <c r="Z488" s="121">
        <f t="shared" si="58"/>
        <v>1011616715.9152001</v>
      </c>
      <c r="AA488" s="155">
        <v>925603521</v>
      </c>
      <c r="AB488" s="154">
        <v>907091450.58000004</v>
      </c>
      <c r="AC488" s="156" t="s">
        <v>9303</v>
      </c>
      <c r="AD488" s="156">
        <v>45294.625</v>
      </c>
      <c r="AE488" s="187" t="s">
        <v>9301</v>
      </c>
      <c r="AF488" s="140" t="s">
        <v>9304</v>
      </c>
      <c r="AG488" s="158" t="s">
        <v>109</v>
      </c>
    </row>
    <row r="489" spans="1:33" ht="12.6" customHeight="1">
      <c r="A489" s="160" t="s">
        <v>5173</v>
      </c>
      <c r="B489" s="159" t="s">
        <v>5174</v>
      </c>
      <c r="C489" s="159" t="s">
        <v>592</v>
      </c>
      <c r="D489" s="160" t="s">
        <v>20</v>
      </c>
      <c r="E489" s="143">
        <v>510770000</v>
      </c>
      <c r="F489" s="146">
        <v>561847000</v>
      </c>
      <c r="G489" s="183">
        <v>1.0063420999999999</v>
      </c>
      <c r="H489" s="146">
        <v>24433381</v>
      </c>
      <c r="I489" s="145">
        <v>0.87744999999999995</v>
      </c>
      <c r="J489" s="146">
        <v>499113569.67806619</v>
      </c>
      <c r="K489" s="146">
        <v>447979232</v>
      </c>
      <c r="L489" s="146">
        <v>441803953.86552179</v>
      </c>
      <c r="M489" s="147">
        <v>0.89009368170186254</v>
      </c>
      <c r="N489" s="146">
        <v>499113569.67806619</v>
      </c>
      <c r="O489" s="148">
        <v>0.8832678813784699</v>
      </c>
      <c r="P489" s="148"/>
      <c r="Q489" s="149">
        <v>1.0000252316306262</v>
      </c>
      <c r="R489" s="150" t="s">
        <v>5958</v>
      </c>
      <c r="S489" s="146" t="s">
        <v>2855</v>
      </c>
      <c r="T489" s="151">
        <v>87.745469614147169</v>
      </c>
      <c r="U489" s="152">
        <v>88.278379085972389</v>
      </c>
      <c r="V489" s="119">
        <f t="shared" si="57"/>
        <v>0.88280154561651125</v>
      </c>
      <c r="W489" s="150" t="s">
        <v>5957</v>
      </c>
      <c r="X489" s="153">
        <v>1.0000201122369614</v>
      </c>
      <c r="Y489" s="154">
        <v>100002.01122369614</v>
      </c>
      <c r="Z489" s="121">
        <f t="shared" si="58"/>
        <v>495996876.17654997</v>
      </c>
      <c r="AA489" s="155">
        <v>447988242</v>
      </c>
      <c r="AB489" s="154">
        <v>439028477.15999997</v>
      </c>
      <c r="AC489" s="156" t="s">
        <v>9303</v>
      </c>
      <c r="AD489" s="156">
        <v>45294.625</v>
      </c>
      <c r="AE489" s="187" t="s">
        <v>9301</v>
      </c>
      <c r="AF489" s="140" t="s">
        <v>9305</v>
      </c>
      <c r="AG489" s="158" t="s">
        <v>109</v>
      </c>
    </row>
    <row r="490" spans="1:33" ht="12.6" customHeight="1">
      <c r="A490" s="160" t="s">
        <v>5181</v>
      </c>
      <c r="B490" s="159" t="s">
        <v>5182</v>
      </c>
      <c r="C490" s="159" t="s">
        <v>5183</v>
      </c>
      <c r="D490" s="160" t="s">
        <v>20</v>
      </c>
      <c r="E490" s="143">
        <v>1842454546</v>
      </c>
      <c r="F490" s="146">
        <v>2026700000</v>
      </c>
      <c r="G490" s="183">
        <v>1.0063420999999999</v>
      </c>
      <c r="H490" s="146">
        <v>74629922</v>
      </c>
      <c r="I490" s="145">
        <v>0.86745000000000005</v>
      </c>
      <c r="J490" s="146">
        <v>1779102909.2901213</v>
      </c>
      <c r="K490" s="146">
        <v>1803199107</v>
      </c>
      <c r="L490" s="146">
        <v>1778342472.5353744</v>
      </c>
      <c r="M490" s="147">
        <v>1.005909557106714</v>
      </c>
      <c r="N490" s="146">
        <v>1779102909.2901213</v>
      </c>
      <c r="O490" s="148">
        <v>0.87316178168995084</v>
      </c>
      <c r="P490" s="148"/>
      <c r="Q490" s="149">
        <v>0.99490989698664678</v>
      </c>
      <c r="R490" s="150" t="s">
        <v>5968</v>
      </c>
      <c r="S490" s="146" t="s">
        <v>2834</v>
      </c>
      <c r="T490" s="151">
        <v>86.745215024177739</v>
      </c>
      <c r="U490" s="152">
        <v>87.235799151506271</v>
      </c>
      <c r="V490" s="119">
        <f t="shared" si="57"/>
        <v>0.86791552770513647</v>
      </c>
      <c r="W490" s="150" t="s">
        <v>5967</v>
      </c>
      <c r="X490" s="153">
        <v>0.99490752208022892</v>
      </c>
      <c r="Y490" s="154">
        <v>99490.752208022896</v>
      </c>
      <c r="Z490" s="121">
        <f t="shared" si="58"/>
        <v>1759000224.76985</v>
      </c>
      <c r="AA490" s="155">
        <v>1794016356</v>
      </c>
      <c r="AB490" s="154">
        <v>1758136028.8799999</v>
      </c>
      <c r="AC490" s="156" t="s">
        <v>9300</v>
      </c>
      <c r="AD490" s="156">
        <v>45294.458333333328</v>
      </c>
      <c r="AE490" s="187" t="s">
        <v>9293</v>
      </c>
      <c r="AF490" s="140" t="s">
        <v>9306</v>
      </c>
      <c r="AG490" s="158" t="s">
        <v>109</v>
      </c>
    </row>
    <row r="491" spans="1:33" ht="12.6" customHeight="1">
      <c r="A491" s="160" t="s">
        <v>5190</v>
      </c>
      <c r="B491" s="159" t="s">
        <v>5191</v>
      </c>
      <c r="C491" s="159" t="s">
        <v>5192</v>
      </c>
      <c r="D491" s="160" t="s">
        <v>20</v>
      </c>
      <c r="E491" s="143">
        <v>1083601818</v>
      </c>
      <c r="F491" s="146">
        <v>1191962000</v>
      </c>
      <c r="G491" s="183">
        <v>1.0063420999999999</v>
      </c>
      <c r="H491" s="146">
        <v>40016767</v>
      </c>
      <c r="I491" s="145">
        <v>0.86745000000000005</v>
      </c>
      <c r="J491" s="146">
        <v>1045829184.2474134</v>
      </c>
      <c r="K491" s="146">
        <v>1050687493</v>
      </c>
      <c r="L491" s="146">
        <v>1036204036.9863681</v>
      </c>
      <c r="M491" s="147">
        <v>0.99703315378221258</v>
      </c>
      <c r="N491" s="146">
        <v>1045829184.2474134</v>
      </c>
      <c r="O491" s="148">
        <v>0.87314256653329403</v>
      </c>
      <c r="P491" s="148"/>
      <c r="Q491" s="149">
        <v>0.99678499607703652</v>
      </c>
      <c r="R491" s="150" t="s">
        <v>5952</v>
      </c>
      <c r="S491" s="146" t="s">
        <v>3055</v>
      </c>
      <c r="T491" s="151">
        <v>86.747696431190818</v>
      </c>
      <c r="U491" s="152">
        <v>87.194053602570136</v>
      </c>
      <c r="V491" s="119">
        <f t="shared" si="57"/>
        <v>0.86911113777117055</v>
      </c>
      <c r="W491" s="150" t="s">
        <v>5951</v>
      </c>
      <c r="X491" s="153">
        <v>0.99675505594977021</v>
      </c>
      <c r="Y491" s="154">
        <v>99675.505594977018</v>
      </c>
      <c r="Z491" s="121">
        <f t="shared" si="58"/>
        <v>1035916492.88335</v>
      </c>
      <c r="AA491" s="155">
        <v>1047278071</v>
      </c>
      <c r="AB491" s="154">
        <v>1026332509.5799999</v>
      </c>
      <c r="AC491" s="156" t="s">
        <v>9307</v>
      </c>
      <c r="AD491" s="156">
        <v>45294.708333333328</v>
      </c>
      <c r="AE491" s="187" t="s">
        <v>9293</v>
      </c>
      <c r="AF491" s="140" t="s">
        <v>9308</v>
      </c>
      <c r="AG491" s="158" t="s">
        <v>109</v>
      </c>
    </row>
    <row r="492" spans="1:33" ht="12.6" customHeight="1">
      <c r="A492" s="160" t="s">
        <v>5195</v>
      </c>
      <c r="B492" s="159" t="s">
        <v>5196</v>
      </c>
      <c r="C492" s="159" t="s">
        <v>5197</v>
      </c>
      <c r="D492" s="160" t="s">
        <v>20</v>
      </c>
      <c r="E492" s="143">
        <v>648450000</v>
      </c>
      <c r="F492" s="146">
        <v>713295000</v>
      </c>
      <c r="G492" s="183">
        <v>1.0063420999999999</v>
      </c>
      <c r="H492" s="146">
        <v>39305811</v>
      </c>
      <c r="I492" s="145">
        <v>0.87744999999999995</v>
      </c>
      <c r="J492" s="146">
        <v>634667022.86125016</v>
      </c>
      <c r="K492" s="146">
        <v>597815835</v>
      </c>
      <c r="L492" s="146">
        <v>589575097.95101035</v>
      </c>
      <c r="M492" s="147">
        <v>0.93429654072274093</v>
      </c>
      <c r="N492" s="146">
        <v>634667022.86125016</v>
      </c>
      <c r="O492" s="148">
        <v>0.88333940896676633</v>
      </c>
      <c r="P492" s="148"/>
      <c r="Q492" s="149">
        <v>0.99110600165804541</v>
      </c>
      <c r="R492" s="150" t="s">
        <v>5965</v>
      </c>
      <c r="S492" s="146" t="s">
        <v>3154</v>
      </c>
      <c r="T492" s="151">
        <v>87.748135305493534</v>
      </c>
      <c r="U492" s="152">
        <v>88.429350494555948</v>
      </c>
      <c r="V492" s="119">
        <f t="shared" si="57"/>
        <v>0.87639902564857453</v>
      </c>
      <c r="W492" s="150" t="s">
        <v>5964</v>
      </c>
      <c r="X492" s="153">
        <v>0.99107255763744317</v>
      </c>
      <c r="Y492" s="154">
        <v>99107.255763744324</v>
      </c>
      <c r="Z492" s="121">
        <f t="shared" si="58"/>
        <v>625110111.03304994</v>
      </c>
      <c r="AA492" s="155">
        <v>592478869</v>
      </c>
      <c r="AB492" s="154">
        <v>580629291.62</v>
      </c>
      <c r="AC492" s="156" t="s">
        <v>9300</v>
      </c>
      <c r="AD492" s="156">
        <v>45294.458333333328</v>
      </c>
      <c r="AE492" s="187" t="s">
        <v>9293</v>
      </c>
      <c r="AF492" s="140" t="s">
        <v>9309</v>
      </c>
      <c r="AG492" s="158" t="s">
        <v>109</v>
      </c>
    </row>
    <row r="493" spans="1:33" ht="12.6" customHeight="1">
      <c r="A493" s="160" t="s">
        <v>5146</v>
      </c>
      <c r="B493" s="159" t="s">
        <v>5147</v>
      </c>
      <c r="C493" s="159" t="s">
        <v>501</v>
      </c>
      <c r="D493" s="160" t="s">
        <v>20</v>
      </c>
      <c r="E493" s="143">
        <v>6921370000</v>
      </c>
      <c r="F493" s="146">
        <v>7613507000</v>
      </c>
      <c r="G493" s="183">
        <v>1.00657</v>
      </c>
      <c r="H493" s="146">
        <v>459735934</v>
      </c>
      <c r="I493" s="145">
        <v>0.85494999999999999</v>
      </c>
      <c r="J493" s="146">
        <v>6618617739.3860998</v>
      </c>
      <c r="K493" s="146">
        <v>6832695005</v>
      </c>
      <c r="L493" s="146">
        <v>6740034094.9591932</v>
      </c>
      <c r="M493" s="147">
        <v>1.0252231303422674</v>
      </c>
      <c r="N493" s="146">
        <v>6740034010</v>
      </c>
      <c r="O493" s="148">
        <v>0.87790034347738799</v>
      </c>
      <c r="P493" s="148"/>
      <c r="Q493" s="149">
        <v>1.0245194927816559</v>
      </c>
      <c r="R493" s="150" t="s">
        <v>5943</v>
      </c>
      <c r="S493" s="146" t="s">
        <v>1521</v>
      </c>
      <c r="T493" s="151">
        <v>87.1806772496913</v>
      </c>
      <c r="U493" s="152">
        <v>87.950239372075274</v>
      </c>
      <c r="V493" s="119">
        <f t="shared" si="57"/>
        <v>0.88467167627218313</v>
      </c>
      <c r="W493" s="150" t="s">
        <v>5942</v>
      </c>
      <c r="X493" s="153">
        <v>1.0058775082232143</v>
      </c>
      <c r="Y493" s="154">
        <v>100587.75082232142</v>
      </c>
      <c r="Z493" s="121">
        <f t="shared" si="58"/>
        <v>6614110194.2041998</v>
      </c>
      <c r="AA493" s="155">
        <v>6872854227</v>
      </c>
      <c r="AB493" s="154">
        <v>6735397142.46</v>
      </c>
      <c r="AC493" s="156" t="s">
        <v>9310</v>
      </c>
      <c r="AD493" s="156">
        <v>45295.458333333328</v>
      </c>
      <c r="AE493" s="187" t="s">
        <v>9301</v>
      </c>
      <c r="AF493" s="140" t="s">
        <v>9311</v>
      </c>
      <c r="AG493" s="140" t="s">
        <v>111</v>
      </c>
    </row>
    <row r="494" spans="1:33" ht="12.6" customHeight="1">
      <c r="A494" s="160" t="s">
        <v>5150</v>
      </c>
      <c r="B494" s="159" t="s">
        <v>5151</v>
      </c>
      <c r="C494" s="159" t="s">
        <v>5152</v>
      </c>
      <c r="D494" s="160" t="s">
        <v>20</v>
      </c>
      <c r="E494" s="143">
        <v>1360698182</v>
      </c>
      <c r="F494" s="146">
        <v>1496768000</v>
      </c>
      <c r="G494" s="183">
        <v>1.00657</v>
      </c>
      <c r="H494" s="146">
        <v>42240200</v>
      </c>
      <c r="I494" s="145">
        <v>0.86745000000000005</v>
      </c>
      <c r="J494" s="146">
        <v>1312500640.2185121</v>
      </c>
      <c r="K494" s="146">
        <v>1322895798</v>
      </c>
      <c r="L494" s="146">
        <v>1304955478.9250028</v>
      </c>
      <c r="M494" s="147">
        <v>1.0007587496257149</v>
      </c>
      <c r="N494" s="146">
        <v>1312500640.2185121</v>
      </c>
      <c r="O494" s="148">
        <v>0.87331465250682183</v>
      </c>
      <c r="P494" s="148"/>
      <c r="Q494" s="149">
        <v>1.0003478664806105</v>
      </c>
      <c r="R494" s="150" t="s">
        <v>5946</v>
      </c>
      <c r="S494" s="146" t="s">
        <v>3236</v>
      </c>
      <c r="T494" s="151">
        <v>86.74636824670138</v>
      </c>
      <c r="U494" s="152">
        <v>87.120273857868483</v>
      </c>
      <c r="V494" s="119">
        <f t="shared" si="57"/>
        <v>0.87149244238252022</v>
      </c>
      <c r="W494" s="150" t="s">
        <v>5945</v>
      </c>
      <c r="X494" s="153">
        <v>1.0003325331647923</v>
      </c>
      <c r="Y494" s="154">
        <v>100033.25331647923</v>
      </c>
      <c r="Z494" s="121">
        <f t="shared" si="58"/>
        <v>1304402091.6612501</v>
      </c>
      <c r="AA494" s="155">
        <v>1323335705</v>
      </c>
      <c r="AB494" s="154">
        <v>1296868990.9000001</v>
      </c>
      <c r="AC494" s="156" t="s">
        <v>9310</v>
      </c>
      <c r="AD494" s="156">
        <v>45295.458333333328</v>
      </c>
      <c r="AE494" s="187" t="s">
        <v>9301</v>
      </c>
      <c r="AF494" s="140" t="s">
        <v>9312</v>
      </c>
      <c r="AG494" s="158" t="s">
        <v>109</v>
      </c>
    </row>
    <row r="495" spans="1:33" ht="12.6" customHeight="1">
      <c r="A495" s="160" t="s">
        <v>5177</v>
      </c>
      <c r="B495" s="159" t="s">
        <v>5178</v>
      </c>
      <c r="C495" s="159" t="s">
        <v>464</v>
      </c>
      <c r="D495" s="160" t="s">
        <v>20</v>
      </c>
      <c r="E495" s="143">
        <v>961858020</v>
      </c>
      <c r="F495" s="146">
        <v>1058043000</v>
      </c>
      <c r="G495" s="183">
        <v>1.0036244259452314</v>
      </c>
      <c r="H495" s="146">
        <v>35744967</v>
      </c>
      <c r="I495" s="145">
        <v>0.87744999999999995</v>
      </c>
      <c r="J495" s="146">
        <v>936125220</v>
      </c>
      <c r="K495" s="146">
        <v>948994919</v>
      </c>
      <c r="L495" s="146">
        <v>933385791.19019008</v>
      </c>
      <c r="M495" s="147">
        <v>1.0006736629921229</v>
      </c>
      <c r="N495" s="146">
        <v>936125220</v>
      </c>
      <c r="O495" s="148">
        <v>0.88074145105980073</v>
      </c>
      <c r="P495" s="148"/>
      <c r="Q495" s="149">
        <v>1.0014106553172921</v>
      </c>
      <c r="R495" s="150" t="s">
        <v>5949</v>
      </c>
      <c r="S495" s="146" t="s">
        <v>5464</v>
      </c>
      <c r="T495" s="151">
        <v>87.745281458042882</v>
      </c>
      <c r="U495" s="152">
        <v>88.158713432271654</v>
      </c>
      <c r="V495" s="119">
        <f t="shared" si="57"/>
        <v>0.88282801360625229</v>
      </c>
      <c r="W495" s="150" t="s">
        <v>5948</v>
      </c>
      <c r="X495" s="153">
        <v>1.0014075514889282</v>
      </c>
      <c r="Y495" s="154">
        <v>100140.75514889283</v>
      </c>
      <c r="Z495" s="121">
        <f t="shared" si="58"/>
        <v>934067118.46834993</v>
      </c>
      <c r="AA495" s="155">
        <v>950330679</v>
      </c>
      <c r="AB495" s="154">
        <v>931324065.41999996</v>
      </c>
      <c r="AC495" s="156" t="s">
        <v>9310</v>
      </c>
      <c r="AD495" s="156">
        <v>45295.458333333328</v>
      </c>
      <c r="AE495" s="187" t="s">
        <v>9293</v>
      </c>
      <c r="AF495" s="140" t="s">
        <v>9313</v>
      </c>
      <c r="AG495" s="140"/>
    </row>
    <row r="496" spans="1:33" ht="12.6" customHeight="1">
      <c r="A496" s="160" t="s">
        <v>5233</v>
      </c>
      <c r="B496" s="159" t="s">
        <v>5234</v>
      </c>
      <c r="C496" s="159" t="s">
        <v>5235</v>
      </c>
      <c r="D496" s="160" t="s">
        <v>20</v>
      </c>
      <c r="E496" s="143">
        <v>779323636</v>
      </c>
      <c r="F496" s="146">
        <v>857256000</v>
      </c>
      <c r="G496" s="183">
        <v>1.0065379999999999</v>
      </c>
      <c r="H496" s="146">
        <v>34613546</v>
      </c>
      <c r="I496" s="145">
        <v>0.87744999999999995</v>
      </c>
      <c r="J496" s="146">
        <v>761359046.13663352</v>
      </c>
      <c r="K496" s="146">
        <v>751906128</v>
      </c>
      <c r="L496" s="146">
        <v>741685648.45956671</v>
      </c>
      <c r="M496" s="147">
        <v>0.98038349776450262</v>
      </c>
      <c r="N496" s="146">
        <v>761359046.13663352</v>
      </c>
      <c r="O496" s="148">
        <v>0.88342814864820185</v>
      </c>
      <c r="P496" s="148"/>
      <c r="Q496" s="149">
        <v>0.99176399466194554</v>
      </c>
      <c r="R496" s="150" t="s">
        <v>5923</v>
      </c>
      <c r="S496" s="146" t="s">
        <v>3135</v>
      </c>
      <c r="T496" s="151">
        <v>87.757124974856822</v>
      </c>
      <c r="U496" s="152">
        <v>88.255628465433873</v>
      </c>
      <c r="V496" s="119">
        <f t="shared" si="57"/>
        <v>0.87517153569062223</v>
      </c>
      <c r="W496" s="150" t="s">
        <v>5922</v>
      </c>
      <c r="X496" s="153">
        <v>0.99163254617057217</v>
      </c>
      <c r="Y496" s="154">
        <v>99163.254617057217</v>
      </c>
      <c r="Z496" s="121">
        <f t="shared" si="58"/>
        <v>750147174.53979993</v>
      </c>
      <c r="AA496" s="155">
        <v>745614589</v>
      </c>
      <c r="AB496" s="154">
        <v>730702297.22000003</v>
      </c>
      <c r="AC496" s="156" t="s">
        <v>9314</v>
      </c>
      <c r="AD496" s="156">
        <v>45296.458333333328</v>
      </c>
      <c r="AE496" s="187" t="s">
        <v>9315</v>
      </c>
      <c r="AF496" s="140" t="s">
        <v>9316</v>
      </c>
      <c r="AG496" s="158" t="s">
        <v>109</v>
      </c>
    </row>
    <row r="497" spans="1:33" ht="12.6" customHeight="1">
      <c r="A497" s="160" t="s">
        <v>5138</v>
      </c>
      <c r="B497" s="159" t="s">
        <v>5139</v>
      </c>
      <c r="C497" s="159" t="s">
        <v>5140</v>
      </c>
      <c r="D497" s="160" t="s">
        <v>20</v>
      </c>
      <c r="E497" s="143">
        <v>1319020000</v>
      </c>
      <c r="F497" s="146">
        <v>1450922000</v>
      </c>
      <c r="G497" s="183">
        <v>1.0066379999999999</v>
      </c>
      <c r="H497" s="146">
        <v>40558192</v>
      </c>
      <c r="I497" s="145">
        <v>0.86745000000000005</v>
      </c>
      <c r="J497" s="146">
        <v>1272332879.2433181</v>
      </c>
      <c r="K497" s="146">
        <v>1288158833</v>
      </c>
      <c r="L497" s="146">
        <v>1270775438.7067847</v>
      </c>
      <c r="M497" s="147">
        <v>1.0054005634004728</v>
      </c>
      <c r="N497" s="146">
        <v>1272332879.2433181</v>
      </c>
      <c r="O497" s="148">
        <v>0.8733737212032302</v>
      </c>
      <c r="P497" s="148"/>
      <c r="Q497" s="149">
        <v>1.00406299972239</v>
      </c>
      <c r="R497" s="150" t="s">
        <v>5930</v>
      </c>
      <c r="S497" s="146" t="s">
        <v>5463</v>
      </c>
      <c r="T497" s="151">
        <v>86.748374708508052</v>
      </c>
      <c r="U497" s="152">
        <v>87.117317585164912</v>
      </c>
      <c r="V497" s="119">
        <f t="shared" si="57"/>
        <v>0.87467967127109525</v>
      </c>
      <c r="W497" s="150" t="s">
        <v>5929</v>
      </c>
      <c r="X497" s="153">
        <v>1.0040250268449993</v>
      </c>
      <c r="Y497" s="154">
        <v>100402.50268449992</v>
      </c>
      <c r="Z497" s="121">
        <f t="shared" si="58"/>
        <v>1269044185.2496002</v>
      </c>
      <c r="AA497" s="155">
        <v>1293343707</v>
      </c>
      <c r="AB497" s="154">
        <v>1267476832.8599999</v>
      </c>
      <c r="AC497" s="156" t="s">
        <v>9314</v>
      </c>
      <c r="AD497" s="156">
        <v>45296.458333333328</v>
      </c>
      <c r="AE497" s="187" t="s">
        <v>9317</v>
      </c>
      <c r="AF497" s="140" t="s">
        <v>9318</v>
      </c>
      <c r="AG497" s="9" t="s">
        <v>109</v>
      </c>
    </row>
    <row r="498" spans="1:33" ht="12.6" customHeight="1">
      <c r="A498" s="160" t="s">
        <v>5228</v>
      </c>
      <c r="B498" s="159" t="s">
        <v>5229</v>
      </c>
      <c r="C498" s="159" t="s">
        <v>5230</v>
      </c>
      <c r="D498" s="160" t="s">
        <v>20</v>
      </c>
      <c r="E498" s="143">
        <v>1057190909</v>
      </c>
      <c r="F498" s="146">
        <v>1162910000</v>
      </c>
      <c r="G498" s="183">
        <v>1.006507</v>
      </c>
      <c r="H498" s="146">
        <v>51599120</v>
      </c>
      <c r="I498" s="145">
        <v>0.86745000000000005</v>
      </c>
      <c r="J498" s="146">
        <v>1022169785.0367067</v>
      </c>
      <c r="K498" s="146">
        <v>1008229520</v>
      </c>
      <c r="L498" s="146">
        <v>994494268.09690726</v>
      </c>
      <c r="M498" s="147">
        <v>0.97907198606048096</v>
      </c>
      <c r="N498" s="146">
        <v>1022169785.0367067</v>
      </c>
      <c r="O498" s="148">
        <v>0.87335657600752248</v>
      </c>
      <c r="P498" s="148"/>
      <c r="Q498" s="149">
        <v>0.99151989610493318</v>
      </c>
      <c r="R498" s="150" t="s">
        <v>5913</v>
      </c>
      <c r="S498" s="146" t="s">
        <v>4160</v>
      </c>
      <c r="T498" s="151">
        <v>86.747045905297966</v>
      </c>
      <c r="U498" s="152">
        <v>87.34013130750688</v>
      </c>
      <c r="V498" s="119">
        <f t="shared" si="57"/>
        <v>0.86597526893740706</v>
      </c>
      <c r="W498" s="150" t="s">
        <v>5912</v>
      </c>
      <c r="X498" s="153">
        <v>0.99149755785056448</v>
      </c>
      <c r="Y498" s="154">
        <v>99149.755785056448</v>
      </c>
      <c r="Z498" s="121">
        <f t="shared" si="58"/>
        <v>1007028765.92225</v>
      </c>
      <c r="AA498" s="155">
        <v>999657107</v>
      </c>
      <c r="AB498" s="154">
        <v>979663964.86000001</v>
      </c>
      <c r="AC498" s="156" t="s">
        <v>9319</v>
      </c>
      <c r="AD498" s="156">
        <v>45299.458333333328</v>
      </c>
      <c r="AE498" s="187" t="s">
        <v>9320</v>
      </c>
      <c r="AF498" s="140" t="s">
        <v>9321</v>
      </c>
      <c r="AG498" s="158" t="s">
        <v>109</v>
      </c>
    </row>
    <row r="499" spans="1:33" ht="12.6" customHeight="1">
      <c r="A499" s="160" t="s">
        <v>5238</v>
      </c>
      <c r="B499" s="159" t="s">
        <v>5239</v>
      </c>
      <c r="C499" s="159" t="s">
        <v>5240</v>
      </c>
      <c r="D499" s="160" t="s">
        <v>20</v>
      </c>
      <c r="E499" s="143">
        <v>936604546</v>
      </c>
      <c r="F499" s="146">
        <v>1030265000</v>
      </c>
      <c r="G499" s="183">
        <v>0.99540236367649937</v>
      </c>
      <c r="H499" s="146">
        <v>33103121</v>
      </c>
      <c r="I499" s="145">
        <v>0.87744999999999995</v>
      </c>
      <c r="J499" s="146">
        <v>903906520.7947948</v>
      </c>
      <c r="K499" s="146">
        <v>822107518</v>
      </c>
      <c r="L499" s="146">
        <v>801961211.28115177</v>
      </c>
      <c r="M499" s="147">
        <v>0.88263175509762293</v>
      </c>
      <c r="N499" s="146">
        <v>903906520.7947948</v>
      </c>
      <c r="O499" s="148">
        <v>0.87328187943574087</v>
      </c>
      <c r="P499" s="148"/>
      <c r="Q499" s="149">
        <v>1.0079088944981109</v>
      </c>
      <c r="R499" s="150" t="s">
        <v>5919</v>
      </c>
      <c r="S499" s="146" t="s">
        <v>5460</v>
      </c>
      <c r="T499" s="151">
        <v>87.746696103936117</v>
      </c>
      <c r="U499" s="152">
        <v>88.137321117062697</v>
      </c>
      <c r="V499" s="119">
        <f t="shared" si="57"/>
        <v>0.88832727502147502</v>
      </c>
      <c r="W499" s="150" t="s">
        <v>5918</v>
      </c>
      <c r="X499" s="153">
        <v>1.0078900331468117</v>
      </c>
      <c r="Y499" s="154">
        <v>100789.00331468116</v>
      </c>
      <c r="Z499" s="121">
        <f t="shared" si="58"/>
        <v>915195449.22479999</v>
      </c>
      <c r="AA499" s="155">
        <v>828593974</v>
      </c>
      <c r="AB499" s="154">
        <v>812022094.51999998</v>
      </c>
      <c r="AC499" s="156" t="s">
        <v>9319</v>
      </c>
      <c r="AD499" s="156">
        <v>45299.458333333328</v>
      </c>
      <c r="AE499" s="187" t="s">
        <v>9315</v>
      </c>
      <c r="AF499" s="140" t="s">
        <v>9322</v>
      </c>
      <c r="AG499" s="9" t="s">
        <v>109</v>
      </c>
    </row>
    <row r="500" spans="1:33" ht="12.6" customHeight="1">
      <c r="A500" s="160" t="s">
        <v>5243</v>
      </c>
      <c r="B500" s="159" t="s">
        <v>5244</v>
      </c>
      <c r="C500" s="159" t="s">
        <v>5245</v>
      </c>
      <c r="D500" s="160" t="s">
        <v>20</v>
      </c>
      <c r="E500" s="143">
        <v>1025046364</v>
      </c>
      <c r="F500" s="146">
        <v>1127551000</v>
      </c>
      <c r="G500" s="183">
        <v>1.006507</v>
      </c>
      <c r="H500" s="146">
        <v>47134390</v>
      </c>
      <c r="I500" s="145">
        <v>0.86745000000000005</v>
      </c>
      <c r="J500" s="146">
        <v>990706236.75047982</v>
      </c>
      <c r="K500" s="146">
        <v>887745940</v>
      </c>
      <c r="L500" s="146">
        <v>875652052.77494848</v>
      </c>
      <c r="M500" s="147">
        <v>0.88887600496900254</v>
      </c>
      <c r="N500" s="146">
        <v>990706236.75047982</v>
      </c>
      <c r="O500" s="148">
        <v>0.87334074468781053</v>
      </c>
      <c r="P500" s="148"/>
      <c r="Q500" s="149">
        <v>0.99140534820114956</v>
      </c>
      <c r="R500" s="150" t="s">
        <v>5916</v>
      </c>
      <c r="S500" s="146" t="s">
        <v>2876</v>
      </c>
      <c r="T500" s="151">
        <v>86.751195409017413</v>
      </c>
      <c r="U500" s="152">
        <v>87.309867327856054</v>
      </c>
      <c r="V500" s="119">
        <f t="shared" si="57"/>
        <v>0.86553548353910381</v>
      </c>
      <c r="W500" s="150" t="s">
        <v>5915</v>
      </c>
      <c r="X500" s="153">
        <v>0.99133753151742143</v>
      </c>
      <c r="Y500" s="154">
        <v>99133.753151742145</v>
      </c>
      <c r="Z500" s="121">
        <f t="shared" si="58"/>
        <v>975869068.90075004</v>
      </c>
      <c r="AA500" s="155">
        <v>880055869</v>
      </c>
      <c r="AB500" s="154">
        <v>862454751.62</v>
      </c>
      <c r="AC500" s="156" t="s">
        <v>9319</v>
      </c>
      <c r="AD500" s="156">
        <v>45299.458333333328</v>
      </c>
      <c r="AE500" s="187" t="s">
        <v>9315</v>
      </c>
      <c r="AF500" s="140" t="s">
        <v>9323</v>
      </c>
      <c r="AG500" s="158" t="s">
        <v>109</v>
      </c>
    </row>
    <row r="501" spans="1:33" ht="12.6" customHeight="1">
      <c r="A501" s="160" t="s">
        <v>5218</v>
      </c>
      <c r="B501" s="159" t="s">
        <v>5219</v>
      </c>
      <c r="C501" s="159" t="s">
        <v>5220</v>
      </c>
      <c r="D501" s="160" t="s">
        <v>20</v>
      </c>
      <c r="E501" s="143">
        <v>511727273</v>
      </c>
      <c r="F501" s="146">
        <v>562900000</v>
      </c>
      <c r="G501" s="183">
        <v>1.00657</v>
      </c>
      <c r="H501" s="146">
        <v>14229480</v>
      </c>
      <c r="I501" s="145">
        <v>0.87744999999999995</v>
      </c>
      <c r="J501" s="146">
        <v>498905459.86884999</v>
      </c>
      <c r="K501" s="146">
        <v>492120725</v>
      </c>
      <c r="L501" s="146">
        <v>485446878.99998498</v>
      </c>
      <c r="M501" s="147">
        <v>0.97932130916308224</v>
      </c>
      <c r="N501" s="146">
        <v>498905459.86884999</v>
      </c>
      <c r="O501" s="148">
        <v>0.88336435474763619</v>
      </c>
      <c r="P501" s="148"/>
      <c r="Q501" s="149">
        <v>1.0094230001155764</v>
      </c>
      <c r="R501" s="150" t="s">
        <v>5903</v>
      </c>
      <c r="S501" s="146" t="s">
        <v>5458</v>
      </c>
      <c r="T501" s="151">
        <v>87.746375141097317</v>
      </c>
      <c r="U501" s="152">
        <v>88.053246107490907</v>
      </c>
      <c r="V501" s="119">
        <f t="shared" si="57"/>
        <v>0.88881613785752356</v>
      </c>
      <c r="W501" s="150" t="s">
        <v>5902</v>
      </c>
      <c r="X501" s="153">
        <v>1.0094075768342512</v>
      </c>
      <c r="Y501" s="154">
        <v>100940.75768342512</v>
      </c>
      <c r="Z501" s="121">
        <f t="shared" si="58"/>
        <v>500306986.18524998</v>
      </c>
      <c r="AA501" s="155">
        <v>496750389</v>
      </c>
      <c r="AB501" s="154">
        <v>486815381.21999997</v>
      </c>
      <c r="AC501" s="156" t="s">
        <v>9324</v>
      </c>
      <c r="AD501" s="156">
        <v>45300.458333333328</v>
      </c>
      <c r="AE501" s="187" t="s">
        <v>9320</v>
      </c>
      <c r="AF501" s="140" t="s">
        <v>9325</v>
      </c>
      <c r="AG501" s="158" t="s">
        <v>109</v>
      </c>
    </row>
    <row r="502" spans="1:33" ht="12.6" customHeight="1">
      <c r="A502" s="160" t="s">
        <v>5209</v>
      </c>
      <c r="B502" s="159" t="s">
        <v>5210</v>
      </c>
      <c r="C502" s="159" t="s">
        <v>5211</v>
      </c>
      <c r="D502" s="160" t="s">
        <v>20</v>
      </c>
      <c r="E502" s="143">
        <v>1706925454</v>
      </c>
      <c r="F502" s="146">
        <v>1877618000</v>
      </c>
      <c r="G502" s="183">
        <v>1.00657</v>
      </c>
      <c r="H502" s="146">
        <v>54539359</v>
      </c>
      <c r="I502" s="145">
        <v>0.86745000000000005</v>
      </c>
      <c r="J502" s="146">
        <v>1646669746.1884871</v>
      </c>
      <c r="K502" s="146">
        <v>1506582739</v>
      </c>
      <c r="L502" s="146">
        <v>1486151367.8433251</v>
      </c>
      <c r="M502" s="147">
        <v>0.90801626855692186</v>
      </c>
      <c r="N502" s="146">
        <v>1646669746.1884871</v>
      </c>
      <c r="O502" s="148">
        <v>0.87331964259927231</v>
      </c>
      <c r="P502" s="148"/>
      <c r="Q502" s="149">
        <v>1.0041019898542856</v>
      </c>
      <c r="R502" s="150" t="s">
        <v>5893</v>
      </c>
      <c r="S502" s="146" t="s">
        <v>2708</v>
      </c>
      <c r="T502" s="151">
        <v>86.746730403621441</v>
      </c>
      <c r="U502" s="152">
        <v>87.130134198122832</v>
      </c>
      <c r="V502" s="119">
        <f t="shared" si="57"/>
        <v>0.87485846428826308</v>
      </c>
      <c r="W502" s="150" t="s">
        <v>5892</v>
      </c>
      <c r="X502" s="153">
        <v>1.0040825396859212</v>
      </c>
      <c r="Y502" s="154">
        <v>100408.25396859212</v>
      </c>
      <c r="Z502" s="121">
        <f t="shared" si="58"/>
        <v>1642618320.7379501</v>
      </c>
      <c r="AA502" s="155">
        <v>1512733423</v>
      </c>
      <c r="AB502" s="154">
        <v>1482478754.54</v>
      </c>
      <c r="AC502" s="156" t="s">
        <v>9326</v>
      </c>
      <c r="AD502" s="156">
        <v>45301.625</v>
      </c>
      <c r="AE502" s="187" t="s">
        <v>9327</v>
      </c>
      <c r="AF502" s="140" t="s">
        <v>9328</v>
      </c>
      <c r="AG502" s="9" t="s">
        <v>109</v>
      </c>
    </row>
    <row r="503" spans="1:33" ht="12.6" customHeight="1">
      <c r="A503" s="160" t="s">
        <v>5214</v>
      </c>
      <c r="B503" s="159" t="s">
        <v>5215</v>
      </c>
      <c r="C503" s="159" t="s">
        <v>543</v>
      </c>
      <c r="D503" s="160" t="s">
        <v>20</v>
      </c>
      <c r="E503" s="143">
        <v>514270000</v>
      </c>
      <c r="F503" s="146">
        <v>565697000</v>
      </c>
      <c r="G503" s="183">
        <v>1.00657</v>
      </c>
      <c r="H503" s="146">
        <v>28149037</v>
      </c>
      <c r="I503" s="145">
        <v>0.87744999999999995</v>
      </c>
      <c r="J503" s="146">
        <v>503081653.50486046</v>
      </c>
      <c r="K503" s="146">
        <v>488786700</v>
      </c>
      <c r="L503" s="146">
        <v>482158068.04661995</v>
      </c>
      <c r="M503" s="147">
        <v>0.96441686753946687</v>
      </c>
      <c r="N503" s="146">
        <v>503081653.50486046</v>
      </c>
      <c r="O503" s="148">
        <v>0.88351672631091427</v>
      </c>
      <c r="P503" s="148"/>
      <c r="Q503" s="149">
        <v>0.99657260253333713</v>
      </c>
      <c r="R503" s="150" t="s">
        <v>5896</v>
      </c>
      <c r="S503" s="146" t="s">
        <v>5457</v>
      </c>
      <c r="T503" s="151">
        <v>87.746156036844653</v>
      </c>
      <c r="U503" s="152">
        <v>88.358011024635303</v>
      </c>
      <c r="V503" s="119">
        <f t="shared" si="57"/>
        <v>0.88054070818830577</v>
      </c>
      <c r="W503" s="150" t="s">
        <v>5895</v>
      </c>
      <c r="X503" s="153">
        <v>0.99656012847867326</v>
      </c>
      <c r="Y503" s="154">
        <v>99656.012847867329</v>
      </c>
      <c r="Z503" s="121">
        <f t="shared" si="58"/>
        <v>498113045.24309999</v>
      </c>
      <c r="AA503" s="155">
        <v>487105337</v>
      </c>
      <c r="AB503" s="154">
        <v>477363230.25999999</v>
      </c>
      <c r="AC503" s="156" t="s">
        <v>9329</v>
      </c>
      <c r="AD503" s="156">
        <v>45301.458333333328</v>
      </c>
      <c r="AE503" s="187" t="s">
        <v>9320</v>
      </c>
      <c r="AF503" s="140" t="s">
        <v>9330</v>
      </c>
      <c r="AG503" s="140"/>
    </row>
    <row r="504" spans="1:33" ht="12.6" customHeight="1">
      <c r="A504" s="160" t="s">
        <v>5223</v>
      </c>
      <c r="B504" s="159" t="s">
        <v>5224</v>
      </c>
      <c r="C504" s="159" t="s">
        <v>5225</v>
      </c>
      <c r="D504" s="160" t="s">
        <v>20</v>
      </c>
      <c r="E504" s="143">
        <v>882796364</v>
      </c>
      <c r="F504" s="146">
        <v>971076000</v>
      </c>
      <c r="G504" s="183">
        <v>1.00657</v>
      </c>
      <c r="H504" s="146">
        <v>39560045</v>
      </c>
      <c r="I504" s="145">
        <v>0.87744999999999995</v>
      </c>
      <c r="J504" s="146">
        <v>862516823.79458392</v>
      </c>
      <c r="K504" s="146">
        <v>846753252</v>
      </c>
      <c r="L504" s="146">
        <v>835270092.44832706</v>
      </c>
      <c r="M504" s="147">
        <v>0.97459291947558502</v>
      </c>
      <c r="N504" s="146">
        <v>862516823.79458392</v>
      </c>
      <c r="O504" s="148">
        <v>0.88345967063396558</v>
      </c>
      <c r="P504" s="148"/>
      <c r="Q504" s="149">
        <v>0.99955800646243431</v>
      </c>
      <c r="R504" s="150" t="s">
        <v>5899</v>
      </c>
      <c r="S504" s="146" t="s">
        <v>5456</v>
      </c>
      <c r="T504" s="151">
        <v>87.745043885728819</v>
      </c>
      <c r="U504" s="152">
        <v>88.244511717488862</v>
      </c>
      <c r="V504" s="119">
        <f t="shared" si="57"/>
        <v>0.88205465895563273</v>
      </c>
      <c r="W504" s="150" t="s">
        <v>5898</v>
      </c>
      <c r="X504" s="153">
        <v>0.99955752690829558</v>
      </c>
      <c r="Y504" s="154">
        <v>99955.752690829555</v>
      </c>
      <c r="Z504" s="121">
        <f t="shared" si="58"/>
        <v>856541701.38599992</v>
      </c>
      <c r="AA504" s="155">
        <v>846378587</v>
      </c>
      <c r="AB504" s="154">
        <v>829451015.25999999</v>
      </c>
      <c r="AC504" s="156" t="s">
        <v>9329</v>
      </c>
      <c r="AD504" s="156">
        <v>45301.458333333328</v>
      </c>
      <c r="AE504" s="187" t="s">
        <v>9320</v>
      </c>
      <c r="AF504" s="140" t="s">
        <v>9331</v>
      </c>
      <c r="AG504" s="158" t="s">
        <v>109</v>
      </c>
    </row>
    <row r="505" spans="1:33" ht="12.6" customHeight="1">
      <c r="A505" s="164" t="s">
        <v>5270</v>
      </c>
      <c r="B505" s="159" t="s">
        <v>5271</v>
      </c>
      <c r="C505" s="159" t="s">
        <v>5067</v>
      </c>
      <c r="D505" s="160" t="s">
        <v>20</v>
      </c>
      <c r="E505" s="143">
        <v>1229685456</v>
      </c>
      <c r="F505" s="146">
        <v>1352654000</v>
      </c>
      <c r="G505" s="183">
        <v>1.0063790000000001</v>
      </c>
      <c r="H505" s="146">
        <v>43591706</v>
      </c>
      <c r="I505" s="145">
        <v>0.86745000000000005</v>
      </c>
      <c r="J505" s="146">
        <v>1186622654.5350618</v>
      </c>
      <c r="K505" s="146">
        <v>1193604154</v>
      </c>
      <c r="L505" s="146">
        <v>1177193791.8003988</v>
      </c>
      <c r="M505" s="147">
        <v>0.9983432181030909</v>
      </c>
      <c r="N505" s="146">
        <v>1186622654.5350618</v>
      </c>
      <c r="O505" s="148">
        <v>0.87316772759712669</v>
      </c>
      <c r="P505" s="148"/>
      <c r="Q505" s="149">
        <v>0.99345001123718912</v>
      </c>
      <c r="R505" s="150" t="s">
        <v>5876</v>
      </c>
      <c r="S505" s="146" t="s">
        <v>5450</v>
      </c>
      <c r="T505" s="151">
        <v>86.752218095352177</v>
      </c>
      <c r="U505" s="152">
        <v>87.182001121616253</v>
      </c>
      <c r="V505" s="119">
        <f t="shared" ref="V505:V568" si="59">R505/F505</f>
        <v>0.86603987420286344</v>
      </c>
      <c r="W505" s="150" t="s">
        <v>5875</v>
      </c>
      <c r="X505" s="153">
        <v>0.99337003402200419</v>
      </c>
      <c r="Y505" s="154">
        <v>99337.003402200426</v>
      </c>
      <c r="Z505" s="121">
        <f t="shared" si="58"/>
        <v>1171358457.9578001</v>
      </c>
      <c r="AA505" s="155">
        <v>1185690600</v>
      </c>
      <c r="AB505" s="154">
        <v>1161976788</v>
      </c>
      <c r="AC505" s="156" t="s">
        <v>9332</v>
      </c>
      <c r="AD505" s="156">
        <v>45307.5</v>
      </c>
      <c r="AE505" s="187" t="s">
        <v>9333</v>
      </c>
      <c r="AF505" s="140" t="s">
        <v>9334</v>
      </c>
      <c r="AG505" s="158" t="s">
        <v>109</v>
      </c>
    </row>
    <row r="506" spans="1:33" ht="12.6" customHeight="1">
      <c r="A506" s="160" t="s">
        <v>5263</v>
      </c>
      <c r="B506" s="159" t="s">
        <v>5264</v>
      </c>
      <c r="C506" s="159" t="s">
        <v>326</v>
      </c>
      <c r="D506" s="160" t="s">
        <v>20</v>
      </c>
      <c r="E506" s="143">
        <v>507607600</v>
      </c>
      <c r="F506" s="146">
        <v>558368600</v>
      </c>
      <c r="G506" s="183">
        <v>1.00657</v>
      </c>
      <c r="H506" s="146">
        <v>17134483</v>
      </c>
      <c r="I506" s="145">
        <v>0.87744999999999995</v>
      </c>
      <c r="J506" s="146">
        <v>495259268.23106992</v>
      </c>
      <c r="K506" s="146">
        <v>499563520</v>
      </c>
      <c r="L506" s="146">
        <v>492788739.279872</v>
      </c>
      <c r="M506" s="147">
        <v>1.0015274921655699</v>
      </c>
      <c r="N506" s="146">
        <v>495259268.23106992</v>
      </c>
      <c r="O506" s="148">
        <v>0.88339735100451899</v>
      </c>
      <c r="P506" s="148"/>
      <c r="Q506" s="149">
        <v>0.99449499927618834</v>
      </c>
      <c r="R506" s="150">
        <v>489343236</v>
      </c>
      <c r="S506" s="146" t="s">
        <v>5449</v>
      </c>
      <c r="T506" s="151">
        <v>87.745901728675008</v>
      </c>
      <c r="U506" s="152">
        <v>88.12402473125492</v>
      </c>
      <c r="V506" s="119">
        <f t="shared" si="59"/>
        <v>0.87638029072551715</v>
      </c>
      <c r="W506" s="150">
        <v>555289250</v>
      </c>
      <c r="X506" s="153">
        <v>0.99448509461312828</v>
      </c>
      <c r="Y506" s="154">
        <v>99448.509461312831</v>
      </c>
      <c r="Z506" s="121">
        <f t="shared" si="58"/>
        <v>489338383.30414999</v>
      </c>
      <c r="AA506" s="155">
        <v>496808475</v>
      </c>
      <c r="AB506" s="154">
        <v>486872305.5</v>
      </c>
      <c r="AC506" s="156" t="s">
        <v>9335</v>
      </c>
      <c r="AD506" s="156">
        <v>45317.458333333328</v>
      </c>
      <c r="AE506" s="187" t="s">
        <v>9336</v>
      </c>
      <c r="AF506" s="140" t="s">
        <v>9337</v>
      </c>
      <c r="AG506" s="140"/>
    </row>
    <row r="507" spans="1:33" ht="12.6" customHeight="1">
      <c r="A507" s="160" t="s">
        <v>5288</v>
      </c>
      <c r="B507" s="159" t="s">
        <v>5074</v>
      </c>
      <c r="C507" s="159" t="s">
        <v>5075</v>
      </c>
      <c r="D507" s="160" t="s">
        <v>20</v>
      </c>
      <c r="E507" s="143">
        <v>6136995000</v>
      </c>
      <c r="F507" s="146">
        <v>6136995000</v>
      </c>
      <c r="G507" s="183">
        <v>1.00657</v>
      </c>
      <c r="H507" s="146">
        <v>328603324</v>
      </c>
      <c r="I507" s="145">
        <v>0.85494999999999999</v>
      </c>
      <c r="J507" s="146">
        <v>5328959420.2565918</v>
      </c>
      <c r="K507" s="146">
        <v>5291973459</v>
      </c>
      <c r="L507" s="146">
        <v>5220206890.1331167</v>
      </c>
      <c r="M507" s="147">
        <v>0.98584269283109027</v>
      </c>
      <c r="N507" s="146">
        <v>5328959420.2565918</v>
      </c>
      <c r="O507" s="148">
        <v>0.8608847982683101</v>
      </c>
      <c r="P507" s="148"/>
      <c r="Q507" s="149">
        <v>1.0133879875280649</v>
      </c>
      <c r="R507" s="150">
        <v>5364732200</v>
      </c>
      <c r="S507" s="146" t="s">
        <v>1246</v>
      </c>
      <c r="T507" s="151">
        <v>85.558776511319266</v>
      </c>
      <c r="U507" s="152">
        <v>86.322350545411723</v>
      </c>
      <c r="V507" s="119">
        <f t="shared" si="59"/>
        <v>0.87416271318454719</v>
      </c>
      <c r="W507" s="150">
        <v>6214766125</v>
      </c>
      <c r="X507" s="153">
        <v>1.0126725091025819</v>
      </c>
      <c r="Y507" s="154">
        <v>101267.25091025818</v>
      </c>
      <c r="Z507" s="121">
        <f t="shared" si="58"/>
        <v>5360978210.7149496</v>
      </c>
      <c r="AA507" s="155">
        <v>5359036041</v>
      </c>
      <c r="AB507" s="154">
        <v>5251855320.1800003</v>
      </c>
      <c r="AC507" s="156" t="s">
        <v>9338</v>
      </c>
      <c r="AD507" s="156">
        <v>45317.5</v>
      </c>
      <c r="AE507" s="187" t="s">
        <v>9339</v>
      </c>
      <c r="AF507" s="140" t="s">
        <v>9340</v>
      </c>
      <c r="AG507" s="140"/>
    </row>
    <row r="508" spans="1:33" ht="12.6" customHeight="1">
      <c r="A508" s="160" t="s">
        <v>5297</v>
      </c>
      <c r="B508" s="159" t="s">
        <v>5284</v>
      </c>
      <c r="C508" s="159" t="s">
        <v>5285</v>
      </c>
      <c r="D508" s="160" t="s">
        <v>20</v>
      </c>
      <c r="E508" s="143">
        <v>2217545455</v>
      </c>
      <c r="F508" s="146">
        <v>2439300000</v>
      </c>
      <c r="G508" s="183">
        <v>1.0068299999999999</v>
      </c>
      <c r="H508" s="146">
        <v>82157141</v>
      </c>
      <c r="I508" s="145">
        <v>0.86745000000000005</v>
      </c>
      <c r="J508" s="146">
        <v>2141312794.5010998</v>
      </c>
      <c r="K508" s="146">
        <v>1928120512</v>
      </c>
      <c r="L508" s="146">
        <v>1902463783.5950205</v>
      </c>
      <c r="M508" s="147">
        <v>0.89395083711208734</v>
      </c>
      <c r="N508" s="146">
        <v>2141312794.5010998</v>
      </c>
      <c r="O508" s="148">
        <v>0.87358118564552389</v>
      </c>
      <c r="P508" s="148"/>
      <c r="Q508" s="149">
        <v>0.99641759985852063</v>
      </c>
      <c r="R508" s="150">
        <v>2119280460</v>
      </c>
      <c r="S508" s="146" t="s">
        <v>2721</v>
      </c>
      <c r="T508" s="151">
        <v>86.754469176590021</v>
      </c>
      <c r="U508" s="152">
        <v>87.202238031736854</v>
      </c>
      <c r="V508" s="119">
        <f t="shared" si="59"/>
        <v>0.86880681343008237</v>
      </c>
      <c r="W508" s="150">
        <v>2430305125</v>
      </c>
      <c r="X508" s="153">
        <v>0.99631251793547326</v>
      </c>
      <c r="Y508" s="154">
        <v>99631.25179354733</v>
      </c>
      <c r="Z508" s="121">
        <f t="shared" si="58"/>
        <v>2119058109.7208002</v>
      </c>
      <c r="AA508" s="155">
        <v>1921010603</v>
      </c>
      <c r="AB508" s="154">
        <v>1882590390.9400001</v>
      </c>
      <c r="AC508" s="156" t="s">
        <v>9341</v>
      </c>
      <c r="AD508" s="156">
        <v>45320.708333333328</v>
      </c>
      <c r="AE508" s="187" t="s">
        <v>9342</v>
      </c>
      <c r="AF508" s="140" t="s">
        <v>9343</v>
      </c>
      <c r="AG508" s="158" t="s">
        <v>109</v>
      </c>
    </row>
    <row r="509" spans="1:33" ht="12.6" customHeight="1">
      <c r="A509" s="160" t="s">
        <v>5298</v>
      </c>
      <c r="B509" s="159" t="s">
        <v>5281</v>
      </c>
      <c r="C509" s="159" t="s">
        <v>367</v>
      </c>
      <c r="D509" s="160" t="s">
        <v>20</v>
      </c>
      <c r="E509" s="143">
        <v>608099091</v>
      </c>
      <c r="F509" s="146">
        <v>668909000</v>
      </c>
      <c r="G509" s="183">
        <v>1.0079649999999998</v>
      </c>
      <c r="H509" s="146">
        <v>32989973</v>
      </c>
      <c r="I509" s="145">
        <v>0.87744999999999995</v>
      </c>
      <c r="J509" s="146">
        <v>595652054.16047812</v>
      </c>
      <c r="K509" s="146">
        <v>582370576</v>
      </c>
      <c r="L509" s="146">
        <v>575268974.4850831</v>
      </c>
      <c r="M509" s="147">
        <v>0.97323695109059483</v>
      </c>
      <c r="N509" s="146">
        <v>595652054.16047812</v>
      </c>
      <c r="O509" s="148">
        <v>0.88480145627169304</v>
      </c>
      <c r="P509" s="148"/>
      <c r="Q509" s="149">
        <v>0.99452728563111359</v>
      </c>
      <c r="R509" s="150">
        <v>587765000</v>
      </c>
      <c r="S509" s="146" t="s">
        <v>5445</v>
      </c>
      <c r="T509" s="151">
        <v>87.747526166393271</v>
      </c>
      <c r="U509" s="152">
        <v>88.355148718852973</v>
      </c>
      <c r="V509" s="119">
        <f t="shared" si="59"/>
        <v>0.87869201939277242</v>
      </c>
      <c r="W509" s="150">
        <v>665230050</v>
      </c>
      <c r="X509" s="153">
        <v>0.9945000740010973</v>
      </c>
      <c r="Y509" s="154">
        <v>99450.007400109724</v>
      </c>
      <c r="Z509" s="121">
        <f t="shared" si="58"/>
        <v>587749028.56365001</v>
      </c>
      <c r="AA509" s="155">
        <v>579167581</v>
      </c>
      <c r="AB509" s="154">
        <v>567584229.38</v>
      </c>
      <c r="AC509" s="156" t="s">
        <v>9344</v>
      </c>
      <c r="AD509" s="156">
        <v>45321.458333333328</v>
      </c>
      <c r="AE509" s="187" t="s">
        <v>9345</v>
      </c>
      <c r="AF509" s="140" t="s">
        <v>9346</v>
      </c>
      <c r="AG509" s="140"/>
    </row>
    <row r="510" spans="1:33" ht="12.6" customHeight="1">
      <c r="A510" s="160" t="s">
        <v>5312</v>
      </c>
      <c r="B510" s="159" t="s">
        <v>5313</v>
      </c>
      <c r="C510" s="159" t="s">
        <v>5314</v>
      </c>
      <c r="D510" s="160" t="s">
        <v>20</v>
      </c>
      <c r="E510" s="143">
        <v>630940000</v>
      </c>
      <c r="F510" s="146">
        <v>694034000</v>
      </c>
      <c r="G510" s="183">
        <v>1.00657</v>
      </c>
      <c r="H510" s="146">
        <v>29877207</v>
      </c>
      <c r="I510" s="145">
        <v>0.87744999999999995</v>
      </c>
      <c r="J510" s="146">
        <v>616642584.49363101</v>
      </c>
      <c r="K510" s="146">
        <v>542936027</v>
      </c>
      <c r="L510" s="146">
        <v>535573054.36344212</v>
      </c>
      <c r="M510" s="147">
        <v>0.87344656017466205</v>
      </c>
      <c r="N510" s="146">
        <v>616642584.49363101</v>
      </c>
      <c r="O510" s="148">
        <v>0.88347417910642523</v>
      </c>
      <c r="P510" s="148"/>
      <c r="Q510" s="149">
        <v>0.99704196422945934</v>
      </c>
      <c r="R510" s="150">
        <v>610840200</v>
      </c>
      <c r="S510" s="146" t="s">
        <v>4085</v>
      </c>
      <c r="T510" s="151">
        <v>87.74678217339661</v>
      </c>
      <c r="U510" s="152">
        <v>88.275841537806173</v>
      </c>
      <c r="V510" s="119">
        <f t="shared" si="59"/>
        <v>0.88013008008253202</v>
      </c>
      <c r="W510" s="150">
        <v>691967575</v>
      </c>
      <c r="X510" s="153">
        <v>0.99702258823054779</v>
      </c>
      <c r="Y510" s="154">
        <v>99702.258823054784</v>
      </c>
      <c r="Z510" s="121">
        <f t="shared" si="58"/>
        <v>610828400.4016</v>
      </c>
      <c r="AA510" s="155">
        <v>541319483</v>
      </c>
      <c r="AB510" s="154">
        <v>530493093.33999997</v>
      </c>
      <c r="AC510" s="156" t="s">
        <v>9347</v>
      </c>
      <c r="AD510" s="156">
        <v>45323.458333333328</v>
      </c>
      <c r="AE510" s="187" t="s">
        <v>9348</v>
      </c>
      <c r="AF510" s="140" t="s">
        <v>9349</v>
      </c>
      <c r="AG510" s="158" t="s">
        <v>109</v>
      </c>
    </row>
    <row r="511" spans="1:33" ht="12.6" customHeight="1">
      <c r="A511" s="160" t="s">
        <v>5317</v>
      </c>
      <c r="B511" s="159" t="s">
        <v>5318</v>
      </c>
      <c r="C511" s="159" t="s">
        <v>5314</v>
      </c>
      <c r="D511" s="160" t="s">
        <v>20</v>
      </c>
      <c r="E511" s="143">
        <v>638024546</v>
      </c>
      <c r="F511" s="146">
        <v>701827000</v>
      </c>
      <c r="G511" s="183">
        <v>1.00657</v>
      </c>
      <c r="H511" s="146">
        <v>14155912</v>
      </c>
      <c r="I511" s="145">
        <v>0.87744999999999995</v>
      </c>
      <c r="J511" s="146">
        <v>621598833.09015548</v>
      </c>
      <c r="K511" s="146">
        <v>561648240</v>
      </c>
      <c r="L511" s="146">
        <v>554031503.55806398</v>
      </c>
      <c r="M511" s="147">
        <v>0.89685037758891151</v>
      </c>
      <c r="N511" s="146">
        <v>621598833.09015548</v>
      </c>
      <c r="O511" s="148">
        <v>0.8833335175640763</v>
      </c>
      <c r="P511" s="148"/>
      <c r="Q511" s="149">
        <v>0.99999998674024038</v>
      </c>
      <c r="R511" s="150">
        <v>617552900</v>
      </c>
      <c r="S511" s="146" t="s">
        <v>5572</v>
      </c>
      <c r="T511" s="151">
        <v>87.747678438456049</v>
      </c>
      <c r="U511" s="152">
        <v>87.994816231266199</v>
      </c>
      <c r="V511" s="119">
        <f t="shared" si="59"/>
        <v>0.87992183258837287</v>
      </c>
      <c r="W511" s="150">
        <v>701806000</v>
      </c>
      <c r="X511" s="153">
        <v>0.999970078096169</v>
      </c>
      <c r="Y511" s="154">
        <v>99997.007809616902</v>
      </c>
      <c r="Z511" s="121">
        <f t="shared" si="58"/>
        <v>617534481.71560001</v>
      </c>
      <c r="AA511" s="155">
        <v>561631435</v>
      </c>
      <c r="AB511" s="154">
        <v>550398806.29999995</v>
      </c>
      <c r="AC511" s="156" t="s">
        <v>9347</v>
      </c>
      <c r="AD511" s="156">
        <v>45323.458333333328</v>
      </c>
      <c r="AE511" s="187" t="s">
        <v>9348</v>
      </c>
      <c r="AF511" s="140" t="s">
        <v>9350</v>
      </c>
      <c r="AG511" s="158" t="s">
        <v>109</v>
      </c>
    </row>
    <row r="512" spans="1:33" ht="12.6" customHeight="1">
      <c r="A512" s="160" t="s">
        <v>11204</v>
      </c>
      <c r="B512" s="159" t="s">
        <v>5300</v>
      </c>
      <c r="C512" s="159" t="s">
        <v>621</v>
      </c>
      <c r="D512" s="160" t="s">
        <v>20</v>
      </c>
      <c r="E512" s="143">
        <v>920538182</v>
      </c>
      <c r="F512" s="146">
        <v>1012592000</v>
      </c>
      <c r="G512" s="183">
        <v>0.99560495618458356</v>
      </c>
      <c r="H512" s="146">
        <v>43508613</v>
      </c>
      <c r="I512" s="145">
        <v>0.87744999999999995</v>
      </c>
      <c r="J512" s="146">
        <v>889925839.54569483</v>
      </c>
      <c r="K512" s="146">
        <v>878888105</v>
      </c>
      <c r="L512" s="146">
        <v>857524846.20428312</v>
      </c>
      <c r="M512" s="147">
        <v>0.95913783714799183</v>
      </c>
      <c r="N512" s="146">
        <v>889925839.54569483</v>
      </c>
      <c r="O512" s="148">
        <v>0.87342042790141738</v>
      </c>
      <c r="P512" s="148"/>
      <c r="Q512" s="149">
        <v>1.0097629997753457</v>
      </c>
      <c r="R512" s="150">
        <v>902505245</v>
      </c>
      <c r="S512" s="146" t="s">
        <v>2825</v>
      </c>
      <c r="T512" s="151">
        <v>87.746854077289044</v>
      </c>
      <c r="U512" s="152">
        <v>88.26826207159273</v>
      </c>
      <c r="V512" s="119">
        <f t="shared" si="59"/>
        <v>0.89128221929464191</v>
      </c>
      <c r="W512" s="150">
        <v>1022457250</v>
      </c>
      <c r="X512" s="153">
        <v>1.0097425715391786</v>
      </c>
      <c r="Y512" s="154">
        <v>100974.25715391786</v>
      </c>
      <c r="Z512" s="121">
        <f t="shared" si="58"/>
        <v>902487094.5356499</v>
      </c>
      <c r="AA512" s="155">
        <v>887450736</v>
      </c>
      <c r="AB512" s="154">
        <v>869701721.27999997</v>
      </c>
      <c r="AC512" s="156" t="s">
        <v>9351</v>
      </c>
      <c r="AD512" s="156">
        <v>45327.458333333328</v>
      </c>
      <c r="AE512" s="187" t="s">
        <v>9352</v>
      </c>
      <c r="AF512" s="140" t="s">
        <v>9353</v>
      </c>
      <c r="AG512" s="158" t="s">
        <v>109</v>
      </c>
    </row>
    <row r="513" spans="1:33" ht="12.6" customHeight="1">
      <c r="A513" s="160" t="s">
        <v>5303</v>
      </c>
      <c r="B513" s="159" t="s">
        <v>5304</v>
      </c>
      <c r="C513" s="159" t="s">
        <v>5305</v>
      </c>
      <c r="D513" s="160" t="s">
        <v>20</v>
      </c>
      <c r="E513" s="143">
        <v>910326364</v>
      </c>
      <c r="F513" s="146">
        <v>1001359000</v>
      </c>
      <c r="G513" s="183">
        <v>1.00657</v>
      </c>
      <c r="H513" s="146">
        <v>42669126</v>
      </c>
      <c r="I513" s="145">
        <v>0.87744999999999995</v>
      </c>
      <c r="J513" s="146">
        <v>889644236.86769342</v>
      </c>
      <c r="K513" s="146">
        <v>903040350</v>
      </c>
      <c r="L513" s="146">
        <v>890793858.59750998</v>
      </c>
      <c r="M513" s="147">
        <v>1.0078784067630278</v>
      </c>
      <c r="N513" s="146">
        <v>890793859</v>
      </c>
      <c r="O513" s="148">
        <v>0.8846705863923624</v>
      </c>
      <c r="P513" s="148"/>
      <c r="Q513" s="149">
        <v>0.99879125355734844</v>
      </c>
      <c r="R513" s="150">
        <v>882809500</v>
      </c>
      <c r="S513" s="146" t="s">
        <v>5429</v>
      </c>
      <c r="T513" s="151">
        <v>87.861120099480999</v>
      </c>
      <c r="U513" s="152">
        <v>88.379654607757303</v>
      </c>
      <c r="V513" s="119">
        <f t="shared" si="59"/>
        <v>0.88161139012082579</v>
      </c>
      <c r="W513" s="150">
        <v>998883175</v>
      </c>
      <c r="X513" s="153">
        <v>0.9975275350798265</v>
      </c>
      <c r="Y513" s="154">
        <v>99752.753507982648</v>
      </c>
      <c r="Z513" s="121">
        <f t="shared" si="58"/>
        <v>881699143.29504991</v>
      </c>
      <c r="AA513" s="155">
        <v>900807615</v>
      </c>
      <c r="AB513" s="154">
        <v>882791462.69999993</v>
      </c>
      <c r="AC513" s="156" t="s">
        <v>9354</v>
      </c>
      <c r="AD513" s="156">
        <v>45328.666666666664</v>
      </c>
      <c r="AE513" s="187" t="s">
        <v>9355</v>
      </c>
      <c r="AF513" s="140" t="s">
        <v>9356</v>
      </c>
      <c r="AG513" s="158" t="s">
        <v>109</v>
      </c>
    </row>
    <row r="514" spans="1:33" ht="12.6" customHeight="1">
      <c r="A514" s="160" t="s">
        <v>5308</v>
      </c>
      <c r="B514" s="159" t="s">
        <v>5309</v>
      </c>
      <c r="C514" s="159" t="s">
        <v>5305</v>
      </c>
      <c r="D514" s="160" t="s">
        <v>20</v>
      </c>
      <c r="E514" s="143">
        <v>563855455</v>
      </c>
      <c r="F514" s="146">
        <v>620241000</v>
      </c>
      <c r="G514" s="183">
        <v>1.0063500000000003</v>
      </c>
      <c r="H514" s="146">
        <v>22195323</v>
      </c>
      <c r="I514" s="145">
        <v>0.87744999999999995</v>
      </c>
      <c r="J514" s="146">
        <v>550406365.73925757</v>
      </c>
      <c r="K514" s="146">
        <v>539159610</v>
      </c>
      <c r="L514" s="146">
        <v>531731608.05303019</v>
      </c>
      <c r="M514" s="147">
        <v>0.97203593845479419</v>
      </c>
      <c r="N514" s="146">
        <v>550406365.73925757</v>
      </c>
      <c r="O514" s="148">
        <v>0.88322859449288782</v>
      </c>
      <c r="P514" s="148"/>
      <c r="Q514" s="149">
        <v>0.99429009862378714</v>
      </c>
      <c r="R514" s="150">
        <v>543843000</v>
      </c>
      <c r="S514" s="146" t="s">
        <v>5434</v>
      </c>
      <c r="T514" s="151">
        <v>87.746835373539184</v>
      </c>
      <c r="U514" s="152">
        <v>88.187841791067285</v>
      </c>
      <c r="V514" s="119">
        <f t="shared" si="59"/>
        <v>0.87682529855330427</v>
      </c>
      <c r="W514" s="150">
        <v>616687050</v>
      </c>
      <c r="X514" s="153">
        <v>0.99427004986771272</v>
      </c>
      <c r="Y514" s="154">
        <v>99427.004986771266</v>
      </c>
      <c r="Z514" s="121">
        <f t="shared" si="58"/>
        <v>543832088.85614991</v>
      </c>
      <c r="AA514" s="155">
        <v>536070253</v>
      </c>
      <c r="AB514" s="154">
        <v>525348847.94</v>
      </c>
      <c r="AC514" s="156" t="s">
        <v>9357</v>
      </c>
      <c r="AD514" s="156">
        <v>45328.458333333328</v>
      </c>
      <c r="AE514" s="187" t="s">
        <v>9355</v>
      </c>
      <c r="AF514" s="140" t="s">
        <v>9358</v>
      </c>
      <c r="AG514" s="158" t="s">
        <v>109</v>
      </c>
    </row>
    <row r="515" spans="1:33" ht="12.6" customHeight="1">
      <c r="A515" s="160" t="s">
        <v>5329</v>
      </c>
      <c r="B515" s="159" t="s">
        <v>1446</v>
      </c>
      <c r="C515" s="159" t="s">
        <v>501</v>
      </c>
      <c r="D515" s="160" t="s">
        <v>20</v>
      </c>
      <c r="E515" s="143">
        <v>543200000</v>
      </c>
      <c r="F515" s="146">
        <v>597520000</v>
      </c>
      <c r="G515" s="183">
        <v>1.0065869999999999</v>
      </c>
      <c r="H515" s="146">
        <v>31530821</v>
      </c>
      <c r="I515" s="145">
        <v>0.87744999999999995</v>
      </c>
      <c r="J515" s="146">
        <v>531611550.19093788</v>
      </c>
      <c r="K515" s="146">
        <v>536558966</v>
      </c>
      <c r="L515" s="146">
        <v>529291414.31086117</v>
      </c>
      <c r="M515" s="147">
        <v>1.0021617420027762</v>
      </c>
      <c r="N515" s="146">
        <v>531611550.19093788</v>
      </c>
      <c r="O515" s="148">
        <v>0.88355174930109026</v>
      </c>
      <c r="P515" s="148"/>
      <c r="Q515" s="149">
        <v>1.0034030031720338</v>
      </c>
      <c r="R515" s="150">
        <v>529942200</v>
      </c>
      <c r="S515" s="146" t="s">
        <v>1520</v>
      </c>
      <c r="T515" s="151">
        <v>87.747809588093403</v>
      </c>
      <c r="U515" s="152">
        <v>88.392178157019728</v>
      </c>
      <c r="V515" s="119">
        <f t="shared" si="59"/>
        <v>0.88690286517606109</v>
      </c>
      <c r="W515" s="150">
        <v>599535175</v>
      </c>
      <c r="X515" s="153">
        <v>1.0033725649350649</v>
      </c>
      <c r="Y515" s="154">
        <v>100337.25649350649</v>
      </c>
      <c r="Z515" s="121">
        <f t="shared" si="58"/>
        <v>529926241.41729999</v>
      </c>
      <c r="AA515" s="155">
        <v>538368546</v>
      </c>
      <c r="AB515" s="154">
        <v>527601175.07999998</v>
      </c>
      <c r="AC515" s="156" t="s">
        <v>9359</v>
      </c>
      <c r="AD515" s="156">
        <v>45329.458333333328</v>
      </c>
      <c r="AE515" s="187" t="s">
        <v>9360</v>
      </c>
      <c r="AF515" s="140" t="s">
        <v>9361</v>
      </c>
      <c r="AG515" s="140" t="s">
        <v>111</v>
      </c>
    </row>
    <row r="516" spans="1:33" ht="12.6" customHeight="1">
      <c r="A516" s="160" t="s">
        <v>5333</v>
      </c>
      <c r="B516" s="159" t="s">
        <v>5326</v>
      </c>
      <c r="C516" s="159" t="s">
        <v>568</v>
      </c>
      <c r="D516" s="160" t="s">
        <v>20</v>
      </c>
      <c r="E516" s="143">
        <v>1142213364</v>
      </c>
      <c r="F516" s="146">
        <v>1256438000</v>
      </c>
      <c r="G516" s="183">
        <v>1.0068699999999999</v>
      </c>
      <c r="H516" s="146">
        <v>57493073</v>
      </c>
      <c r="I516" s="145">
        <v>0.86745000000000005</v>
      </c>
      <c r="J516" s="146">
        <v>1105005443.299247</v>
      </c>
      <c r="K516" s="146">
        <v>1076390042</v>
      </c>
      <c r="L516" s="146">
        <v>1062109144.7567691</v>
      </c>
      <c r="M516" s="147">
        <v>0.96751188367310714</v>
      </c>
      <c r="N516" s="146">
        <v>1105005443.299247</v>
      </c>
      <c r="O516" s="148">
        <v>0.87369515205367476</v>
      </c>
      <c r="P516" s="148"/>
      <c r="Q516" s="149">
        <v>0.99110663791761056</v>
      </c>
      <c r="R516" s="150">
        <v>1087825000</v>
      </c>
      <c r="S516" s="146" t="s">
        <v>2666</v>
      </c>
      <c r="T516" s="151">
        <v>86.754094643647377</v>
      </c>
      <c r="U516" s="152">
        <v>87.365711083663498</v>
      </c>
      <c r="V516" s="119">
        <f t="shared" si="59"/>
        <v>0.86580077966441638</v>
      </c>
      <c r="W516" s="150">
        <v>1245139525</v>
      </c>
      <c r="X516" s="153">
        <v>0.99100753479280312</v>
      </c>
      <c r="Y516" s="154">
        <v>99100.753479280305</v>
      </c>
      <c r="Z516" s="121">
        <f t="shared" si="58"/>
        <v>1087716987.7874</v>
      </c>
      <c r="AA516" s="155">
        <v>1066710642</v>
      </c>
      <c r="AB516" s="154">
        <v>1045376429.16</v>
      </c>
      <c r="AC516" s="156" t="s">
        <v>9362</v>
      </c>
      <c r="AD516" s="156">
        <v>45335.458333333328</v>
      </c>
      <c r="AE516" s="187" t="s">
        <v>9363</v>
      </c>
      <c r="AF516" s="140" t="s">
        <v>9364</v>
      </c>
      <c r="AG516" s="140"/>
    </row>
    <row r="517" spans="1:33" ht="12.6" customHeight="1">
      <c r="A517" s="160" t="s">
        <v>5347</v>
      </c>
      <c r="B517" s="159" t="s">
        <v>5339</v>
      </c>
      <c r="C517" s="159" t="s">
        <v>353</v>
      </c>
      <c r="D517" s="160" t="s">
        <v>20</v>
      </c>
      <c r="E517" s="143">
        <v>978080000</v>
      </c>
      <c r="F517" s="146">
        <v>1075888000</v>
      </c>
      <c r="G517" s="183">
        <v>0.99570622183572066</v>
      </c>
      <c r="H517" s="146">
        <v>65120940</v>
      </c>
      <c r="I517" s="145">
        <v>0.87744999999999995</v>
      </c>
      <c r="J517" s="146">
        <v>947965007.36580718</v>
      </c>
      <c r="K517" s="146">
        <v>896718870</v>
      </c>
      <c r="L517" s="146">
        <v>875011186.93456674</v>
      </c>
      <c r="M517" s="147">
        <v>0.9184277370917171</v>
      </c>
      <c r="N517" s="146">
        <v>947965007.36580718</v>
      </c>
      <c r="O517" s="148">
        <v>0.87343968981914311</v>
      </c>
      <c r="P517" s="148"/>
      <c r="Q517" s="149">
        <v>0.99937260169222186</v>
      </c>
      <c r="R517" s="150">
        <v>951426209</v>
      </c>
      <c r="S517" s="146" t="s">
        <v>5421</v>
      </c>
      <c r="T517" s="151">
        <v>87.746174014082982</v>
      </c>
      <c r="U517" s="152">
        <v>88.488343895443208</v>
      </c>
      <c r="V517" s="119">
        <f t="shared" si="59"/>
        <v>0.88431714918281457</v>
      </c>
      <c r="W517" s="150">
        <v>1075199475</v>
      </c>
      <c r="X517" s="153">
        <v>0.99936004026441416</v>
      </c>
      <c r="Y517" s="154">
        <v>99936.004026441413</v>
      </c>
      <c r="Z517" s="121">
        <f t="shared" si="58"/>
        <v>951414350.53574991</v>
      </c>
      <c r="AA517" s="155">
        <v>896145007</v>
      </c>
      <c r="AB517" s="154">
        <v>878222106.86000001</v>
      </c>
      <c r="AC517" s="156" t="s">
        <v>9365</v>
      </c>
      <c r="AD517" s="156">
        <v>45341.625</v>
      </c>
      <c r="AE517" s="187" t="s">
        <v>9366</v>
      </c>
      <c r="AF517" s="140" t="s">
        <v>9367</v>
      </c>
      <c r="AG517" s="140"/>
    </row>
    <row r="518" spans="1:33" ht="12.6" customHeight="1">
      <c r="A518" s="160" t="s">
        <v>5358</v>
      </c>
      <c r="B518" s="159" t="s">
        <v>5359</v>
      </c>
      <c r="C518" s="159" t="s">
        <v>343</v>
      </c>
      <c r="D518" s="160" t="s">
        <v>20</v>
      </c>
      <c r="E518" s="143">
        <v>560736364</v>
      </c>
      <c r="F518" s="146">
        <v>616810000</v>
      </c>
      <c r="G518" s="183">
        <v>1.0103200000000001</v>
      </c>
      <c r="H518" s="146">
        <v>30362242</v>
      </c>
      <c r="I518" s="145">
        <v>0.87744999999999995</v>
      </c>
      <c r="J518" s="146">
        <v>550526216.98114002</v>
      </c>
      <c r="K518" s="146">
        <v>540040222</v>
      </c>
      <c r="L518" s="146">
        <v>534701168.3492192</v>
      </c>
      <c r="M518" s="147">
        <v>0.98108041065165019</v>
      </c>
      <c r="N518" s="146">
        <v>550526216.98114002</v>
      </c>
      <c r="O518" s="148">
        <v>0.8869741044881615</v>
      </c>
      <c r="P518" s="148"/>
      <c r="Q518" s="149">
        <v>0.98443400044958984</v>
      </c>
      <c r="R518" s="150">
        <v>536516198</v>
      </c>
      <c r="S518" s="146" t="s">
        <v>5419</v>
      </c>
      <c r="T518" s="151">
        <v>87.749356054090825</v>
      </c>
      <c r="U518" s="152">
        <v>88.361953562048555</v>
      </c>
      <c r="V518" s="119">
        <f t="shared" si="59"/>
        <v>0.86982409169760544</v>
      </c>
      <c r="W518" s="150">
        <v>607180100</v>
      </c>
      <c r="X518" s="153">
        <v>0.98438757477991601</v>
      </c>
      <c r="Y518" s="154">
        <v>98438.757477991603</v>
      </c>
      <c r="Z518" s="121">
        <f t="shared" si="58"/>
        <v>536491071.50209999</v>
      </c>
      <c r="AA518" s="155">
        <v>531608885</v>
      </c>
      <c r="AB518" s="154">
        <v>520976707.30000001</v>
      </c>
      <c r="AC518" s="156" t="s">
        <v>9368</v>
      </c>
      <c r="AD518" s="156">
        <v>45349.458333333328</v>
      </c>
      <c r="AE518" s="187" t="s">
        <v>9369</v>
      </c>
      <c r="AF518" s="140" t="s">
        <v>9370</v>
      </c>
      <c r="AG518" s="140"/>
    </row>
    <row r="519" spans="1:33" ht="12.6" customHeight="1">
      <c r="A519" s="160" t="s">
        <v>5348</v>
      </c>
      <c r="B519" s="159" t="s">
        <v>5349</v>
      </c>
      <c r="C519" s="159" t="s">
        <v>402</v>
      </c>
      <c r="D519" s="160" t="s">
        <v>20</v>
      </c>
      <c r="E519" s="143">
        <v>3568500000</v>
      </c>
      <c r="F519" s="146">
        <v>3925350000</v>
      </c>
      <c r="G519" s="183">
        <v>0.99782999999999999</v>
      </c>
      <c r="H519" s="146">
        <v>163342771</v>
      </c>
      <c r="I519" s="145">
        <v>0.86745000000000005</v>
      </c>
      <c r="J519" s="146">
        <v>3419306994.4552751</v>
      </c>
      <c r="K519" s="146">
        <v>3417853309</v>
      </c>
      <c r="L519" s="146">
        <v>3342227835.9730806</v>
      </c>
      <c r="M519" s="147">
        <v>0.97519324726753043</v>
      </c>
      <c r="N519" s="146">
        <v>3419306994.4552751</v>
      </c>
      <c r="O519" s="148">
        <v>0.8654859029393096</v>
      </c>
      <c r="P519" s="148"/>
      <c r="Q519" s="149">
        <v>0.9988699291912192</v>
      </c>
      <c r="R519" s="150">
        <v>3422848000</v>
      </c>
      <c r="S519" s="146" t="s">
        <v>1475</v>
      </c>
      <c r="T519" s="151">
        <v>86.748617090136946</v>
      </c>
      <c r="U519" s="152">
        <v>87.300683281245611</v>
      </c>
      <c r="V519" s="119">
        <f t="shared" si="59"/>
        <v>0.87198542805100188</v>
      </c>
      <c r="W519" s="150">
        <v>3920757400</v>
      </c>
      <c r="X519" s="153">
        <v>0.99883001515788405</v>
      </c>
      <c r="Y519" s="154">
        <v>99883.001515788405</v>
      </c>
      <c r="Z519" s="121">
        <f t="shared" si="58"/>
        <v>3422712090.9260502</v>
      </c>
      <c r="AA519" s="155">
        <v>3413854473</v>
      </c>
      <c r="AB519" s="154">
        <v>3345577383.54</v>
      </c>
      <c r="AC519" s="156" t="s">
        <v>9371</v>
      </c>
      <c r="AD519" s="156">
        <v>45351.458333333328</v>
      </c>
      <c r="AE519" s="187" t="s">
        <v>9372</v>
      </c>
      <c r="AF519" s="140" t="s">
        <v>9373</v>
      </c>
      <c r="AG519" s="140"/>
    </row>
    <row r="520" spans="1:33" ht="12.6" customHeight="1">
      <c r="A520" s="160" t="s">
        <v>5362</v>
      </c>
      <c r="B520" s="159" t="s">
        <v>5343</v>
      </c>
      <c r="C520" s="159" t="s">
        <v>5344</v>
      </c>
      <c r="D520" s="160" t="s">
        <v>20</v>
      </c>
      <c r="E520" s="143">
        <v>3677488481</v>
      </c>
      <c r="F520" s="146">
        <v>4045238000</v>
      </c>
      <c r="G520" s="183">
        <v>1.0063800000000001</v>
      </c>
      <c r="H520" s="146">
        <v>199177382</v>
      </c>
      <c r="I520" s="145">
        <v>0.86745000000000005</v>
      </c>
      <c r="J520" s="146">
        <v>3557830351.149878</v>
      </c>
      <c r="K520" s="146">
        <v>3637200163</v>
      </c>
      <c r="L520" s="146">
        <v>3587197390.0391417</v>
      </c>
      <c r="M520" s="147">
        <v>1.0147489626325386</v>
      </c>
      <c r="N520" s="146">
        <v>3587197390</v>
      </c>
      <c r="O520" s="148">
        <v>0.88090655465586842</v>
      </c>
      <c r="P520" s="148"/>
      <c r="Q520" s="149">
        <v>1.0074249145836263</v>
      </c>
      <c r="R520" s="150">
        <v>3561497000</v>
      </c>
      <c r="S520" s="146" t="s">
        <v>3881</v>
      </c>
      <c r="T520" s="151">
        <v>87.500195236745554</v>
      </c>
      <c r="U520" s="152">
        <v>88.11617479829259</v>
      </c>
      <c r="V520" s="119">
        <f t="shared" si="59"/>
        <v>0.88041717199334135</v>
      </c>
      <c r="W520" s="150">
        <v>4041819800</v>
      </c>
      <c r="X520" s="153">
        <v>0.99915500645450284</v>
      </c>
      <c r="Y520" s="154">
        <v>99915.500645450287</v>
      </c>
      <c r="Z520" s="121">
        <f t="shared" si="58"/>
        <v>3532477547.4941001</v>
      </c>
      <c r="AA520" s="155">
        <v>3634126753</v>
      </c>
      <c r="AB520" s="154">
        <v>3561444217.9400001</v>
      </c>
      <c r="AC520" s="156" t="s">
        <v>9371</v>
      </c>
      <c r="AD520" s="156">
        <v>45351.458333333328</v>
      </c>
      <c r="AE520" s="187" t="s">
        <v>9366</v>
      </c>
      <c r="AF520" s="140" t="s">
        <v>9374</v>
      </c>
      <c r="AG520" s="9" t="s">
        <v>109</v>
      </c>
    </row>
    <row r="521" spans="1:33" ht="12.6" customHeight="1">
      <c r="A521" s="160" t="s">
        <v>5363</v>
      </c>
      <c r="B521" s="159" t="s">
        <v>5416</v>
      </c>
      <c r="C521" s="159" t="s">
        <v>326</v>
      </c>
      <c r="D521" s="160" t="s">
        <v>20</v>
      </c>
      <c r="E521" s="143">
        <v>590267000</v>
      </c>
      <c r="F521" s="146">
        <v>649293000</v>
      </c>
      <c r="G521" s="183">
        <v>1.0068900000000001</v>
      </c>
      <c r="H521" s="146">
        <v>40575672</v>
      </c>
      <c r="I521" s="145">
        <v>0.87744999999999995</v>
      </c>
      <c r="J521" s="146">
        <v>578620077.01783657</v>
      </c>
      <c r="K521" s="146">
        <v>536257570</v>
      </c>
      <c r="L521" s="146">
        <v>529153336.96415401</v>
      </c>
      <c r="M521" s="147">
        <v>0.92006392052513852</v>
      </c>
      <c r="N521" s="146">
        <v>578620077.01783657</v>
      </c>
      <c r="O521" s="148">
        <v>0.88389861807554226</v>
      </c>
      <c r="P521" s="148"/>
      <c r="Q521" s="149">
        <v>0.99428101664207591</v>
      </c>
      <c r="R521" s="150">
        <v>571436460</v>
      </c>
      <c r="S521" s="146" t="s">
        <v>5417</v>
      </c>
      <c r="T521" s="151">
        <v>87.746973081035264</v>
      </c>
      <c r="U521" s="152">
        <v>88.517110796245348</v>
      </c>
      <c r="V521" s="119">
        <f t="shared" si="59"/>
        <v>0.88009028281530832</v>
      </c>
      <c r="W521" s="150">
        <v>645566100</v>
      </c>
      <c r="X521" s="153">
        <v>0.99426006440851822</v>
      </c>
      <c r="Y521" s="154">
        <v>99426.006440851823</v>
      </c>
      <c r="Z521" s="121">
        <f t="shared" si="58"/>
        <v>571424523.04859996</v>
      </c>
      <c r="AA521" s="155">
        <v>533179487</v>
      </c>
      <c r="AB521" s="154">
        <v>522515897.25999999</v>
      </c>
      <c r="AC521" s="156" t="s">
        <v>9375</v>
      </c>
      <c r="AD521" s="156">
        <v>45362.458333333328</v>
      </c>
      <c r="AE521" s="187" t="s">
        <v>9376</v>
      </c>
      <c r="AF521" s="140" t="s">
        <v>9377</v>
      </c>
      <c r="AG521" s="140"/>
    </row>
    <row r="522" spans="1:33" ht="12.6" customHeight="1">
      <c r="A522" s="160" t="s">
        <v>5364</v>
      </c>
      <c r="B522" s="159" t="s">
        <v>5413</v>
      </c>
      <c r="C522" s="159" t="s">
        <v>326</v>
      </c>
      <c r="D522" s="160" t="s">
        <v>20</v>
      </c>
      <c r="E522" s="143">
        <v>723752000</v>
      </c>
      <c r="F522" s="146">
        <v>796127000</v>
      </c>
      <c r="G522" s="183">
        <v>1.0068299999999999</v>
      </c>
      <c r="H522" s="146">
        <v>49112064</v>
      </c>
      <c r="I522" s="145">
        <v>0.87744999999999995</v>
      </c>
      <c r="J522" s="146">
        <v>709351495.56810439</v>
      </c>
      <c r="K522" s="146">
        <v>657839084</v>
      </c>
      <c r="L522" s="146">
        <v>649085482.44484556</v>
      </c>
      <c r="M522" s="147">
        <v>0.92055842422981538</v>
      </c>
      <c r="N522" s="146">
        <v>709351495.56810439</v>
      </c>
      <c r="O522" s="148">
        <v>0.88383698872669447</v>
      </c>
      <c r="P522" s="148"/>
      <c r="Q522" s="149">
        <v>1.0113990090419025</v>
      </c>
      <c r="R522" s="150">
        <v>712543230</v>
      </c>
      <c r="S522" s="146" t="s">
        <v>5414</v>
      </c>
      <c r="T522" s="151">
        <v>87.759225385470174</v>
      </c>
      <c r="U522" s="152">
        <v>88.505946307165942</v>
      </c>
      <c r="V522" s="119">
        <f t="shared" si="59"/>
        <v>0.89501201441478562</v>
      </c>
      <c r="W522" s="150">
        <v>805079500</v>
      </c>
      <c r="X522" s="153">
        <v>1.0112450651717628</v>
      </c>
      <c r="Y522" s="154">
        <v>101124.50651717628</v>
      </c>
      <c r="Z522" s="121">
        <f t="shared" si="58"/>
        <v>712435690.71819997</v>
      </c>
      <c r="AA522" s="155">
        <v>665236528</v>
      </c>
      <c r="AB522" s="154">
        <v>651931797.43999994</v>
      </c>
      <c r="AC522" s="156" t="s">
        <v>9375</v>
      </c>
      <c r="AD522" s="156">
        <v>45362.458333333328</v>
      </c>
      <c r="AE522" s="187" t="s">
        <v>9376</v>
      </c>
      <c r="AF522" s="140" t="s">
        <v>9378</v>
      </c>
      <c r="AG522" s="140"/>
    </row>
    <row r="523" spans="1:33" ht="12.6" customHeight="1">
      <c r="A523" s="160" t="s">
        <v>5365</v>
      </c>
      <c r="B523" s="159" t="s">
        <v>5411</v>
      </c>
      <c r="C523" s="159" t="s">
        <v>326</v>
      </c>
      <c r="D523" s="160" t="s">
        <v>20</v>
      </c>
      <c r="E523" s="143">
        <v>717725000</v>
      </c>
      <c r="F523" s="146">
        <v>789497000</v>
      </c>
      <c r="G523" s="183">
        <v>1.0068299999999999</v>
      </c>
      <c r="H523" s="146">
        <v>49048601</v>
      </c>
      <c r="I523" s="145">
        <v>0.87744999999999995</v>
      </c>
      <c r="J523" s="146">
        <v>703486491.19684935</v>
      </c>
      <c r="K523" s="146">
        <v>652402454</v>
      </c>
      <c r="L523" s="146">
        <v>643721195.50560355</v>
      </c>
      <c r="M523" s="147">
        <v>0.92055673977058583</v>
      </c>
      <c r="N523" s="146">
        <v>703486491.19684935</v>
      </c>
      <c r="O523" s="148">
        <v>0.88383996924119135</v>
      </c>
      <c r="P523" s="148"/>
      <c r="Q523" s="149">
        <v>0.9919938612814051</v>
      </c>
      <c r="R523" s="150">
        <v>693208843</v>
      </c>
      <c r="S523" s="146" t="s">
        <v>2001</v>
      </c>
      <c r="T523" s="151">
        <v>87.763524270082314</v>
      </c>
      <c r="U523" s="152">
        <v>88.530019476802806</v>
      </c>
      <c r="V523" s="119">
        <f t="shared" si="59"/>
        <v>0.87803860305992298</v>
      </c>
      <c r="W523" s="150">
        <v>783021225</v>
      </c>
      <c r="X523" s="153">
        <v>0.99179759391105982</v>
      </c>
      <c r="Y523" s="154">
        <v>99179.759391105981</v>
      </c>
      <c r="Z523" s="121">
        <f t="shared" si="58"/>
        <v>693072879.92879999</v>
      </c>
      <c r="AA523" s="155">
        <v>647051185</v>
      </c>
      <c r="AB523" s="154">
        <v>634110161.29999995</v>
      </c>
      <c r="AC523" s="156" t="s">
        <v>9375</v>
      </c>
      <c r="AD523" s="156">
        <v>45362.458333333328</v>
      </c>
      <c r="AE523" s="187" t="s">
        <v>9376</v>
      </c>
      <c r="AF523" s="140" t="s">
        <v>9379</v>
      </c>
      <c r="AG523" s="140"/>
    </row>
    <row r="524" spans="1:33" ht="12.6" customHeight="1">
      <c r="A524" s="160" t="s">
        <v>5366</v>
      </c>
      <c r="B524" s="159" t="s">
        <v>5405</v>
      </c>
      <c r="C524" s="159" t="s">
        <v>330</v>
      </c>
      <c r="D524" s="160" t="s">
        <v>20</v>
      </c>
      <c r="E524" s="143">
        <v>999999000</v>
      </c>
      <c r="F524" s="146">
        <v>1099998900</v>
      </c>
      <c r="G524" s="183">
        <v>0.99414643507313516</v>
      </c>
      <c r="H524" s="146">
        <v>59541412</v>
      </c>
      <c r="I524" s="145">
        <v>0.87744999999999995</v>
      </c>
      <c r="J524" s="146">
        <v>966841008.89584625</v>
      </c>
      <c r="K524" s="146">
        <v>969123332</v>
      </c>
      <c r="L524" s="146">
        <v>944181495.54091835</v>
      </c>
      <c r="M524" s="147">
        <v>0.97066979458653513</v>
      </c>
      <c r="N524" s="146">
        <v>966841008.89584625</v>
      </c>
      <c r="O524" s="148">
        <v>0.8720198637234915</v>
      </c>
      <c r="P524" s="148"/>
      <c r="Q524" s="149">
        <v>1.0038120005115274</v>
      </c>
      <c r="R524" s="150">
        <v>976170155</v>
      </c>
      <c r="S524" s="146" t="s">
        <v>3154</v>
      </c>
      <c r="T524" s="151">
        <v>87.746568321949368</v>
      </c>
      <c r="U524" s="152">
        <v>88.407321974806635</v>
      </c>
      <c r="V524" s="119">
        <f t="shared" si="59"/>
        <v>0.88742830106466475</v>
      </c>
      <c r="W524" s="150">
        <v>1104173425</v>
      </c>
      <c r="X524" s="153">
        <v>1.0037950265222992</v>
      </c>
      <c r="Y524" s="154">
        <v>100379.50265222993</v>
      </c>
      <c r="Z524" s="121">
        <f t="shared" ref="Z524:Z575" si="60">(W524-H524)*I524+H524</f>
        <v>976153771.80684996</v>
      </c>
      <c r="AA524" s="155">
        <v>972801181</v>
      </c>
      <c r="AB524" s="154">
        <v>953345157.38</v>
      </c>
      <c r="AC524" s="156" t="s">
        <v>9380</v>
      </c>
      <c r="AD524" s="156">
        <v>45364.458333333328</v>
      </c>
      <c r="AE524" s="187" t="s">
        <v>9381</v>
      </c>
      <c r="AF524" s="140" t="s">
        <v>9382</v>
      </c>
      <c r="AG524" s="140"/>
    </row>
    <row r="525" spans="1:33" ht="12.6" customHeight="1">
      <c r="A525" s="160" t="s">
        <v>5367</v>
      </c>
      <c r="B525" s="159" t="s">
        <v>5396</v>
      </c>
      <c r="C525" s="159" t="s">
        <v>353</v>
      </c>
      <c r="D525" s="160" t="s">
        <v>20</v>
      </c>
      <c r="E525" s="143">
        <v>3149868182</v>
      </c>
      <c r="F525" s="146">
        <v>3464855000</v>
      </c>
      <c r="G525" s="183">
        <v>1.00657</v>
      </c>
      <c r="H525" s="146">
        <v>168273771</v>
      </c>
      <c r="I525" s="145">
        <v>0.86745000000000005</v>
      </c>
      <c r="J525" s="146">
        <v>3047639874.3423076</v>
      </c>
      <c r="K525" s="146">
        <v>2889343004</v>
      </c>
      <c r="L525" s="146">
        <v>2850159467.7855539</v>
      </c>
      <c r="M525" s="147">
        <v>0.94086559351045163</v>
      </c>
      <c r="N525" s="146">
        <v>3047639874.3423076</v>
      </c>
      <c r="O525" s="148">
        <v>0.87344005905649946</v>
      </c>
      <c r="P525" s="148"/>
      <c r="Q525" s="149">
        <v>0.9980616347997453</v>
      </c>
      <c r="R525" s="150">
        <v>3022067230</v>
      </c>
      <c r="S525" s="146" t="s">
        <v>5397</v>
      </c>
      <c r="T525" s="151">
        <v>86.748802222621634</v>
      </c>
      <c r="U525" s="152">
        <v>87.393635209933024</v>
      </c>
      <c r="V525" s="119">
        <f t="shared" si="59"/>
        <v>0.87220597398736743</v>
      </c>
      <c r="W525" s="150">
        <v>3457994650</v>
      </c>
      <c r="X525" s="153">
        <v>0.99802001815371788</v>
      </c>
      <c r="Y525" s="154">
        <v>99802.001815371783</v>
      </c>
      <c r="Z525" s="121">
        <f t="shared" si="60"/>
        <v>3021942147.4885502</v>
      </c>
      <c r="AA525" s="155">
        <v>2883622158</v>
      </c>
      <c r="AB525" s="154">
        <v>2825949714.8400002</v>
      </c>
      <c r="AC525" s="156" t="s">
        <v>9383</v>
      </c>
      <c r="AD525" s="156">
        <v>45370.625</v>
      </c>
      <c r="AE525" s="187" t="s">
        <v>9384</v>
      </c>
      <c r="AF525" s="140" t="s">
        <v>9385</v>
      </c>
      <c r="AG525" s="140"/>
    </row>
    <row r="526" spans="1:33" ht="12.6" customHeight="1">
      <c r="A526" s="160" t="s">
        <v>5514</v>
      </c>
      <c r="B526" s="159" t="s">
        <v>5400</v>
      </c>
      <c r="C526" s="159" t="s">
        <v>5510</v>
      </c>
      <c r="D526" s="160" t="s">
        <v>20</v>
      </c>
      <c r="E526" s="143">
        <v>1270451818</v>
      </c>
      <c r="F526" s="146">
        <v>1397497000</v>
      </c>
      <c r="G526" s="183">
        <v>1.00657</v>
      </c>
      <c r="H526" s="146">
        <v>42330549</v>
      </c>
      <c r="I526" s="145">
        <v>0.86745000000000005</v>
      </c>
      <c r="J526" s="146">
        <v>1225834227.0562606</v>
      </c>
      <c r="K526" s="146">
        <v>1228673507</v>
      </c>
      <c r="L526" s="146">
        <v>1212010974.1021702</v>
      </c>
      <c r="M526" s="147">
        <v>0.99516711039758221</v>
      </c>
      <c r="N526" s="146">
        <v>1225834227.0562606</v>
      </c>
      <c r="O526" s="148">
        <v>0.87332716743609862</v>
      </c>
      <c r="P526" s="148"/>
      <c r="Q526" s="149">
        <v>1.0024129444521614</v>
      </c>
      <c r="R526" s="150">
        <v>1220794800</v>
      </c>
      <c r="S526" s="146" t="s">
        <v>5402</v>
      </c>
      <c r="T526" s="151">
        <v>86.745037202129666</v>
      </c>
      <c r="U526" s="152">
        <v>87.145567196349987</v>
      </c>
      <c r="V526" s="119">
        <f t="shared" si="59"/>
        <v>0.87355808277227076</v>
      </c>
      <c r="W526" s="150">
        <v>1400868500</v>
      </c>
      <c r="X526" s="153">
        <v>1.0024125275403095</v>
      </c>
      <c r="Y526" s="154">
        <v>100241.25275403095</v>
      </c>
      <c r="Z526" s="121">
        <f t="shared" si="60"/>
        <v>1220794294.59495</v>
      </c>
      <c r="AA526" s="155">
        <v>1231637716</v>
      </c>
      <c r="AB526" s="154">
        <v>1207004961.6800001</v>
      </c>
      <c r="AC526" s="156" t="s">
        <v>9386</v>
      </c>
      <c r="AD526" s="156">
        <v>45370.458333333328</v>
      </c>
      <c r="AE526" s="187" t="s">
        <v>9384</v>
      </c>
      <c r="AF526" s="140" t="s">
        <v>9387</v>
      </c>
      <c r="AG526" s="158" t="s">
        <v>109</v>
      </c>
    </row>
    <row r="527" spans="1:33" ht="12.6" customHeight="1">
      <c r="A527" s="160" t="s">
        <v>5369</v>
      </c>
      <c r="B527" s="159" t="s">
        <v>5398</v>
      </c>
      <c r="C527" s="159" t="s">
        <v>343</v>
      </c>
      <c r="D527" s="160" t="s">
        <v>20</v>
      </c>
      <c r="E527" s="143">
        <v>562592000</v>
      </c>
      <c r="F527" s="146">
        <v>618851200</v>
      </c>
      <c r="G527" s="183">
        <v>1.00657</v>
      </c>
      <c r="H527" s="146">
        <v>30598943</v>
      </c>
      <c r="I527" s="145">
        <v>0.87744999999999995</v>
      </c>
      <c r="J527" s="146">
        <v>550328468.0789907</v>
      </c>
      <c r="K527" s="146">
        <v>505556479</v>
      </c>
      <c r="L527" s="146">
        <v>498700425.36568934</v>
      </c>
      <c r="M527" s="147">
        <v>0.91149265516236766</v>
      </c>
      <c r="N527" s="146">
        <v>550328468.0789907</v>
      </c>
      <c r="O527" s="148">
        <v>0.88351471480880472</v>
      </c>
      <c r="P527" s="148"/>
      <c r="Q527" s="149">
        <v>1.0139500199783473</v>
      </c>
      <c r="R527" s="150">
        <v>554335900</v>
      </c>
      <c r="S527" s="146" t="s">
        <v>1241</v>
      </c>
      <c r="T527" s="151">
        <v>87.752271696069315</v>
      </c>
      <c r="U527" s="152">
        <v>88.349572937647025</v>
      </c>
      <c r="V527" s="119">
        <f t="shared" si="59"/>
        <v>0.89574989916800674</v>
      </c>
      <c r="W527" s="150">
        <v>627434725</v>
      </c>
      <c r="X527" s="153">
        <v>1.0138700951052531</v>
      </c>
      <c r="Y527" s="154">
        <v>101387.0095105253</v>
      </c>
      <c r="Z527" s="121">
        <f t="shared" si="60"/>
        <v>554292499.91589999</v>
      </c>
      <c r="AA527" s="155">
        <v>512568596</v>
      </c>
      <c r="AB527" s="154">
        <v>502317224.07999998</v>
      </c>
      <c r="AC527" s="156" t="s">
        <v>9383</v>
      </c>
      <c r="AD527" s="156">
        <v>45370.625</v>
      </c>
      <c r="AE527" s="187" t="s">
        <v>9384</v>
      </c>
      <c r="AF527" s="140" t="s">
        <v>9388</v>
      </c>
      <c r="AG527" s="140"/>
    </row>
    <row r="528" spans="1:33" ht="12.6" customHeight="1">
      <c r="A528" s="160" t="s">
        <v>5371</v>
      </c>
      <c r="B528" s="159" t="str">
        <f>VLOOKUP(A528,raw_공고목록!$C:$M,3,FALSE)</f>
        <v>국회의원회관 의원사무실 도배공사</v>
      </c>
      <c r="C528" s="159" t="str">
        <f>VLOOKUP($A528,raw_공고목록!$C:$N,4,FALSE)</f>
        <v>조달청 서울지방조달청</v>
      </c>
      <c r="D528" s="160" t="s">
        <v>20</v>
      </c>
      <c r="E528" s="143">
        <f>VLOOKUP(A528,raw_아이건설넷목록!B:G,5,FALSE)</f>
        <v>757038000</v>
      </c>
      <c r="F528" s="146">
        <f>VLOOKUP($A528,raw_공고목록!$C:$X,11,FALSE)</f>
        <v>757038000</v>
      </c>
      <c r="G528" s="183">
        <v>1.00657</v>
      </c>
      <c r="H528" s="146">
        <f>VLOOKUP($A528,raw_공고목록!$C:$X,13,FALSE)</f>
        <v>46972032</v>
      </c>
      <c r="I528" s="145">
        <f>IF(E528="","-",IF(E528&lt;1000000000,낙찰하한율!$B$3,IF(AND(E528&lt;5000000000,E528&gt;=1000000000),낙찰하한율!$B$4,IF(AND(E528&gt;=5000000000,E528&lt;10000000000),낙찰하한율!$B$5,IF(AND(E528&gt;=10000000000,E528&lt;30000000000),낙찰하한율!$B$6)))))</f>
        <v>0.87744999999999995</v>
      </c>
      <c r="J528" s="146">
        <v>674383623.48626697</v>
      </c>
      <c r="K528" s="146">
        <f>VLOOKUP($A528,raw_공고목록!$C:$X,12,FALSE)</f>
        <v>644580282</v>
      </c>
      <c r="L528" s="146">
        <f t="shared" ref="L528:L558" si="61">K528*G528*0.98</f>
        <v>635838870.96368515</v>
      </c>
      <c r="M528" s="147">
        <f t="shared" ref="M528:M558" si="62">((L528-H528)/I528+H528)/F528</f>
        <v>0.94854365663455043</v>
      </c>
      <c r="N528" s="146">
        <v>674383623.48626697</v>
      </c>
      <c r="O528" s="148">
        <f t="shared" ref="O528:O558" si="63">(N528-H528)/(F528-H528)</f>
        <v>0.88359620058043253</v>
      </c>
      <c r="P528" s="148"/>
      <c r="Q528" s="149">
        <f t="shared" ref="Q528:Q558" si="64">((R528-H528)/I528+H528)/F528</f>
        <v>0.99725810463548459</v>
      </c>
      <c r="R528" s="150">
        <f>VLOOKUP(A528,raw_아이건설넷결과!C:J,8,FALSE)</f>
        <v>668198076</v>
      </c>
      <c r="S528" s="146" t="str">
        <f>VLOOKUP(A528,raw_아이건설넷결과!C:N,10,FALSE)</f>
        <v>주식회사 경인인더스트리</v>
      </c>
      <c r="T528" s="151">
        <f t="shared" ref="T528:T558" si="65">(R528-H528)/(W528-H528)*100</f>
        <v>87.7450503198815</v>
      </c>
      <c r="U528" s="152">
        <f>R528/W528*100</f>
        <v>88.507525760820698</v>
      </c>
      <c r="V528" s="119">
        <f t="shared" si="59"/>
        <v>0.88264799917573489</v>
      </c>
      <c r="W528" s="150">
        <f>VLOOKUP(A528,raw_아이건설넷결과!C:H,6,FALSE)</f>
        <v>754961875</v>
      </c>
      <c r="X528" s="153">
        <f t="shared" ref="X528:X558" si="66">W528/F528</f>
        <v>0.99725756831229084</v>
      </c>
      <c r="Y528" s="154">
        <f>X528*100000</f>
        <v>99725.756831229082</v>
      </c>
      <c r="Z528" s="121">
        <f t="shared" si="60"/>
        <v>668197719.74035001</v>
      </c>
      <c r="AA528" s="155" t="e">
        <f>VLOOKUP(A528,#REF!,21,FALSE)</f>
        <v>#REF!</v>
      </c>
      <c r="AB528" s="154" t="e">
        <f>AA528*0.98</f>
        <v>#REF!</v>
      </c>
      <c r="AC528" s="156" t="str">
        <f>INDEX(raw_공고목록!A:A,MATCH(직접!$A528,raw_공고목록!C:C,0))</f>
        <v>2024/03/20 14:00</v>
      </c>
      <c r="AD528" s="156">
        <f>AC528+1/24</f>
        <v>45371.625</v>
      </c>
      <c r="AE528" s="187" t="str">
        <f>LEFT(VLOOKUP($A528,raw_공고목록!$C:$X,7,FALSE),10)</f>
        <v>2024/03/12</v>
      </c>
      <c r="AF528" s="140" t="str">
        <f>VLOOKUP(A528,raw_부광!A:L,12,FALSE)</f>
        <v>718/1248</v>
      </c>
      <c r="AG528" s="140"/>
    </row>
    <row r="529" spans="1:32" ht="12.6" customHeight="1">
      <c r="A529" s="19" t="s">
        <v>5373</v>
      </c>
      <c r="B529" s="18" t="str">
        <f>VLOOKUP(A529,raw_공고목록!$C:$M,3,FALSE)</f>
        <v>범죄피해자 원스톱 솔루션 센터 리모델링 공사</v>
      </c>
      <c r="C529" s="18" t="str">
        <f>VLOOKUP($A529,raw_공고목록!$C:$N,4,FALSE)</f>
        <v>조달청 서울지방조달청</v>
      </c>
      <c r="D529" s="19" t="s">
        <v>20</v>
      </c>
      <c r="E529" s="113">
        <f>VLOOKUP(A529,raw_아이건설넷목록!B:G,5,FALSE)</f>
        <v>1002653000</v>
      </c>
      <c r="F529" s="115">
        <f>VLOOKUP($A529,raw_공고목록!$C:$X,11,FALSE)</f>
        <v>1002653000</v>
      </c>
      <c r="G529" s="184">
        <v>0.99416731199999997</v>
      </c>
      <c r="H529" s="115">
        <f>VLOOKUP($A529,raw_공고목록!$C:$X,13,FALSE)</f>
        <v>57500508</v>
      </c>
      <c r="I529" s="114">
        <f>IF(E529="","-",IF(E529&lt;1000000000,낙찰하한율!$B$3,IF(AND(E529&lt;5000000000,E529&gt;=1000000000),낙찰하한율!$B$4,IF(AND(E529&gt;=5000000000,E529&lt;10000000000),낙찰하한율!$B$5,IF(AND(E529&gt;=10000000000,E529&lt;30000000000),낙찰하한율!$B$6)))))</f>
        <v>0.86745000000000005</v>
      </c>
      <c r="J529" s="86">
        <f t="shared" ref="J529:J559" si="67">(F529*G529-H529)*I529+H529</f>
        <v>872300048.95330966</v>
      </c>
      <c r="K529" s="115">
        <f>VLOOKUP($A529,raw_공고목록!$C:$X,12,FALSE)</f>
        <v>852368107</v>
      </c>
      <c r="L529" s="115">
        <f t="shared" si="61"/>
        <v>830448579.57530391</v>
      </c>
      <c r="M529" s="120">
        <f t="shared" si="62"/>
        <v>0.94604842189903271</v>
      </c>
      <c r="N529" s="115">
        <f>J529</f>
        <v>872300048.95330966</v>
      </c>
      <c r="O529" s="119">
        <f t="shared" si="63"/>
        <v>0.86208262460287699</v>
      </c>
      <c r="P529" s="119"/>
      <c r="Q529" s="116">
        <f t="shared" si="64"/>
        <v>1.0144285178619232</v>
      </c>
      <c r="R529" s="134">
        <f>VLOOKUP(A529,raw_아이건설넷결과!C:J,8,FALSE)</f>
        <v>889922260</v>
      </c>
      <c r="S529" s="115" t="str">
        <f>VLOOKUP(A529,raw_아이건설넷결과!C:N,10,FALSE)</f>
        <v>주식회사 에이치앤씨건축</v>
      </c>
      <c r="T529" s="126">
        <f t="shared" si="65"/>
        <v>87.749494499061115</v>
      </c>
      <c r="U529" s="123">
        <f>R529/W529*100</f>
        <v>88.449609756546039</v>
      </c>
      <c r="V529" s="119">
        <f t="shared" si="59"/>
        <v>0.8875675433076049</v>
      </c>
      <c r="W529" s="178">
        <f>VLOOKUP(A529,raw_아이건설넷결과!C:H,6,FALSE)</f>
        <v>1006134750</v>
      </c>
      <c r="X529" s="84">
        <f t="shared" si="66"/>
        <v>1.0034725373583882</v>
      </c>
      <c r="Y529" s="118">
        <f>X529*100000</f>
        <v>100347.25373583882</v>
      </c>
      <c r="Z529" s="121">
        <f t="shared" si="60"/>
        <v>880393281.22290003</v>
      </c>
      <c r="AA529" s="83">
        <f>K529*X529</f>
        <v>855327987.09465611</v>
      </c>
      <c r="AB529" s="118">
        <f>AA529*0.98</f>
        <v>838221427.35276294</v>
      </c>
      <c r="AC529" s="61" t="str">
        <f>INDEX(raw_공고목록!A:A,MATCH(직접!$A529,raw_공고목록!C:C,0))</f>
        <v>2024/03/22 14:00</v>
      </c>
      <c r="AD529" s="61">
        <f>AC529+1/24</f>
        <v>45373.625</v>
      </c>
      <c r="AE529" s="186" t="str">
        <f>LEFT(VLOOKUP($A529,raw_공고목록!$C:$X,7,FALSE),10)</f>
        <v>2024/03/11</v>
      </c>
      <c r="AF529" s="9" t="str">
        <f>VLOOKUP(A529,raw_부광!A:L,12,FALSE)</f>
        <v>-584/897</v>
      </c>
    </row>
    <row r="530" spans="1:32" ht="12.6" customHeight="1">
      <c r="A530" s="19" t="s">
        <v>5376</v>
      </c>
      <c r="B530" s="18" t="str">
        <f>VLOOKUP(A530,raw_공고목록!$C:$M,3,FALSE)</f>
        <v>구립영등포본동경로당 리모델링 건축, 기계설비 대수선 공사</v>
      </c>
      <c r="C530" s="18" t="str">
        <f>VLOOKUP($A530,raw_공고목록!$C:$N,4,FALSE)</f>
        <v>서울특별시 영등포구</v>
      </c>
      <c r="D530" s="19" t="s">
        <v>20</v>
      </c>
      <c r="E530" s="113">
        <f>VLOOKUP(A530,raw_아이건설넷목록!B:G,5,FALSE)</f>
        <v>570258000</v>
      </c>
      <c r="F530" s="115">
        <f>VLOOKUP($A530,raw_공고목록!$C:$X,11,FALSE)</f>
        <v>570258000</v>
      </c>
      <c r="G530" s="184">
        <v>1.0095780000000001</v>
      </c>
      <c r="H530" s="115">
        <f>VLOOKUP($A530,raw_공고목록!$C:$X,13,FALSE)</f>
        <v>29898596</v>
      </c>
      <c r="I530" s="114">
        <f>IF(E530="","-",IF(E530&lt;1000000000,낙찰하한율!$B$3,IF(AND(E530&lt;5000000000,E530&gt;=1000000000),낙찰하한율!$B$4,IF(AND(E530&gt;=5000000000,E530&lt;10000000000),낙찰하한율!$B$5,IF(AND(E530&gt;=10000000000,E530&lt;30000000000),낙찰하한율!$B$6)))))</f>
        <v>0.87744999999999995</v>
      </c>
      <c r="J530" s="86">
        <f t="shared" si="67"/>
        <v>508829526.50455385</v>
      </c>
      <c r="K530" s="115">
        <f>VLOOKUP($A530,raw_공고목록!$C:$X,12,FALSE)</f>
        <v>475881293</v>
      </c>
      <c r="L530" s="115">
        <f t="shared" si="61"/>
        <v>470830498.34386694</v>
      </c>
      <c r="M530" s="120">
        <f t="shared" si="62"/>
        <v>0.93363657807239697</v>
      </c>
      <c r="N530" s="115">
        <f t="shared" ref="N530:N575" si="68">J530</f>
        <v>508829526.50455385</v>
      </c>
      <c r="O530" s="119">
        <f t="shared" si="63"/>
        <v>0.8863192293115969</v>
      </c>
      <c r="P530" s="119"/>
      <c r="Q530" s="116">
        <f t="shared" si="64"/>
        <v>1.0033435963859163</v>
      </c>
      <c r="R530" s="134">
        <f>VLOOKUP(A530,raw_아이건설넷결과!C:J,8,FALSE)</f>
        <v>505710000</v>
      </c>
      <c r="S530" s="115" t="str">
        <f>VLOOKUP(A530,raw_아이건설넷결과!C:N,10,FALSE)</f>
        <v>월계종합건설주식회사</v>
      </c>
      <c r="T530" s="126">
        <f t="shared" si="65"/>
        <v>87.749245754018034</v>
      </c>
      <c r="U530" s="123">
        <f t="shared" ref="U530:U575" si="69">R530/W530*100</f>
        <v>88.389441035231897</v>
      </c>
      <c r="V530" s="119">
        <f t="shared" si="59"/>
        <v>0.8868091284997317</v>
      </c>
      <c r="W530" s="178">
        <f>VLOOKUP(A530,raw_아이건설넷결과!C:H,6,FALSE)</f>
        <v>572138475</v>
      </c>
      <c r="X530" s="84">
        <f t="shared" si="66"/>
        <v>1.0032975863556495</v>
      </c>
      <c r="Y530" s="118">
        <f t="shared" ref="Y530:Y575" si="70">X530*100000</f>
        <v>100329.75863556495</v>
      </c>
      <c r="Z530" s="121">
        <f t="shared" si="60"/>
        <v>505686977.82854998</v>
      </c>
      <c r="AA530" s="83">
        <f>K530*X530</f>
        <v>477450552.65870565</v>
      </c>
      <c r="AB530" s="118">
        <f t="shared" ref="AB530:AB575" si="71">AA530*0.98</f>
        <v>467901541.60553151</v>
      </c>
      <c r="AC530" s="61" t="str">
        <f>INDEX(raw_공고목록!A:A,MATCH(직접!$A530,raw_공고목록!C:C,0))</f>
        <v>2024/03/26 14:00</v>
      </c>
      <c r="AD530" s="61">
        <f t="shared" ref="AD530:AD575" si="72">AC530+1/24</f>
        <v>45377.625</v>
      </c>
      <c r="AE530" s="186" t="str">
        <f>LEFT(VLOOKUP($A530,raw_공고목록!$C:$X,7,FALSE),10)</f>
        <v>2024/03/18</v>
      </c>
      <c r="AF530" s="9" t="e">
        <f>VLOOKUP(A530,raw_부광!A:L,12,FALSE)</f>
        <v>#N/A</v>
      </c>
    </row>
    <row r="531" spans="1:32" ht="12.6" customHeight="1">
      <c r="A531" s="19" t="s">
        <v>11206</v>
      </c>
      <c r="B531" s="18" t="str">
        <f>VLOOKUP(A531,raw_공고목록!$C:$M,3,FALSE)</f>
        <v>신트리공원 통합 실내놀이터 건립공사(건축/기계)</v>
      </c>
      <c r="C531" s="18" t="str">
        <f>VLOOKUP($A531,raw_공고목록!$C:$N,4,FALSE)</f>
        <v>서울특별시 양천구</v>
      </c>
      <c r="D531" s="19" t="s">
        <v>20</v>
      </c>
      <c r="E531" s="113">
        <f>VLOOKUP(A531,raw_아이건설넷목록!B:G,5,FALSE)</f>
        <v>1392300000</v>
      </c>
      <c r="F531" s="115">
        <f>VLOOKUP($A531,raw_공고목록!$C:$X,11,FALSE)</f>
        <v>1392300000</v>
      </c>
      <c r="G531" s="184">
        <v>1.0047299999999999</v>
      </c>
      <c r="H531" s="115">
        <f>VLOOKUP($A531,raw_공고목록!$C:$X,13,FALSE)</f>
        <v>63269098</v>
      </c>
      <c r="I531" s="114">
        <f>IF(E531="","-",IF(E531&lt;1000000000,낙찰하한율!$B$3,IF(AND(E531&lt;5000000000,E531&gt;=1000000000),낙찰하한율!$B$4,IF(AND(E531&gt;=5000000000,E531&lt;10000000000),낙찰하한율!$B$5,IF(AND(E531&gt;=10000000000,E531&lt;30000000000),낙찰하한율!$B$6)))))</f>
        <v>0.86745000000000005</v>
      </c>
      <c r="J531" s="86">
        <f t="shared" si="67"/>
        <v>1221849614.44345</v>
      </c>
      <c r="K531" s="115">
        <f>VLOOKUP($A531,raw_공고목록!$C:$X,12,FALSE)</f>
        <v>1186138484</v>
      </c>
      <c r="L531" s="115">
        <f t="shared" si="61"/>
        <v>1167913940.6487336</v>
      </c>
      <c r="M531" s="120">
        <f t="shared" si="62"/>
        <v>0.96007204476347341</v>
      </c>
      <c r="N531" s="115">
        <f t="shared" si="68"/>
        <v>1221849614.44345</v>
      </c>
      <c r="O531" s="119">
        <f t="shared" si="63"/>
        <v>0.87174836544428969</v>
      </c>
      <c r="P531" s="119"/>
      <c r="Q531" s="116">
        <f t="shared" si="64"/>
        <v>0.99565799943470934</v>
      </c>
      <c r="R531" s="134">
        <f>VLOOKUP(A531,raw_아이건설넷결과!C:J,8,FALSE)</f>
        <v>1210892900</v>
      </c>
      <c r="S531" s="115" t="str">
        <f>VLOOKUP(A531,raw_아이건설넷결과!C:N,10,FALSE)</f>
        <v>주식회사 미이광</v>
      </c>
      <c r="T531" s="126">
        <f t="shared" si="65"/>
        <v>86.746641359667748</v>
      </c>
      <c r="U531" s="123">
        <f t="shared" si="69"/>
        <v>87.351539744931145</v>
      </c>
      <c r="V531" s="119">
        <f t="shared" si="59"/>
        <v>0.86970688788335848</v>
      </c>
      <c r="W531" s="178">
        <f>VLOOKUP(A531,raw_아이건설넷결과!C:H,6,FALSE)</f>
        <v>1386229600</v>
      </c>
      <c r="X531" s="84">
        <f t="shared" si="66"/>
        <v>0.99564002011060837</v>
      </c>
      <c r="Y531" s="118">
        <f t="shared" si="70"/>
        <v>99564.002011060831</v>
      </c>
      <c r="Z531" s="121">
        <f t="shared" si="60"/>
        <v>1210871185.4599001</v>
      </c>
      <c r="AA531" s="83">
        <f t="shared" ref="AA531:AA575" si="73">K531*X531</f>
        <v>1180966944.0637264</v>
      </c>
      <c r="AB531" s="118">
        <f t="shared" si="71"/>
        <v>1157347605.182452</v>
      </c>
      <c r="AC531" s="61" t="str">
        <f>INDEX(raw_공고목록!A:A,MATCH(직접!$A531,raw_공고목록!C:C,0))</f>
        <v>2024/03/28 10:00</v>
      </c>
      <c r="AD531" s="61">
        <f t="shared" si="72"/>
        <v>45379.458333333328</v>
      </c>
      <c r="AE531" s="186" t="str">
        <f>LEFT(VLOOKUP($A531,raw_공고목록!$C:$X,7,FALSE),10)</f>
        <v>2024/03/22</v>
      </c>
      <c r="AF531" s="9" t="e">
        <f>VLOOKUP(A531,raw_부광!A:L,12,FALSE)</f>
        <v>#N/A</v>
      </c>
    </row>
    <row r="532" spans="1:32" ht="12.6" customHeight="1">
      <c r="A532" s="19" t="s">
        <v>5490</v>
      </c>
      <c r="B532" s="18" t="str">
        <f>VLOOKUP(A532,raw_공고목록!$C:$M,3,FALSE)</f>
        <v>한국재정정보원 신청사 이전 실내건축 공사</v>
      </c>
      <c r="C532" s="18" t="str">
        <f>VLOOKUP($A532,raw_공고목록!$C:$N,4,FALSE)</f>
        <v>조달청 서울지방조달청</v>
      </c>
      <c r="D532" s="19" t="s">
        <v>20</v>
      </c>
      <c r="E532" s="113">
        <f>VLOOKUP(A532,raw_아이건설넷목록!B:G,5,FALSE)</f>
        <v>948654000</v>
      </c>
      <c r="F532" s="115">
        <f>VLOOKUP($A532,raw_공고목록!$C:$X,11,FALSE)</f>
        <v>948654000</v>
      </c>
      <c r="G532" s="183">
        <v>1.0064900000000001</v>
      </c>
      <c r="H532" s="115">
        <f>VLOOKUP($A532,raw_공고목록!$C:$X,13,FALSE)</f>
        <v>43226093</v>
      </c>
      <c r="I532" s="114">
        <f>IF(E532="","-",IF(E532&lt;1000000000,낙찰하한율!$B$3,IF(AND(E532&lt;5000000000,E532&gt;=1000000000),낙찰하한율!$B$4,IF(AND(E532&gt;=5000000000,E532&lt;10000000000),낙찰하한율!$B$5,IF(AND(E532&gt;=10000000000,E532&lt;30000000000),낙찰하한율!$B$6)))))</f>
        <v>0.87744999999999995</v>
      </c>
      <c r="J532" s="86">
        <f t="shared" si="67"/>
        <v>843096062.9725771</v>
      </c>
      <c r="K532" s="115">
        <f>VLOOKUP($A532,raw_공고목록!$C:$X,12,FALSE)</f>
        <v>831014683</v>
      </c>
      <c r="L532" s="115">
        <f t="shared" si="61"/>
        <v>819679808.9268167</v>
      </c>
      <c r="M532" s="120">
        <f t="shared" si="62"/>
        <v>0.97835886851684839</v>
      </c>
      <c r="N532" s="115">
        <f t="shared" si="68"/>
        <v>843096062.9725771</v>
      </c>
      <c r="O532" s="119">
        <f t="shared" si="63"/>
        <v>0.88341651918243458</v>
      </c>
      <c r="P532" s="119"/>
      <c r="Q532" s="116">
        <f t="shared" si="64"/>
        <v>1.0122369454779692</v>
      </c>
      <c r="R532" s="134">
        <v>847879800</v>
      </c>
      <c r="S532" s="115" t="str">
        <f>VLOOKUP(A532,raw_아이건설넷결과!C:N,10,FALSE)</f>
        <v>대의건설 주식회사</v>
      </c>
      <c r="T532" s="126">
        <f t="shared" si="65"/>
        <v>87.786718786953799</v>
      </c>
      <c r="U532" s="123">
        <f t="shared" si="69"/>
        <v>88.336747621113844</v>
      </c>
      <c r="V532" s="119">
        <f t="shared" si="59"/>
        <v>0.89377138556312419</v>
      </c>
      <c r="W532" s="178" t="str">
        <f>VLOOKUP(A532,raw_아이건설넷결과!C:H,6,FALSE)</f>
        <v>959,826,825</v>
      </c>
      <c r="X532" s="84">
        <f t="shared" si="66"/>
        <v>1.01177755535738</v>
      </c>
      <c r="Y532" s="118">
        <f t="shared" si="70"/>
        <v>101177.755535738</v>
      </c>
      <c r="Z532" s="121">
        <f t="shared" si="60"/>
        <v>847497405.29339993</v>
      </c>
      <c r="AA532" s="83">
        <f t="shared" si="73"/>
        <v>840802004.43182814</v>
      </c>
      <c r="AB532" s="118">
        <f t="shared" si="71"/>
        <v>823985964.3431915</v>
      </c>
      <c r="AC532" s="61" t="str">
        <f>INDEX(raw_공고목록!A:A,MATCH(직접!$A532,raw_공고목록!C:C,0))</f>
        <v>2024/03/28 14:00</v>
      </c>
      <c r="AD532" s="61">
        <f t="shared" si="72"/>
        <v>45379.625</v>
      </c>
      <c r="AE532" s="186" t="str">
        <f>LEFT(VLOOKUP($A532,raw_공고목록!$C:$X,7,FALSE),10)</f>
        <v>2024/03/19</v>
      </c>
      <c r="AF532" s="9" t="e">
        <f>VLOOKUP(A532,raw_부광!A:L,12,FALSE)</f>
        <v>#N/A</v>
      </c>
    </row>
    <row r="533" spans="1:32" ht="12.6" customHeight="1">
      <c r="A533" s="19" t="s">
        <v>11203</v>
      </c>
      <c r="B533" s="18" t="str">
        <f>VLOOKUP(A533,raw_공고목록!$C:$M,3,FALSE)</f>
        <v>김포 항공유저장소 워크웨이 및 배수로 등 개선공사</v>
      </c>
      <c r="C533" s="18" t="str">
        <f>VLOOKUP($A533,raw_공고목록!$C:$N,4,FALSE)</f>
        <v>한국공항공사 김포공항</v>
      </c>
      <c r="D533" s="19" t="s">
        <v>20</v>
      </c>
      <c r="E533" s="113">
        <v>798104909</v>
      </c>
      <c r="F533" s="115">
        <f>VLOOKUP($A533,raw_공고목록!$C:$X,11,FALSE)</f>
        <v>877915400</v>
      </c>
      <c r="G533" s="183">
        <v>1.00637</v>
      </c>
      <c r="H533" s="115">
        <f>VLOOKUP($A533,raw_공고목록!$C:$X,13,FALSE)</f>
        <v>24642282</v>
      </c>
      <c r="I533" s="114">
        <f>IF(E533="","-",IF(E533&lt;1000000000,낙찰하한율!$B$3,IF(AND(E533&lt;5000000000,E533&gt;=1000000000),낙찰하한율!$B$4,IF(AND(E533&gt;=5000000000,E533&lt;10000000000),낙찰하한율!$B$5,IF(AND(E533&gt;=10000000000,E533&lt;30000000000),낙찰하한율!$B$6)))))</f>
        <v>0.87744999999999995</v>
      </c>
      <c r="J533" s="86">
        <f t="shared" si="67"/>
        <v>778253761.53654003</v>
      </c>
      <c r="K533" s="115">
        <f>VLOOKUP($A533,raw_공고목록!$C:$X,12,FALSE)</f>
        <v>666840523</v>
      </c>
      <c r="L533" s="115">
        <f t="shared" si="61"/>
        <v>657666531.18887985</v>
      </c>
      <c r="M533" s="120">
        <f t="shared" si="62"/>
        <v>0.84982965927034737</v>
      </c>
      <c r="N533" s="115">
        <f t="shared" si="68"/>
        <v>778253761.53654003</v>
      </c>
      <c r="O533" s="119">
        <f t="shared" si="63"/>
        <v>0.88320077550660636</v>
      </c>
      <c r="P533" s="119"/>
      <c r="Q533" s="116">
        <f t="shared" si="64"/>
        <v>1.0088796339546833</v>
      </c>
      <c r="R533" s="134">
        <v>780187000</v>
      </c>
      <c r="S533" s="115" t="str">
        <f>VLOOKUP(A533,raw_아이건설넷결과!C:N,10,FALSE)</f>
        <v>두성도시건설주식회사</v>
      </c>
      <c r="T533" s="126">
        <f t="shared" si="65"/>
        <v>87.746976176891195</v>
      </c>
      <c r="U533" s="123">
        <f t="shared" si="69"/>
        <v>88.087887705152895</v>
      </c>
      <c r="V533" s="119">
        <f t="shared" si="59"/>
        <v>0.88868130118232347</v>
      </c>
      <c r="W533" s="178" t="str">
        <f>VLOOKUP(A533,raw_아이건설넷결과!C:H,6,FALSE)</f>
        <v>885,691,575</v>
      </c>
      <c r="X533" s="84">
        <f t="shared" si="66"/>
        <v>1.0088575448158217</v>
      </c>
      <c r="Y533" s="118">
        <f t="shared" si="70"/>
        <v>100885.75448158217</v>
      </c>
      <c r="Z533" s="121">
        <f t="shared" si="60"/>
        <v>780169984.14284992</v>
      </c>
      <c r="AA533" s="83">
        <f t="shared" si="73"/>
        <v>672747092.81747842</v>
      </c>
      <c r="AB533" s="118">
        <f t="shared" si="71"/>
        <v>659292150.96112883</v>
      </c>
      <c r="AC533" s="61" t="str">
        <f>INDEX(raw_공고목록!A:A,MATCH(직접!$A533,raw_공고목록!C:C,0))</f>
        <v>2024/04/01 10:00</v>
      </c>
      <c r="AD533" s="61">
        <f t="shared" si="72"/>
        <v>45383.458333333328</v>
      </c>
      <c r="AE533" s="186" t="str">
        <f>LEFT(VLOOKUP($A533,raw_공고목록!$C:$X,7,FALSE),10)</f>
        <v>2024/03/22</v>
      </c>
      <c r="AF533" s="9" t="e">
        <f>VLOOKUP(A533,raw_부광!A:L,12,FALSE)</f>
        <v>#N/A</v>
      </c>
    </row>
    <row r="534" spans="1:32" ht="12.6" customHeight="1">
      <c r="A534" s="19" t="s">
        <v>11207</v>
      </c>
      <c r="B534" s="18" t="str">
        <f>VLOOKUP(A534,raw_공고목록!$C:$M,3,FALSE)</f>
        <v>서울애니메이션센터 대체공간 원상복구 공사(건축)</v>
      </c>
      <c r="C534" s="18" t="str">
        <f>VLOOKUP($A534,raw_공고목록!$C:$N,4,FALSE)</f>
        <v>(재)서울경제진흥원</v>
      </c>
      <c r="D534" s="19" t="s">
        <v>20</v>
      </c>
      <c r="E534" s="113">
        <v>747691819</v>
      </c>
      <c r="F534" s="115">
        <f>VLOOKUP($A534,raw_공고목록!$C:$X,11,FALSE)</f>
        <v>822461000</v>
      </c>
      <c r="G534" s="184">
        <v>1.00657</v>
      </c>
      <c r="H534" s="115">
        <f>VLOOKUP($A534,raw_공고목록!$C:$X,13,FALSE)</f>
        <v>46674829</v>
      </c>
      <c r="I534" s="114">
        <f>IF(E534="","-",IF(E534&lt;1000000000,낙찰하한율!$B$3,IF(AND(E534&lt;5000000000,E534&gt;=1000000000),낙찰하한율!$B$4,IF(AND(E534&gt;=5000000000,E534&lt;10000000000),낙찰하한율!$B$5,IF(AND(E534&gt;=10000000000,E534&lt;30000000000),낙찰하한율!$B$6)))))</f>
        <v>0.87744999999999995</v>
      </c>
      <c r="J534" s="86">
        <f t="shared" si="67"/>
        <v>732129766.16118646</v>
      </c>
      <c r="K534" s="115">
        <f>VLOOKUP($A534,raw_공고목록!$C:$X,12,FALSE)</f>
        <v>694598358</v>
      </c>
      <c r="L534" s="115">
        <f t="shared" si="61"/>
        <v>685178631.82781875</v>
      </c>
      <c r="M534" s="120">
        <f t="shared" si="62"/>
        <v>0.94151084811825692</v>
      </c>
      <c r="N534" s="115">
        <f t="shared" si="68"/>
        <v>732129766.16118646</v>
      </c>
      <c r="O534" s="119">
        <f t="shared" si="63"/>
        <v>0.88356168591871753</v>
      </c>
      <c r="P534" s="119"/>
      <c r="Q534" s="116">
        <f t="shared" si="64"/>
        <v>0.98664100065278948</v>
      </c>
      <c r="R534" s="134">
        <v>717747637</v>
      </c>
      <c r="S534" s="115" t="str">
        <f>VLOOKUP(A534,raw_아이건설넷결과!C:N,10,FALSE)</f>
        <v>주식회사 신미화건설</v>
      </c>
      <c r="T534" s="126">
        <f t="shared" si="65"/>
        <v>87.747207914473961</v>
      </c>
      <c r="U534" s="123">
        <f t="shared" si="69"/>
        <v>88.451988004256549</v>
      </c>
      <c r="V534" s="119">
        <f t="shared" si="59"/>
        <v>0.87268288344371348</v>
      </c>
      <c r="W534" s="178" t="str">
        <f>VLOOKUP(A534,raw_아이건설넷결과!C:H,6,FALSE)</f>
        <v>811,454,500</v>
      </c>
      <c r="X534" s="84">
        <f t="shared" si="66"/>
        <v>0.98661760253677677</v>
      </c>
      <c r="Y534" s="118">
        <f t="shared" si="70"/>
        <v>98661.760253677683</v>
      </c>
      <c r="Z534" s="121">
        <f t="shared" si="60"/>
        <v>717730751.31894994</v>
      </c>
      <c r="AA534" s="83">
        <f t="shared" si="73"/>
        <v>685302966.69594181</v>
      </c>
      <c r="AB534" s="118">
        <f t="shared" si="71"/>
        <v>671596907.362023</v>
      </c>
      <c r="AC534" s="61" t="str">
        <f>INDEX(raw_공고목록!A:A,MATCH(직접!$A534,raw_공고목록!C:C,0))</f>
        <v>2024/04/03 10:00</v>
      </c>
      <c r="AD534" s="61">
        <f t="shared" si="72"/>
        <v>45385.458333333328</v>
      </c>
      <c r="AE534" s="186" t="str">
        <f>LEFT(VLOOKUP($A534,raw_공고목록!$C:$X,7,FALSE),10)</f>
        <v>2024/03/27</v>
      </c>
      <c r="AF534" s="9" t="e">
        <f>VLOOKUP(A534,raw_부광!A:L,12,FALSE)</f>
        <v>#N/A</v>
      </c>
    </row>
    <row r="535" spans="1:32" ht="12.6" customHeight="1">
      <c r="A535" s="19" t="s">
        <v>11192</v>
      </c>
      <c r="B535" s="18" t="str">
        <f>VLOOKUP(A535,raw_공고목록!$C:$M,3,FALSE)</f>
        <v>개방형 양자연구소 증축공사(건축)</v>
      </c>
      <c r="C535" s="18" t="str">
        <f>VLOOKUP($A535,raw_공고목록!$C:$N,4,FALSE)</f>
        <v>한국과학기술연구원</v>
      </c>
      <c r="D535" s="19" t="s">
        <v>20</v>
      </c>
      <c r="E535" s="113">
        <v>729762485</v>
      </c>
      <c r="F535" s="115">
        <f>VLOOKUP($A535,raw_공고목록!$C:$X,11,FALSE)</f>
        <v>802738000</v>
      </c>
      <c r="G535" s="184">
        <v>1.0034799999999999</v>
      </c>
      <c r="H535" s="115">
        <f>VLOOKUP($A535,raw_공고목록!$C:$X,13,FALSE)</f>
        <v>45591351</v>
      </c>
      <c r="I535" s="114">
        <f>IF(E535="","-",IF(E535&lt;1000000000,낙찰하한율!$B$3,IF(AND(E535&lt;5000000000,E535&gt;=1000000000),낙찰하한율!$B$4,IF(AND(E535&gt;=5000000000,E535&lt;10000000000),낙찰하한율!$B$5,IF(AND(E535&gt;=10000000000,E535&lt;30000000000),낙찰하한율!$B$6)))))</f>
        <v>0.87744999999999995</v>
      </c>
      <c r="J535" s="86">
        <f t="shared" si="67"/>
        <v>712400859.51923788</v>
      </c>
      <c r="K535" s="115">
        <f>VLOOKUP($A535,raw_공고목록!$C:$X,12,FALSE)</f>
        <v>679472482</v>
      </c>
      <c r="L535" s="115">
        <f t="shared" si="61"/>
        <v>668200305.31261277</v>
      </c>
      <c r="M535" s="120">
        <f t="shared" si="62"/>
        <v>0.94072743035587802</v>
      </c>
      <c r="N535" s="115">
        <f t="shared" si="68"/>
        <v>712400859.51923788</v>
      </c>
      <c r="O535" s="119">
        <f t="shared" si="63"/>
        <v>0.88068739312248856</v>
      </c>
      <c r="P535" s="119"/>
      <c r="Q535" s="116">
        <f t="shared" si="64"/>
        <v>1.0026488093076151</v>
      </c>
      <c r="R535" s="134">
        <v>711815400</v>
      </c>
      <c r="S535" s="115" t="str">
        <f>VLOOKUP(A535,raw_아이건설넷결과!C:N,10,FALSE)</f>
        <v>포코종합건설주식회사</v>
      </c>
      <c r="T535" s="126">
        <f t="shared" si="65"/>
        <v>87.7451155514768</v>
      </c>
      <c r="U535" s="123">
        <f t="shared" si="69"/>
        <v>88.43929149210804</v>
      </c>
      <c r="V535" s="119">
        <f t="shared" si="59"/>
        <v>0.88673440151082916</v>
      </c>
      <c r="W535" s="178" t="str">
        <f>VLOOKUP(A535,raw_아이건설넷결과!C:H,6,FALSE)</f>
        <v>804,863,300</v>
      </c>
      <c r="X535" s="84">
        <f t="shared" si="66"/>
        <v>1.0026475637131915</v>
      </c>
      <c r="Y535" s="118">
        <f t="shared" si="70"/>
        <v>100264.75637131915</v>
      </c>
      <c r="Z535" s="121">
        <f t="shared" si="60"/>
        <v>711814522.65004992</v>
      </c>
      <c r="AA535" s="83">
        <f t="shared" si="73"/>
        <v>681271428.68745542</v>
      </c>
      <c r="AB535" s="118">
        <f t="shared" si="71"/>
        <v>667646000.11370635</v>
      </c>
      <c r="AC535" s="61" t="str">
        <f>INDEX(raw_공고목록!A:A,MATCH(직접!$A535,raw_공고목록!C:C,0))</f>
        <v>2024/04/04 14:00</v>
      </c>
      <c r="AD535" s="61">
        <f t="shared" si="72"/>
        <v>45386.625</v>
      </c>
      <c r="AE535" s="186" t="str">
        <f>LEFT(VLOOKUP($A535,raw_공고목록!$C:$X,7,FALSE),10)</f>
        <v>2024/03/29</v>
      </c>
      <c r="AF535" s="9" t="e">
        <f>VLOOKUP(A535,raw_부광!A:L,12,FALSE)</f>
        <v>#N/A</v>
      </c>
    </row>
    <row r="536" spans="1:32" ht="12.6" customHeight="1">
      <c r="A536" s="19" t="s">
        <v>5495</v>
      </c>
      <c r="B536" s="18" t="str">
        <f>VLOOKUP(A536,raw_공고목록!$C:$M,3,FALSE)</f>
        <v>선정국제관광고등학교 지하 주차장 증축공사 전자입찰 공고</v>
      </c>
      <c r="C536" s="18" t="str">
        <f>VLOOKUP($A536,raw_공고목록!$C:$N,4,FALSE)</f>
        <v>서울특별시교육청 선정국제관광고등학교</v>
      </c>
      <c r="D536" s="19" t="s">
        <v>20</v>
      </c>
      <c r="E536" s="113">
        <v>2896436364</v>
      </c>
      <c r="F536" s="115">
        <f>VLOOKUP($A536,raw_공고목록!$C:$X,11,FALSE)</f>
        <v>3186080000</v>
      </c>
      <c r="G536" s="184">
        <v>1.0065599999999999</v>
      </c>
      <c r="H536" s="115">
        <f>VLOOKUP($A536,raw_공고목록!$C:$X,13,FALSE)</f>
        <v>159640349</v>
      </c>
      <c r="I536" s="114">
        <f>IF(E536="","-",IF(E536&lt;1000000000,낙찰하한율!$B$3,IF(AND(E536&lt;5000000000,E536&gt;=1000000000),낙찰하한율!$B$4,IF(AND(E536&gt;=5000000000,E536&lt;10000000000),낙찰하한율!$B$5,IF(AND(E536&gt;=10000000000,E536&lt;30000000000),낙찰하한율!$B$6)))))</f>
        <v>0.86745000000000005</v>
      </c>
      <c r="J536" s="86">
        <f t="shared" si="67"/>
        <v>2803055723.28971</v>
      </c>
      <c r="K536" s="115">
        <f>VLOOKUP($A536,raw_공고목록!$C:$X,12,FALSE)</f>
        <v>2698960323</v>
      </c>
      <c r="L536" s="115">
        <f t="shared" si="61"/>
        <v>2662332192.6645021</v>
      </c>
      <c r="M536" s="120">
        <f t="shared" si="62"/>
        <v>0.95564267318779106</v>
      </c>
      <c r="N536" s="115">
        <f t="shared" si="68"/>
        <v>2803055723.28971</v>
      </c>
      <c r="O536" s="119">
        <f t="shared" si="63"/>
        <v>0.87344063623283197</v>
      </c>
      <c r="P536" s="119"/>
      <c r="Q536" s="116">
        <f t="shared" si="64"/>
        <v>1.0044789898236888</v>
      </c>
      <c r="R536" s="134">
        <v>2797304300</v>
      </c>
      <c r="S536" s="115" t="str">
        <f>VLOOKUP(A536,raw_아이건설넷결과!C:N,10,FALSE)</f>
        <v>(주)디자인잉어</v>
      </c>
      <c r="T536" s="126">
        <f t="shared" si="65"/>
        <v>86.749906213393629</v>
      </c>
      <c r="U536" s="123">
        <f t="shared" si="69"/>
        <v>87.410884852374409</v>
      </c>
      <c r="V536" s="119">
        <f t="shared" si="59"/>
        <v>0.87797679279867424</v>
      </c>
      <c r="W536" s="178" t="str">
        <f>VLOOKUP(A536,raw_아이건설넷결과!C:H,6,FALSE)</f>
        <v>3,200,178,450</v>
      </c>
      <c r="X536" s="84">
        <f t="shared" si="66"/>
        <v>1.0044250144378044</v>
      </c>
      <c r="Y536" s="118">
        <f t="shared" si="70"/>
        <v>100442.50144378043</v>
      </c>
      <c r="Z536" s="121">
        <f t="shared" si="60"/>
        <v>2797155124.71245</v>
      </c>
      <c r="AA536" s="83">
        <f t="shared" si="73"/>
        <v>2710903261.3963361</v>
      </c>
      <c r="AB536" s="118">
        <f t="shared" si="71"/>
        <v>2656685196.1684093</v>
      </c>
      <c r="AC536" s="61" t="str">
        <f>INDEX(raw_공고목록!A:A,MATCH(직접!$A536,raw_공고목록!C:C,0))</f>
        <v>2024/04/04 10:00</v>
      </c>
      <c r="AD536" s="61">
        <f t="shared" si="72"/>
        <v>45386.458333333328</v>
      </c>
      <c r="AE536" s="186" t="str">
        <f>LEFT(VLOOKUP($A536,raw_공고목록!$C:$X,7,FALSE),10)</f>
        <v>2024/03/19</v>
      </c>
      <c r="AF536" s="9" t="e">
        <f>VLOOKUP(A536,raw_부광!A:L,12,FALSE)</f>
        <v>#N/A</v>
      </c>
    </row>
    <row r="537" spans="1:32" ht="12.6" customHeight="1">
      <c r="A537" s="19" t="s">
        <v>11211</v>
      </c>
      <c r="B537" s="18" t="s">
        <v>11212</v>
      </c>
      <c r="C537" s="18" t="s">
        <v>11213</v>
      </c>
      <c r="D537" s="19" t="s">
        <v>20</v>
      </c>
      <c r="E537" s="113">
        <v>329881819</v>
      </c>
      <c r="F537" s="115">
        <v>362870000</v>
      </c>
      <c r="G537" s="184">
        <v>1.0095400000000001</v>
      </c>
      <c r="H537" s="115">
        <v>22680300</v>
      </c>
      <c r="I537" s="114">
        <f>IF(E537="","-",IF(E537&lt;1000000000,낙찰하한율!$B$3,IF(AND(E537&lt;5000000000,E537&gt;=1000000000),낙찰하한율!$B$4,IF(AND(E537&gt;=5000000000,E537&lt;10000000000),낙찰하한율!$B$5,IF(AND(E537&gt;=10000000000,E537&lt;30000000000),낙찰하한율!$B$6)))))</f>
        <v>0.87744999999999995</v>
      </c>
      <c r="J537" s="86">
        <f t="shared" si="67"/>
        <v>324217290.95050997</v>
      </c>
      <c r="K537" s="115" t="e">
        <f>VLOOKUP($A537,raw_공고목록!$C:$X,12,FALSE)</f>
        <v>#N/A</v>
      </c>
      <c r="L537" s="115" t="e">
        <f t="shared" si="61"/>
        <v>#N/A</v>
      </c>
      <c r="M537" s="120" t="e">
        <f t="shared" si="62"/>
        <v>#N/A</v>
      </c>
      <c r="N537" s="115">
        <f t="shared" si="68"/>
        <v>324217290.95050997</v>
      </c>
      <c r="O537" s="119">
        <f t="shared" si="63"/>
        <v>0.88637895547839918</v>
      </c>
      <c r="P537" s="119"/>
      <c r="Q537" s="116">
        <f t="shared" si="64"/>
        <v>0.9986157290347748</v>
      </c>
      <c r="R537" s="134">
        <v>320739000</v>
      </c>
      <c r="S537" s="115" t="str">
        <f>VLOOKUP(A537,raw_아이건설넷결과!C:N,10,FALSE)</f>
        <v>주)이루하종합건설</v>
      </c>
      <c r="T537" s="126">
        <f t="shared" si="65"/>
        <v>87.745520395159787</v>
      </c>
      <c r="U537" s="123">
        <f t="shared" si="69"/>
        <v>88.512522605790409</v>
      </c>
      <c r="V537" s="119">
        <f t="shared" si="59"/>
        <v>0.88389505883649788</v>
      </c>
      <c r="W537" s="178" t="str">
        <f>VLOOKUP(A537,raw_아이건설넷결과!C:H,6,FALSE)</f>
        <v>362,365,675</v>
      </c>
      <c r="X537" s="84">
        <f t="shared" si="66"/>
        <v>0.99861017719844569</v>
      </c>
      <c r="Y537" s="118">
        <f t="shared" si="70"/>
        <v>99861.017719844574</v>
      </c>
      <c r="Z537" s="121">
        <f t="shared" si="60"/>
        <v>320737232.29374999</v>
      </c>
      <c r="AA537" s="83" t="e">
        <f t="shared" si="73"/>
        <v>#N/A</v>
      </c>
      <c r="AB537" s="118" t="e">
        <f t="shared" si="71"/>
        <v>#N/A</v>
      </c>
      <c r="AC537" s="61" t="e">
        <f>INDEX(raw_공고목록!A:A,MATCH(직접!$A537,raw_공고목록!C:C,0))</f>
        <v>#N/A</v>
      </c>
      <c r="AD537" s="61" t="e">
        <f t="shared" si="72"/>
        <v>#N/A</v>
      </c>
      <c r="AE537" s="186" t="e">
        <f>LEFT(VLOOKUP($A537,raw_공고목록!$C:$X,7,FALSE),10)</f>
        <v>#N/A</v>
      </c>
      <c r="AF537" s="9" t="e">
        <f>VLOOKUP(A537,raw_부광!A:L,12,FALSE)</f>
        <v>#N/A</v>
      </c>
    </row>
    <row r="538" spans="1:32" ht="12.6" customHeight="1">
      <c r="A538" s="19" t="s">
        <v>11214</v>
      </c>
      <c r="B538" s="18" t="str">
        <f>VLOOKUP(A538,raw_공고목록!$C:$M,3,FALSE)</f>
        <v>서울시교육청(한강이북) 옥외방수 유지관리공사 단가계약</v>
      </c>
      <c r="C538" s="18" t="str">
        <f>VLOOKUP($A538,raw_공고목록!$C:$N,4,FALSE)</f>
        <v>서울특별시교육청 서울특별시교육청교육시설관리본부</v>
      </c>
      <c r="D538" s="19" t="s">
        <v>20</v>
      </c>
      <c r="E538" s="113">
        <f>VLOOKUP(A538,raw_아이건설넷목록!B:R,5,FALSE)</f>
        <v>611332000</v>
      </c>
      <c r="F538" s="115">
        <f>VLOOKUP($A538,raw_공고목록!$C:$X,11,FALSE)</f>
        <v>611332000</v>
      </c>
      <c r="G538" s="184">
        <v>1.0075799999999999</v>
      </c>
      <c r="H538" s="115">
        <f>VLOOKUP($A538,raw_공고목록!$C:$X,13,FALSE)</f>
        <v>34660652</v>
      </c>
      <c r="I538" s="114">
        <f>IF(E538="","-",IF(E538&lt;1000000000,낙찰하한율!$B$3,IF(AND(E538&lt;5000000000,E538&gt;=1000000000),낙찰하한율!$B$4,IF(AND(E538&gt;=5000000000,E538&lt;10000000000),낙찰하한율!$B$5,IF(AND(E538&gt;=10000000000,E538&lt;30000000000),낙찰하한율!$B$6)))))</f>
        <v>0.87744999999999995</v>
      </c>
      <c r="J538" s="86">
        <f t="shared" si="67"/>
        <v>544726938.83917189</v>
      </c>
      <c r="K538" s="115">
        <f>VLOOKUP($A538,raw_공고목록!$C:$X,12,FALSE)</f>
        <v>520281640</v>
      </c>
      <c r="L538" s="115">
        <f t="shared" si="61"/>
        <v>513740867.33457595</v>
      </c>
      <c r="M538" s="120">
        <f t="shared" si="62"/>
        <v>0.94981470294490111</v>
      </c>
      <c r="N538" s="115">
        <f t="shared" si="68"/>
        <v>544726938.83917189</v>
      </c>
      <c r="O538" s="119">
        <f t="shared" si="63"/>
        <v>0.88450083155366321</v>
      </c>
      <c r="P538" s="119"/>
      <c r="Q538" s="116">
        <f t="shared" si="64"/>
        <v>1.0056030935520675</v>
      </c>
      <c r="R538" s="134">
        <v>543666500</v>
      </c>
      <c r="S538" s="115" t="str">
        <f>VLOOKUP(A538,raw_아이건설넷결과!C:N,10,FALSE)</f>
        <v>(주)강진이앤지</v>
      </c>
      <c r="T538" s="126">
        <f t="shared" si="65"/>
        <v>87.748051820397492</v>
      </c>
      <c r="U538" s="123">
        <f t="shared" si="69"/>
        <v>88.438851937008693</v>
      </c>
      <c r="V538" s="119">
        <f t="shared" si="59"/>
        <v>0.8893146440886458</v>
      </c>
      <c r="W538" s="178" t="str">
        <f>VLOOKUP(A538,raw_아이건설넷결과!C:H,6,FALSE)</f>
        <v>614,737,175</v>
      </c>
      <c r="X538" s="84">
        <f t="shared" si="66"/>
        <v>1.0055700912106678</v>
      </c>
      <c r="Y538" s="118">
        <f t="shared" si="70"/>
        <v>100557.00912106677</v>
      </c>
      <c r="Z538" s="121">
        <f t="shared" si="60"/>
        <v>543648797.10634995</v>
      </c>
      <c r="AA538" s="83">
        <f t="shared" si="73"/>
        <v>523179656.19003582</v>
      </c>
      <c r="AB538" s="118">
        <f t="shared" si="71"/>
        <v>512716063.06623507</v>
      </c>
      <c r="AC538" s="61" t="str">
        <f>INDEX(raw_공고목록!A:A,MATCH(직접!$A538,raw_공고목록!C:C,0))</f>
        <v>2024/04/09 10:00</v>
      </c>
      <c r="AD538" s="61">
        <f t="shared" si="72"/>
        <v>45391.458333333328</v>
      </c>
      <c r="AE538" s="186" t="str">
        <f>LEFT(VLOOKUP($A538,raw_공고목록!$C:$X,7,FALSE),10)</f>
        <v>2024/04/01</v>
      </c>
      <c r="AF538" s="9" t="e">
        <f>VLOOKUP(A538,raw_부광!A:L,12,FALSE)</f>
        <v>#N/A</v>
      </c>
    </row>
    <row r="539" spans="1:32" ht="12.6" customHeight="1">
      <c r="A539" s="19" t="s">
        <v>11220</v>
      </c>
      <c r="B539" s="18" t="str">
        <f>VLOOKUP(A539,raw_공고목록!$C:$M,3,FALSE)</f>
        <v>서울시교육청(한강이남) 옥외방수 유지관리공사 단가계약</v>
      </c>
      <c r="C539" s="18" t="str">
        <f>VLOOKUP($A539,raw_공고목록!$C:$N,4,FALSE)</f>
        <v>서울특별시교육청 서울특별시교육청교육시설관리본부</v>
      </c>
      <c r="D539" s="19" t="s">
        <v>20</v>
      </c>
      <c r="E539" s="113">
        <f>VLOOKUP(A539,raw_아이건설넷목록!B:R,5,FALSE)</f>
        <v>478937000</v>
      </c>
      <c r="F539" s="115">
        <f>VLOOKUP($A539,raw_공고목록!$C:$X,11,FALSE)</f>
        <v>478937000</v>
      </c>
      <c r="G539" s="184">
        <v>1.0075799999999999</v>
      </c>
      <c r="H539" s="115">
        <f>VLOOKUP($A539,raw_공고목록!$C:$X,13,FALSE)</f>
        <v>27745668</v>
      </c>
      <c r="I539" s="114">
        <f>IF(E539="","-",IF(E539&lt;1000000000,낙찰하한율!$B$3,IF(AND(E539&lt;5000000000,E539&gt;=1000000000),낙찰하한율!$B$4,IF(AND(E539&gt;=5000000000,E539&lt;10000000000),낙찰하한율!$B$5,IF(AND(E539&gt;=10000000000,E539&lt;30000000000),낙찰하한율!$B$6)))))</f>
        <v>0.87744999999999995</v>
      </c>
      <c r="J539" s="86">
        <f t="shared" si="67"/>
        <v>426828946.25492698</v>
      </c>
      <c r="K539" s="115">
        <f>VLOOKUP($A539,raw_공고목록!$C:$X,12,FALSE)</f>
        <v>400871601</v>
      </c>
      <c r="L539" s="115">
        <f t="shared" si="61"/>
        <v>395832003.58086836</v>
      </c>
      <c r="M539" s="120">
        <f t="shared" si="62"/>
        <v>0.93382047822082925</v>
      </c>
      <c r="N539" s="115">
        <f t="shared" si="68"/>
        <v>426828946.25492698</v>
      </c>
      <c r="O539" s="119">
        <f t="shared" si="63"/>
        <v>0.88451007355550659</v>
      </c>
      <c r="P539" s="119"/>
      <c r="Q539" s="116">
        <f t="shared" si="64"/>
        <v>0.99215453882628402</v>
      </c>
      <c r="R539" s="134">
        <v>420346500</v>
      </c>
      <c r="S539" s="115" t="str">
        <f>VLOOKUP(A539,raw_아이건설넷결과!C:N,10,FALSE)</f>
        <v>주식회사 에이엔에스건업</v>
      </c>
      <c r="T539" s="126">
        <f t="shared" si="65"/>
        <v>87.754103919486042</v>
      </c>
      <c r="U539" s="123">
        <f t="shared" si="69"/>
        <v>88.469209996104254</v>
      </c>
      <c r="V539" s="119">
        <f t="shared" si="59"/>
        <v>0.87766553847374496</v>
      </c>
      <c r="W539" s="178" t="str">
        <f>VLOOKUP(A539,raw_아이건설넷결과!C:H,6,FALSE)</f>
        <v>475,133,100</v>
      </c>
      <c r="X539" s="84">
        <f t="shared" si="66"/>
        <v>0.99205761926934022</v>
      </c>
      <c r="Y539" s="118">
        <f t="shared" si="70"/>
        <v>99205.761926934021</v>
      </c>
      <c r="Z539" s="121">
        <f t="shared" si="60"/>
        <v>420305770.20839995</v>
      </c>
      <c r="AA539" s="83">
        <f t="shared" si="73"/>
        <v>397687726.12074888</v>
      </c>
      <c r="AB539" s="118">
        <f t="shared" si="71"/>
        <v>389733971.5983339</v>
      </c>
      <c r="AC539" s="61" t="str">
        <f>INDEX(raw_공고목록!A:A,MATCH(직접!$A539,raw_공고목록!C:C,0))</f>
        <v>2024/04/09 10:00</v>
      </c>
      <c r="AD539" s="61">
        <f t="shared" si="72"/>
        <v>45391.458333333328</v>
      </c>
      <c r="AE539" s="186" t="str">
        <f>LEFT(VLOOKUP($A539,raw_공고목록!$C:$X,7,FALSE),10)</f>
        <v>2024/04/01</v>
      </c>
      <c r="AF539" s="9" t="e">
        <f>VLOOKUP(A539,raw_부광!A:L,12,FALSE)</f>
        <v>#N/A</v>
      </c>
    </row>
    <row r="540" spans="1:32" ht="12.6" customHeight="1">
      <c r="A540" s="19" t="s">
        <v>11347</v>
      </c>
      <c r="B540" s="18" t="str">
        <f>VLOOKUP(A540,raw_공고목록!$C:$M,3,FALSE)</f>
        <v>청년취업사관학교 강북캠퍼스 조성공사(실내건축)</v>
      </c>
      <c r="C540" s="18" t="str">
        <f>VLOOKUP($A540,raw_공고목록!$C:$N,4,FALSE)</f>
        <v>(재)서울경제진흥원</v>
      </c>
      <c r="D540" s="19" t="s">
        <v>20</v>
      </c>
      <c r="E540" s="113">
        <f>VLOOKUP(A540,raw_아이건설넷목록!B:R,5,FALSE)</f>
        <v>464800000</v>
      </c>
      <c r="F540" s="115">
        <f>VLOOKUP($A540,raw_공고목록!$C:$X,11,FALSE)</f>
        <v>464800000</v>
      </c>
      <c r="G540" s="184">
        <v>1.00926</v>
      </c>
      <c r="H540" s="115">
        <f>VLOOKUP($A540,raw_공고목록!$C:$X,13,FALSE)</f>
        <v>21704629</v>
      </c>
      <c r="I540" s="114">
        <f>IF(E540="","-",IF(E540&lt;1000000000,낙찰하한율!$B$3,IF(AND(E540&lt;5000000000,E540&gt;=1000000000),낙찰하한율!$B$4,IF(AND(E540&gt;=5000000000,E540&lt;10000000000),낙찰하한율!$B$5,IF(AND(E540&gt;=10000000000,E540&lt;30000000000),낙찰하한율!$B$6)))))</f>
        <v>0.87744999999999995</v>
      </c>
      <c r="J540" s="86">
        <f t="shared" si="67"/>
        <v>414275249.20155001</v>
      </c>
      <c r="K540" s="115">
        <f>VLOOKUP($A540,raw_공고목록!$C:$X,12,FALSE)</f>
        <v>405379798</v>
      </c>
      <c r="L540" s="115">
        <f t="shared" si="61"/>
        <v>400950942.63089043</v>
      </c>
      <c r="M540" s="120">
        <f t="shared" si="62"/>
        <v>0.9765894745927054</v>
      </c>
      <c r="N540" s="115">
        <f t="shared" si="68"/>
        <v>414275249.20155001</v>
      </c>
      <c r="O540" s="119">
        <f t="shared" si="63"/>
        <v>0.88597319199154989</v>
      </c>
      <c r="P540" s="119"/>
      <c r="Q540" s="116">
        <f t="shared" si="64"/>
        <v>0.99328410501260356</v>
      </c>
      <c r="R540" s="134">
        <v>407759660</v>
      </c>
      <c r="S540" s="115" t="str">
        <f>VLOOKUP(A540,raw_아이건설넷결과!C:N,10,FALSE)</f>
        <v>에이치지산업개발 주식회사</v>
      </c>
      <c r="T540" s="126">
        <f t="shared" si="65"/>
        <v>87.7462967300701</v>
      </c>
      <c r="U540" s="123">
        <f t="shared" si="69"/>
        <v>88.322381292603978</v>
      </c>
      <c r="V540" s="119">
        <f t="shared" si="59"/>
        <v>0.87727981927710841</v>
      </c>
      <c r="W540" s="178" t="str">
        <f>VLOOKUP(A540,raw_아이건설넷결과!C:H,6,FALSE)</f>
        <v>461,671,950</v>
      </c>
      <c r="X540" s="84">
        <f t="shared" si="66"/>
        <v>0.99327011617900174</v>
      </c>
      <c r="Y540" s="118">
        <f t="shared" si="70"/>
        <v>99327.011617900178</v>
      </c>
      <c r="Z540" s="121">
        <f t="shared" si="60"/>
        <v>407753954.81145</v>
      </c>
      <c r="AA540" s="83">
        <f t="shared" si="73"/>
        <v>402651639.05608028</v>
      </c>
      <c r="AB540" s="118">
        <f t="shared" si="71"/>
        <v>394598606.27495867</v>
      </c>
      <c r="AC540" s="61" t="str">
        <f>INDEX(raw_공고목록!A:A,MATCH(직접!$A540,raw_공고목록!C:C,0))</f>
        <v>2024/04/11 10:00</v>
      </c>
      <c r="AD540" s="61">
        <f t="shared" si="72"/>
        <v>45393.458333333328</v>
      </c>
      <c r="AE540" s="186" t="str">
        <f>LEFT(VLOOKUP($A540,raw_공고목록!$C:$X,7,FALSE),10)</f>
        <v>2024/04/05</v>
      </c>
      <c r="AF540" s="9" t="e">
        <f>VLOOKUP(A540,raw_부광!A:L,12,FALSE)</f>
        <v>#N/A</v>
      </c>
    </row>
    <row r="541" spans="1:32" ht="12.6" customHeight="1">
      <c r="A541" s="19" t="s">
        <v>11348</v>
      </c>
      <c r="B541" s="18" t="str">
        <f>VLOOKUP(A541,raw_공고목록!$C:$M,3,FALSE)</f>
        <v>서울청 관악경찰서 리모델링 공사</v>
      </c>
      <c r="C541" s="18" t="str">
        <f>VLOOKUP($A541,raw_공고목록!$C:$N,4,FALSE)</f>
        <v>조달청 서울지방조달청</v>
      </c>
      <c r="D541" s="19" t="s">
        <v>20</v>
      </c>
      <c r="E541" s="113">
        <f>VLOOKUP(A541,raw_아이건설넷목록!B:R,5,FALSE)</f>
        <v>0</v>
      </c>
      <c r="F541" s="115">
        <f>VLOOKUP($A541,raw_공고목록!$C:$X,11,FALSE)</f>
        <v>2357297000</v>
      </c>
      <c r="G541" s="184">
        <v>1.0085900000000001</v>
      </c>
      <c r="H541" s="115">
        <f>VLOOKUP($A541,raw_공고목록!$C:$X,13,FALSE)</f>
        <v>135393574</v>
      </c>
      <c r="I541" s="114">
        <f>IF(E541="","-",IF(E541&lt;1000000000,낙찰하한율!$B$3,IF(AND(E541&lt;5000000000,E541&gt;=1000000000),낙찰하한율!$B$4,IF(AND(E541&gt;=5000000000,E541&lt;10000000000),낙찰하한율!$B$5,IF(AND(E541&gt;=10000000000,E541&lt;30000000000),낙찰하한율!$B$6)))))</f>
        <v>0.87744999999999995</v>
      </c>
      <c r="J541" s="86">
        <f t="shared" si="67"/>
        <v>2102770379.2139635</v>
      </c>
      <c r="K541" s="115">
        <f>VLOOKUP($A541,raw_공고목록!$C:$X,12,FALSE)</f>
        <v>2045961114</v>
      </c>
      <c r="L541" s="115">
        <f t="shared" si="61"/>
        <v>2022265201.569875</v>
      </c>
      <c r="M541" s="120">
        <f t="shared" si="62"/>
        <v>0.96966871852745506</v>
      </c>
      <c r="N541" s="115">
        <f t="shared" si="68"/>
        <v>2102770379.2139635</v>
      </c>
      <c r="O541" s="119">
        <f t="shared" si="63"/>
        <v>0.88544658700839662</v>
      </c>
      <c r="P541" s="119"/>
      <c r="Q541" s="116">
        <f t="shared" si="64"/>
        <v>0.99076059446175369</v>
      </c>
      <c r="R541" s="134">
        <v>2065891854</v>
      </c>
      <c r="S541" s="115" t="str">
        <f>VLOOKUP(A541,raw_아이건설넷결과!C:N,10,FALSE)</f>
        <v>주식회사 선공</v>
      </c>
      <c r="T541" s="126">
        <f t="shared" si="65"/>
        <v>86.748444503403377</v>
      </c>
      <c r="U541" s="123">
        <f t="shared" si="69"/>
        <v>87.508433383720032</v>
      </c>
      <c r="V541" s="119">
        <f t="shared" si="59"/>
        <v>0.87638165831458659</v>
      </c>
      <c r="W541" s="178" t="str">
        <f>VLOOKUP(A541,raw_아이건설넷결과!C:H,6,FALSE)</f>
        <v>2,360,791,725</v>
      </c>
      <c r="X541" s="84">
        <f t="shared" si="66"/>
        <v>1.0014825136586523</v>
      </c>
      <c r="Y541" s="118">
        <f t="shared" si="70"/>
        <v>100148.25136586523</v>
      </c>
      <c r="Z541" s="121">
        <f t="shared" si="60"/>
        <v>2088069181.59495</v>
      </c>
      <c r="AA541" s="83">
        <f t="shared" si="73"/>
        <v>2048994279.2965765</v>
      </c>
      <c r="AB541" s="118">
        <f t="shared" si="71"/>
        <v>2008014393.710645</v>
      </c>
      <c r="AC541" s="61" t="str">
        <f>INDEX(raw_공고목록!A:A,MATCH(직접!$A541,raw_공고목록!C:C,0))</f>
        <v>2024/04/12 10:00</v>
      </c>
      <c r="AD541" s="61">
        <f t="shared" si="72"/>
        <v>45394.458333333328</v>
      </c>
      <c r="AE541" s="186" t="str">
        <f>LEFT(VLOOKUP($A541,raw_공고목록!$C:$X,7,FALSE),10)</f>
        <v>2024/03/27</v>
      </c>
      <c r="AF541" s="9" t="e">
        <f>VLOOKUP(A541,raw_부광!A:L,12,FALSE)</f>
        <v>#N/A</v>
      </c>
    </row>
    <row r="542" spans="1:32" ht="12.6" customHeight="1">
      <c r="A542" s="19" t="s">
        <v>11351</v>
      </c>
      <c r="B542" s="18" t="str">
        <f>VLOOKUP(A542,raw_공고목록!$C:$M,3,FALSE)</f>
        <v>서울대학교 건축시설물 유지보수공사(2024년 연간단가 1차) (긴급공고) (정정공고)</v>
      </c>
      <c r="C542" s="18" t="str">
        <f>VLOOKUP($A542,raw_공고목록!$C:$N,4,FALSE)</f>
        <v>서울대학교</v>
      </c>
      <c r="D542" s="19" t="s">
        <v>20</v>
      </c>
      <c r="E542" s="113">
        <v>272727273</v>
      </c>
      <c r="F542" s="115">
        <f>VLOOKUP($A542,raw_공고목록!$C:$X,11,FALSE)</f>
        <v>300000000</v>
      </c>
      <c r="G542" s="184">
        <v>1.010025</v>
      </c>
      <c r="H542" s="115">
        <f>VLOOKUP($A542,raw_공고목록!$C:$X,13,FALSE)</f>
        <v>18923458</v>
      </c>
      <c r="I542" s="114">
        <f>IF(E542="","-",IF(E542&lt;1000000000,낙찰하한율!$B$3,IF(AND(E542&lt;5000000000,E542&gt;=1000000000),낙찰하한율!$B$4,IF(AND(E542&gt;=5000000000,E542&lt;10000000000),낙찰하한율!$B$5,IF(AND(E542&gt;=10000000000,E542&lt;30000000000),낙찰하한율!$B$6)))))</f>
        <v>0.87744999999999995</v>
      </c>
      <c r="J542" s="86">
        <f t="shared" si="67"/>
        <v>268193000.65289998</v>
      </c>
      <c r="K542" s="115">
        <f>VLOOKUP($A542,raw_공고목록!$C:$X,12,FALSE)</f>
        <v>266650010</v>
      </c>
      <c r="L542" s="115">
        <f t="shared" si="61"/>
        <v>263936712.82324499</v>
      </c>
      <c r="M542" s="120">
        <f t="shared" si="62"/>
        <v>0.99385584381007475</v>
      </c>
      <c r="N542" s="115">
        <f t="shared" si="68"/>
        <v>268193000.65289998</v>
      </c>
      <c r="O542" s="119">
        <f t="shared" si="63"/>
        <v>0.88683865568866993</v>
      </c>
      <c r="P542" s="119"/>
      <c r="Q542" s="116">
        <f t="shared" si="64"/>
        <v>1.0088234095849717</v>
      </c>
      <c r="R542" s="134">
        <v>267876700</v>
      </c>
      <c r="S542" s="115" t="str">
        <f>VLOOKUP(A542,raw_아이건설넷결과!C:N,10,FALSE)</f>
        <v>중원아이엔씨(주)</v>
      </c>
      <c r="T542" s="126">
        <f t="shared" si="65"/>
        <v>87.748099806952467</v>
      </c>
      <c r="U542" s="123">
        <f t="shared" si="69"/>
        <v>88.514193571836884</v>
      </c>
      <c r="V542" s="119">
        <f t="shared" si="59"/>
        <v>0.89292233333333337</v>
      </c>
      <c r="W542" s="178" t="str">
        <f>VLOOKUP(A542,raw_아이건설넷결과!C:H,6,FALSE)</f>
        <v>302,637,000</v>
      </c>
      <c r="X542" s="84">
        <f t="shared" si="66"/>
        <v>1.0087900000000001</v>
      </c>
      <c r="Y542" s="118">
        <f t="shared" si="70"/>
        <v>100879.00000000001</v>
      </c>
      <c r="Z542" s="121">
        <f t="shared" si="60"/>
        <v>267867905.42789999</v>
      </c>
      <c r="AA542" s="83">
        <f t="shared" si="73"/>
        <v>268993863.58790004</v>
      </c>
      <c r="AB542" s="118">
        <f t="shared" si="71"/>
        <v>263613986.31614202</v>
      </c>
      <c r="AC542" s="61" t="str">
        <f>INDEX(raw_공고목록!A:A,MATCH(직접!$A542,raw_공고목록!C:C,0))</f>
        <v/>
      </c>
      <c r="AD542" s="61" t="e">
        <f t="shared" si="72"/>
        <v>#VALUE!</v>
      </c>
      <c r="AE542" s="186" t="str">
        <f>LEFT(VLOOKUP($A542,raw_공고목록!$C:$X,7,FALSE),10)</f>
        <v/>
      </c>
      <c r="AF542" s="9" t="e">
        <f>VLOOKUP(A542,raw_부광!A:L,12,FALSE)</f>
        <v>#N/A</v>
      </c>
    </row>
    <row r="543" spans="1:32" ht="12.6" customHeight="1">
      <c r="A543" s="19" t="s">
        <v>11284</v>
      </c>
      <c r="B543" s="18" t="str">
        <f>VLOOKUP(A543,raw_공고목록!$C:$M,3,FALSE)</f>
        <v>2024년 풍납동 보상완료건물 철거 및 정비공사-3권역(연간단가)</v>
      </c>
      <c r="C543" s="18" t="str">
        <f>VLOOKUP($A543,raw_공고목록!$C:$N,4,FALSE)</f>
        <v>서울특별시 송파구</v>
      </c>
      <c r="D543" s="19" t="s">
        <v>20</v>
      </c>
      <c r="E543" s="113">
        <f>VLOOKUP(A543,raw_아이건설넷목록!B:R,5,FALSE)</f>
        <v>483648000</v>
      </c>
      <c r="F543" s="115">
        <f>VLOOKUP($A543,raw_공고목록!$C:$X,11,FALSE)</f>
        <v>483648000</v>
      </c>
      <c r="G543" s="184">
        <v>1.0069300000000001</v>
      </c>
      <c r="H543" s="115">
        <f>VLOOKUP($A543,raw_공고목록!$C:$X,13,FALSE)</f>
        <v>39552746</v>
      </c>
      <c r="I543" s="114">
        <f>IF(E543="","-",IF(E543&lt;1000000000,낙찰하한율!$B$3,IF(AND(E543&lt;5000000000,E543&gt;=1000000000),낙찰하한율!$B$4,IF(AND(E543&gt;=5000000000,E543&lt;10000000000),낙찰하한율!$B$5,IF(AND(E543&gt;=10000000000,E543&lt;30000000000),낙찰하한율!$B$6)))))</f>
        <v>0.87744999999999995</v>
      </c>
      <c r="J543" s="86">
        <f t="shared" si="67"/>
        <v>432165058.79986805</v>
      </c>
      <c r="K543" s="115">
        <f>VLOOKUP($A543,raw_공고목록!$C:$X,12,FALSE)</f>
        <v>349855280</v>
      </c>
      <c r="L543" s="115">
        <f t="shared" si="61"/>
        <v>345234181.54859203</v>
      </c>
      <c r="M543" s="120">
        <f t="shared" si="62"/>
        <v>0.80208645279194379</v>
      </c>
      <c r="N543" s="115">
        <f t="shared" si="68"/>
        <v>432165058.79986805</v>
      </c>
      <c r="O543" s="119">
        <f t="shared" si="63"/>
        <v>0.88407230039857176</v>
      </c>
      <c r="P543" s="119"/>
      <c r="Q543" s="116">
        <f t="shared" si="64"/>
        <v>0.998255000315314</v>
      </c>
      <c r="R543" s="134">
        <v>428483589</v>
      </c>
      <c r="S543" s="115" t="str">
        <f>VLOOKUP(A543,raw_아이건설넷결과!C:N,10,FALSE)</f>
        <v>주식회사 지성종합건축</v>
      </c>
      <c r="T543" s="126">
        <f t="shared" si="65"/>
        <v>87.745229511258643</v>
      </c>
      <c r="U543" s="123">
        <f t="shared" si="69"/>
        <v>88.749179258719195</v>
      </c>
      <c r="V543" s="119">
        <f t="shared" si="59"/>
        <v>0.88594099220920997</v>
      </c>
      <c r="W543" s="178" t="str">
        <f>VLOOKUP(A543,raw_아이건설넷결과!C:H,6,FALSE)</f>
        <v>482,802,875</v>
      </c>
      <c r="X543" s="84">
        <f t="shared" si="66"/>
        <v>0.99825260313285691</v>
      </c>
      <c r="Y543" s="118">
        <f t="shared" si="70"/>
        <v>99825.260313285689</v>
      </c>
      <c r="Z543" s="121">
        <f t="shared" si="60"/>
        <v>428482571.69104999</v>
      </c>
      <c r="AA543" s="83">
        <f t="shared" si="73"/>
        <v>349243943.97977453</v>
      </c>
      <c r="AB543" s="118">
        <f t="shared" si="71"/>
        <v>342259065.10017902</v>
      </c>
      <c r="AC543" s="61" t="str">
        <f>INDEX(raw_공고목록!A:A,MATCH(직접!$A543,raw_공고목록!C:C,0))</f>
        <v>2024/04/16 14:00</v>
      </c>
      <c r="AD543" s="61">
        <f t="shared" si="72"/>
        <v>45398.625</v>
      </c>
      <c r="AE543" s="186" t="str">
        <f>LEFT(VLOOKUP($A543,raw_공고목록!$C:$X,7,FALSE),10)</f>
        <v>2024/04/08</v>
      </c>
      <c r="AF543" s="9" t="e">
        <f>VLOOKUP(A543,raw_부광!A:L,12,FALSE)</f>
        <v>#N/A</v>
      </c>
    </row>
    <row r="544" spans="1:32" ht="12.6" customHeight="1">
      <c r="A544" s="19" t="s">
        <v>11281</v>
      </c>
      <c r="B544" s="18" t="str">
        <f>VLOOKUP(A544,raw_공고목록!$C:$M,3,FALSE)</f>
        <v>2024년 풍납동 보상완료건물 철거 및 정비공사-2-3권역(연간단가)</v>
      </c>
      <c r="C544" s="18" t="str">
        <f>VLOOKUP($A544,raw_공고목록!$C:$N,4,FALSE)</f>
        <v>서울특별시 송파구</v>
      </c>
      <c r="D544" s="19" t="s">
        <v>20</v>
      </c>
      <c r="E544" s="113">
        <f>VLOOKUP(A544,raw_아이건설넷목록!B:R,5,FALSE)</f>
        <v>484575000</v>
      </c>
      <c r="F544" s="115">
        <f>VLOOKUP($A544,raw_공고목록!$C:$X,11,FALSE)</f>
        <v>484575000</v>
      </c>
      <c r="G544" s="184">
        <v>1.0063200000000001</v>
      </c>
      <c r="H544" s="115">
        <f>VLOOKUP($A544,raw_공고목록!$C:$X,13,FALSE)</f>
        <v>39484630</v>
      </c>
      <c r="I544" s="114">
        <f>IF(E544="","-",IF(E544&lt;1000000000,낙찰하한율!$B$3,IF(AND(E544&lt;5000000000,E544&gt;=1000000000),낙찰하한율!$B$4,IF(AND(E544&gt;=5000000000,E544&lt;10000000000),낙찰하한율!$B$5,IF(AND(E544&gt;=10000000000,E544&lt;30000000000),낙찰하한율!$B$6)))))</f>
        <v>0.87744999999999995</v>
      </c>
      <c r="J544" s="86">
        <f t="shared" si="67"/>
        <v>432716378.06580001</v>
      </c>
      <c r="K544" s="115">
        <f>VLOOKUP($A544,raw_공고목록!$C:$X,12,FALSE)</f>
        <v>355765363</v>
      </c>
      <c r="L544" s="115">
        <f t="shared" si="61"/>
        <v>350853524.09227681</v>
      </c>
      <c r="M544" s="120">
        <f t="shared" si="62"/>
        <v>0.81378774450038116</v>
      </c>
      <c r="N544" s="115">
        <f t="shared" si="68"/>
        <v>432716378.06580001</v>
      </c>
      <c r="O544" s="119">
        <f t="shared" si="63"/>
        <v>0.88348743214956549</v>
      </c>
      <c r="P544" s="119"/>
      <c r="Q544" s="116">
        <f t="shared" si="64"/>
        <v>0.99047914584323493</v>
      </c>
      <c r="R544" s="134">
        <v>425981000</v>
      </c>
      <c r="S544" s="115" t="str">
        <f>VLOOKUP(A544,raw_아이건설넷결과!C:N,10,FALSE)</f>
        <v>성도건설산업(주)</v>
      </c>
      <c r="T544" s="126">
        <f t="shared" si="65"/>
        <v>87.753358842441259</v>
      </c>
      <c r="U544" s="123">
        <f t="shared" si="69"/>
        <v>88.760932237642578</v>
      </c>
      <c r="V544" s="119">
        <f t="shared" si="59"/>
        <v>0.87908166950420474</v>
      </c>
      <c r="W544" s="178" t="str">
        <f>VLOOKUP(A544,raw_아이건설넷결과!C:H,6,FALSE)</f>
        <v>479,919,475</v>
      </c>
      <c r="X544" s="84">
        <f t="shared" si="66"/>
        <v>0.99039256049115199</v>
      </c>
      <c r="Y544" s="118">
        <f t="shared" si="70"/>
        <v>99039.256049115196</v>
      </c>
      <c r="Z544" s="121">
        <f t="shared" si="60"/>
        <v>425944184.74524999</v>
      </c>
      <c r="AA544" s="83">
        <f t="shared" si="73"/>
        <v>352347368.79563415</v>
      </c>
      <c r="AB544" s="118">
        <f t="shared" si="71"/>
        <v>345300421.41972148</v>
      </c>
      <c r="AC544" s="61" t="str">
        <f>INDEX(raw_공고목록!A:A,MATCH(직접!$A544,raw_공고목록!C:C,0))</f>
        <v>2024/04/16 14:00</v>
      </c>
      <c r="AD544" s="61">
        <f t="shared" si="72"/>
        <v>45398.625</v>
      </c>
      <c r="AE544" s="186" t="str">
        <f>LEFT(VLOOKUP($A544,raw_공고목록!$C:$X,7,FALSE),10)</f>
        <v>2024/04/08</v>
      </c>
      <c r="AF544" s="9" t="e">
        <f>VLOOKUP(A544,raw_부광!A:L,12,FALSE)</f>
        <v>#N/A</v>
      </c>
    </row>
    <row r="545" spans="1:32" ht="12.6" customHeight="1">
      <c r="A545" s="19" t="s">
        <v>11269</v>
      </c>
      <c r="B545" s="18" t="str">
        <f>VLOOKUP(A545,raw_공고목록!$C:$M,3,FALSE)</f>
        <v>2024년 풍납동 보상완료건물 철거 및 정비공사-2-1,2-2권역(연간단가)</v>
      </c>
      <c r="C545" s="18" t="str">
        <f>VLOOKUP($A545,raw_공고목록!$C:$N,4,FALSE)</f>
        <v>서울특별시 송파구</v>
      </c>
      <c r="D545" s="19" t="s">
        <v>20</v>
      </c>
      <c r="E545" s="113">
        <f>VLOOKUP(A545,raw_아이건설넷목록!B:R,5,FALSE)</f>
        <v>484795000</v>
      </c>
      <c r="F545" s="115">
        <f>VLOOKUP($A545,raw_공고목록!$C:$X,11,FALSE)</f>
        <v>484795000</v>
      </c>
      <c r="G545" s="184">
        <v>1.0069300000000001</v>
      </c>
      <c r="H545" s="115">
        <f>VLOOKUP($A545,raw_공고목록!$C:$X,13,FALSE)</f>
        <v>39219653</v>
      </c>
      <c r="I545" s="114">
        <f>IF(E545="","-",IF(E545&lt;1000000000,낙찰하한율!$B$3,IF(AND(E545&lt;5000000000,E545&gt;=1000000000),낙찰하한율!$B$4,IF(AND(E545&gt;=5000000000,E545&lt;10000000000),낙찰하한율!$B$5,IF(AND(E545&gt;=10000000000,E545&lt;30000000000),낙찰하한율!$B$6)))))</f>
        <v>0.87744999999999995</v>
      </c>
      <c r="J545" s="86">
        <f t="shared" si="67"/>
        <v>433137647.99830753</v>
      </c>
      <c r="K545" s="115">
        <f>VLOOKUP($A545,raw_공고목록!$C:$X,12,FALSE)</f>
        <v>351233954</v>
      </c>
      <c r="L545" s="115">
        <f t="shared" si="61"/>
        <v>346594645.19519567</v>
      </c>
      <c r="M545" s="120">
        <f t="shared" si="62"/>
        <v>0.80348292532091148</v>
      </c>
      <c r="N545" s="115">
        <f t="shared" si="68"/>
        <v>433137647.99830753</v>
      </c>
      <c r="O545" s="119">
        <f t="shared" si="63"/>
        <v>0.88406595573679148</v>
      </c>
      <c r="P545" s="119"/>
      <c r="Q545" s="116">
        <f t="shared" si="64"/>
        <v>0.99795069276094561</v>
      </c>
      <c r="R545" s="134">
        <v>429318000</v>
      </c>
      <c r="S545" s="115" t="str">
        <f>VLOOKUP(A545,raw_아이건설넷결과!C:N,10,FALSE)</f>
        <v>이노건설(주)</v>
      </c>
      <c r="T545" s="126">
        <f t="shared" si="65"/>
        <v>87.759653084193914</v>
      </c>
      <c r="U545" s="123">
        <f t="shared" si="69"/>
        <v>88.752076260326646</v>
      </c>
      <c r="V545" s="119">
        <f t="shared" si="59"/>
        <v>0.88556606400643567</v>
      </c>
      <c r="W545" s="178" t="str">
        <f>VLOOKUP(A545,raw_아이건설넷결과!C:H,6,FALSE)</f>
        <v>483,727,275</v>
      </c>
      <c r="X545" s="84">
        <f t="shared" si="66"/>
        <v>0.99779757423240756</v>
      </c>
      <c r="Y545" s="118">
        <f t="shared" si="70"/>
        <v>99779.75742324075</v>
      </c>
      <c r="Z545" s="121">
        <f t="shared" si="60"/>
        <v>429252865.92390001</v>
      </c>
      <c r="AA545" s="83">
        <f t="shared" si="73"/>
        <v>350460387.28925705</v>
      </c>
      <c r="AB545" s="118">
        <f t="shared" si="71"/>
        <v>343451179.54347187</v>
      </c>
      <c r="AC545" s="61" t="str">
        <f>INDEX(raw_공고목록!A:A,MATCH(직접!$A545,raw_공고목록!C:C,0))</f>
        <v>2024/04/16 14:00</v>
      </c>
      <c r="AD545" s="61">
        <f t="shared" si="72"/>
        <v>45398.625</v>
      </c>
      <c r="AE545" s="186" t="str">
        <f>LEFT(VLOOKUP($A545,raw_공고목록!$C:$X,7,FALSE),10)</f>
        <v>2024/04/08</v>
      </c>
      <c r="AF545" s="9" t="e">
        <f>VLOOKUP(A545,raw_부광!A:L,12,FALSE)</f>
        <v>#N/A</v>
      </c>
    </row>
    <row r="546" spans="1:32" ht="12.6" customHeight="1">
      <c r="A546" s="19" t="s">
        <v>11275</v>
      </c>
      <c r="B546" s="18" t="str">
        <f>VLOOKUP(A546,raw_공고목록!$C:$M,3,FALSE)</f>
        <v>2024년 영등포아리수정수센터 건축·토목시설물 정비공사(연간단가)(장기계속)</v>
      </c>
      <c r="C546" s="18" t="str">
        <f>VLOOKUP($A546,raw_공고목록!$C:$N,4,FALSE)</f>
        <v>서울특별시</v>
      </c>
      <c r="D546" s="19" t="s">
        <v>20</v>
      </c>
      <c r="E546" s="113">
        <f>VLOOKUP(A546,raw_아이건설넷목록!B:R,5,FALSE)</f>
        <v>497530000</v>
      </c>
      <c r="F546" s="115">
        <f>VLOOKUP($A546,raw_공고목록!$C:$X,11,FALSE)</f>
        <v>497530000</v>
      </c>
      <c r="G546" s="184">
        <v>1.00943</v>
      </c>
      <c r="H546" s="115">
        <f>VLOOKUP($A546,raw_공고목록!$C:$X,13,FALSE)</f>
        <v>31051543</v>
      </c>
      <c r="I546" s="114">
        <f>IF(E546="","-",IF(E546&lt;1000000000,낙찰하한율!$B$3,IF(AND(E546&lt;5000000000,E546&gt;=1000000000),낙찰하한율!$B$4,IF(AND(E546&gt;=5000000000,E546&lt;10000000000),낙찰하한율!$B$5,IF(AND(E546&gt;=10000000000,E546&lt;30000000000),낙찰하한율!$B$6)))))</f>
        <v>0.87744999999999995</v>
      </c>
      <c r="J546" s="86">
        <f t="shared" si="67"/>
        <v>444479804.19150501</v>
      </c>
      <c r="K546" s="115">
        <f>VLOOKUP($A546,raw_공고목록!$C:$X,12,FALSE)</f>
        <v>385285505</v>
      </c>
      <c r="L546" s="115">
        <f t="shared" si="61"/>
        <v>381140372.36590701</v>
      </c>
      <c r="M546" s="120">
        <f t="shared" si="62"/>
        <v>0.864341659917508</v>
      </c>
      <c r="N546" s="115">
        <f t="shared" si="68"/>
        <v>444479804.19150501</v>
      </c>
      <c r="O546" s="119">
        <f t="shared" si="63"/>
        <v>0.88627514301588639</v>
      </c>
      <c r="P546" s="119"/>
      <c r="Q546" s="116">
        <f t="shared" si="64"/>
        <v>0.99927900001367187</v>
      </c>
      <c r="R546" s="134">
        <v>440048307</v>
      </c>
      <c r="S546" s="115" t="str">
        <f>VLOOKUP(A546,raw_아이건설넷결과!C:N,10,FALSE)</f>
        <v>(주)다옴디앤아이</v>
      </c>
      <c r="T546" s="126">
        <f t="shared" si="65"/>
        <v>87.746770650859546</v>
      </c>
      <c r="U546" s="123">
        <f t="shared" si="69"/>
        <v>88.512078083219876</v>
      </c>
      <c r="V546" s="119">
        <f t="shared" si="59"/>
        <v>0.88446587542459754</v>
      </c>
      <c r="W546" s="178" t="str">
        <f>VLOOKUP(A546,raw_아이건설넷결과!C:H,6,FALSE)</f>
        <v>497,161,875</v>
      </c>
      <c r="X546" s="84">
        <f t="shared" si="66"/>
        <v>0.99926009486865108</v>
      </c>
      <c r="Y546" s="118">
        <f t="shared" si="70"/>
        <v>99926.009486865107</v>
      </c>
      <c r="Z546" s="121">
        <f t="shared" si="60"/>
        <v>440040053.81339997</v>
      </c>
      <c r="AA546" s="83">
        <f t="shared" si="73"/>
        <v>385000430.27781612</v>
      </c>
      <c r="AB546" s="118">
        <f t="shared" si="71"/>
        <v>377300421.67225981</v>
      </c>
      <c r="AC546" s="61" t="str">
        <f>INDEX(raw_공고목록!A:A,MATCH(직접!$A546,raw_공고목록!C:C,0))</f>
        <v>2024/04/16 14:00</v>
      </c>
      <c r="AD546" s="61">
        <f t="shared" si="72"/>
        <v>45398.625</v>
      </c>
      <c r="AE546" s="186" t="str">
        <f>LEFT(VLOOKUP($A546,raw_공고목록!$C:$X,7,FALSE),10)</f>
        <v>2024/04/05</v>
      </c>
      <c r="AF546" s="9" t="e">
        <f>VLOOKUP(A546,raw_부광!A:L,12,FALSE)</f>
        <v>#N/A</v>
      </c>
    </row>
    <row r="547" spans="1:32" ht="12.6" customHeight="1">
      <c r="A547" s="19" t="s">
        <v>11356</v>
      </c>
      <c r="B547" s="18" t="str">
        <f>VLOOKUP(A547,raw_공고목록!$C:$M,3,FALSE)</f>
        <v>광진정보도서관 문화동 리모델링 건축 기계 공사</v>
      </c>
      <c r="C547" s="18" t="str">
        <f>VLOOKUP($A547,raw_공고목록!$C:$N,4,FALSE)</f>
        <v>서울특별시 광진구</v>
      </c>
      <c r="D547" s="19" t="s">
        <v>20</v>
      </c>
      <c r="E547" s="113">
        <v>677910910</v>
      </c>
      <c r="F547" s="115">
        <f>VLOOKUP($A547,raw_공고목록!$C:$X,11,FALSE)</f>
        <v>745702000</v>
      </c>
      <c r="G547" s="184">
        <v>1.0091300000000001</v>
      </c>
      <c r="H547" s="115">
        <f>VLOOKUP($A547,raw_공고목록!$C:$X,13,FALSE)</f>
        <v>34553497</v>
      </c>
      <c r="I547" s="114">
        <f>IF(E547="","-",IF(E547&lt;1000000000,낙찰하한율!$B$3,IF(AND(E547&lt;5000000000,E547&gt;=1000000000),낙찰하한율!$B$4,IF(AND(E547&gt;=5000000000,E547&lt;10000000000),낙찰하한율!$B$5,IF(AND(E547&gt;=10000000000,E547&lt;30000000000),낙찰하한율!$B$6)))))</f>
        <v>0.87744999999999995</v>
      </c>
      <c r="J547" s="86">
        <f t="shared" si="67"/>
        <v>664524658.04503703</v>
      </c>
      <c r="K547" s="115">
        <f>VLOOKUP($A547,raw_공고목록!$C:$X,12,FALSE)</f>
        <v>594013882</v>
      </c>
      <c r="L547" s="115">
        <f t="shared" si="61"/>
        <v>587448484.16780686</v>
      </c>
      <c r="M547" s="120">
        <f t="shared" si="62"/>
        <v>0.89133347970433974</v>
      </c>
      <c r="N547" s="115">
        <f t="shared" si="68"/>
        <v>664524658.04503703</v>
      </c>
      <c r="O547" s="119">
        <f t="shared" si="63"/>
        <v>0.88585036513117299</v>
      </c>
      <c r="P547" s="119"/>
      <c r="Q547" s="116">
        <f t="shared" si="64"/>
        <v>1.0196433294051832</v>
      </c>
      <c r="R547" s="134">
        <v>671403700</v>
      </c>
      <c r="S547" s="115" t="str">
        <f>VLOOKUP(A547,raw_아이건설넷결과!C:N,10,FALSE)</f>
        <v>주식회사 플래스크</v>
      </c>
      <c r="T547" s="126">
        <f t="shared" si="65"/>
        <v>87.77370013086994</v>
      </c>
      <c r="U547" s="123">
        <f t="shared" si="69"/>
        <v>88.329487960832125</v>
      </c>
      <c r="V547" s="119">
        <f t="shared" si="59"/>
        <v>0.90036462286543417</v>
      </c>
      <c r="W547" s="178" t="str">
        <f>VLOOKUP(A547,raw_아이건설넷결과!C:H,6,FALSE)</f>
        <v>760,112,750</v>
      </c>
      <c r="X547" s="84">
        <f t="shared" si="66"/>
        <v>1.0193250789189248</v>
      </c>
      <c r="Y547" s="118">
        <f t="shared" si="70"/>
        <v>101932.50789189247</v>
      </c>
      <c r="Z547" s="121">
        <f t="shared" si="60"/>
        <v>671195463.54484999</v>
      </c>
      <c r="AA547" s="83">
        <f t="shared" si="73"/>
        <v>605493247.14858687</v>
      </c>
      <c r="AB547" s="118">
        <f t="shared" si="71"/>
        <v>593383382.20561516</v>
      </c>
      <c r="AC547" s="61" t="str">
        <f>INDEX(raw_공고목록!A:A,MATCH(직접!$A547,raw_공고목록!C:C,0))</f>
        <v>2024/04/17 14:00</v>
      </c>
      <c r="AD547" s="61">
        <f t="shared" si="72"/>
        <v>45399.625</v>
      </c>
      <c r="AE547" s="186" t="str">
        <f>LEFT(VLOOKUP($A547,raw_공고목록!$C:$X,7,FALSE),10)</f>
        <v>2024/04/12</v>
      </c>
      <c r="AF547" s="9" t="e">
        <f>VLOOKUP(A547,raw_부광!A:L,12,FALSE)</f>
        <v>#N/A</v>
      </c>
    </row>
    <row r="548" spans="1:32" ht="12.6" customHeight="1">
      <c r="A548" s="19" t="s">
        <v>11363</v>
      </c>
      <c r="B548" s="18" t="str">
        <f>VLOOKUP(A548,raw_공고목록!$C:$M,3,FALSE)</f>
        <v>서울대공원 재규어사 환경개선공사</v>
      </c>
      <c r="C548" s="18" t="str">
        <f>VLOOKUP($A548,raw_공고목록!$C:$N,4,FALSE)</f>
        <v>서울특별시</v>
      </c>
      <c r="D548" s="19" t="s">
        <v>20</v>
      </c>
      <c r="E548" s="113">
        <v>1076876364</v>
      </c>
      <c r="F548" s="115">
        <f>VLOOKUP($A548,raw_공고목록!$C:$X,11,FALSE)</f>
        <v>1184564000</v>
      </c>
      <c r="G548" s="184">
        <v>1.0094700000000001</v>
      </c>
      <c r="H548" s="115">
        <f>VLOOKUP($A548,raw_공고목록!$C:$X,13,FALSE)</f>
        <v>45573760</v>
      </c>
      <c r="I548" s="114">
        <f>IF(E548="","-",IF(E548&lt;1000000000,낙찰하한율!$B$3,IF(AND(E548&lt;5000000000,E548&gt;=1000000000),낙찰하한율!$B$4,IF(AND(E548&gt;=5000000000,E548&lt;10000000000),낙찰하한율!$B$5,IF(AND(E548&gt;=10000000000,E548&lt;30000000000),낙찰하한율!$B$6)))))</f>
        <v>0.86745000000000005</v>
      </c>
      <c r="J548" s="86">
        <f t="shared" si="67"/>
        <v>1043321742.5838462</v>
      </c>
      <c r="K548" s="115">
        <f>VLOOKUP($A548,raw_공고목록!$C:$X,12,FALSE)</f>
        <v>1031274830</v>
      </c>
      <c r="L548" s="115">
        <f t="shared" si="61"/>
        <v>1020220182.5872982</v>
      </c>
      <c r="M548" s="120">
        <f t="shared" si="62"/>
        <v>0.98698782486809111</v>
      </c>
      <c r="N548" s="115">
        <f t="shared" si="68"/>
        <v>1043321742.5838462</v>
      </c>
      <c r="O548" s="119">
        <f t="shared" si="63"/>
        <v>0.87599344361708154</v>
      </c>
      <c r="P548" s="119"/>
      <c r="Q548" s="116">
        <f t="shared" si="64"/>
        <v>0.99296899090642421</v>
      </c>
      <c r="R548" s="134">
        <v>1026366130</v>
      </c>
      <c r="S548" s="115" t="str">
        <f>VLOOKUP(A548,raw_아이건설넷결과!C:N,10,FALSE)</f>
        <v>주식회사 우정종합건설</v>
      </c>
      <c r="T548" s="126">
        <f t="shared" si="65"/>
        <v>86.745131939947555</v>
      </c>
      <c r="U548" s="123">
        <f t="shared" si="69"/>
        <v>87.258698442214197</v>
      </c>
      <c r="V548" s="119">
        <f t="shared" si="59"/>
        <v>0.86645055058232401</v>
      </c>
      <c r="W548" s="178" t="str">
        <f>VLOOKUP(A548,raw_아이건설넷결과!C:H,6,FALSE)</f>
        <v>1,176,233,600</v>
      </c>
      <c r="X548" s="84">
        <f t="shared" si="66"/>
        <v>0.99296753911143676</v>
      </c>
      <c r="Y548" s="118">
        <f t="shared" si="70"/>
        <v>99296.753911143678</v>
      </c>
      <c r="Z548" s="121">
        <f t="shared" si="60"/>
        <v>1026364638.2080001</v>
      </c>
      <c r="AA548" s="83">
        <f t="shared" si="73"/>
        <v>1024022430.0926653</v>
      </c>
      <c r="AB548" s="118">
        <f t="shared" si="71"/>
        <v>1003541981.4908119</v>
      </c>
      <c r="AC548" s="61" t="str">
        <f>INDEX(raw_공고목록!A:A,MATCH(직접!$A548,raw_공고목록!C:C,0))</f>
        <v>2024/04/17 12:00</v>
      </c>
      <c r="AD548" s="61">
        <f t="shared" si="72"/>
        <v>45399.541666666664</v>
      </c>
      <c r="AE548" s="186" t="str">
        <f>LEFT(VLOOKUP($A548,raw_공고목록!$C:$X,7,FALSE),10)</f>
        <v>2024/04/11</v>
      </c>
      <c r="AF548" s="9" t="e">
        <f>VLOOKUP(A548,raw_부광!A:L,12,FALSE)</f>
        <v>#N/A</v>
      </c>
    </row>
    <row r="549" spans="1:32" ht="12.6" customHeight="1">
      <c r="A549" s="19" t="s">
        <v>11372</v>
      </c>
      <c r="B549" s="18" t="str">
        <f>VLOOKUP(A549,raw_공고목록!$C:$M,3,FALSE)</f>
        <v>반포3동 경로당 승강기 설치 등 시설개선공사(건축,기계,구조)</v>
      </c>
      <c r="C549" s="18" t="str">
        <f>VLOOKUP($A549,raw_공고목록!$C:$N,4,FALSE)</f>
        <v>서울특별시 서초구</v>
      </c>
      <c r="D549" s="19" t="s">
        <v>20</v>
      </c>
      <c r="E549" s="113">
        <v>360737273</v>
      </c>
      <c r="F549" s="115">
        <f>VLOOKUP($A549,raw_공고목록!$C:$X,11,FALSE)</f>
        <v>396811000</v>
      </c>
      <c r="G549" s="184">
        <v>1.0121</v>
      </c>
      <c r="H549" s="115">
        <f>VLOOKUP($A549,raw_공고목록!$C:$X,13,FALSE)</f>
        <v>6702299</v>
      </c>
      <c r="I549" s="114">
        <f>IF(E549="","-",IF(E549&lt;1000000000,낙찰하한율!$B$3,IF(AND(E549&lt;5000000000,E549&gt;=1000000000),낙찰하한율!$B$4,IF(AND(E549&gt;=5000000000,E549&lt;10000000000),낙찰하한율!$B$5,IF(AND(E549&gt;=10000000000,E549&lt;30000000000),낙찰하한율!$B$6)))))</f>
        <v>0.87744999999999995</v>
      </c>
      <c r="J549" s="86">
        <f t="shared" si="67"/>
        <v>353216178.61704499</v>
      </c>
      <c r="K549" s="115">
        <f>VLOOKUP($A549,raw_공고목록!$C:$X,12,FALSE)</f>
        <v>111248067</v>
      </c>
      <c r="L549" s="115">
        <f t="shared" si="61"/>
        <v>110342285.23848599</v>
      </c>
      <c r="M549" s="120">
        <f t="shared" si="62"/>
        <v>0.314550946480121</v>
      </c>
      <c r="N549" s="115">
        <f t="shared" si="68"/>
        <v>353216178.61704499</v>
      </c>
      <c r="O549" s="119">
        <f t="shared" si="63"/>
        <v>0.88824955385203008</v>
      </c>
      <c r="P549" s="119"/>
      <c r="Q549" s="116">
        <f t="shared" si="64"/>
        <v>0.99403421252587354</v>
      </c>
      <c r="R549" s="134">
        <v>346926000</v>
      </c>
      <c r="S549" s="115" t="str">
        <f>VLOOKUP(A549,raw_아이건설넷결과!C:N,10,FALSE)</f>
        <v>에스테크건설 주식회사</v>
      </c>
      <c r="T549" s="126">
        <f t="shared" si="65"/>
        <v>87.750761897335508</v>
      </c>
      <c r="U549" s="123">
        <f t="shared" si="69"/>
        <v>87.958911637582688</v>
      </c>
      <c r="V549" s="119">
        <f t="shared" si="59"/>
        <v>0.87428523906847344</v>
      </c>
      <c r="W549" s="178" t="str">
        <f>VLOOKUP(A549,raw_아이건설넷결과!C:H,6,FALSE)</f>
        <v>394,418,250</v>
      </c>
      <c r="X549" s="84">
        <f t="shared" si="66"/>
        <v>0.99397005123345872</v>
      </c>
      <c r="Y549" s="118">
        <f t="shared" si="70"/>
        <v>99397.005123345865</v>
      </c>
      <c r="Z549" s="121">
        <f t="shared" si="60"/>
        <v>346903660.20494998</v>
      </c>
      <c r="AA549" s="83">
        <f t="shared" si="73"/>
        <v>110577246.85561325</v>
      </c>
      <c r="AB549" s="118">
        <f t="shared" si="71"/>
        <v>108365701.91850097</v>
      </c>
      <c r="AC549" s="61" t="str">
        <f>INDEX(raw_공고목록!A:A,MATCH(직접!$A549,raw_공고목록!C:C,0))</f>
        <v>2024/04/22 10:00</v>
      </c>
      <c r="AD549" s="61">
        <f t="shared" si="72"/>
        <v>45404.458333333328</v>
      </c>
      <c r="AE549" s="186" t="str">
        <f>LEFT(VLOOKUP($A549,raw_공고목록!$C:$X,7,FALSE),10)</f>
        <v>2024/04/16</v>
      </c>
      <c r="AF549" s="9" t="e">
        <f>VLOOKUP(A549,raw_부광!A:L,12,FALSE)</f>
        <v>#N/A</v>
      </c>
    </row>
    <row r="550" spans="1:32" ht="12.6" customHeight="1">
      <c r="A550" s="19" t="s">
        <v>11376</v>
      </c>
      <c r="B550" s="18" t="str">
        <f>VLOOKUP(A550,raw_공고목록!$C:$M,3,FALSE)</f>
        <v>중곡3동청사 리모델링 건축기계 공사</v>
      </c>
      <c r="C550" s="18" t="str">
        <f>VLOOKUP($A550,raw_공고목록!$C:$N,4,FALSE)</f>
        <v>서울특별시 광진구</v>
      </c>
      <c r="D550" s="19" t="s">
        <v>20</v>
      </c>
      <c r="E550" s="113">
        <v>735027272</v>
      </c>
      <c r="F550" s="115">
        <f>VLOOKUP($A550,raw_공고목록!$C:$X,11,FALSE)</f>
        <v>808530000</v>
      </c>
      <c r="G550" s="184">
        <v>1.0091300000000001</v>
      </c>
      <c r="H550" s="115">
        <f>VLOOKUP($A550,raw_공고목록!$C:$X,13,FALSE)</f>
        <v>37827020</v>
      </c>
      <c r="I550" s="114">
        <f>IF(E550="","-",IF(E550&lt;1000000000,낙찰하한율!$B$3,IF(AND(E550&lt;5000000000,E550&gt;=1000000000),낙찰하한율!$B$4,IF(AND(E550&gt;=5000000000,E550&lt;10000000000),낙찰하한율!$B$5,IF(AND(E550&gt;=10000000000,E550&lt;30000000000),낙찰하한율!$B$6)))))</f>
        <v>0.87744999999999995</v>
      </c>
      <c r="J550" s="86">
        <f t="shared" si="67"/>
        <v>720557579.44180501</v>
      </c>
      <c r="K550" s="115">
        <f>VLOOKUP($A550,raw_공고목록!$C:$X,12,FALSE)</f>
        <v>554739991</v>
      </c>
      <c r="L550" s="115">
        <f t="shared" si="61"/>
        <v>548608671.77547348</v>
      </c>
      <c r="M550" s="120">
        <f t="shared" si="62"/>
        <v>0.76675886078584399</v>
      </c>
      <c r="N550" s="115">
        <f t="shared" si="68"/>
        <v>720557579.44180501</v>
      </c>
      <c r="O550" s="119">
        <f t="shared" si="63"/>
        <v>0.88585431373550028</v>
      </c>
      <c r="P550" s="119"/>
      <c r="Q550" s="116">
        <f t="shared" si="64"/>
        <v>1.0027350128062882</v>
      </c>
      <c r="R550" s="134">
        <v>716020690</v>
      </c>
      <c r="S550" s="115" t="str">
        <f>VLOOKUP(A550,raw_아이건설넷결과!C:N,10,FALSE)</f>
        <v>청광건설 주식회사</v>
      </c>
      <c r="T550" s="126">
        <f t="shared" si="65"/>
        <v>87.747749080058412</v>
      </c>
      <c r="U550" s="123">
        <f t="shared" si="69"/>
        <v>88.319423374706687</v>
      </c>
      <c r="V550" s="119">
        <f t="shared" si="59"/>
        <v>0.88558333024130209</v>
      </c>
      <c r="W550" s="178" t="str">
        <f>VLOOKUP(A550,raw_아이건설넷결과!C:H,6,FALSE)</f>
        <v>810,717,125</v>
      </c>
      <c r="X550" s="84">
        <f t="shared" si="66"/>
        <v>1.0027050635103212</v>
      </c>
      <c r="Y550" s="118">
        <f t="shared" si="70"/>
        <v>100270.50635103212</v>
      </c>
      <c r="Z550" s="121">
        <f t="shared" si="60"/>
        <v>715999442.63224995</v>
      </c>
      <c r="AA550" s="83">
        <f t="shared" si="73"/>
        <v>556240597.90736997</v>
      </c>
      <c r="AB550" s="118">
        <f t="shared" si="71"/>
        <v>545115785.94922256</v>
      </c>
      <c r="AC550" s="61" t="str">
        <f>INDEX(raw_공고목록!A:A,MATCH(직접!$A550,raw_공고목록!C:C,0))</f>
        <v>2024/04/22 14:00</v>
      </c>
      <c r="AD550" s="61">
        <f t="shared" si="72"/>
        <v>45404.625</v>
      </c>
      <c r="AE550" s="186" t="str">
        <f>LEFT(VLOOKUP($A550,raw_공고목록!$C:$X,7,FALSE),10)</f>
        <v>2024/04/16</v>
      </c>
      <c r="AF550" s="9" t="e">
        <f>VLOOKUP(A550,raw_부광!A:L,12,FALSE)</f>
        <v>#N/A</v>
      </c>
    </row>
    <row r="551" spans="1:32" ht="12.6" customHeight="1">
      <c r="A551" s="19" t="s">
        <v>11400</v>
      </c>
      <c r="B551" s="18" t="str">
        <f>VLOOKUP(A551,raw_공고목록!$C:$M,3,FALSE)</f>
        <v>삼청공원 치유의 숲 조성사업 리모델링공사(건축·기계)</v>
      </c>
      <c r="C551" s="18" t="str">
        <f>VLOOKUP($A551,raw_공고목록!$C:$N,4,FALSE)</f>
        <v>서울특별시 종로구</v>
      </c>
      <c r="D551" s="19" t="s">
        <v>20</v>
      </c>
      <c r="E551" s="113">
        <v>313754545</v>
      </c>
      <c r="F551" s="115">
        <f>VLOOKUP($A551,raw_공고목록!$C:$X,11,FALSE)</f>
        <v>345130000</v>
      </c>
      <c r="G551" s="184">
        <v>1.01024</v>
      </c>
      <c r="H551" s="115">
        <f>VLOOKUP($A551,raw_공고목록!$C:$X,13,FALSE)</f>
        <v>20059530</v>
      </c>
      <c r="I551" s="114">
        <f>IF(E551="","-",IF(E551&lt;1000000000,낙찰하한율!$B$3,IF(AND(E551&lt;5000000000,E551&gt;=1000000000),낙찰하한율!$B$4,IF(AND(E551&gt;=5000000000,E551&lt;10000000000),낙찰하한율!$B$5,IF(AND(E551&gt;=10000000000,E551&lt;30000000000),낙찰하한율!$B$6)))))</f>
        <v>0.87744999999999995</v>
      </c>
      <c r="J551" s="86">
        <f t="shared" si="67"/>
        <v>308393637.32293999</v>
      </c>
      <c r="K551" s="115">
        <f>VLOOKUP($A551,raw_공고목록!$C:$X,12,FALSE)</f>
        <v>247250608</v>
      </c>
      <c r="L551" s="115">
        <f t="shared" si="61"/>
        <v>244786805.14140162</v>
      </c>
      <c r="M551" s="120">
        <f t="shared" si="62"/>
        <v>0.80020161169382664</v>
      </c>
      <c r="N551" s="115">
        <f t="shared" si="68"/>
        <v>308393637.32293999</v>
      </c>
      <c r="O551" s="119">
        <f t="shared" si="63"/>
        <v>0.88698954206126446</v>
      </c>
      <c r="P551" s="119"/>
      <c r="Q551" s="116">
        <f t="shared" si="64"/>
        <v>1.010256387432853</v>
      </c>
      <c r="R551" s="134">
        <v>308398600</v>
      </c>
      <c r="S551" s="115" t="str">
        <f>VLOOKUP(A551,raw_아이건설넷결과!C:N,10,FALSE)</f>
        <v>(주)대찬산업</v>
      </c>
      <c r="T551" s="126">
        <f t="shared" si="65"/>
        <v>87.745577296262283</v>
      </c>
      <c r="U551" s="123">
        <f t="shared" si="69"/>
        <v>88.45059818788738</v>
      </c>
      <c r="V551" s="119">
        <f t="shared" si="59"/>
        <v>0.89357227711297194</v>
      </c>
      <c r="W551" s="178" t="str">
        <f>VLOOKUP(A551,raw_아이건설넷결과!C:H,6,FALSE)</f>
        <v>348,667,625</v>
      </c>
      <c r="X551" s="84">
        <f t="shared" si="66"/>
        <v>1.0102501231420045</v>
      </c>
      <c r="Y551" s="118">
        <f t="shared" si="70"/>
        <v>101025.01231420044</v>
      </c>
      <c r="Z551" s="121">
        <f t="shared" si="60"/>
        <v>308396702.95774996</v>
      </c>
      <c r="AA551" s="83">
        <f t="shared" si="73"/>
        <v>249784957.17893547</v>
      </c>
      <c r="AB551" s="118">
        <f t="shared" si="71"/>
        <v>244789258.03535676</v>
      </c>
      <c r="AC551" s="61" t="str">
        <f>INDEX(raw_공고목록!A:A,MATCH(직접!$A551,raw_공고목록!C:C,0))</f>
        <v>2024/04/24 10:00</v>
      </c>
      <c r="AD551" s="61">
        <f t="shared" si="72"/>
        <v>45406.458333333328</v>
      </c>
      <c r="AE551" s="186" t="str">
        <f>LEFT(VLOOKUP($A551,raw_공고목록!$C:$X,7,FALSE),10)</f>
        <v>2024/04/16</v>
      </c>
      <c r="AF551" s="9" t="e">
        <f>VLOOKUP(A551,raw_부광!A:L,12,FALSE)</f>
        <v>#N/A</v>
      </c>
    </row>
    <row r="552" spans="1:32" ht="12.6" customHeight="1">
      <c r="A552" s="19" t="s">
        <v>11414</v>
      </c>
      <c r="B552" s="18" t="str">
        <f>VLOOKUP(A552,raw_공고목록!$C:$M,3,FALSE)</f>
        <v>소규모 매입주택 5개동 구조보강공사</v>
      </c>
      <c r="C552" s="18" t="str">
        <f>VLOOKUP($A552,raw_공고목록!$C:$N,4,FALSE)</f>
        <v>서울주택도시공사</v>
      </c>
      <c r="D552" s="19" t="s">
        <v>20</v>
      </c>
      <c r="E552" s="113">
        <v>469975000</v>
      </c>
      <c r="F552" s="115">
        <f>VLOOKUP($A552,raw_공고목록!$C:$X,11,FALSE)</f>
        <v>489833000</v>
      </c>
      <c r="G552" s="184">
        <v>1.0085900000000001</v>
      </c>
      <c r="H552" s="115">
        <f>VLOOKUP($A552,raw_공고목록!$C:$X,13,FALSE)</f>
        <v>24430898</v>
      </c>
      <c r="I552" s="114">
        <f>IF(E552="","-",IF(E552&lt;1000000000,낙찰하한율!$B$3,IF(AND(E552&lt;5000000000,E552&gt;=1000000000),낙찰하한율!$B$4,IF(AND(E552&gt;=5000000000,E552&lt;10000000000),낙찰하한율!$B$5,IF(AND(E552&gt;=10000000000,E552&lt;30000000000),낙찰하한율!$B$6)))))</f>
        <v>0.87744999999999995</v>
      </c>
      <c r="J552" s="86">
        <f t="shared" si="67"/>
        <v>436489988.46655148</v>
      </c>
      <c r="K552" s="115">
        <f>VLOOKUP($A552,raw_공고목록!$C:$X,12,FALSE)</f>
        <v>423358305</v>
      </c>
      <c r="L552" s="115">
        <f t="shared" si="61"/>
        <v>418455053.78315103</v>
      </c>
      <c r="M552" s="120">
        <f t="shared" si="62"/>
        <v>0.96662916176591407</v>
      </c>
      <c r="N552" s="115">
        <f t="shared" si="68"/>
        <v>436489988.46655148</v>
      </c>
      <c r="O552" s="119">
        <f t="shared" si="63"/>
        <v>0.88538295958652868</v>
      </c>
      <c r="P552" s="119"/>
      <c r="Q552" s="116">
        <f t="shared" si="64"/>
        <v>1.0125941778815255</v>
      </c>
      <c r="R552" s="134">
        <v>438211000</v>
      </c>
      <c r="S552" s="115" t="str">
        <f>VLOOKUP(A552,raw_아이건설넷결과!C:N,10,FALSE)</f>
        <v>주식회사 오푸스펄 구조기술사사무소</v>
      </c>
      <c r="T552" s="126">
        <f t="shared" si="65"/>
        <v>87.77956093034237</v>
      </c>
      <c r="U552" s="123">
        <f t="shared" si="69"/>
        <v>88.381711878717198</v>
      </c>
      <c r="V552" s="119">
        <f t="shared" si="59"/>
        <v>0.89461306200276425</v>
      </c>
      <c r="W552" s="178" t="str">
        <f>VLOOKUP(A552,raw_아이건설넷결과!C:H,6,FALSE)</f>
        <v>495,816,375</v>
      </c>
      <c r="X552" s="84">
        <f t="shared" si="66"/>
        <v>1.0122151325043434</v>
      </c>
      <c r="Y552" s="118">
        <f t="shared" si="70"/>
        <v>101221.51325043433</v>
      </c>
      <c r="Z552" s="121">
        <f t="shared" si="60"/>
        <v>438048084.79364997</v>
      </c>
      <c r="AA552" s="83">
        <f t="shared" si="73"/>
        <v>428529682.79238921</v>
      </c>
      <c r="AB552" s="118">
        <f t="shared" si="71"/>
        <v>419959089.13654143</v>
      </c>
      <c r="AC552" s="61" t="str">
        <f>INDEX(raw_공고목록!A:A,MATCH(직접!$A552,raw_공고목록!C:C,0))</f>
        <v>2024/04/29 12:00</v>
      </c>
      <c r="AD552" s="61">
        <f t="shared" si="72"/>
        <v>45411.541666666664</v>
      </c>
      <c r="AE552" s="186" t="str">
        <f>LEFT(VLOOKUP($A552,raw_공고목록!$C:$X,7,FALSE),10)</f>
        <v>2024/04/18</v>
      </c>
      <c r="AF552" s="9" t="e">
        <f>VLOOKUP(A552,raw_부광!A:L,12,FALSE)</f>
        <v>#N/A</v>
      </c>
    </row>
    <row r="553" spans="1:32" ht="12.6" customHeight="1">
      <c r="A553" s="19" t="s">
        <v>11359</v>
      </c>
      <c r="B553" s="18" t="str">
        <f>VLOOKUP(A553,raw_공고목록!$C:$M,3,FALSE)</f>
        <v>동대문경찰서 리모델링 건축공사</v>
      </c>
      <c r="C553" s="18" t="str">
        <f>VLOOKUP($A553,raw_공고목록!$C:$N,4,FALSE)</f>
        <v>조달청 서울지방조달청</v>
      </c>
      <c r="D553" s="19" t="s">
        <v>20</v>
      </c>
      <c r="E553" s="113">
        <v>1685487273</v>
      </c>
      <c r="F553" s="115">
        <f>VLOOKUP($A553,raw_공고목록!$C:$X,11,FALSE)</f>
        <v>1824743000</v>
      </c>
      <c r="G553" s="184">
        <v>1.0038199999999999</v>
      </c>
      <c r="H553" s="115">
        <f>VLOOKUP($A553,raw_공고목록!$C:$X,13,FALSE)</f>
        <v>119169694</v>
      </c>
      <c r="I553" s="114">
        <f>IF(E553="","-",IF(E553&lt;1000000000,낙찰하한율!$B$3,IF(AND(E553&lt;5000000000,E553&gt;=1000000000),낙찰하한율!$B$4,IF(AND(E553&gt;=5000000000,E553&lt;10000000000),낙찰하한율!$B$5,IF(AND(E553&gt;=10000000000,E553&lt;30000000000),낙찰하한율!$B$6)))))</f>
        <v>0.86745000000000005</v>
      </c>
      <c r="J553" s="86">
        <f t="shared" si="67"/>
        <v>1604715834.354337</v>
      </c>
      <c r="K553" s="115">
        <f>VLOOKUP($A553,raw_공고목록!$C:$X,12,FALSE)</f>
        <v>1562140640</v>
      </c>
      <c r="L553" s="115">
        <f t="shared" si="61"/>
        <v>1536745856.8999038</v>
      </c>
      <c r="M553" s="120">
        <f t="shared" si="62"/>
        <v>0.96087911724249142</v>
      </c>
      <c r="N553" s="115">
        <f t="shared" si="68"/>
        <v>1604715834.354337</v>
      </c>
      <c r="O553" s="119">
        <f t="shared" si="63"/>
        <v>0.87099518685498056</v>
      </c>
      <c r="P553" s="119"/>
      <c r="Q553" s="116">
        <f t="shared" si="64"/>
        <v>0.99242500004679846</v>
      </c>
      <c r="R553" s="134">
        <v>1586678993</v>
      </c>
      <c r="S553" s="115" t="str">
        <f>VLOOKUP(A553,raw_아이건설넷결과!C:N,10,FALSE)</f>
        <v>케이지산업 주식회사</v>
      </c>
      <c r="T553" s="126">
        <f t="shared" si="65"/>
        <v>86.747805969478136</v>
      </c>
      <c r="U553" s="123">
        <f t="shared" si="69"/>
        <v>87.619908067734571</v>
      </c>
      <c r="V553" s="119">
        <f t="shared" si="59"/>
        <v>0.86953559651961942</v>
      </c>
      <c r="W553" s="178" t="str">
        <f>VLOOKUP(A553,raw_아이건설넷결과!C:H,6,FALSE)</f>
        <v>1,810,865,850</v>
      </c>
      <c r="X553" s="84">
        <f t="shared" si="66"/>
        <v>0.99239501124267915</v>
      </c>
      <c r="Y553" s="118">
        <f t="shared" si="70"/>
        <v>99239.501124267917</v>
      </c>
      <c r="Z553" s="121">
        <f t="shared" si="60"/>
        <v>1586631524.5222001</v>
      </c>
      <c r="AA553" s="83">
        <f t="shared" si="73"/>
        <v>1550260577.995446</v>
      </c>
      <c r="AB553" s="118">
        <f t="shared" si="71"/>
        <v>1519255366.4355371</v>
      </c>
      <c r="AC553" s="61" t="str">
        <f>INDEX(raw_공고목록!A:A,MATCH(직접!$A553,raw_공고목록!C:C,0))</f>
        <v>2024/04/30 14:00</v>
      </c>
      <c r="AD553" s="61">
        <f t="shared" si="72"/>
        <v>45412.625</v>
      </c>
      <c r="AE553" s="186" t="str">
        <f>LEFT(VLOOKUP($A553,raw_공고목록!$C:$X,7,FALSE),10)</f>
        <v>2024/04/12</v>
      </c>
      <c r="AF553" s="9" t="e">
        <f>VLOOKUP(A553,raw_부광!A:L,12,FALSE)</f>
        <v>#N/A</v>
      </c>
    </row>
    <row r="554" spans="1:32" ht="12.6" customHeight="1">
      <c r="A554" s="19" t="s">
        <v>11384</v>
      </c>
      <c r="B554" s="18" t="str">
        <f>VLOOKUP(A554,raw_공고목록!$C:$M,3,FALSE)</f>
        <v>2024년 영락중학교 내진보강공사 입찰 공고</v>
      </c>
      <c r="C554" s="18" t="str">
        <f>VLOOKUP($A554,raw_공고목록!$C:$N,4,FALSE)</f>
        <v>서울특별시서부교육청 영락중학교</v>
      </c>
      <c r="D554" s="19" t="s">
        <v>20</v>
      </c>
      <c r="E554" s="113">
        <v>789590000</v>
      </c>
      <c r="F554" s="115">
        <f>VLOOKUP($A554,raw_공고목록!$C:$X,11,FALSE)</f>
        <v>868549000</v>
      </c>
      <c r="G554" s="184">
        <v>1.0098499999999999</v>
      </c>
      <c r="H554" s="115">
        <f>VLOOKUP($A554,raw_공고목록!$C:$X,13,FALSE)</f>
        <v>28762492</v>
      </c>
      <c r="I554" s="114">
        <f>IF(E554="","-",IF(E554&lt;1000000000,낙찰하한율!$B$3,IF(AND(E554&lt;5000000000,E554&gt;=1000000000),낙찰하한율!$B$4,IF(AND(E554&gt;=5000000000,E554&lt;10000000000),낙찰하한율!$B$5,IF(AND(E554&gt;=10000000000,E554&lt;30000000000),낙찰하한율!$B$6)))))</f>
        <v>0.87744999999999995</v>
      </c>
      <c r="J554" s="86">
        <f t="shared" si="67"/>
        <v>773139930.39709246</v>
      </c>
      <c r="K554" s="115">
        <f>VLOOKUP($A554,raw_공고목록!$C:$X,12,FALSE)</f>
        <v>698809258</v>
      </c>
      <c r="L554" s="115">
        <f t="shared" si="61"/>
        <v>691578678.60747385</v>
      </c>
      <c r="M554" s="120">
        <f t="shared" si="62"/>
        <v>0.90282944971356882</v>
      </c>
      <c r="N554" s="115">
        <f t="shared" si="68"/>
        <v>773139930.39709246</v>
      </c>
      <c r="O554" s="119">
        <f t="shared" si="63"/>
        <v>0.88638889920947916</v>
      </c>
      <c r="P554" s="119"/>
      <c r="Q554" s="116">
        <f t="shared" si="64"/>
        <v>0.99624835030745718</v>
      </c>
      <c r="R554" s="134">
        <v>762774000</v>
      </c>
      <c r="S554" s="115" t="str">
        <f>VLOOKUP(A554,raw_아이건설넷결과!C:N,10,FALSE)</f>
        <v>(주)국제특수건설</v>
      </c>
      <c r="T554" s="126">
        <f t="shared" si="65"/>
        <v>87.746209777913009</v>
      </c>
      <c r="U554" s="123">
        <f t="shared" si="69"/>
        <v>88.153534529138426</v>
      </c>
      <c r="V554" s="119">
        <f t="shared" si="59"/>
        <v>0.87821642762814767</v>
      </c>
      <c r="W554" s="178" t="str">
        <f>VLOOKUP(A554,raw_아이건설넷결과!C:H,6,FALSE)</f>
        <v>865,278,975</v>
      </c>
      <c r="X554" s="84">
        <f t="shared" si="66"/>
        <v>0.99623507136615208</v>
      </c>
      <c r="Y554" s="118">
        <f t="shared" si="70"/>
        <v>99623.507136615211</v>
      </c>
      <c r="Z554" s="121">
        <f t="shared" si="60"/>
        <v>762763880.00835001</v>
      </c>
      <c r="AA554" s="83">
        <f t="shared" si="73"/>
        <v>696178291.01495779</v>
      </c>
      <c r="AB554" s="118">
        <f t="shared" si="71"/>
        <v>682254725.19465864</v>
      </c>
      <c r="AC554" s="61" t="str">
        <f>INDEX(raw_공고목록!A:A,MATCH(직접!$A554,raw_공고목록!C:C,0))</f>
        <v>2024/04/30 10:00</v>
      </c>
      <c r="AD554" s="61">
        <f t="shared" si="72"/>
        <v>45412.458333333328</v>
      </c>
      <c r="AE554" s="186" t="str">
        <f>LEFT(VLOOKUP($A554,raw_공고목록!$C:$X,7,FALSE),10)</f>
        <v>2024/04/22</v>
      </c>
      <c r="AF554" s="9" t="e">
        <f>VLOOKUP(A554,raw_부광!A:L,12,FALSE)</f>
        <v>#N/A</v>
      </c>
    </row>
    <row r="555" spans="1:32" ht="12.6" customHeight="1">
      <c r="A555" s="19" t="s">
        <v>11388</v>
      </c>
      <c r="B555" s="18" t="str">
        <f>VLOOKUP(A555,raw_공고목록!$C:$M,3,FALSE)</f>
        <v>2024년 암사아리수정수센터 안전난간 설치공사</v>
      </c>
      <c r="C555" s="18" t="str">
        <f>VLOOKUP($A555,raw_공고목록!$C:$N,4,FALSE)</f>
        <v>서울특별시</v>
      </c>
      <c r="D555" s="19" t="s">
        <v>20</v>
      </c>
      <c r="E555" s="113">
        <v>661331819</v>
      </c>
      <c r="F555" s="115">
        <f>VLOOKUP($A555,raw_공고목록!$C:$X,11,FALSE)</f>
        <v>727465000</v>
      </c>
      <c r="G555" s="184">
        <v>1.01058</v>
      </c>
      <c r="H555" s="115">
        <f>VLOOKUP($A555,raw_공고목록!$C:$X,13,FALSE)</f>
        <v>35631808</v>
      </c>
      <c r="I555" s="114">
        <f>IF(E555="","-",IF(E555&lt;1000000000,낙찰하한율!$B$3,IF(AND(E555&lt;5000000000,E555&gt;=1000000000),낙찰하한율!$B$4,IF(AND(E555&gt;=5000000000,E555&lt;10000000000),낙찰하한율!$B$5,IF(AND(E555&gt;=10000000000,E555&lt;30000000000),낙찰하한율!$B$6)))))</f>
        <v>0.87744999999999995</v>
      </c>
      <c r="J555" s="86">
        <f t="shared" si="67"/>
        <v>649434206.17816496</v>
      </c>
      <c r="K555" s="115">
        <f>VLOOKUP($A555,raw_공고목록!$C:$X,12,FALSE)</f>
        <v>622516528</v>
      </c>
      <c r="L555" s="115">
        <f t="shared" si="61"/>
        <v>616520697.80891526</v>
      </c>
      <c r="M555" s="120">
        <f t="shared" si="62"/>
        <v>0.95901681965302765</v>
      </c>
      <c r="N555" s="115">
        <f t="shared" si="68"/>
        <v>649434206.17816496</v>
      </c>
      <c r="O555" s="119">
        <f t="shared" si="63"/>
        <v>0.88721154936747382</v>
      </c>
      <c r="P555" s="119"/>
      <c r="Q555" s="116">
        <f t="shared" si="64"/>
        <v>0.99644699671819947</v>
      </c>
      <c r="R555" s="134">
        <v>640412910</v>
      </c>
      <c r="S555" s="115" t="str">
        <f>VLOOKUP(A555,raw_아이건설넷결과!C:N,10,FALSE)</f>
        <v>주식회사 해동이앤씨</v>
      </c>
      <c r="T555" s="126">
        <f t="shared" si="65"/>
        <v>87.746567725218938</v>
      </c>
      <c r="U555" s="123">
        <f t="shared" si="69"/>
        <v>88.348900765380733</v>
      </c>
      <c r="V555" s="119">
        <f t="shared" si="59"/>
        <v>0.88033501268102243</v>
      </c>
      <c r="W555" s="178" t="str">
        <f>VLOOKUP(A555,raw_아이건설넷결과!C:H,6,FALSE)</f>
        <v>724,868,000</v>
      </c>
      <c r="X555" s="84">
        <f t="shared" si="66"/>
        <v>0.99643006880056084</v>
      </c>
      <c r="Y555" s="118">
        <f t="shared" si="70"/>
        <v>99643.006880056084</v>
      </c>
      <c r="Z555" s="121">
        <f t="shared" si="60"/>
        <v>640402104.67040002</v>
      </c>
      <c r="AA555" s="83">
        <f t="shared" si="73"/>
        <v>620294186.82452631</v>
      </c>
      <c r="AB555" s="118">
        <f t="shared" si="71"/>
        <v>607888303.08803582</v>
      </c>
      <c r="AC555" s="61" t="str">
        <f>INDEX(raw_공고목록!A:A,MATCH(직접!$A555,raw_공고목록!C:C,0))</f>
        <v>2024/04/30 14:00</v>
      </c>
      <c r="AD555" s="61">
        <f t="shared" si="72"/>
        <v>45412.625</v>
      </c>
      <c r="AE555" s="186" t="str">
        <f>LEFT(VLOOKUP($A555,raw_공고목록!$C:$X,7,FALSE),10)</f>
        <v>2024/04/19</v>
      </c>
      <c r="AF555" s="9" t="e">
        <f>VLOOKUP(A555,raw_부광!A:L,12,FALSE)</f>
        <v>#N/A</v>
      </c>
    </row>
    <row r="556" spans="1:32" ht="12.6" customHeight="1">
      <c r="A556" s="19" t="s">
        <v>11405</v>
      </c>
      <c r="B556" s="18" t="str">
        <f>VLOOKUP(A556,raw_공고목록!$C:$M,3,FALSE)</f>
        <v>학교법인 선학학원 삼성동 모델하우스 신축 공사</v>
      </c>
      <c r="C556" s="18" t="str">
        <f>VLOOKUP($A556,raw_공고목록!$C:$N,4,FALSE)</f>
        <v>학교법인선학학원</v>
      </c>
      <c r="D556" s="19" t="s">
        <v>20</v>
      </c>
      <c r="E556" s="113">
        <v>1014290000</v>
      </c>
      <c r="F556" s="115">
        <f>VLOOKUP($A556,raw_공고목록!$C:$X,11,FALSE)</f>
        <v>1115719000</v>
      </c>
      <c r="G556" s="184">
        <v>1.00762</v>
      </c>
      <c r="H556" s="115">
        <f>VLOOKUP($A556,raw_공고목록!$C:$X,13,FALSE)</f>
        <v>39673135</v>
      </c>
      <c r="I556" s="114">
        <f>IF(E556="","-",IF(E556&lt;1000000000,낙찰하한율!$B$3,IF(AND(E556&lt;5000000000,E556&gt;=1000000000),낙찰하한율!$B$4,IF(AND(E556&gt;=5000000000,E556&lt;10000000000),낙찰하한율!$B$5,IF(AND(E556&gt;=10000000000,E556&lt;30000000000),낙찰하한율!$B$6)))))</f>
        <v>0.86745000000000005</v>
      </c>
      <c r="J556" s="86">
        <f t="shared" si="67"/>
        <v>980463988.59696102</v>
      </c>
      <c r="K556" s="115">
        <f>VLOOKUP($A556,raw_공고목록!$C:$X,12,FALSE)</f>
        <v>890998954</v>
      </c>
      <c r="L556" s="115">
        <f t="shared" si="61"/>
        <v>879832598.70889032</v>
      </c>
      <c r="M556" s="120">
        <f t="shared" si="62"/>
        <v>0.90364374026691474</v>
      </c>
      <c r="N556" s="115">
        <f t="shared" si="68"/>
        <v>980463988.59696102</v>
      </c>
      <c r="O556" s="119">
        <f t="shared" si="63"/>
        <v>0.87430367440421419</v>
      </c>
      <c r="P556" s="119"/>
      <c r="Q556" s="116">
        <f t="shared" si="64"/>
        <v>1.008166595124099</v>
      </c>
      <c r="R556" s="134">
        <v>980993000</v>
      </c>
      <c r="S556" s="115" t="str">
        <f>VLOOKUP(A556,raw_아이건설넷결과!C:N,10,FALSE)</f>
        <v>주식회사 펠리스종합건설</v>
      </c>
      <c r="T556" s="126">
        <f t="shared" si="65"/>
        <v>86.759411192809907</v>
      </c>
      <c r="U556" s="123">
        <f t="shared" si="69"/>
        <v>87.226485831207768</v>
      </c>
      <c r="V556" s="119">
        <f t="shared" si="59"/>
        <v>0.87924737321852542</v>
      </c>
      <c r="W556" s="178" t="str">
        <f>VLOOKUP(A556,raw_아이건설넷결과!C:H,6,FALSE)</f>
        <v>1,124,650,375</v>
      </c>
      <c r="X556" s="84">
        <f t="shared" si="66"/>
        <v>1.0080050397994478</v>
      </c>
      <c r="Y556" s="118">
        <f t="shared" si="70"/>
        <v>100800.50397994478</v>
      </c>
      <c r="Z556" s="121">
        <f t="shared" si="60"/>
        <v>980836641.83800006</v>
      </c>
      <c r="AA556" s="83">
        <f t="shared" si="73"/>
        <v>898131436.0880363</v>
      </c>
      <c r="AB556" s="118">
        <f t="shared" si="71"/>
        <v>880168807.36627555</v>
      </c>
      <c r="AC556" s="61" t="str">
        <f>INDEX(raw_공고목록!A:A,MATCH(직접!$A556,raw_공고목록!C:C,0))</f>
        <v>2024/04/30 10:00</v>
      </c>
      <c r="AD556" s="61">
        <f t="shared" si="72"/>
        <v>45412.458333333328</v>
      </c>
      <c r="AE556" s="186" t="str">
        <f>LEFT(VLOOKUP($A556,raw_공고목록!$C:$X,7,FALSE),10)</f>
        <v>2024/04/23</v>
      </c>
      <c r="AF556" s="9" t="e">
        <f>VLOOKUP(A556,raw_부광!A:L,12,FALSE)</f>
        <v>#N/A</v>
      </c>
    </row>
    <row r="557" spans="1:32" ht="12.6" customHeight="1">
      <c r="A557" s="19" t="s">
        <v>11401</v>
      </c>
      <c r="B557" s="18" t="str">
        <f>VLOOKUP(A557,raw_공고목록!$C:$M,3,FALSE)</f>
        <v>2024년 김포공항 항공기 소음대책지역 주택방음시설 공사</v>
      </c>
      <c r="C557" s="18" t="str">
        <f>VLOOKUP($A557,raw_공고목록!$C:$N,4,FALSE)</f>
        <v>한국공항공사 김포공항</v>
      </c>
      <c r="D557" s="19" t="s">
        <v>20</v>
      </c>
      <c r="E557" s="113">
        <v>816885455</v>
      </c>
      <c r="F557" s="115">
        <f>VLOOKUP($A557,raw_공고목록!$C:$X,11,FALSE)</f>
        <v>898574000</v>
      </c>
      <c r="G557" s="184">
        <v>1.00698</v>
      </c>
      <c r="H557" s="115">
        <f>VLOOKUP($A557,raw_공고목록!$C:$X,13,FALSE)</f>
        <v>55507795</v>
      </c>
      <c r="I557" s="114">
        <f>IF(E557="","-",IF(E557&lt;1000000000,낙찰하한율!$B$3,IF(AND(E557&lt;5000000000,E557&gt;=1000000000),낙찰하한율!$B$4,IF(AND(E557&gt;=5000000000,E557&lt;10000000000),낙찰하한율!$B$5,IF(AND(E557&gt;=10000000000,E557&lt;30000000000),낙찰하한율!$B$6)))))</f>
        <v>0.87744999999999995</v>
      </c>
      <c r="J557" s="86">
        <f t="shared" si="67"/>
        <v>800759643.796224</v>
      </c>
      <c r="K557" s="115">
        <f>VLOOKUP($A557,raw_공고목록!$C:$X,12,FALSE)</f>
        <v>737059920</v>
      </c>
      <c r="L557" s="115">
        <f t="shared" si="61"/>
        <v>727360506.27676797</v>
      </c>
      <c r="M557" s="120">
        <f t="shared" si="62"/>
        <v>0.91388749212243181</v>
      </c>
      <c r="N557" s="115">
        <f t="shared" si="68"/>
        <v>800759643.796224</v>
      </c>
      <c r="O557" s="119">
        <f t="shared" si="63"/>
        <v>0.88397784702593318</v>
      </c>
      <c r="P557" s="119"/>
      <c r="Q557" s="116">
        <f t="shared" si="64"/>
        <v>1.0010394565517653</v>
      </c>
      <c r="R557" s="134">
        <v>796075800</v>
      </c>
      <c r="S557" s="115" t="str">
        <f>VLOOKUP(A557,raw_아이건설넷결과!C:N,10,FALSE)</f>
        <v>도원건설</v>
      </c>
      <c r="T557" s="126">
        <f t="shared" si="65"/>
        <v>87.745881474872945</v>
      </c>
      <c r="U557" s="123">
        <f t="shared" si="69"/>
        <v>88.502078739227827</v>
      </c>
      <c r="V557" s="119">
        <f t="shared" si="59"/>
        <v>0.88593237730003316</v>
      </c>
      <c r="W557" s="178" t="str">
        <f>VLOOKUP(A557,raw_아이건설넷결과!C:H,6,FALSE)</f>
        <v>899,499,550</v>
      </c>
      <c r="X557" s="84">
        <f t="shared" si="66"/>
        <v>1.0010300208997811</v>
      </c>
      <c r="Y557" s="118">
        <f t="shared" si="70"/>
        <v>100103.00208997811</v>
      </c>
      <c r="Z557" s="121">
        <f t="shared" si="60"/>
        <v>796068360.42474997</v>
      </c>
      <c r="AA557" s="83">
        <f t="shared" si="73"/>
        <v>737819107.12199104</v>
      </c>
      <c r="AB557" s="118">
        <f t="shared" si="71"/>
        <v>723062724.9795512</v>
      </c>
      <c r="AC557" s="61" t="str">
        <f>INDEX(raw_공고목록!A:A,MATCH(직접!$A557,raw_공고목록!C:C,0))</f>
        <v>2024/05/02 10:00</v>
      </c>
      <c r="AD557" s="61">
        <f t="shared" si="72"/>
        <v>45414.458333333328</v>
      </c>
      <c r="AE557" s="186" t="str">
        <f>LEFT(VLOOKUP($A557,raw_공고목록!$C:$X,7,FALSE),10)</f>
        <v>2024/04/24</v>
      </c>
      <c r="AF557" s="9" t="e">
        <f>VLOOKUP(A557,raw_부광!A:L,12,FALSE)</f>
        <v>#N/A</v>
      </c>
    </row>
    <row r="558" spans="1:32" ht="12.6" customHeight="1">
      <c r="A558" s="19" t="s">
        <v>11410</v>
      </c>
      <c r="B558" s="18" t="str">
        <f>VLOOKUP(A558,raw_공고목록!$C:$M,3,FALSE)</f>
        <v>2024년 제2차 교내시설물 건축 성능개선공사</v>
      </c>
      <c r="C558" s="18" t="str">
        <f>VLOOKUP($A558,raw_공고목록!$C:$N,4,FALSE)</f>
        <v>서울과학기술대학교</v>
      </c>
      <c r="D558" s="19" t="s">
        <v>20</v>
      </c>
      <c r="E558" s="113">
        <v>630480000</v>
      </c>
      <c r="F558" s="115">
        <f>VLOOKUP($A558,raw_공고목록!$C:$X,11,FALSE)</f>
        <v>693528000</v>
      </c>
      <c r="G558" s="184">
        <v>1.0085900000000001</v>
      </c>
      <c r="H558" s="115">
        <f>VLOOKUP($A558,raw_공고목록!$C:$X,13,FALSE)</f>
        <v>43299734</v>
      </c>
      <c r="I558" s="114">
        <f>IF(E558="","-",IF(E558&lt;1000000000,낙찰하한율!$B$3,IF(AND(E558&lt;5000000000,E558&gt;=1000000000),낙찰하한율!$B$4,IF(AND(E558&gt;=5000000000,E558&lt;10000000000),낙찰하한율!$B$5,IF(AND(E558&gt;=10000000000,E558&lt;30000000000),낙찰하한율!$B$6)))))</f>
        <v>0.87744999999999995</v>
      </c>
      <c r="J558" s="86">
        <f t="shared" si="67"/>
        <v>619069851.47522402</v>
      </c>
      <c r="K558" s="115">
        <f>VLOOKUP($A558,raw_공고목록!$C:$X,12,FALSE)</f>
        <v>531464800</v>
      </c>
      <c r="L558" s="115">
        <f t="shared" si="61"/>
        <v>525309480.97936004</v>
      </c>
      <c r="M558" s="120">
        <f t="shared" si="62"/>
        <v>0.85451473022030711</v>
      </c>
      <c r="N558" s="115">
        <f t="shared" si="68"/>
        <v>619069851.47522402</v>
      </c>
      <c r="O558" s="119">
        <f t="shared" si="63"/>
        <v>0.88548921599053343</v>
      </c>
      <c r="P558" s="119"/>
      <c r="Q558" s="116">
        <f t="shared" si="64"/>
        <v>0.9975110336212083</v>
      </c>
      <c r="R558" s="134">
        <v>612327900</v>
      </c>
      <c r="S558" s="115" t="str">
        <f>VLOOKUP(A558,raw_아이건설넷결과!C:N,10,FALSE)</f>
        <v>혁성공영 주식회사</v>
      </c>
      <c r="T558" s="126">
        <f t="shared" si="65"/>
        <v>87.745092294447673</v>
      </c>
      <c r="U558" s="123">
        <f t="shared" si="69"/>
        <v>88.512125196669587</v>
      </c>
      <c r="V558" s="119">
        <f t="shared" si="59"/>
        <v>0.88291734436100633</v>
      </c>
      <c r="W558" s="178" t="str">
        <f>VLOOKUP(A558,raw_아이건설넷결과!C:H,6,FALSE)</f>
        <v>691,801,150</v>
      </c>
      <c r="X558" s="84">
        <f t="shared" si="66"/>
        <v>0.99751005006286697</v>
      </c>
      <c r="Y558" s="118">
        <f t="shared" si="70"/>
        <v>99751.005006286694</v>
      </c>
      <c r="Z558" s="121">
        <f t="shared" si="60"/>
        <v>612327301.46920002</v>
      </c>
      <c r="AA558" s="83">
        <f t="shared" si="73"/>
        <v>530141479.25465161</v>
      </c>
      <c r="AB558" s="118">
        <f t="shared" si="71"/>
        <v>519538649.66955858</v>
      </c>
      <c r="AC558" s="61" t="str">
        <f>INDEX(raw_공고목록!A:A,MATCH(직접!$A558,raw_공고목록!C:C,0))</f>
        <v>2024/05/02 10:00</v>
      </c>
      <c r="AD558" s="61">
        <f t="shared" si="72"/>
        <v>45414.458333333328</v>
      </c>
      <c r="AE558" s="186" t="str">
        <f>LEFT(VLOOKUP($A558,raw_공고목록!$C:$X,7,FALSE),10)</f>
        <v>2024/04/23</v>
      </c>
      <c r="AF558" s="9" t="e">
        <f>VLOOKUP(A558,raw_부광!A:L,12,FALSE)</f>
        <v>#N/A</v>
      </c>
    </row>
    <row r="559" spans="1:32" ht="12.6" customHeight="1">
      <c r="A559" s="19" t="s">
        <v>11432</v>
      </c>
      <c r="B559" s="18" t="str">
        <f>VLOOKUP(A559,raw_공고목록!$C:$M,3,FALSE)</f>
        <v>서울대학교 920동 LnL 교육지원시설 조성공사</v>
      </c>
      <c r="C559" s="18" t="str">
        <f>VLOOKUP($A559,raw_공고목록!$C:$N,4,FALSE)</f>
        <v>서울대학교 부속시설 학생생활관 관악학생생활관</v>
      </c>
      <c r="D559" s="19" t="s">
        <v>20</v>
      </c>
      <c r="E559" s="113">
        <v>430170000</v>
      </c>
      <c r="F559" s="115">
        <f>VLOOKUP($A559,raw_공고목록!$C:$X,11,FALSE)</f>
        <v>473187000</v>
      </c>
      <c r="G559" s="184">
        <v>1.0145200000000001</v>
      </c>
      <c r="H559" s="115">
        <f>VLOOKUP($A559,raw_공고목록!$C:$X,13,FALSE)</f>
        <v>20414204</v>
      </c>
      <c r="I559" s="114">
        <f>IF(E559="","-",IF(E559&lt;1000000000,낙찰하한율!$B$3,IF(AND(E559&lt;5000000000,E559&gt;=1000000000),낙찰하한율!$B$4,IF(AND(E559&gt;=5000000000,E559&lt;10000000000),낙찰하한율!$B$5,IF(AND(E559&gt;=10000000000,E559&lt;30000000000),낙찰하한율!$B$6)))))</f>
        <v>0.87744999999999995</v>
      </c>
      <c r="J559" s="86">
        <f t="shared" si="67"/>
        <v>423728367.83953804</v>
      </c>
      <c r="K559" s="115">
        <f>VLOOKUP($A559,raw_공고목록!$C:$X,12,FALSE)</f>
        <v>419117909</v>
      </c>
      <c r="L559" s="115">
        <f t="shared" ref="L559:L575" si="74">K559*G559*0.98</f>
        <v>416699431.01790643</v>
      </c>
      <c r="M559" s="120">
        <f t="shared" ref="M559:M575" si="75">((L559-H559)/I559+H559)/F559</f>
        <v>0.99759087713971784</v>
      </c>
      <c r="N559" s="115">
        <f t="shared" si="68"/>
        <v>423728367.83953804</v>
      </c>
      <c r="O559" s="119">
        <f t="shared" ref="O559:O575" si="76">(N559-H559)/(F559-H559)</f>
        <v>0.89076500929958269</v>
      </c>
      <c r="P559" s="119"/>
      <c r="Q559" s="116">
        <f t="shared" ref="Q559:Q575" si="77">((R559-H559)/I559+H559)/F559</f>
        <v>0.99247500143727541</v>
      </c>
      <c r="R559" s="134">
        <v>414575330</v>
      </c>
      <c r="S559" s="115" t="str">
        <f>VLOOKUP(A559,raw_아이건설넷결과!C:N,10,FALSE)</f>
        <v>주식회사 다한다종합건설</v>
      </c>
      <c r="T559" s="126">
        <f t="shared" ref="T559:T575" si="78">(R559-H559)/(W559-H559)*100</f>
        <v>87.74914970936149</v>
      </c>
      <c r="U559" s="123">
        <f t="shared" si="69"/>
        <v>88.281706525606282</v>
      </c>
      <c r="V559" s="119">
        <f t="shared" si="59"/>
        <v>0.87613423445699057</v>
      </c>
      <c r="W559" s="178" t="str">
        <f>VLOOKUP(A559,raw_아이건설넷결과!C:H,6,FALSE)</f>
        <v>469,605,025</v>
      </c>
      <c r="X559" s="84">
        <f t="shared" ref="X559:X575" si="79">W559/F559</f>
        <v>0.99243010691333444</v>
      </c>
      <c r="Y559" s="118">
        <f t="shared" si="70"/>
        <v>99243.010691333446</v>
      </c>
      <c r="Z559" s="121">
        <f t="shared" si="60"/>
        <v>414556689.88644999</v>
      </c>
      <c r="AA559" s="83">
        <f t="shared" si="73"/>
        <v>415945231.23816317</v>
      </c>
      <c r="AB559" s="118">
        <f t="shared" si="71"/>
        <v>407626326.61339992</v>
      </c>
      <c r="AC559" s="61" t="str">
        <f>INDEX(raw_공고목록!A:A,MATCH(직접!$A559,raw_공고목록!C:C,0))</f>
        <v>2024/05/02 10:00</v>
      </c>
      <c r="AD559" s="61">
        <f t="shared" si="72"/>
        <v>45414.458333333328</v>
      </c>
      <c r="AE559" s="186" t="str">
        <f>LEFT(VLOOKUP($A559,raw_공고목록!$C:$X,7,FALSE),10)</f>
        <v>2024/04/24</v>
      </c>
      <c r="AF559" s="9" t="e">
        <f>VLOOKUP(A559,raw_부광!A:L,12,FALSE)</f>
        <v>#N/A</v>
      </c>
    </row>
    <row r="560" spans="1:32" ht="12.6" customHeight="1">
      <c r="A560" s="19" t="s">
        <v>11465</v>
      </c>
      <c r="B560" s="18" t="str">
        <f>VLOOKUP(A560,raw_공고목록!$C:$M,3,FALSE)</f>
        <v>마포농수산물시장 시설 보수공사(건축공사)</v>
      </c>
      <c r="C560" s="18" t="str">
        <f>VLOOKUP($A560,raw_공고목록!$C:$N,4,FALSE)</f>
        <v>서울특별시 마포구</v>
      </c>
      <c r="D560" s="19" t="s">
        <v>20</v>
      </c>
      <c r="E560" s="113">
        <v>354322912</v>
      </c>
      <c r="F560" s="115">
        <f>VLOOKUP($A560,raw_공고목록!$C:$X,11,FALSE)</f>
        <v>388563000</v>
      </c>
      <c r="G560" s="184">
        <v>1.0143</v>
      </c>
      <c r="H560" s="115">
        <f>VLOOKUP($A560,raw_공고목록!$C:$X,13,FALSE)</f>
        <v>21772783</v>
      </c>
      <c r="I560" s="114">
        <f>IF(E560="","-",IF(E560&lt;1000000000,낙찰하한율!$B$3,IF(AND(E560&lt;5000000000,E560&gt;=1000000000),낙찰하한율!$B$4,IF(AND(E560&gt;=5000000000,E560&lt;10000000000),낙찰하한율!$B$5,IF(AND(E560&gt;=10000000000,E560&lt;30000000000),낙찰하한율!$B$6)))))</f>
        <v>0.87744999999999995</v>
      </c>
      <c r="J560" s="86">
        <f t="shared" ref="J560:J575" si="80">(F560*G560-H560)*I560+H560</f>
        <v>348488366.74885494</v>
      </c>
      <c r="K560" s="115">
        <f>VLOOKUP($A560,raw_공고목록!$C:$X,12,FALSE)</f>
        <v>339685897</v>
      </c>
      <c r="L560" s="115">
        <f t="shared" si="74"/>
        <v>337652537.22055799</v>
      </c>
      <c r="M560" s="120">
        <f t="shared" si="75"/>
        <v>0.98251821084702262</v>
      </c>
      <c r="N560" s="115">
        <f t="shared" si="68"/>
        <v>348488366.74885494</v>
      </c>
      <c r="O560" s="119">
        <f t="shared" si="76"/>
        <v>0.89074236063622969</v>
      </c>
      <c r="P560" s="119"/>
      <c r="Q560" s="116">
        <f t="shared" si="77"/>
        <v>1.0023644342308538</v>
      </c>
      <c r="R560" s="134">
        <v>344419000</v>
      </c>
      <c r="S560" s="115" t="str">
        <f>VLOOKUP(A560,raw_아이건설넷결과!C:N,10,FALSE)</f>
        <v>에스테크건설 주식회사</v>
      </c>
      <c r="T560" s="126">
        <f t="shared" si="78"/>
        <v>87.747942755752902</v>
      </c>
      <c r="U560" s="123">
        <f t="shared" si="69"/>
        <v>88.43287816706524</v>
      </c>
      <c r="V560" s="119">
        <f t="shared" si="59"/>
        <v>0.88639165334836312</v>
      </c>
      <c r="W560" s="178" t="str">
        <f>VLOOKUP(A560,raw_아이건설넷결과!C:H,6,FALSE)</f>
        <v>389,469,400</v>
      </c>
      <c r="X560" s="84">
        <f t="shared" si="79"/>
        <v>1.00233269765778</v>
      </c>
      <c r="Y560" s="118">
        <f t="shared" si="70"/>
        <v>100233.26976577799</v>
      </c>
      <c r="Z560" s="121">
        <f t="shared" si="60"/>
        <v>344408179.58664995</v>
      </c>
      <c r="AA560" s="83">
        <f t="shared" si="73"/>
        <v>340478281.4963128</v>
      </c>
      <c r="AB560" s="118">
        <f t="shared" si="71"/>
        <v>333668715.86638653</v>
      </c>
      <c r="AC560" s="61" t="str">
        <f>INDEX(raw_공고목록!A:A,MATCH(직접!$A560,raw_공고목록!C:C,0))</f>
        <v>2024/05/03 10:00</v>
      </c>
      <c r="AD560" s="61">
        <f t="shared" si="72"/>
        <v>45415.458333333328</v>
      </c>
      <c r="AE560" s="186" t="str">
        <f>LEFT(VLOOKUP($A560,raw_공고목록!$C:$X,7,FALSE),10)</f>
        <v>2024/04/25</v>
      </c>
      <c r="AF560" s="9" t="e">
        <f>VLOOKUP(A560,raw_부광!A:L,12,FALSE)</f>
        <v>#N/A</v>
      </c>
    </row>
    <row r="561" spans="1:32" ht="12.6" customHeight="1">
      <c r="A561" s="19" t="s">
        <v>11420</v>
      </c>
      <c r="B561" s="18" t="str">
        <f>VLOOKUP(A561,raw_공고목록!$C:$M,3,FALSE)</f>
        <v>구립 편백어린이집 신축 공사</v>
      </c>
      <c r="C561" s="18" t="str">
        <f>VLOOKUP($A561,raw_공고목록!$C:$N,4,FALSE)</f>
        <v>서울특별시 은평구</v>
      </c>
      <c r="D561" s="19" t="s">
        <v>20</v>
      </c>
      <c r="E561" s="113">
        <v>1060844545</v>
      </c>
      <c r="F561" s="115">
        <f>VLOOKUP($A561,raw_공고목록!$C:$X,11,FALSE)</f>
        <v>1166929000</v>
      </c>
      <c r="G561" s="184">
        <v>1.0043800000000001</v>
      </c>
      <c r="H561" s="115">
        <f>VLOOKUP($A561,raw_공고목록!$C:$X,13,FALSE)</f>
        <v>61143871</v>
      </c>
      <c r="I561" s="114">
        <f>IF(E561="","-",IF(E561&lt;1000000000,낙찰하한율!$B$3,IF(AND(E561&lt;5000000000,E561&gt;=1000000000),낙찰하한율!$B$4,IF(AND(E561&gt;=5000000000,E561&lt;10000000000),낙찰하한율!$B$5,IF(AND(E561&gt;=10000000000,E561&lt;30000000000),낙찰하한율!$B$6)))))</f>
        <v>0.86745000000000005</v>
      </c>
      <c r="J561" s="86">
        <f t="shared" si="80"/>
        <v>1024790847.3684491</v>
      </c>
      <c r="K561" s="115">
        <f>VLOOKUP($A561,raw_공고목록!$C:$X,12,FALSE)</f>
        <v>977604282</v>
      </c>
      <c r="L561" s="115">
        <f t="shared" si="74"/>
        <v>962248464.98005688</v>
      </c>
      <c r="M561" s="120">
        <f t="shared" si="75"/>
        <v>0.94259464642824153</v>
      </c>
      <c r="N561" s="115">
        <f t="shared" si="68"/>
        <v>1024790847.3684491</v>
      </c>
      <c r="O561" s="119">
        <f t="shared" si="76"/>
        <v>0.87145951875832206</v>
      </c>
      <c r="P561" s="119"/>
      <c r="Q561" s="116">
        <f t="shared" si="77"/>
        <v>1.0065113382791673</v>
      </c>
      <c r="R561" s="134">
        <v>1026948300</v>
      </c>
      <c r="S561" s="115" t="str">
        <f>VLOOKUP(A561,raw_아이건설넷결과!C:N,10,FALSE)</f>
        <v>만국건설 주식회사</v>
      </c>
      <c r="T561" s="126">
        <f t="shared" si="78"/>
        <v>86.746709752716129</v>
      </c>
      <c r="U561" s="123">
        <f t="shared" si="69"/>
        <v>87.436666155600435</v>
      </c>
      <c r="V561" s="119">
        <f t="shared" si="59"/>
        <v>0.88004351592941821</v>
      </c>
      <c r="W561" s="178" t="str">
        <f>VLOOKUP(A561,raw_아이건설넷결과!C:H,6,FALSE)</f>
        <v>1,174,505,325</v>
      </c>
      <c r="X561" s="84">
        <f t="shared" si="79"/>
        <v>1.0064925329647305</v>
      </c>
      <c r="Y561" s="118">
        <f t="shared" si="70"/>
        <v>100649.25329647305</v>
      </c>
      <c r="Z561" s="121">
        <f t="shared" si="60"/>
        <v>1026929264.2723</v>
      </c>
      <c r="AA561" s="83">
        <f t="shared" si="73"/>
        <v>983951410.02734673</v>
      </c>
      <c r="AB561" s="118">
        <f t="shared" si="71"/>
        <v>964272381.82679975</v>
      </c>
      <c r="AC561" s="61" t="str">
        <f>INDEX(raw_공고목록!A:A,MATCH(직접!$A561,raw_공고목록!C:C,0))</f>
        <v>2024/05/07 12:00</v>
      </c>
      <c r="AD561" s="61">
        <f t="shared" si="72"/>
        <v>45419.541666666664</v>
      </c>
      <c r="AE561" s="186" t="str">
        <f>LEFT(VLOOKUP($A561,raw_공고목록!$C:$X,7,FALSE),10)</f>
        <v>2024/04/30</v>
      </c>
      <c r="AF561" s="9" t="e">
        <f>VLOOKUP(A561,raw_부광!A:L,12,FALSE)</f>
        <v>#N/A</v>
      </c>
    </row>
    <row r="562" spans="1:32" ht="12.6" customHeight="1">
      <c r="A562" s="19" t="s">
        <v>11424</v>
      </c>
      <c r="B562" s="18" t="str">
        <f>VLOOKUP(A562,raw_공고목록!$C:$M,3,FALSE)</f>
        <v>은평구 서울형 키즈카페 1호점 리모델링공사</v>
      </c>
      <c r="C562" s="18" t="str">
        <f>VLOOKUP($A562,raw_공고목록!$C:$N,4,FALSE)</f>
        <v>서울특별시 은평구</v>
      </c>
      <c r="D562" s="19" t="s">
        <v>20</v>
      </c>
      <c r="E562" s="113">
        <v>564147274</v>
      </c>
      <c r="F562" s="115">
        <f>VLOOKUP($A562,raw_공고목록!$C:$X,11,FALSE)</f>
        <v>620562000</v>
      </c>
      <c r="G562" s="184">
        <v>1.00837</v>
      </c>
      <c r="H562" s="115">
        <f>VLOOKUP($A562,raw_공고목록!$C:$X,13,FALSE)</f>
        <v>31770533</v>
      </c>
      <c r="I562" s="114">
        <f>IF(E562="","-",IF(E562&lt;1000000000,낙찰하한율!$B$3,IF(AND(E562&lt;5000000000,E562&gt;=1000000000),낙찰하한율!$B$4,IF(AND(E562&gt;=5000000000,E562&lt;10000000000),낙찰하한율!$B$5,IF(AND(E562&gt;=10000000000,E562&lt;30000000000),낙찰하한율!$B$6)))))</f>
        <v>0.87744999999999995</v>
      </c>
      <c r="J562" s="86">
        <f t="shared" si="80"/>
        <v>552963172.22130299</v>
      </c>
      <c r="K562" s="115">
        <f>VLOOKUP($A562,raw_공고목록!$C:$X,12,FALSE)</f>
        <v>519399548</v>
      </c>
      <c r="L562" s="115">
        <f t="shared" si="74"/>
        <v>513271983.77242476</v>
      </c>
      <c r="M562" s="120">
        <f t="shared" si="75"/>
        <v>0.93547687882224617</v>
      </c>
      <c r="N562" s="115">
        <f t="shared" si="68"/>
        <v>552963172.22130299</v>
      </c>
      <c r="O562" s="119">
        <f t="shared" si="76"/>
        <v>0.88519054441613199</v>
      </c>
      <c r="P562" s="119"/>
      <c r="Q562" s="116">
        <f t="shared" si="77"/>
        <v>0.98977299963757714</v>
      </c>
      <c r="R562" s="134">
        <v>542836880</v>
      </c>
      <c r="S562" s="115" t="str">
        <f>VLOOKUP(A562,raw_아이건설넷결과!C:N,10,FALSE)</f>
        <v>다본공영(주)</v>
      </c>
      <c r="T562" s="126">
        <f t="shared" si="78"/>
        <v>87.751114864532127</v>
      </c>
      <c r="U562" s="123">
        <f t="shared" si="69"/>
        <v>88.384735016656705</v>
      </c>
      <c r="V562" s="119">
        <f t="shared" si="59"/>
        <v>0.87475043589520463</v>
      </c>
      <c r="W562" s="178" t="str">
        <f>VLOOKUP(A562,raw_아이건설넷결과!C:H,6,FALSE)</f>
        <v>614,174,925</v>
      </c>
      <c r="X562" s="84">
        <f t="shared" si="79"/>
        <v>0.9897075956955147</v>
      </c>
      <c r="Y562" s="118">
        <f t="shared" si="70"/>
        <v>98970.759569551476</v>
      </c>
      <c r="Z562" s="121">
        <f t="shared" si="60"/>
        <v>542801266.76040006</v>
      </c>
      <c r="AA562" s="83">
        <f t="shared" si="73"/>
        <v>514053677.85641706</v>
      </c>
      <c r="AB562" s="118">
        <f t="shared" si="71"/>
        <v>503772604.29928869</v>
      </c>
      <c r="AC562" s="61" t="str">
        <f>INDEX(raw_공고목록!A:A,MATCH(직접!$A562,raw_공고목록!C:C,0))</f>
        <v>2024/05/07 10:00</v>
      </c>
      <c r="AD562" s="61">
        <f t="shared" si="72"/>
        <v>45419.458333333328</v>
      </c>
      <c r="AE562" s="186" t="str">
        <f>LEFT(VLOOKUP($A562,raw_공고목록!$C:$X,7,FALSE),10)</f>
        <v>2024/04/29</v>
      </c>
      <c r="AF562" s="9" t="e">
        <f>VLOOKUP(A562,raw_부광!A:L,12,FALSE)</f>
        <v>#N/A</v>
      </c>
    </row>
    <row r="563" spans="1:32" ht="12.6" customHeight="1">
      <c r="A563" s="19" t="s">
        <v>11428</v>
      </c>
      <c r="B563" s="18" t="str">
        <f>VLOOKUP(A563,raw_공고목록!$C:$M,3,FALSE)</f>
        <v>양천교육지원센터 조성 공사(건축)</v>
      </c>
      <c r="C563" s="18" t="str">
        <f>VLOOKUP($A563,raw_공고목록!$C:$N,4,FALSE)</f>
        <v>서울특별시 양천구</v>
      </c>
      <c r="D563" s="19" t="s">
        <v>20</v>
      </c>
      <c r="E563" s="113">
        <v>437636364</v>
      </c>
      <c r="F563" s="115">
        <f>VLOOKUP($A563,raw_공고목록!$C:$X,11,FALSE)</f>
        <v>481400000</v>
      </c>
      <c r="G563" s="184">
        <v>1.0107299999999999</v>
      </c>
      <c r="H563" s="115">
        <f>VLOOKUP($A563,raw_공고목록!$C:$X,13,FALSE)</f>
        <v>28154574</v>
      </c>
      <c r="I563" s="114">
        <f>IF(E563="","-",IF(E563&lt;1000000000,낙찰하한율!$B$3,IF(AND(E563&lt;5000000000,E563&gt;=1000000000),낙찰하한율!$B$4,IF(AND(E563&gt;=5000000000,E563&lt;10000000000),낙찰하한율!$B$5,IF(AND(E563&gt;=10000000000,E563&lt;30000000000),낙찰하한율!$B$6)))))</f>
        <v>0.87744999999999995</v>
      </c>
      <c r="J563" s="86">
        <f t="shared" si="80"/>
        <v>430387172.57759994</v>
      </c>
      <c r="K563" s="115">
        <f>VLOOKUP($A563,raw_공고목록!$C:$X,12,FALSE)</f>
        <v>413700580</v>
      </c>
      <c r="L563" s="115">
        <f t="shared" si="74"/>
        <v>409776795.4789319</v>
      </c>
      <c r="M563" s="120">
        <f t="shared" si="75"/>
        <v>0.96193700533688042</v>
      </c>
      <c r="N563" s="115">
        <f t="shared" si="68"/>
        <v>430387172.57759994</v>
      </c>
      <c r="O563" s="119">
        <f t="shared" si="76"/>
        <v>0.88744987925724805</v>
      </c>
      <c r="P563" s="119"/>
      <c r="Q563" s="116">
        <f t="shared" si="77"/>
        <v>1.0064888688698175</v>
      </c>
      <c r="R563" s="134">
        <v>428595700</v>
      </c>
      <c r="S563" s="115" t="str">
        <f>VLOOKUP(A563,raw_아이건설넷결과!C:N,10,FALSE)</f>
        <v>주식회사 큐빅미터</v>
      </c>
      <c r="T563" s="126">
        <f t="shared" si="78"/>
        <v>87.745354057183306</v>
      </c>
      <c r="U563" s="123">
        <f t="shared" si="69"/>
        <v>88.457446402319491</v>
      </c>
      <c r="V563" s="119">
        <f t="shared" si="59"/>
        <v>0.89031096800997089</v>
      </c>
      <c r="W563" s="178" t="str">
        <f>VLOOKUP(A563,raw_아이건설넷결과!C:H,6,FALSE)</f>
        <v>484,521,900</v>
      </c>
      <c r="X563" s="84">
        <f t="shared" si="79"/>
        <v>1.006485043622767</v>
      </c>
      <c r="Y563" s="118">
        <f t="shared" si="70"/>
        <v>100648.5043622767</v>
      </c>
      <c r="Z563" s="121">
        <f t="shared" si="60"/>
        <v>428594084.19869995</v>
      </c>
      <c r="AA563" s="83">
        <f t="shared" si="73"/>
        <v>416383446.30806404</v>
      </c>
      <c r="AB563" s="118">
        <f t="shared" si="71"/>
        <v>408055777.38190275</v>
      </c>
      <c r="AC563" s="61" t="str">
        <f>INDEX(raw_공고목록!A:A,MATCH(직접!$A563,raw_공고목록!C:C,0))</f>
        <v>2024/05/07 10:00</v>
      </c>
      <c r="AD563" s="61">
        <f t="shared" si="72"/>
        <v>45419.458333333328</v>
      </c>
      <c r="AE563" s="186" t="str">
        <f>LEFT(VLOOKUP($A563,raw_공고목록!$C:$X,7,FALSE),10)</f>
        <v>2024/04/29</v>
      </c>
      <c r="AF563" s="9" t="e">
        <f>VLOOKUP(A563,raw_부광!A:L,12,FALSE)</f>
        <v>#N/A</v>
      </c>
    </row>
    <row r="564" spans="1:32" ht="12.6" customHeight="1">
      <c r="A564" s="19" t="s">
        <v>11445</v>
      </c>
      <c r="B564" s="18" t="str">
        <f>VLOOKUP(A564,raw_공고목록!$C:$M,3,FALSE)</f>
        <v>화곡6동 주민센터 실내 인테리어 공사(긴급)</v>
      </c>
      <c r="C564" s="18" t="str">
        <f>VLOOKUP($A564,raw_공고목록!$C:$N,4,FALSE)</f>
        <v>서울특별시 강서구</v>
      </c>
      <c r="D564" s="19" t="s">
        <v>20</v>
      </c>
      <c r="E564" s="113">
        <v>415112728</v>
      </c>
      <c r="F564" s="115">
        <f>VLOOKUP($A564,raw_공고목록!$C:$X,11,FALSE)</f>
        <v>456624000</v>
      </c>
      <c r="G564" s="184">
        <v>1.0091300000000001</v>
      </c>
      <c r="H564" s="115">
        <f>VLOOKUP($A564,raw_공고목록!$C:$X,13,FALSE)</f>
        <v>17862244</v>
      </c>
      <c r="I564" s="114">
        <f>IF(E564="","-",IF(E564&lt;1000000000,낙찰하한율!$B$3,IF(AND(E564&lt;5000000000,E564&gt;=1000000000),낙찰하한율!$B$4,IF(AND(E564&gt;=5000000000,E564&lt;10000000000),낙찰하한율!$B$5,IF(AND(E564&gt;=10000000000,E564&lt;30000000000),낙찰하한율!$B$6)))))</f>
        <v>0.87744999999999995</v>
      </c>
      <c r="J564" s="86">
        <f t="shared" si="80"/>
        <v>406511815.77614403</v>
      </c>
      <c r="K564" s="115">
        <f>VLOOKUP($A564,raw_공고목록!$C:$X,12,FALSE)</f>
        <v>406759632</v>
      </c>
      <c r="L564" s="115">
        <f t="shared" si="74"/>
        <v>402263880.49135685</v>
      </c>
      <c r="M564" s="120">
        <f t="shared" si="75"/>
        <v>0.9985277807891656</v>
      </c>
      <c r="N564" s="115">
        <f t="shared" si="68"/>
        <v>406511815.77614403</v>
      </c>
      <c r="O564" s="119">
        <f t="shared" si="76"/>
        <v>0.88578725575194395</v>
      </c>
      <c r="P564" s="119"/>
      <c r="Q564" s="116">
        <f t="shared" si="77"/>
        <v>1.0127120079001075</v>
      </c>
      <c r="R564" s="134">
        <v>407947000</v>
      </c>
      <c r="S564" s="115" t="str">
        <f>VLOOKUP(A564,raw_아이건설넷결과!C:N,10,FALSE)</f>
        <v>(주)제효</v>
      </c>
      <c r="T564" s="126">
        <f t="shared" si="78"/>
        <v>87.772671983253829</v>
      </c>
      <c r="U564" s="123">
        <f t="shared" si="69"/>
        <v>88.245120551897855</v>
      </c>
      <c r="V564" s="119">
        <f t="shared" si="59"/>
        <v>0.89339806930866539</v>
      </c>
      <c r="W564" s="178" t="str">
        <f>VLOOKUP(A564,raw_아이건설넷결과!C:H,6,FALSE)</f>
        <v>462,288,450</v>
      </c>
      <c r="X564" s="84">
        <f t="shared" si="79"/>
        <v>1.0124050641227793</v>
      </c>
      <c r="Y564" s="118">
        <f t="shared" si="70"/>
        <v>101240.50641227793</v>
      </c>
      <c r="Z564" s="121">
        <f t="shared" si="60"/>
        <v>407824018.45469999</v>
      </c>
      <c r="AA564" s="83">
        <f t="shared" si="73"/>
        <v>411805511.31751812</v>
      </c>
      <c r="AB564" s="118">
        <f t="shared" si="71"/>
        <v>403569401.09116775</v>
      </c>
      <c r="AC564" s="61" t="str">
        <f>INDEX(raw_공고목록!A:A,MATCH(직접!$A564,raw_공고목록!C:C,0))</f>
        <v>2024/05/08 10:00</v>
      </c>
      <c r="AD564" s="61">
        <f t="shared" si="72"/>
        <v>45420.458333333328</v>
      </c>
      <c r="AE564" s="186" t="str">
        <f>LEFT(VLOOKUP($A564,raw_공고목록!$C:$X,7,FALSE),10)</f>
        <v>2024/05/02</v>
      </c>
      <c r="AF564" s="9" t="e">
        <f>VLOOKUP(A564,raw_부광!A:L,12,FALSE)</f>
        <v>#N/A</v>
      </c>
    </row>
    <row r="565" spans="1:32" ht="12.6" customHeight="1">
      <c r="A565" s="19" t="s">
        <v>11454</v>
      </c>
      <c r="B565" s="18" t="str">
        <f>VLOOKUP(A565,raw_공고목록!$C:$M,3,FALSE)</f>
        <v>광진문화예술회관(나루아트센터) 리모델링 건축기계 공사(긴급)</v>
      </c>
      <c r="C565" s="18" t="str">
        <f>VLOOKUP($A565,raw_공고목록!$C:$N,4,FALSE)</f>
        <v>서울특별시 광진구</v>
      </c>
      <c r="D565" s="19" t="s">
        <v>20</v>
      </c>
      <c r="E565" s="113">
        <v>3455675000</v>
      </c>
      <c r="F565" s="115">
        <f>VLOOKUP($A565,raw_공고목록!$C:$X,11,FALSE)</f>
        <v>3801242000</v>
      </c>
      <c r="G565" s="184">
        <v>1.0091300000000001</v>
      </c>
      <c r="H565" s="115">
        <f>VLOOKUP($A565,raw_공고목록!$C:$X,13,FALSE)</f>
        <v>191113524</v>
      </c>
      <c r="I565" s="114">
        <f>IF(E565="","-",IF(E565&lt;1000000000,낙찰하한율!$B$3,IF(AND(E565&lt;5000000000,E565&gt;=1000000000),낙찰하한율!$B$4,IF(AND(E565&gt;=5000000000,E565&lt;10000000000),낙찰하한율!$B$5,IF(AND(E565&gt;=10000000000,E565&lt;30000000000),낙찰하한율!$B$6)))))</f>
        <v>0.86745000000000005</v>
      </c>
      <c r="J565" s="86">
        <f t="shared" si="80"/>
        <v>3352824617.2207775</v>
      </c>
      <c r="K565" s="115">
        <f>VLOOKUP($A565,raw_공고목록!$C:$X,12,FALSE)</f>
        <v>2906371000</v>
      </c>
      <c r="L565" s="115">
        <f t="shared" si="74"/>
        <v>2874248043.8853998</v>
      </c>
      <c r="M565" s="120">
        <f t="shared" si="75"/>
        <v>0.86399188936470728</v>
      </c>
      <c r="N565" s="115">
        <f t="shared" si="68"/>
        <v>3352824617.2207775</v>
      </c>
      <c r="O565" s="119">
        <f t="shared" si="76"/>
        <v>0.87578907904239844</v>
      </c>
      <c r="P565" s="119"/>
      <c r="Q565" s="116">
        <f t="shared" si="77"/>
        <v>1.0132230000794396</v>
      </c>
      <c r="R565" s="134">
        <v>3366320824</v>
      </c>
      <c r="S565" s="115" t="str">
        <f>VLOOKUP(A565,raw_아이건설넷결과!C:N,10,FALSE)</f>
        <v>주식회사 신광건설</v>
      </c>
      <c r="T565" s="126">
        <f t="shared" si="78"/>
        <v>86.745494663360418</v>
      </c>
      <c r="U565" s="123">
        <f t="shared" si="69"/>
        <v>87.403192994431919</v>
      </c>
      <c r="V565" s="119">
        <f t="shared" si="59"/>
        <v>0.88558445476504788</v>
      </c>
      <c r="W565" s="178" t="str">
        <f>VLOOKUP(A565,raw_아이건설넷결과!C:H,6,FALSE)</f>
        <v>3,851,484,950</v>
      </c>
      <c r="X565" s="84">
        <f t="shared" si="79"/>
        <v>1.0132175089089304</v>
      </c>
      <c r="Y565" s="118">
        <f t="shared" si="70"/>
        <v>101321.75089089303</v>
      </c>
      <c r="Z565" s="121">
        <f t="shared" si="60"/>
        <v>3366302717.4837003</v>
      </c>
      <c r="AA565" s="83">
        <f t="shared" si="73"/>
        <v>2944785984.5851569</v>
      </c>
      <c r="AB565" s="118">
        <f t="shared" si="71"/>
        <v>2885890264.8934536</v>
      </c>
      <c r="AC565" s="61" t="str">
        <f>INDEX(raw_공고목록!A:A,MATCH(직접!$A565,raw_공고목록!C:C,0))</f>
        <v>2024/05/08 10:00</v>
      </c>
      <c r="AD565" s="61">
        <f t="shared" si="72"/>
        <v>45420.458333333328</v>
      </c>
      <c r="AE565" s="186" t="str">
        <f>LEFT(VLOOKUP($A565,raw_공고목록!$C:$X,7,FALSE),10)</f>
        <v>2024/05/01</v>
      </c>
      <c r="AF565" s="9" t="e">
        <f>VLOOKUP(A565,raw_부광!A:L,12,FALSE)</f>
        <v>#N/A</v>
      </c>
    </row>
    <row r="566" spans="1:32" ht="12.6" customHeight="1">
      <c r="A566" s="19" t="s">
        <v>11438</v>
      </c>
      <c r="B566" s="18" t="str">
        <f>VLOOKUP(A566,raw_공고목록!$C:$M,3,FALSE)</f>
        <v>서울여의도초등학교 바닥개선 및 기타공사</v>
      </c>
      <c r="C566" s="18" t="str">
        <f>VLOOKUP($A566,raw_공고목록!$C:$N,4,FALSE)</f>
        <v>서울특별시교육청 서울특별시남부교육지원청</v>
      </c>
      <c r="D566" s="19" t="s">
        <v>20</v>
      </c>
      <c r="E566" s="113">
        <v>482360000</v>
      </c>
      <c r="F566" s="115">
        <f>VLOOKUP($A566,raw_공고목록!$C:$X,11,FALSE)</f>
        <v>530596000</v>
      </c>
      <c r="G566" s="184">
        <v>1.01257</v>
      </c>
      <c r="H566" s="115">
        <f>VLOOKUP($A566,raw_공고목록!$C:$X,13,FALSE)</f>
        <v>29857335</v>
      </c>
      <c r="I566" s="114">
        <f>IF(E566="","-",IF(E566&lt;1000000000,낙찰하한율!$B$3,IF(AND(E566&lt;5000000000,E566&gt;=1000000000),낙찰하한율!$B$4,IF(AND(E566&gt;=5000000000,E566&lt;10000000000),낙찰하한율!$B$5,IF(AND(E566&gt;=10000000000,E566&lt;30000000000),낙찰하한율!$B$6)))))</f>
        <v>0.87744999999999995</v>
      </c>
      <c r="J566" s="86">
        <f t="shared" si="80"/>
        <v>475082709.85896403</v>
      </c>
      <c r="K566" s="115">
        <f>VLOOKUP($A566,raw_공고목록!$C:$X,12,FALSE)</f>
        <v>443027427</v>
      </c>
      <c r="L566" s="115">
        <f t="shared" si="74"/>
        <v>439624356.12224215</v>
      </c>
      <c r="M566" s="120">
        <f t="shared" si="75"/>
        <v>0.93640907355169567</v>
      </c>
      <c r="N566" s="115">
        <f t="shared" si="68"/>
        <v>475082709.85896403</v>
      </c>
      <c r="O566" s="119">
        <f t="shared" si="76"/>
        <v>0.88913720065728108</v>
      </c>
      <c r="P566" s="119"/>
      <c r="Q566" s="116">
        <f t="shared" si="77"/>
        <v>0.99659391363128502</v>
      </c>
      <c r="R566" s="134">
        <v>467644700</v>
      </c>
      <c r="S566" s="115" t="str">
        <f>VLOOKUP(A566,raw_아이건설넷결과!C:N,10,FALSE)</f>
        <v>경창산업개발주식회사</v>
      </c>
      <c r="T566" s="126">
        <f t="shared" si="78"/>
        <v>87.746990705465478</v>
      </c>
      <c r="U566" s="123">
        <f t="shared" si="69"/>
        <v>88.438854968137122</v>
      </c>
      <c r="V566" s="119">
        <f t="shared" si="59"/>
        <v>0.88135737924899549</v>
      </c>
      <c r="W566" s="178" t="str">
        <f>VLOOKUP(A566,raw_아이건설넷결과!C:H,6,FALSE)</f>
        <v>528,777,425</v>
      </c>
      <c r="X566" s="84">
        <f t="shared" si="79"/>
        <v>0.9965725806451613</v>
      </c>
      <c r="Y566" s="118">
        <f t="shared" si="70"/>
        <v>99657.258064516136</v>
      </c>
      <c r="Z566" s="121">
        <f t="shared" si="60"/>
        <v>467634767.97049999</v>
      </c>
      <c r="AA566" s="83">
        <f t="shared" si="73"/>
        <v>441508986.2219758</v>
      </c>
      <c r="AB566" s="118">
        <f t="shared" si="71"/>
        <v>432678806.4975363</v>
      </c>
      <c r="AC566" s="61" t="str">
        <f>INDEX(raw_공고목록!A:A,MATCH(직접!$A566,raw_공고목록!C:C,0))</f>
        <v>2024/05/10 10:00</v>
      </c>
      <c r="AD566" s="61">
        <f t="shared" si="72"/>
        <v>45422.458333333328</v>
      </c>
      <c r="AE566" s="186" t="str">
        <f>LEFT(VLOOKUP($A566,raw_공고목록!$C:$X,7,FALSE),10)</f>
        <v>2024/05/02</v>
      </c>
      <c r="AF566" s="9" t="e">
        <f>VLOOKUP(A566,raw_부광!A:L,12,FALSE)</f>
        <v>#N/A</v>
      </c>
    </row>
    <row r="567" spans="1:32" ht="12.6" customHeight="1">
      <c r="A567" s="19" t="s">
        <v>11458</v>
      </c>
      <c r="B567" s="18" t="str">
        <f>VLOOKUP(A567,raw_공고목록!$C:$M,3,FALSE)</f>
        <v>국제관 외 1동 환경개선공사</v>
      </c>
      <c r="C567" s="18" t="str">
        <f>VLOOKUP($A567,raw_공고목록!$C:$N,4,FALSE)</f>
        <v>서울과학기술대학교</v>
      </c>
      <c r="D567" s="19" t="s">
        <v>20</v>
      </c>
      <c r="E567" s="113">
        <v>559900000</v>
      </c>
      <c r="F567" s="115">
        <f>VLOOKUP($A567,raw_공고목록!$C:$X,11,FALSE)</f>
        <v>615890000</v>
      </c>
      <c r="G567" s="184">
        <v>1.0065299999999999</v>
      </c>
      <c r="H567" s="115">
        <f>VLOOKUP($A567,raw_공고목록!$C:$X,13,FALSE)</f>
        <v>26716868</v>
      </c>
      <c r="I567" s="114">
        <f>IF(E567="","-",IF(E567&lt;1000000000,낙찰하한율!$B$3,IF(AND(E567&lt;5000000000,E567&gt;=1000000000),낙찰하한율!$B$4,IF(AND(E567&gt;=5000000000,E567&lt;10000000000),낙찰하한율!$B$5,IF(AND(E567&gt;=10000000000,E567&lt;30000000000),낙찰하한율!$B$6)))))</f>
        <v>0.87744999999999995</v>
      </c>
      <c r="J567" s="86">
        <f t="shared" si="80"/>
        <v>547215727.47706485</v>
      </c>
      <c r="K567" s="115">
        <f>VLOOKUP($A567,raw_공고목록!$C:$X,12,FALSE)</f>
        <v>487228483</v>
      </c>
      <c r="L567" s="115">
        <f t="shared" si="74"/>
        <v>480601883.29411012</v>
      </c>
      <c r="M567" s="120">
        <f t="shared" si="75"/>
        <v>0.88326523108058352</v>
      </c>
      <c r="N567" s="115">
        <f t="shared" si="68"/>
        <v>547215727.47706485</v>
      </c>
      <c r="O567" s="119">
        <f t="shared" si="76"/>
        <v>0.88343957184569111</v>
      </c>
      <c r="P567" s="119"/>
      <c r="Q567" s="116">
        <f t="shared" si="77"/>
        <v>1.0006387106355104</v>
      </c>
      <c r="R567" s="134">
        <v>544032000</v>
      </c>
      <c r="S567" s="115" t="str">
        <f>VLOOKUP(A567,raw_아이건설넷결과!C:N,10,FALSE)</f>
        <v>주식회사 대륜씨에스</v>
      </c>
      <c r="T567" s="126">
        <f t="shared" si="78"/>
        <v>87.74602328946429</v>
      </c>
      <c r="U567" s="123">
        <f t="shared" si="69"/>
        <v>88.277258665550278</v>
      </c>
      <c r="V567" s="119">
        <f t="shared" si="59"/>
        <v>0.88332656805598397</v>
      </c>
      <c r="W567" s="178" t="str">
        <f>VLOOKUP(A567,raw_아이건설넷결과!C:H,6,FALSE)</f>
        <v>616,276,500</v>
      </c>
      <c r="X567" s="84">
        <f t="shared" si="79"/>
        <v>1.0006275471269219</v>
      </c>
      <c r="Y567" s="118">
        <f t="shared" si="70"/>
        <v>100062.75471269219</v>
      </c>
      <c r="Z567" s="121">
        <f t="shared" si="60"/>
        <v>544025967.0984</v>
      </c>
      <c r="AA567" s="83">
        <f t="shared" si="73"/>
        <v>487534241.83466119</v>
      </c>
      <c r="AB567" s="118">
        <f t="shared" si="71"/>
        <v>477783556.99796796</v>
      </c>
      <c r="AC567" s="61" t="str">
        <f>INDEX(raw_공고목록!A:A,MATCH(직접!$A567,raw_공고목록!C:C,0))</f>
        <v>2024/05/10 10:00</v>
      </c>
      <c r="AD567" s="61">
        <f t="shared" si="72"/>
        <v>45422.458333333328</v>
      </c>
      <c r="AE567" s="186" t="str">
        <f>LEFT(VLOOKUP($A567,raw_공고목록!$C:$X,7,FALSE),10)</f>
        <v>2024/05/01</v>
      </c>
      <c r="AF567" s="9" t="e">
        <f>VLOOKUP(A567,raw_부광!A:L,12,FALSE)</f>
        <v>#N/A</v>
      </c>
    </row>
    <row r="568" spans="1:32" ht="12.6" customHeight="1">
      <c r="A568" s="19" t="s">
        <v>11486</v>
      </c>
      <c r="B568" s="18" t="str">
        <f>VLOOKUP(A568,raw_공고목록!$C:$M,3,FALSE)</f>
        <v>원당어린이집 그린리모델링공사</v>
      </c>
      <c r="C568" s="18" t="str">
        <f>VLOOKUP($A568,raw_공고목록!$C:$N,4,FALSE)</f>
        <v>서울특별시 도봉구</v>
      </c>
      <c r="D568" s="19" t="s">
        <v>20</v>
      </c>
      <c r="E568" s="113">
        <v>719494695</v>
      </c>
      <c r="F568" s="115">
        <f>VLOOKUP($A568,raw_공고목록!$C:$X,11,FALSE)</f>
        <v>791444000</v>
      </c>
      <c r="G568" s="184">
        <v>1.0063200000000001</v>
      </c>
      <c r="H568" s="115">
        <f>VLOOKUP($A568,raw_공고목록!$C:$X,13,FALSE)</f>
        <v>32308358</v>
      </c>
      <c r="I568" s="114">
        <f>IF(E568="","-",IF(E568&lt;1000000000,낙찰하한율!$B$3,IF(AND(E568&lt;5000000000,E568&gt;=1000000000),낙찰하한율!$B$4,IF(AND(E568&gt;=5000000000,E568&lt;10000000000),낙찰하한율!$B$5,IF(AND(E568&gt;=10000000000,E568&lt;30000000000),낙찰하한율!$B$6)))))</f>
        <v>0.87744999999999995</v>
      </c>
      <c r="J568" s="86">
        <f t="shared" si="80"/>
        <v>702800867.11179602</v>
      </c>
      <c r="K568" s="115">
        <f>VLOOKUP($A568,raw_공고목록!$C:$X,12,FALSE)</f>
        <v>699493522</v>
      </c>
      <c r="L568" s="115">
        <f t="shared" si="74"/>
        <v>689836034.63785923</v>
      </c>
      <c r="M568" s="120">
        <f t="shared" si="75"/>
        <v>0.98765085881576753</v>
      </c>
      <c r="N568" s="115">
        <f t="shared" si="68"/>
        <v>702800867.11179602</v>
      </c>
      <c r="O568" s="119">
        <f t="shared" si="76"/>
        <v>0.88323149647582488</v>
      </c>
      <c r="P568" s="119"/>
      <c r="Q568" s="116">
        <f t="shared" si="77"/>
        <v>0.99474047703177693</v>
      </c>
      <c r="R568" s="134">
        <v>694759438</v>
      </c>
      <c r="S568" s="115" t="str">
        <f>VLOOKUP(A568,raw_아이건설넷결과!C:N,10,FALSE)</f>
        <v>주식회사 에이엘엘종합건설</v>
      </c>
      <c r="T568" s="126">
        <f t="shared" si="78"/>
        <v>87.760219921599187</v>
      </c>
      <c r="U568" s="123">
        <f t="shared" si="69"/>
        <v>88.262598084013035</v>
      </c>
      <c r="V568" s="119">
        <f t="shared" si="59"/>
        <v>0.87783777247663763</v>
      </c>
      <c r="W568" s="178" t="str">
        <f>VLOOKUP(A568,raw_아이건설넷결과!C:H,6,FALSE)</f>
        <v>787,150,450</v>
      </c>
      <c r="X568" s="84">
        <f t="shared" si="79"/>
        <v>0.99457504258039731</v>
      </c>
      <c r="Y568" s="118">
        <f t="shared" si="70"/>
        <v>99457.504258039728</v>
      </c>
      <c r="Z568" s="121">
        <f t="shared" si="60"/>
        <v>694644551.62539995</v>
      </c>
      <c r="AA568" s="83">
        <f t="shared" si="73"/>
        <v>695698799.42786205</v>
      </c>
      <c r="AB568" s="118">
        <f t="shared" si="71"/>
        <v>681784823.43930483</v>
      </c>
      <c r="AC568" s="61" t="str">
        <f>INDEX(raw_공고목록!A:A,MATCH(직접!$A568,raw_공고목록!C:C,0))</f>
        <v>2024/05/13 10:00</v>
      </c>
      <c r="AD568" s="61">
        <f t="shared" si="72"/>
        <v>45425.458333333328</v>
      </c>
      <c r="AE568" s="186" t="str">
        <f>LEFT(VLOOKUP($A568,raw_공고목록!$C:$X,7,FALSE),10)</f>
        <v>2024/05/07</v>
      </c>
      <c r="AF568" s="9" t="e">
        <f>VLOOKUP(A568,raw_부광!A:L,12,FALSE)</f>
        <v>#N/A</v>
      </c>
    </row>
    <row r="569" spans="1:32" ht="12.6" customHeight="1">
      <c r="A569" s="19" t="s">
        <v>11475</v>
      </c>
      <c r="B569" s="18" t="str">
        <f>VLOOKUP(A569,raw_공고목록!$C:$M,3,FALSE)</f>
        <v>서울영상고등학교 기숙사 리모델링 공사(건축, 기계, 설비)</v>
      </c>
      <c r="C569" s="18" t="str">
        <f>VLOOKUP($A569,raw_공고목록!$C:$N,4,FALSE)</f>
        <v>서울특별시교육청 영상고등학교</v>
      </c>
      <c r="D569" s="19" t="s">
        <v>20</v>
      </c>
      <c r="E569" s="113">
        <v>728297273</v>
      </c>
      <c r="F569" s="115">
        <f>VLOOKUP($A569,raw_공고목록!$C:$X,11,FALSE)</f>
        <v>801127000</v>
      </c>
      <c r="G569" s="184">
        <v>1.0063899999999999</v>
      </c>
      <c r="H569" s="115">
        <f>VLOOKUP($A569,raw_공고목록!$C:$X,13,FALSE)</f>
        <v>43289763</v>
      </c>
      <c r="I569" s="114">
        <f>IF(E569="","-",IF(E569&lt;1000000000,낙찰하한율!$B$3,IF(AND(E569&lt;5000000000,E569&gt;=1000000000),낙찰하한율!$B$4,IF(AND(E569&gt;=5000000000,E569&lt;10000000000),낙찰하한율!$B$5,IF(AND(E569&gt;=10000000000,E569&lt;30000000000),낙찰하한율!$B$6)))))</f>
        <v>0.87744999999999995</v>
      </c>
      <c r="J569" s="86">
        <f t="shared" si="80"/>
        <v>712745889.98814845</v>
      </c>
      <c r="K569" s="115">
        <f>VLOOKUP($A569,raw_공고목록!$C:$X,12,FALSE)</f>
        <v>688181838</v>
      </c>
      <c r="L569" s="115">
        <f t="shared" si="74"/>
        <v>678727733.54592347</v>
      </c>
      <c r="M569" s="120">
        <f t="shared" si="75"/>
        <v>0.95799650068237541</v>
      </c>
      <c r="N569" s="115">
        <f t="shared" si="68"/>
        <v>712745889.98814845</v>
      </c>
      <c r="O569" s="119">
        <f t="shared" si="76"/>
        <v>0.88337718747930627</v>
      </c>
      <c r="P569" s="119"/>
      <c r="Q569" s="116">
        <f t="shared" si="77"/>
        <v>0.99410690209875952</v>
      </c>
      <c r="R569" s="134">
        <v>704111500</v>
      </c>
      <c r="S569" s="115" t="str">
        <f>VLOOKUP(A569,raw_아이건설넷결과!C:N,10,FALSE)</f>
        <v>(주)에이아이플랜</v>
      </c>
      <c r="T569" s="126">
        <f t="shared" si="78"/>
        <v>87.745638493750292</v>
      </c>
      <c r="U569" s="123">
        <f t="shared" si="69"/>
        <v>88.411746151810064</v>
      </c>
      <c r="V569" s="119">
        <f t="shared" ref="V569:V632" si="81">R569/F569</f>
        <v>0.87890122290223649</v>
      </c>
      <c r="W569" s="178" t="str">
        <f>VLOOKUP(A569,raw_아이건설넷결과!C:H,6,FALSE)</f>
        <v>796,400,400</v>
      </c>
      <c r="X569" s="84">
        <f t="shared" si="79"/>
        <v>0.99410006153830788</v>
      </c>
      <c r="Y569" s="118">
        <f t="shared" si="70"/>
        <v>99410.006153830793</v>
      </c>
      <c r="Z569" s="121">
        <f t="shared" si="60"/>
        <v>704106691.43564999</v>
      </c>
      <c r="AA569" s="83">
        <f t="shared" si="73"/>
        <v>684121607.50534582</v>
      </c>
      <c r="AB569" s="118">
        <f t="shared" si="71"/>
        <v>670439175.35523891</v>
      </c>
      <c r="AC569" s="61" t="str">
        <f>INDEX(raw_공고목록!A:A,MATCH(직접!$A569,raw_공고목록!C:C,0))</f>
        <v>2024/05/13 10:00</v>
      </c>
      <c r="AD569" s="61">
        <f t="shared" si="72"/>
        <v>45425.458333333328</v>
      </c>
      <c r="AE569" s="186" t="str">
        <f>LEFT(VLOOKUP($A569,raw_공고목록!$C:$X,7,FALSE),10)</f>
        <v>2024/05/03</v>
      </c>
      <c r="AF569" s="9" t="e">
        <f>VLOOKUP(A569,raw_부광!A:L,12,FALSE)</f>
        <v>#N/A</v>
      </c>
    </row>
    <row r="570" spans="1:32" ht="12.6" customHeight="1">
      <c r="A570" s="19" t="s">
        <v>11470</v>
      </c>
      <c r="B570" s="18" t="str">
        <f>VLOOKUP(A570,raw_공고목록!$C:$M,3,FALSE)</f>
        <v>광암정수센터 여과지동 3계열 내부 보수공사</v>
      </c>
      <c r="C570" s="18" t="str">
        <f>VLOOKUP($A570,raw_공고목록!$C:$N,4,FALSE)</f>
        <v>서울특별시</v>
      </c>
      <c r="D570" s="19" t="s">
        <v>20</v>
      </c>
      <c r="E570" s="113">
        <v>448800000</v>
      </c>
      <c r="F570" s="115">
        <f>VLOOKUP($A570,raw_공고목록!$C:$X,11,FALSE)</f>
        <v>493680000</v>
      </c>
      <c r="G570" s="184">
        <v>1.0132000000000001</v>
      </c>
      <c r="H570" s="115">
        <f>VLOOKUP($A570,raw_공고목록!$C:$X,13,FALSE)</f>
        <v>26503891</v>
      </c>
      <c r="I570" s="114">
        <f>IF(E570="","-",IF(E570&lt;1000000000,낙찰하한율!$B$3,IF(AND(E570&lt;5000000000,E570&gt;=1000000000),낙찰하한율!$B$4,IF(AND(E570&gt;=5000000000,E570&lt;10000000000),낙찰하한율!$B$5,IF(AND(E570&gt;=10000000000,E570&lt;30000000000),낙찰하한율!$B$6)))))</f>
        <v>0.87744999999999995</v>
      </c>
      <c r="J570" s="86">
        <f t="shared" si="80"/>
        <v>442145537.45325005</v>
      </c>
      <c r="K570" s="115">
        <f>VLOOKUP($A570,raw_공고목록!$C:$X,12,FALSE)</f>
        <v>403284669</v>
      </c>
      <c r="L570" s="115">
        <f t="shared" si="74"/>
        <v>400435866.09818405</v>
      </c>
      <c r="M570" s="120">
        <f t="shared" si="75"/>
        <v>0.9169127338332731</v>
      </c>
      <c r="N570" s="115">
        <f t="shared" si="68"/>
        <v>442145537.45325005</v>
      </c>
      <c r="O570" s="119">
        <f t="shared" si="76"/>
        <v>0.88968943070085382</v>
      </c>
      <c r="P570" s="119"/>
      <c r="Q570" s="116">
        <f t="shared" si="77"/>
        <v>1.0027333521420483</v>
      </c>
      <c r="R570" s="134">
        <v>437611600</v>
      </c>
      <c r="S570" s="115" t="str">
        <f>VLOOKUP(A570,raw_아이건설넷결과!C:N,10,FALSE)</f>
        <v>(주)중앙이앤알</v>
      </c>
      <c r="T570" s="126">
        <f t="shared" si="78"/>
        <v>87.748769393010861</v>
      </c>
      <c r="U570" s="123">
        <f t="shared" si="69"/>
        <v>88.404727365967034</v>
      </c>
      <c r="V570" s="119">
        <f t="shared" si="81"/>
        <v>0.88642764543834063</v>
      </c>
      <c r="W570" s="178" t="str">
        <f>VLOOKUP(A570,raw_아이건설넷결과!C:H,6,FALSE)</f>
        <v>495,009,275</v>
      </c>
      <c r="X570" s="84">
        <f t="shared" si="79"/>
        <v>1.0026925842651111</v>
      </c>
      <c r="Y570" s="118">
        <f t="shared" si="70"/>
        <v>100269.25842651111</v>
      </c>
      <c r="Z570" s="121">
        <f t="shared" si="60"/>
        <v>437593940.19079995</v>
      </c>
      <c r="AA570" s="83">
        <f t="shared" si="73"/>
        <v>404370546.95410997</v>
      </c>
      <c r="AB570" s="118">
        <f t="shared" si="71"/>
        <v>396283136.01502776</v>
      </c>
      <c r="AC570" s="61" t="str">
        <f>INDEX(raw_공고목록!A:A,MATCH(직접!$A570,raw_공고목록!C:C,0))</f>
        <v>2024/05/14 14:00</v>
      </c>
      <c r="AD570" s="61">
        <f t="shared" si="72"/>
        <v>45426.625</v>
      </c>
      <c r="AE570" s="186" t="str">
        <f>LEFT(VLOOKUP($A570,raw_공고목록!$C:$X,7,FALSE),10)</f>
        <v>2024/05/03</v>
      </c>
      <c r="AF570" s="9" t="e">
        <f>VLOOKUP(A570,raw_부광!A:L,12,FALSE)</f>
        <v>#N/A</v>
      </c>
    </row>
    <row r="571" spans="1:32" ht="12.6" customHeight="1">
      <c r="A571" s="19" t="s">
        <v>11516</v>
      </c>
      <c r="B571" s="18" t="str">
        <f>VLOOKUP(A571,raw_공고목록!$C:$M,3,FALSE)</f>
        <v>00박물관 노후 외부시설 보수공사</v>
      </c>
      <c r="C571" s="18" t="str">
        <f>VLOOKUP($A571,raw_공고목록!$C:$N,4,FALSE)</f>
        <v>육군사관학교</v>
      </c>
      <c r="D571" s="19" t="s">
        <v>20</v>
      </c>
      <c r="E571" s="113">
        <v>286230400</v>
      </c>
      <c r="F571" s="115">
        <f>VLOOKUP($A571,raw_공고목록!$C:$X,11,FALSE)</f>
        <v>314853440</v>
      </c>
      <c r="G571" s="184">
        <v>1.0083500000000001</v>
      </c>
      <c r="H571" s="115">
        <f>VLOOKUP($A571,raw_공고목록!$C:$X,13,FALSE)</f>
        <v>17174750</v>
      </c>
      <c r="I571" s="114">
        <f>IF(E571="","-",IF(E571&lt;1000000000,낙찰하한율!$B$3,IF(AND(E571&lt;5000000000,E571&gt;=1000000000),낙찰하한율!$B$4,IF(AND(E571&gt;=5000000000,E571&lt;10000000000),낙찰하한율!$B$5,IF(AND(E571&gt;=10000000000,E571&lt;30000000000),낙찰하한율!$B$6)))))</f>
        <v>0.87744999999999995</v>
      </c>
      <c r="J571" s="86">
        <f t="shared" si="80"/>
        <v>280679755.60074878</v>
      </c>
      <c r="K571" s="115">
        <f>VLOOKUP($A571,raw_공고목록!$C:$X,12,FALSE)</f>
        <v>277603866</v>
      </c>
      <c r="L571" s="115">
        <f t="shared" si="74"/>
        <v>274323421.11547804</v>
      </c>
      <c r="M571" s="120">
        <f t="shared" si="75"/>
        <v>0.9853421561210749</v>
      </c>
      <c r="N571" s="115">
        <f t="shared" si="68"/>
        <v>280679755.60074878</v>
      </c>
      <c r="O571" s="119">
        <f t="shared" si="76"/>
        <v>0.88519942626981052</v>
      </c>
      <c r="P571" s="119"/>
      <c r="Q571" s="116">
        <f t="shared" si="77"/>
        <v>0.99754797453769284</v>
      </c>
      <c r="R571" s="134">
        <v>277695500</v>
      </c>
      <c r="S571" s="115" t="str">
        <f>VLOOKUP(A571,raw_아이건설넷결과!C:N,10,FALSE)</f>
        <v>주식회사 미이광</v>
      </c>
      <c r="T571" s="126">
        <f t="shared" si="78"/>
        <v>87.750030321873041</v>
      </c>
      <c r="U571" s="123">
        <f t="shared" si="69"/>
        <v>88.419925326714292</v>
      </c>
      <c r="V571" s="119">
        <f t="shared" si="81"/>
        <v>0.88198337613843447</v>
      </c>
      <c r="W571" s="178" t="str">
        <f>VLOOKUP(A571,raw_아이건설넷결과!C:H,6,FALSE)</f>
        <v>314,064,391</v>
      </c>
      <c r="X571" s="84">
        <f t="shared" si="79"/>
        <v>0.99749391653462638</v>
      </c>
      <c r="Y571" s="118">
        <f t="shared" si="70"/>
        <v>99749.391653462633</v>
      </c>
      <c r="Z571" s="121">
        <f t="shared" si="60"/>
        <v>277680565.49545002</v>
      </c>
      <c r="AA571" s="83">
        <f t="shared" si="73"/>
        <v>276908167.54149359</v>
      </c>
      <c r="AB571" s="118">
        <f t="shared" si="71"/>
        <v>271370004.1906637</v>
      </c>
      <c r="AC571" s="61" t="str">
        <f>INDEX(raw_공고목록!A:A,MATCH(직접!$A571,raw_공고목록!C:C,0))</f>
        <v/>
      </c>
      <c r="AD571" s="61" t="e">
        <f t="shared" si="72"/>
        <v>#VALUE!</v>
      </c>
      <c r="AE571" s="186" t="str">
        <f>LEFT(VLOOKUP($A571,raw_공고목록!$C:$X,7,FALSE),10)</f>
        <v/>
      </c>
      <c r="AF571" s="9" t="e">
        <f>VLOOKUP(A571,raw_부광!A:L,12,FALSE)</f>
        <v>#N/A</v>
      </c>
    </row>
    <row r="572" spans="1:32" ht="12.6" customHeight="1">
      <c r="A572" s="19" t="s">
        <v>11489</v>
      </c>
      <c r="B572" s="18" t="str">
        <f>VLOOKUP(A572,raw_공고목록!$C:$M,3,FALSE)</f>
        <v>강북 스마트팜 센터 조성공사</v>
      </c>
      <c r="C572" s="18" t="str">
        <f>VLOOKUP($A572,raw_공고목록!$C:$N,4,FALSE)</f>
        <v>서울특별시 강북구</v>
      </c>
      <c r="D572" s="19" t="s">
        <v>20</v>
      </c>
      <c r="E572" s="113">
        <v>1277273639</v>
      </c>
      <c r="F572" s="115">
        <f>VLOOKUP($A572,raw_공고목록!$C:$X,11,FALSE)</f>
        <v>1405001000</v>
      </c>
      <c r="G572" s="184">
        <v>1.01258</v>
      </c>
      <c r="H572" s="115">
        <f>VLOOKUP($A572,raw_공고목록!$C:$X,13,FALSE)</f>
        <v>79687369</v>
      </c>
      <c r="I572" s="114">
        <f>IF(E572="","-",IF(E572&lt;1000000000,낙찰하한율!$B$3,IF(AND(E572&lt;5000000000,E572&gt;=1000000000),낙찰하한율!$B$4,IF(AND(E572&gt;=5000000000,E572&lt;10000000000),낙찰하한율!$B$5,IF(AND(E572&gt;=10000000000,E572&lt;30000000000),낙찰하한율!$B$6)))))</f>
        <v>0.86745000000000005</v>
      </c>
      <c r="J572" s="86">
        <f t="shared" si="80"/>
        <v>1244662781.1284711</v>
      </c>
      <c r="K572" s="115">
        <f>VLOOKUP($A572,raw_공고목록!$C:$X,12,FALSE)</f>
        <v>1207032336</v>
      </c>
      <c r="L572" s="115">
        <f t="shared" si="74"/>
        <v>1197772466.7311423</v>
      </c>
      <c r="M572" s="120">
        <f t="shared" si="75"/>
        <v>0.97410646781125487</v>
      </c>
      <c r="N572" s="115">
        <f t="shared" si="68"/>
        <v>1244662781.1284711</v>
      </c>
      <c r="O572" s="119">
        <f t="shared" si="76"/>
        <v>0.87901866009591445</v>
      </c>
      <c r="P572" s="119"/>
      <c r="Q572" s="116">
        <f t="shared" si="77"/>
        <v>9.4017424314310441E-2</v>
      </c>
      <c r="R572" s="134">
        <v>125148000</v>
      </c>
      <c r="S572" s="115" t="str">
        <f>VLOOKUP(A572,raw_아이건설넷결과!C:N,10,FALSE)</f>
        <v>유호산업개발 주식회사</v>
      </c>
      <c r="T572" s="126">
        <f t="shared" si="78"/>
        <v>3.3630189962048278</v>
      </c>
      <c r="U572" s="123">
        <f t="shared" si="69"/>
        <v>8.7426349633095111</v>
      </c>
      <c r="V572" s="119">
        <f t="shared" si="81"/>
        <v>8.9073246211212667E-2</v>
      </c>
      <c r="W572" s="178" t="str">
        <f>VLOOKUP(A572,raw_아이건설넷결과!C:H,6,FALSE)</f>
        <v>1,431,467,750</v>
      </c>
      <c r="X572" s="84">
        <f t="shared" si="79"/>
        <v>1.0188375310764903</v>
      </c>
      <c r="Y572" s="118">
        <f t="shared" si="70"/>
        <v>101883.75310764903</v>
      </c>
      <c r="Z572" s="121">
        <f t="shared" si="60"/>
        <v>1252289260.49845</v>
      </c>
      <c r="AA572" s="83">
        <f t="shared" si="73"/>
        <v>1229769845.1397288</v>
      </c>
      <c r="AB572" s="118">
        <f t="shared" si="71"/>
        <v>1205174448.2369342</v>
      </c>
      <c r="AC572" s="61" t="str">
        <f>INDEX(raw_공고목록!A:A,MATCH(직접!$A572,raw_공고목록!C:C,0))</f>
        <v>2024/05/16 16:00</v>
      </c>
      <c r="AD572" s="61">
        <f t="shared" si="72"/>
        <v>45428.708333333328</v>
      </c>
      <c r="AE572" s="186" t="str">
        <f>LEFT(VLOOKUP($A572,raw_공고목록!$C:$X,7,FALSE),10)</f>
        <v>2024/05/10</v>
      </c>
      <c r="AF572" s="9" t="e">
        <f>VLOOKUP(A572,raw_부광!A:L,12,FALSE)</f>
        <v>#N/A</v>
      </c>
    </row>
    <row r="573" spans="1:32" ht="12.6" customHeight="1">
      <c r="A573" s="19" t="s">
        <v>11518</v>
      </c>
      <c r="B573" s="18" t="str">
        <f>VLOOKUP(A573,raw_공고목록!$C:$M,3,FALSE)</f>
        <v>신도근린공원 공중화장실 신축공사</v>
      </c>
      <c r="C573" s="18" t="str">
        <f>VLOOKUP($A573,raw_공고목록!$C:$N,4,FALSE)</f>
        <v>서울특별시 은평구</v>
      </c>
      <c r="D573" s="19" t="s">
        <v>20</v>
      </c>
      <c r="E573" s="113">
        <v>174380000</v>
      </c>
      <c r="F573" s="115">
        <f>VLOOKUP($A573,raw_공고목록!$C:$X,11,FALSE)</f>
        <v>191818000</v>
      </c>
      <c r="G573" s="184">
        <v>1.0143200000000001</v>
      </c>
      <c r="H573" s="115">
        <f>VLOOKUP($A573,raw_공고목록!$C:$X,13,FALSE)</f>
        <v>9552671</v>
      </c>
      <c r="I573" s="114">
        <f>IF(E573="","-",IF(E573&lt;1000000000,낙찰하한율!$B$3,IF(AND(E573&lt;5000000000,E573&gt;=1000000000),낙찰하한율!$B$4,IF(AND(E573&gt;=5000000000,E573&lt;10000000000),낙찰하한율!$B$5,IF(AND(E573&gt;=10000000000,E573&lt;30000000000),낙찰하한율!$B$6)))))</f>
        <v>0.87744999999999995</v>
      </c>
      <c r="J573" s="86">
        <f t="shared" si="80"/>
        <v>171891593.21376202</v>
      </c>
      <c r="K573" s="115">
        <f>VLOOKUP($A573,raw_공고목록!$C:$X,12,FALSE)</f>
        <v>0</v>
      </c>
      <c r="L573" s="115">
        <f t="shared" si="74"/>
        <v>0</v>
      </c>
      <c r="M573" s="120">
        <f t="shared" si="75"/>
        <v>-6.9554686810320366E-3</v>
      </c>
      <c r="N573" s="115">
        <f t="shared" si="68"/>
        <v>171891593.21376202</v>
      </c>
      <c r="O573" s="119">
        <f t="shared" si="76"/>
        <v>0.89067363005589517</v>
      </c>
      <c r="P573" s="119"/>
      <c r="Q573" s="116">
        <f t="shared" si="77"/>
        <v>0.99180037931378373</v>
      </c>
      <c r="R573" s="134">
        <v>168101300</v>
      </c>
      <c r="S573" s="115" t="str">
        <f>VLOOKUP(A573,raw_아이건설넷결과!C:N,10,FALSE)</f>
        <v>(주)엔탑이엔알</v>
      </c>
      <c r="T573" s="126">
        <f t="shared" si="78"/>
        <v>87.755024089142296</v>
      </c>
      <c r="U573" s="123">
        <f t="shared" si="69"/>
        <v>88.369940731879865</v>
      </c>
      <c r="V573" s="119">
        <f t="shared" si="81"/>
        <v>0.87635831882305104</v>
      </c>
      <c r="W573" s="178" t="str">
        <f>VLOOKUP(A573,raw_아이건설넷결과!C:H,6,FALSE)</f>
        <v>190,224,525</v>
      </c>
      <c r="X573" s="84">
        <f t="shared" si="79"/>
        <v>0.99169277648604404</v>
      </c>
      <c r="Y573" s="118">
        <f t="shared" si="70"/>
        <v>99169.277648604402</v>
      </c>
      <c r="Z573" s="121">
        <f t="shared" si="60"/>
        <v>168083189.29229999</v>
      </c>
      <c r="AA573" s="83">
        <f t="shared" si="73"/>
        <v>0</v>
      </c>
      <c r="AB573" s="118">
        <f t="shared" si="71"/>
        <v>0</v>
      </c>
      <c r="AC573" s="61" t="str">
        <f>INDEX(raw_공고목록!A:A,MATCH(직접!$A573,raw_공고목록!C:C,0))</f>
        <v/>
      </c>
      <c r="AD573" s="61" t="e">
        <f t="shared" si="72"/>
        <v>#VALUE!</v>
      </c>
      <c r="AE573" s="186" t="str">
        <f>LEFT(VLOOKUP($A573,raw_공고목록!$C:$X,7,FALSE),10)</f>
        <v/>
      </c>
      <c r="AF573" s="9" t="e">
        <f>VLOOKUP(A573,raw_부광!A:L,12,FALSE)</f>
        <v>#N/A</v>
      </c>
    </row>
    <row r="574" spans="1:32" ht="12.6" customHeight="1">
      <c r="A574" s="19" t="s">
        <v>11493</v>
      </c>
      <c r="B574" s="18" t="str">
        <f>VLOOKUP(A574,raw_공고목록!$C:$M,3,FALSE)</f>
        <v>*영세율적용*분당선 강남구청역 등 17개역 논슬립 설치공사</v>
      </c>
      <c r="C574" s="18" t="str">
        <f>VLOOKUP($A574,raw_공고목록!$C:$N,4,FALSE)</f>
        <v>한국철도공사 회계통합센터</v>
      </c>
      <c r="D574" s="19" t="s">
        <v>20</v>
      </c>
      <c r="E574" s="113">
        <v>649235000</v>
      </c>
      <c r="F574" s="115">
        <f>VLOOKUP($A574,raw_공고목록!$C:$X,11,FALSE)</f>
        <v>649235000</v>
      </c>
      <c r="G574" s="184">
        <v>1.0024900000000001</v>
      </c>
      <c r="H574" s="115">
        <f>VLOOKUP($A574,raw_공고목록!$C:$X,13,FALSE)</f>
        <v>28621798</v>
      </c>
      <c r="I574" s="114">
        <f>IF(E574="","-",IF(E574&lt;1000000000,낙찰하한율!$B$3,IF(AND(E574&lt;5000000000,E574&gt;=1000000000),낙찰하한율!$B$4,IF(AND(E574&gt;=5000000000,E574&lt;10000000000),낙찰하한율!$B$5,IF(AND(E574&gt;=10000000000,E574&lt;30000000000),낙찰하한율!$B$6)))))</f>
        <v>0.87744999999999995</v>
      </c>
      <c r="J574" s="86">
        <f t="shared" si="80"/>
        <v>574597333.50926757</v>
      </c>
      <c r="K574" s="115">
        <f>VLOOKUP($A574,raw_공고목록!$C:$X,12,FALSE)</f>
        <v>582557126</v>
      </c>
      <c r="L574" s="115">
        <f t="shared" si="74"/>
        <v>572327539.37886524</v>
      </c>
      <c r="M574" s="120">
        <f t="shared" si="75"/>
        <v>0.9985056070235</v>
      </c>
      <c r="N574" s="115">
        <f t="shared" si="68"/>
        <v>574597333.50926757</v>
      </c>
      <c r="O574" s="119">
        <f t="shared" si="76"/>
        <v>0.87973561269692035</v>
      </c>
      <c r="P574" s="119"/>
      <c r="Q574" s="116">
        <f t="shared" si="77"/>
        <v>1.0022640003394976</v>
      </c>
      <c r="R574" s="134">
        <v>574468588</v>
      </c>
      <c r="S574" s="115" t="str">
        <f>VLOOKUP(A574,raw_아이건설넷결과!C:N,10,FALSE)</f>
        <v>주식회사 유원광고기업</v>
      </c>
      <c r="T574" s="126">
        <f t="shared" si="78"/>
        <v>87.745587938296609</v>
      </c>
      <c r="U574" s="123">
        <f t="shared" si="69"/>
        <v>88.284611957540534</v>
      </c>
      <c r="V574" s="119">
        <f t="shared" si="81"/>
        <v>0.88483921538425991</v>
      </c>
      <c r="W574" s="178" t="str">
        <f>VLOOKUP(A574,raw_아이건설넷결과!C:H,6,FALSE)</f>
        <v>650,700,700</v>
      </c>
      <c r="X574" s="84">
        <f t="shared" si="79"/>
        <v>1.0022575800750113</v>
      </c>
      <c r="Y574" s="118">
        <f t="shared" si="70"/>
        <v>100225.75800750114</v>
      </c>
      <c r="Z574" s="121">
        <f t="shared" si="60"/>
        <v>574464930.55989993</v>
      </c>
      <c r="AA574" s="83">
        <f t="shared" si="73"/>
        <v>583872295.3602134</v>
      </c>
      <c r="AB574" s="118">
        <f t="shared" si="71"/>
        <v>572194849.45300913</v>
      </c>
      <c r="AC574" s="61" t="str">
        <f>INDEX(raw_공고목록!A:A,MATCH(직접!$A574,raw_공고목록!C:C,0))</f>
        <v>2024/05/20 10:00</v>
      </c>
      <c r="AD574" s="61">
        <f t="shared" si="72"/>
        <v>45432.458333333328</v>
      </c>
      <c r="AE574" s="186" t="str">
        <f>LEFT(VLOOKUP($A574,raw_공고목록!$C:$X,7,FALSE),10)</f>
        <v>2024/05/10</v>
      </c>
      <c r="AF574" s="9" t="e">
        <f>VLOOKUP(A574,raw_부광!A:L,12,FALSE)</f>
        <v>#N/A</v>
      </c>
    </row>
    <row r="575" spans="1:32" ht="12.6" customHeight="1">
      <c r="A575" s="19" t="s">
        <v>11523</v>
      </c>
      <c r="B575" s="18" t="str">
        <f>VLOOKUP(A575,raw_공고목록!$C:$M,3,FALSE)</f>
        <v>회담장 시설개선공사 (정정공고)</v>
      </c>
      <c r="C575" s="18" t="str">
        <f>VLOOKUP($A575,raw_공고목록!$C:$N,4,FALSE)</f>
        <v>통일부 남북관계관리단</v>
      </c>
      <c r="D575" s="19" t="s">
        <v>20</v>
      </c>
      <c r="E575" s="113">
        <v>136120000</v>
      </c>
      <c r="F575" s="115">
        <f>VLOOKUP($A575,raw_공고목록!$C:$X,11,FALSE)</f>
        <v>149732000</v>
      </c>
      <c r="G575" s="184">
        <v>1.01596</v>
      </c>
      <c r="H575" s="115">
        <f>VLOOKUP($A575,raw_공고목록!$C:$X,13,FALSE)</f>
        <v>0</v>
      </c>
      <c r="I575" s="114">
        <f>IF(E575="","-",IF(E575&lt;1000000000,낙찰하한율!$B$3,IF(AND(E575&lt;5000000000,E575&gt;=1000000000),낙찰하한율!$B$4,IF(AND(E575&gt;=5000000000,E575&lt;10000000000),낙찰하한율!$B$5,IF(AND(E575&gt;=10000000000,E575&lt;30000000000),낙찰하한율!$B$6)))))</f>
        <v>0.87744999999999995</v>
      </c>
      <c r="J575" s="86">
        <f t="shared" si="80"/>
        <v>133479205.60066399</v>
      </c>
      <c r="K575" s="115">
        <f>VLOOKUP($A575,raw_공고목록!$C:$X,12,FALSE)</f>
        <v>0</v>
      </c>
      <c r="L575" s="115">
        <f t="shared" si="74"/>
        <v>0</v>
      </c>
      <c r="M575" s="120">
        <f t="shared" si="75"/>
        <v>0</v>
      </c>
      <c r="N575" s="115">
        <f t="shared" si="68"/>
        <v>133479205.60066399</v>
      </c>
      <c r="O575" s="119">
        <f t="shared" si="76"/>
        <v>0.89145410199999997</v>
      </c>
      <c r="P575" s="119"/>
      <c r="Q575" s="116">
        <f t="shared" si="77"/>
        <v>1.0010999697239378</v>
      </c>
      <c r="R575" s="134">
        <v>131526860</v>
      </c>
      <c r="S575" s="115" t="str">
        <f>VLOOKUP(A575,raw_아이건설넷결과!C:N,10,FALSE)</f>
        <v>(주)우련건설</v>
      </c>
      <c r="T575" s="126">
        <f t="shared" si="78"/>
        <v>87.746727265146134</v>
      </c>
      <c r="U575" s="123">
        <f t="shared" si="69"/>
        <v>87.746727265146134</v>
      </c>
      <c r="V575" s="119">
        <f t="shared" si="81"/>
        <v>0.87841516843426926</v>
      </c>
      <c r="W575" s="178" t="str">
        <f>VLOOKUP(A575,raw_아이건설넷결과!C:H,6,FALSE)</f>
        <v>149,893,750</v>
      </c>
      <c r="X575" s="84">
        <f t="shared" si="79"/>
        <v>1.0010802634039484</v>
      </c>
      <c r="Y575" s="118">
        <f t="shared" si="70"/>
        <v>100108.02634039483</v>
      </c>
      <c r="Z575" s="121">
        <f t="shared" si="60"/>
        <v>131524270.9375</v>
      </c>
      <c r="AA575" s="83">
        <f t="shared" si="73"/>
        <v>0</v>
      </c>
      <c r="AB575" s="118">
        <f t="shared" si="71"/>
        <v>0</v>
      </c>
      <c r="AC575" s="61" t="str">
        <f>INDEX(raw_공고목록!A:A,MATCH(직접!$A575,raw_공고목록!C:C,0))</f>
        <v/>
      </c>
      <c r="AD575" s="61" t="e">
        <f t="shared" si="72"/>
        <v>#VALUE!</v>
      </c>
      <c r="AE575" s="186" t="str">
        <f>LEFT(VLOOKUP($A575,raw_공고목록!$C:$X,7,FALSE),10)</f>
        <v/>
      </c>
      <c r="AF575" s="9" t="e">
        <f>VLOOKUP(A575,raw_부광!A:L,12,FALSE)</f>
        <v>#N/A</v>
      </c>
    </row>
    <row r="576" spans="1:32" ht="12" customHeight="1">
      <c r="A576" s="19" t="s">
        <v>11511</v>
      </c>
      <c r="B576" s="18" t="str">
        <f>VLOOKUP(A576,raw_공고목록!$C:$M,3,FALSE)</f>
        <v>중랑구 제2교육지원센터 신축공사(건축, 기계)</v>
      </c>
      <c r="C576" s="18" t="str">
        <f>VLOOKUP($A576,raw_공고목록!$C:$N,4,FALSE)</f>
        <v>서울특별시 중랑구</v>
      </c>
      <c r="D576" s="19" t="s">
        <v>20</v>
      </c>
      <c r="E576" s="113">
        <v>3976230910</v>
      </c>
      <c r="F576" s="115">
        <f>VLOOKUP($A576,raw_공고목록!$C:$X,11,FALSE)</f>
        <v>4373854000</v>
      </c>
      <c r="G576" s="184">
        <v>1.0096099999999999</v>
      </c>
      <c r="H576" s="115">
        <f>VLOOKUP($A576,raw_공고목록!$C:$X,13,FALSE)</f>
        <v>244185069</v>
      </c>
      <c r="I576" s="114">
        <f>IF(E576="","-",IF(E576&lt;1000000000,낙찰하한율!$B$3,IF(AND(E576&lt;5000000000,E576&gt;=1000000000),낙찰하한율!$B$4,IF(AND(E576&gt;=5000000000,E576&lt;10000000000),낙찰하한율!$B$5,IF(AND(E576&gt;=10000000000,E576&lt;30000000000),낙찰하한율!$B$6)))))</f>
        <v>0.86745000000000005</v>
      </c>
      <c r="J576" s="86">
        <f>(F576*G576-H576)*I576+H576</f>
        <v>3862927680.8545527</v>
      </c>
      <c r="K576" s="115">
        <f>VLOOKUP($A576,raw_공고목록!$C:$X,12,FALSE)</f>
        <v>3865331770</v>
      </c>
      <c r="L576" s="115">
        <f>K576*G576*0.98</f>
        <v>3824428056.1435056</v>
      </c>
      <c r="M576" s="120">
        <f>((L576-H576)/I576+H576)/F576</f>
        <v>0.99946276396530354</v>
      </c>
      <c r="N576" s="115">
        <f>J576</f>
        <v>3862927680.8545527</v>
      </c>
      <c r="O576" s="119">
        <f>(N576-H576)/(F576-H576)</f>
        <v>0.8762791091290395</v>
      </c>
      <c r="P576" s="119"/>
      <c r="Q576" s="116">
        <f>((R576-H576)/I576+H576)/F576</f>
        <v>1.5957011304064965E-3</v>
      </c>
      <c r="R576" s="134">
        <v>38420980</v>
      </c>
      <c r="S576" s="115" t="str">
        <f>VLOOKUP(A576,raw_아이건설넷결과!C:N,10,FALSE)</f>
        <v>홍용종합건설(주)</v>
      </c>
      <c r="T576" s="126">
        <f>(R576-H576)/(W576-H576)*100</f>
        <v>-4.9610769571911799</v>
      </c>
      <c r="U576" s="123">
        <f>R576/W576*100</f>
        <v>0.87484361743800299</v>
      </c>
      <c r="V576" s="119">
        <f t="shared" si="81"/>
        <v>8.7842392544424212E-3</v>
      </c>
      <c r="W576" s="178" t="str">
        <f>VLOOKUP(A576,raw_아이건설넷결과!C:H,6,FALSE)</f>
        <v>4,391,754,050</v>
      </c>
      <c r="X576" s="84">
        <f>W576/F576</f>
        <v>1.0040925120042874</v>
      </c>
      <c r="Y576" s="118">
        <f>X576*100000</f>
        <v>100409.25120042874</v>
      </c>
      <c r="Z576" s="121">
        <f>(W576-H576)*I576+H576</f>
        <v>3841993781.5684505</v>
      </c>
      <c r="AA576" s="83">
        <f>K576*X576</f>
        <v>3881150686.6692786</v>
      </c>
      <c r="AB576" s="118">
        <f>AA576*0.98</f>
        <v>3803527672.9358931</v>
      </c>
      <c r="AC576" s="61" t="str">
        <f>INDEX(raw_공고목록!A:A,MATCH(직접!$A576,raw_공고목록!C:C,0))</f>
        <v>2024/05/21 10:00</v>
      </c>
      <c r="AD576" s="61">
        <f>AC576+1/24</f>
        <v>45433.458333333328</v>
      </c>
      <c r="AE576" s="186" t="str">
        <f>LEFT(VLOOKUP($A576,raw_공고목록!$C:$X,7,FALSE),10)</f>
        <v>2024/05/13</v>
      </c>
      <c r="AF576" s="9" t="e">
        <f>VLOOKUP(A576,raw_부광!A:L,12,FALSE)</f>
        <v>#N/A</v>
      </c>
    </row>
    <row r="577" spans="1:32" ht="12.6" customHeight="1">
      <c r="A577" s="19" t="s">
        <v>11537</v>
      </c>
      <c r="B577" s="18" t="str">
        <f>VLOOKUP(A577,raw_공고목록!$C:$M,3,FALSE)</f>
        <v>아가사랑센터 인테리어 공사</v>
      </c>
      <c r="C577" s="18" t="str">
        <f>VLOOKUP($A577,raw_공고목록!$C:$N,4,FALSE)</f>
        <v>서울특별시 동대문구 보건소</v>
      </c>
      <c r="D577" s="19" t="s">
        <v>20</v>
      </c>
      <c r="E577" s="113">
        <v>485584545</v>
      </c>
      <c r="F577" s="115">
        <f>VLOOKUP($A577,raw_공고목록!$C:$X,11,FALSE)</f>
        <v>534143000</v>
      </c>
      <c r="G577" s="184">
        <v>1.00651</v>
      </c>
      <c r="H577" s="115">
        <f>VLOOKUP($A577,raw_공고목록!$C:$X,13,FALSE)</f>
        <v>28938934</v>
      </c>
      <c r="I577" s="114">
        <f>IF(E577="","-",IF(E577&lt;1000000000,낙찰하한율!$B$3,IF(AND(E577&lt;5000000000,E577&gt;=1000000000),낙찰하한율!$B$4,IF(AND(E577&gt;=5000000000,E577&lt;10000000000),낙찰하한율!$B$5,IF(AND(E577&gt;=10000000000,E577&lt;30000000000),낙찰하한율!$B$6)))))</f>
        <v>0.87744999999999995</v>
      </c>
      <c r="J577" s="86">
        <f>(F577*G577-H577)*I577+H577</f>
        <v>475281373.08922851</v>
      </c>
      <c r="K577" s="115">
        <f>VLOOKUP($A577,raw_공고목록!$C:$X,12,FALSE)</f>
        <v>457764839</v>
      </c>
      <c r="L577" s="115">
        <f>K577*G577*0.98</f>
        <v>451529990.33985221</v>
      </c>
      <c r="M577" s="120">
        <f>((L577-H577)/I577+H577)/F577</f>
        <v>0.95583322389090719</v>
      </c>
      <c r="N577" s="115">
        <f>J577</f>
        <v>475281373.08922851</v>
      </c>
      <c r="O577" s="119">
        <f>(N577-H577)/(F577-H577)</f>
        <v>0.88348940384266128</v>
      </c>
      <c r="P577" s="119"/>
      <c r="Q577" s="116">
        <f>((R577-H577)/I577+H577)/F577</f>
        <v>1.0065680069381562</v>
      </c>
      <c r="R577" s="134">
        <v>475308560</v>
      </c>
      <c r="S577" s="115" t="str">
        <f>VLOOKUP(A577,raw_아이건설넷결과!C:N,10,FALSE)</f>
        <v>(주)플랜온아이디</v>
      </c>
      <c r="T577" s="126">
        <f>(R577-H577)/(W577-H577)*100</f>
        <v>87.747109524303184</v>
      </c>
      <c r="U577" s="123">
        <f>R577/W577*100</f>
        <v>88.406633056445258</v>
      </c>
      <c r="V577" s="119">
        <f t="shared" si="81"/>
        <v>0.88985264245716966</v>
      </c>
      <c r="W577" s="178" t="str">
        <f>VLOOKUP(A577,raw_아이건설넷결과!C:H,6,FALSE)</f>
        <v>537,639,025</v>
      </c>
      <c r="X577" s="84">
        <f>W577/F577</f>
        <v>1.0065451105790022</v>
      </c>
      <c r="Y577" s="118">
        <f>X577*100000</f>
        <v>100654.51105790022</v>
      </c>
      <c r="Z577" s="121">
        <f>(W577-H577)*I577+H577</f>
        <v>475297828.84794998</v>
      </c>
      <c r="AA577" s="83">
        <f>K577*X577</f>
        <v>460760960.49043411</v>
      </c>
      <c r="AB577" s="118">
        <f>AA577*0.98</f>
        <v>451545741.2806254</v>
      </c>
      <c r="AC577" s="61" t="str">
        <f>INDEX(raw_공고목록!A:A,MATCH(직접!$A577,raw_공고목록!C:C,0))</f>
        <v/>
      </c>
      <c r="AD577" s="61" t="e">
        <f>AC577+1/24</f>
        <v>#VALUE!</v>
      </c>
      <c r="AE577" s="186" t="str">
        <f>LEFT(VLOOKUP($A577,raw_공고목록!$C:$X,7,FALSE),10)</f>
        <v/>
      </c>
      <c r="AF577" s="9" t="e">
        <f>VLOOKUP(A577,raw_부광!A:L,12,FALSE)</f>
        <v>#N/A</v>
      </c>
    </row>
    <row r="578" spans="1:32" ht="12" customHeight="1">
      <c r="A578" s="19" t="s">
        <v>11540</v>
      </c>
      <c r="B578" s="18" t="str">
        <f>VLOOKUP(A578,raw_공고목록!$C:$M,3,FALSE)</f>
        <v>00기념관 지하전시실 누수 보수공사</v>
      </c>
      <c r="C578" s="18" t="str">
        <f>VLOOKUP($A578,raw_공고목록!$C:$N,4,FALSE)</f>
        <v xml:space="preserve">	육군사관학교</v>
      </c>
      <c r="D578" s="19" t="s">
        <v>20</v>
      </c>
      <c r="E578" s="113">
        <v>331779991</v>
      </c>
      <c r="F578" s="115">
        <f>VLOOKUP($A578,raw_공고목록!$C:$X,11,FALSE)</f>
        <v>364957990</v>
      </c>
      <c r="G578" s="184">
        <v>1.0043200000000001</v>
      </c>
      <c r="H578" s="115">
        <f>VLOOKUP($A578,raw_공고목록!$C:$X,13,FALSE)</f>
        <v>21534266</v>
      </c>
      <c r="I578" s="114">
        <f>IF(E578="","-",IF(E578&lt;1000000000,낙찰하한율!$B$3,IF(AND(E578&lt;5000000000,E578&gt;=1000000000),낙찰하한율!$B$4,IF(AND(E578&gt;=5000000000,E578&lt;10000000000),낙찰하한율!$B$5,IF(AND(E578&gt;=10000000000,E578&lt;30000000000),낙찰하한율!$B$6)))))</f>
        <v>0.87744999999999995</v>
      </c>
      <c r="J578" s="86">
        <f t="shared" ref="J578:J584" si="82">(F578*G578-H578)*I578+H578</f>
        <v>324254816.54136616</v>
      </c>
      <c r="K578" s="115">
        <f>VLOOKUP($A578,raw_공고목록!$C:$X,12,FALSE)</f>
        <v>319232849</v>
      </c>
      <c r="L578" s="115">
        <f t="shared" ref="L578:L584" si="83">K578*G578*0.98</f>
        <v>314199696.20952642</v>
      </c>
      <c r="M578" s="120">
        <f t="shared" ref="M578:M584" si="84">((L578-H578)/I578+H578)/F578</f>
        <v>0.97292055166681268</v>
      </c>
      <c r="N578" s="115">
        <f t="shared" ref="N578:N584" si="85">J578</f>
        <v>324254816.54136616</v>
      </c>
      <c r="O578" s="119">
        <f t="shared" ref="O578:O584" si="86">(N578-H578)/(F578-H578)</f>
        <v>0.88147827126050893</v>
      </c>
      <c r="P578" s="119"/>
      <c r="Q578" s="116">
        <f t="shared" ref="Q578:Q584" si="87">((R578-H578)/I578+H578)/F578</f>
        <v>0.9943140897355166</v>
      </c>
      <c r="R578" s="134">
        <v>321050600</v>
      </c>
      <c r="S578" s="115" t="str">
        <f>VLOOKUP(A578,raw_아이건설넷결과!C:N,10,FALSE)</f>
        <v>주식회사  윈도우종합건설</v>
      </c>
      <c r="T578" s="126">
        <f t="shared" ref="T578:T584" si="88">(R578-H578)/(W578-H578)*100</f>
        <v>87.749966207851358</v>
      </c>
      <c r="U578" s="123">
        <f t="shared" ref="U578:U584" si="89">R578/W578*100</f>
        <v>88.476948799539528</v>
      </c>
      <c r="V578" s="119">
        <f t="shared" si="81"/>
        <v>0.87969193385792155</v>
      </c>
      <c r="W578" s="178" t="str">
        <f>VLOOKUP(A578,raw_아이건설넷결과!C:H,6,FALSE)</f>
        <v>362,863,553</v>
      </c>
      <c r="X578" s="84">
        <f t="shared" ref="X578:X584" si="90">W578/F578</f>
        <v>0.99426115592098696</v>
      </c>
      <c r="Y578" s="118">
        <f t="shared" ref="Y578:Y584" si="91">X578*100000</f>
        <v>99426.115592098693</v>
      </c>
      <c r="Z578" s="121">
        <f t="shared" ref="Z578:Z584" si="92">(W578-H578)*I578+H578</f>
        <v>321033648.87814999</v>
      </c>
      <c r="AA578" s="83">
        <f t="shared" ref="AA578:AA584" si="93">K578*X578</f>
        <v>317400821.45468986</v>
      </c>
      <c r="AB578" s="118">
        <f t="shared" ref="AB578:AB584" si="94">AA578*0.98</f>
        <v>311052805.02559608</v>
      </c>
      <c r="AC578" s="61" t="str">
        <f>INDEX(raw_공고목록!A:A,MATCH(직접!$A578,raw_공고목록!C:C,0))</f>
        <v/>
      </c>
      <c r="AD578" s="61" t="e">
        <f t="shared" ref="AD578:AD584" si="95">AC578+1/24</f>
        <v>#VALUE!</v>
      </c>
      <c r="AE578" s="186" t="str">
        <f>LEFT(VLOOKUP($A578,raw_공고목록!$C:$X,7,FALSE),10)</f>
        <v/>
      </c>
      <c r="AF578" s="9" t="e">
        <f>VLOOKUP(A578,raw_부광!A:L,12,FALSE)</f>
        <v>#N/A</v>
      </c>
    </row>
    <row r="579" spans="1:32" ht="12.6" customHeight="1">
      <c r="A579" s="19" t="s">
        <v>11543</v>
      </c>
      <c r="B579" s="18" t="str">
        <f>VLOOKUP(A579,raw_공고목록!$C:$M,3,FALSE)</f>
        <v>청운관(북관) 지하강의실 개선 및 기타공사</v>
      </c>
      <c r="C579" s="18" t="str">
        <f>VLOOKUP($A579,raw_공고목록!$C:$N,4,FALSE)</f>
        <v>서울과학기술대학교</v>
      </c>
      <c r="D579" s="19" t="s">
        <v>20</v>
      </c>
      <c r="E579" s="113">
        <v>504580000</v>
      </c>
      <c r="F579" s="115">
        <f>VLOOKUP($A579,raw_공고목록!$C:$X,11,FALSE)</f>
        <v>555038000</v>
      </c>
      <c r="G579" s="184">
        <v>1.00234</v>
      </c>
      <c r="H579" s="115">
        <f>VLOOKUP($A579,raw_공고목록!$C:$X,13,FALSE)</f>
        <v>30688522</v>
      </c>
      <c r="I579" s="114">
        <f>IF(E579="","-",IF(E579&lt;1000000000,낙찰하한율!$B$3,IF(AND(E579&lt;5000000000,E579&gt;=1000000000),낙찰하한율!$B$4,IF(AND(E579&gt;=5000000000,E579&lt;10000000000),낙찰하한율!$B$5,IF(AND(E579&gt;=10000000000,E579&lt;30000000000),낙찰하한율!$B$6)))))</f>
        <v>0.87744999999999995</v>
      </c>
      <c r="J579" s="86">
        <f t="shared" si="82"/>
        <v>491918593.80895394</v>
      </c>
      <c r="K579" s="115">
        <f>VLOOKUP($A579,raw_공고목록!$C:$X,12,FALSE)</f>
        <v>436071026</v>
      </c>
      <c r="L579" s="115">
        <f t="shared" si="83"/>
        <v>428349603.55682319</v>
      </c>
      <c r="M579" s="120">
        <f t="shared" si="84"/>
        <v>0.8718130418586767</v>
      </c>
      <c r="N579" s="115">
        <f t="shared" si="85"/>
        <v>491918593.80895394</v>
      </c>
      <c r="O579" s="119">
        <f t="shared" si="86"/>
        <v>0.87962340225492497</v>
      </c>
      <c r="P579" s="119"/>
      <c r="Q579" s="116">
        <f t="shared" si="87"/>
        <v>1.0134451442804107</v>
      </c>
      <c r="R579" s="134">
        <v>497327000</v>
      </c>
      <c r="S579" s="115" t="str">
        <f>VLOOKUP(A579,raw_아이건설넷결과!C:N,10,FALSE)</f>
        <v>옥조산업 주식회사</v>
      </c>
      <c r="T579" s="126">
        <f t="shared" si="88"/>
        <v>87.848145062595478</v>
      </c>
      <c r="U579" s="123">
        <f t="shared" si="89"/>
        <v>88.511854436248981</v>
      </c>
      <c r="V579" s="119">
        <f t="shared" si="81"/>
        <v>0.89602333533920198</v>
      </c>
      <c r="W579" s="178" t="str">
        <f>VLOOKUP(A579,raw_아이건설넷결과!C:H,6,FALSE)</f>
        <v>561,876,150</v>
      </c>
      <c r="X579" s="84">
        <f t="shared" si="90"/>
        <v>1.0123201474493637</v>
      </c>
      <c r="Y579" s="118">
        <f t="shared" si="91"/>
        <v>101232.01474493637</v>
      </c>
      <c r="Z579" s="121">
        <f t="shared" si="92"/>
        <v>496779106.1886</v>
      </c>
      <c r="AA579" s="83">
        <f t="shared" si="93"/>
        <v>441443485.33871531</v>
      </c>
      <c r="AB579" s="118">
        <f t="shared" si="94"/>
        <v>432614615.63194102</v>
      </c>
      <c r="AC579" s="61" t="str">
        <f>INDEX(raw_공고목록!A:A,MATCH(직접!$A579,raw_공고목록!C:C,0))</f>
        <v>2024/05/22 10:00</v>
      </c>
      <c r="AD579" s="61">
        <f t="shared" si="95"/>
        <v>45434.458333333328</v>
      </c>
      <c r="AE579" s="186" t="str">
        <f>LEFT(VLOOKUP($A579,raw_공고목록!$C:$X,7,FALSE),10)</f>
        <v>2024/05/13</v>
      </c>
      <c r="AF579" s="9" t="e">
        <f>VLOOKUP(A579,raw_부광!A:L,12,FALSE)</f>
        <v>#N/A</v>
      </c>
    </row>
    <row r="580" spans="1:32" ht="12" customHeight="1">
      <c r="A580" s="19" t="s">
        <v>11559</v>
      </c>
      <c r="B580" s="18" t="str">
        <f>VLOOKUP(A580,raw_공고목록!$C:$M,3,FALSE)</f>
        <v>금천구 종합청사 로비 리모델링 공사(인테리어, 기계)</v>
      </c>
      <c r="C580" s="18" t="str">
        <f>VLOOKUP($A580,raw_공고목록!$C:$N,4,FALSE)</f>
        <v>서울특별시 금천구</v>
      </c>
      <c r="D580" s="19" t="s">
        <v>20</v>
      </c>
      <c r="E580" s="113">
        <v>1334100000</v>
      </c>
      <c r="F580" s="115">
        <f>VLOOKUP($A580,raw_공고목록!$C:$X,11,FALSE)</f>
        <v>1467510000</v>
      </c>
      <c r="G580" s="184">
        <v>1.0059400000000001</v>
      </c>
      <c r="H580" s="115">
        <f>VLOOKUP($A580,raw_공고목록!$C:$X,13,FALSE)</f>
        <v>52541764</v>
      </c>
      <c r="I580" s="114">
        <f>IF(E580="","-",IF(E580&lt;1000000000,낙찰하한율!$B$3,IF(AND(E580&lt;5000000000,E580&gt;=1000000000),낙찰하한율!$B$4,IF(AND(E580&gt;=5000000000,E580&lt;10000000000),낙찰하한율!$B$5,IF(AND(E580&gt;=10000000000,E580&lt;30000000000),낙찰하한율!$B$6)))))</f>
        <v>0.86745000000000005</v>
      </c>
      <c r="J580" s="86">
        <f t="shared" si="82"/>
        <v>1287517530.1222301</v>
      </c>
      <c r="K580" s="115">
        <f>VLOOKUP($A580,raw_공고목록!$C:$X,12,FALSE)</f>
        <v>1268169866</v>
      </c>
      <c r="L580" s="115">
        <f t="shared" si="83"/>
        <v>1250188739.1039591</v>
      </c>
      <c r="M580" s="120">
        <f t="shared" si="84"/>
        <v>0.97661632457345626</v>
      </c>
      <c r="N580" s="115">
        <f t="shared" si="85"/>
        <v>1287517530.1222301</v>
      </c>
      <c r="O580" s="119">
        <f t="shared" si="86"/>
        <v>0.87279398554797671</v>
      </c>
      <c r="P580" s="119"/>
      <c r="Q580" s="116">
        <f t="shared" si="87"/>
        <v>1.0156588939570175</v>
      </c>
      <c r="R580" s="134">
        <v>1299889600</v>
      </c>
      <c r="S580" s="115" t="str">
        <f>VLOOKUP(A580,raw_아이건설넷결과!C:N,10,FALSE)</f>
        <v>진우실내건축주식회사</v>
      </c>
      <c r="T580" s="126">
        <f t="shared" si="88"/>
        <v>86.775452981276985</v>
      </c>
      <c r="U580" s="123">
        <f t="shared" si="89"/>
        <v>87.241793952348317</v>
      </c>
      <c r="V580" s="119">
        <f t="shared" si="81"/>
        <v>0.88577904068796809</v>
      </c>
      <c r="W580" s="178" t="str">
        <f>VLOOKUP(A580,raw_아이건설넷결과!C:H,6,FALSE)</f>
        <v>1,489,984,950</v>
      </c>
      <c r="X580" s="84">
        <f t="shared" si="90"/>
        <v>1.0153150234069954</v>
      </c>
      <c r="Y580" s="118">
        <f t="shared" si="91"/>
        <v>101531.50234069955</v>
      </c>
      <c r="Z580" s="121">
        <f t="shared" si="92"/>
        <v>1299451855.6957002</v>
      </c>
      <c r="AA580" s="83">
        <f t="shared" si="93"/>
        <v>1287591917.1818361</v>
      </c>
      <c r="AB580" s="118">
        <f t="shared" si="94"/>
        <v>1261840078.8381994</v>
      </c>
      <c r="AC580" s="61" t="str">
        <f>INDEX(raw_공고목록!A:A,MATCH(직접!$A580,raw_공고목록!C:C,0))</f>
        <v/>
      </c>
      <c r="AD580" s="61" t="e">
        <f t="shared" si="95"/>
        <v>#VALUE!</v>
      </c>
      <c r="AE580" s="186" t="str">
        <f>LEFT(VLOOKUP($A580,raw_공고목록!$C:$X,7,FALSE),10)</f>
        <v/>
      </c>
      <c r="AF580" s="9" t="e">
        <f>VLOOKUP(A580,raw_부광!A:L,12,FALSE)</f>
        <v>#N/A</v>
      </c>
    </row>
    <row r="581" spans="1:32" ht="12.6" customHeight="1">
      <c r="A581" s="19" t="s">
        <v>11561</v>
      </c>
      <c r="B581" s="18" t="str">
        <f>VLOOKUP(A581,raw_공고목록!$C:$M,3,FALSE)</f>
        <v>김포공항 국제선 화장실 시설개선 공사</v>
      </c>
      <c r="C581" s="18" t="str">
        <f>VLOOKUP($A581,raw_공고목록!$C:$N,4,FALSE)</f>
        <v>한국공항공사 김포공항</v>
      </c>
      <c r="D581" s="19" t="s">
        <v>20</v>
      </c>
      <c r="E581" s="113">
        <v>1849000000</v>
      </c>
      <c r="F581" s="115">
        <f>VLOOKUP($A581,raw_공고목록!$C:$X,11,FALSE)</f>
        <v>2033900000</v>
      </c>
      <c r="G581" s="184">
        <v>1.00682</v>
      </c>
      <c r="H581" s="115">
        <f>VLOOKUP($A581,raw_공고목록!$C:$X,13,FALSE)</f>
        <v>111926115</v>
      </c>
      <c r="I581" s="114">
        <f>IF(E581="","-",IF(E581&lt;1000000000,낙찰하한율!$B$3,IF(AND(E581&lt;5000000000,E581&gt;=1000000000),낙찰하한율!$B$4,IF(AND(E581&gt;=5000000000,E581&lt;10000000000),낙찰하한율!$B$5,IF(AND(E581&gt;=10000000000,E581&lt;30000000000),낙찰하한율!$B$6)))))</f>
        <v>0.86745000000000005</v>
      </c>
      <c r="J581" s="86">
        <f t="shared" si="82"/>
        <v>1791174932.2483501</v>
      </c>
      <c r="K581" s="115">
        <f>VLOOKUP($A581,raw_공고목록!$C:$X,12,FALSE)</f>
        <v>1755048768</v>
      </c>
      <c r="L581" s="115">
        <f t="shared" si="83"/>
        <v>1731677836.5858049</v>
      </c>
      <c r="M581" s="120">
        <f t="shared" si="84"/>
        <v>0.97309734817742877</v>
      </c>
      <c r="N581" s="115">
        <f t="shared" si="85"/>
        <v>1791174932.2483501</v>
      </c>
      <c r="O581" s="119">
        <f t="shared" si="86"/>
        <v>0.87371052767886603</v>
      </c>
      <c r="P581" s="119"/>
      <c r="Q581" s="116">
        <f t="shared" si="87"/>
        <v>1.0041424991796564</v>
      </c>
      <c r="R581" s="134">
        <v>1786451000</v>
      </c>
      <c r="S581" s="115" t="str">
        <f>VLOOKUP(A581,raw_아이건설넷결과!C:N,10,FALSE)</f>
        <v>딥스이앤씨 주식회사</v>
      </c>
      <c r="T581" s="126">
        <f t="shared" si="88"/>
        <v>86.745455165819322</v>
      </c>
      <c r="U581" s="123">
        <f t="shared" si="89"/>
        <v>87.471851187718173</v>
      </c>
      <c r="V581" s="119">
        <f t="shared" si="81"/>
        <v>0.87833767638526972</v>
      </c>
      <c r="W581" s="178" t="str">
        <f>VLOOKUP(A581,raw_아이건설넷결과!C:H,6,FALSE)</f>
        <v>2,042,315,300</v>
      </c>
      <c r="X581" s="84">
        <f t="shared" si="90"/>
        <v>1.0041375190520674</v>
      </c>
      <c r="Y581" s="118">
        <f t="shared" si="91"/>
        <v>100413.75190520674</v>
      </c>
      <c r="Z581" s="121">
        <f t="shared" si="92"/>
        <v>1786442213.5282502</v>
      </c>
      <c r="AA581" s="83">
        <f t="shared" si="93"/>
        <v>1762310315.7149074</v>
      </c>
      <c r="AB581" s="118">
        <f t="shared" si="94"/>
        <v>1727064109.4006093</v>
      </c>
      <c r="AC581" s="61" t="str">
        <f>INDEX(raw_공고목록!A:A,MATCH(직접!$A581,raw_공고목록!C:C,0))</f>
        <v>2024/05/23 12:00</v>
      </c>
      <c r="AD581" s="61">
        <f t="shared" si="95"/>
        <v>45435.541666666664</v>
      </c>
      <c r="AE581" s="186" t="str">
        <f>LEFT(VLOOKUP($A581,raw_공고목록!$C:$X,7,FALSE),10)</f>
        <v>2024/05/17</v>
      </c>
      <c r="AF581" s="9" t="e">
        <f>VLOOKUP(A581,raw_부광!A:L,12,FALSE)</f>
        <v>#N/A</v>
      </c>
    </row>
    <row r="582" spans="1:32" ht="12" customHeight="1">
      <c r="A582" s="19" t="s">
        <v>11562</v>
      </c>
      <c r="B582" s="18" t="str">
        <f>VLOOKUP(A582,raw_공고목록!$C:$M,3,FALSE)</f>
        <v>2024년 상반기 빗물펌프장 시설물 보수 공사</v>
      </c>
      <c r="C582" s="18" t="str">
        <f>VLOOKUP($A582,raw_공고목록!$C:$N,4,FALSE)</f>
        <v>서울특별시 용산구</v>
      </c>
      <c r="D582" s="19" t="s">
        <v>20</v>
      </c>
      <c r="E582" s="113">
        <v>179150000</v>
      </c>
      <c r="F582" s="115">
        <f>VLOOKUP($A582,raw_공고목록!$C:$X,11,FALSE)</f>
        <v>197065000</v>
      </c>
      <c r="G582" s="184">
        <v>1.0125599999999999</v>
      </c>
      <c r="H582" s="115">
        <f>VLOOKUP($A582,raw_공고목록!$C:$X,13,FALSE)</f>
        <v>10319660</v>
      </c>
      <c r="I582" s="114">
        <f>IF(E582="","-",IF(E582&lt;1000000000,낙찰하한율!$B$3,IF(AND(E582&lt;5000000000,E582&gt;=1000000000),낙찰하한율!$B$4,IF(AND(E582&gt;=5000000000,E582&lt;10000000000),낙찰하한율!$B$5,IF(AND(E582&gt;=10000000000,E582&lt;30000000000),낙찰하한율!$B$6)))))</f>
        <v>0.87744999999999995</v>
      </c>
      <c r="J582" s="86">
        <f t="shared" si="82"/>
        <v>176351167.01717997</v>
      </c>
      <c r="K582" s="115">
        <f>VLOOKUP($A582,raw_공고목록!$C:$X,12,FALSE)</f>
        <v>0</v>
      </c>
      <c r="L582" s="115">
        <f t="shared" si="83"/>
        <v>0</v>
      </c>
      <c r="M582" s="120">
        <f t="shared" si="84"/>
        <v>-7.313863125537297E-3</v>
      </c>
      <c r="N582" s="115">
        <f t="shared" si="85"/>
        <v>176351167.01717997</v>
      </c>
      <c r="O582" s="119">
        <f t="shared" si="86"/>
        <v>0.88907978650058939</v>
      </c>
      <c r="P582" s="119"/>
      <c r="Q582" s="116">
        <f t="shared" si="87"/>
        <v>0.99747801301612138</v>
      </c>
      <c r="R582" s="134">
        <v>173743270</v>
      </c>
      <c r="S582" s="115" t="str">
        <f>VLOOKUP(A582,raw_아이건설넷결과!C:N,10,FALSE)</f>
        <v>주식회사 대온엔지니어링</v>
      </c>
      <c r="T582" s="126">
        <f t="shared" si="88"/>
        <v>87.745249521450759</v>
      </c>
      <c r="U582" s="123">
        <f t="shared" si="89"/>
        <v>88.388615664926249</v>
      </c>
      <c r="V582" s="119">
        <f t="shared" si="81"/>
        <v>0.88165463172049829</v>
      </c>
      <c r="W582" s="178" t="str">
        <f>VLOOKUP(A582,raw_아이건설넷결과!C:H,6,FALSE)</f>
        <v>196,567,475</v>
      </c>
      <c r="X582" s="84">
        <f t="shared" si="90"/>
        <v>0.99747532540024864</v>
      </c>
      <c r="Y582" s="118">
        <f t="shared" si="91"/>
        <v>99747.532540024869</v>
      </c>
      <c r="Z582" s="121">
        <f t="shared" si="92"/>
        <v>173742805.27175</v>
      </c>
      <c r="AA582" s="83">
        <f t="shared" si="93"/>
        <v>0</v>
      </c>
      <c r="AB582" s="118">
        <f t="shared" si="94"/>
        <v>0</v>
      </c>
      <c r="AC582" s="61" t="str">
        <f>INDEX(raw_공고목록!A:A,MATCH(직접!$A582,raw_공고목록!C:C,0))</f>
        <v/>
      </c>
      <c r="AD582" s="61" t="e">
        <f t="shared" si="95"/>
        <v>#VALUE!</v>
      </c>
      <c r="AE582" s="186" t="str">
        <f>LEFT(VLOOKUP($A582,raw_공고목록!$C:$X,7,FALSE),10)</f>
        <v/>
      </c>
      <c r="AF582" s="9" t="e">
        <f>VLOOKUP(A582,raw_부광!A:L,12,FALSE)</f>
        <v>#N/A</v>
      </c>
    </row>
    <row r="583" spans="1:32" ht="12.6" customHeight="1">
      <c r="A583" s="19" t="s">
        <v>11502</v>
      </c>
      <c r="B583" s="18" t="str">
        <f>VLOOKUP(A583,raw_공고목록!$C:$M,3,FALSE)</f>
        <v>혜원여고 체육관(콘서트홀)전면보수공사 입찰 공고</v>
      </c>
      <c r="C583" s="18" t="str">
        <f>VLOOKUP($A583,raw_공고목록!$C:$N,4,FALSE)</f>
        <v>서울특별시교육청 혜원여자고등학교</v>
      </c>
      <c r="D583" s="19" t="s">
        <v>20</v>
      </c>
      <c r="E583" s="113">
        <v>642410000</v>
      </c>
      <c r="F583" s="115">
        <f>VLOOKUP($A583,raw_공고목록!$C:$X,11,FALSE)</f>
        <v>706651000</v>
      </c>
      <c r="G583" s="184">
        <v>1.00657</v>
      </c>
      <c r="H583" s="115">
        <f>VLOOKUP($A583,raw_공고목록!$C:$X,13,FALSE)</f>
        <v>34632834</v>
      </c>
      <c r="I583" s="114">
        <f>IF(E583="","-",IF(E583&lt;1000000000,낙찰하한율!$B$3,IF(AND(E583&lt;5000000000,E583&gt;=1000000000),낙찰하한율!$B$4,IF(AND(E583&gt;=5000000000,E583&lt;10000000000),낙찰하한율!$B$5,IF(AND(E583&gt;=10000000000,E583&lt;30000000000),낙찰하한율!$B$6)))))</f>
        <v>0.87744999999999995</v>
      </c>
      <c r="J583" s="86">
        <f t="shared" si="82"/>
        <v>628368908.30077136</v>
      </c>
      <c r="K583" s="115">
        <f>VLOOKUP($A583,raw_공고목록!$C:$X,12,FALSE)</f>
        <v>549652983</v>
      </c>
      <c r="L583" s="115">
        <f t="shared" si="83"/>
        <v>542198919.03634381</v>
      </c>
      <c r="M583" s="120">
        <f t="shared" si="84"/>
        <v>0.86759756000849686</v>
      </c>
      <c r="N583" s="115">
        <f t="shared" si="85"/>
        <v>628368908.30077136</v>
      </c>
      <c r="O583" s="119">
        <f t="shared" si="86"/>
        <v>0.88351194110543041</v>
      </c>
      <c r="P583" s="119"/>
      <c r="Q583" s="116">
        <f t="shared" si="87"/>
        <v>0.9951749547328449</v>
      </c>
      <c r="R583" s="134">
        <v>621303400</v>
      </c>
      <c r="S583" s="115" t="str">
        <f>VLOOKUP(A583,raw_아이건설넷결과!C:N,10,FALSE)</f>
        <v>해마건설(주)</v>
      </c>
      <c r="T583" s="126">
        <f t="shared" si="88"/>
        <v>87.746611196300037</v>
      </c>
      <c r="U583" s="123">
        <f t="shared" si="89"/>
        <v>88.350069699902917</v>
      </c>
      <c r="V583" s="119">
        <f t="shared" si="81"/>
        <v>0.87922241672338963</v>
      </c>
      <c r="W583" s="178" t="str">
        <f>VLOOKUP(A583,raw_아이건설넷결과!C:H,6,FALSE)</f>
        <v>703,229,100</v>
      </c>
      <c r="X583" s="84">
        <f t="shared" si="90"/>
        <v>0.99515758132373688</v>
      </c>
      <c r="Y583" s="118">
        <f t="shared" si="91"/>
        <v>99515.758132373681</v>
      </c>
      <c r="Z583" s="121">
        <f t="shared" si="92"/>
        <v>621292627.60169995</v>
      </c>
      <c r="AA583" s="83">
        <f t="shared" si="93"/>
        <v>546991333.12965703</v>
      </c>
      <c r="AB583" s="118">
        <f t="shared" si="94"/>
        <v>536051506.4670639</v>
      </c>
      <c r="AC583" s="61" t="str">
        <f>INDEX(raw_공고목록!A:A,MATCH(직접!$A583,raw_공고목록!C:C,0))</f>
        <v>2024/05/24 10:00</v>
      </c>
      <c r="AD583" s="61">
        <f t="shared" si="95"/>
        <v>45436.458333333328</v>
      </c>
      <c r="AE583" s="186" t="str">
        <f>LEFT(VLOOKUP($A583,raw_공고목록!$C:$X,7,FALSE),10)</f>
        <v>2024/05/14</v>
      </c>
      <c r="AF583" s="9" t="e">
        <f>VLOOKUP(A583,raw_부광!A:L,12,FALSE)</f>
        <v>#N/A</v>
      </c>
    </row>
    <row r="584" spans="1:32" ht="12.6" customHeight="1">
      <c r="A584" s="19" t="s">
        <v>11525</v>
      </c>
      <c r="B584" s="18" t="str">
        <f>VLOOKUP(A584,raw_공고목록!$C:$M,3,FALSE)</f>
        <v>아름관 외부 마감재 교체 및 기타공사</v>
      </c>
      <c r="C584" s="18" t="str">
        <f>VLOOKUP($A584,raw_공고목록!$C:$N,4,FALSE)</f>
        <v>조달청 서울지방조달청</v>
      </c>
      <c r="D584" s="19" t="s">
        <v>20</v>
      </c>
      <c r="E584" s="113">
        <v>4092823636</v>
      </c>
      <c r="F584" s="115">
        <f>VLOOKUP($A584,raw_공고목록!$C:$X,11,FALSE)</f>
        <v>4531178000</v>
      </c>
      <c r="G584" s="184">
        <v>1.0085299999999999</v>
      </c>
      <c r="H584" s="115">
        <f>VLOOKUP($A584,raw_공고목록!$C:$X,13,FALSE)</f>
        <v>273460981</v>
      </c>
      <c r="I584" s="114">
        <f>IF(E584="","-",IF(E584&lt;1000000000,낙찰하한율!$B$3,IF(AND(E584&lt;5000000000,E584&gt;=1000000000),낙찰하한율!$B$4,IF(AND(E584&gt;=5000000000,E584&lt;10000000000),낙찰하한율!$B$5,IF(AND(E584&gt;=10000000000,E584&lt;30000000000),낙찰하한율!$B$6)))))</f>
        <v>0.86745000000000005</v>
      </c>
      <c r="J584" s="86">
        <f t="shared" si="82"/>
        <v>4000345374.2690825</v>
      </c>
      <c r="K584" s="115">
        <f>VLOOKUP($A584,raw_공고목록!$C:$X,12,FALSE)</f>
        <v>3861738203</v>
      </c>
      <c r="L584" s="115">
        <f t="shared" si="83"/>
        <v>3816785253.274158</v>
      </c>
      <c r="M584" s="120">
        <f t="shared" si="84"/>
        <v>0.96182936768335625</v>
      </c>
      <c r="N584" s="115">
        <f t="shared" si="85"/>
        <v>4000345374.2690825</v>
      </c>
      <c r="O584" s="119">
        <f t="shared" si="86"/>
        <v>0.87532458748148723</v>
      </c>
      <c r="P584" s="119"/>
      <c r="Q584" s="116">
        <f t="shared" si="87"/>
        <v>0.99877300017691695</v>
      </c>
      <c r="R584" s="134">
        <v>3961994800</v>
      </c>
      <c r="S584" s="115" t="str">
        <f>VLOOKUP(A584,raw_아이건설넷결과!C:N,10,FALSE)</f>
        <v>주식회사 디앤에스종합건설</v>
      </c>
      <c r="T584" s="126">
        <f t="shared" si="88"/>
        <v>86.748974053561895</v>
      </c>
      <c r="U584" s="123">
        <f t="shared" si="89"/>
        <v>87.549703221695196</v>
      </c>
      <c r="V584" s="119">
        <f t="shared" si="81"/>
        <v>0.87438515988557497</v>
      </c>
      <c r="W584" s="178" t="str">
        <f>VLOOKUP(A584,raw_아이건설넷결과!C:H,6,FALSE)</f>
        <v>4,525,423,450</v>
      </c>
      <c r="X584" s="84">
        <f t="shared" si="90"/>
        <v>0.99873001016512708</v>
      </c>
      <c r="Y584" s="118">
        <f t="shared" si="91"/>
        <v>99873.001016512702</v>
      </c>
      <c r="Z584" s="121">
        <f t="shared" si="92"/>
        <v>3961825824.7340503</v>
      </c>
      <c r="AA584" s="83">
        <f t="shared" si="93"/>
        <v>3856833834.7372494</v>
      </c>
      <c r="AB584" s="118">
        <f t="shared" si="94"/>
        <v>3779697158.0425043</v>
      </c>
      <c r="AC584" s="61" t="str">
        <f>INDEX(raw_공고목록!A:A,MATCH(직접!$A584,raw_공고목록!C:C,0))</f>
        <v>2024/05/24 12:00</v>
      </c>
      <c r="AD584" s="61">
        <f t="shared" si="95"/>
        <v>45436.541666666664</v>
      </c>
      <c r="AE584" s="186" t="str">
        <f>LEFT(VLOOKUP($A584,raw_공고목록!$C:$X,7,FALSE),10)</f>
        <v>2024/05/16</v>
      </c>
      <c r="AF584" s="9" t="e">
        <f>VLOOKUP(A584,raw_부광!A:L,12,FALSE)</f>
        <v>#N/A</v>
      </c>
    </row>
    <row r="585" spans="1:32" ht="12" customHeight="1">
      <c r="A585" s="19" t="s">
        <v>11569</v>
      </c>
      <c r="B585" s="18" t="str">
        <f>VLOOKUP(A585,raw_공고목록!$C:$M,3,FALSE)</f>
        <v>올림픽테니스경기장 코트 및 관람환경 개선공사(건축·기계)</v>
      </c>
      <c r="C585" s="18" t="str">
        <f>VLOOKUP($A585,raw_공고목록!$C:$N,4,FALSE)</f>
        <v>서울올림픽기념국민체육진흥공단</v>
      </c>
      <c r="D585" s="19" t="s">
        <v>20</v>
      </c>
      <c r="E585" s="113">
        <v>1121690000</v>
      </c>
      <c r="F585" s="115">
        <f>VLOOKUP($A585,raw_공고목록!$C:$X,11,FALSE)</f>
        <v>1233859000</v>
      </c>
      <c r="G585" s="184">
        <v>1.01752</v>
      </c>
      <c r="H585" s="115">
        <f>VLOOKUP($A585,raw_공고목록!$C:$X,13,FALSE)</f>
        <v>56040030</v>
      </c>
      <c r="I585" s="114">
        <f>IF(E585="","-",IF(E585&lt;1000000000,낙찰하한율!$B$3,IF(AND(E585&lt;5000000000,E585&gt;=1000000000),낙찰하한율!$B$4,IF(AND(E585&gt;=5000000000,E585&lt;10000000000),낙찰하한율!$B$5,IF(AND(E585&gt;=10000000000,E585&lt;30000000000),낙찰하한율!$B$6)))))</f>
        <v>0.86745000000000005</v>
      </c>
      <c r="J585" s="86">
        <f t="shared" ref="J585:J595" si="96">(F585*G585-H585)*I585+H585</f>
        <v>1096490944.063416</v>
      </c>
      <c r="K585" s="115">
        <f>VLOOKUP($A585,raw_공고목록!$C:$X,12,FALSE)</f>
        <v>1083677375</v>
      </c>
      <c r="L585" s="115">
        <f t="shared" ref="L585:L595" si="97">K585*G585*0.98</f>
        <v>1080610134.5577998</v>
      </c>
      <c r="M585" s="120">
        <f t="shared" ref="M585:M595" si="98">((L585-H585)/I585+H585)/F585</f>
        <v>1.0026824344132979</v>
      </c>
      <c r="N585" s="115">
        <f t="shared" ref="N585:N595" si="99">J585</f>
        <v>1096490944.063416</v>
      </c>
      <c r="O585" s="119">
        <f t="shared" ref="O585:O595" si="100">(N585-H585)/(F585-H585)</f>
        <v>0.88337082400992062</v>
      </c>
      <c r="P585" s="119"/>
      <c r="Q585" s="116">
        <f t="shared" ref="Q585:Q595" si="101">((R585-H585)/I585+H585)/F585</f>
        <v>0.99796368013803505</v>
      </c>
      <c r="R585" s="134">
        <v>1075559600</v>
      </c>
      <c r="S585" s="115" t="str">
        <f>VLOOKUP(A585,raw_아이건설넷결과!C:N,10,FALSE)</f>
        <v>주식회사 탑스페이스건설</v>
      </c>
      <c r="T585" s="126">
        <f t="shared" ref="T585:T595" si="102">(R585-H585)/(W585-H585)*100</f>
        <v>86.747608644284753</v>
      </c>
      <c r="U585" s="123">
        <f t="shared" ref="U585:U595" si="103">R585/W585*100</f>
        <v>87.350757916688195</v>
      </c>
      <c r="V585" s="119">
        <f t="shared" si="81"/>
        <v>0.87170381704878763</v>
      </c>
      <c r="W585" s="178" t="str">
        <f>VLOOKUP(A585,raw_아이건설넷결과!C:H,6,FALSE)</f>
        <v>1,231,311,125</v>
      </c>
      <c r="X585" s="84">
        <f t="shared" ref="X585:X595" si="104">W585/F585</f>
        <v>0.99793503552674978</v>
      </c>
      <c r="Y585" s="118">
        <f t="shared" ref="Y585:Y595" si="105">X585*100000</f>
        <v>99793.503552674985</v>
      </c>
      <c r="Z585" s="121">
        <f t="shared" ref="Z585:Z595" si="106">(W585-H585)*I585+H585</f>
        <v>1075528941.3577499</v>
      </c>
      <c r="AA585" s="83">
        <f t="shared" ref="AA585:AA595" si="107">K585*X585</f>
        <v>1081439619.72016</v>
      </c>
      <c r="AB585" s="118">
        <f t="shared" ref="AB585:AB595" si="108">AA585*0.98</f>
        <v>1059810827.3257568</v>
      </c>
      <c r="AC585" s="61" t="str">
        <f>INDEX(raw_공고목록!A:A,MATCH(직접!$A585,raw_공고목록!C:C,0))</f>
        <v>2024/05/27 10:00</v>
      </c>
      <c r="AD585" s="61">
        <f t="shared" ref="AD585:AD595" si="109">AC585+1/24</f>
        <v>45439.458333333328</v>
      </c>
      <c r="AE585" s="186" t="str">
        <f>LEFT(VLOOKUP($A585,raw_공고목록!$C:$X,7,FALSE),10)</f>
        <v>2024/05/21</v>
      </c>
      <c r="AF585" s="9" t="e">
        <f>VLOOKUP(A585,raw_부광!A:L,12,FALSE)</f>
        <v>#N/A</v>
      </c>
    </row>
    <row r="586" spans="1:32" ht="12.6" customHeight="1">
      <c r="A586" s="19" t="s">
        <v>11577</v>
      </c>
      <c r="B586" s="18" t="str">
        <f>VLOOKUP(A586,raw_공고목록!$C:$M,3,FALSE)</f>
        <v>24-D-위병소 신축 등 2건 시설공사(2007)</v>
      </c>
      <c r="C586" s="18" t="str">
        <f>VLOOKUP($A586,raw_공고목록!$C:$N,4,FALSE)</f>
        <v>국군재정관리단</v>
      </c>
      <c r="D586" s="19" t="s">
        <v>20</v>
      </c>
      <c r="E586" s="113">
        <v>1658227462</v>
      </c>
      <c r="F586" s="115">
        <f>VLOOKUP($A586,raw_공고목록!$C:$X,11,FALSE)</f>
        <v>1788283330</v>
      </c>
      <c r="G586" s="184">
        <v>1.0028300000000001</v>
      </c>
      <c r="H586" s="115">
        <f>VLOOKUP($A586,raw_공고목록!$C:$X,13,FALSE)</f>
        <v>100722756</v>
      </c>
      <c r="I586" s="114">
        <f>IF(E586="","-",IF(E586&lt;1000000000,낙찰하한율!$B$3,IF(AND(E586&lt;5000000000,E586&gt;=1000000000),낙찰하한율!$B$4,IF(AND(E586&gt;=5000000000,E586&lt;10000000000),낙찰하한율!$B$5,IF(AND(E586&gt;=10000000000,E586&lt;30000000000),낙찰하한율!$B$6)))))</f>
        <v>0.86745000000000005</v>
      </c>
      <c r="J586" s="86">
        <f t="shared" si="96"/>
        <v>1568987203.1564424</v>
      </c>
      <c r="K586" s="115">
        <f>VLOOKUP($A586,raw_공고목록!$C:$X,12,FALSE)</f>
        <v>1622129809</v>
      </c>
      <c r="L586" s="115">
        <f t="shared" si="97"/>
        <v>1594186027.6322806</v>
      </c>
      <c r="M586" s="120">
        <f t="shared" si="98"/>
        <v>1.0190742439114147</v>
      </c>
      <c r="N586" s="115">
        <f t="shared" si="99"/>
        <v>1568987203.1564424</v>
      </c>
      <c r="O586" s="119">
        <f t="shared" si="100"/>
        <v>0.87005140424455207</v>
      </c>
      <c r="P586" s="119"/>
      <c r="Q586" s="116">
        <f t="shared" si="101"/>
        <v>1.0129900861742773</v>
      </c>
      <c r="R586" s="134">
        <v>1584748000</v>
      </c>
      <c r="S586" s="115" t="str">
        <f>VLOOKUP(A586,raw_아이건설넷결과!C:N,10,FALSE)</f>
        <v>백상건설 주식회사</v>
      </c>
      <c r="T586" s="126">
        <f t="shared" si="102"/>
        <v>88.233743663660789</v>
      </c>
      <c r="U586" s="123">
        <f t="shared" si="103"/>
        <v>88.898558052461553</v>
      </c>
      <c r="V586" s="119">
        <f t="shared" si="81"/>
        <v>0.88618395833282193</v>
      </c>
      <c r="W586" s="178" t="str">
        <f>VLOOKUP(A586,raw_아이건설넷결과!C:H,6,FALSE)</f>
        <v>1,782,647,587</v>
      </c>
      <c r="X586" s="84">
        <f t="shared" si="104"/>
        <v>0.99684851784644213</v>
      </c>
      <c r="Y586" s="118">
        <f t="shared" si="105"/>
        <v>99684.851784644212</v>
      </c>
      <c r="Z586" s="121">
        <f t="shared" si="106"/>
        <v>1559708450.6509502</v>
      </c>
      <c r="AA586" s="83">
        <f t="shared" si="107"/>
        <v>1617017695.8561823</v>
      </c>
      <c r="AB586" s="118">
        <f t="shared" si="108"/>
        <v>1584677341.9390585</v>
      </c>
      <c r="AC586" s="61" t="str">
        <f>INDEX(raw_공고목록!A:A,MATCH(직접!$A586,raw_공고목록!C:C,0))</f>
        <v/>
      </c>
      <c r="AD586" s="61" t="e">
        <f t="shared" si="109"/>
        <v>#VALUE!</v>
      </c>
      <c r="AE586" s="186" t="str">
        <f>LEFT(VLOOKUP($A586,raw_공고목록!$C:$X,7,FALSE),10)</f>
        <v/>
      </c>
      <c r="AF586" s="9" t="e">
        <f>VLOOKUP(A586,raw_부광!A:L,12,FALSE)</f>
        <v>#N/A</v>
      </c>
    </row>
    <row r="587" spans="1:32" ht="12" customHeight="1">
      <c r="A587" s="19" t="s">
        <v>11544</v>
      </c>
      <c r="B587" s="18" t="str">
        <f>VLOOKUP(A587,raw_공고목록!$C:$M,3,FALSE)</f>
        <v>관악소방서 다목적 실내 훈련장 설치공사</v>
      </c>
      <c r="C587" s="18" t="str">
        <f>VLOOKUP($A587,raw_공고목록!$C:$N,4,FALSE)</f>
        <v>서울특별시</v>
      </c>
      <c r="D587" s="19" t="s">
        <v>20</v>
      </c>
      <c r="E587" s="113">
        <v>1425645533</v>
      </c>
      <c r="F587" s="115">
        <f>VLOOKUP($A587,raw_공고목록!$C:$X,11,FALSE)</f>
        <v>1425645533</v>
      </c>
      <c r="G587" s="184">
        <v>1.00352</v>
      </c>
      <c r="H587" s="115">
        <f>VLOOKUP($A587,raw_공고목록!$C:$X,13,FALSE)</f>
        <v>53237591</v>
      </c>
      <c r="I587" s="114">
        <f>IF(E587="","-",IF(E587&lt;1000000000,낙찰하한율!$B$3,IF(AND(E587&lt;5000000000,E587&gt;=1000000000),낙찰하한율!$B$4,IF(AND(E587&gt;=5000000000,E587&lt;10000000000),낙찰하한율!$B$5,IF(AND(E587&gt;=10000000000,E587&lt;30000000000),낙찰하한율!$B$6)))))</f>
        <v>0.86745000000000005</v>
      </c>
      <c r="J587" s="86">
        <f t="shared" si="96"/>
        <v>1248085960.5738552</v>
      </c>
      <c r="K587" s="115">
        <f>VLOOKUP($A587,raw_공고목록!$C:$X,12,FALSE)</f>
        <v>1228844054</v>
      </c>
      <c r="L587" s="115">
        <f t="shared" si="97"/>
        <v>1208506193.3686783</v>
      </c>
      <c r="M587" s="120">
        <f t="shared" si="98"/>
        <v>0.97151504458656002</v>
      </c>
      <c r="N587" s="115">
        <f t="shared" si="99"/>
        <v>1248085960.5738552</v>
      </c>
      <c r="O587" s="119">
        <f t="shared" si="100"/>
        <v>0.87062187051512641</v>
      </c>
      <c r="P587" s="119"/>
      <c r="Q587" s="116">
        <f t="shared" si="101"/>
        <v>1.0007349940907437</v>
      </c>
      <c r="R587" s="134">
        <v>1244641810</v>
      </c>
      <c r="S587" s="115" t="str">
        <f>VLOOKUP(A587,raw_아이건설넷결과!C:N,10,FALSE)</f>
        <v>(주)건우구조엔지니어링</v>
      </c>
      <c r="T587" s="126">
        <f t="shared" si="102"/>
        <v>86.753550824132546</v>
      </c>
      <c r="U587" s="123">
        <f t="shared" si="103"/>
        <v>87.247893881636784</v>
      </c>
      <c r="V587" s="119">
        <f t="shared" si="81"/>
        <v>0.87303735829823559</v>
      </c>
      <c r="W587" s="178" t="str">
        <f>VLOOKUP(A587,raw_아이건설넷결과!C:H,6,FALSE)</f>
        <v>1,426,558,000</v>
      </c>
      <c r="X587" s="84">
        <f t="shared" si="104"/>
        <v>1.0006400377785913</v>
      </c>
      <c r="Y587" s="118">
        <f t="shared" si="105"/>
        <v>100064.00377785914</v>
      </c>
      <c r="Z587" s="121">
        <f t="shared" si="106"/>
        <v>1244524379.78705</v>
      </c>
      <c r="AA587" s="83">
        <f t="shared" si="107"/>
        <v>1229630560.6185575</v>
      </c>
      <c r="AB587" s="118">
        <f t="shared" si="108"/>
        <v>1205037949.4061863</v>
      </c>
      <c r="AC587" s="61" t="str">
        <f>INDEX(raw_공고목록!A:A,MATCH(직접!$A587,raw_공고목록!C:C,0))</f>
        <v>2024/05/28 12:00</v>
      </c>
      <c r="AD587" s="61">
        <f t="shared" si="109"/>
        <v>45440.541666666664</v>
      </c>
      <c r="AE587" s="186" t="str">
        <f>LEFT(VLOOKUP($A587,raw_공고목록!$C:$X,7,FALSE),10)</f>
        <v>2024/05/21</v>
      </c>
      <c r="AF587" s="9" t="e">
        <f>VLOOKUP(A587,raw_부광!A:L,12,FALSE)</f>
        <v>#N/A</v>
      </c>
    </row>
    <row r="588" spans="1:32" ht="12.6" customHeight="1">
      <c r="A588" s="19" t="s">
        <v>11564</v>
      </c>
      <c r="B588" s="18" t="str">
        <f>VLOOKUP(A588,raw_공고목록!$C:$M,3,FALSE)</f>
        <v>의회청사 공간재배치 및 내진보강공사 (장기계속)</v>
      </c>
      <c r="C588" s="18" t="str">
        <f>VLOOKUP($A588,raw_공고목록!$C:$N,4,FALSE)</f>
        <v>서울특별시</v>
      </c>
      <c r="D588" s="19" t="s">
        <v>20</v>
      </c>
      <c r="E588" s="113">
        <v>3714590000</v>
      </c>
      <c r="F588" s="115">
        <f>VLOOKUP($A588,raw_공고목록!$C:$X,11,FALSE)</f>
        <v>4086049000</v>
      </c>
      <c r="G588" s="184">
        <v>1.0109300000000001</v>
      </c>
      <c r="H588" s="115">
        <f>VLOOKUP($A588,raw_공고목록!$C:$X,13,FALSE)</f>
        <v>180510147</v>
      </c>
      <c r="I588" s="114">
        <f>IF(E588="","-",IF(E588&lt;1000000000,낙찰하한율!$B$3,IF(AND(E588&lt;5000000000,E588&gt;=1000000000),낙찰하한율!$B$4,IF(AND(E588&gt;=5000000000,E588&lt;10000000000),낙찰하한율!$B$5,IF(AND(E588&gt;=10000000000,E588&lt;30000000000),낙찰하한율!$B$6)))))</f>
        <v>0.86745000000000005</v>
      </c>
      <c r="J588" s="86">
        <f t="shared" si="96"/>
        <v>3607110589.2660475</v>
      </c>
      <c r="K588" s="115">
        <f>VLOOKUP($A588,raw_공고목록!$C:$X,12,FALSE)</f>
        <v>3457093792</v>
      </c>
      <c r="L588" s="115">
        <f t="shared" si="97"/>
        <v>3424982230.6036291</v>
      </c>
      <c r="M588" s="120">
        <f t="shared" si="98"/>
        <v>0.95954580560723124</v>
      </c>
      <c r="N588" s="115">
        <f t="shared" si="99"/>
        <v>3607110589.2660475</v>
      </c>
      <c r="O588" s="119">
        <f t="shared" si="100"/>
        <v>0.87736944151354146</v>
      </c>
      <c r="P588" s="119"/>
      <c r="Q588" s="116">
        <f t="shared" si="101"/>
        <v>1.0000000002722995</v>
      </c>
      <c r="R588" s="134">
        <v>3568369826</v>
      </c>
      <c r="S588" s="115" t="str">
        <f>VLOOKUP(A588,raw_아이건설넷결과!C:N,10,FALSE)</f>
        <v>(주)오아시스종합건설</v>
      </c>
      <c r="T588" s="126">
        <f t="shared" si="102"/>
        <v>86.74772148389502</v>
      </c>
      <c r="U588" s="123">
        <f t="shared" si="103"/>
        <v>87.333187413755411</v>
      </c>
      <c r="V588" s="119">
        <f t="shared" si="81"/>
        <v>0.87330568625094807</v>
      </c>
      <c r="W588" s="178" t="str">
        <f>VLOOKUP(A588,raw_아이건설넷결과!C:H,6,FALSE)</f>
        <v>4,085,926,475</v>
      </c>
      <c r="X588" s="84">
        <f t="shared" si="104"/>
        <v>0.99997001382019646</v>
      </c>
      <c r="Y588" s="118">
        <f t="shared" si="105"/>
        <v>99997.001382019647</v>
      </c>
      <c r="Z588" s="121">
        <f t="shared" si="106"/>
        <v>3568263540.7236004</v>
      </c>
      <c r="AA588" s="83">
        <f t="shared" si="107"/>
        <v>3456990126.9639554</v>
      </c>
      <c r="AB588" s="118">
        <f t="shared" si="108"/>
        <v>3387850324.4246764</v>
      </c>
      <c r="AC588" s="61" t="str">
        <f>INDEX(raw_공고목록!A:A,MATCH(직접!$A588,raw_공고목록!C:C,0))</f>
        <v>2024/05/28 12:00</v>
      </c>
      <c r="AD588" s="61">
        <f t="shared" si="109"/>
        <v>45440.541666666664</v>
      </c>
      <c r="AE588" s="186" t="str">
        <f>LEFT(VLOOKUP($A588,raw_공고목록!$C:$X,7,FALSE),10)</f>
        <v>2024/05/21</v>
      </c>
      <c r="AF588" s="9" t="e">
        <f>VLOOKUP(A588,raw_부광!A:L,12,FALSE)</f>
        <v>#N/A</v>
      </c>
    </row>
    <row r="589" spans="1:32" ht="12" customHeight="1">
      <c r="A589" s="19" t="s">
        <v>11601</v>
      </c>
      <c r="B589" s="18" t="str">
        <f>VLOOKUP(A589,raw_공고목록!$C:$M,3,FALSE)</f>
        <v>개화수신소 리모델링 건축(기계설비)공사</v>
      </c>
      <c r="C589" s="18" t="str">
        <f>VLOOKUP($A589,raw_공고목록!$C:$N,4,FALSE)</f>
        <v>서울특별시 강서구</v>
      </c>
      <c r="D589" s="19" t="s">
        <v>20</v>
      </c>
      <c r="E589" s="113">
        <v>483916938</v>
      </c>
      <c r="F589" s="115">
        <f>VLOOKUP($A589,raw_공고목록!$C:$X,11,FALSE)</f>
        <v>532308630</v>
      </c>
      <c r="G589" s="184">
        <v>1.0125299999999999</v>
      </c>
      <c r="H589" s="115">
        <f>VLOOKUP($A589,raw_공고목록!$C:$X,13,FALSE)</f>
        <v>26612640</v>
      </c>
      <c r="I589" s="114">
        <f>IF(E589="","-",IF(E589&lt;1000000000,낙찰하한율!$B$3,IF(AND(E589&lt;5000000000,E589&gt;=1000000000),낙찰하한율!$B$4,IF(AND(E589&gt;=5000000000,E589&lt;10000000000),낙찰하한율!$B$5,IF(AND(E589&gt;=10000000000,E589&lt;30000000000),낙찰하한율!$B$6)))))</f>
        <v>0.87744999999999995</v>
      </c>
      <c r="J589" s="86">
        <f t="shared" si="96"/>
        <v>476188026.24414045</v>
      </c>
      <c r="K589" s="115">
        <f>VLOOKUP($A589,raw_공고목록!$C:$X,12,FALSE)</f>
        <v>445365563</v>
      </c>
      <c r="L589" s="115">
        <f t="shared" si="97"/>
        <v>441927073.63430214</v>
      </c>
      <c r="M589" s="120">
        <f t="shared" si="98"/>
        <v>0.9391777316291321</v>
      </c>
      <c r="N589" s="115">
        <f t="shared" si="99"/>
        <v>476188026.24414045</v>
      </c>
      <c r="O589" s="119">
        <f t="shared" si="100"/>
        <v>0.88902303979934749</v>
      </c>
      <c r="P589" s="119"/>
      <c r="Q589" s="116">
        <f t="shared" si="101"/>
        <v>1.0173051165030196</v>
      </c>
      <c r="R589" s="134">
        <v>478418360</v>
      </c>
      <c r="S589" s="115" t="str">
        <f>VLOOKUP(A589,raw_아이건설넷결과!C:N,10,FALSE)</f>
        <v>(주)적산건설</v>
      </c>
      <c r="T589" s="126">
        <f t="shared" si="102"/>
        <v>87.753392238460279</v>
      </c>
      <c r="U589" s="123">
        <f t="shared" si="103"/>
        <v>88.355298034862614</v>
      </c>
      <c r="V589" s="119">
        <f t="shared" si="81"/>
        <v>0.89876123180644285</v>
      </c>
      <c r="W589" s="178" t="str">
        <f>VLOOKUP(A589,raw_아이건설넷결과!C:H,6,FALSE)</f>
        <v>541,471,050</v>
      </c>
      <c r="X589" s="84">
        <f t="shared" si="104"/>
        <v>1.0172126084072692</v>
      </c>
      <c r="Y589" s="118">
        <f t="shared" si="105"/>
        <v>101721.26084072693</v>
      </c>
      <c r="Z589" s="121">
        <f t="shared" si="106"/>
        <v>478375151.8545</v>
      </c>
      <c r="AA589" s="83">
        <f t="shared" si="107"/>
        <v>453031466.03400201</v>
      </c>
      <c r="AB589" s="118">
        <f t="shared" si="108"/>
        <v>443970836.71332198</v>
      </c>
      <c r="AC589" s="61" t="str">
        <f>INDEX(raw_공고목록!A:A,MATCH(직접!$A589,raw_공고목록!C:C,0))</f>
        <v>2024/05/28 10:00</v>
      </c>
      <c r="AD589" s="61">
        <f t="shared" si="109"/>
        <v>45440.458333333328</v>
      </c>
      <c r="AE589" s="186" t="str">
        <f>LEFT(VLOOKUP($A589,raw_공고목록!$C:$X,7,FALSE),10)</f>
        <v>2024/05/20</v>
      </c>
      <c r="AF589" s="9" t="e">
        <f>VLOOKUP(A589,raw_부광!A:L,12,FALSE)</f>
        <v>#N/A</v>
      </c>
    </row>
    <row r="590" spans="1:32" ht="12.6" customHeight="1">
      <c r="A590" s="19" t="s">
        <v>11549</v>
      </c>
      <c r="B590" s="18" t="str">
        <f>VLOOKUP(A590,raw_공고목록!$C:$M,3,FALSE)</f>
        <v>서울식약청 지하주차장 보수.보강공사 관련 조달계약 요청</v>
      </c>
      <c r="C590" s="18" t="str">
        <f>VLOOKUP($A590,raw_공고목록!$C:$N,4,FALSE)</f>
        <v>조달청 서울지방조달청</v>
      </c>
      <c r="D590" s="19" t="s">
        <v>20</v>
      </c>
      <c r="E590" s="113">
        <v>800806364</v>
      </c>
      <c r="F590" s="115">
        <f>VLOOKUP($A590,raw_공고목록!$C:$X,11,FALSE)</f>
        <v>866961000</v>
      </c>
      <c r="G590" s="184">
        <v>1.0065200000000001</v>
      </c>
      <c r="H590" s="115">
        <f>VLOOKUP($A590,raw_공고목록!$C:$X,13,FALSE)</f>
        <v>49886992</v>
      </c>
      <c r="I590" s="114">
        <f>IF(E590="","-",IF(E590&lt;1000000000,낙찰하한율!$B$3,IF(AND(E590&lt;5000000000,E590&gt;=1000000000),낙찰하한율!$B$4,IF(AND(E590&gt;=5000000000,E590&lt;10000000000),낙찰하한율!$B$5,IF(AND(E590&gt;=10000000000,E590&lt;30000000000),낙찰하한율!$B$6)))))</f>
        <v>0.87744999999999995</v>
      </c>
      <c r="J590" s="86">
        <f t="shared" si="96"/>
        <v>771788441.65961397</v>
      </c>
      <c r="K590" s="115">
        <f>VLOOKUP($A590,raw_공고목록!$C:$X,12,FALSE)</f>
        <v>744389832</v>
      </c>
      <c r="L590" s="115">
        <f t="shared" si="97"/>
        <v>734258388.63054717</v>
      </c>
      <c r="M590" s="120">
        <f t="shared" si="98"/>
        <v>0.95718476077155323</v>
      </c>
      <c r="N590" s="115">
        <f t="shared" si="99"/>
        <v>771788441.65961397</v>
      </c>
      <c r="O590" s="119">
        <f t="shared" si="100"/>
        <v>0.88352027183762027</v>
      </c>
      <c r="P590" s="119"/>
      <c r="Q590" s="116">
        <f t="shared" si="101"/>
        <v>0.99241558158485021</v>
      </c>
      <c r="R590" s="134">
        <v>761059000</v>
      </c>
      <c r="S590" s="115" t="str">
        <f>VLOOKUP(A590,raw_아이건설넷결과!C:N,10,FALSE)</f>
        <v>원석이엔씨(주)</v>
      </c>
      <c r="T590" s="126">
        <f t="shared" si="102"/>
        <v>87.753261599506715</v>
      </c>
      <c r="U590" s="123">
        <f t="shared" si="103"/>
        <v>88.463416587499395</v>
      </c>
      <c r="V590" s="119">
        <f t="shared" si="81"/>
        <v>0.87784686969771419</v>
      </c>
      <c r="W590" s="178" t="str">
        <f>VLOOKUP(A590,raw_아이건설넷결과!C:H,6,FALSE)</f>
        <v>860,309,300</v>
      </c>
      <c r="X590" s="84">
        <f t="shared" si="104"/>
        <v>0.99232756721467286</v>
      </c>
      <c r="Y590" s="118">
        <f t="shared" si="105"/>
        <v>99232.756721467289</v>
      </c>
      <c r="Z590" s="121">
        <f t="shared" si="106"/>
        <v>760992046.15459991</v>
      </c>
      <c r="AA590" s="83">
        <f t="shared" si="107"/>
        <v>738678551.04789901</v>
      </c>
      <c r="AB590" s="118">
        <f t="shared" si="108"/>
        <v>723904980.02694106</v>
      </c>
      <c r="AC590" s="61" t="str">
        <f>INDEX(raw_공고목록!A:A,MATCH(직접!$A590,raw_공고목록!C:C,0))</f>
        <v>2024/05/29 14:00</v>
      </c>
      <c r="AD590" s="61">
        <f t="shared" si="109"/>
        <v>45441.625</v>
      </c>
      <c r="AE590" s="186" t="str">
        <f>LEFT(VLOOKUP($A590,raw_공고목록!$C:$X,7,FALSE),10)</f>
        <v>2024/05/20</v>
      </c>
      <c r="AF590" s="9" t="e">
        <f>VLOOKUP(A590,raw_부광!A:L,12,FALSE)</f>
        <v>#N/A</v>
      </c>
    </row>
    <row r="591" spans="1:32" ht="12" customHeight="1">
      <c r="A591" s="19" t="s">
        <v>11573</v>
      </c>
      <c r="B591" s="18" t="str">
        <f>VLOOKUP(A591,raw_공고목록!$C:$M,3,FALSE)</f>
        <v>쌍문4동 제1공영주차장 증축공사</v>
      </c>
      <c r="C591" s="18" t="str">
        <f>VLOOKUP($A591,raw_공고목록!$C:$N,4,FALSE)</f>
        <v>서울특별시 도봉구</v>
      </c>
      <c r="D591" s="19" t="s">
        <v>20</v>
      </c>
      <c r="E591" s="113">
        <v>532386933</v>
      </c>
      <c r="F591" s="115">
        <f>VLOOKUP($A591,raw_공고목록!$C:$X,11,FALSE)</f>
        <v>585625000</v>
      </c>
      <c r="G591" s="184">
        <v>1.0003899999999999</v>
      </c>
      <c r="H591" s="115">
        <f>VLOOKUP($A591,raw_공고목록!$C:$X,13,FALSE)</f>
        <v>59356668</v>
      </c>
      <c r="I591" s="114">
        <f>IF(E591="","-",IF(E591&lt;1000000000,낙찰하한율!$B$3,IF(AND(E591&lt;5000000000,E591&gt;=1000000000),낙찰하한율!$B$4,IF(AND(E591&gt;=5000000000,E591&lt;10000000000),낙찰하한율!$B$5,IF(AND(E591&gt;=10000000000,E591&lt;30000000000),낙찰하한율!$B$6)))))</f>
        <v>0.87744999999999995</v>
      </c>
      <c r="J591" s="86">
        <f t="shared" si="96"/>
        <v>521331220.00933737</v>
      </c>
      <c r="K591" s="115">
        <f>VLOOKUP($A591,raw_공고목록!$C:$X,12,FALSE)</f>
        <v>482790687</v>
      </c>
      <c r="L591" s="115">
        <f t="shared" si="97"/>
        <v>473319395.86057132</v>
      </c>
      <c r="M591" s="120">
        <f t="shared" si="98"/>
        <v>0.90695572496473109</v>
      </c>
      <c r="N591" s="115">
        <f t="shared" si="99"/>
        <v>521331220.00933737</v>
      </c>
      <c r="O591" s="119">
        <f t="shared" si="100"/>
        <v>0.87783080211890341</v>
      </c>
      <c r="P591" s="119"/>
      <c r="Q591" s="116">
        <f t="shared" si="101"/>
        <v>1.0063519350131997</v>
      </c>
      <c r="R591" s="134">
        <v>524394800</v>
      </c>
      <c r="S591" s="115" t="str">
        <f>VLOOKUP(A591,raw_아이건설넷결과!C:N,10,FALSE)</f>
        <v>고현건설(주)</v>
      </c>
      <c r="T591" s="126">
        <f t="shared" si="102"/>
        <v>87.747603834438507</v>
      </c>
      <c r="U591" s="123">
        <f t="shared" si="103"/>
        <v>88.98165350304042</v>
      </c>
      <c r="V591" s="119">
        <f t="shared" si="81"/>
        <v>0.89544469583778019</v>
      </c>
      <c r="W591" s="178" t="str">
        <f>VLOOKUP(A591,raw_아이건설넷결과!C:H,6,FALSE)</f>
        <v>589,329,125</v>
      </c>
      <c r="X591" s="84">
        <f t="shared" si="104"/>
        <v>1.0063250800426895</v>
      </c>
      <c r="Y591" s="118">
        <f t="shared" si="105"/>
        <v>100632.50800426895</v>
      </c>
      <c r="Z591" s="121">
        <f t="shared" si="106"/>
        <v>524381000.39464998</v>
      </c>
      <c r="AA591" s="83">
        <f t="shared" si="107"/>
        <v>485844376.73914003</v>
      </c>
      <c r="AB591" s="118">
        <f t="shared" si="108"/>
        <v>476127489.20435721</v>
      </c>
      <c r="AC591" s="61" t="str">
        <f>INDEX(raw_공고목록!A:A,MATCH(직접!$A591,raw_공고목록!C:C,0))</f>
        <v>2024/05/29 10:00</v>
      </c>
      <c r="AD591" s="61">
        <f t="shared" si="109"/>
        <v>45441.458333333328</v>
      </c>
      <c r="AE591" s="186" t="str">
        <f>LEFT(VLOOKUP($A591,raw_공고목록!$C:$X,7,FALSE),10)</f>
        <v>2024/05/21</v>
      </c>
      <c r="AF591" s="9" t="e">
        <f>VLOOKUP(A591,raw_부광!A:L,12,FALSE)</f>
        <v>#N/A</v>
      </c>
    </row>
    <row r="592" spans="1:32" ht="12" customHeight="1">
      <c r="A592" s="19" t="s">
        <v>11597</v>
      </c>
      <c r="B592" s="18" t="str">
        <f>VLOOKUP(A592,raw_공고목록!$C:$M,3,FALSE)</f>
        <v>삼각산보건지소 창호·냉난방기 교체 공사(건축,기계)</v>
      </c>
      <c r="C592" s="18" t="str">
        <f>VLOOKUP($A592,raw_공고목록!$C:$N,4,FALSE)</f>
        <v>서울특별시 강북구</v>
      </c>
      <c r="D592" s="19" t="s">
        <v>20</v>
      </c>
      <c r="E592" s="113">
        <v>325271252</v>
      </c>
      <c r="F592" s="115">
        <f>VLOOKUP($A592,raw_공고목록!$C:$X,11,FALSE)</f>
        <v>357797000</v>
      </c>
      <c r="G592" s="184">
        <v>1.0043200000000001</v>
      </c>
      <c r="H592" s="115">
        <f>VLOOKUP($A592,raw_공고목록!$C:$X,13,FALSE)</f>
        <v>22699291</v>
      </c>
      <c r="I592" s="114">
        <f>IF(E592="","-",IF(E592&lt;1000000000,낙찰하한율!$B$3,IF(AND(E592&lt;5000000000,E592&gt;=1000000000),낙찰하한율!$B$4,IF(AND(E592&gt;=5000000000,E592&lt;10000000000),낙찰하한율!$B$5,IF(AND(E592&gt;=10000000000,E592&lt;30000000000),낙찰하한율!$B$6)))))</f>
        <v>0.87744999999999995</v>
      </c>
      <c r="J592" s="86">
        <f t="shared" si="96"/>
        <v>318087035.34549803</v>
      </c>
      <c r="K592" s="115">
        <f>VLOOKUP($A592,raw_공고목록!$C:$X,12,FALSE)</f>
        <v>304345776</v>
      </c>
      <c r="L592" s="115">
        <f t="shared" si="97"/>
        <v>299547338.75727367</v>
      </c>
      <c r="M592" s="120">
        <f t="shared" si="98"/>
        <v>0.94526678464316283</v>
      </c>
      <c r="N592" s="115">
        <f t="shared" si="99"/>
        <v>318087035.34549803</v>
      </c>
      <c r="O592" s="119">
        <f t="shared" si="100"/>
        <v>0.88149735558322784</v>
      </c>
      <c r="P592" s="119"/>
      <c r="Q592" s="116">
        <f t="shared" si="101"/>
        <v>0.99560925226650443</v>
      </c>
      <c r="R592" s="134">
        <v>315352305</v>
      </c>
      <c r="S592" s="115" t="str">
        <f>VLOOKUP(A592,raw_아이건설넷결과!C:N,10,FALSE)</f>
        <v>은하수산업(주)</v>
      </c>
      <c r="T592" s="126">
        <f t="shared" si="102"/>
        <v>87.747737097918048</v>
      </c>
      <c r="U592" s="123">
        <f t="shared" si="103"/>
        <v>88.528493698759974</v>
      </c>
      <c r="V592" s="119">
        <f t="shared" si="81"/>
        <v>0.88137213280156068</v>
      </c>
      <c r="W592" s="178" t="str">
        <f>VLOOKUP(A592,raw_아이건설넷결과!C:H,6,FALSE)</f>
        <v>356,215,600</v>
      </c>
      <c r="X592" s="84">
        <f t="shared" si="104"/>
        <v>0.99558017535082743</v>
      </c>
      <c r="Y592" s="118">
        <f t="shared" si="105"/>
        <v>99558.017535082749</v>
      </c>
      <c r="Z592" s="121">
        <f t="shared" si="106"/>
        <v>315343176.33204997</v>
      </c>
      <c r="AA592" s="83">
        <f t="shared" si="107"/>
        <v>303000621.03736365</v>
      </c>
      <c r="AB592" s="118">
        <f t="shared" si="108"/>
        <v>296940608.61661637</v>
      </c>
      <c r="AC592" s="61" t="str">
        <f>INDEX(raw_공고목록!A:A,MATCH(직접!$A592,raw_공고목록!C:C,0))</f>
        <v>2024/05/31 10:00</v>
      </c>
      <c r="AD592" s="61">
        <f t="shared" si="109"/>
        <v>45443.458333333328</v>
      </c>
      <c r="AE592" s="186" t="str">
        <f>LEFT(VLOOKUP($A592,raw_공고목록!$C:$X,7,FALSE),10)</f>
        <v>2024/05/23</v>
      </c>
      <c r="AF592" s="9" t="e">
        <f>VLOOKUP(A592,raw_부광!A:L,12,FALSE)</f>
        <v>#N/A</v>
      </c>
    </row>
    <row r="593" spans="1:32" ht="12" customHeight="1">
      <c r="A593" s="19" t="s">
        <v>11593</v>
      </c>
      <c r="B593" s="18" t="str">
        <f>VLOOKUP(A593,raw_공고목록!$C:$M,3,FALSE)</f>
        <v>김포공항 국제선 및 기타건물 보수보강공사</v>
      </c>
      <c r="C593" s="18" t="str">
        <f>VLOOKUP($A593,raw_공고목록!$C:$N,4,FALSE)</f>
        <v>한국공항공사 김포공항</v>
      </c>
      <c r="D593" s="19" t="s">
        <v>20</v>
      </c>
      <c r="E593" s="113">
        <v>705850000</v>
      </c>
      <c r="F593" s="115">
        <f>VLOOKUP($A593,raw_공고목록!$C:$X,11,FALSE)</f>
        <v>776435000</v>
      </c>
      <c r="G593" s="184">
        <v>1.00953</v>
      </c>
      <c r="H593" s="115">
        <f>VLOOKUP($A593,raw_공고목록!$C:$X,13,FALSE)</f>
        <v>32861817</v>
      </c>
      <c r="I593" s="114">
        <f>IF(E593="","-",IF(E593&lt;1000000000,낙찰하한율!$B$3,IF(AND(E593&lt;5000000000,E593&gt;=1000000000),낙찰하한율!$B$4,IF(AND(E593&gt;=5000000000,E593&lt;10000000000),낙찰하한율!$B$5,IF(AND(E593&gt;=10000000000,E593&lt;30000000000),낙찰하한율!$B$6)))))</f>
        <v>0.87744999999999995</v>
      </c>
      <c r="J593" s="86">
        <f t="shared" si="96"/>
        <v>691802732.37219751</v>
      </c>
      <c r="K593" s="115">
        <f>VLOOKUP($A593,raw_공고목록!$C:$X,12,FALSE)</f>
        <v>681033841</v>
      </c>
      <c r="L593" s="115">
        <f t="shared" si="97"/>
        <v>673773611.63463533</v>
      </c>
      <c r="M593" s="120">
        <f t="shared" si="98"/>
        <v>0.98306651327172689</v>
      </c>
      <c r="N593" s="115">
        <f t="shared" si="99"/>
        <v>691802732.37219751</v>
      </c>
      <c r="O593" s="119">
        <f t="shared" si="100"/>
        <v>0.88618165694686912</v>
      </c>
      <c r="P593" s="119"/>
      <c r="Q593" s="116">
        <f t="shared" si="101"/>
        <v>1.0074209900839932</v>
      </c>
      <c r="R593" s="134">
        <v>690365900</v>
      </c>
      <c r="S593" s="115" t="str">
        <f>VLOOKUP(A593,raw_아이건설넷결과!C:N,10,FALSE)</f>
        <v>일토건설(주)</v>
      </c>
      <c r="T593" s="126">
        <f t="shared" si="102"/>
        <v>87.745765990143937</v>
      </c>
      <c r="U593" s="123">
        <f t="shared" si="103"/>
        <v>88.260597683779991</v>
      </c>
      <c r="V593" s="119">
        <f t="shared" si="81"/>
        <v>0.88914835111760804</v>
      </c>
      <c r="W593" s="178" t="str">
        <f>VLOOKUP(A593,raw_아이건설넷결과!C:H,6,FALSE)</f>
        <v>782,190,375</v>
      </c>
      <c r="X593" s="84">
        <f t="shared" si="104"/>
        <v>1.0074125651213559</v>
      </c>
      <c r="Y593" s="118">
        <f t="shared" si="105"/>
        <v>100741.25651213559</v>
      </c>
      <c r="Z593" s="121">
        <f t="shared" si="106"/>
        <v>690360160.21709991</v>
      </c>
      <c r="AA593" s="83">
        <f t="shared" si="107"/>
        <v>686082048.69625962</v>
      </c>
      <c r="AB593" s="118">
        <f t="shared" si="108"/>
        <v>672360407.72233438</v>
      </c>
      <c r="AC593" s="61" t="str">
        <f>INDEX(raw_공고목록!A:A,MATCH(직접!$A593,raw_공고목록!C:C,0))</f>
        <v>2024/06/03 10:00</v>
      </c>
      <c r="AD593" s="61">
        <f t="shared" si="109"/>
        <v>45446.458333333328</v>
      </c>
      <c r="AE593" s="186" t="str">
        <f>LEFT(VLOOKUP($A593,raw_공고목록!$C:$X,7,FALSE),10)</f>
        <v>2024/05/24</v>
      </c>
      <c r="AF593" s="9" t="e">
        <f>VLOOKUP(A593,raw_부광!A:L,12,FALSE)</f>
        <v>#N/A</v>
      </c>
    </row>
    <row r="594" spans="1:32" ht="12" customHeight="1">
      <c r="A594" s="19" t="s">
        <v>11665</v>
      </c>
      <c r="B594" s="18" t="str">
        <f>VLOOKUP(A594,raw_공고목록!$C:$M,3,FALSE)</f>
        <v>부천전기사업소 등 2개소 처소개량공사</v>
      </c>
      <c r="C594" s="18" t="str">
        <f>VLOOKUP($A594,raw_공고목록!$C:$N,4,FALSE)</f>
        <v>한국철도공사 회계통합센터</v>
      </c>
      <c r="D594" s="19" t="s">
        <v>20</v>
      </c>
      <c r="E594" s="113">
        <v>280453636</v>
      </c>
      <c r="F594" s="115">
        <f>VLOOKUP($A594,raw_공고목록!$C:$X,11,FALSE)</f>
        <v>308499000</v>
      </c>
      <c r="G594" s="184">
        <v>1.00953</v>
      </c>
      <c r="H594" s="115">
        <f>VLOOKUP($A594,raw_공고목록!$C:$X,13,FALSE)</f>
        <v>14870482</v>
      </c>
      <c r="I594" s="114">
        <f>IF(E594="","-",IF(E594&lt;1000000000,낙찰하한율!$B$3,IF(AND(E594&lt;5000000000,E594&gt;=1000000000),낙찰하한율!$B$4,IF(AND(E594&gt;=5000000000,E594&lt;10000000000),낙찰하한율!$B$5,IF(AND(E594&gt;=10000000000,E594&lt;30000000000),낙찰하한율!$B$6)))))</f>
        <v>0.87744999999999995</v>
      </c>
      <c r="J594" s="86">
        <f>(F594*G594-H594)*I594+H594</f>
        <v>275094524.14425153</v>
      </c>
      <c r="K594" s="115">
        <f>VLOOKUP($A594,raw_공고목록!$C:$X,12,FALSE)</f>
        <v>224275432</v>
      </c>
      <c r="L594" s="115">
        <f>K594*G594*0.98</f>
        <v>221884521.32962081</v>
      </c>
      <c r="M594" s="120">
        <f>((L594-H594)/I594+H594)/F594</f>
        <v>0.81296004285406898</v>
      </c>
      <c r="N594" s="115">
        <f>J594</f>
        <v>275094524.14425153</v>
      </c>
      <c r="O594" s="119">
        <f>(N594-H594)/(F594-H594)</f>
        <v>0.88623558745833919</v>
      </c>
      <c r="P594" s="119"/>
      <c r="Q594" s="116">
        <f>((R594-H594)/I594+H594)/F594</f>
        <v>1.0015579853989909</v>
      </c>
      <c r="R594" s="134">
        <v>272936560</v>
      </c>
      <c r="S594" s="115" t="str">
        <f>VLOOKUP(A594,raw_아이건설넷결과!C:N,10,FALSE)</f>
        <v>예토노아종합건설 주식회사</v>
      </c>
      <c r="T594" s="126">
        <f>(R594-H594)/(W594-H594)*100</f>
        <v>87.745488369324846</v>
      </c>
      <c r="U594" s="123">
        <f>R594/W594*100</f>
        <v>88.335273061512467</v>
      </c>
      <c r="V594" s="119">
        <f t="shared" si="81"/>
        <v>0.88472429408199049</v>
      </c>
      <c r="W594" s="178" t="str">
        <f>VLOOKUP(A594,raw_아이건설넷결과!C:H,6,FALSE)</f>
        <v>308,978,000</v>
      </c>
      <c r="X594" s="84">
        <f>W594/F594</f>
        <v>1.001552679263142</v>
      </c>
      <c r="Y594" s="118">
        <f>X594*100000</f>
        <v>100155.26792631419</v>
      </c>
      <c r="Z594" s="121">
        <f>(W594-H594)*I594+H594</f>
        <v>272935123.66909999</v>
      </c>
      <c r="AA594" s="83">
        <f>K594*X594</f>
        <v>224623659.8124986</v>
      </c>
      <c r="AB594" s="118">
        <f>AA594*0.98</f>
        <v>220131186.61624864</v>
      </c>
      <c r="AC594" s="61" t="str">
        <f>INDEX(raw_공고목록!A:A,MATCH(직접!$A594,raw_공고목록!C:C,0))</f>
        <v/>
      </c>
      <c r="AD594" s="61" t="e">
        <f>AC594+1/24</f>
        <v>#VALUE!</v>
      </c>
      <c r="AE594" s="186" t="str">
        <f>LEFT(VLOOKUP($A594,raw_공고목록!$C:$X,7,FALSE),10)</f>
        <v/>
      </c>
      <c r="AF594" s="9" t="e">
        <f>VLOOKUP(A594,raw_부광!A:L,12,FALSE)</f>
        <v>#N/A</v>
      </c>
    </row>
    <row r="595" spans="1:32" ht="12.6" customHeight="1">
      <c r="A595" s="19" t="s">
        <v>11660</v>
      </c>
      <c r="B595" s="18" t="str">
        <f>VLOOKUP(A595,raw_공고목록!$C:$M,3,FALSE)</f>
        <v>24-018 00아파트 공가세대 보수공사</v>
      </c>
      <c r="C595" s="18" t="str">
        <f>VLOOKUP($A595,raw_공고목록!$C:$N,4,FALSE)</f>
        <v>수도방위사령부</v>
      </c>
      <c r="D595" s="19" t="s">
        <v>20</v>
      </c>
      <c r="E595" s="113">
        <v>1704011491</v>
      </c>
      <c r="F595" s="115">
        <f>VLOOKUP($A595,raw_공고목록!$C:$X,11,FALSE)</f>
        <v>1874412640</v>
      </c>
      <c r="G595" s="184">
        <v>1.0063200000000001</v>
      </c>
      <c r="H595" s="115">
        <f>VLOOKUP($A595,raw_공고목록!$C:$X,13,FALSE)</f>
        <v>108508058</v>
      </c>
      <c r="I595" s="114">
        <f>IF(E595="","-",IF(E595&lt;1000000000,낙찰하한율!$B$3,IF(AND(E595&lt;5000000000,E595&gt;=1000000000),낙찰하한율!$B$4,IF(AND(E595&gt;=5000000000,E595&lt;10000000000),낙찰하한율!$B$5,IF(AND(E595&gt;=10000000000,E595&lt;30000000000),낙찰하한율!$B$6)))))</f>
        <v>0.86745000000000005</v>
      </c>
      <c r="J595" s="86">
        <f t="shared" si="96"/>
        <v>1650618050.0815699</v>
      </c>
      <c r="K595" s="115">
        <f>VLOOKUP($A595,raw_공고목록!$C:$X,12,FALSE)</f>
        <v>1556563000</v>
      </c>
      <c r="L595" s="115">
        <f t="shared" si="97"/>
        <v>1535072468.5968001</v>
      </c>
      <c r="M595" s="120">
        <f t="shared" si="98"/>
        <v>0.93525697559100318</v>
      </c>
      <c r="N595" s="115">
        <f t="shared" si="99"/>
        <v>1650618050.0815699</v>
      </c>
      <c r="O595" s="119">
        <f t="shared" si="100"/>
        <v>0.8732691493076209</v>
      </c>
      <c r="P595" s="119"/>
      <c r="Q595" s="116">
        <f t="shared" si="101"/>
        <v>1.0096013552592136</v>
      </c>
      <c r="R595" s="134">
        <v>1655953400</v>
      </c>
      <c r="S595" s="115" t="str">
        <f>VLOOKUP(A595,raw_아이건설넷결과!C:N,10,FALSE)</f>
        <v>동우메인티넌스(주)</v>
      </c>
      <c r="T595" s="126">
        <f t="shared" si="102"/>
        <v>87.746592141640932</v>
      </c>
      <c r="U595" s="123">
        <f t="shared" si="103"/>
        <v>88.456827234545827</v>
      </c>
      <c r="V595" s="119">
        <f t="shared" si="81"/>
        <v>0.88345189562955573</v>
      </c>
      <c r="W595" s="178" t="str">
        <f>VLOOKUP(A595,raw_아이건설넷결과!C:H,6,FALSE)</f>
        <v>1,872,047,022</v>
      </c>
      <c r="X595" s="84">
        <f t="shared" si="104"/>
        <v>0.99873794171597141</v>
      </c>
      <c r="Y595" s="118">
        <f t="shared" si="105"/>
        <v>99873.794171597139</v>
      </c>
      <c r="Z595" s="121">
        <f t="shared" si="106"/>
        <v>1638289932.3218</v>
      </c>
      <c r="AA595" s="83">
        <f t="shared" si="107"/>
        <v>1554598526.7712376</v>
      </c>
      <c r="AB595" s="118">
        <f t="shared" si="108"/>
        <v>1523506556.2358129</v>
      </c>
      <c r="AC595" s="61" t="str">
        <f>INDEX(raw_공고목록!A:A,MATCH(직접!$A595,raw_공고목록!C:C,0))</f>
        <v/>
      </c>
      <c r="AD595" s="61" t="e">
        <f t="shared" si="109"/>
        <v>#VALUE!</v>
      </c>
      <c r="AE595" s="186" t="str">
        <f>LEFT(VLOOKUP($A595,raw_공고목록!$C:$X,7,FALSE),10)</f>
        <v/>
      </c>
      <c r="AF595" s="9" t="e">
        <f>VLOOKUP(A595,raw_부광!A:L,12,FALSE)</f>
        <v>#N/A</v>
      </c>
    </row>
    <row r="596" spans="1:32" ht="12" customHeight="1">
      <c r="A596" s="19" t="s">
        <v>11617</v>
      </c>
      <c r="B596" s="18" t="str">
        <f>VLOOKUP(A596,raw_공고목록!$C:$M,3,FALSE)</f>
        <v>영등포공업고등학교 본관동 내진보강공사</v>
      </c>
      <c r="C596" s="18" t="str">
        <f>VLOOKUP($A596,raw_공고목록!$C:$N,4,FALSE)</f>
        <v>서울특별시교육청 영등포공업고등학교</v>
      </c>
      <c r="D596" s="19" t="s">
        <v>20</v>
      </c>
      <c r="E596" s="113">
        <v>1315020000</v>
      </c>
      <c r="F596" s="115">
        <f>VLOOKUP($A596,raw_공고목록!$C:$X,11,FALSE)</f>
        <v>1446522000</v>
      </c>
      <c r="G596" s="184">
        <v>1.00962</v>
      </c>
      <c r="H596" s="115">
        <f>VLOOKUP($A596,raw_공고목록!$C:$X,13,FALSE)</f>
        <v>42598503</v>
      </c>
      <c r="I596" s="114">
        <f>IF(E596="","-",IF(E596&lt;1000000000,낙찰하한율!$B$3,IF(AND(E596&lt;5000000000,E596&gt;=1000000000),낙찰하한율!$B$4,IF(AND(E596&gt;=5000000000,E596&lt;10000000000),낙찰하한율!$B$5,IF(AND(E596&gt;=10000000000,E596&lt;30000000000),낙찰하한율!$B$6)))))</f>
        <v>0.86745000000000005</v>
      </c>
      <c r="J596" s="86">
        <f t="shared" ref="J596:J604" si="110">(F596*G596-H596)*I596+H596</f>
        <v>1272502977.0682681</v>
      </c>
      <c r="K596" s="115">
        <f>VLOOKUP($A596,raw_공고목록!$C:$X,12,FALSE)</f>
        <v>1166501198</v>
      </c>
      <c r="L596" s="115">
        <f t="shared" ref="L596:L604" si="111">K596*G596*0.98</f>
        <v>1154168480.7342649</v>
      </c>
      <c r="M596" s="120">
        <f t="shared" ref="M596:M604" si="112">((L596-H596)/I596+H596)/F596</f>
        <v>0.91531344681248317</v>
      </c>
      <c r="N596" s="115">
        <f t="shared" ref="N596:N604" si="113">J596</f>
        <v>1272502977.0682681</v>
      </c>
      <c r="O596" s="119">
        <f t="shared" ref="O596:O604" si="114">(N596-H596)/(F596-H596)</f>
        <v>0.87604807291594755</v>
      </c>
      <c r="P596" s="119"/>
      <c r="Q596" s="116">
        <f t="shared" ref="Q596:Q604" si="115">((R596-H596)/I596+H596)/F596</f>
        <v>0.99958005534100247</v>
      </c>
      <c r="R596" s="134">
        <v>1259905000</v>
      </c>
      <c r="S596" s="115" t="str">
        <f>VLOOKUP(A596,raw_아이건설넷결과!C:N,10,FALSE)</f>
        <v>주식회사 신행건설</v>
      </c>
      <c r="T596" s="126">
        <f t="shared" ref="T596:T604" si="116">(R596-H596)/(W596-H596)*100</f>
        <v>86.745895748663344</v>
      </c>
      <c r="U596" s="123">
        <f t="shared" ref="U596:U604" si="117">R596/W596*100</f>
        <v>87.136382628937596</v>
      </c>
      <c r="V596" s="119">
        <f t="shared" si="81"/>
        <v>0.87098917264998388</v>
      </c>
      <c r="W596" s="178" t="str">
        <f>VLOOKUP(A596,raw_아이건설넷결과!C:H,6,FALSE)</f>
        <v>1,445,900,050</v>
      </c>
      <c r="X596" s="84">
        <f t="shared" ref="X596:X604" si="118">W596/F596</f>
        <v>0.99957003764892616</v>
      </c>
      <c r="Y596" s="118">
        <f t="shared" ref="Y596:Y604" si="119">X596*100000</f>
        <v>99957.003764892623</v>
      </c>
      <c r="Z596" s="121">
        <f t="shared" ref="Z596:Z604" si="120">(W596-H596)*I596+H596</f>
        <v>1259892429.9451501</v>
      </c>
      <c r="AA596" s="83">
        <f t="shared" ref="AA596:AA604" si="121">K596*X596</f>
        <v>1165999646.4023774</v>
      </c>
      <c r="AB596" s="118">
        <f t="shared" ref="AB596:AB604" si="122">AA596*0.98</f>
        <v>1142679653.4743297</v>
      </c>
      <c r="AC596" s="61" t="str">
        <f>INDEX(raw_공고목록!A:A,MATCH(직접!$A596,raw_공고목록!C:C,0))</f>
        <v>2024/06/04 10:00</v>
      </c>
      <c r="AD596" s="61">
        <f t="shared" ref="AD596:AD604" si="123">AC596+1/24</f>
        <v>45447.458333333328</v>
      </c>
      <c r="AE596" s="186" t="str">
        <f>LEFT(VLOOKUP($A596,raw_공고목록!$C:$X,7,FALSE),10)</f>
        <v>2024/05/29</v>
      </c>
      <c r="AF596" s="9" t="e">
        <f>VLOOKUP(A596,raw_부광!A:L,12,FALSE)</f>
        <v>#N/A</v>
      </c>
    </row>
    <row r="597" spans="1:32" ht="12" customHeight="1">
      <c r="A597" s="19" t="s">
        <v>11667</v>
      </c>
      <c r="B597" s="18" t="str">
        <f>VLOOKUP(A597,raw_공고목록!$C:$M,3,FALSE)</f>
        <v>서울대학교 시설물 안전 결함사항 보수공사(2024년 연간단가)</v>
      </c>
      <c r="C597" s="18" t="str">
        <f>VLOOKUP($A597,raw_공고목록!$C:$N,4,FALSE)</f>
        <v>서울대학교</v>
      </c>
      <c r="D597" s="19" t="s">
        <v>20</v>
      </c>
      <c r="E597" s="113">
        <v>271793636</v>
      </c>
      <c r="F597" s="115">
        <f>VLOOKUP($A597,raw_공고목록!$C:$X,11,FALSE)</f>
        <v>298973000</v>
      </c>
      <c r="G597" s="184">
        <v>1.00952</v>
      </c>
      <c r="H597" s="115">
        <f>VLOOKUP($A597,raw_공고목록!$C:$X,13,FALSE)</f>
        <v>20024644</v>
      </c>
      <c r="I597" s="114">
        <f>IF(E597="","-",IF(E597&lt;1000000000,낙찰하한율!$B$3,IF(AND(E597&lt;5000000000,E597&gt;=1000000000),낙찰하한율!$B$4,IF(AND(E597&gt;=5000000000,E597&lt;10000000000),낙찰하한율!$B$5,IF(AND(E597&gt;=10000000000,E597&lt;30000000000),낙찰하한율!$B$6)))))</f>
        <v>0.87744999999999995</v>
      </c>
      <c r="J597" s="86">
        <f t="shared" si="110"/>
        <v>267285297.30845198</v>
      </c>
      <c r="K597" s="115">
        <f>VLOOKUP($A597,raw_공고목록!$C:$X,12,FALSE)</f>
        <v>264110803</v>
      </c>
      <c r="L597" s="115">
        <f t="shared" si="111"/>
        <v>261292635.08766881</v>
      </c>
      <c r="M597" s="120">
        <f t="shared" si="112"/>
        <v>0.9866763524165223</v>
      </c>
      <c r="N597" s="115">
        <f t="shared" si="113"/>
        <v>267285297.30845198</v>
      </c>
      <c r="O597" s="119">
        <f t="shared" si="114"/>
        <v>0.88640297743304131</v>
      </c>
      <c r="P597" s="119"/>
      <c r="Q597" s="116">
        <f t="shared" si="115"/>
        <v>0.99633109131844733</v>
      </c>
      <c r="R597" s="134">
        <v>263825400</v>
      </c>
      <c r="S597" s="115" t="str">
        <f>VLOOKUP(A597,raw_아이건설넷결과!C:N,10,FALSE)</f>
        <v>주식회사함백</v>
      </c>
      <c r="T597" s="126">
        <f t="shared" si="116"/>
        <v>87.748859339450163</v>
      </c>
      <c r="U597" s="123">
        <f t="shared" si="117"/>
        <v>88.572472912332856</v>
      </c>
      <c r="V597" s="119">
        <f t="shared" si="81"/>
        <v>0.88243888244088931</v>
      </c>
      <c r="W597" s="178" t="str">
        <f>VLOOKUP(A597,raw_아이건설넷결과!C:H,6,FALSE)</f>
        <v>297,863,875</v>
      </c>
      <c r="X597" s="84">
        <f t="shared" si="118"/>
        <v>0.99629021684232355</v>
      </c>
      <c r="Y597" s="118">
        <f t="shared" si="119"/>
        <v>99629.021684232357</v>
      </c>
      <c r="Z597" s="121">
        <f t="shared" si="120"/>
        <v>263814677.24094999</v>
      </c>
      <c r="AA597" s="83">
        <f t="shared" si="121"/>
        <v>263131009.1912702</v>
      </c>
      <c r="AB597" s="118">
        <f t="shared" si="122"/>
        <v>257868389.0074448</v>
      </c>
      <c r="AC597" s="61" t="str">
        <f>INDEX(raw_공고목록!A:A,MATCH(직접!$A597,raw_공고목록!C:C,0))</f>
        <v/>
      </c>
      <c r="AD597" s="61" t="e">
        <f t="shared" si="123"/>
        <v>#VALUE!</v>
      </c>
      <c r="AE597" s="186" t="str">
        <f>LEFT(VLOOKUP($A597,raw_공고목록!$C:$X,7,FALSE),10)</f>
        <v/>
      </c>
      <c r="AF597" s="9" t="e">
        <f>VLOOKUP(A597,raw_부광!A:L,12,FALSE)</f>
        <v>#N/A</v>
      </c>
    </row>
    <row r="598" spans="1:32" ht="12.6" customHeight="1">
      <c r="A598" s="19" t="s">
        <v>11669</v>
      </c>
      <c r="B598" s="18" t="str">
        <f>VLOOKUP(A598,raw_공고목록!$C:$M,3,FALSE)</f>
        <v>24-D-00아파트 보수공사_시설(2012)</v>
      </c>
      <c r="C598" s="18" t="str">
        <f>VLOOKUP($A598,raw_공고목록!$C:$N,4,FALSE)</f>
        <v>국군재정관리단</v>
      </c>
      <c r="D598" s="19" t="s">
        <v>20</v>
      </c>
      <c r="E598" s="113">
        <v>1753049090</v>
      </c>
      <c r="F598" s="115">
        <f>VLOOKUP($A598,raw_공고목록!$C:$X,11,FALSE)</f>
        <v>1890543130</v>
      </c>
      <c r="G598" s="184">
        <v>1.0076499999999999</v>
      </c>
      <c r="H598" s="115">
        <f>VLOOKUP($A598,raw_공고목록!$C:$X,13,FALSE)</f>
        <v>84708366</v>
      </c>
      <c r="I598" s="114">
        <f>IF(E598="","-",IF(E598&lt;1000000000,낙찰하한율!$B$3,IF(AND(E598&lt;5000000000,E598&gt;=1000000000),낙찰하한율!$B$4,IF(AND(E598&gt;=5000000000,E598&lt;10000000000),낙찰하한율!$B$5,IF(AND(E598&gt;=10000000000,E598&lt;30000000000),낙찰하한율!$B$6)))))</f>
        <v>0.86745000000000005</v>
      </c>
      <c r="J598" s="86">
        <f t="shared" si="110"/>
        <v>1663725362.0634067</v>
      </c>
      <c r="K598" s="115">
        <f>VLOOKUP($A598,raw_공고목록!$C:$X,12,FALSE)</f>
        <v>1559152727</v>
      </c>
      <c r="L598" s="115">
        <f t="shared" si="111"/>
        <v>1539658640.4543188</v>
      </c>
      <c r="M598" s="120">
        <f t="shared" si="112"/>
        <v>0.93199732907646693</v>
      </c>
      <c r="N598" s="115">
        <f t="shared" si="113"/>
        <v>1663725362.0634067</v>
      </c>
      <c r="O598" s="119">
        <f t="shared" si="114"/>
        <v>0.87439727462429484</v>
      </c>
      <c r="P598" s="119"/>
      <c r="Q598" s="116">
        <f t="shared" si="115"/>
        <v>1.0042478984174144</v>
      </c>
      <c r="R598" s="134">
        <v>1658146080</v>
      </c>
      <c r="S598" s="115" t="str">
        <f>VLOOKUP(A598,raw_아이건설넷결과!C:N,10,FALSE)</f>
        <v>태연디앤에프건설(주)</v>
      </c>
      <c r="T598" s="126">
        <f t="shared" si="116"/>
        <v>86.752533498244844</v>
      </c>
      <c r="U598" s="123">
        <f t="shared" si="117"/>
        <v>87.343642598891492</v>
      </c>
      <c r="V598" s="119">
        <f t="shared" si="81"/>
        <v>0.87707392319581723</v>
      </c>
      <c r="W598" s="178" t="str">
        <f>VLOOKUP(A598,raw_아이건설넷결과!C:H,6,FALSE)</f>
        <v>1,898,416,451</v>
      </c>
      <c r="X598" s="84">
        <f t="shared" si="118"/>
        <v>1.0041645815295417</v>
      </c>
      <c r="Y598" s="118">
        <f t="shared" si="119"/>
        <v>100416.45815295418</v>
      </c>
      <c r="Z598" s="121">
        <f t="shared" si="120"/>
        <v>1658009444.33325</v>
      </c>
      <c r="AA598" s="83">
        <f t="shared" si="121"/>
        <v>1565645945.6485987</v>
      </c>
      <c r="AB598" s="118">
        <f t="shared" si="122"/>
        <v>1534333026.7356267</v>
      </c>
      <c r="AC598" s="61" t="str">
        <f>INDEX(raw_공고목록!A:A,MATCH(직접!$A598,raw_공고목록!C:C,0))</f>
        <v/>
      </c>
      <c r="AD598" s="61" t="e">
        <f t="shared" si="123"/>
        <v>#VALUE!</v>
      </c>
      <c r="AE598" s="186" t="str">
        <f>LEFT(VLOOKUP($A598,raw_공고목록!$C:$X,7,FALSE),10)</f>
        <v/>
      </c>
      <c r="AF598" s="9" t="e">
        <f>VLOOKUP(A598,raw_부광!A:L,12,FALSE)</f>
        <v>#N/A</v>
      </c>
    </row>
    <row r="599" spans="1:32" ht="12" customHeight="1">
      <c r="A599" s="19" t="s">
        <v>11612</v>
      </c>
      <c r="B599" s="18" t="str">
        <f>VLOOKUP(A599,raw_공고목록!$C:$M,3,FALSE)</f>
        <v>정동별관 실내건축공사</v>
      </c>
      <c r="C599" s="18" t="str">
        <f>VLOOKUP($A599,raw_공고목록!$C:$N,4,FALSE)</f>
        <v>재단법인 서울연구원</v>
      </c>
      <c r="D599" s="19" t="s">
        <v>20</v>
      </c>
      <c r="E599" s="113">
        <v>444120000</v>
      </c>
      <c r="F599" s="115">
        <f>VLOOKUP($A599,raw_공고목록!$C:$X,11,FALSE)</f>
        <v>488532000</v>
      </c>
      <c r="G599" s="184">
        <v>1.00458</v>
      </c>
      <c r="H599" s="115">
        <f>VLOOKUP($A599,raw_공고목록!$C:$X,13,FALSE)</f>
        <v>13503226</v>
      </c>
      <c r="I599" s="114">
        <f>IF(E599="","-",IF(E599&lt;1000000000,낙찰하한율!$B$3,IF(AND(E599&lt;5000000000,E599&gt;=1000000000),낙찰하한율!$B$4,IF(AND(E599&gt;=5000000000,E599&lt;10000000000),낙찰하한율!$B$5,IF(AND(E599&gt;=10000000000,E599&lt;30000000000),낙찰하한율!$B$6)))))</f>
        <v>0.87744999999999995</v>
      </c>
      <c r="J599" s="86">
        <f t="shared" si="110"/>
        <v>432280497.55387199</v>
      </c>
      <c r="K599" s="115">
        <f>VLOOKUP($A599,raw_공고목록!$C:$X,12,FALSE)</f>
        <v>438132194</v>
      </c>
      <c r="L599" s="115">
        <f t="shared" si="111"/>
        <v>431336062.65954959</v>
      </c>
      <c r="M599" s="120">
        <f t="shared" si="112"/>
        <v>1.0023767862662285</v>
      </c>
      <c r="N599" s="115">
        <f t="shared" si="113"/>
        <v>432280497.55387199</v>
      </c>
      <c r="O599" s="119">
        <f t="shared" si="114"/>
        <v>0.88158295765441774</v>
      </c>
      <c r="P599" s="119"/>
      <c r="Q599" s="116">
        <f t="shared" si="115"/>
        <v>0.99631499349191588</v>
      </c>
      <c r="R599" s="134">
        <v>428737600</v>
      </c>
      <c r="S599" s="115" t="str">
        <f>VLOOKUP(A599,raw_아이건설넷결과!C:N,10,FALSE)</f>
        <v>(주)미도에스피</v>
      </c>
      <c r="T599" s="126">
        <f t="shared" si="116"/>
        <v>87.745900472426499</v>
      </c>
      <c r="U599" s="123">
        <f t="shared" si="117"/>
        <v>88.085864989175661</v>
      </c>
      <c r="V599" s="119">
        <f t="shared" si="81"/>
        <v>0.87760392359149453</v>
      </c>
      <c r="W599" s="178" t="str">
        <f>VLOOKUP(A599,raw_아이건설넷결과!C:H,6,FALSE)</f>
        <v>486,726,900</v>
      </c>
      <c r="X599" s="84">
        <f t="shared" si="118"/>
        <v>0.99630505268846259</v>
      </c>
      <c r="Y599" s="118">
        <f t="shared" si="119"/>
        <v>99630.50526884626</v>
      </c>
      <c r="Z599" s="121">
        <f t="shared" si="120"/>
        <v>428733338.75129998</v>
      </c>
      <c r="AA599" s="83">
        <f t="shared" si="121"/>
        <v>436513318.62768173</v>
      </c>
      <c r="AB599" s="118">
        <f t="shared" si="122"/>
        <v>427783052.25512809</v>
      </c>
      <c r="AC599" s="61" t="str">
        <f>INDEX(raw_공고목록!A:A,MATCH(직접!$A599,raw_공고목록!C:C,0))</f>
        <v>2024/06/07 14:00</v>
      </c>
      <c r="AD599" s="61">
        <f t="shared" si="123"/>
        <v>45450.625</v>
      </c>
      <c r="AE599" s="186" t="str">
        <f>LEFT(VLOOKUP($A599,raw_공고목록!$C:$X,7,FALSE),10)</f>
        <v>2024/05/29</v>
      </c>
      <c r="AF599" s="9" t="e">
        <f>VLOOKUP(A599,raw_부광!A:L,12,FALSE)</f>
        <v>#N/A</v>
      </c>
    </row>
    <row r="600" spans="1:32" ht="12" customHeight="1">
      <c r="A600" s="19" t="s">
        <v>11622</v>
      </c>
      <c r="B600" s="18" t="str">
        <f>VLOOKUP(A600,raw_공고목록!$C:$M,3,FALSE)</f>
        <v>제1기숙사 환경개선공사(1차) (건축·기계)</v>
      </c>
      <c r="C600" s="18" t="str">
        <f>VLOOKUP($A600,raw_공고목록!$C:$N,4,FALSE)</f>
        <v>인천대학교</v>
      </c>
      <c r="D600" s="19" t="s">
        <v>20</v>
      </c>
      <c r="E600" s="113">
        <v>1084760000</v>
      </c>
      <c r="F600" s="115">
        <f>VLOOKUP($A600,raw_공고목록!$C:$X,11,FALSE)</f>
        <v>1160236000</v>
      </c>
      <c r="G600" s="184">
        <v>1.00976</v>
      </c>
      <c r="H600" s="115">
        <f>VLOOKUP($A600,raw_공고목록!$C:$X,13,FALSE)</f>
        <v>58995777</v>
      </c>
      <c r="I600" s="114">
        <f>IF(E600="","-",IF(E600&lt;1000000000,낙찰하한율!$B$3,IF(AND(E600&lt;5000000000,E600&gt;=1000000000),낙찰하한율!$B$4,IF(AND(E600&gt;=5000000000,E600&lt;10000000000),낙찰하한율!$B$5,IF(AND(E600&gt;=10000000000,E600&lt;30000000000),낙찰하한율!$B$6)))))</f>
        <v>0.86745000000000005</v>
      </c>
      <c r="J600" s="86">
        <f t="shared" si="110"/>
        <v>1024089528.410982</v>
      </c>
      <c r="K600" s="115">
        <f>VLOOKUP($A600,raw_공고목록!$C:$X,12,FALSE)</f>
        <v>1058168865</v>
      </c>
      <c r="L600" s="115">
        <f t="shared" si="111"/>
        <v>1047126661.2599521</v>
      </c>
      <c r="M600" s="120">
        <f t="shared" si="112"/>
        <v>1.0326495702399143</v>
      </c>
      <c r="N600" s="115">
        <f t="shared" si="113"/>
        <v>1024089528.410982</v>
      </c>
      <c r="O600" s="119">
        <f t="shared" si="114"/>
        <v>0.87636987031028746</v>
      </c>
      <c r="P600" s="119"/>
      <c r="Q600" s="116">
        <f t="shared" si="115"/>
        <v>1.0171627481577394</v>
      </c>
      <c r="R600" s="134">
        <v>1031540000</v>
      </c>
      <c r="S600" s="115" t="str">
        <f>VLOOKUP(A600,raw_아이건설넷결과!C:N,10,FALSE)</f>
        <v>(주)나누리건설</v>
      </c>
      <c r="T600" s="126">
        <f t="shared" si="116"/>
        <v>88.809206459270982</v>
      </c>
      <c r="U600" s="123">
        <f t="shared" si="117"/>
        <v>89.381267331300165</v>
      </c>
      <c r="V600" s="119">
        <f t="shared" si="81"/>
        <v>0.88907773935647572</v>
      </c>
      <c r="W600" s="178" t="str">
        <f>VLOOKUP(A600,raw_아이건설넷결과!C:H,6,FALSE)</f>
        <v>1,154,089,700</v>
      </c>
      <c r="X600" s="84">
        <f t="shared" si="118"/>
        <v>0.99470254327567842</v>
      </c>
      <c r="Y600" s="118">
        <f t="shared" si="119"/>
        <v>99470.254327567847</v>
      </c>
      <c r="Z600" s="121">
        <f t="shared" si="120"/>
        <v>1008935000.50635</v>
      </c>
      <c r="AA600" s="83">
        <f t="shared" si="121"/>
        <v>1052563261.230638</v>
      </c>
      <c r="AB600" s="118">
        <f t="shared" si="122"/>
        <v>1031511996.0060252</v>
      </c>
      <c r="AC600" s="61" t="str">
        <f>INDEX(raw_공고목록!A:A,MATCH(직접!$A600,raw_공고목록!C:C,0))</f>
        <v>2024/06/05 10:00</v>
      </c>
      <c r="AD600" s="61">
        <f t="shared" si="123"/>
        <v>45448.458333333328</v>
      </c>
      <c r="AE600" s="186" t="str">
        <f>LEFT(VLOOKUP($A600,raw_공고목록!$C:$X,7,FALSE),10)</f>
        <v>2024/05/29</v>
      </c>
      <c r="AF600" s="9" t="e">
        <f>VLOOKUP(A600,raw_부광!A:L,12,FALSE)</f>
        <v>#N/A</v>
      </c>
    </row>
    <row r="601" spans="1:32" ht="12.6" customHeight="1">
      <c r="A601" s="19" t="s">
        <v>11651</v>
      </c>
      <c r="B601" s="18" t="str">
        <f>VLOOKUP(A601,raw_공고목록!$C:$M,3,FALSE)</f>
        <v>도봉고등학교 리모델링공사</v>
      </c>
      <c r="C601" s="18" t="str">
        <f>VLOOKUP($A601,raw_공고목록!$C:$N,4,FALSE)</f>
        <v>서울특별시교육청 서울특별시북부교육지원청</v>
      </c>
      <c r="D601" s="19" t="s">
        <v>20</v>
      </c>
      <c r="E601" s="113">
        <v>1215233637</v>
      </c>
      <c r="F601" s="115">
        <f>VLOOKUP($A601,raw_공고목록!$C:$X,11,FALSE)</f>
        <v>1336757000</v>
      </c>
      <c r="G601" s="184">
        <v>1.00936</v>
      </c>
      <c r="H601" s="115">
        <f>VLOOKUP($A601,raw_공고목록!$C:$X,13,FALSE)</f>
        <v>62975140</v>
      </c>
      <c r="I601" s="114">
        <f>IF(E601="","-",IF(E601&lt;1000000000,낙찰하한율!$B$3,IF(AND(E601&lt;5000000000,E601&gt;=1000000000),낙찰하한율!$B$4,IF(AND(E601&gt;=5000000000,E601&lt;10000000000),낙찰하한율!$B$5,IF(AND(E601&gt;=10000000000,E601&lt;30000000000),낙찰하한율!$B$6)))))</f>
        <v>0.86745000000000005</v>
      </c>
      <c r="J601" s="86">
        <f t="shared" si="110"/>
        <v>1178770788.3433239</v>
      </c>
      <c r="K601" s="115">
        <f>VLOOKUP($A601,raw_공고목록!$C:$X,12,FALSE)</f>
        <v>1160802706</v>
      </c>
      <c r="L601" s="115">
        <f t="shared" si="111"/>
        <v>1148234462.9415967</v>
      </c>
      <c r="M601" s="120">
        <f t="shared" si="112"/>
        <v>0.98302581655464538</v>
      </c>
      <c r="N601" s="115">
        <f t="shared" si="113"/>
        <v>1178770788.3433239</v>
      </c>
      <c r="O601" s="119">
        <f t="shared" si="114"/>
        <v>0.87597074772545747</v>
      </c>
      <c r="P601" s="119"/>
      <c r="Q601" s="116">
        <f t="shared" si="115"/>
        <v>0.99916560054666126</v>
      </c>
      <c r="R601" s="134">
        <v>1166949670</v>
      </c>
      <c r="S601" s="115" t="str">
        <f>VLOOKUP(A601,raw_아이건설넷결과!C:N,10,FALSE)</f>
        <v>(주)디딤종합건설</v>
      </c>
      <c r="T601" s="126">
        <f t="shared" si="116"/>
        <v>86.748240155644069</v>
      </c>
      <c r="U601" s="123">
        <f t="shared" si="117"/>
        <v>87.373079279346157</v>
      </c>
      <c r="V601" s="119">
        <f t="shared" si="81"/>
        <v>0.87297068203121431</v>
      </c>
      <c r="W601" s="178" t="str">
        <f>VLOOKUP(A601,raw_아이건설넷결과!C:H,6,FALSE)</f>
        <v>1,335,594,075</v>
      </c>
      <c r="X601" s="84">
        <f t="shared" si="118"/>
        <v>0.99913004008956008</v>
      </c>
      <c r="Y601" s="118">
        <f t="shared" si="119"/>
        <v>99913.004008956006</v>
      </c>
      <c r="Z601" s="121">
        <f t="shared" si="120"/>
        <v>1166908435.16575</v>
      </c>
      <c r="AA601" s="83">
        <f t="shared" si="121"/>
        <v>1159792854.1818497</v>
      </c>
      <c r="AB601" s="118">
        <f t="shared" si="122"/>
        <v>1136596997.0982127</v>
      </c>
      <c r="AC601" s="61" t="str">
        <f>INDEX(raw_공고목록!A:A,MATCH(직접!$A601,raw_공고목록!C:C,0))</f>
        <v>2024/06/07 12:00</v>
      </c>
      <c r="AD601" s="61">
        <f t="shared" si="123"/>
        <v>45450.541666666664</v>
      </c>
      <c r="AE601" s="186" t="str">
        <f>LEFT(VLOOKUP($A601,raw_공고목록!$C:$X,7,FALSE),10)</f>
        <v>2024/05/30</v>
      </c>
      <c r="AF601" s="9" t="e">
        <f>VLOOKUP(A601,raw_부광!A:L,12,FALSE)</f>
        <v>#N/A</v>
      </c>
    </row>
    <row r="602" spans="1:32" ht="12" customHeight="1">
      <c r="A602" s="19" t="s">
        <v>11655</v>
      </c>
      <c r="B602" s="18" t="str">
        <f>VLOOKUP(A602,raw_공고목록!$C:$M,3,FALSE)</f>
        <v>구립 새락골경로당 신축공사</v>
      </c>
      <c r="C602" s="18" t="str">
        <f>VLOOKUP($A602,raw_공고목록!$C:$N,4,FALSE)</f>
        <v>서울특별시 은평구</v>
      </c>
      <c r="D602" s="19" t="s">
        <v>20</v>
      </c>
      <c r="E602" s="113">
        <v>848954545</v>
      </c>
      <c r="F602" s="115">
        <f>VLOOKUP($A602,raw_공고목록!$C:$X,11,FALSE)</f>
        <v>933850000</v>
      </c>
      <c r="G602" s="184">
        <v>1.0095799999999999</v>
      </c>
      <c r="H602" s="115">
        <f>VLOOKUP($A602,raw_공고목록!$C:$X,13,FALSE)</f>
        <v>40374479</v>
      </c>
      <c r="I602" s="114">
        <f>IF(E602="","-",IF(E602&lt;1000000000,낙찰하한율!$B$3,IF(AND(E602&lt;5000000000,E602&gt;=1000000000),낙찰하한율!$B$4,IF(AND(E602&gt;=5000000000,E602&lt;10000000000),낙찰하한율!$B$5,IF(AND(E602&gt;=10000000000,E602&lt;30000000000),낙찰하한율!$B$6)))))</f>
        <v>0.87744999999999995</v>
      </c>
      <c r="J602" s="86">
        <f t="shared" si="110"/>
        <v>832204490.9197998</v>
      </c>
      <c r="K602" s="115">
        <f>VLOOKUP($A602,raw_공고목록!$C:$X,12,FALSE)</f>
        <v>794471265</v>
      </c>
      <c r="L602" s="115">
        <f t="shared" si="111"/>
        <v>786040653.7243259</v>
      </c>
      <c r="M602" s="120">
        <f t="shared" si="112"/>
        <v>0.95324187366860524</v>
      </c>
      <c r="N602" s="115">
        <f t="shared" si="113"/>
        <v>832204490.9197998</v>
      </c>
      <c r="O602" s="119">
        <f t="shared" si="114"/>
        <v>0.88623582102569975</v>
      </c>
      <c r="P602" s="119"/>
      <c r="Q602" s="116">
        <f t="shared" si="115"/>
        <v>0.99514600626722383</v>
      </c>
      <c r="R602" s="134">
        <v>820377180</v>
      </c>
      <c r="S602" s="115" t="str">
        <f>VLOOKUP(A602,raw_아이건설넷결과!C:N,10,FALSE)</f>
        <v>에스디엠건설 주식회사</v>
      </c>
      <c r="T602" s="126">
        <f t="shared" si="116"/>
        <v>87.749696042292939</v>
      </c>
      <c r="U602" s="123">
        <f t="shared" si="117"/>
        <v>88.281941668107535</v>
      </c>
      <c r="V602" s="119">
        <f t="shared" si="81"/>
        <v>0.87848924345451629</v>
      </c>
      <c r="W602" s="178" t="str">
        <f>VLOOKUP(A602,raw_아이건설넷결과!C:H,6,FALSE)</f>
        <v>929,269,525</v>
      </c>
      <c r="X602" s="84">
        <f t="shared" si="118"/>
        <v>0.99509506344702037</v>
      </c>
      <c r="Y602" s="118">
        <f t="shared" si="119"/>
        <v>99509.506344702037</v>
      </c>
      <c r="Z602" s="121">
        <f t="shared" si="120"/>
        <v>820335437.11269999</v>
      </c>
      <c r="AA602" s="83">
        <f t="shared" si="121"/>
        <v>790574433.85200953</v>
      </c>
      <c r="AB602" s="118">
        <f t="shared" si="122"/>
        <v>774762945.17496932</v>
      </c>
      <c r="AC602" s="61" t="str">
        <f>INDEX(raw_공고목록!A:A,MATCH(직접!$A602,raw_공고목록!C:C,0))</f>
        <v>2024/06/07 10:00</v>
      </c>
      <c r="AD602" s="61">
        <f t="shared" si="123"/>
        <v>45450.458333333328</v>
      </c>
      <c r="AE602" s="186" t="str">
        <f>LEFT(VLOOKUP($A602,raw_공고목록!$C:$X,7,FALSE),10)</f>
        <v>2024/05/30</v>
      </c>
      <c r="AF602" s="9" t="e">
        <f>VLOOKUP(A602,raw_부광!A:L,12,FALSE)</f>
        <v>#N/A</v>
      </c>
    </row>
    <row r="603" spans="1:32" ht="12.6" customHeight="1">
      <c r="A603" s="19" t="s">
        <v>11686</v>
      </c>
      <c r="B603" s="18" t="str">
        <f>VLOOKUP(A603,raw_공고목록!$C:$M,3,FALSE)</f>
        <v>구립 아이와나무어린이집 그린리모델링 공사(건축, 기계)</v>
      </c>
      <c r="C603" s="18" t="str">
        <f>VLOOKUP($A603,raw_공고목록!$C:$N,4,FALSE)</f>
        <v>서울특별시 광진구</v>
      </c>
      <c r="D603" s="19" t="s">
        <v>20</v>
      </c>
      <c r="E603" s="113">
        <v>148581818</v>
      </c>
      <c r="F603" s="115">
        <f>VLOOKUP($A603,raw_공고목록!$C:$X,11,FALSE)</f>
        <v>163440000</v>
      </c>
      <c r="G603" s="184">
        <v>1.0094799999999999</v>
      </c>
      <c r="H603" s="115">
        <f>VLOOKUP($A603,raw_공고목록!$C:$X,13,FALSE)</f>
        <v>8619689</v>
      </c>
      <c r="I603" s="114">
        <f>IF(E603="","-",IF(E603&lt;1000000000,낙찰하한율!$B$3,IF(AND(E603&lt;5000000000,E603&gt;=1000000000),낙찰하한율!$B$4,IF(AND(E603&gt;=5000000000,E603&lt;10000000000),낙찰하한율!$B$5,IF(AND(E603&gt;=10000000000,E603&lt;30000000000),낙찰하한율!$B$6)))))</f>
        <v>0.87744999999999995</v>
      </c>
      <c r="J603" s="86">
        <f t="shared" si="110"/>
        <v>145826301.74438998</v>
      </c>
      <c r="K603" s="115">
        <f>VLOOKUP($A603,raw_공고목록!$C:$X,12,FALSE)</f>
        <v>0</v>
      </c>
      <c r="L603" s="115">
        <f t="shared" si="111"/>
        <v>0</v>
      </c>
      <c r="M603" s="120">
        <f t="shared" si="112"/>
        <v>-7.3658722150246976E-3</v>
      </c>
      <c r="N603" s="115">
        <f t="shared" si="113"/>
        <v>145826301.74438998</v>
      </c>
      <c r="O603" s="119">
        <f t="shared" si="114"/>
        <v>0.88623134689601535</v>
      </c>
      <c r="P603" s="119"/>
      <c r="Q603" s="116">
        <f t="shared" si="115"/>
        <v>0.99118076066999816</v>
      </c>
      <c r="R603" s="134">
        <v>143202000</v>
      </c>
      <c r="S603" s="115" t="str">
        <f>VLOOKUP(A603,raw_아이건설넷결과!C:N,10,FALSE)</f>
        <v>(주)희상리인포스</v>
      </c>
      <c r="T603" s="126">
        <f t="shared" si="116"/>
        <v>87.7450477823824</v>
      </c>
      <c r="U603" s="123">
        <f t="shared" si="117"/>
        <v>88.397114788099898</v>
      </c>
      <c r="V603" s="119">
        <f t="shared" si="81"/>
        <v>0.87617474302496334</v>
      </c>
      <c r="W603" s="178" t="str">
        <f>VLOOKUP(A603,raw_아이건설넷결과!C:H,6,FALSE)</f>
        <v>161,998,500</v>
      </c>
      <c r="X603" s="84">
        <f t="shared" si="118"/>
        <v>0.99118024963289275</v>
      </c>
      <c r="Y603" s="118">
        <f t="shared" si="119"/>
        <v>99118.024963289281</v>
      </c>
      <c r="Z603" s="121">
        <f t="shared" si="120"/>
        <v>143201926.71195</v>
      </c>
      <c r="AA603" s="83">
        <f t="shared" si="121"/>
        <v>0</v>
      </c>
      <c r="AB603" s="118">
        <f t="shared" si="122"/>
        <v>0</v>
      </c>
      <c r="AC603" s="61" t="str">
        <f>INDEX(raw_공고목록!A:A,MATCH(직접!$A603,raw_공고목록!C:C,0))</f>
        <v>2024/06/07 14:00</v>
      </c>
      <c r="AD603" s="61">
        <f t="shared" si="123"/>
        <v>45450.625</v>
      </c>
      <c r="AE603" s="186" t="str">
        <f>LEFT(VLOOKUP($A603,raw_공고목록!$C:$X,7,FALSE),10)</f>
        <v>2024/06/03</v>
      </c>
      <c r="AF603" s="9" t="e">
        <f>VLOOKUP(A603,raw_부광!A:L,12,FALSE)</f>
        <v>#N/A</v>
      </c>
    </row>
    <row r="604" spans="1:32" ht="12" customHeight="1">
      <c r="A604" s="19" t="s">
        <v>11706</v>
      </c>
      <c r="B604" s="18" t="str">
        <f>VLOOKUP(A604,raw_공고목록!$C:$M,3,FALSE)</f>
        <v>봉림교 공중화장실 시설 개선 공사(건축·기계설비) (긴급공고)</v>
      </c>
      <c r="C604" s="18" t="str">
        <f>VLOOKUP($A604,raw_공고목록!$C:$N,4,FALSE)</f>
        <v>서울특별시 관악구</v>
      </c>
      <c r="D604" s="19" t="s">
        <v>20</v>
      </c>
      <c r="E604" s="113">
        <v>95626364</v>
      </c>
      <c r="F604" s="115">
        <f>VLOOKUP($A604,raw_공고목록!$C:$X,11,FALSE)</f>
        <v>105189000</v>
      </c>
      <c r="G604" s="184">
        <v>1.0095799999999999</v>
      </c>
      <c r="H604" s="115">
        <f>VLOOKUP($A604,raw_공고목록!$C:$X,13,FALSE)</f>
        <v>4771492</v>
      </c>
      <c r="I604" s="114">
        <f>IF(E604="","-",IF(E604&lt;1000000000,낙찰하한율!$B$3,IF(AND(E604&lt;5000000000,E604&gt;=1000000000),낙찰하한율!$B$4,IF(AND(E604&gt;=5000000000,E604&lt;10000000000),낙찰하한율!$B$5,IF(AND(E604&gt;=10000000000,E604&lt;30000000000),낙찰하한율!$B$6)))))</f>
        <v>0.87744999999999995</v>
      </c>
      <c r="J604" s="86">
        <f t="shared" si="110"/>
        <v>93767050.07811898</v>
      </c>
      <c r="K604" s="115">
        <f>VLOOKUP($A604,raw_공고목록!$C:$X,12,FALSE)</f>
        <v>0</v>
      </c>
      <c r="L604" s="115">
        <f t="shared" si="111"/>
        <v>0</v>
      </c>
      <c r="M604" s="120">
        <f t="shared" si="112"/>
        <v>-6.3354112414899591E-3</v>
      </c>
      <c r="N604" s="115">
        <f t="shared" si="113"/>
        <v>93767050.07811898</v>
      </c>
      <c r="O604" s="119">
        <f t="shared" si="114"/>
        <v>0.88625539361242645</v>
      </c>
      <c r="P604" s="119"/>
      <c r="Q604" s="116">
        <f t="shared" si="115"/>
        <v>0.99557049985284074</v>
      </c>
      <c r="R604" s="134">
        <v>92474000</v>
      </c>
      <c r="S604" s="115" t="str">
        <f>VLOOKUP(A604,raw_아이건설넷결과!C:N,10,FALSE)</f>
        <v>우리피앤씨건설주식회사</v>
      </c>
      <c r="T604" s="126">
        <f t="shared" si="116"/>
        <v>87.745935218258225</v>
      </c>
      <c r="U604" s="123">
        <f t="shared" si="117"/>
        <v>88.304272263707716</v>
      </c>
      <c r="V604" s="119">
        <f t="shared" si="81"/>
        <v>0.87912234168972037</v>
      </c>
      <c r="W604" s="178" t="str">
        <f>VLOOKUP(A604,raw_아이건설넷결과!C:H,6,FALSE)</f>
        <v>104,722,000</v>
      </c>
      <c r="X604" s="84">
        <f t="shared" si="118"/>
        <v>0.9955603722822729</v>
      </c>
      <c r="Y604" s="118">
        <f t="shared" si="119"/>
        <v>99556.037228227287</v>
      </c>
      <c r="Z604" s="121">
        <f t="shared" si="120"/>
        <v>92473065.244599998</v>
      </c>
      <c r="AA604" s="83">
        <f t="shared" si="121"/>
        <v>0</v>
      </c>
      <c r="AB604" s="118">
        <f t="shared" si="122"/>
        <v>0</v>
      </c>
      <c r="AC604" s="61">
        <f>INDEX(raw_공고목록!A:A,MATCH(직접!$A604,raw_공고목록!C:C,0))</f>
        <v>0</v>
      </c>
      <c r="AD604" s="61">
        <f t="shared" si="123"/>
        <v>4.1666666666666664E-2</v>
      </c>
      <c r="AE604" s="186" t="str">
        <f>LEFT(VLOOKUP($A604,raw_공고목록!$C:$X,7,FALSE),10)</f>
        <v/>
      </c>
      <c r="AF604" s="9" t="e">
        <f>VLOOKUP(A604,raw_부광!A:L,12,FALSE)</f>
        <v>#N/A</v>
      </c>
    </row>
    <row r="605" spans="1:32" ht="12" customHeight="1">
      <c r="A605" s="19" t="s">
        <v>11709</v>
      </c>
      <c r="B605" s="18" t="str">
        <f>VLOOKUP(A605,raw_공고목록!$C:$M,3,FALSE)</f>
        <v>24-A-00부대 시설공사(1197)</v>
      </c>
      <c r="C605" s="18" t="str">
        <f>VLOOKUP($A605,raw_공고목록!$C:$N,4,FALSE)</f>
        <v>국군재정관리단</v>
      </c>
      <c r="D605" s="19" t="s">
        <v>20</v>
      </c>
      <c r="E605" s="113">
        <v>2293027596</v>
      </c>
      <c r="F605" s="115">
        <f>VLOOKUP($A605,raw_공고목록!$C:$X,11,FALSE)</f>
        <v>2472872540</v>
      </c>
      <c r="G605" s="184">
        <v>1.00976</v>
      </c>
      <c r="H605" s="115">
        <f>VLOOKUP($A605,raw_공고목록!$C:$X,13,FALSE)</f>
        <v>150925843</v>
      </c>
      <c r="I605" s="114">
        <f>IF(E605="","-",IF(E605&lt;1000000000,낙찰하한율!$B$3,IF(AND(E605&lt;5000000000,E605&gt;=1000000000),낙찰하한율!$B$4,IF(AND(E605&gt;=5000000000,E605&lt;10000000000),낙찰하한율!$B$5,IF(AND(E605&gt;=10000000000,E605&lt;30000000000),낙찰하한율!$B$6)))))</f>
        <v>0.86745000000000005</v>
      </c>
      <c r="J605" s="86">
        <f t="shared" ref="J605:J609" si="124">(F605*G605-H605)*I605+H605</f>
        <v>2186034615.7725224</v>
      </c>
      <c r="K605" s="115">
        <f>VLOOKUP($A605,raw_공고목록!$C:$X,12,FALSE)</f>
        <v>2200226648</v>
      </c>
      <c r="L605" s="115">
        <f t="shared" ref="L605:L609" si="125">K605*G605*0.98</f>
        <v>2177266842.8827901</v>
      </c>
      <c r="M605" s="120">
        <f t="shared" ref="M605:M609" si="126">((L605-H605)/I605+H605)/F605</f>
        <v>1.0056726379483043</v>
      </c>
      <c r="N605" s="115">
        <f t="shared" ref="N605:N609" si="127">J605</f>
        <v>2186034615.7725224</v>
      </c>
      <c r="O605" s="119">
        <f t="shared" ref="O605:O609" si="128">(N605-H605)/(F605-H605)</f>
        <v>0.87646661975570861</v>
      </c>
      <c r="P605" s="119"/>
      <c r="Q605" s="116" t="e">
        <f t="shared" ref="Q605:Q609" si="129">((R605-H605)/I605+H605)/F605</f>
        <v>#N/A</v>
      </c>
      <c r="R605" s="134" t="e">
        <f>VLOOKUP(A605,raw_아이건설넷결과!C:J,8,FALSE)</f>
        <v>#N/A</v>
      </c>
      <c r="S605" s="115" t="e">
        <f>VLOOKUP(A605,raw_아이건설넷결과!C:N,10,FALSE)</f>
        <v>#N/A</v>
      </c>
      <c r="T605" s="126" t="e">
        <f t="shared" ref="T605:T609" si="130">(R605-H605)/(W605-H605)*100</f>
        <v>#N/A</v>
      </c>
      <c r="U605" s="123" t="e">
        <f t="shared" ref="U605:U609" si="131">R605/W605*100</f>
        <v>#N/A</v>
      </c>
      <c r="V605" s="119" t="e">
        <f t="shared" si="81"/>
        <v>#N/A</v>
      </c>
      <c r="W605" s="178" t="e">
        <f>VLOOKUP(A605,raw_아이건설넷결과!C:H,6,FALSE)</f>
        <v>#N/A</v>
      </c>
      <c r="X605" s="84" t="e">
        <f t="shared" ref="X605:X609" si="132">W605/F605</f>
        <v>#N/A</v>
      </c>
      <c r="Y605" s="118" t="e">
        <f t="shared" ref="Y605:Y609" si="133">X605*100000</f>
        <v>#N/A</v>
      </c>
      <c r="Z605" s="121" t="e">
        <f t="shared" ref="Z605:Z609" si="134">(W605-H605)*I605+H605</f>
        <v>#N/A</v>
      </c>
      <c r="AA605" s="83" t="e">
        <f t="shared" ref="AA605:AA609" si="135">K605*X605</f>
        <v>#N/A</v>
      </c>
      <c r="AB605" s="118" t="e">
        <f t="shared" ref="AB605:AB609" si="136">AA605*0.98</f>
        <v>#N/A</v>
      </c>
      <c r="AC605" s="61">
        <f>INDEX(raw_공고목록!A:A,MATCH(직접!$A605,raw_공고목록!C:C,0))</f>
        <v>0</v>
      </c>
      <c r="AD605" s="61">
        <f t="shared" ref="AD605:AD609" si="137">AC605+1/24</f>
        <v>4.1666666666666664E-2</v>
      </c>
      <c r="AE605" s="186" t="str">
        <f>LEFT(VLOOKUP($A605,raw_공고목록!$C:$X,7,FALSE),10)</f>
        <v/>
      </c>
      <c r="AF605" s="9" t="e">
        <f>VLOOKUP(A605,raw_부광!A:L,12,FALSE)</f>
        <v>#N/A</v>
      </c>
    </row>
    <row r="606" spans="1:32" ht="12" customHeight="1">
      <c r="A606" s="19" t="s">
        <v>11711</v>
      </c>
      <c r="B606" s="18" t="str">
        <f>VLOOKUP(A606,raw_공고목록!$C:$M,3,FALSE)</f>
        <v>이음학교(일신여중,잠실여고) 도서관 증축 건축공사 입찰공고</v>
      </c>
      <c r="C606" s="18" t="str">
        <f>VLOOKUP($A606,raw_공고목록!$C:$N,4,FALSE)</f>
        <v>서울특별시교육청 잠실여자고등학교</v>
      </c>
      <c r="D606" s="19" t="s">
        <v>20</v>
      </c>
      <c r="E606" s="113">
        <v>1029076364</v>
      </c>
      <c r="F606" s="115">
        <f>VLOOKUP($A606,raw_공고목록!$C:$X,11,FALSE)</f>
        <v>1131984000</v>
      </c>
      <c r="G606" s="184">
        <v>1.0093799999999999</v>
      </c>
      <c r="H606" s="115">
        <f>VLOOKUP($A606,raw_공고목록!$C:$X,13,FALSE)</f>
        <v>52591203</v>
      </c>
      <c r="I606" s="114">
        <f>IF(E606="","-",IF(E606&lt;1000000000,낙찰하한율!$B$3,IF(AND(E606&lt;5000000000,E606&gt;=1000000000),낙찰하한율!$B$4,IF(AND(E606&gt;=5000000000,E606&lt;10000000000),낙찰하한율!$B$5,IF(AND(E606&gt;=10000000000,E606&lt;30000000000),낙찰하한율!$B$6)))))</f>
        <v>0.86745000000000005</v>
      </c>
      <c r="J606" s="86">
        <f t="shared" si="124"/>
        <v>998121077.46275389</v>
      </c>
      <c r="K606" s="115">
        <f>VLOOKUP($A606,raw_공고목록!$C:$X,12,FALSE)</f>
        <v>879850388</v>
      </c>
      <c r="L606" s="115">
        <f t="shared" si="125"/>
        <v>870341316.9466511</v>
      </c>
      <c r="M606" s="120">
        <f t="shared" si="126"/>
        <v>0.8792500298649768</v>
      </c>
      <c r="N606" s="115">
        <f t="shared" si="127"/>
        <v>998121077.46275389</v>
      </c>
      <c r="O606" s="119">
        <f t="shared" si="128"/>
        <v>0.87598312411450518</v>
      </c>
      <c r="P606" s="119"/>
      <c r="Q606" s="116">
        <f t="shared" si="129"/>
        <v>1.00292932016832</v>
      </c>
      <c r="R606" s="134">
        <v>991786900</v>
      </c>
      <c r="S606" s="115" t="str">
        <f>VLOOKUP(A606,raw_아이건설넷결과!C:N,10,FALSE)</f>
        <v>(주)서림에이엔씨</v>
      </c>
      <c r="T606" s="126">
        <f t="shared" si="130"/>
        <v>86.746295420229416</v>
      </c>
      <c r="U606" s="123">
        <f t="shared" si="131"/>
        <v>87.360263736703189</v>
      </c>
      <c r="V606" s="119">
        <f t="shared" si="81"/>
        <v>0.8761492211904055</v>
      </c>
      <c r="W606" s="178" t="str">
        <f>VLOOKUP(A606,raw_아이건설넷결과!C:H,6,FALSE)</f>
        <v>1,135,283,775</v>
      </c>
      <c r="X606" s="84">
        <f t="shared" si="132"/>
        <v>1.0029150367849722</v>
      </c>
      <c r="Y606" s="118">
        <f t="shared" si="133"/>
        <v>100291.50367849722</v>
      </c>
      <c r="Z606" s="121">
        <f t="shared" si="134"/>
        <v>991772874.58140004</v>
      </c>
      <c r="AA606" s="83">
        <f t="shared" si="135"/>
        <v>882415184.246292</v>
      </c>
      <c r="AB606" s="118">
        <f t="shared" si="136"/>
        <v>864766880.56136608</v>
      </c>
      <c r="AC606" s="61" t="str">
        <f>INDEX(raw_공고목록!A:A,MATCH(직접!$A606,raw_공고목록!C:C,0))</f>
        <v>2024/06/10 10:00</v>
      </c>
      <c r="AD606" s="61">
        <f t="shared" si="137"/>
        <v>45453.458333333328</v>
      </c>
      <c r="AE606" s="186" t="str">
        <f>LEFT(VLOOKUP($A606,raw_공고목록!$C:$X,7,FALSE),10)</f>
        <v>2024/05/31</v>
      </c>
      <c r="AF606" s="9" t="e">
        <f>VLOOKUP(A606,raw_부광!A:L,12,FALSE)</f>
        <v>#N/A</v>
      </c>
    </row>
    <row r="607" spans="1:32" ht="12" customHeight="1">
      <c r="A607" s="201" t="s">
        <v>11712</v>
      </c>
      <c r="B607" s="18" t="str">
        <f>VLOOKUP(A607,raw_공고목록!$C:$M,3,FALSE)</f>
        <v>24-018 00아파트 공가세대 보수공사</v>
      </c>
      <c r="C607" s="18" t="str">
        <f>VLOOKUP($A607,raw_공고목록!$C:$N,4,FALSE)</f>
        <v>수도방위사령부</v>
      </c>
      <c r="D607" s="19" t="s">
        <v>20</v>
      </c>
      <c r="E607" s="113">
        <v>1704011491</v>
      </c>
      <c r="F607" s="115">
        <f>VLOOKUP($A607,raw_공고목록!$C:$X,11,FALSE)</f>
        <v>1874412640</v>
      </c>
      <c r="G607" s="184">
        <v>1.0093799999999999</v>
      </c>
      <c r="H607" s="115">
        <f>VLOOKUP($A607,raw_공고목록!$C:$X,13,FALSE)</f>
        <v>108508058</v>
      </c>
      <c r="I607" s="114">
        <f>IF(E607="","-",IF(E607&lt;1000000000,낙찰하한율!$B$3,IF(AND(E607&lt;5000000000,E607&gt;=1000000000),낙찰하한율!$B$4,IF(AND(E607&gt;=5000000000,E607&lt;10000000000),낙찰하한율!$B$5,IF(AND(E607&gt;=10000000000,E607&lt;30000000000),낙찰하한율!$B$6)))))</f>
        <v>0.86745000000000005</v>
      </c>
      <c r="J607" s="86">
        <f t="shared" si="124"/>
        <v>1655593485.3699479</v>
      </c>
      <c r="K607" s="115">
        <f>VLOOKUP($A607,raw_공고목록!$C:$X,12,FALSE)</f>
        <v>1556563000</v>
      </c>
      <c r="L607" s="115">
        <f t="shared" si="125"/>
        <v>1539740289.7211998</v>
      </c>
      <c r="M607" s="120">
        <f t="shared" si="126"/>
        <v>0.93812778624630955</v>
      </c>
      <c r="N607" s="115">
        <f t="shared" si="127"/>
        <v>1655593485.3699479</v>
      </c>
      <c r="O607" s="119">
        <f t="shared" si="128"/>
        <v>0.87608664881415876</v>
      </c>
      <c r="P607" s="119"/>
      <c r="Q607" s="116">
        <f t="shared" si="129"/>
        <v>0.99675945896337648</v>
      </c>
      <c r="R607" s="134">
        <v>1635073000</v>
      </c>
      <c r="S607" s="115" t="str">
        <f>VLOOKUP(A607,raw_아이건설넷결과!C:N,10,FALSE)</f>
        <v>주식회사 산마루종합건설</v>
      </c>
      <c r="T607" s="126">
        <f t="shared" si="130"/>
        <v>86.746099066590659</v>
      </c>
      <c r="U607" s="123">
        <f t="shared" si="131"/>
        <v>87.515859039006628</v>
      </c>
      <c r="V607" s="119">
        <f t="shared" si="81"/>
        <v>0.87231219268773175</v>
      </c>
      <c r="W607" s="178" t="str">
        <f>VLOOKUP(A607,raw_아이건설넷결과!C:H,6,FALSE)</f>
        <v>1,868,316,232</v>
      </c>
      <c r="X607" s="84">
        <f t="shared" si="132"/>
        <v>0.99674756354609306</v>
      </c>
      <c r="Y607" s="118">
        <f t="shared" si="133"/>
        <v>99674.756354609301</v>
      </c>
      <c r="Z607" s="121">
        <f t="shared" si="134"/>
        <v>1635053658.5363002</v>
      </c>
      <c r="AA607" s="83">
        <f t="shared" si="135"/>
        <v>1551500377.7559972</v>
      </c>
      <c r="AB607" s="118">
        <f t="shared" si="136"/>
        <v>1520470370.2008772</v>
      </c>
      <c r="AC607" s="61">
        <f>INDEX(raw_공고목록!A:A,MATCH(직접!$A607,raw_공고목록!C:C,0))</f>
        <v>0</v>
      </c>
      <c r="AD607" s="61">
        <f t="shared" si="137"/>
        <v>4.1666666666666664E-2</v>
      </c>
      <c r="AE607" s="186" t="str">
        <f>LEFT(VLOOKUP($A607,raw_공고목록!$C:$X,7,FALSE),10)</f>
        <v/>
      </c>
      <c r="AF607" s="9" t="e">
        <f>VLOOKUP(A607,raw_부광!A:L,12,FALSE)</f>
        <v>#N/A</v>
      </c>
    </row>
    <row r="608" spans="1:32" ht="12" customHeight="1">
      <c r="A608" s="201" t="s">
        <v>11713</v>
      </c>
      <c r="B608" s="18" t="str">
        <f>VLOOKUP(A608,raw_공고목록!$C:$M,3,FALSE)</f>
        <v>[일반-24-36-13] 간부숙소 30실 시설공사</v>
      </c>
      <c r="C608" s="18" t="str">
        <f>VLOOKUP($A608,raw_공고목록!$C:$N,4,FALSE)</f>
        <v>수도방위사령부</v>
      </c>
      <c r="D608" s="19" t="s">
        <v>20</v>
      </c>
      <c r="E608" s="113">
        <v>2979370909</v>
      </c>
      <c r="F608" s="115">
        <f>VLOOKUP($A608,raw_공고목록!$C:$X,11,FALSE)</f>
        <v>3277308000</v>
      </c>
      <c r="G608" s="184">
        <v>1.0093799999999999</v>
      </c>
      <c r="H608" s="115">
        <f>VLOOKUP($A608,raw_공고목록!$C:$X,13,FALSE)</f>
        <v>188304601</v>
      </c>
      <c r="I608" s="114">
        <f>IF(E608="","-",IF(E608&lt;1000000000,낙찰하한율!$B$3,IF(AND(E608&lt;5000000000,E608&gt;=1000000000),낙찰하한율!$B$4,IF(AND(E608&gt;=5000000000,E608&lt;10000000000),낙찰하한율!$B$5,IF(AND(E608&gt;=10000000000,E608&lt;30000000000),낙찰하한율!$B$6)))))</f>
        <v>0.86745000000000005</v>
      </c>
      <c r="J608" s="86">
        <f t="shared" si="124"/>
        <v>2894527009.197298</v>
      </c>
      <c r="K608" s="115">
        <f>VLOOKUP($A608,raw_공고목록!$C:$X,12,FALSE)</f>
        <v>2700979674</v>
      </c>
      <c r="L608" s="115">
        <f t="shared" si="125"/>
        <v>2671788566.0752773</v>
      </c>
      <c r="M608" s="120">
        <f t="shared" si="126"/>
        <v>0.93103099774334896</v>
      </c>
      <c r="N608" s="115">
        <f t="shared" si="127"/>
        <v>2894527009.197298</v>
      </c>
      <c r="O608" s="119">
        <f t="shared" si="128"/>
        <v>0.87608269031797792</v>
      </c>
      <c r="P608" s="119"/>
      <c r="Q608" s="116">
        <f t="shared" si="129"/>
        <v>0.99823993175588377</v>
      </c>
      <c r="R608" s="134">
        <v>2862856900</v>
      </c>
      <c r="S608" s="115" t="str">
        <f>VLOOKUP(A608,raw_아이건설넷결과!C:N,10,FALSE)</f>
        <v>주식회사 이하임건설</v>
      </c>
      <c r="T608" s="126">
        <f t="shared" si="130"/>
        <v>86.746967941468057</v>
      </c>
      <c r="U608" s="123">
        <f t="shared" si="131"/>
        <v>87.509807610118813</v>
      </c>
      <c r="V608" s="119">
        <f t="shared" si="81"/>
        <v>0.87353916690161559</v>
      </c>
      <c r="W608" s="178" t="str">
        <f>VLOOKUP(A608,raw_아이건설넷결과!C:H,6,FALSE)</f>
        <v>3,271,469,768</v>
      </c>
      <c r="X608" s="84">
        <f t="shared" si="132"/>
        <v>0.9982185891591514</v>
      </c>
      <c r="Y608" s="118">
        <f t="shared" si="133"/>
        <v>99821.858915915145</v>
      </c>
      <c r="Z608" s="121">
        <f t="shared" si="134"/>
        <v>2862796225.11415</v>
      </c>
      <c r="AA608" s="83">
        <f t="shared" si="135"/>
        <v>2696168119.5278249</v>
      </c>
      <c r="AB608" s="118">
        <f t="shared" si="136"/>
        <v>2642244757.1372685</v>
      </c>
      <c r="AC608" s="61">
        <f>INDEX(raw_공고목록!A:A,MATCH(직접!$A608,raw_공고목록!C:C,0))</f>
        <v>0</v>
      </c>
      <c r="AD608" s="61">
        <f t="shared" si="137"/>
        <v>4.1666666666666664E-2</v>
      </c>
      <c r="AE608" s="186" t="str">
        <f>LEFT(VLOOKUP($A608,raw_공고목록!$C:$X,7,FALSE),10)</f>
        <v/>
      </c>
      <c r="AF608" s="9" t="e">
        <f>VLOOKUP(A608,raw_부광!A:L,12,FALSE)</f>
        <v>#N/A</v>
      </c>
    </row>
    <row r="609" spans="1:32" ht="12" customHeight="1">
      <c r="A609" s="19" t="s">
        <v>11897</v>
      </c>
      <c r="B609" s="202" t="str">
        <f>VLOOKUP(A609,raw_아이건설넷목록!$B:$R,2,FALSE)</f>
        <v xml:space="preserve">[기][A값][순]구산동 공공복합시설 신축공사 (긴급공고) </v>
      </c>
      <c r="C609" s="18" t="str">
        <f>VLOOKUP($A609,raw_아이건설넷목록!$B:$R,10,FALSE)</f>
        <v>서울특별시 은평구</v>
      </c>
      <c r="D609" s="19" t="s">
        <v>20</v>
      </c>
      <c r="E609" s="115">
        <f>VLOOKUP($A609,raw_아이건설넷목록!$B:$R,6,FALSE)</f>
        <v>5720767272</v>
      </c>
      <c r="F609" s="115">
        <f>VLOOKUP($A609,raw_아이건설넷목록!$B:$R,5,FALSE)</f>
        <v>6292844000</v>
      </c>
      <c r="G609" s="184">
        <v>1.0095700000000001</v>
      </c>
      <c r="H609" s="115">
        <f>VLOOKUP($A609,raw_아이건설넷목록!$B:$R,8,FALSE)</f>
        <v>368970436</v>
      </c>
      <c r="I609" s="114">
        <f>IF(E609="","-",IF(E609&lt;1000000000,낙찰하한율!$B$3,IF(AND(E609&lt;5000000000,E609&gt;=1000000000),낙찰하한율!$B$4,IF(AND(E609&gt;=5000000000,E609&lt;10000000000),낙찰하한율!$B$5,IF(AND(E609&gt;=10000000000,E609&lt;30000000000),낙찰하한율!$B$6)))))</f>
        <v>0.85494999999999999</v>
      </c>
      <c r="J609" s="115">
        <f t="shared" si="124"/>
        <v>5485073380.5193462</v>
      </c>
      <c r="K609" s="115">
        <f>VLOOKUP($A609,raw_아이건설넷목록!$B:$R,9,FALSE)</f>
        <v>5267274896</v>
      </c>
      <c r="L609" s="115">
        <f t="shared" si="125"/>
        <v>5211329062.4196262</v>
      </c>
      <c r="M609" s="120">
        <f t="shared" si="126"/>
        <v>0.95868878992784246</v>
      </c>
      <c r="N609" s="115">
        <f t="shared" si="127"/>
        <v>5485073380.5193462</v>
      </c>
      <c r="O609" s="119">
        <f t="shared" si="128"/>
        <v>0.86364148208875346</v>
      </c>
      <c r="P609" s="119"/>
      <c r="Q609" s="116">
        <f t="shared" si="129"/>
        <v>0.99821096287806144</v>
      </c>
      <c r="R609" s="134">
        <v>5423961000</v>
      </c>
      <c r="S609" s="115" t="str">
        <f>VLOOKUP(A609,raw_아이건설넷결과!C:N,10,FALSE)</f>
        <v>(주)아민공간건축</v>
      </c>
      <c r="T609" s="126">
        <f t="shared" si="130"/>
        <v>85.998266114522906</v>
      </c>
      <c r="U609" s="123">
        <f t="shared" si="131"/>
        <v>86.825261200605269</v>
      </c>
      <c r="V609" s="119">
        <f t="shared" si="81"/>
        <v>0.86192522808447181</v>
      </c>
      <c r="W609" s="178" t="str">
        <f>VLOOKUP(A609,raw_아이건설넷결과!C:H,6,FALSE)</f>
        <v>6,246,984,950</v>
      </c>
      <c r="X609" s="84">
        <f t="shared" si="132"/>
        <v>0.99271250804882494</v>
      </c>
      <c r="Y609" s="118">
        <f t="shared" si="133"/>
        <v>99271.250804882497</v>
      </c>
      <c r="Z609" s="121">
        <f t="shared" si="134"/>
        <v>5394378944.7442999</v>
      </c>
      <c r="AA609" s="83">
        <f t="shared" si="135"/>
        <v>5228889672.5907736</v>
      </c>
      <c r="AB609" s="118">
        <f t="shared" si="136"/>
        <v>5124311879.138958</v>
      </c>
      <c r="AC609" s="61" t="str">
        <f>INDEX(raw_공고목록!A:A,MATCH(직접!$A609,raw_공고목록!C:C,0))</f>
        <v>2024/06/11 10:00</v>
      </c>
      <c r="AD609" s="61">
        <f t="shared" si="137"/>
        <v>45454.458333333328</v>
      </c>
      <c r="AE609" s="186" t="str">
        <f>LEFT(VLOOKUP($A609,raw_공고목록!$C:$X,7,FALSE),10)</f>
        <v>2024/06/04</v>
      </c>
      <c r="AF609" s="9" t="e">
        <f>VLOOKUP(A609,raw_부광!A:L,12,FALSE)</f>
        <v>#N/A</v>
      </c>
    </row>
    <row r="610" spans="1:32" ht="12" customHeight="1">
      <c r="A610" s="19" t="s">
        <v>11682</v>
      </c>
      <c r="B610" s="202" t="str">
        <f>VLOOKUP(A610,raw_아이건설넷목록!$B:$R,2,FALSE)</f>
        <v xml:space="preserve">[기][A값][순]김포공항 경항공기 격납고 슬라이딩 도어 교체공사 </v>
      </c>
      <c r="C610" s="18" t="str">
        <f>VLOOKUP($A610,raw_아이건설넷목록!$B:$R,10,FALSE)</f>
        <v>한국공항공사 김포공항</v>
      </c>
      <c r="D610" s="19" t="s">
        <v>20</v>
      </c>
      <c r="E610" s="115">
        <f>VLOOKUP($A610,raw_아이건설넷목록!$B:$R,6,FALSE)</f>
        <v>756829000</v>
      </c>
      <c r="F610" s="115">
        <f>VLOOKUP($A610,raw_아이건설넷목록!$B:$R,5,FALSE)</f>
        <v>832511900</v>
      </c>
      <c r="G610" s="184">
        <v>1.00936</v>
      </c>
      <c r="H610" s="115">
        <f>VLOOKUP($A610,raw_아이건설넷목록!$B:$R,8,FALSE)</f>
        <v>22625558</v>
      </c>
      <c r="I610" s="114">
        <f>IF(E610="","-",IF(E610&lt;1000000000,낙찰하한율!$B$3,IF(AND(E610&lt;5000000000,E610&gt;=1000000000),낙찰하한율!$B$4,IF(AND(E610&gt;=5000000000,E610&lt;10000000000),낙찰하한율!$B$5,IF(AND(E610&gt;=10000000000,E610&lt;30000000000),낙찰하한율!$B$6)))))</f>
        <v>0.87744999999999995</v>
      </c>
      <c r="J610" s="115">
        <f t="shared" ref="J610:J612" si="138">(F610*G610-H610)*I610+H610</f>
        <v>740097692.41179085</v>
      </c>
      <c r="K610" s="115">
        <f>VLOOKUP($A610,raw_아이건설넷목록!$B:$R,9,FALSE)</f>
        <v>750596454</v>
      </c>
      <c r="L610" s="115">
        <f t="shared" ref="L610:L612" si="139">K610*G610*0.98</f>
        <v>742469596.07325125</v>
      </c>
      <c r="M610" s="120">
        <f t="shared" ref="M610:M612" si="140">((L610-H610)/I610+H610)/F610</f>
        <v>1.0126070144184955</v>
      </c>
      <c r="N610" s="115">
        <f t="shared" ref="N610:N612" si="141">J610</f>
        <v>740097692.41179085</v>
      </c>
      <c r="O610" s="119">
        <f t="shared" ref="O610:O612" si="142">(N610-H610)/(F610-H610)</f>
        <v>0.88589237428057632</v>
      </c>
      <c r="P610" s="119"/>
      <c r="Q610" s="116">
        <f t="shared" ref="Q610:Q612" si="143">((R610-H610)/I610+H610)/F610</f>
        <v>1.0065299827537693</v>
      </c>
      <c r="R610" s="134">
        <v>738030400</v>
      </c>
      <c r="S610" s="115" t="str">
        <f>VLOOKUP(A610,raw_아이건설넷결과!C:N,10,FALSE)</f>
        <v>주식회사 루아이앤씨</v>
      </c>
      <c r="T610" s="126">
        <f t="shared" ref="T610:T612" si="144">(R610-H610)/(W610-H610)*100</f>
        <v>88.035116229384471</v>
      </c>
      <c r="U610" s="123">
        <f t="shared" ref="U610:U612" si="145">R610/W610*100</f>
        <v>88.359220989909957</v>
      </c>
      <c r="V610" s="119">
        <f t="shared" si="81"/>
        <v>0.88651033096343723</v>
      </c>
      <c r="W610" s="178" t="str">
        <f>VLOOKUP(A610,raw_아이건설넷결과!C:H,6,FALSE)</f>
        <v>835,261,325</v>
      </c>
      <c r="X610" s="84">
        <f t="shared" ref="X610:X612" si="146">W610/F610</f>
        <v>1.0033025654047707</v>
      </c>
      <c r="Y610" s="118">
        <f t="shared" ref="Y610:Y612" si="147">X610*100000</f>
        <v>100330.25654047707</v>
      </c>
      <c r="Z610" s="121">
        <f t="shared" ref="Z610:Z612" si="148">(W610-H610)*I610+H610</f>
        <v>735672811.75414991</v>
      </c>
      <c r="AA610" s="83">
        <f t="shared" ref="AA610:AA612" si="149">K610*X610</f>
        <v>753075347.88192391</v>
      </c>
      <c r="AB610" s="118">
        <f t="shared" ref="AB610:AB612" si="150">AA610*0.98</f>
        <v>738013840.92428541</v>
      </c>
      <c r="AC610" s="61" t="str">
        <f>INDEX(raw_공고목록!A:A,MATCH(직접!$A610,raw_공고목록!C:C,0))</f>
        <v>2024/06/11 10:00</v>
      </c>
      <c r="AD610" s="61">
        <f t="shared" ref="AD610:AD612" si="151">AC610+1/24</f>
        <v>45454.458333333328</v>
      </c>
      <c r="AE610" s="186" t="str">
        <f>LEFT(VLOOKUP($A610,raw_공고목록!$C:$X,7,FALSE),10)</f>
        <v>2024/06/03</v>
      </c>
      <c r="AF610" s="9" t="e">
        <f>VLOOKUP(A610,raw_부광!A:L,12,FALSE)</f>
        <v>#N/A</v>
      </c>
    </row>
    <row r="611" spans="1:32" ht="12" customHeight="1">
      <c r="A611" s="19" t="s">
        <v>11634</v>
      </c>
      <c r="B611" s="202" t="str">
        <f>VLOOKUP(A611,raw_아이건설넷목록!$B:$R,2,FALSE)</f>
        <v xml:space="preserve">[기][A값][순]서울시립대학교 서울라운지 조성 건축공사 (긴급공고) </v>
      </c>
      <c r="C611" s="18" t="str">
        <f>VLOOKUP($A611,raw_아이건설넷목록!$B:$R,10,FALSE)</f>
        <v>서울특별시</v>
      </c>
      <c r="D611" s="19" t="s">
        <v>20</v>
      </c>
      <c r="E611" s="115">
        <f>VLOOKUP($A611,raw_아이건설넷목록!$B:$R,6,FALSE)</f>
        <v>1051411818</v>
      </c>
      <c r="F611" s="115">
        <f>VLOOKUP($A611,raw_아이건설넷목록!$B:$R,5,FALSE)</f>
        <v>1156553000</v>
      </c>
      <c r="G611" s="184">
        <v>1.00936</v>
      </c>
      <c r="H611" s="115">
        <f>VLOOKUP($A611,raw_아이건설넷목록!$B:$R,8,FALSE)</f>
        <v>60898311</v>
      </c>
      <c r="I611" s="114">
        <f>IF(E611="","-",IF(E611&lt;1000000000,낙찰하한율!$B$3,IF(AND(E611&lt;5000000000,E611&gt;=1000000000),낙찰하한율!$B$4,IF(AND(E611&gt;=5000000000,E611&lt;10000000000),낙찰하한율!$B$5,IF(AND(E611&gt;=10000000000,E611&lt;30000000000),낙찰하한율!$B$6)))))</f>
        <v>0.86745000000000005</v>
      </c>
      <c r="J611" s="115">
        <f t="shared" si="138"/>
        <v>1020714408.755646</v>
      </c>
      <c r="K611" s="115">
        <f>VLOOKUP($A611,raw_아이건설넷목록!$B:$R,9,FALSE)</f>
        <v>949701331</v>
      </c>
      <c r="L611" s="115">
        <f t="shared" si="139"/>
        <v>939418724.74899685</v>
      </c>
      <c r="M611" s="120">
        <f t="shared" si="140"/>
        <v>0.92832782451266327</v>
      </c>
      <c r="N611" s="115">
        <f t="shared" si="141"/>
        <v>1020714408.755646</v>
      </c>
      <c r="O611" s="119">
        <f t="shared" si="142"/>
        <v>0.87602061798472897</v>
      </c>
      <c r="P611" s="119"/>
      <c r="Q611" s="116">
        <f t="shared" si="143"/>
        <v>0.99574800010477138</v>
      </c>
      <c r="R611" s="134">
        <v>1007058144</v>
      </c>
      <c r="S611" s="115" t="str">
        <f>VLOOKUP(A611,raw_아이건설넷결과!C:N,10,FALSE)</f>
        <v>주식회사 삼미건설</v>
      </c>
      <c r="T611" s="126">
        <f t="shared" si="144"/>
        <v>86.745732606760129</v>
      </c>
      <c r="U611" s="123">
        <f t="shared" si="145"/>
        <v>87.446621966829724</v>
      </c>
      <c r="V611" s="119">
        <f t="shared" si="81"/>
        <v>0.87074102440614476</v>
      </c>
      <c r="W611" s="178" t="str">
        <f>VLOOKUP(A611,raw_아이건설넷결과!C:H,6,FALSE)</f>
        <v>1,151,626,125</v>
      </c>
      <c r="X611" s="84">
        <f t="shared" si="146"/>
        <v>0.99574003525994914</v>
      </c>
      <c r="Y611" s="118">
        <f t="shared" si="147"/>
        <v>99574.003525994907</v>
      </c>
      <c r="Z611" s="121">
        <f t="shared" si="148"/>
        <v>1007050153.2543001</v>
      </c>
      <c r="AA611" s="83">
        <f t="shared" si="149"/>
        <v>945655636.81636059</v>
      </c>
      <c r="AB611" s="118">
        <f t="shared" si="150"/>
        <v>926742524.08003342</v>
      </c>
      <c r="AC611" s="61" t="str">
        <f>INDEX(raw_공고목록!A:A,MATCH(직접!$A611,raw_공고목록!C:C,0))</f>
        <v>2024/06/11 10:00</v>
      </c>
      <c r="AD611" s="61">
        <f t="shared" si="151"/>
        <v>45454.458333333328</v>
      </c>
      <c r="AE611" s="186" t="str">
        <f>LEFT(VLOOKUP($A611,raw_공고목록!$C:$X,7,FALSE),10)</f>
        <v>2024/05/31</v>
      </c>
      <c r="AF611" s="9" t="e">
        <f>VLOOKUP(A611,raw_부광!A:L,12,FALSE)</f>
        <v>#N/A</v>
      </c>
    </row>
    <row r="612" spans="1:32" ht="12" customHeight="1">
      <c r="A612" s="19" t="s">
        <v>11639</v>
      </c>
      <c r="B612" s="202" t="str">
        <f>VLOOKUP(A612,raw_아이건설넷목록!$B:$R,2,FALSE)</f>
        <v xml:space="preserve">[기][A값][순]가양4단지 401동 502호 외 62세대 공가세대 시설물 보수공사 </v>
      </c>
      <c r="C612" s="18" t="str">
        <f>VLOOKUP($A612,raw_아이건설넷목록!$B:$R,10,FALSE)</f>
        <v>서울주택도시공사</v>
      </c>
      <c r="D612" s="19" t="s">
        <v>20</v>
      </c>
      <c r="E612" s="115">
        <f>VLOOKUP($A612,raw_아이건설넷목록!$B:$R,6,FALSE)</f>
        <v>851120000</v>
      </c>
      <c r="F612" s="115">
        <f>VLOOKUP($A612,raw_아이건설넷목록!$B:$R,5,FALSE)</f>
        <v>936232000</v>
      </c>
      <c r="G612" s="184">
        <v>1.0093700000000001</v>
      </c>
      <c r="H612" s="115">
        <f>VLOOKUP($A612,raw_아이건설넷목록!$B:$R,8,FALSE)</f>
        <v>45806822</v>
      </c>
      <c r="I612" s="114">
        <f>IF(E612="","-",IF(E612&lt;1000000000,낙찰하한율!$B$3,IF(AND(E612&lt;5000000000,E612&gt;=1000000000),낙찰하한율!$B$4,IF(AND(E612&gt;=5000000000,E612&lt;10000000000),낙찰하한율!$B$5,IF(AND(E612&gt;=10000000000,E612&lt;30000000000),낙찰하한율!$B$6)))))</f>
        <v>0.87744999999999995</v>
      </c>
      <c r="J612" s="115">
        <f t="shared" si="138"/>
        <v>834807819.15600812</v>
      </c>
      <c r="K612" s="115">
        <f>VLOOKUP($A612,raw_아이건설넷목록!$B:$R,9,FALSE)</f>
        <v>829949807</v>
      </c>
      <c r="L612" s="115">
        <f t="shared" si="139"/>
        <v>820971907.95775831</v>
      </c>
      <c r="M612" s="120">
        <f t="shared" si="140"/>
        <v>0.99252768030932437</v>
      </c>
      <c r="N612" s="115">
        <f t="shared" si="141"/>
        <v>834807819.15600812</v>
      </c>
      <c r="O612" s="119">
        <f t="shared" si="142"/>
        <v>0.88609466202224585</v>
      </c>
      <c r="P612" s="119"/>
      <c r="Q612" s="116">
        <f t="shared" si="143"/>
        <v>1.0049750001717719</v>
      </c>
      <c r="R612" s="134">
        <v>831197341</v>
      </c>
      <c r="S612" s="115" t="str">
        <f>VLOOKUP(A612,raw_아이건설넷결과!C:N,10,FALSE)</f>
        <v>주식회사 미진이엔씨</v>
      </c>
      <c r="T612" s="126">
        <f t="shared" si="144"/>
        <v>87.747978190505208</v>
      </c>
      <c r="U612" s="123">
        <f t="shared" si="145"/>
        <v>88.344481979573203</v>
      </c>
      <c r="V612" s="119">
        <f t="shared" si="81"/>
        <v>0.88781129143203819</v>
      </c>
      <c r="W612" s="178" t="str">
        <f>VLOOKUP(A612,raw_아이건설넷결과!C:H,6,FALSE)</f>
        <v>940,859,375</v>
      </c>
      <c r="X612" s="84">
        <f t="shared" si="146"/>
        <v>1.0049425516325012</v>
      </c>
      <c r="Y612" s="118">
        <f t="shared" si="147"/>
        <v>100494.25516325013</v>
      </c>
      <c r="Z612" s="121">
        <f t="shared" si="148"/>
        <v>831170684.62984991</v>
      </c>
      <c r="AA612" s="83">
        <f t="shared" si="149"/>
        <v>834051876.77348197</v>
      </c>
      <c r="AB612" s="118">
        <f t="shared" si="150"/>
        <v>817370839.23801231</v>
      </c>
      <c r="AC612" s="61" t="str">
        <f>INDEX(raw_공고목록!A:A,MATCH(직접!$A612,raw_공고목록!C:C,0))</f>
        <v>2024/06/11 10:00</v>
      </c>
      <c r="AD612" s="61">
        <f t="shared" si="151"/>
        <v>45454.458333333328</v>
      </c>
      <c r="AE612" s="186" t="str">
        <f>LEFT(VLOOKUP($A612,raw_공고목록!$C:$X,7,FALSE),10)</f>
        <v>2024/05/31</v>
      </c>
      <c r="AF612" s="9" t="e">
        <f>VLOOKUP(A612,raw_부광!A:L,12,FALSE)</f>
        <v>#N/A</v>
      </c>
    </row>
    <row r="613" spans="1:32" ht="12" customHeight="1">
      <c r="A613" s="19" t="s">
        <v>11643</v>
      </c>
      <c r="B613" s="202" t="str">
        <f>VLOOKUP(A613,raw_아이건설넷목록!$B:$R,2,FALSE)</f>
        <v xml:space="preserve">[기][A값][순][협정]별관교사 미·전통원 노후 화장실 등 환경개선공사 (긴급공고) </v>
      </c>
      <c r="C613" s="18" t="str">
        <f>VLOOKUP($A613,raw_아이건설넷목록!$B:$R,10,FALSE)</f>
        <v>서울지방조달청</v>
      </c>
      <c r="D613" s="19" t="s">
        <v>20</v>
      </c>
      <c r="E613" s="115">
        <f>VLOOKUP($A613,raw_아이건설넷목록!$B:$R,6,FALSE)</f>
        <v>427663637</v>
      </c>
      <c r="F613" s="115">
        <f>VLOOKUP($A613,raw_아이건설넷목록!$B:$R,5,FALSE)</f>
        <v>467144000</v>
      </c>
      <c r="G613" s="184">
        <v>1.0093700000000001</v>
      </c>
      <c r="H613" s="115">
        <f>VLOOKUP($A613,raw_아이건설넷목록!$B:$R,8,FALSE)</f>
        <v>25523131</v>
      </c>
      <c r="I613" s="114">
        <f>IF(E613="","-",IF(E613&lt;1000000000,낙찰하한율!$B$3,IF(AND(E613&lt;5000000000,E613&gt;=1000000000),낙찰하한율!$B$4,IF(AND(E613&gt;=5000000000,E613&lt;10000000000),낙찰하한율!$B$5,IF(AND(E613&gt;=10000000000,E613&lt;30000000000),낙찰하한율!$B$6)))))</f>
        <v>0.87744999999999995</v>
      </c>
      <c r="J613" s="115">
        <f t="shared" ref="J613:J621" si="152">(F613*G613-H613)*I613+H613</f>
        <v>416864083.36528599</v>
      </c>
      <c r="K613" s="115">
        <f>VLOOKUP($A613,raw_아이건설넷목록!$B:$R,9,FALSE)</f>
        <v>404471694</v>
      </c>
      <c r="L613" s="115">
        <f t="shared" ref="L613:L621" si="153">K613*G613*0.98</f>
        <v>400096361.89732444</v>
      </c>
      <c r="M613" s="120">
        <f t="shared" ref="M613:M621" si="154">((L613-H613)/I613+H613)/F613</f>
        <v>0.96846269227541881</v>
      </c>
      <c r="N613" s="115">
        <f t="shared" ref="N613:N621" si="155">J613</f>
        <v>416864083.36528599</v>
      </c>
      <c r="O613" s="119">
        <f t="shared" ref="O613:O621" si="156">(N613-H613)/(F613-H613)</f>
        <v>0.88614687356472277</v>
      </c>
      <c r="P613" s="119"/>
      <c r="Q613" s="116">
        <f t="shared" ref="Q613:Q621" si="157">((R613-H613)/I613+H613)/F613</f>
        <v>1.0006039039078476</v>
      </c>
      <c r="R613" s="134">
        <v>413270900</v>
      </c>
      <c r="S613" s="115" t="str">
        <f>VLOOKUP(A613,raw_아이건설넷결과!C:N,10,FALSE)</f>
        <v>(주)에코유진건설</v>
      </c>
      <c r="T613" s="126">
        <f t="shared" ref="T613:T621" si="158">(R613-H613)/(W613-H613)*100</f>
        <v>87.746277780348521</v>
      </c>
      <c r="U613" s="123">
        <f t="shared" ref="U613:U621" si="159">R613/W613*100</f>
        <v>88.415383883872664</v>
      </c>
      <c r="V613" s="119">
        <f t="shared" si="81"/>
        <v>0.88467560324011441</v>
      </c>
      <c r="W613" s="178" t="str">
        <f>VLOOKUP(A613,raw_아이건설넷결과!C:H,6,FALSE)</f>
        <v>467,419,675</v>
      </c>
      <c r="X613" s="84">
        <f t="shared" ref="X613:X621" si="160">W613/F613</f>
        <v>1.0005901285256795</v>
      </c>
      <c r="Y613" s="118">
        <f t="shared" ref="Y613:Y621" si="161">X613*100000</f>
        <v>100059.01285256795</v>
      </c>
      <c r="Z613" s="121">
        <f t="shared" ref="Z613:Z621" si="162">(W613-H613)*I613+H613</f>
        <v>413265253.53279996</v>
      </c>
      <c r="AA613" s="83">
        <f t="shared" ref="AA613:AA621" si="163">K613*X613</f>
        <v>404710384.28445929</v>
      </c>
      <c r="AB613" s="118">
        <f t="shared" ref="AB613:AB621" si="164">AA613*0.98</f>
        <v>396616176.59877008</v>
      </c>
      <c r="AC613" s="61" t="str">
        <f>INDEX(raw_공고목록!A:A,MATCH(직접!$A613,raw_공고목록!C:C,0))</f>
        <v>2024/06/11 14:00</v>
      </c>
      <c r="AD613" s="61">
        <f t="shared" ref="AD613:AD621" si="165">AC613+1/24</f>
        <v>45454.625</v>
      </c>
      <c r="AE613" s="186" t="str">
        <f>LEFT(VLOOKUP($A613,raw_공고목록!$C:$X,7,FALSE),10)</f>
        <v>2024/05/31</v>
      </c>
      <c r="AF613" s="9" t="e">
        <f>VLOOKUP(A613,raw_부광!A:L,12,FALSE)</f>
        <v>#N/A</v>
      </c>
    </row>
    <row r="614" spans="1:32" ht="12" customHeight="1">
      <c r="A614" s="19" t="s">
        <v>11691</v>
      </c>
      <c r="B614" s="202" t="str">
        <f>VLOOKUP(A614,raw_아이건설넷목록!$B:$R,2,FALSE)</f>
        <v xml:space="preserve">[기][A값][순]2024학년도 동양중학교 체육관동 내진보강공사 </v>
      </c>
      <c r="C614" s="18" t="str">
        <f>VLOOKUP($A614,raw_아이건설넷목록!$B:$R,10,FALSE)</f>
        <v>서울특별시교육청 서울특별시동작관악교육지원청 동양중학교</v>
      </c>
      <c r="D614" s="19" t="s">
        <v>20</v>
      </c>
      <c r="E614" s="115">
        <f>VLOOKUP($A614,raw_아이건설넷목록!$B:$R,6,FALSE)</f>
        <v>367920000</v>
      </c>
      <c r="F614" s="115">
        <f>VLOOKUP($A614,raw_아이건설넷목록!$B:$R,5,FALSE)</f>
        <v>404712000</v>
      </c>
      <c r="G614" s="184">
        <v>1.00976</v>
      </c>
      <c r="H614" s="115">
        <f>VLOOKUP($A614,raw_아이건설넷목록!$B:$R,8,FALSE)</f>
        <v>12768908</v>
      </c>
      <c r="I614" s="114">
        <f>IF(E614="","-",IF(E614&lt;1000000000,낙찰하한율!$B$3,IF(AND(E614&lt;5000000000,E614&gt;=1000000000),낙찰하한율!$B$4,IF(AND(E614&gt;=5000000000,E614&lt;10000000000),낙찰하한율!$B$5,IF(AND(E614&gt;=10000000000,E614&lt;30000000000),낙찰하한율!$B$6)))))</f>
        <v>0.87744999999999995</v>
      </c>
      <c r="J614" s="115">
        <f t="shared" si="152"/>
        <v>360145292.02874398</v>
      </c>
      <c r="K614" s="115">
        <f>VLOOKUP($A614,raw_아이건설넷목록!$B:$R,9,FALSE)</f>
        <v>311848694</v>
      </c>
      <c r="L614" s="115">
        <f t="shared" si="153"/>
        <v>308594490.50837123</v>
      </c>
      <c r="M614" s="120">
        <f t="shared" si="154"/>
        <v>0.8645933141142591</v>
      </c>
      <c r="N614" s="115">
        <f t="shared" si="155"/>
        <v>360145292.02874398</v>
      </c>
      <c r="O614" s="119">
        <f t="shared" si="156"/>
        <v>0.88629291118809661</v>
      </c>
      <c r="P614" s="119"/>
      <c r="Q614" s="116">
        <f t="shared" si="157"/>
        <v>0.99702497661089895</v>
      </c>
      <c r="R614" s="134">
        <v>355622900</v>
      </c>
      <c r="S614" s="115" t="str">
        <f>VLOOKUP(A614,raw_아이건설넷결과!C:N,10,FALSE)</f>
        <v>주식회사 디자인소재종합건설</v>
      </c>
      <c r="T614" s="126">
        <f t="shared" si="158"/>
        <v>87.745442912801337</v>
      </c>
      <c r="U614" s="123">
        <f t="shared" si="159"/>
        <v>88.133237176151042</v>
      </c>
      <c r="V614" s="119">
        <f t="shared" si="81"/>
        <v>0.8787060922334895</v>
      </c>
      <c r="W614" s="178" t="str">
        <f>VLOOKUP(A614,raw_아이건설넷결과!C:H,6,FALSE)</f>
        <v>403,506,000</v>
      </c>
      <c r="X614" s="84">
        <f t="shared" si="160"/>
        <v>0.99702010318448675</v>
      </c>
      <c r="Y614" s="118">
        <f t="shared" si="161"/>
        <v>99702.01031844868</v>
      </c>
      <c r="Z614" s="121">
        <f t="shared" si="162"/>
        <v>355621169.37540001</v>
      </c>
      <c r="AA614" s="83">
        <f t="shared" si="163"/>
        <v>310919417.06982744</v>
      </c>
      <c r="AB614" s="118">
        <f t="shared" si="164"/>
        <v>304701028.72843087</v>
      </c>
      <c r="AC614" s="61" t="str">
        <f>INDEX(raw_공고목록!A:A,MATCH(직접!$A614,raw_공고목록!C:C,0))</f>
        <v>2024/06/11 15:00</v>
      </c>
      <c r="AD614" s="61">
        <f t="shared" si="165"/>
        <v>45454.666666666664</v>
      </c>
      <c r="AE614" s="186" t="str">
        <f>LEFT(VLOOKUP($A614,raw_공고목록!$C:$X,7,FALSE),10)</f>
        <v>2024/06/03</v>
      </c>
      <c r="AF614" s="9" t="e">
        <f>VLOOKUP(A614,raw_부광!A:L,12,FALSE)</f>
        <v>#N/A</v>
      </c>
    </row>
    <row r="615" spans="1:32" ht="12" customHeight="1">
      <c r="A615" s="19" t="s">
        <v>11899</v>
      </c>
      <c r="B615" s="203" t="str">
        <f>VLOOKUP(A615,raw_아이건설넷목록!$B:$R,2,FALSE)</f>
        <v xml:space="preserve">[기][A값][순]성북 청년 스마트창업센터 신축공사 (긴급공고) </v>
      </c>
      <c r="C615" s="18" t="str">
        <f>VLOOKUP($A615,raw_아이건설넷목록!$B:$R,10,FALSE)</f>
        <v>서울특별시 성북구</v>
      </c>
      <c r="D615" s="19" t="s">
        <v>20</v>
      </c>
      <c r="E615" s="115">
        <f>VLOOKUP($A615,raw_아이건설넷목록!$B:$R,6,FALSE)</f>
        <v>4221935456</v>
      </c>
      <c r="F615" s="115">
        <f>VLOOKUP($A615,raw_아이건설넷목록!$B:$R,5,FALSE)</f>
        <v>4644129000</v>
      </c>
      <c r="G615" s="184">
        <v>1.00932</v>
      </c>
      <c r="H615" s="115">
        <f>VLOOKUP($A615,raw_아이건설넷목록!$B:$R,8,FALSE)</f>
        <v>281216817</v>
      </c>
      <c r="I615" s="114">
        <f>IF(E615="","-",IF(E615&lt;1000000000,낙찰하한율!$B$3,IF(AND(E615&lt;5000000000,E615&gt;=1000000000),낙찰하한율!$B$4,IF(AND(E615&gt;=5000000000,E615&lt;10000000000),낙찰하한율!$B$5,IF(AND(E615&gt;=10000000000,E615&lt;30000000000),낙찰하한율!$B$6)))))</f>
        <v>0.86745000000000005</v>
      </c>
      <c r="J615" s="115">
        <f t="shared" si="152"/>
        <v>4103371073.3571358</v>
      </c>
      <c r="K615" s="115">
        <f>VLOOKUP($A615,raw_아이건설넷목록!$B:$R,9,FALSE)</f>
        <v>3483445411</v>
      </c>
      <c r="L615" s="115">
        <f t="shared" si="153"/>
        <v>3445592899.7859092</v>
      </c>
      <c r="M615" s="120">
        <f t="shared" si="154"/>
        <v>0.84604084934193957</v>
      </c>
      <c r="N615" s="115">
        <f t="shared" si="155"/>
        <v>4103371073.3571358</v>
      </c>
      <c r="O615" s="119">
        <f t="shared" si="156"/>
        <v>0.8760557389282515</v>
      </c>
      <c r="P615" s="119"/>
      <c r="Q615" s="116">
        <f t="shared" si="157"/>
        <v>0.9982050140422829</v>
      </c>
      <c r="R615" s="134">
        <v>4058593800</v>
      </c>
      <c r="S615" s="115" t="str">
        <f>VLOOKUP(A615,raw_아이건설넷결과!C:N,10,FALSE)</f>
        <v>주식회사 그린플러스종합건설</v>
      </c>
      <c r="T615" s="126">
        <f t="shared" si="158"/>
        <v>86.747544483653556</v>
      </c>
      <c r="U615" s="123">
        <f t="shared" si="159"/>
        <v>87.551488094170736</v>
      </c>
      <c r="V615" s="119">
        <f t="shared" si="81"/>
        <v>0.87391926451655411</v>
      </c>
      <c r="W615" s="178" t="str">
        <f>VLOOKUP(A615,raw_아이건설넷결과!C:H,6,FALSE)</f>
        <v>4,635,665,125</v>
      </c>
      <c r="X615" s="84">
        <f t="shared" si="160"/>
        <v>0.99817751078835237</v>
      </c>
      <c r="Y615" s="118">
        <f t="shared" si="161"/>
        <v>99817.751078835237</v>
      </c>
      <c r="Z615" s="121">
        <f t="shared" si="162"/>
        <v>4058483001.7746</v>
      </c>
      <c r="AA615" s="83">
        <f t="shared" si="163"/>
        <v>3477096869.3190889</v>
      </c>
      <c r="AB615" s="118">
        <f t="shared" si="164"/>
        <v>3407554931.9327073</v>
      </c>
      <c r="AC615" s="61" t="str">
        <f>INDEX(raw_공고목록!A:A,MATCH(직접!$A615,raw_공고목록!C:C,0))</f>
        <v>2024/06/11 10:00</v>
      </c>
      <c r="AD615" s="61">
        <f t="shared" si="165"/>
        <v>45454.458333333328</v>
      </c>
      <c r="AE615" s="186" t="str">
        <f>LEFT(VLOOKUP($A615,raw_공고목록!$C:$X,7,FALSE),10)</f>
        <v>2024/06/04</v>
      </c>
      <c r="AF615" s="9" t="e">
        <f>VLOOKUP(A615,raw_부광!A:L,12,FALSE)</f>
        <v>#N/A</v>
      </c>
    </row>
    <row r="616" spans="1:32" ht="12" customHeight="1">
      <c r="A616" s="19" t="s">
        <v>11678</v>
      </c>
      <c r="B616" s="203" t="str">
        <f>VLOOKUP(A616,raw_아이건설넷목록!$B:$R,2,FALSE)</f>
        <v xml:space="preserve">[기][A값][순]구립 은행정어린이집 그린리모델링 공사(건축·기계) </v>
      </c>
      <c r="C616" s="18" t="str">
        <f>VLOOKUP($A616,raw_아이건설넷목록!$B:$R,10,FALSE)</f>
        <v>서울특별시 양천구</v>
      </c>
      <c r="D616" s="19" t="s">
        <v>20</v>
      </c>
      <c r="E616" s="115">
        <f>VLOOKUP($A616,raw_아이건설넷목록!$B:$R,6,FALSE)</f>
        <v>528981393</v>
      </c>
      <c r="F616" s="115">
        <f>VLOOKUP($A616,raw_아이건설넷목록!$B:$R,5,FALSE)</f>
        <v>581878000</v>
      </c>
      <c r="G616" s="184">
        <v>1.0063800000000001</v>
      </c>
      <c r="H616" s="115">
        <f>VLOOKUP($A616,raw_아이건설넷목록!$B:$R,8,FALSE)</f>
        <v>28267560</v>
      </c>
      <c r="I616" s="114">
        <f>IF(E616="","-",IF(E616&lt;1000000000,낙찰하한율!$B$3,IF(AND(E616&lt;5000000000,E616&gt;=1000000000),낙찰하한율!$B$4,IF(AND(E616&gt;=5000000000,E616&lt;10000000000),낙찰하한율!$B$5,IF(AND(E616&gt;=10000000000,E616&lt;30000000000),낙찰하한율!$B$6)))))</f>
        <v>0.87744999999999995</v>
      </c>
      <c r="J616" s="115">
        <f t="shared" si="152"/>
        <v>517290469.84801799</v>
      </c>
      <c r="K616" s="115">
        <f>VLOOKUP($A616,raw_아이건설넷목록!$B:$R,9,FALSE)</f>
        <v>508231828</v>
      </c>
      <c r="L616" s="115">
        <f t="shared" si="153"/>
        <v>501244860.12138718</v>
      </c>
      <c r="M616" s="120">
        <f t="shared" si="154"/>
        <v>0.97495307355891137</v>
      </c>
      <c r="N616" s="115">
        <f t="shared" si="155"/>
        <v>517290469.84801799</v>
      </c>
      <c r="O616" s="119">
        <f t="shared" si="156"/>
        <v>0.88333397370182898</v>
      </c>
      <c r="P616" s="119"/>
      <c r="Q616" s="116">
        <f t="shared" si="157"/>
        <v>0.99894560630394869</v>
      </c>
      <c r="R616" s="134">
        <v>513494700</v>
      </c>
      <c r="S616" s="115" t="str">
        <f>VLOOKUP(A616,raw_아이건설넷결과!C:N,10,FALSE)</f>
        <v>주식회사 시아이디</v>
      </c>
      <c r="T616" s="126">
        <f t="shared" si="158"/>
        <v>87.745277121907577</v>
      </c>
      <c r="U616" s="123">
        <f t="shared" si="159"/>
        <v>88.341240185322391</v>
      </c>
      <c r="V616" s="119">
        <f t="shared" si="81"/>
        <v>0.88247828582623844</v>
      </c>
      <c r="W616" s="178" t="str">
        <f>VLOOKUP(A616,raw_아이건설넷결과!C:H,6,FALSE)</f>
        <v>581,262,725</v>
      </c>
      <c r="X616" s="84">
        <f t="shared" si="160"/>
        <v>0.99894260480719321</v>
      </c>
      <c r="Y616" s="118">
        <f t="shared" si="161"/>
        <v>99894.260480719327</v>
      </c>
      <c r="Z616" s="121">
        <f t="shared" si="162"/>
        <v>513493167.52924997</v>
      </c>
      <c r="AA616" s="83">
        <f t="shared" si="163"/>
        <v>507694426.10824138</v>
      </c>
      <c r="AB616" s="118">
        <f t="shared" si="164"/>
        <v>497540537.58607656</v>
      </c>
      <c r="AC616" s="61" t="str">
        <f>INDEX(raw_공고목록!A:A,MATCH(직접!$A616,raw_공고목록!C:C,0))</f>
        <v>2024/06/12 10:00</v>
      </c>
      <c r="AD616" s="61">
        <f t="shared" si="165"/>
        <v>45455.458333333328</v>
      </c>
      <c r="AE616" s="186" t="str">
        <f>LEFT(VLOOKUP($A616,raw_공고목록!$C:$X,7,FALSE),10)</f>
        <v>2024/06/04</v>
      </c>
      <c r="AF616" s="9" t="e">
        <f>VLOOKUP(A616,raw_부광!A:L,12,FALSE)</f>
        <v>#N/A</v>
      </c>
    </row>
    <row r="617" spans="1:32" ht="12" customHeight="1">
      <c r="A617" s="19" t="s">
        <v>11900</v>
      </c>
      <c r="B617" s="203" t="str">
        <f>VLOOKUP(A617,raw_아이건설넷목록!$B:$R,2,FALSE)</f>
        <v xml:space="preserve">[기][A값][순]한우리경로당 이전지 리모델링 공사 </v>
      </c>
      <c r="C617" s="18" t="str">
        <f>VLOOKUP($A617,raw_아이건설넷목록!$B:$R,10,FALSE)</f>
        <v>서울특별시 구로구</v>
      </c>
      <c r="D617" s="19" t="s">
        <v>20</v>
      </c>
      <c r="E617" s="115">
        <f>VLOOKUP($A617,raw_아이건설넷목록!$B:$R,6,FALSE)</f>
        <v>193161819</v>
      </c>
      <c r="F617" s="115">
        <f>VLOOKUP($A617,raw_아이건설넷목록!$B:$R,5,FALSE)</f>
        <v>212500000</v>
      </c>
      <c r="G617" s="184">
        <v>1.0063800000000001</v>
      </c>
      <c r="H617" s="115">
        <f>VLOOKUP($A617,raw_아이건설넷목록!$B:$R,8,FALSE)</f>
        <v>10875652</v>
      </c>
      <c r="I617" s="114">
        <f>IF(E617="","-",IF(E617&lt;1000000000,낙찰하한율!$B$3,IF(AND(E617&lt;5000000000,E617&gt;=1000000000),낙찰하한율!$B$4,IF(AND(E617&gt;=5000000000,E617&lt;10000000000),낙찰하한율!$B$5,IF(AND(E617&gt;=10000000000,E617&lt;30000000000),낙찰하한율!$B$6)))))</f>
        <v>0.87744999999999995</v>
      </c>
      <c r="J617" s="115">
        <f t="shared" si="152"/>
        <v>188980538.9901</v>
      </c>
      <c r="K617" s="115">
        <f>VLOOKUP($A617,raw_아이건설넷목록!$B:$R,9,FALSE)</f>
        <v>183681085</v>
      </c>
      <c r="L617" s="115">
        <f t="shared" si="153"/>
        <v>181155910.91585401</v>
      </c>
      <c r="M617" s="120">
        <f t="shared" si="154"/>
        <v>0.96441546735093486</v>
      </c>
      <c r="N617" s="115">
        <f t="shared" si="155"/>
        <v>188980538.9901</v>
      </c>
      <c r="O617" s="119">
        <f t="shared" si="156"/>
        <v>0.88335009514872675</v>
      </c>
      <c r="P617" s="119"/>
      <c r="Q617" s="116">
        <f t="shared" si="157"/>
        <v>0.99500265192197979</v>
      </c>
      <c r="R617" s="134">
        <v>186859140</v>
      </c>
      <c r="S617" s="115" t="str">
        <f>VLOOKUP(A617,raw_아이건설넷결과!C:N,10,FALSE)</f>
        <v>주식회사 원더풀건설</v>
      </c>
      <c r="T617" s="126">
        <f t="shared" si="158"/>
        <v>87.753603535940371</v>
      </c>
      <c r="U617" s="123">
        <f t="shared" si="159"/>
        <v>88.383574939551153</v>
      </c>
      <c r="V617" s="119">
        <f t="shared" si="81"/>
        <v>0.87933712941176467</v>
      </c>
      <c r="W617" s="178" t="str">
        <f>VLOOKUP(A617,raw_아이건설넷결과!C:H,6,FALSE)</f>
        <v>211,418,400</v>
      </c>
      <c r="X617" s="84">
        <f t="shared" si="160"/>
        <v>0.99491011764705883</v>
      </c>
      <c r="Y617" s="118">
        <f t="shared" si="161"/>
        <v>99491.01176470588</v>
      </c>
      <c r="Z617" s="121">
        <f t="shared" si="162"/>
        <v>186841886.2326</v>
      </c>
      <c r="AA617" s="83">
        <f t="shared" si="163"/>
        <v>182746169.88688943</v>
      </c>
      <c r="AB617" s="118">
        <f t="shared" si="164"/>
        <v>179091246.48915163</v>
      </c>
      <c r="AC617" s="61" t="e">
        <f>INDEX(raw_공고목록!A:A,MATCH(직접!$A617,raw_공고목록!C:C,0))</f>
        <v>#N/A</v>
      </c>
      <c r="AD617" s="61" t="e">
        <f t="shared" si="165"/>
        <v>#N/A</v>
      </c>
      <c r="AE617" s="186" t="e">
        <f>LEFT(VLOOKUP($A617,raw_공고목록!$C:$X,7,FALSE),10)</f>
        <v>#N/A</v>
      </c>
      <c r="AF617" s="9" t="e">
        <f>VLOOKUP(A617,raw_부광!A:L,12,FALSE)</f>
        <v>#N/A</v>
      </c>
    </row>
    <row r="618" spans="1:32" ht="12" customHeight="1">
      <c r="A618" s="19" t="s">
        <v>11589</v>
      </c>
      <c r="B618" s="203" t="str">
        <f>VLOOKUP(A618,raw_아이건설넷목록!$B:$R,2,FALSE)</f>
        <v xml:space="preserve">[기][A값][순]강남환경자원센터 지하시설물개선공사 건설공사 </v>
      </c>
      <c r="C618" s="18" t="str">
        <f>VLOOKUP($A618,raw_아이건설넷목록!$B:$R,10,FALSE)</f>
        <v>서울특별시 강남구</v>
      </c>
      <c r="D618" s="19" t="s">
        <v>20</v>
      </c>
      <c r="E618" s="115">
        <f>VLOOKUP($A618,raw_아이건설넷목록!$B:$R,6,FALSE)</f>
        <v>2062454545</v>
      </c>
      <c r="F618" s="115">
        <f>VLOOKUP($A618,raw_아이건설넷목록!$B:$R,5,FALSE)</f>
        <v>2268700000</v>
      </c>
      <c r="G618" s="184">
        <v>1.00637</v>
      </c>
      <c r="H618" s="115">
        <f>VLOOKUP($A618,raw_아이건설넷목록!$B:$R,8,FALSE)</f>
        <v>77774836</v>
      </c>
      <c r="I618" s="114">
        <f>IF(E618="","-",IF(E618&lt;1000000000,낙찰하한율!$B$3,IF(AND(E618&lt;5000000000,E618&gt;=1000000000),낙찰하한율!$B$4,IF(AND(E618&gt;=5000000000,E618&lt;10000000000),낙찰하한율!$B$5,IF(AND(E618&gt;=10000000000,E618&lt;30000000000),낙찰하한율!$B$6)))))</f>
        <v>0.86745000000000005</v>
      </c>
      <c r="J618" s="115">
        <f t="shared" si="152"/>
        <v>1990828926.4133501</v>
      </c>
      <c r="K618" s="115">
        <f>VLOOKUP($A618,raw_아이건설넷목록!$B:$R,9,FALSE)</f>
        <v>1995626820</v>
      </c>
      <c r="L618" s="115">
        <f t="shared" si="153"/>
        <v>1968172183.5865319</v>
      </c>
      <c r="M618" s="120">
        <f t="shared" si="154"/>
        <v>0.99485733274423893</v>
      </c>
      <c r="N618" s="115">
        <f t="shared" si="155"/>
        <v>1990828926.4133501</v>
      </c>
      <c r="O618" s="119">
        <f t="shared" si="156"/>
        <v>0.87317180972108732</v>
      </c>
      <c r="P618" s="119"/>
      <c r="Q618" s="116">
        <f t="shared" si="157"/>
        <v>1.0053879663071312</v>
      </c>
      <c r="R618" s="134">
        <v>1988896300</v>
      </c>
      <c r="S618" s="115" t="str">
        <f>VLOOKUP(A618,raw_아이건설넷결과!C:N,10,FALSE)</f>
        <v>(주)아녜스디자인</v>
      </c>
      <c r="T618" s="126">
        <f t="shared" si="158"/>
        <v>86.746603666677785</v>
      </c>
      <c r="U618" s="123">
        <f t="shared" si="159"/>
        <v>87.198525465763154</v>
      </c>
      <c r="V618" s="119">
        <f t="shared" si="81"/>
        <v>0.87666782739013527</v>
      </c>
      <c r="W618" s="178" t="str">
        <f>VLOOKUP(A618,raw_아이건설넷결과!C:H,6,FALSE)</f>
        <v>2,280,882,950</v>
      </c>
      <c r="X618" s="84">
        <f t="shared" si="160"/>
        <v>1.005370013664213</v>
      </c>
      <c r="Y618" s="118">
        <f t="shared" si="161"/>
        <v>100537.0013664213</v>
      </c>
      <c r="Z618" s="121">
        <f t="shared" si="162"/>
        <v>1988860969.4893</v>
      </c>
      <c r="AA618" s="83">
        <f t="shared" si="163"/>
        <v>2006343363.2920699</v>
      </c>
      <c r="AB618" s="118">
        <f t="shared" si="164"/>
        <v>1966216496.0262284</v>
      </c>
      <c r="AC618" s="61" t="str">
        <f>INDEX(raw_공고목록!A:A,MATCH(직접!$A618,raw_공고목록!C:C,0))</f>
        <v>2024/06/12 10:00</v>
      </c>
      <c r="AD618" s="61">
        <f t="shared" si="165"/>
        <v>45455.458333333328</v>
      </c>
      <c r="AE618" s="186" t="str">
        <f>LEFT(VLOOKUP($A618,raw_공고목록!$C:$X,7,FALSE),10)</f>
        <v>2024/05/27</v>
      </c>
      <c r="AF618" s="9" t="e">
        <f>VLOOKUP(A618,raw_부광!A:L,12,FALSE)</f>
        <v>#N/A</v>
      </c>
    </row>
    <row r="619" spans="1:32" ht="12" customHeight="1">
      <c r="A619" s="19" t="s">
        <v>11764</v>
      </c>
      <c r="B619" s="203" t="str">
        <f>VLOOKUP(A619,raw_아이건설넷목록!$B:$R,2,FALSE)</f>
        <v xml:space="preserve">[기][정][A값][순]공단 환경개선 및 사택시설 고도화 사업 (긴급공고) (정정공고) </v>
      </c>
      <c r="C619" s="18" t="str">
        <f>VLOOKUP($A619,raw_아이건설넷목록!$B:$R,10,FALSE)</f>
        <v>서울물재생시설공단</v>
      </c>
      <c r="D619" s="19" t="s">
        <v>20</v>
      </c>
      <c r="E619" s="115">
        <f>VLOOKUP($A619,raw_아이건설넷목록!$B:$R,6,FALSE)</f>
        <v>530134545</v>
      </c>
      <c r="F619" s="115">
        <f>VLOOKUP($A619,raw_아이건설넷목록!$B:$R,5,FALSE)</f>
        <v>583148000</v>
      </c>
      <c r="G619" s="184">
        <v>1.00173</v>
      </c>
      <c r="H619" s="115">
        <f>VLOOKUP($A619,raw_아이건설넷목록!$B:$R,8,FALSE)</f>
        <v>28200898</v>
      </c>
      <c r="I619" s="114">
        <f>IF(E619="","-",IF(E619&lt;1000000000,낙찰하한율!$B$3,IF(AND(E619&lt;5000000000,E619&gt;=1000000000),낙찰하한율!$B$4,IF(AND(E619&gt;=5000000000,E619&lt;10000000000),낙찰하한율!$B$5,IF(AND(E619&gt;=10000000000,E619&lt;30000000000),낙찰하한율!$B$6)))))</f>
        <v>0.87744999999999995</v>
      </c>
      <c r="J619" s="115">
        <f t="shared" si="152"/>
        <v>516024444.60769796</v>
      </c>
      <c r="K619" s="115">
        <f>VLOOKUP($A619,raw_아이건설넷목록!$B:$R,9,FALSE)</f>
        <v>493999231</v>
      </c>
      <c r="L619" s="115">
        <f t="shared" si="153"/>
        <v>484956772.6762374</v>
      </c>
      <c r="M619" s="120">
        <f t="shared" si="154"/>
        <v>0.94101338634836695</v>
      </c>
      <c r="N619" s="115">
        <f t="shared" si="155"/>
        <v>516024444.60769796</v>
      </c>
      <c r="O619" s="119">
        <f t="shared" si="156"/>
        <v>0.87904512853496797</v>
      </c>
      <c r="P619" s="119"/>
      <c r="Q619" s="116">
        <f t="shared" si="157"/>
        <v>0.99889666372474628</v>
      </c>
      <c r="R619" s="134">
        <v>514574674</v>
      </c>
      <c r="S619" s="115" t="str">
        <f>VLOOKUP(A619,raw_아이건설넷결과!C:N,10,FALSE)</f>
        <v>주식회사 바로건축</v>
      </c>
      <c r="T619" s="126">
        <f t="shared" si="158"/>
        <v>87.064594127371251</v>
      </c>
      <c r="U619" s="123">
        <f t="shared" si="159"/>
        <v>87.686215469403777</v>
      </c>
      <c r="V619" s="119">
        <f t="shared" si="81"/>
        <v>0.88240836631524078</v>
      </c>
      <c r="W619" s="178" t="str">
        <f>VLOOKUP(A619,raw_아이건설넷결과!C:H,6,FALSE)</f>
        <v>586,836,450</v>
      </c>
      <c r="X619" s="84">
        <f t="shared" si="160"/>
        <v>1.0063250667069081</v>
      </c>
      <c r="Y619" s="118">
        <f t="shared" si="161"/>
        <v>100632.50667069081</v>
      </c>
      <c r="Z619" s="121">
        <f t="shared" si="162"/>
        <v>518375663.10239995</v>
      </c>
      <c r="AA619" s="83">
        <f t="shared" si="163"/>
        <v>497123809.08923632</v>
      </c>
      <c r="AB619" s="118">
        <f t="shared" si="164"/>
        <v>487181332.90745157</v>
      </c>
      <c r="AC619" s="61" t="e">
        <f>INDEX(raw_공고목록!A:A,MATCH(직접!$A619,raw_공고목록!C:C,0))</f>
        <v>#N/A</v>
      </c>
      <c r="AD619" s="61" t="e">
        <f t="shared" si="165"/>
        <v>#N/A</v>
      </c>
      <c r="AE619" s="186" t="e">
        <f>LEFT(VLOOKUP($A619,raw_공고목록!$C:$X,7,FALSE),10)</f>
        <v>#N/A</v>
      </c>
      <c r="AF619" s="9" t="e">
        <f>VLOOKUP(A619,raw_부광!A:L,12,FALSE)</f>
        <v>#N/A</v>
      </c>
    </row>
    <row r="620" spans="1:32" ht="12" customHeight="1">
      <c r="A620" s="19" t="s">
        <v>11792</v>
      </c>
      <c r="B620" s="203" t="str">
        <f>VLOOKUP(A620,raw_아이건설넷목록!$B:$R,2,FALSE)</f>
        <v xml:space="preserve">[A값]영락고등학교 본관 화장실 환경개선 건축공사 전자입찰 공고 </v>
      </c>
      <c r="C620" s="18" t="str">
        <f>VLOOKUP($A620,raw_아이건설넷목록!$B:$R,10,FALSE)</f>
        <v>서울특별시교육청 영락고등학교</v>
      </c>
      <c r="D620" s="19" t="s">
        <v>20</v>
      </c>
      <c r="E620" s="115">
        <f>VLOOKUP($A620,raw_아이건설넷목록!$B:$R,6,FALSE)</f>
        <v>427272728</v>
      </c>
      <c r="F620" s="115">
        <v>470000000</v>
      </c>
      <c r="G620" s="184">
        <v>1.00637</v>
      </c>
      <c r="H620" s="115">
        <v>22555417</v>
      </c>
      <c r="I620" s="114">
        <f>IF(E620="","-",IF(E620&lt;1000000000,낙찰하한율!$B$3,IF(AND(E620&lt;5000000000,E620&gt;=1000000000),낙찰하한율!$B$4,IF(AND(E620&gt;=5000000000,E620&lt;10000000000),낙찰하한율!$B$5,IF(AND(E620&gt;=10000000000,E620&lt;30000000000),낙찰하한율!$B$6)))))</f>
        <v>0.87744999999999995</v>
      </c>
      <c r="J620" s="115">
        <f t="shared" si="152"/>
        <v>417792663.90834999</v>
      </c>
      <c r="K620" s="115">
        <v>402726964</v>
      </c>
      <c r="L620" s="115">
        <f t="shared" si="153"/>
        <v>397186488.0654664</v>
      </c>
      <c r="M620" s="120">
        <f t="shared" si="154"/>
        <v>0.95640370297420452</v>
      </c>
      <c r="N620" s="115">
        <f t="shared" si="155"/>
        <v>417792663.90834999</v>
      </c>
      <c r="O620" s="119">
        <f t="shared" si="156"/>
        <v>0.88332111265798918</v>
      </c>
      <c r="P620" s="119"/>
      <c r="Q620" s="116">
        <f t="shared" si="157"/>
        <v>1.005150014358944</v>
      </c>
      <c r="R620" s="134">
        <v>417289540</v>
      </c>
      <c r="S620" s="115" t="str">
        <f>VLOOKUP(A620,raw_아이건설넷결과!C:N,10,FALSE)</f>
        <v>하은건설(주)</v>
      </c>
      <c r="T620" s="126">
        <f t="shared" si="158"/>
        <v>87.745230497575278</v>
      </c>
      <c r="U620" s="123">
        <f t="shared" si="159"/>
        <v>88.330328146504172</v>
      </c>
      <c r="V620" s="119">
        <f t="shared" si="81"/>
        <v>0.88785008510638297</v>
      </c>
      <c r="W620" s="178" t="str">
        <f>VLOOKUP(A620,raw_아이건설넷결과!C:H,6,FALSE)</f>
        <v>472,419,325</v>
      </c>
      <c r="X620" s="84">
        <f t="shared" si="160"/>
        <v>1.0051475000000001</v>
      </c>
      <c r="Y620" s="118">
        <f t="shared" si="161"/>
        <v>100514.75000000001</v>
      </c>
      <c r="Z620" s="121">
        <f t="shared" si="162"/>
        <v>417288503.07459998</v>
      </c>
      <c r="AA620" s="83">
        <f t="shared" si="163"/>
        <v>404800001.04719001</v>
      </c>
      <c r="AB620" s="118">
        <f t="shared" si="164"/>
        <v>396704001.02624619</v>
      </c>
      <c r="AC620" s="61" t="e">
        <f>INDEX(raw_공고목록!A:A,MATCH(직접!$A620,raw_공고목록!C:C,0))</f>
        <v>#N/A</v>
      </c>
      <c r="AD620" s="61" t="e">
        <f t="shared" si="165"/>
        <v>#N/A</v>
      </c>
      <c r="AE620" s="186" t="e">
        <f>LEFT(VLOOKUP($A620,raw_공고목록!$C:$X,7,FALSE),10)</f>
        <v>#N/A</v>
      </c>
      <c r="AF620" s="9" t="e">
        <f>VLOOKUP(A620,raw_부광!A:L,12,FALSE)</f>
        <v>#N/A</v>
      </c>
    </row>
    <row r="621" spans="1:32" ht="12" customHeight="1">
      <c r="A621" s="19" t="s">
        <v>11800</v>
      </c>
      <c r="B621" s="203" t="str">
        <f>VLOOKUP(A621,raw_아이건설넷목록!$B:$R,2,FALSE)</f>
        <v xml:space="preserve">[기][A값][순]서울시립영보노인요양원 환경개선공사 </v>
      </c>
      <c r="C621" s="18" t="str">
        <f>VLOOKUP($A621,raw_아이건설넷목록!$B:$R,10,FALSE)</f>
        <v>서울시립영보노인요양원</v>
      </c>
      <c r="D621" s="19" t="s">
        <v>20</v>
      </c>
      <c r="E621" s="115">
        <f>VLOOKUP($A621,raw_아이건설넷목록!$B:$R,6,FALSE)</f>
        <v>384363636</v>
      </c>
      <c r="F621" s="115">
        <f>VLOOKUP($A621,raw_아이건설넷목록!$B:$R,5,FALSE)</f>
        <v>422800000</v>
      </c>
      <c r="G621" s="184">
        <v>1.00637</v>
      </c>
      <c r="H621" s="115">
        <f>VLOOKUP($A621,raw_아이건설넷목록!$B:$R,8,FALSE)</f>
        <v>26298479</v>
      </c>
      <c r="I621" s="114">
        <f>IF(E621="","-",IF(E621&lt;1000000000,낙찰하한율!$B$3,IF(AND(E621&lt;5000000000,E621&gt;=1000000000),낙찰하한율!$B$4,IF(AND(E621&gt;=5000000000,E621&lt;10000000000),낙찰하한율!$B$5,IF(AND(E621&gt;=10000000000,E621&lt;30000000000),낙찰하한율!$B$6)))))</f>
        <v>0.87744999999999995</v>
      </c>
      <c r="J621" s="115">
        <f t="shared" si="152"/>
        <v>376571918.52964997</v>
      </c>
      <c r="K621" s="115">
        <f>VLOOKUP($A621,raw_아이건설넷목록!$B:$R,9,FALSE)</f>
        <v>372286464</v>
      </c>
      <c r="L621" s="115">
        <f t="shared" si="153"/>
        <v>367164770.2001664</v>
      </c>
      <c r="M621" s="120">
        <f t="shared" si="154"/>
        <v>0.98101283859906785</v>
      </c>
      <c r="N621" s="115">
        <f t="shared" si="155"/>
        <v>376571918.52964997</v>
      </c>
      <c r="O621" s="119">
        <f t="shared" si="156"/>
        <v>0.88341007783838987</v>
      </c>
      <c r="P621" s="119"/>
      <c r="Q621" s="116">
        <f t="shared" si="157"/>
        <v>0.99488980091734491</v>
      </c>
      <c r="R621" s="134">
        <v>372312927</v>
      </c>
      <c r="S621" s="115" t="str">
        <f>VLOOKUP(A621,raw_아이건설넷결과!C:N,10,FALSE)</f>
        <v>(주)월드코리아하우징</v>
      </c>
      <c r="T621" s="126">
        <f t="shared" si="158"/>
        <v>87.748968171014766</v>
      </c>
      <c r="U621" s="123">
        <f t="shared" si="159"/>
        <v>88.514938160269125</v>
      </c>
      <c r="V621" s="119">
        <f t="shared" si="81"/>
        <v>0.88058875827814564</v>
      </c>
      <c r="W621" s="178" t="str">
        <f>VLOOKUP(A621,raw_아이건설넷결과!C:H,6,FALSE)</f>
        <v>420,621,575</v>
      </c>
      <c r="X621" s="84">
        <f t="shared" si="160"/>
        <v>0.99484762298959317</v>
      </c>
      <c r="Y621" s="118">
        <f t="shared" si="161"/>
        <v>99484.762298959322</v>
      </c>
      <c r="Z621" s="121">
        <f t="shared" si="162"/>
        <v>372297279.58519995</v>
      </c>
      <c r="AA621" s="83">
        <f t="shared" si="163"/>
        <v>370368303.78160077</v>
      </c>
      <c r="AB621" s="118">
        <f t="shared" si="164"/>
        <v>362960937.70596874</v>
      </c>
      <c r="AC621" s="61" t="e">
        <f>INDEX(raw_공고목록!A:A,MATCH(직접!$A621,raw_공고목록!C:C,0))</f>
        <v>#N/A</v>
      </c>
      <c r="AD621" s="61" t="e">
        <f t="shared" si="165"/>
        <v>#N/A</v>
      </c>
      <c r="AE621" s="186" t="e">
        <f>LEFT(VLOOKUP($A621,raw_공고목록!$C:$X,7,FALSE),10)</f>
        <v>#N/A</v>
      </c>
      <c r="AF621" s="9" t="e">
        <f>VLOOKUP(A621,raw_부광!A:L,12,FALSE)</f>
        <v>#N/A</v>
      </c>
    </row>
    <row r="622" spans="1:32" ht="12" customHeight="1">
      <c r="A622" s="19" t="s">
        <v>12027</v>
      </c>
      <c r="B622" s="203" t="str">
        <f>VLOOKUP(A622,raw_아이건설넷목록!$B:$R,2,FALSE)</f>
        <v xml:space="preserve">[기][A값][수의]오남중학교 기존급식실 리모델링 및 기타공사 </v>
      </c>
      <c r="C622" s="18" t="str">
        <f>VLOOKUP($A622,raw_아이건설넷목록!$B:$R,10,FALSE)</f>
        <v>서울특별시교육청 서울특별시남부교육지원청</v>
      </c>
      <c r="D622" s="19" t="s">
        <v>20</v>
      </c>
      <c r="E622" s="115">
        <f>VLOOKUP($A622,raw_아이건설넷목록!$B:$R,6,FALSE)</f>
        <v>251990908</v>
      </c>
      <c r="F622" s="115">
        <f>VLOOKUP($A622,raw_아이건설넷목록!$B:$R,5,FALSE)</f>
        <v>277190000</v>
      </c>
      <c r="G622" s="184">
        <v>1.00637</v>
      </c>
      <c r="H622" s="115">
        <f>VLOOKUP($A622,raw_아이건설넷목록!$B:$R,8,FALSE)</f>
        <v>15792435</v>
      </c>
      <c r="I622" s="114">
        <f>IF(E622="","-",IF(E622&lt;1000000000,낙찰하한율!$B$3,IF(AND(E622&lt;5000000000,E622&gt;=1000000000),낙찰하한율!$B$4,IF(AND(E622&gt;=5000000000,E622&lt;10000000000),낙찰하한율!$B$5,IF(AND(E622&gt;=10000000000,E622&lt;30000000000),낙찰하한율!$B$6)))))</f>
        <v>0.87744999999999995</v>
      </c>
      <c r="J622" s="115">
        <f t="shared" ref="J622:J625" si="166">(F622*G622-H622)*I622+H622</f>
        <v>246705042.137485</v>
      </c>
      <c r="K622" s="115">
        <f>VLOOKUP($A622,raw_아이건설넷목록!$B:$R,9,FALSE)</f>
        <v>0</v>
      </c>
      <c r="L622" s="115">
        <f t="shared" ref="L622:L625" si="167">K622*G622*0.98</f>
        <v>0</v>
      </c>
      <c r="M622" s="120">
        <f t="shared" ref="M622:M625" si="168">((L622-H622)/I622+H622)/F622</f>
        <v>-7.9572403621357111E-3</v>
      </c>
      <c r="N622" s="115">
        <f t="shared" ref="N622:N625" si="169">J622</f>
        <v>246705042.137485</v>
      </c>
      <c r="O622" s="119">
        <f t="shared" ref="O622:O625" si="170">(N622-H622)/(F622-H622)</f>
        <v>0.88337703963495218</v>
      </c>
      <c r="P622" s="119"/>
      <c r="Q622" s="116">
        <f t="shared" ref="Q622:Q625" si="171">((R622-H622)/I622+H622)/F622</f>
        <v>0.99230192584654286</v>
      </c>
      <c r="R622" s="134">
        <v>243283400</v>
      </c>
      <c r="S622" s="115" t="str">
        <f>VLOOKUP(A622,raw_아이건설넷결과!C:N,10,FALSE)</f>
        <v>보광종합건설 주식회사</v>
      </c>
      <c r="T622" s="126">
        <f t="shared" ref="T622:T625" si="172">(R622-H622)/(W622-H622)*100</f>
        <v>87.746098528163699</v>
      </c>
      <c r="U622" s="123">
        <f t="shared" ref="U622:U625" si="173">R622/W622*100</f>
        <v>88.449668368369473</v>
      </c>
      <c r="V622" s="119">
        <f t="shared" si="81"/>
        <v>0.87767740538980488</v>
      </c>
      <c r="W622" s="178" t="str">
        <f>VLOOKUP(A622,raw_아이건설넷결과!C:H,6,FALSE)</f>
        <v>275,052,925</v>
      </c>
      <c r="X622" s="84">
        <f t="shared" ref="X622:X625" si="174">W622/F622</f>
        <v>0.99229021609726176</v>
      </c>
      <c r="Y622" s="118">
        <f t="shared" ref="Y622:Y625" si="175">X622*100000</f>
        <v>99229.021609726173</v>
      </c>
      <c r="Z622" s="121">
        <f t="shared" ref="Z622:Z625" si="176">(W622-H622)*I622+H622</f>
        <v>243280551.95049998</v>
      </c>
      <c r="AA622" s="83">
        <f t="shared" ref="AA622:AA625" si="177">K622*X622</f>
        <v>0</v>
      </c>
      <c r="AB622" s="118">
        <f t="shared" ref="AB622:AB625" si="178">AA622*0.98</f>
        <v>0</v>
      </c>
      <c r="AC622" s="61" t="e">
        <f>INDEX(raw_공고목록!A:A,MATCH(직접!$A622,raw_공고목록!C:C,0))</f>
        <v>#N/A</v>
      </c>
      <c r="AD622" s="61" t="e">
        <f t="shared" ref="AD622:AD625" si="179">AC622+1/24</f>
        <v>#N/A</v>
      </c>
      <c r="AE622" s="186" t="e">
        <f>LEFT(VLOOKUP($A622,raw_공고목록!$C:$X,7,FALSE),10)</f>
        <v>#N/A</v>
      </c>
      <c r="AF622" s="9" t="e">
        <f>VLOOKUP(A622,raw_부광!A:L,12,FALSE)</f>
        <v>#N/A</v>
      </c>
    </row>
    <row r="623" spans="1:32" ht="12" customHeight="1">
      <c r="A623" s="19" t="s">
        <v>11805</v>
      </c>
      <c r="B623" s="203" t="str">
        <f>VLOOKUP(A623,raw_아이건설넷목록!$B:$R,2,FALSE)</f>
        <v xml:space="preserve">[기][A값][순]영훈국제중학교 교사동 엘리베이터 설치공사 (긴급공고) </v>
      </c>
      <c r="C623" s="18" t="str">
        <f>VLOOKUP($A623,raw_아이건설넷목록!$B:$R,10,FALSE)</f>
        <v>서울특별시교육청 서울특별시성북교육지원청 영훈중학교</v>
      </c>
      <c r="D623" s="19" t="s">
        <v>20</v>
      </c>
      <c r="E623" s="115">
        <f>VLOOKUP($A623,raw_아이건설넷목록!$B:$R,6,FALSE)</f>
        <v>293469091</v>
      </c>
      <c r="F623" s="115">
        <f>VLOOKUP($A623,raw_아이건설넷목록!$B:$R,5,FALSE)</f>
        <v>322816000</v>
      </c>
      <c r="G623" s="184">
        <v>1.00637</v>
      </c>
      <c r="H623" s="115">
        <f>VLOOKUP($A623,raw_아이건설넷목록!$B:$R,8,FALSE)</f>
        <v>11538855</v>
      </c>
      <c r="I623" s="114">
        <f>IF(E623="","-",IF(E623&lt;1000000000,낙찰하한율!$B$3,IF(AND(E623&lt;5000000000,E623&gt;=1000000000),낙찰하한율!$B$4,IF(AND(E623&gt;=5000000000,E623&lt;10000000000),낙찰하한율!$B$5,IF(AND(E623&gt;=10000000000,E623&lt;30000000000),낙찰하한율!$B$6)))))</f>
        <v>0.87744999999999995</v>
      </c>
      <c r="J623" s="115">
        <f t="shared" si="166"/>
        <v>286473319.58815402</v>
      </c>
      <c r="K623" s="115">
        <f>VLOOKUP($A623,raw_아이건설넷목록!$B:$R,9,FALSE)</f>
        <v>258112661</v>
      </c>
      <c r="L623" s="115">
        <f t="shared" si="167"/>
        <v>254561701.87755859</v>
      </c>
      <c r="M623" s="120">
        <f t="shared" si="168"/>
        <v>0.89370957364647985</v>
      </c>
      <c r="N623" s="115">
        <f t="shared" si="169"/>
        <v>286473319.58815402</v>
      </c>
      <c r="O623" s="119">
        <f t="shared" si="170"/>
        <v>0.88324655055594914</v>
      </c>
      <c r="P623" s="119"/>
      <c r="Q623" s="116">
        <f t="shared" si="171"/>
        <v>0.99363828874508664</v>
      </c>
      <c r="R623" s="134">
        <v>282867000</v>
      </c>
      <c r="S623" s="115" t="str">
        <f>VLOOKUP(A623,raw_아이건설넷결과!C:N,10,FALSE)</f>
        <v>주식회사  금성아트</v>
      </c>
      <c r="T623" s="126">
        <f t="shared" si="172"/>
        <v>87.745053295548132</v>
      </c>
      <c r="U623" s="123">
        <f t="shared" si="173"/>
        <v>88.18590348019552</v>
      </c>
      <c r="V623" s="119">
        <f t="shared" si="81"/>
        <v>0.87624838917525771</v>
      </c>
      <c r="W623" s="178" t="str">
        <f>VLOOKUP(A623,raw_아이건설넷결과!C:H,6,FALSE)</f>
        <v>320,762,150</v>
      </c>
      <c r="X623" s="84">
        <f t="shared" si="174"/>
        <v>0.99363770692902453</v>
      </c>
      <c r="Y623" s="118">
        <f t="shared" si="175"/>
        <v>99363.770692902457</v>
      </c>
      <c r="Z623" s="121">
        <f t="shared" si="176"/>
        <v>282866835.19774997</v>
      </c>
      <c r="AA623" s="83">
        <f t="shared" si="177"/>
        <v>256470472.60538867</v>
      </c>
      <c r="AB623" s="118">
        <f t="shared" si="178"/>
        <v>251341063.15328088</v>
      </c>
      <c r="AC623" s="61" t="e">
        <f>INDEX(raw_공고목록!A:A,MATCH(직접!$A623,raw_공고목록!C:C,0))</f>
        <v>#N/A</v>
      </c>
      <c r="AD623" s="61" t="e">
        <f t="shared" si="179"/>
        <v>#N/A</v>
      </c>
      <c r="AE623" s="186" t="e">
        <f>LEFT(VLOOKUP($A623,raw_공고목록!$C:$X,7,FALSE),10)</f>
        <v>#N/A</v>
      </c>
      <c r="AF623" s="9" t="e">
        <f>VLOOKUP(A623,raw_부광!A:L,12,FALSE)</f>
        <v>#N/A</v>
      </c>
    </row>
    <row r="624" spans="1:32" ht="12" customHeight="1">
      <c r="A624" s="19" t="s">
        <v>11819</v>
      </c>
      <c r="B624" s="203" t="str">
        <f>VLOOKUP(A624,raw_아이건설넷목록!$B:$R,2,FALSE)</f>
        <v xml:space="preserve">[기][A값][순]남부수도사업소 청사 승강기 설치 공사(건축, 기계) (긴급공고) </v>
      </c>
      <c r="C624" s="18" t="str">
        <f>VLOOKUP($A624,raw_아이건설넷목록!$B:$R,10,FALSE)</f>
        <v>서울특별시 서울아리수본부 남부수도사업소</v>
      </c>
      <c r="D624" s="19" t="s">
        <v>20</v>
      </c>
      <c r="E624" s="115">
        <f>VLOOKUP($A624,raw_아이건설넷목록!$B:$R,6,FALSE)</f>
        <v>264080000</v>
      </c>
      <c r="F624" s="115">
        <f>VLOOKUP($A624,raw_아이건설넷목록!$B:$R,5,FALSE)</f>
        <v>290488000</v>
      </c>
      <c r="G624" s="184">
        <v>1.00698</v>
      </c>
      <c r="H624" s="115">
        <f>VLOOKUP($A624,raw_아이건설넷목록!$B:$R,8,FALSE)</f>
        <v>15239168</v>
      </c>
      <c r="I624" s="114">
        <f>IF(E624="","-",IF(E624&lt;1000000000,낙찰하한율!$B$3,IF(AND(E624&lt;5000000000,E624&gt;=1000000000),낙찰하한율!$B$4,IF(AND(E624&gt;=5000000000,E624&lt;10000000000),낙찰하한율!$B$5,IF(AND(E624&gt;=10000000000,E624&lt;30000000000),낙찰하한율!$B$6)))))</f>
        <v>0.87744999999999995</v>
      </c>
      <c r="J624" s="115">
        <f t="shared" si="166"/>
        <v>258535378.733688</v>
      </c>
      <c r="K624" s="115">
        <f>VLOOKUP($A624,raw_아이건설넷목록!$B:$R,9,FALSE)</f>
        <v>223315346</v>
      </c>
      <c r="L624" s="115">
        <f t="shared" si="167"/>
        <v>220376605.37277839</v>
      </c>
      <c r="M624" s="120">
        <f t="shared" si="168"/>
        <v>0.85727240598103005</v>
      </c>
      <c r="N624" s="115">
        <f t="shared" si="169"/>
        <v>258535378.733688</v>
      </c>
      <c r="O624" s="119">
        <f t="shared" si="170"/>
        <v>0.88391368989964691</v>
      </c>
      <c r="P624" s="119"/>
      <c r="Q624" s="116">
        <f t="shared" si="171"/>
        <v>1.0022384059059857</v>
      </c>
      <c r="R624" s="134">
        <v>257326800</v>
      </c>
      <c r="S624" s="115" t="str">
        <f>VLOOKUP(A624,raw_아이건설넷결과!C:N,10,FALSE)</f>
        <v>호성이엔지 주식회사</v>
      </c>
      <c r="T624" s="126">
        <f t="shared" si="172"/>
        <v>87.746917798199405</v>
      </c>
      <c r="U624" s="123">
        <f t="shared" si="173"/>
        <v>88.388299198783244</v>
      </c>
      <c r="V624" s="119">
        <f t="shared" si="81"/>
        <v>0.88584313293492334</v>
      </c>
      <c r="W624" s="178" t="str">
        <f>VLOOKUP(A624,raw_아이건설넷결과!C:H,6,FALSE)</f>
        <v>291,132,200</v>
      </c>
      <c r="X624" s="84">
        <f t="shared" si="174"/>
        <v>1.0022176475448212</v>
      </c>
      <c r="Y624" s="118">
        <f t="shared" si="175"/>
        <v>100221.76475448212</v>
      </c>
      <c r="Z624" s="121">
        <f t="shared" si="176"/>
        <v>257321508.92839998</v>
      </c>
      <c r="AA624" s="83">
        <f t="shared" si="177"/>
        <v>223810580.7287778</v>
      </c>
      <c r="AB624" s="118">
        <f t="shared" si="178"/>
        <v>219334369.11420223</v>
      </c>
      <c r="AC624" s="61" t="e">
        <f>INDEX(raw_공고목록!A:A,MATCH(직접!$A624,raw_공고목록!C:C,0))</f>
        <v>#N/A</v>
      </c>
      <c r="AD624" s="61" t="e">
        <f t="shared" si="179"/>
        <v>#N/A</v>
      </c>
      <c r="AE624" s="186" t="e">
        <f>LEFT(VLOOKUP($A624,raw_공고목록!$C:$X,7,FALSE),10)</f>
        <v>#N/A</v>
      </c>
      <c r="AF624" s="9" t="e">
        <f>VLOOKUP(A624,raw_부광!A:L,12,FALSE)</f>
        <v>#N/A</v>
      </c>
    </row>
    <row r="625" spans="1:32" ht="12" customHeight="1">
      <c r="A625" s="19" t="s">
        <v>11982</v>
      </c>
      <c r="B625" s="203" t="str">
        <f>VLOOKUP(A625,raw_아이건설넷목록!$B:$R,2,FALSE)</f>
        <v xml:space="preserve">[기][수의]운현초등학교 교사동 내진보강공사 </v>
      </c>
      <c r="C625" s="18" t="str">
        <f>VLOOKUP($A625,raw_아이건설넷목록!$B:$R,10,FALSE)</f>
        <v>서울특별시중부교육청 운현초등학교</v>
      </c>
      <c r="D625" s="19" t="s">
        <v>20</v>
      </c>
      <c r="E625" s="115">
        <f>VLOOKUP($A625,raw_아이건설넷목록!$B:$R,6,FALSE)</f>
        <v>75458182</v>
      </c>
      <c r="F625" s="115">
        <f>VLOOKUP($A625,raw_아이건설넷목록!$B:$R,5,FALSE)</f>
        <v>83004000</v>
      </c>
      <c r="G625" s="184">
        <v>1.00698</v>
      </c>
      <c r="H625" s="115">
        <f>VLOOKUP($A625,raw_아이건설넷목록!$B:$R,8,FALSE)</f>
        <v>0</v>
      </c>
      <c r="I625" s="114">
        <f>IF(E625="","-",IF(E625&lt;1000000000,낙찰하한율!$B$3,IF(AND(E625&lt;5000000000,E625&gt;=1000000000),낙찰하한율!$B$4,IF(AND(E625&gt;=5000000000,E625&lt;10000000000),낙찰하한율!$B$5,IF(AND(E625&gt;=10000000000,E625&lt;30000000000),낙찰하한율!$B$6)))))</f>
        <v>0.87744999999999995</v>
      </c>
      <c r="J625" s="115">
        <f t="shared" si="166"/>
        <v>73340226.181403995</v>
      </c>
      <c r="K625" s="115">
        <f>VLOOKUP($A625,raw_아이건설넷목록!$B:$R,9,FALSE)</f>
        <v>0</v>
      </c>
      <c r="L625" s="115">
        <f t="shared" si="167"/>
        <v>0</v>
      </c>
      <c r="M625" s="120">
        <f t="shared" si="168"/>
        <v>0</v>
      </c>
      <c r="N625" s="115">
        <f t="shared" si="169"/>
        <v>73340226.181403995</v>
      </c>
      <c r="O625" s="119">
        <f t="shared" si="170"/>
        <v>0.88357460099999996</v>
      </c>
      <c r="P625" s="119"/>
      <c r="Q625" s="116">
        <f t="shared" si="171"/>
        <v>0.99658309151127855</v>
      </c>
      <c r="R625" s="134" t="str">
        <f>VLOOKUP(A625,raw_아이건설넷결과!C:J,8,FALSE)</f>
        <v>72,583,000</v>
      </c>
      <c r="S625" s="115" t="str">
        <f>VLOOKUP(A625,raw_아이건설넷결과!C:N,10,FALSE)</f>
        <v>(주)미래원씨앤엠</v>
      </c>
      <c r="T625" s="126">
        <f t="shared" si="172"/>
        <v>87.745194039666245</v>
      </c>
      <c r="U625" s="123">
        <f t="shared" si="173"/>
        <v>87.745194039666245</v>
      </c>
      <c r="V625" s="119">
        <f t="shared" si="81"/>
        <v>0.8744518336465712</v>
      </c>
      <c r="W625" s="178" t="str">
        <f>VLOOKUP(A625,raw_아이건설넷결과!C:H,6,FALSE)</f>
        <v>82,720,200</v>
      </c>
      <c r="X625" s="84">
        <f t="shared" si="174"/>
        <v>0.99658088766806419</v>
      </c>
      <c r="Y625" s="118">
        <f t="shared" si="175"/>
        <v>99658.088766806424</v>
      </c>
      <c r="Z625" s="121">
        <f t="shared" si="176"/>
        <v>72582839.489999995</v>
      </c>
      <c r="AA625" s="83">
        <f t="shared" si="177"/>
        <v>0</v>
      </c>
      <c r="AB625" s="118">
        <f t="shared" si="178"/>
        <v>0</v>
      </c>
      <c r="AC625" s="61" t="e">
        <f>INDEX(raw_공고목록!A:A,MATCH(직접!$A625,raw_공고목록!C:C,0))</f>
        <v>#N/A</v>
      </c>
      <c r="AD625" s="61" t="e">
        <f t="shared" si="179"/>
        <v>#N/A</v>
      </c>
      <c r="AE625" s="186" t="e">
        <f>LEFT(VLOOKUP($A625,raw_공고목록!$C:$X,7,FALSE),10)</f>
        <v>#N/A</v>
      </c>
      <c r="AF625" s="9" t="e">
        <f>VLOOKUP(A625,raw_부광!A:L,12,FALSE)</f>
        <v>#N/A</v>
      </c>
    </row>
    <row r="626" spans="1:32" ht="12" customHeight="1">
      <c r="A626" s="19" t="s">
        <v>11985</v>
      </c>
      <c r="B626" s="203" t="str">
        <f>VLOOKUP(A626,raw_아이건설넷목록!$B:$R,2,FALSE)</f>
        <v xml:space="preserve">[기][A값][순]구립가재울데이케어센터 신축 공사(건축,기계,토목)-장기계속 (긴급공고) </v>
      </c>
      <c r="C626" s="18" t="str">
        <f>VLOOKUP($A626,raw_아이건설넷목록!$B:$R,10,FALSE)</f>
        <v>서울특별시 서대문구</v>
      </c>
      <c r="D626" s="19" t="s">
        <v>20</v>
      </c>
      <c r="E626" s="115">
        <f>VLOOKUP($A626,raw_아이건설넷목록!$B:$R,6,FALSE)</f>
        <v>3969462728</v>
      </c>
      <c r="F626" s="115">
        <f>VLOOKUP($A626,raw_아이건설넷목록!$B:$R,5,FALSE)</f>
        <v>4366409000</v>
      </c>
      <c r="G626" s="184">
        <v>1.00682</v>
      </c>
      <c r="H626" s="115">
        <f>VLOOKUP($A626,raw_아이건설넷목록!$B:$R,8,FALSE)</f>
        <v>242657608</v>
      </c>
      <c r="I626" s="114">
        <f>IF(E626="","-",IF(E626&lt;1000000000,낙찰하한율!$B$3,IF(AND(E626&lt;5000000000,E626&gt;=1000000000),낙찰하한율!$B$4,IF(AND(E626&gt;=5000000000,E626&lt;10000000000),낙찰하한율!$B$5,IF(AND(E626&gt;=10000000000,E626&lt;30000000000),낙찰하한율!$B$6)))))</f>
        <v>0.86745000000000005</v>
      </c>
      <c r="J626" s="115">
        <f t="shared" ref="J626:J634" si="180">(F626*G626-H626)*I626+H626</f>
        <v>3845637467.9320812</v>
      </c>
      <c r="K626" s="115">
        <f>VLOOKUP($A626,raw_아이건설넷목록!$B:$R,9,FALSE)</f>
        <v>3718522025</v>
      </c>
      <c r="L626" s="115">
        <f t="shared" ref="L626:L634" si="181">K626*G626*0.98</f>
        <v>3669004698.3062901</v>
      </c>
      <c r="M626" s="120">
        <f t="shared" ref="M626:M634" si="182">((L626-H626)/I626+H626)/F626</f>
        <v>0.9601860273207744</v>
      </c>
      <c r="N626" s="115">
        <f t="shared" ref="N626:N634" si="183">J626</f>
        <v>3845637467.9320812</v>
      </c>
      <c r="O626" s="119">
        <f t="shared" ref="O626:O634" si="184">(N626-H626)/(F626-H626)</f>
        <v>0.87371413003261889</v>
      </c>
      <c r="P626" s="119"/>
      <c r="Q626" s="116">
        <f t="shared" ref="Q626:Q634" si="185">((R626-H626)/I626+H626)/F626</f>
        <v>1.0010798928630349</v>
      </c>
      <c r="R626" s="134">
        <v>3823896000</v>
      </c>
      <c r="S626" s="115" t="str">
        <f>VLOOKUP(A626,raw_아이건설넷결과!C:N,10,FALSE)</f>
        <v>슈프림건설 주식회사</v>
      </c>
      <c r="T626" s="126">
        <f t="shared" ref="T626:T634" si="186">(R626-H626)/(W626-H626)*100</f>
        <v>86.748888422241137</v>
      </c>
      <c r="U626" s="123">
        <f t="shared" ref="U626:U634" si="187">R626/W626*100</f>
        <v>87.484538792028957</v>
      </c>
      <c r="V626" s="119">
        <f t="shared" si="81"/>
        <v>0.87575305016089877</v>
      </c>
      <c r="W626" s="178" t="str">
        <f>VLOOKUP(A626,raw_아이건설넷결과!C:H,6,FALSE)</f>
        <v>4,370,939,200</v>
      </c>
      <c r="X626" s="84">
        <f t="shared" ref="X626:X634" si="188">W626/F626</f>
        <v>1.0010375116027839</v>
      </c>
      <c r="Y626" s="118">
        <f t="shared" ref="Y626:Y634" si="189">X626*100000</f>
        <v>100103.75116027839</v>
      </c>
      <c r="Z626" s="121">
        <f t="shared" ref="Z626:Z634" si="190">(W626-H626)*I626+H626</f>
        <v>3823735474.9804001</v>
      </c>
      <c r="AA626" s="83">
        <f t="shared" ref="AA626:AA634" si="191">K626*X626</f>
        <v>3722380034.7461448</v>
      </c>
      <c r="AB626" s="118">
        <f t="shared" ref="AB626:AB634" si="192">AA626*0.98</f>
        <v>3647932434.0512218</v>
      </c>
      <c r="AC626" s="61" t="e">
        <f>INDEX(raw_공고목록!A:A,MATCH(직접!$A626,raw_공고목록!C:C,0))</f>
        <v>#N/A</v>
      </c>
      <c r="AD626" s="61" t="e">
        <f t="shared" ref="AD626:AD634" si="193">AC626+1/24</f>
        <v>#N/A</v>
      </c>
      <c r="AE626" s="186" t="e">
        <f>LEFT(VLOOKUP($A626,raw_공고목록!$C:$X,7,FALSE),10)</f>
        <v>#N/A</v>
      </c>
      <c r="AF626" s="9" t="e">
        <f>VLOOKUP(A626,raw_부광!A:L,12,FALSE)</f>
        <v>#N/A</v>
      </c>
    </row>
    <row r="627" spans="1:32" ht="12" customHeight="1">
      <c r="A627" s="19" t="s">
        <v>11989</v>
      </c>
      <c r="B627" s="203" t="str">
        <f>VLOOKUP(A627,raw_아이건설넷목록!$B:$R,2,FALSE)</f>
        <v xml:space="preserve">[기][A값][수의]카페폭포 2층 등 건립 공사(건축) </v>
      </c>
      <c r="C627" s="18" t="str">
        <f>VLOOKUP($A627,raw_아이건설넷목록!$B:$R,10,FALSE)</f>
        <v>서울특별시 서대문구</v>
      </c>
      <c r="D627" s="19" t="s">
        <v>20</v>
      </c>
      <c r="E627" s="115">
        <f>VLOOKUP($A627,raw_아이건설넷목록!$B:$R,6,FALSE)</f>
        <v>217319091</v>
      </c>
      <c r="F627" s="115">
        <f>VLOOKUP($A627,raw_아이건설넷목록!$B:$R,5,FALSE)</f>
        <v>239051000</v>
      </c>
      <c r="G627" s="184">
        <v>1.00258</v>
      </c>
      <c r="H627" s="115">
        <f>VLOOKUP($A627,raw_아이건설넷목록!$B:$R,8,FALSE)</f>
        <v>11996175</v>
      </c>
      <c r="I627" s="114">
        <f>IF(E627="","-",IF(E627&lt;1000000000,낙찰하한율!$B$3,IF(AND(E627&lt;5000000000,E627&gt;=1000000000),낙찰하한율!$B$4,IF(AND(E627&gt;=5000000000,E627&lt;10000000000),낙찰하한율!$B$5,IF(AND(E627&gt;=10000000000,E627&lt;30000000000),낙찰하한율!$B$6)))))</f>
        <v>0.87744999999999995</v>
      </c>
      <c r="J627" s="115">
        <f t="shared" si="180"/>
        <v>211766599.870121</v>
      </c>
      <c r="K627" s="115">
        <f>VLOOKUP($A627,raw_아이건설넷목록!$B:$R,9,FALSE)</f>
        <v>0</v>
      </c>
      <c r="L627" s="115">
        <f t="shared" si="181"/>
        <v>0</v>
      </c>
      <c r="M627" s="120">
        <f t="shared" si="182"/>
        <v>-7.0087918951294214E-3</v>
      </c>
      <c r="N627" s="115">
        <f t="shared" si="183"/>
        <v>211766599.870121</v>
      </c>
      <c r="O627" s="119">
        <f t="shared" si="184"/>
        <v>0.87983342732364755</v>
      </c>
      <c r="P627" s="119"/>
      <c r="Q627" s="116">
        <f t="shared" si="185"/>
        <v>0.9876390003167117</v>
      </c>
      <c r="R627" s="134">
        <v>208632646</v>
      </c>
      <c r="S627" s="115" t="str">
        <f>VLOOKUP(A627,raw_아이건설넷결과!C:N,10,FALSE)</f>
        <v>거정건설 주식회사</v>
      </c>
      <c r="T627" s="126">
        <f t="shared" si="186"/>
        <v>87.761973064169169</v>
      </c>
      <c r="U627" s="123">
        <f t="shared" si="187"/>
        <v>88.383908257794076</v>
      </c>
      <c r="V627" s="119">
        <f t="shared" si="81"/>
        <v>0.87275370527627993</v>
      </c>
      <c r="W627" s="178" t="str">
        <f>VLOOKUP(A627,raw_아이건설넷결과!C:H,6,FALSE)</f>
        <v>236,052,750</v>
      </c>
      <c r="X627" s="84">
        <f t="shared" si="188"/>
        <v>0.98745769731145239</v>
      </c>
      <c r="Y627" s="118">
        <f t="shared" si="189"/>
        <v>98745.769731145236</v>
      </c>
      <c r="Z627" s="121">
        <f t="shared" si="190"/>
        <v>208594616.73374999</v>
      </c>
      <c r="AA627" s="83">
        <f t="shared" si="191"/>
        <v>0</v>
      </c>
      <c r="AB627" s="118">
        <f t="shared" si="192"/>
        <v>0</v>
      </c>
      <c r="AC627" s="61" t="e">
        <f>INDEX(raw_공고목록!A:A,MATCH(직접!$A627,raw_공고목록!C:C,0))</f>
        <v>#N/A</v>
      </c>
      <c r="AD627" s="61" t="e">
        <f t="shared" si="193"/>
        <v>#N/A</v>
      </c>
      <c r="AE627" s="186" t="e">
        <f>LEFT(VLOOKUP($A627,raw_공고목록!$C:$X,7,FALSE),10)</f>
        <v>#N/A</v>
      </c>
      <c r="AF627" s="9" t="e">
        <f>VLOOKUP(A627,raw_부광!A:L,12,FALSE)</f>
        <v>#N/A</v>
      </c>
    </row>
    <row r="628" spans="1:32" ht="12" customHeight="1">
      <c r="A628" s="19" t="s">
        <v>11991</v>
      </c>
      <c r="B628" s="203" t="str">
        <f>VLOOKUP(A628,raw_아이건설넷목록!$B:$R,2,FALSE)</f>
        <v xml:space="preserve">[기][A값][순](긴급)안산초 통합형 시설개선공사 (긴급공고) </v>
      </c>
      <c r="C628" s="18" t="str">
        <f>VLOOKUP($A628,raw_아이건설넷목록!$B:$R,10,FALSE)</f>
        <v>서울특별시교육청 서울특별시서부교육지원청</v>
      </c>
      <c r="D628" s="19" t="s">
        <v>20</v>
      </c>
      <c r="E628" s="115">
        <f>VLOOKUP($A628,raw_아이건설넷목록!$B:$R,6,FALSE)</f>
        <v>1246854176</v>
      </c>
      <c r="F628" s="115">
        <f>VLOOKUP($A628,raw_아이건설넷목록!$B:$R,5,FALSE)</f>
        <v>1371539593</v>
      </c>
      <c r="G628" s="184">
        <v>1.0065599999999999</v>
      </c>
      <c r="H628" s="115">
        <f>VLOOKUP($A628,raw_아이건설넷목록!$B:$R,8,FALSE)</f>
        <v>49882146</v>
      </c>
      <c r="I628" s="114">
        <f>IF(E628="","-",IF(E628&lt;1000000000,낙찰하한율!$B$3,IF(AND(E628&lt;5000000000,E628&gt;=1000000000),낙찰하한율!$B$4,IF(AND(E628&gt;=5000000000,E628&lt;10000000000),낙찰하한율!$B$5,IF(AND(E628&gt;=10000000000,E628&lt;30000000000),낙찰하한율!$B$6)))))</f>
        <v>0.86745000000000005</v>
      </c>
      <c r="J628" s="115">
        <f t="shared" si="180"/>
        <v>1204158606.051008</v>
      </c>
      <c r="K628" s="115">
        <f>VLOOKUP($A628,raw_아이건설넷목록!$B:$R,9,FALSE)</f>
        <v>1106767630</v>
      </c>
      <c r="L628" s="115">
        <f t="shared" si="181"/>
        <v>1091747465.1397438</v>
      </c>
      <c r="M628" s="120">
        <f t="shared" si="182"/>
        <v>0.91207637327545055</v>
      </c>
      <c r="N628" s="115">
        <f t="shared" si="183"/>
        <v>1204158606.051008</v>
      </c>
      <c r="O628" s="119">
        <f t="shared" si="184"/>
        <v>0.87335524244279306</v>
      </c>
      <c r="P628" s="119"/>
      <c r="Q628" s="116">
        <f t="shared" si="185"/>
        <v>1.0104130007952421</v>
      </c>
      <c r="R628" s="134">
        <v>1208742683</v>
      </c>
      <c r="S628" s="115" t="str">
        <f>VLOOKUP(A628,raw_아이건설넷결과!C:N,10,FALSE)</f>
        <v>(주)삼우아이티</v>
      </c>
      <c r="T628" s="126">
        <f t="shared" si="186"/>
        <v>86.751052776043664</v>
      </c>
      <c r="U628" s="123">
        <f t="shared" si="187"/>
        <v>87.227975961880972</v>
      </c>
      <c r="V628" s="119">
        <f t="shared" si="81"/>
        <v>0.88130352865431283</v>
      </c>
      <c r="W628" s="178" t="str">
        <f>VLOOKUP(A628,raw_아이건설넷결과!C:H,6,FALSE)</f>
        <v>1,385,728,225</v>
      </c>
      <c r="X628" s="84">
        <f t="shared" si="188"/>
        <v>1.0103450400356033</v>
      </c>
      <c r="Y628" s="118">
        <f t="shared" si="189"/>
        <v>101034.50400356033</v>
      </c>
      <c r="Z628" s="121">
        <f t="shared" si="190"/>
        <v>1208661827.22855</v>
      </c>
      <c r="AA628" s="83">
        <f t="shared" si="191"/>
        <v>1118217185.4424598</v>
      </c>
      <c r="AB628" s="118">
        <f t="shared" si="192"/>
        <v>1095852841.7336106</v>
      </c>
      <c r="AC628" s="61" t="e">
        <f>INDEX(raw_공고목록!A:A,MATCH(직접!$A628,raw_공고목록!C:C,0))</f>
        <v>#N/A</v>
      </c>
      <c r="AD628" s="61" t="e">
        <f t="shared" si="193"/>
        <v>#N/A</v>
      </c>
      <c r="AE628" s="186" t="e">
        <f>LEFT(VLOOKUP($A628,raw_공고목록!$C:$X,7,FALSE),10)</f>
        <v>#N/A</v>
      </c>
      <c r="AF628" s="9" t="e">
        <f>VLOOKUP(A628,raw_부광!A:L,12,FALSE)</f>
        <v>#N/A</v>
      </c>
    </row>
    <row r="629" spans="1:32" ht="12" customHeight="1">
      <c r="A629" s="19" t="s">
        <v>11996</v>
      </c>
      <c r="B629" s="203" t="str">
        <f>VLOOKUP(A629,raw_아이건설넷목록!$B:$R,2,FALSE)</f>
        <v xml:space="preserve">[기][정][수의][협정]경찰청 인재선발센터 리모델링 건축공사 (정정공고) </v>
      </c>
      <c r="C629" s="18" t="str">
        <f>VLOOKUP($A629,raw_아이건설넷목록!$B:$R,10,FALSE)</f>
        <v>경찰청</v>
      </c>
      <c r="D629" s="19" t="s">
        <v>20</v>
      </c>
      <c r="E629" s="115">
        <f>VLOOKUP($A629,raw_아이건설넷목록!$B:$R,6,FALSE)</f>
        <v>137965455</v>
      </c>
      <c r="F629" s="115">
        <f>VLOOKUP($A629,raw_아이건설넷목록!$B:$R,5,FALSE)</f>
        <v>148824760</v>
      </c>
      <c r="G629" s="184">
        <v>1.0065599999999999</v>
      </c>
      <c r="H629" s="115">
        <f>VLOOKUP($A629,raw_아이건설넷목록!$B:$R,8,FALSE)</f>
        <v>0</v>
      </c>
      <c r="I629" s="114">
        <f>IF(E629="","-",IF(E629&lt;1000000000,낙찰하한율!$B$3,IF(AND(E629&lt;5000000000,E629&gt;=1000000000),낙찰하한율!$B$4,IF(AND(E629&gt;=5000000000,E629&lt;10000000000),낙찰하한율!$B$5,IF(AND(E629&gt;=10000000000,E629&lt;30000000000),낙찰하한율!$B$6)))))</f>
        <v>0.87744999999999995</v>
      </c>
      <c r="J629" s="115">
        <f t="shared" si="180"/>
        <v>131442931.6959427</v>
      </c>
      <c r="K629" s="115">
        <f>VLOOKUP($A629,raw_아이건설넷목록!$B:$R,9,FALSE)</f>
        <v>0</v>
      </c>
      <c r="L629" s="115">
        <f t="shared" si="181"/>
        <v>0</v>
      </c>
      <c r="M629" s="120">
        <f t="shared" si="182"/>
        <v>0</v>
      </c>
      <c r="N629" s="115">
        <f t="shared" si="183"/>
        <v>131442931.6959427</v>
      </c>
      <c r="O629" s="119">
        <f t="shared" si="184"/>
        <v>0.8832060719999999</v>
      </c>
      <c r="P629" s="119"/>
      <c r="Q629" s="116">
        <f t="shared" si="185"/>
        <v>1.0042449659639974</v>
      </c>
      <c r="R629" s="134">
        <v>131140620</v>
      </c>
      <c r="S629" s="115" t="str">
        <f>VLOOKUP(A629,raw_아이건설넷결과!C:N,10,FALSE)</f>
        <v>(주)신아종합건설</v>
      </c>
      <c r="T629" s="126">
        <f t="shared" si="186"/>
        <v>87.745831356708464</v>
      </c>
      <c r="U629" s="123">
        <f t="shared" si="187"/>
        <v>87.745831356708464</v>
      </c>
      <c r="V629" s="119">
        <f t="shared" si="81"/>
        <v>0.88117474538510931</v>
      </c>
      <c r="W629" s="178" t="str">
        <f>VLOOKUP(A629,raw_아이건설넷결과!C:H,6,FALSE)</f>
        <v>149,455,100</v>
      </c>
      <c r="X629" s="84">
        <f t="shared" si="188"/>
        <v>1.0042354511440166</v>
      </c>
      <c r="Y629" s="118">
        <f t="shared" si="189"/>
        <v>100423.54511440166</v>
      </c>
      <c r="Z629" s="121">
        <f t="shared" si="190"/>
        <v>131139377.49499999</v>
      </c>
      <c r="AA629" s="83">
        <f t="shared" si="191"/>
        <v>0</v>
      </c>
      <c r="AB629" s="118">
        <f t="shared" si="192"/>
        <v>0</v>
      </c>
      <c r="AC629" s="61" t="e">
        <f>INDEX(raw_공고목록!A:A,MATCH(직접!$A629,raw_공고목록!C:C,0))</f>
        <v>#N/A</v>
      </c>
      <c r="AD629" s="61" t="e">
        <f t="shared" si="193"/>
        <v>#N/A</v>
      </c>
      <c r="AE629" s="186" t="e">
        <f>LEFT(VLOOKUP($A629,raw_공고목록!$C:$X,7,FALSE),10)</f>
        <v>#N/A</v>
      </c>
      <c r="AF629" s="9" t="e">
        <f>VLOOKUP(A629,raw_부광!A:L,12,FALSE)</f>
        <v>#N/A</v>
      </c>
    </row>
    <row r="630" spans="1:32" ht="12" customHeight="1">
      <c r="A630" s="19" t="s">
        <v>12046</v>
      </c>
      <c r="B630" s="203" t="str">
        <f>VLOOKUP(A630,raw_아이건설넷목록!$B:$R,2,FALSE)</f>
        <v xml:space="preserve">[기][정][A값][순]해성국제컨벤션고등학교 항공호텔과 실습실 구축 공사 (긴급공고) (정정공고) </v>
      </c>
      <c r="C630" s="18" t="str">
        <f>VLOOKUP($A630,raw_아이건설넷목록!$B:$R,10,FALSE)</f>
        <v>서울특별시교육청 해성국제컨벤션고등학교</v>
      </c>
      <c r="D630" s="19" t="s">
        <v>20</v>
      </c>
      <c r="E630" s="115">
        <f>VLOOKUP($A630,raw_아이건설넷목록!$B:$R,6,FALSE)</f>
        <v>412806117</v>
      </c>
      <c r="F630" s="115">
        <f>VLOOKUP($A630,raw_아이건설넷목록!$B:$R,5,FALSE)</f>
        <v>454086728</v>
      </c>
      <c r="G630" s="184">
        <v>1.0065599999999999</v>
      </c>
      <c r="H630" s="115">
        <f>VLOOKUP($A630,raw_아이건설넷목록!$B:$R,8,FALSE)</f>
        <v>18038098</v>
      </c>
      <c r="I630" s="114">
        <f>IF(E630="","-",IF(E630&lt;1000000000,낙찰하한율!$B$3,IF(AND(E630&lt;5000000000,E630&gt;=1000000000),낙찰하한율!$B$4,IF(AND(E630&gt;=5000000000,E630&lt;10000000000),낙찰하한율!$B$5,IF(AND(E630&gt;=10000000000,E630&lt;30000000000),낙찰하한율!$B$6)))))</f>
        <v>0.87744999999999995</v>
      </c>
      <c r="J630" s="115">
        <f t="shared" si="180"/>
        <v>403262724.29411238</v>
      </c>
      <c r="K630" s="115">
        <f>VLOOKUP($A630,raw_아이건설넷목록!$B:$R,9,FALSE)</f>
        <v>398125963</v>
      </c>
      <c r="L630" s="115">
        <f t="shared" si="181"/>
        <v>392722915.93093431</v>
      </c>
      <c r="M630" s="120">
        <f t="shared" si="182"/>
        <v>0.98010720735541978</v>
      </c>
      <c r="N630" s="115">
        <f t="shared" si="183"/>
        <v>403262724.29411238</v>
      </c>
      <c r="O630" s="119">
        <f t="shared" si="184"/>
        <v>0.88344418441152395</v>
      </c>
      <c r="P630" s="119"/>
      <c r="Q630" s="116">
        <f t="shared" si="185"/>
        <v>1.0045229993114009</v>
      </c>
      <c r="R630" s="134">
        <v>402451105</v>
      </c>
      <c r="S630" s="115" t="str">
        <f>VLOOKUP(A630,raw_아이건설넷결과!C:N,10,FALSE)</f>
        <v>주식회사 디자인혜윰</v>
      </c>
      <c r="T630" s="126">
        <f t="shared" si="186"/>
        <v>87.745037444760882</v>
      </c>
      <c r="U630" s="123">
        <f t="shared" si="187"/>
        <v>88.229660660931415</v>
      </c>
      <c r="V630" s="119">
        <f t="shared" si="81"/>
        <v>0.88628687029143915</v>
      </c>
      <c r="W630" s="178" t="str">
        <f>VLOOKUP(A630,raw_아이건설넷결과!C:H,6,FALSE)</f>
        <v>456,140,375</v>
      </c>
      <c r="X630" s="84">
        <f t="shared" si="188"/>
        <v>1.0045225875881578</v>
      </c>
      <c r="Y630" s="118">
        <f t="shared" si="189"/>
        <v>100452.25875881578</v>
      </c>
      <c r="Z630" s="121">
        <f t="shared" si="190"/>
        <v>402450940.95365</v>
      </c>
      <c r="AA630" s="83">
        <f t="shared" si="191"/>
        <v>399926522.53878719</v>
      </c>
      <c r="AB630" s="118">
        <f t="shared" si="192"/>
        <v>391927992.08801144</v>
      </c>
      <c r="AC630" s="61" t="e">
        <f>INDEX(raw_공고목록!A:A,MATCH(직접!$A630,raw_공고목록!C:C,0))</f>
        <v>#N/A</v>
      </c>
      <c r="AD630" s="61" t="e">
        <f t="shared" si="193"/>
        <v>#N/A</v>
      </c>
      <c r="AE630" s="186" t="e">
        <f>LEFT(VLOOKUP($A630,raw_공고목록!$C:$X,7,FALSE),10)</f>
        <v>#N/A</v>
      </c>
      <c r="AF630" s="9" t="e">
        <f>VLOOKUP(A630,raw_부광!A:L,12,FALSE)</f>
        <v>#N/A</v>
      </c>
    </row>
    <row r="631" spans="1:32" ht="12" customHeight="1">
      <c r="A631" s="19" t="s">
        <v>12032</v>
      </c>
      <c r="B631" s="203" t="str">
        <f>VLOOKUP(A631,raw_아이건설넷목록!$B:$R,2,FALSE)</f>
        <v xml:space="preserve">[기][정][A값][순]이화여고 본관동 장애인겸용 승강기 설치공사(건축) (긴급공고) (정정공고) </v>
      </c>
      <c r="C631" s="18" t="str">
        <f>VLOOKUP($A631,raw_아이건설넷목록!$B:$R,10,FALSE)</f>
        <v>서울특별시교육청 이화여자고등학교</v>
      </c>
      <c r="D631" s="19" t="s">
        <v>20</v>
      </c>
      <c r="E631" s="115">
        <f>VLOOKUP($A631,raw_아이건설넷목록!$B:$R,6,FALSE)</f>
        <v>475323637</v>
      </c>
      <c r="F631" s="115">
        <f>VLOOKUP($A631,raw_아이건설넷목록!$B:$R,5,FALSE)</f>
        <v>522856000</v>
      </c>
      <c r="G631" s="184">
        <v>1.0062800000000001</v>
      </c>
      <c r="H631" s="115">
        <f>VLOOKUP($A631,raw_아이건설넷목록!$B:$R,8,FALSE)</f>
        <v>21502476</v>
      </c>
      <c r="I631" s="114">
        <f>IF(E631="","-",IF(E631&lt;1000000000,낙찰하한율!$B$3,IF(AND(E631&lt;5000000000,E631&gt;=1000000000),낙찰하한율!$B$4,IF(AND(E631&gt;=5000000000,E631&lt;10000000000),낙찰하한율!$B$5,IF(AND(E631&gt;=10000000000,E631&lt;30000000000),낙찰하한율!$B$6)))))</f>
        <v>0.87744999999999995</v>
      </c>
      <c r="J631" s="115">
        <f t="shared" si="180"/>
        <v>464296264.01621598</v>
      </c>
      <c r="K631" s="115">
        <f>VLOOKUP($A631,raw_아이건설넷목록!$B:$R,9,FALSE)</f>
        <v>417008327</v>
      </c>
      <c r="L631" s="115">
        <f t="shared" si="181"/>
        <v>411234596.50768882</v>
      </c>
      <c r="M631" s="120">
        <f t="shared" si="182"/>
        <v>0.89062180253635703</v>
      </c>
      <c r="N631" s="115">
        <f t="shared" si="183"/>
        <v>464296264.01621598</v>
      </c>
      <c r="O631" s="119">
        <f t="shared" si="184"/>
        <v>0.88319672011763095</v>
      </c>
      <c r="P631" s="119"/>
      <c r="Q631" s="116">
        <f t="shared" si="185"/>
        <v>1.0063945123678117</v>
      </c>
      <c r="R631" s="134">
        <v>464348800</v>
      </c>
      <c r="S631" s="115" t="str">
        <f>VLOOKUP(A631,raw_아이건설넷결과!C:N,10,FALSE)</f>
        <v>주식회사 명진건철</v>
      </c>
      <c r="T631" s="126">
        <f t="shared" si="186"/>
        <v>87.749717711956848</v>
      </c>
      <c r="U631" s="123">
        <f t="shared" si="187"/>
        <v>88.250335880962183</v>
      </c>
      <c r="V631" s="119">
        <f t="shared" si="81"/>
        <v>0.88810073901800879</v>
      </c>
      <c r="W631" s="178" t="str">
        <f>VLOOKUP(A631,raw_아이건설넷결과!C:H,6,FALSE)</f>
        <v>526,172,275</v>
      </c>
      <c r="X631" s="84">
        <f t="shared" si="188"/>
        <v>1.0063426163226585</v>
      </c>
      <c r="Y631" s="118">
        <f t="shared" si="189"/>
        <v>100634.26163226586</v>
      </c>
      <c r="Z631" s="121">
        <f t="shared" si="190"/>
        <v>464324991.13255</v>
      </c>
      <c r="AA631" s="83">
        <f t="shared" si="191"/>
        <v>419653250.82151473</v>
      </c>
      <c r="AB631" s="118">
        <f t="shared" si="192"/>
        <v>411260185.80508441</v>
      </c>
      <c r="AC631" s="61" t="e">
        <f>INDEX(raw_공고목록!A:A,MATCH(직접!$A631,raw_공고목록!C:C,0))</f>
        <v>#N/A</v>
      </c>
      <c r="AD631" s="61" t="e">
        <f t="shared" si="193"/>
        <v>#N/A</v>
      </c>
      <c r="AE631" s="186" t="e">
        <f>LEFT(VLOOKUP($A631,raw_공고목록!$C:$X,7,FALSE),10)</f>
        <v>#N/A</v>
      </c>
      <c r="AF631" s="9" t="e">
        <f>VLOOKUP(A631,raw_부광!A:L,12,FALSE)</f>
        <v>#N/A</v>
      </c>
    </row>
    <row r="632" spans="1:32" ht="12" customHeight="1">
      <c r="A632" s="19" t="s">
        <v>11966</v>
      </c>
      <c r="B632" s="203" t="str">
        <f>VLOOKUP(A632,raw_아이건설넷목록!$B:$R,2,FALSE)</f>
        <v xml:space="preserve">[기][A값][순]서울대학교 첨단융합학부(관악 19동) 공간조성 건축공사(3단계) (긴급공고) </v>
      </c>
      <c r="C632" s="18" t="str">
        <f>VLOOKUP($A632,raw_아이건설넷목록!$B:$R,10,FALSE)</f>
        <v>서울대학교</v>
      </c>
      <c r="D632" s="19" t="s">
        <v>20</v>
      </c>
      <c r="E632" s="115">
        <f>VLOOKUP($A632,raw_아이건설넷목록!$B:$R,6,FALSE)</f>
        <v>1402300000</v>
      </c>
      <c r="F632" s="115">
        <f>VLOOKUP($A632,raw_아이건설넷목록!$B:$R,5,FALSE)</f>
        <v>1542530000</v>
      </c>
      <c r="G632" s="184">
        <v>1.0186999999999999</v>
      </c>
      <c r="H632" s="115">
        <f>VLOOKUP($A632,raw_아이건설넷목록!$B:$R,8,FALSE)</f>
        <v>65174396</v>
      </c>
      <c r="I632" s="114">
        <f>IF(E632="","-",IF(E632&lt;1000000000,낙찰하한율!$B$3,IF(AND(E632&lt;5000000000,E632&gt;=1000000000),낙찰하한율!$B$4,IF(AND(E632&gt;=5000000000,E632&lt;10000000000),낙찰하한율!$B$5,IF(AND(E632&gt;=10000000000,E632&lt;30000000000),낙찰하한율!$B$6)))))</f>
        <v>0.86745000000000005</v>
      </c>
      <c r="J632" s="115">
        <f t="shared" si="180"/>
        <v>1371728379.7167501</v>
      </c>
      <c r="K632" s="115">
        <f>VLOOKUP($A632,raw_아이건설넷목록!$B:$R,9,FALSE)</f>
        <v>1373841601</v>
      </c>
      <c r="L632" s="115">
        <f t="shared" si="181"/>
        <v>1371541790.1599259</v>
      </c>
      <c r="M632" s="120">
        <f t="shared" si="182"/>
        <v>1.0185605529720165</v>
      </c>
      <c r="N632" s="115">
        <f t="shared" si="183"/>
        <v>1371728379.7167501</v>
      </c>
      <c r="O632" s="119">
        <f t="shared" si="184"/>
        <v>0.8843869276829508</v>
      </c>
      <c r="P632" s="119"/>
      <c r="Q632" s="116">
        <f t="shared" si="185"/>
        <v>1.0061279975787412</v>
      </c>
      <c r="R632" s="134">
        <v>1354906190</v>
      </c>
      <c r="S632" s="115" t="str">
        <f>VLOOKUP(A632,raw_아이건설넷결과!C:N,10,FALSE)</f>
        <v>케이씨티건설 주식회사</v>
      </c>
      <c r="T632" s="126">
        <f t="shared" si="186"/>
        <v>86.748191199349762</v>
      </c>
      <c r="U632" s="123">
        <f t="shared" si="187"/>
        <v>87.3047110096946</v>
      </c>
      <c r="V632" s="119">
        <f t="shared" si="81"/>
        <v>0.87836618412607859</v>
      </c>
      <c r="W632" s="178" t="str">
        <f>VLOOKUP(A632,raw_아이건설넷결과!C:H,6,FALSE)</f>
        <v>1,551,927,925</v>
      </c>
      <c r="X632" s="84">
        <f t="shared" si="188"/>
        <v>1.0060925395292151</v>
      </c>
      <c r="Y632" s="118">
        <f t="shared" si="189"/>
        <v>100609.25395292151</v>
      </c>
      <c r="Z632" s="121">
        <f t="shared" si="190"/>
        <v>1354858744.73105</v>
      </c>
      <c r="AA632" s="83">
        <f t="shared" si="191"/>
        <v>1382211785.2609725</v>
      </c>
      <c r="AB632" s="118">
        <f t="shared" si="192"/>
        <v>1354567549.555753</v>
      </c>
      <c r="AC632" s="61" t="e">
        <f>INDEX(raw_공고목록!A:A,MATCH(직접!$A632,raw_공고목록!C:C,0))</f>
        <v>#N/A</v>
      </c>
      <c r="AD632" s="61" t="e">
        <f t="shared" si="193"/>
        <v>#N/A</v>
      </c>
      <c r="AE632" s="186" t="e">
        <f>LEFT(VLOOKUP($A632,raw_공고목록!$C:$X,7,FALSE),10)</f>
        <v>#N/A</v>
      </c>
      <c r="AF632" s="9" t="e">
        <f>VLOOKUP(A632,raw_부광!A:L,12,FALSE)</f>
        <v>#N/A</v>
      </c>
    </row>
    <row r="633" spans="1:32" ht="12" customHeight="1">
      <c r="A633" s="19" t="s">
        <v>12003</v>
      </c>
      <c r="B633" s="203" t="str">
        <f>VLOOKUP(A633,raw_아이건설넷목록!$B:$R,2,FALSE)</f>
        <v xml:space="preserve">[기][A값][순]서울동천학교 교사동 내진보강공사 (긴급공고) </v>
      </c>
      <c r="C633" s="18" t="str">
        <f>VLOOKUP($A633,raw_아이건설넷목록!$B:$R,10,FALSE)</f>
        <v>서울특별시교육청 서울동천학교</v>
      </c>
      <c r="D633" s="19" t="s">
        <v>20</v>
      </c>
      <c r="E633" s="115">
        <f>VLOOKUP($A633,raw_아이건설넷목록!$B:$R,6,FALSE)</f>
        <v>489023636</v>
      </c>
      <c r="F633" s="115">
        <f>VLOOKUP($A633,raw_아이건설넷목록!$B:$R,5,FALSE)</f>
        <v>537926000</v>
      </c>
      <c r="G633" s="184">
        <v>1.00657</v>
      </c>
      <c r="H633" s="115">
        <f>VLOOKUP($A633,raw_아이건설넷목록!$B:$R,8,FALSE)</f>
        <v>25898243</v>
      </c>
      <c r="I633" s="114">
        <f>IF(E633="","-",IF(E633&lt;1000000000,낙찰하한율!$B$3,IF(AND(E633&lt;5000000000,E633&gt;=1000000000),낙찰하한율!$B$4,IF(AND(E633&gt;=5000000000,E633&lt;10000000000),낙찰하한율!$B$5,IF(AND(E633&gt;=10000000000,E633&lt;30000000000),낙찰하한율!$B$6)))))</f>
        <v>0.87744999999999995</v>
      </c>
      <c r="J633" s="115">
        <f t="shared" si="180"/>
        <v>478278059.19800889</v>
      </c>
      <c r="K633" s="115">
        <f>VLOOKUP($A633,raw_아이건설넷목록!$B:$R,9,FALSE)</f>
        <v>450313663</v>
      </c>
      <c r="L633" s="115">
        <f t="shared" si="181"/>
        <v>444206779.29059178</v>
      </c>
      <c r="M633" s="120">
        <f t="shared" si="182"/>
        <v>0.93438556954107543</v>
      </c>
      <c r="N633" s="115">
        <f t="shared" si="183"/>
        <v>478278059.19800889</v>
      </c>
      <c r="O633" s="119">
        <f t="shared" si="184"/>
        <v>0.88350643107422178</v>
      </c>
      <c r="P633" s="119"/>
      <c r="Q633" s="116">
        <f t="shared" si="185"/>
        <v>0.99575261669286763</v>
      </c>
      <c r="R633" s="134">
        <v>473172220</v>
      </c>
      <c r="S633" s="115" t="str">
        <f>VLOOKUP(A633,raw_아이건설넷결과!C:N,10,FALSE)</f>
        <v>영조건설 주식회사</v>
      </c>
      <c r="T633" s="126">
        <f t="shared" si="186"/>
        <v>87.745464267624811</v>
      </c>
      <c r="U633" s="123">
        <f t="shared" si="187"/>
        <v>88.33797382292471</v>
      </c>
      <c r="V633" s="119">
        <f t="shared" ref="V633:V696" si="194">R633/F633</f>
        <v>0.8796232567304797</v>
      </c>
      <c r="W633" s="178" t="str">
        <f>VLOOKUP(A633,raw_아이건설넷결과!C:H,6,FALSE)</f>
        <v>535,638,525</v>
      </c>
      <c r="X633" s="84">
        <f t="shared" si="188"/>
        <v>0.99574760283012909</v>
      </c>
      <c r="Y633" s="118">
        <f t="shared" si="189"/>
        <v>99574.760283012904</v>
      </c>
      <c r="Z633" s="121">
        <f t="shared" si="190"/>
        <v>473169853.44089997</v>
      </c>
      <c r="AA633" s="83">
        <f t="shared" si="191"/>
        <v>448398750.45390457</v>
      </c>
      <c r="AB633" s="118">
        <f t="shared" si="192"/>
        <v>439430775.44482648</v>
      </c>
      <c r="AC633" s="61" t="e">
        <f>INDEX(raw_공고목록!A:A,MATCH(직접!$A633,raw_공고목록!C:C,0))</f>
        <v>#N/A</v>
      </c>
      <c r="AD633" s="61" t="e">
        <f t="shared" si="193"/>
        <v>#N/A</v>
      </c>
      <c r="AE633" s="186" t="e">
        <f>LEFT(VLOOKUP($A633,raw_공고목록!$C:$X,7,FALSE),10)</f>
        <v>#N/A</v>
      </c>
      <c r="AF633" s="9" t="e">
        <f>VLOOKUP(A633,raw_부광!A:L,12,FALSE)</f>
        <v>#N/A</v>
      </c>
    </row>
    <row r="634" spans="1:32" ht="12" customHeight="1">
      <c r="A634" s="19" t="s">
        <v>12016</v>
      </c>
      <c r="B634" s="203" t="str">
        <f>VLOOKUP(A634,raw_아이건설넷목록!$B:$R,2,FALSE)</f>
        <v xml:space="preserve">[기][A값][순][공지]서울신림동우체국 건립공사(건축) </v>
      </c>
      <c r="C634" s="18" t="str">
        <f>VLOOKUP($A634,raw_아이건설넷목록!$B:$R,10,FALSE)</f>
        <v>과학기술정보통신부 우정사업본부 서울지방우정청</v>
      </c>
      <c r="D634" s="19" t="s">
        <v>20</v>
      </c>
      <c r="E634" s="115">
        <f>VLOOKUP($A634,raw_아이건설넷목록!$B:$R,6,FALSE)</f>
        <v>1472019091</v>
      </c>
      <c r="F634" s="115">
        <f>VLOOKUP($A634,raw_아이건설넷목록!$B:$R,5,FALSE)</f>
        <v>1586836000</v>
      </c>
      <c r="G634" s="184">
        <v>1.0198</v>
      </c>
      <c r="H634" s="115">
        <f>VLOOKUP($A634,raw_아이건설넷목록!$B:$R,8,FALSE)</f>
        <v>87779900</v>
      </c>
      <c r="I634" s="114">
        <f>IF(E634="","-",IF(E634&lt;1000000000,낙찰하한율!$B$3,IF(AND(E634&lt;5000000000,E634&gt;=1000000000),낙찰하한율!$B$4,IF(AND(E634&gt;=5000000000,E634&lt;10000000000),낙찰하한율!$B$5,IF(AND(E634&gt;=10000000000,E634&lt;30000000000),낙찰하한율!$B$6)))))</f>
        <v>0.86745000000000005</v>
      </c>
      <c r="J634" s="115">
        <f t="shared" si="180"/>
        <v>1415390831.5313601</v>
      </c>
      <c r="K634" s="115">
        <f>VLOOKUP($A634,raw_아이건설넷목록!$B:$R,9,FALSE)</f>
        <v>1442217000</v>
      </c>
      <c r="L634" s="115">
        <f t="shared" si="181"/>
        <v>1441357438.6680002</v>
      </c>
      <c r="M634" s="120">
        <f t="shared" si="182"/>
        <v>1.0386642138622924</v>
      </c>
      <c r="N634" s="115">
        <f t="shared" si="183"/>
        <v>1415390831.5313601</v>
      </c>
      <c r="O634" s="119">
        <f t="shared" si="184"/>
        <v>0.88563125258044717</v>
      </c>
      <c r="P634" s="119"/>
      <c r="Q634" s="116">
        <f t="shared" si="185"/>
        <v>1.0140476553417164</v>
      </c>
      <c r="R634" s="134">
        <v>1407472724</v>
      </c>
      <c r="S634" s="115" t="str">
        <f>VLOOKUP(A634,raw_아이건설넷결과!C:N,10,FALSE)</f>
        <v>주식회사 계산엔지니어링</v>
      </c>
      <c r="T634" s="126">
        <f t="shared" si="186"/>
        <v>88.429001794672217</v>
      </c>
      <c r="U634" s="123">
        <f t="shared" si="187"/>
        <v>89.071787318902906</v>
      </c>
      <c r="V634" s="119">
        <f t="shared" si="194"/>
        <v>0.88696798156835366</v>
      </c>
      <c r="W634" s="178" t="str">
        <f>VLOOKUP(A634,raw_아이건설넷결과!C:H,6,FALSE)</f>
        <v>1,580,155,475</v>
      </c>
      <c r="X634" s="84">
        <f t="shared" si="188"/>
        <v>0.99579003438288516</v>
      </c>
      <c r="Y634" s="118">
        <f t="shared" si="189"/>
        <v>99579.003438288521</v>
      </c>
      <c r="Z634" s="121">
        <f t="shared" si="190"/>
        <v>1382341092.5337501</v>
      </c>
      <c r="AA634" s="83">
        <f t="shared" si="191"/>
        <v>1436145316.0175815</v>
      </c>
      <c r="AB634" s="118">
        <f t="shared" si="192"/>
        <v>1407422409.6972299</v>
      </c>
      <c r="AC634" s="61" t="e">
        <f>INDEX(raw_공고목록!A:A,MATCH(직접!$A634,raw_공고목록!C:C,0))</f>
        <v>#N/A</v>
      </c>
      <c r="AD634" s="61" t="e">
        <f t="shared" si="193"/>
        <v>#N/A</v>
      </c>
      <c r="AE634" s="186" t="e">
        <f>LEFT(VLOOKUP($A634,raw_공고목록!$C:$X,7,FALSE),10)</f>
        <v>#N/A</v>
      </c>
      <c r="AF634" s="9" t="e">
        <f>VLOOKUP(A634,raw_부광!A:L,12,FALSE)</f>
        <v>#N/A</v>
      </c>
    </row>
    <row r="635" spans="1:32" ht="12" customHeight="1">
      <c r="A635" s="19" t="s">
        <v>11930</v>
      </c>
      <c r="B635" s="203" t="str">
        <f>VLOOKUP(A635,raw_아이건설넷목록!$B:$R,2,FALSE)</f>
        <v xml:space="preserve">[기][A값][순]김포공항 국제선 탑승구 및 승강시설 개선공사 </v>
      </c>
      <c r="C635" s="18" t="str">
        <f>VLOOKUP($A635,raw_아이건설넷목록!$B:$R,10,FALSE)</f>
        <v>한국공항공사 김포공항</v>
      </c>
      <c r="D635" s="19" t="s">
        <v>20</v>
      </c>
      <c r="E635" s="115">
        <f>VLOOKUP($A635,raw_아이건설넷목록!$B:$R,6,FALSE)</f>
        <v>2104260000</v>
      </c>
      <c r="F635" s="115">
        <f>VLOOKUP($A635,raw_아이건설넷목록!$B:$R,5,FALSE)</f>
        <v>2314686000</v>
      </c>
      <c r="G635" s="184">
        <v>1.00258</v>
      </c>
      <c r="H635" s="115">
        <f>VLOOKUP($A635,raw_아이건설넷목록!$B:$R,8,FALSE)</f>
        <v>100133780</v>
      </c>
      <c r="I635" s="114">
        <f>IF(E635="","-",IF(E635&lt;1000000000,낙찰하한율!$B$3,IF(AND(E635&lt;5000000000,E635&gt;=1000000000),낙찰하한율!$B$4,IF(AND(E635&gt;=5000000000,E635&lt;10000000000),낙찰하한율!$B$5,IF(AND(E635&gt;=10000000000,E635&lt;30000000000),낙찰하한율!$B$6)))))</f>
        <v>0.86745000000000005</v>
      </c>
      <c r="J635" s="115">
        <f t="shared" ref="J635:J662" si="195">(F635*G635-H635)*I635+H635</f>
        <v>2026327419.1154063</v>
      </c>
      <c r="K635" s="115">
        <f>VLOOKUP($A635,raw_아이건설넷목록!$B:$R,9,FALSE)</f>
        <v>2029432936</v>
      </c>
      <c r="L635" s="115">
        <f t="shared" ref="L635:L662" si="196">K635*G635*0.98</f>
        <v>1993975495.5153823</v>
      </c>
      <c r="M635" s="120">
        <f t="shared" ref="M635:M662" si="197">((L635-H635)/I635+H635)/F635</f>
        <v>0.98646747619267383</v>
      </c>
      <c r="N635" s="115">
        <f t="shared" ref="N635:N662" si="198">J635</f>
        <v>2026327419.1154063</v>
      </c>
      <c r="O635" s="119">
        <f t="shared" ref="O635:O662" si="199">(N635-H635)/(F635-H635)</f>
        <v>0.86978921595057546</v>
      </c>
      <c r="P635" s="119"/>
      <c r="Q635" s="116">
        <f t="shared" ref="Q635:Q662" si="200">((R635-H635)/I635+H635)/F635</f>
        <v>0.99739620002362128</v>
      </c>
      <c r="R635" s="134">
        <v>2015919000</v>
      </c>
      <c r="S635" s="115" t="str">
        <f>VLOOKUP(A635,raw_아이건설넷결과!C:N,10,FALSE)</f>
        <v>에스테크건설 주식회사</v>
      </c>
      <c r="T635" s="126">
        <f t="shared" ref="T635:T662" si="201">(R635-H635)/(W635-H635)*100</f>
        <v>86.746698607339113</v>
      </c>
      <c r="U635" s="123">
        <f t="shared" ref="U635:U662" si="202">R635/W635*100</f>
        <v>87.321546609461237</v>
      </c>
      <c r="V635" s="119">
        <f t="shared" si="194"/>
        <v>0.87092547326073599</v>
      </c>
      <c r="W635" s="178" t="str">
        <f>VLOOKUP(A635,raw_아이건설넷결과!C:H,6,FALSE)</f>
        <v>2,308,615,775</v>
      </c>
      <c r="X635" s="84">
        <f t="shared" ref="X635:X662" si="203">W635/F635</f>
        <v>0.9973775168640584</v>
      </c>
      <c r="Y635" s="118">
        <f t="shared" ref="Y635:Y662" si="204">X635*100000</f>
        <v>99737.751686405842</v>
      </c>
      <c r="Z635" s="121">
        <f t="shared" ref="Z635:Z662" si="205">(W635-H635)*I635+H635</f>
        <v>2015881486.5627501</v>
      </c>
      <c r="AA635" s="83">
        <f t="shared" ref="AA635:AA662" si="206">K635*X635</f>
        <v>2024110782.3498156</v>
      </c>
      <c r="AB635" s="118">
        <f t="shared" ref="AB635:AB662" si="207">AA635*0.98</f>
        <v>1983628566.7028193</v>
      </c>
      <c r="AC635" s="61" t="e">
        <f>INDEX(raw_공고목록!A:A,MATCH(직접!$A635,raw_공고목록!C:C,0))</f>
        <v>#N/A</v>
      </c>
      <c r="AD635" s="61" t="e">
        <f t="shared" ref="AD635:AD662" si="208">AC635+1/24</f>
        <v>#N/A</v>
      </c>
      <c r="AE635" s="186" t="e">
        <f>LEFT(VLOOKUP($A635,raw_공고목록!$C:$X,7,FALSE),10)</f>
        <v>#N/A</v>
      </c>
      <c r="AF635" s="9" t="e">
        <f>VLOOKUP(A635,raw_부광!A:L,12,FALSE)</f>
        <v>#N/A</v>
      </c>
    </row>
    <row r="636" spans="1:32" ht="12" customHeight="1">
      <c r="A636" s="19" t="s">
        <v>11932</v>
      </c>
      <c r="B636" s="203" t="str">
        <f>VLOOKUP(A636,raw_아이건설넷목록!$B:$R,2,FALSE)</f>
        <v xml:space="preserve">[기][A값][순](긴급)서울중흥초등학교 바닥교체 및 체육관 전면보수공사 (긴급공고) </v>
      </c>
      <c r="C636" s="18" t="str">
        <f>VLOOKUP($A636,raw_아이건설넷목록!$B:$R,10,FALSE)</f>
        <v>서울특별시교육청 서울특별시동부교육지원청</v>
      </c>
      <c r="D636" s="19" t="s">
        <v>20</v>
      </c>
      <c r="E636" s="115">
        <f>VLOOKUP($A636,raw_아이건설넷목록!$B:$R,6,FALSE)</f>
        <v>704336364</v>
      </c>
      <c r="F636" s="115">
        <f>VLOOKUP($A636,raw_아이건설넷목록!$B:$R,5,FALSE)</f>
        <v>774770000</v>
      </c>
      <c r="G636" s="184">
        <v>1.0064200000000001</v>
      </c>
      <c r="H636" s="115">
        <f>VLOOKUP($A636,raw_아이건설넷목록!$B:$R,8,FALSE)</f>
        <v>37376969</v>
      </c>
      <c r="I636" s="114">
        <f>IF(E636="","-",IF(E636&lt;1000000000,낙찰하한율!$B$3,IF(AND(E636&lt;5000000000,E636&gt;=1000000000),낙찰하한율!$B$4,IF(AND(E636&gt;=5000000000,E636&lt;10000000000),낙찰하한율!$B$5,IF(AND(E636&gt;=10000000000,E636&lt;30000000000),낙찰하한율!$B$6)))))</f>
        <v>0.87744999999999995</v>
      </c>
      <c r="J636" s="115">
        <f t="shared" si="195"/>
        <v>688766940.88328004</v>
      </c>
      <c r="K636" s="115">
        <f>VLOOKUP($A636,raw_아이건설넷목록!$B:$R,9,FALSE)</f>
        <v>655065532</v>
      </c>
      <c r="L636" s="115">
        <f t="shared" si="196"/>
        <v>646085631.66113126</v>
      </c>
      <c r="M636" s="120">
        <f t="shared" si="197"/>
        <v>0.94363692853589065</v>
      </c>
      <c r="N636" s="115">
        <f t="shared" si="198"/>
        <v>688766940.88328004</v>
      </c>
      <c r="O636" s="119">
        <f t="shared" si="199"/>
        <v>0.88336876604313885</v>
      </c>
      <c r="P636" s="119"/>
      <c r="Q636" s="116">
        <f t="shared" si="200"/>
        <v>1.0053256827334669</v>
      </c>
      <c r="R636" s="134">
        <v>688023000</v>
      </c>
      <c r="S636" s="115" t="str">
        <f>VLOOKUP(A636,raw_아이건설넷결과!C:N,10,FALSE)</f>
        <v>원석이엔씨(주)</v>
      </c>
      <c r="T636" s="126">
        <f t="shared" si="201"/>
        <v>87.747805041990361</v>
      </c>
      <c r="U636" s="123">
        <f t="shared" si="202"/>
        <v>88.335770242747387</v>
      </c>
      <c r="V636" s="119">
        <f t="shared" si="194"/>
        <v>0.88803515882132766</v>
      </c>
      <c r="W636" s="178" t="str">
        <f>VLOOKUP(A636,raw_아이건설넷결과!C:H,6,FALSE)</f>
        <v>778,872,475</v>
      </c>
      <c r="X636" s="84">
        <f t="shared" si="203"/>
        <v>1.0052950875743769</v>
      </c>
      <c r="Y636" s="118">
        <f t="shared" si="204"/>
        <v>100529.5087574377</v>
      </c>
      <c r="Z636" s="121">
        <f t="shared" si="205"/>
        <v>688002200.73969996</v>
      </c>
      <c r="AA636" s="83">
        <f t="shared" si="206"/>
        <v>658534161.35889578</v>
      </c>
      <c r="AB636" s="118">
        <f t="shared" si="207"/>
        <v>645363478.1317178</v>
      </c>
      <c r="AC636" s="61" t="e">
        <f>INDEX(raw_공고목록!A:A,MATCH(직접!$A636,raw_공고목록!C:C,0))</f>
        <v>#N/A</v>
      </c>
      <c r="AD636" s="61" t="e">
        <f t="shared" si="208"/>
        <v>#N/A</v>
      </c>
      <c r="AE636" s="186" t="e">
        <f>LEFT(VLOOKUP($A636,raw_공고목록!$C:$X,7,FALSE),10)</f>
        <v>#N/A</v>
      </c>
      <c r="AF636" s="9" t="e">
        <f>VLOOKUP(A636,raw_부광!A:L,12,FALSE)</f>
        <v>#N/A</v>
      </c>
    </row>
    <row r="637" spans="1:32" ht="12" customHeight="1">
      <c r="A637" s="19" t="s">
        <v>11944</v>
      </c>
      <c r="B637" s="203" t="str">
        <f>VLOOKUP(A637,raw_아이건설넷목록!$B:$R,2,FALSE)</f>
        <v xml:space="preserve">[기][A값][순]서울동천학교 교사동 외부창호, 교실출입문, 내부도장공사 (긴급공고) </v>
      </c>
      <c r="C637" s="18" t="str">
        <f>VLOOKUP($A637,raw_아이건설넷목록!$B:$R,10,FALSE)</f>
        <v>서울특별시교육청 서울동천학교</v>
      </c>
      <c r="D637" s="19" t="s">
        <v>20</v>
      </c>
      <c r="E637" s="115">
        <f>VLOOKUP($A637,raw_아이건설넷목록!$B:$R,6,FALSE)</f>
        <v>668960910</v>
      </c>
      <c r="F637" s="115">
        <f>VLOOKUP($A637,raw_아이건설넷목록!$B:$R,5,FALSE)</f>
        <v>735857000</v>
      </c>
      <c r="G637" s="184">
        <v>1.0064200000000001</v>
      </c>
      <c r="H637" s="115">
        <f>VLOOKUP($A637,raw_아이건설넷목록!$B:$R,8,FALSE)</f>
        <v>33251750</v>
      </c>
      <c r="I637" s="114">
        <f>IF(E637="","-",IF(E637&lt;1000000000,낙찰하한율!$B$3,IF(AND(E637&lt;5000000000,E637&gt;=1000000000),낙찰하한율!$B$4,IF(AND(E637&gt;=5000000000,E637&lt;10000000000),낙찰하한율!$B$5,IF(AND(E637&gt;=10000000000,E637&lt;30000000000),낙찰하한율!$B$6)))))</f>
        <v>0.87744999999999995</v>
      </c>
      <c r="J637" s="115">
        <f t="shared" si="195"/>
        <v>653897977.60475302</v>
      </c>
      <c r="K637" s="115">
        <f>VLOOKUP($A637,raw_아이건설넷목록!$B:$R,9,FALSE)</f>
        <v>638800795</v>
      </c>
      <c r="L637" s="115">
        <f t="shared" si="196"/>
        <v>630043858.18182206</v>
      </c>
      <c r="M637" s="120">
        <f t="shared" si="197"/>
        <v>0.9694756878265216</v>
      </c>
      <c r="N637" s="115">
        <f t="shared" si="198"/>
        <v>653897977.60475302</v>
      </c>
      <c r="O637" s="119">
        <f t="shared" si="199"/>
        <v>0.88334982923163896</v>
      </c>
      <c r="P637" s="119"/>
      <c r="Q637" s="116">
        <f t="shared" si="200"/>
        <v>0.99535693040343765</v>
      </c>
      <c r="R637" s="134">
        <v>646754800</v>
      </c>
      <c r="S637" s="115" t="str">
        <f>VLOOKUP(A637,raw_아이건설넷결과!C:N,10,FALSE)</f>
        <v>주식회사 삼진비티</v>
      </c>
      <c r="T637" s="126">
        <f t="shared" si="201"/>
        <v>87.745403436627825</v>
      </c>
      <c r="U637" s="123">
        <f t="shared" si="202"/>
        <v>88.301747119189685</v>
      </c>
      <c r="V637" s="119">
        <f t="shared" si="194"/>
        <v>0.87891370198285812</v>
      </c>
      <c r="W637" s="178" t="str">
        <f>VLOOKUP(A637,raw_아이건설넷결과!C:H,6,FALSE)</f>
        <v>732,437,150</v>
      </c>
      <c r="X637" s="84">
        <f t="shared" si="203"/>
        <v>0.99535256170696207</v>
      </c>
      <c r="Y637" s="118">
        <f t="shared" si="204"/>
        <v>99535.256170696201</v>
      </c>
      <c r="Z637" s="121">
        <f t="shared" si="205"/>
        <v>646751979.23000002</v>
      </c>
      <c r="AA637" s="83">
        <f t="shared" si="206"/>
        <v>635832007.72369397</v>
      </c>
      <c r="AB637" s="118">
        <f t="shared" si="207"/>
        <v>623115367.56922007</v>
      </c>
      <c r="AC637" s="61" t="e">
        <f>INDEX(raw_공고목록!A:A,MATCH(직접!$A637,raw_공고목록!C:C,0))</f>
        <v>#N/A</v>
      </c>
      <c r="AD637" s="61" t="e">
        <f t="shared" si="208"/>
        <v>#N/A</v>
      </c>
      <c r="AE637" s="186" t="e">
        <f>LEFT(VLOOKUP($A637,raw_공고목록!$C:$X,7,FALSE),10)</f>
        <v>#N/A</v>
      </c>
      <c r="AF637" s="9" t="e">
        <f>VLOOKUP(A637,raw_부광!A:L,12,FALSE)</f>
        <v>#N/A</v>
      </c>
    </row>
    <row r="638" spans="1:32" ht="12" customHeight="1">
      <c r="A638" s="19" t="s">
        <v>11994</v>
      </c>
      <c r="B638" s="203" t="str">
        <f>VLOOKUP(A638,raw_아이건설넷목록!$B:$R,2,FALSE)</f>
        <v xml:space="preserve">[A값]서울공고 교과교실제 구축 관련 교육활동 지원실 리모델링공사 </v>
      </c>
      <c r="C638" s="18" t="str">
        <f>VLOOKUP($A638,raw_아이건설넷목록!$B:$R,10,FALSE)</f>
        <v>서울특별시교육청 서울공업고등학교</v>
      </c>
      <c r="D638" s="19" t="s">
        <v>20</v>
      </c>
      <c r="E638" s="115">
        <f>VLOOKUP($A638,raw_아이건설넷목록!$B:$R,6,FALSE)</f>
        <v>425300000</v>
      </c>
      <c r="F638" s="115">
        <v>467830000</v>
      </c>
      <c r="G638" s="184">
        <v>1.00657</v>
      </c>
      <c r="H638" s="115">
        <v>11817261</v>
      </c>
      <c r="I638" s="114">
        <f>IF(E638="","-",IF(E638&lt;1000000000,낙찰하한율!$B$3,IF(AND(E638&lt;5000000000,E638&gt;=1000000000),낙찰하한율!$B$4,IF(AND(E638&gt;=5000000000,E638&lt;10000000000),낙찰하한율!$B$5,IF(AND(E638&gt;=10000000000,E638&lt;30000000000),낙찰하한율!$B$6)))))</f>
        <v>0.87744999999999995</v>
      </c>
      <c r="J638" s="115">
        <f t="shared" si="195"/>
        <v>414642606.97364497</v>
      </c>
      <c r="K638" s="115">
        <v>369041347</v>
      </c>
      <c r="L638" s="115">
        <f t="shared" si="196"/>
        <v>364036629.67679417</v>
      </c>
      <c r="M638" s="120">
        <f t="shared" si="197"/>
        <v>0.88329035640912035</v>
      </c>
      <c r="N638" s="115">
        <f t="shared" si="198"/>
        <v>414642606.97364497</v>
      </c>
      <c r="O638" s="119">
        <f t="shared" si="199"/>
        <v>0.88336423858905611</v>
      </c>
      <c r="P638" s="119"/>
      <c r="Q638" s="116">
        <f t="shared" si="200"/>
        <v>1.0008488753790223</v>
      </c>
      <c r="R638" s="134">
        <v>412294100</v>
      </c>
      <c r="S638" s="115" t="str">
        <f>VLOOKUP(A638,raw_아이건설넷결과!C:N,10,FALSE)</f>
        <v>파인개발 주식회사</v>
      </c>
      <c r="T638" s="126">
        <f t="shared" si="201"/>
        <v>87.747817399329691</v>
      </c>
      <c r="U638" s="123">
        <f t="shared" si="202"/>
        <v>88.05705144870393</v>
      </c>
      <c r="V638" s="119">
        <f t="shared" si="194"/>
        <v>0.88129042600944785</v>
      </c>
      <c r="W638" s="178" t="str">
        <f>VLOOKUP(A638,raw_아이건설넷결과!C:H,6,FALSE)</f>
        <v>468,212,475</v>
      </c>
      <c r="X638" s="84">
        <f t="shared" si="203"/>
        <v>1.0008175512472479</v>
      </c>
      <c r="Y638" s="118">
        <f t="shared" si="204"/>
        <v>100081.75512472479</v>
      </c>
      <c r="Z638" s="121">
        <f t="shared" si="205"/>
        <v>412281241.52429998</v>
      </c>
      <c r="AA638" s="83">
        <f t="shared" si="206"/>
        <v>369343057.21352589</v>
      </c>
      <c r="AB638" s="118">
        <f t="shared" si="207"/>
        <v>361956196.06925535</v>
      </c>
      <c r="AC638" s="61" t="e">
        <f>INDEX(raw_공고목록!A:A,MATCH(직접!$A638,raw_공고목록!C:C,0))</f>
        <v>#N/A</v>
      </c>
      <c r="AD638" s="61" t="e">
        <f t="shared" si="208"/>
        <v>#N/A</v>
      </c>
      <c r="AE638" s="186" t="e">
        <f>LEFT(VLOOKUP($A638,raw_공고목록!$C:$X,7,FALSE),10)</f>
        <v>#N/A</v>
      </c>
      <c r="AF638" s="9" t="e">
        <f>VLOOKUP(A638,raw_부광!A:L,12,FALSE)</f>
        <v>#N/A</v>
      </c>
    </row>
    <row r="639" spans="1:32" ht="12" customHeight="1">
      <c r="A639" s="19" t="s">
        <v>12140</v>
      </c>
      <c r="B639" s="203" t="str">
        <f>VLOOKUP(A639,raw_아이건설넷목록!$B:$R,2,FALSE)</f>
        <v xml:space="preserve">[기][A값][수의]성북구도시관리공단 아이조아센터 테라스(3층) 및 옥상시설 개선공사 (긴급공고) </v>
      </c>
      <c r="C639" s="18" t="str">
        <f>VLOOKUP($A639,raw_아이건설넷목록!$B:$R,10,FALSE)</f>
        <v>서울시 성북구도시관리공단</v>
      </c>
      <c r="D639" s="19" t="s">
        <v>20</v>
      </c>
      <c r="E639" s="115">
        <f>VLOOKUP($A639,raw_아이건설넷목록!$B:$R,6,FALSE)</f>
        <v>166344546</v>
      </c>
      <c r="F639" s="115">
        <f>VLOOKUP($A639,raw_아이건설넷목록!$B:$R,5,FALSE)</f>
        <v>182979000</v>
      </c>
      <c r="G639" s="184">
        <v>0.98919999999999997</v>
      </c>
      <c r="H639" s="115">
        <f>VLOOKUP($A639,raw_아이건설넷목록!$B:$R,8,FALSE)</f>
        <v>4707934</v>
      </c>
      <c r="I639" s="114">
        <f>IF(E639="","-",IF(E639&lt;1000000000,낙찰하한율!$B$3,IF(AND(E639&lt;5000000000,E639&gt;=1000000000),낙찰하한율!$B$4,IF(AND(E639&gt;=5000000000,E639&lt;10000000000),낙찰하한율!$B$5,IF(AND(E639&gt;=10000000000,E639&lt;30000000000),낙찰하한율!$B$6)))))</f>
        <v>0.87744999999999995</v>
      </c>
      <c r="J639" s="115">
        <f t="shared" si="195"/>
        <v>159397887.68735999</v>
      </c>
      <c r="K639" s="115">
        <f>VLOOKUP($A639,raw_아이건설넷목록!$B:$R,9,FALSE)</f>
        <v>0</v>
      </c>
      <c r="L639" s="115">
        <f t="shared" si="196"/>
        <v>0</v>
      </c>
      <c r="M639" s="120">
        <f t="shared" si="197"/>
        <v>-3.5935198930247981E-3</v>
      </c>
      <c r="N639" s="115">
        <f t="shared" si="198"/>
        <v>159397887.68735999</v>
      </c>
      <c r="O639" s="119">
        <f t="shared" si="199"/>
        <v>0.86772327758089463</v>
      </c>
      <c r="P639" s="119"/>
      <c r="Q639" s="116">
        <f t="shared" si="200"/>
        <v>1.0008556519804093</v>
      </c>
      <c r="R639" s="134">
        <v>161269260</v>
      </c>
      <c r="S639" s="115" t="str">
        <f>VLOOKUP(A639,raw_아이건설넷결과!C:N,10,FALSE)</f>
        <v>썬종합건설(주)</v>
      </c>
      <c r="T639" s="126">
        <f t="shared" si="201"/>
        <v>87.747971040119239</v>
      </c>
      <c r="U639" s="123">
        <f t="shared" si="202"/>
        <v>88.062948888225421</v>
      </c>
      <c r="V639" s="119">
        <f t="shared" si="194"/>
        <v>0.88135392586034467</v>
      </c>
      <c r="W639" s="178" t="str">
        <f>VLOOKUP(A639,raw_아이건설넷결과!C:H,6,FALSE)</f>
        <v>183,129,525</v>
      </c>
      <c r="X639" s="84">
        <f t="shared" si="203"/>
        <v>1.0008226353843883</v>
      </c>
      <c r="Y639" s="118">
        <f t="shared" si="204"/>
        <v>100082.26353843883</v>
      </c>
      <c r="Z639" s="121">
        <f t="shared" si="205"/>
        <v>161263959.02294999</v>
      </c>
      <c r="AA639" s="83">
        <f t="shared" si="206"/>
        <v>0</v>
      </c>
      <c r="AB639" s="118">
        <f t="shared" si="207"/>
        <v>0</v>
      </c>
      <c r="AC639" s="61" t="e">
        <f>INDEX(raw_공고목록!A:A,MATCH(직접!$A639,raw_공고목록!C:C,0))</f>
        <v>#N/A</v>
      </c>
      <c r="AD639" s="61" t="e">
        <f t="shared" si="208"/>
        <v>#N/A</v>
      </c>
      <c r="AE639" s="186" t="e">
        <f>LEFT(VLOOKUP($A639,raw_공고목록!$C:$X,7,FALSE),10)</f>
        <v>#N/A</v>
      </c>
      <c r="AF639" s="9" t="e">
        <f>VLOOKUP(A639,raw_부광!A:L,12,FALSE)</f>
        <v>#N/A</v>
      </c>
    </row>
    <row r="640" spans="1:32" ht="12" customHeight="1">
      <c r="A640" s="19" t="s">
        <v>12187</v>
      </c>
      <c r="B640" s="203" t="str">
        <f>VLOOKUP(A640,raw_아이건설넷목록!$B:$R,2,FALSE)</f>
        <v xml:space="preserve">[기][A값][순]중평초 교사동 텍스설치 및 기타공사 (긴급공고) </v>
      </c>
      <c r="C640" s="18" t="str">
        <f>VLOOKUP($A640,raw_아이건설넷목록!$B:$R,10,FALSE)</f>
        <v>서울특별시교육청 서울특별시북부교육지원청</v>
      </c>
      <c r="D640" s="19" t="s">
        <v>20</v>
      </c>
      <c r="E640" s="115">
        <f>VLOOKUP($A640,raw_아이건설넷목록!$B:$R,6,FALSE)</f>
        <v>518954548</v>
      </c>
      <c r="F640" s="115">
        <f>VLOOKUP($A640,raw_아이건설넷목록!$B:$R,5,FALSE)</f>
        <v>570850000</v>
      </c>
      <c r="G640" s="184">
        <v>1.00952</v>
      </c>
      <c r="H640" s="115">
        <f>VLOOKUP($A640,raw_아이건설넷목록!$B:$R,8,FALSE)</f>
        <v>34800271</v>
      </c>
      <c r="I640" s="114">
        <f>IF(E640="","-",IF(E640&lt;1000000000,낙찰하한율!$B$3,IF(AND(E640&lt;5000000000,E640&gt;=1000000000),낙찰하한율!$B$4,IF(AND(E640&gt;=5000000000,E640&lt;10000000000),낙찰하한율!$B$5,IF(AND(E640&gt;=10000000000,E640&lt;30000000000),낙찰하한율!$B$6)))))</f>
        <v>0.87744999999999995</v>
      </c>
      <c r="J640" s="115">
        <f t="shared" si="195"/>
        <v>509925600.71644998</v>
      </c>
      <c r="K640" s="115">
        <f>VLOOKUP($A640,raw_아이건설넷목록!$B:$R,9,FALSE)</f>
        <v>489360438</v>
      </c>
      <c r="L640" s="115">
        <f t="shared" si="196"/>
        <v>484138766.38236475</v>
      </c>
      <c r="M640" s="120">
        <f t="shared" si="197"/>
        <v>0.95803820908221782</v>
      </c>
      <c r="N640" s="115">
        <f t="shared" si="198"/>
        <v>509925600.71644998</v>
      </c>
      <c r="O640" s="119">
        <f t="shared" si="199"/>
        <v>0.88634562058784283</v>
      </c>
      <c r="P640" s="119"/>
      <c r="Q640" s="116">
        <f t="shared" si="200"/>
        <v>0.99176250973845781</v>
      </c>
      <c r="R640" s="134">
        <v>501031010</v>
      </c>
      <c r="S640" s="115" t="str">
        <f>VLOOKUP(A640,raw_아이건설넷결과!C:N,10,FALSE)</f>
        <v>(주)예인건설산업</v>
      </c>
      <c r="T640" s="126">
        <f t="shared" si="201"/>
        <v>87.748765888956072</v>
      </c>
      <c r="U640" s="123">
        <f t="shared" si="202"/>
        <v>88.501861758137878</v>
      </c>
      <c r="V640" s="119">
        <f t="shared" si="194"/>
        <v>0.87769293159323813</v>
      </c>
      <c r="W640" s="178" t="str">
        <f>VLOOKUP(A640,raw_아이건설넷결과!C:H,6,FALSE)</f>
        <v>566,124,825</v>
      </c>
      <c r="X640" s="84">
        <f t="shared" si="203"/>
        <v>0.99172256284488047</v>
      </c>
      <c r="Y640" s="118">
        <f t="shared" si="204"/>
        <v>99172.256284488045</v>
      </c>
      <c r="Z640" s="121">
        <f t="shared" si="205"/>
        <v>501011000.9073</v>
      </c>
      <c r="AA640" s="83">
        <f t="shared" si="206"/>
        <v>485309787.72825325</v>
      </c>
      <c r="AB640" s="118">
        <f t="shared" si="207"/>
        <v>475603591.97368819</v>
      </c>
      <c r="AC640" s="61" t="e">
        <f>INDEX(raw_공고목록!A:A,MATCH(직접!$A640,raw_공고목록!C:C,0))</f>
        <v>#N/A</v>
      </c>
      <c r="AD640" s="61" t="e">
        <f t="shared" si="208"/>
        <v>#N/A</v>
      </c>
      <c r="AE640" s="186" t="e">
        <f>LEFT(VLOOKUP($A640,raw_공고목록!$C:$X,7,FALSE),10)</f>
        <v>#N/A</v>
      </c>
      <c r="AF640" s="9" t="e">
        <f>VLOOKUP(A640,raw_부광!A:L,12,FALSE)</f>
        <v>#N/A</v>
      </c>
    </row>
    <row r="641" spans="1:32" ht="12" customHeight="1">
      <c r="A641" s="19" t="s">
        <v>12116</v>
      </c>
      <c r="B641" s="203" t="str">
        <f>VLOOKUP(A641,raw_아이건설넷목록!$B:$R,2,FALSE)</f>
        <v xml:space="preserve">[기][A값][순][공지]구립 혜림， 초롱별 어린이집 그린리모델링 공사 (긴급) (긴급공고) </v>
      </c>
      <c r="C641" s="18" t="str">
        <f>VLOOKUP($A641,raw_아이건설넷목록!$B:$R,10,FALSE)</f>
        <v>서울특별시 강동구</v>
      </c>
      <c r="D641" s="19" t="s">
        <v>20</v>
      </c>
      <c r="E641" s="115">
        <f>VLOOKUP($A641,raw_아이건설넷목록!$B:$R,6,FALSE)</f>
        <v>208136364</v>
      </c>
      <c r="F641" s="115">
        <f>VLOOKUP($A641,raw_아이건설넷목록!$B:$R,5,FALSE)</f>
        <v>228950000</v>
      </c>
      <c r="G641" s="184">
        <v>1.0064200000000001</v>
      </c>
      <c r="H641" s="115">
        <f>VLOOKUP($A641,raw_아이건설넷목록!$B:$R,8,FALSE)</f>
        <v>11835823</v>
      </c>
      <c r="I641" s="114">
        <f>IF(E641="","-",IF(E641&lt;1000000000,낙찰하한율!$B$3,IF(AND(E641&lt;5000000000,E641&gt;=1000000000),낙찰하한율!$B$4,IF(AND(E641&gt;=5000000000,E641&lt;10000000000),낙찰하한율!$B$5,IF(AND(E641&gt;=10000000000,E641&lt;30000000000),낙찰하한율!$B$6)))))</f>
        <v>0.87744999999999995</v>
      </c>
      <c r="J641" s="115">
        <f t="shared" si="195"/>
        <v>203632385.38820001</v>
      </c>
      <c r="K641" s="115">
        <f>VLOOKUP($A641,raw_아이건설넷목록!$B:$R,9,FALSE)</f>
        <v>197570860</v>
      </c>
      <c r="L641" s="115">
        <f t="shared" si="196"/>
        <v>194862479.622776</v>
      </c>
      <c r="M641" s="120">
        <f t="shared" si="197"/>
        <v>0.96276521027866302</v>
      </c>
      <c r="N641" s="115">
        <f t="shared" si="198"/>
        <v>203632385.38820001</v>
      </c>
      <c r="O641" s="119">
        <f t="shared" si="199"/>
        <v>0.88339032042205157</v>
      </c>
      <c r="P641" s="119"/>
      <c r="Q641" s="116">
        <f t="shared" si="200"/>
        <v>0.99353699270520379</v>
      </c>
      <c r="R641" s="134">
        <v>201044290</v>
      </c>
      <c r="S641" s="115" t="str">
        <f>VLOOKUP(A641,raw_아이건설넷결과!C:N,10,FALSE)</f>
        <v>주식회사 명진건설이엔지</v>
      </c>
      <c r="T641" s="126">
        <f t="shared" si="201"/>
        <v>87.748660145572686</v>
      </c>
      <c r="U641" s="123">
        <f t="shared" si="202"/>
        <v>88.386151842093568</v>
      </c>
      <c r="V641" s="119">
        <f t="shared" si="194"/>
        <v>0.87811439178860018</v>
      </c>
      <c r="W641" s="178" t="str">
        <f>VLOOKUP(A641,raw_아이건설넷결과!C:H,6,FALSE)</f>
        <v>227,461,300</v>
      </c>
      <c r="X641" s="84">
        <f t="shared" si="203"/>
        <v>0.99349770692290895</v>
      </c>
      <c r="Y641" s="118">
        <f t="shared" si="204"/>
        <v>99349.770692290898</v>
      </c>
      <c r="Z641" s="121">
        <f t="shared" si="205"/>
        <v>201036397.79365</v>
      </c>
      <c r="AA641" s="83">
        <f t="shared" si="206"/>
        <v>196286196.36478707</v>
      </c>
      <c r="AB641" s="118">
        <f t="shared" si="207"/>
        <v>192360472.43749133</v>
      </c>
      <c r="AC641" s="61" t="e">
        <f>INDEX(raw_공고목록!A:A,MATCH(직접!$A641,raw_공고목록!C:C,0))</f>
        <v>#N/A</v>
      </c>
      <c r="AD641" s="61" t="e">
        <f t="shared" si="208"/>
        <v>#N/A</v>
      </c>
      <c r="AE641" s="186" t="e">
        <f>LEFT(VLOOKUP($A641,raw_공고목록!$C:$X,7,FALSE),10)</f>
        <v>#N/A</v>
      </c>
      <c r="AF641" s="9" t="e">
        <f>VLOOKUP(A641,raw_부광!A:L,12,FALSE)</f>
        <v>#N/A</v>
      </c>
    </row>
    <row r="642" spans="1:32" ht="12" customHeight="1">
      <c r="A642" s="19" t="s">
        <v>12120</v>
      </c>
      <c r="B642" s="203" t="str">
        <f>VLOOKUP(A642,raw_아이건설넷목록!$B:$R,2,FALSE)</f>
        <v xml:space="preserve">[기][A값][순]구립 곡교 어린이집 그린리모델링 공사 (긴급) (긴급공고) </v>
      </c>
      <c r="C642" s="18" t="str">
        <f>VLOOKUP($A642,raw_아이건설넷목록!$B:$R,10,FALSE)</f>
        <v>서울특별시 강동구</v>
      </c>
      <c r="D642" s="19" t="s">
        <v>20</v>
      </c>
      <c r="E642" s="115">
        <f>VLOOKUP($A642,raw_아이건설넷목록!$B:$R,6,FALSE)</f>
        <v>194436364</v>
      </c>
      <c r="F642" s="115">
        <f>VLOOKUP($A642,raw_아이건설넷목록!$B:$R,5,FALSE)</f>
        <v>213880000</v>
      </c>
      <c r="G642" s="184">
        <v>1.0064200000000001</v>
      </c>
      <c r="H642" s="115">
        <f>VLOOKUP($A642,raw_아이건설넷목록!$B:$R,8,FALSE)</f>
        <v>7952826</v>
      </c>
      <c r="I642" s="114">
        <f>IF(E642="","-",IF(E642&lt;1000000000,낙찰하한율!$B$3,IF(AND(E642&lt;5000000000,E642&gt;=1000000000),낙찰하한율!$B$4,IF(AND(E642&gt;=5000000000,E642&lt;10000000000),낙찰하한율!$B$5,IF(AND(E642&gt;=10000000000,E642&lt;30000000000),낙찰하한율!$B$6)))))</f>
        <v>0.87744999999999995</v>
      </c>
      <c r="J642" s="115">
        <f t="shared" si="195"/>
        <v>189848459.84482002</v>
      </c>
      <c r="K642" s="115">
        <f>VLOOKUP($A642,raw_아이건설넷목록!$B:$R,9,FALSE)</f>
        <v>189877414</v>
      </c>
      <c r="L642" s="115">
        <f t="shared" si="196"/>
        <v>187274498.4579224</v>
      </c>
      <c r="M642" s="120">
        <f t="shared" si="197"/>
        <v>0.99270456855098599</v>
      </c>
      <c r="N642" s="115">
        <f t="shared" si="198"/>
        <v>189848459.84482002</v>
      </c>
      <c r="O642" s="119">
        <f t="shared" si="199"/>
        <v>0.88330078207560903</v>
      </c>
      <c r="P642" s="119"/>
      <c r="Q642" s="116">
        <f t="shared" si="200"/>
        <v>0.99488501139980468</v>
      </c>
      <c r="R642" s="134">
        <v>187683700</v>
      </c>
      <c r="S642" s="115" t="str">
        <f>VLOOKUP(A642,raw_아이건설넷결과!C:N,10,FALSE)</f>
        <v>케이디건설산업주식회사</v>
      </c>
      <c r="T642" s="126">
        <f t="shared" si="201"/>
        <v>87.745441756801569</v>
      </c>
      <c r="U642" s="123">
        <f t="shared" si="202"/>
        <v>88.203455154669641</v>
      </c>
      <c r="V642" s="119">
        <f t="shared" si="194"/>
        <v>0.87751870207593041</v>
      </c>
      <c r="W642" s="178" t="str">
        <f>VLOOKUP(A642,raw_아이건설넷결과!C:H,6,FALSE)</f>
        <v>212,784,975</v>
      </c>
      <c r="X642" s="84">
        <f t="shared" si="203"/>
        <v>0.99488018982607074</v>
      </c>
      <c r="Y642" s="118">
        <f t="shared" si="204"/>
        <v>99488.018982607071</v>
      </c>
      <c r="Z642" s="121">
        <f t="shared" si="205"/>
        <v>187682795.14004999</v>
      </c>
      <c r="AA642" s="83">
        <f t="shared" si="206"/>
        <v>188905277.68400341</v>
      </c>
      <c r="AB642" s="118">
        <f t="shared" si="207"/>
        <v>185127172.13032335</v>
      </c>
      <c r="AC642" s="61" t="e">
        <f>INDEX(raw_공고목록!A:A,MATCH(직접!$A642,raw_공고목록!C:C,0))</f>
        <v>#N/A</v>
      </c>
      <c r="AD642" s="61" t="e">
        <f t="shared" si="208"/>
        <v>#N/A</v>
      </c>
      <c r="AE642" s="186" t="e">
        <f>LEFT(VLOOKUP($A642,raw_공고목록!$C:$X,7,FALSE),10)</f>
        <v>#N/A</v>
      </c>
      <c r="AF642" s="9" t="e">
        <f>VLOOKUP(A642,raw_부광!A:L,12,FALSE)</f>
        <v>#N/A</v>
      </c>
    </row>
    <row r="643" spans="1:32" ht="12" customHeight="1">
      <c r="A643" s="19" t="s">
        <v>12127</v>
      </c>
      <c r="B643" s="203" t="str">
        <f>VLOOKUP(A643,raw_아이건설넷목록!$B:$R,2,FALSE)</f>
        <v xml:space="preserve">[기][A값][순][협정]청년취업사관학교 관악캠퍼스 조성공사(건축, 기계) (긴급공고) </v>
      </c>
      <c r="C643" s="18" t="str">
        <f>VLOOKUP($A643,raw_아이건설넷목록!$B:$R,10,FALSE)</f>
        <v>(재)서울경제진흥원</v>
      </c>
      <c r="D643" s="19" t="s">
        <v>20</v>
      </c>
      <c r="E643" s="115">
        <f>VLOOKUP($A643,raw_아이건설넷목록!$B:$R,6,FALSE)</f>
        <v>652490909</v>
      </c>
      <c r="F643" s="115">
        <f>VLOOKUP($A643,raw_아이건설넷목록!$B:$R,5,FALSE)</f>
        <v>717740000</v>
      </c>
      <c r="G643" s="184">
        <v>1.0046299999999999</v>
      </c>
      <c r="H643" s="115">
        <f>VLOOKUP($A643,raw_아이건설넷목록!$B:$R,8,FALSE)</f>
        <v>34844123</v>
      </c>
      <c r="I643" s="114">
        <f>IF(E643="","-",IF(E643&lt;1000000000,낙찰하한율!$B$3,IF(AND(E643&lt;5000000000,E643&gt;=1000000000),낙찰하한율!$B$4,IF(AND(E643&gt;=5000000000,E643&lt;10000000000),낙찰하한율!$B$5,IF(AND(E643&gt;=10000000000,E643&lt;30000000000),낙찰하한율!$B$6)))))</f>
        <v>0.87744999999999995</v>
      </c>
      <c r="J643" s="115">
        <f t="shared" si="195"/>
        <v>636966996.13233995</v>
      </c>
      <c r="K643" s="115">
        <f>VLOOKUP($A643,raw_아이건설넷목록!$B:$R,9,FALSE)</f>
        <v>622903177</v>
      </c>
      <c r="L643" s="115">
        <f t="shared" si="196"/>
        <v>613271474.33531976</v>
      </c>
      <c r="M643" s="120">
        <f t="shared" si="197"/>
        <v>0.96700497925604934</v>
      </c>
      <c r="N643" s="115">
        <f t="shared" si="198"/>
        <v>636966996.13233995</v>
      </c>
      <c r="O643" s="119">
        <f t="shared" si="199"/>
        <v>0.88171988353114616</v>
      </c>
      <c r="P643" s="119"/>
      <c r="Q643" s="116">
        <f t="shared" si="200"/>
        <v>0.99946300334002014</v>
      </c>
      <c r="R643" s="134">
        <v>633712920</v>
      </c>
      <c r="S643" s="115" t="str">
        <f>VLOOKUP(A643,raw_아이건설넷결과!C:N,10,FALSE)</f>
        <v>석진건설 주식회사</v>
      </c>
      <c r="T643" s="126">
        <f t="shared" si="201"/>
        <v>87.745961143258128</v>
      </c>
      <c r="U643" s="123">
        <f t="shared" si="202"/>
        <v>88.341183786760965</v>
      </c>
      <c r="V643" s="119">
        <f t="shared" si="194"/>
        <v>0.88292824699752004</v>
      </c>
      <c r="W643" s="178" t="str">
        <f>VLOOKUP(A643,raw_아이건설넷결과!C:H,6,FALSE)</f>
        <v>717,347,100</v>
      </c>
      <c r="X643" s="84">
        <f t="shared" si="203"/>
        <v>0.99945258728787578</v>
      </c>
      <c r="Y643" s="118">
        <f t="shared" si="204"/>
        <v>99945.258728787579</v>
      </c>
      <c r="Z643" s="121">
        <f t="shared" si="205"/>
        <v>633706360.16864991</v>
      </c>
      <c r="AA643" s="83">
        <f t="shared" si="206"/>
        <v>622562191.88248765</v>
      </c>
      <c r="AB643" s="118">
        <f t="shared" si="207"/>
        <v>610110948.04483783</v>
      </c>
      <c r="AC643" s="61" t="e">
        <f>INDEX(raw_공고목록!A:A,MATCH(직접!$A643,raw_공고목록!C:C,0))</f>
        <v>#N/A</v>
      </c>
      <c r="AD643" s="61" t="e">
        <f t="shared" si="208"/>
        <v>#N/A</v>
      </c>
      <c r="AE643" s="186" t="e">
        <f>LEFT(VLOOKUP($A643,raw_공고목록!$C:$X,7,FALSE),10)</f>
        <v>#N/A</v>
      </c>
      <c r="AF643" s="9" t="e">
        <f>VLOOKUP(A643,raw_부광!A:L,12,FALSE)</f>
        <v>#N/A</v>
      </c>
    </row>
    <row r="644" spans="1:32" ht="12" customHeight="1">
      <c r="A644" s="19" t="s">
        <v>12189</v>
      </c>
      <c r="B644" s="203" t="str">
        <f>VLOOKUP(A644,raw_아이건설넷목록!$B:$R,2,FALSE)</f>
        <v xml:space="preserve">[기][A값][순]24-046 00부대 00아파트 보수공사 </v>
      </c>
      <c r="C644" s="18" t="str">
        <f>VLOOKUP($A644,raw_아이건설넷목록!$B:$R,10,FALSE)</f>
        <v>수도방위사령부</v>
      </c>
      <c r="D644" s="19" t="s">
        <v>20</v>
      </c>
      <c r="E644" s="115">
        <f>VLOOKUP($A644,raw_아이건설넷목록!$B:$R,6,FALSE)</f>
        <v>1530015627</v>
      </c>
      <c r="F644" s="115">
        <f>VLOOKUP($A644,raw_아이건설넷목록!$B:$R,5,FALSE)</f>
        <v>1683017190</v>
      </c>
      <c r="G644" s="184">
        <v>1.0064200000000001</v>
      </c>
      <c r="H644" s="115">
        <f>VLOOKUP($A644,raw_아이건설넷목록!$B:$R,8,FALSE)</f>
        <v>78791803</v>
      </c>
      <c r="I644" s="114">
        <f>IF(E644="","-",IF(E644&lt;1000000000,낙찰하한율!$B$3,IF(AND(E644&lt;5000000000,E644&gt;=1000000000),낙찰하한율!$B$4,IF(AND(E644&gt;=5000000000,E644&lt;10000000000),낙찰하한율!$B$5,IF(AND(E644&gt;=10000000000,E644&lt;30000000000),낙찰하한율!$B$6)))))</f>
        <v>0.86745000000000005</v>
      </c>
      <c r="J644" s="115">
        <f t="shared" si="195"/>
        <v>1479749886.4917586</v>
      </c>
      <c r="K644" s="115">
        <f>VLOOKUP($A644,raw_아이건설넷목록!$B:$R,9,FALSE)</f>
        <v>1441403574</v>
      </c>
      <c r="L644" s="115">
        <f t="shared" si="196"/>
        <v>1421644237.2461784</v>
      </c>
      <c r="M644" s="120">
        <f t="shared" si="197"/>
        <v>0.96661979078546845</v>
      </c>
      <c r="N644" s="115">
        <f t="shared" si="198"/>
        <v>1479749886.4917586</v>
      </c>
      <c r="O644" s="119">
        <f t="shared" si="199"/>
        <v>0.87329255280745577</v>
      </c>
      <c r="P644" s="119"/>
      <c r="Q644" s="116">
        <f t="shared" si="200"/>
        <v>1.0021698834669126</v>
      </c>
      <c r="R644" s="134">
        <v>1473545000</v>
      </c>
      <c r="S644" s="115" t="str">
        <f>VLOOKUP(A644,raw_아이건설넷결과!C:N,10,FALSE)</f>
        <v>주식회사 시인건설</v>
      </c>
      <c r="T644" s="126">
        <f t="shared" si="201"/>
        <v>86.746896501694351</v>
      </c>
      <c r="U644" s="123">
        <f t="shared" si="202"/>
        <v>87.366020702195158</v>
      </c>
      <c r="V644" s="119">
        <f t="shared" si="194"/>
        <v>0.87553770024179012</v>
      </c>
      <c r="W644" s="178" t="str">
        <f>VLOOKUP(A644,raw_아이건설넷결과!C:H,6,FALSE)</f>
        <v>1,686,633,989</v>
      </c>
      <c r="X644" s="84">
        <f t="shared" si="203"/>
        <v>1.0021489970640169</v>
      </c>
      <c r="Y644" s="118">
        <f t="shared" si="204"/>
        <v>100214.89970640169</v>
      </c>
      <c r="Z644" s="121">
        <f t="shared" si="205"/>
        <v>1473514507.2457001</v>
      </c>
      <c r="AA644" s="83">
        <f t="shared" si="206"/>
        <v>1444501146.0485895</v>
      </c>
      <c r="AB644" s="118">
        <f t="shared" si="207"/>
        <v>1415611123.1276176</v>
      </c>
      <c r="AC644" s="61" t="e">
        <f>INDEX(raw_공고목록!A:A,MATCH(직접!$A644,raw_공고목록!C:C,0))</f>
        <v>#N/A</v>
      </c>
      <c r="AD644" s="61" t="e">
        <f t="shared" si="208"/>
        <v>#N/A</v>
      </c>
      <c r="AE644" s="186" t="e">
        <f>LEFT(VLOOKUP($A644,raw_공고목록!$C:$X,7,FALSE),10)</f>
        <v>#N/A</v>
      </c>
      <c r="AF644" s="9" t="e">
        <f>VLOOKUP(A644,raw_부광!A:L,12,FALSE)</f>
        <v>#N/A</v>
      </c>
    </row>
    <row r="645" spans="1:32" ht="12" customHeight="1">
      <c r="A645" s="19" t="s">
        <v>12208</v>
      </c>
      <c r="B645" s="203" t="str">
        <f>VLOOKUP(A645,raw_아이건설넷목록!$B:$R,2,FALSE)</f>
        <v xml:space="preserve">[기][A값][순][공지]김포공항 외곽지역 부대시설 개선공사 </v>
      </c>
      <c r="C645" s="18" t="str">
        <f>VLOOKUP($A645,raw_아이건설넷목록!$B:$R,10,FALSE)</f>
        <v>한국공항공사 김포공항</v>
      </c>
      <c r="D645" s="19" t="s">
        <v>20</v>
      </c>
      <c r="E645" s="115">
        <f>VLOOKUP($A645,raw_아이건설넷목록!$B:$R,6,FALSE)</f>
        <v>257758182</v>
      </c>
      <c r="F645" s="115">
        <f>VLOOKUP($A645,raw_아이건설넷목록!$B:$R,5,FALSE)</f>
        <v>283534000</v>
      </c>
      <c r="G645" s="184">
        <v>1.00698</v>
      </c>
      <c r="H645" s="115">
        <f>VLOOKUP($A645,raw_아이건설넷목록!$B:$R,8,FALSE)</f>
        <v>14470149</v>
      </c>
      <c r="I645" s="114">
        <f>IF(E645="","-",IF(E645&lt;1000000000,낙찰하한율!$B$3,IF(AND(E645&lt;5000000000,E645&gt;=1000000000),낙찰하한율!$B$4,IF(AND(E645&gt;=5000000000,E645&lt;10000000000),낙찰하한율!$B$5,IF(AND(E645&gt;=10000000000,E645&lt;30000000000),낙찰하한율!$B$6)))))</f>
        <v>0.87744999999999995</v>
      </c>
      <c r="J645" s="115">
        <f t="shared" si="195"/>
        <v>252296757.67988399</v>
      </c>
      <c r="K645" s="115">
        <f>VLOOKUP($A645,raw_아이건설넷목록!$B:$R,9,FALSE)</f>
        <v>237619419</v>
      </c>
      <c r="L645" s="115">
        <f t="shared" si="196"/>
        <v>234492442.49372759</v>
      </c>
      <c r="M645" s="120">
        <f t="shared" si="197"/>
        <v>0.93541548196399849</v>
      </c>
      <c r="N645" s="115">
        <f t="shared" si="198"/>
        <v>252296757.67988399</v>
      </c>
      <c r="O645" s="119">
        <f t="shared" si="199"/>
        <v>0.88390397965382572</v>
      </c>
      <c r="P645" s="119"/>
      <c r="Q645" s="116">
        <f t="shared" si="200"/>
        <v>1.0057811520303781</v>
      </c>
      <c r="R645" s="134">
        <v>251998500</v>
      </c>
      <c r="S645" s="115" t="str">
        <f>VLOOKUP(A645,raw_아이건설넷결과!C:N,10,FALSE)</f>
        <v>주식회사 드림이앤에프</v>
      </c>
      <c r="T645" s="126">
        <f t="shared" si="201"/>
        <v>87.74807233476281</v>
      </c>
      <c r="U645" s="123">
        <f t="shared" si="202"/>
        <v>88.369775708634705</v>
      </c>
      <c r="V645" s="119">
        <f t="shared" si="194"/>
        <v>0.88877700734303466</v>
      </c>
      <c r="W645" s="178" t="str">
        <f>VLOOKUP(A645,raw_아이건설넷결과!C:H,6,FALSE)</f>
        <v>285,163,675</v>
      </c>
      <c r="X645" s="84">
        <f t="shared" si="203"/>
        <v>1.0057477233770906</v>
      </c>
      <c r="Y645" s="118">
        <f t="shared" si="204"/>
        <v>100574.77233770906</v>
      </c>
      <c r="Z645" s="121">
        <f t="shared" si="205"/>
        <v>251990183.38869998</v>
      </c>
      <c r="AA645" s="83">
        <f t="shared" si="206"/>
        <v>238985189.689437</v>
      </c>
      <c r="AB645" s="118">
        <f t="shared" si="207"/>
        <v>234205485.89564827</v>
      </c>
      <c r="AC645" s="61" t="e">
        <f>INDEX(raw_공고목록!A:A,MATCH(직접!$A645,raw_공고목록!C:C,0))</f>
        <v>#N/A</v>
      </c>
      <c r="AD645" s="61" t="e">
        <f t="shared" si="208"/>
        <v>#N/A</v>
      </c>
      <c r="AE645" s="186" t="e">
        <f>LEFT(VLOOKUP($A645,raw_공고목록!$C:$X,7,FALSE),10)</f>
        <v>#N/A</v>
      </c>
      <c r="AF645" s="9" t="e">
        <f>VLOOKUP(A645,raw_부광!A:L,12,FALSE)</f>
        <v>#N/A</v>
      </c>
    </row>
    <row r="646" spans="1:32" ht="12" customHeight="1">
      <c r="A646" s="19" t="s">
        <v>11927</v>
      </c>
      <c r="B646" s="203" t="str">
        <f>VLOOKUP(A646,raw_아이건설넷목록!$B:$R,2,FALSE)</f>
        <v xml:space="preserve">[기][A값][순]유한공고 장애인편의시설 설치(엘리베이터 등) 건축공사 입찰공고 </v>
      </c>
      <c r="C646" s="18" t="str">
        <f>VLOOKUP($A646,raw_아이건설넷목록!$B:$R,10,FALSE)</f>
        <v>서울특별시교육청 유한공업고등학교</v>
      </c>
      <c r="D646" s="19" t="s">
        <v>20</v>
      </c>
      <c r="E646" s="115">
        <f>VLOOKUP($A646,raw_아이건설넷목록!$B:$R,6,FALSE)</f>
        <v>303310000</v>
      </c>
      <c r="F646" s="115">
        <f>VLOOKUP($A646,raw_아이건설넷목록!$B:$R,5,FALSE)</f>
        <v>333641000</v>
      </c>
      <c r="G646" s="184">
        <v>1.00654</v>
      </c>
      <c r="H646" s="115">
        <f>VLOOKUP($A646,raw_아이건설넷목록!$B:$R,8,FALSE)</f>
        <v>12780836</v>
      </c>
      <c r="I646" s="114">
        <f>IF(E646="","-",IF(E646&lt;1000000000,낙찰하한율!$B$3,IF(AND(E646&lt;5000000000,E646&gt;=1000000000),낙찰하한율!$B$4,IF(AND(E646&gt;=5000000000,E646&lt;10000000000),낙찰하한율!$B$5,IF(AND(E646&gt;=10000000000,E646&lt;30000000000),낙찰하한율!$B$6)))))</f>
        <v>0.87744999999999995</v>
      </c>
      <c r="J646" s="115">
        <f t="shared" si="195"/>
        <v>296234193.45404297</v>
      </c>
      <c r="K646" s="115">
        <f>VLOOKUP($A646,raw_아이건설넷목록!$B:$R,9,FALSE)</f>
        <v>254823069</v>
      </c>
      <c r="L646" s="115">
        <f t="shared" si="196"/>
        <v>251359819.63383478</v>
      </c>
      <c r="M646" s="120">
        <f t="shared" si="197"/>
        <v>0.85325607624013089</v>
      </c>
      <c r="N646" s="115">
        <f t="shared" si="198"/>
        <v>296234193.45404297</v>
      </c>
      <c r="O646" s="119">
        <f t="shared" si="199"/>
        <v>0.8834171058207243</v>
      </c>
      <c r="P646" s="119"/>
      <c r="Q646" s="116">
        <f t="shared" si="200"/>
        <v>0.99905317239427172</v>
      </c>
      <c r="R646" s="134">
        <v>294042400</v>
      </c>
      <c r="S646" s="115" t="str">
        <f>VLOOKUP(A646,raw_아이건설넷결과!C:N,10,FALSE)</f>
        <v>(주)신영아이에스티</v>
      </c>
      <c r="T646" s="126">
        <f t="shared" si="201"/>
        <v>87.74595795248058</v>
      </c>
      <c r="U646" s="123">
        <f t="shared" si="202"/>
        <v>88.215825197046939</v>
      </c>
      <c r="V646" s="119">
        <f t="shared" si="194"/>
        <v>0.88131374741113955</v>
      </c>
      <c r="W646" s="178" t="str">
        <f>VLOOKUP(A646,raw_아이건설넷결과!C:H,6,FALSE)</f>
        <v>333,321,600</v>
      </c>
      <c r="X646" s="84">
        <f t="shared" si="203"/>
        <v>0.99904268360303439</v>
      </c>
      <c r="Y646" s="118">
        <f t="shared" si="204"/>
        <v>99904.268360303438</v>
      </c>
      <c r="Z646" s="121">
        <f t="shared" si="205"/>
        <v>294039329.37180001</v>
      </c>
      <c r="AA646" s="83">
        <f t="shared" si="206"/>
        <v>254579122.69772121</v>
      </c>
      <c r="AB646" s="118">
        <f t="shared" si="207"/>
        <v>249487540.24376678</v>
      </c>
      <c r="AC646" s="61" t="e">
        <f>INDEX(raw_공고목록!A:A,MATCH(직접!$A646,raw_공고목록!C:C,0))</f>
        <v>#N/A</v>
      </c>
      <c r="AD646" s="61" t="e">
        <f t="shared" si="208"/>
        <v>#N/A</v>
      </c>
      <c r="AE646" s="186" t="e">
        <f>LEFT(VLOOKUP($A646,raw_공고목록!$C:$X,7,FALSE),10)</f>
        <v>#N/A</v>
      </c>
      <c r="AF646" s="9" t="e">
        <f>VLOOKUP(A646,raw_부광!A:L,12,FALSE)</f>
        <v>#N/A</v>
      </c>
    </row>
    <row r="647" spans="1:32" ht="12" customHeight="1">
      <c r="A647" s="19" t="s">
        <v>12078</v>
      </c>
      <c r="B647" s="203" t="str">
        <f>VLOOKUP(A647,raw_아이건설넷목록!$B:$R,2,FALSE)</f>
        <v xml:space="preserve">[기][A값][순][공지]6호(강서) 거점형 키움센터 조성공사 (긴급공고) </v>
      </c>
      <c r="C647" s="18" t="str">
        <f>VLOOKUP($A647,raw_아이건설넷목록!$B:$R,10,FALSE)</f>
        <v>서울특별시</v>
      </c>
      <c r="D647" s="19" t="s">
        <v>20</v>
      </c>
      <c r="E647" s="115">
        <f>VLOOKUP($A647,raw_아이건설넷목록!$B:$R,6,FALSE)</f>
        <v>652483637</v>
      </c>
      <c r="F647" s="115">
        <f>VLOOKUP($A647,raw_아이건설넷목록!$B:$R,5,FALSE)</f>
        <v>717732000</v>
      </c>
      <c r="G647" s="184">
        <v>1.006375</v>
      </c>
      <c r="H647" s="115">
        <f>VLOOKUP($A647,raw_아이건설넷목록!$B:$R,8,FALSE)</f>
        <v>30958026</v>
      </c>
      <c r="I647" s="114">
        <f>IF(E647="","-",IF(E647&lt;1000000000,낙찰하한율!$B$3,IF(AND(E647&lt;5000000000,E647&gt;=1000000000),낙찰하한율!$B$4,IF(AND(E647&gt;=5000000000,E647&lt;10000000000),낙찰하한율!$B$5,IF(AND(E647&gt;=10000000000,E647&lt;30000000000),낙찰하한율!$B$6)))))</f>
        <v>0.87744999999999995</v>
      </c>
      <c r="J647" s="115">
        <f t="shared" si="195"/>
        <v>637582658.37547493</v>
      </c>
      <c r="K647" s="115">
        <f>VLOOKUP($A647,raw_아이건설넷목록!$B:$R,9,FALSE)</f>
        <v>624033406</v>
      </c>
      <c r="L647" s="115">
        <f t="shared" si="196"/>
        <v>615451386.58398497</v>
      </c>
      <c r="M647" s="120">
        <f t="shared" si="197"/>
        <v>0.97123338764301925</v>
      </c>
      <c r="N647" s="115">
        <f t="shared" si="198"/>
        <v>637582658.37547493</v>
      </c>
      <c r="O647" s="119">
        <f t="shared" si="199"/>
        <v>0.88329589550735499</v>
      </c>
      <c r="P647" s="119"/>
      <c r="Q647" s="116">
        <f t="shared" si="200"/>
        <v>0.98434557417051116</v>
      </c>
      <c r="R647" s="134">
        <v>623709100</v>
      </c>
      <c r="S647" s="115" t="str">
        <f>VLOOKUP(A647,raw_아이건설넷결과!C:N,10,FALSE)</f>
        <v>주식회사 하나건설</v>
      </c>
      <c r="T647" s="126">
        <f t="shared" si="201"/>
        <v>87.755069845106945</v>
      </c>
      <c r="U647" s="123">
        <f t="shared" si="202"/>
        <v>88.291690425000013</v>
      </c>
      <c r="V647" s="119">
        <f t="shared" si="194"/>
        <v>0.86899998885377827</v>
      </c>
      <c r="W647" s="178" t="str">
        <f>VLOOKUP(A647,raw_아이건설넷결과!C:H,6,FALSE)</f>
        <v>706,418,800</v>
      </c>
      <c r="X647" s="84">
        <f t="shared" si="203"/>
        <v>0.98423757056951622</v>
      </c>
      <c r="Y647" s="118">
        <f t="shared" si="204"/>
        <v>98423.757056951625</v>
      </c>
      <c r="Z647" s="121">
        <f t="shared" si="205"/>
        <v>623641082.14629996</v>
      </c>
      <c r="AA647" s="83">
        <f t="shared" si="206"/>
        <v>614197123.47566056</v>
      </c>
      <c r="AB647" s="118">
        <f t="shared" si="207"/>
        <v>601913181.00614738</v>
      </c>
      <c r="AC647" s="61" t="e">
        <f>INDEX(raw_공고목록!A:A,MATCH(직접!$A647,raw_공고목록!C:C,0))</f>
        <v>#N/A</v>
      </c>
      <c r="AD647" s="61" t="e">
        <f t="shared" si="208"/>
        <v>#N/A</v>
      </c>
      <c r="AE647" s="186" t="e">
        <f>LEFT(VLOOKUP($A647,raw_공고목록!$C:$X,7,FALSE),10)</f>
        <v>#N/A</v>
      </c>
      <c r="AF647" s="9" t="e">
        <f>VLOOKUP(A647,raw_부광!A:L,12,FALSE)</f>
        <v>#N/A</v>
      </c>
    </row>
    <row r="648" spans="1:32" ht="12" customHeight="1">
      <c r="A648" s="19" t="s">
        <v>12217</v>
      </c>
      <c r="B648" s="203" t="str">
        <f>VLOOKUP(A648,raw_아이건설넷목록!$B:$R,2,FALSE)</f>
        <v xml:space="preserve">[기][A값][순]창4동어린이집 그린리모델링공사 (긴급공고) </v>
      </c>
      <c r="C648" s="18" t="str">
        <f>VLOOKUP($A648,raw_아이건설넷목록!$B:$R,10,FALSE)</f>
        <v>서울특별시 도봉구</v>
      </c>
      <c r="D648" s="19" t="s">
        <v>20</v>
      </c>
      <c r="E648" s="115">
        <f>VLOOKUP($A648,raw_아이건설넷목록!$B:$R,6,FALSE)</f>
        <v>623135455</v>
      </c>
      <c r="F648" s="115">
        <f>VLOOKUP($A648,raw_아이건설넷목록!$B:$R,5,FALSE)</f>
        <v>685449000</v>
      </c>
      <c r="G648" s="184">
        <v>1.0093700000000001</v>
      </c>
      <c r="H648" s="115">
        <f>VLOOKUP($A648,raw_아이건설넷목록!$B:$R,8,FALSE)</f>
        <v>39400912</v>
      </c>
      <c r="I648" s="114">
        <f>IF(E648="","-",IF(E648&lt;1000000000,낙찰하한율!$B$3,IF(AND(E648&lt;5000000000,E648&gt;=1000000000),낙찰하한율!$B$4,IF(AND(E648&gt;=5000000000,E648&lt;10000000000),낙찰하한율!$B$5,IF(AND(E648&gt;=10000000000,E648&lt;30000000000),낙찰하한율!$B$6)))))</f>
        <v>0.87744999999999995</v>
      </c>
      <c r="J648" s="115">
        <f t="shared" si="195"/>
        <v>611911367.31431854</v>
      </c>
      <c r="K648" s="115">
        <f>VLOOKUP($A648,raw_아이건설넷목록!$B:$R,9,FALSE)</f>
        <v>593159497</v>
      </c>
      <c r="L648" s="115">
        <f t="shared" si="196"/>
        <v>586743053.45715225</v>
      </c>
      <c r="M648" s="120">
        <f t="shared" si="197"/>
        <v>0.96752374515183126</v>
      </c>
      <c r="N648" s="115">
        <f t="shared" si="198"/>
        <v>611911367.31431854</v>
      </c>
      <c r="O648" s="119">
        <f t="shared" si="199"/>
        <v>0.88617312851534746</v>
      </c>
      <c r="P648" s="119"/>
      <c r="Q648" s="116">
        <f t="shared" si="200"/>
        <v>0.99396487893796803</v>
      </c>
      <c r="R648" s="134">
        <v>602646000</v>
      </c>
      <c r="S648" s="115" t="str">
        <f>VLOOKUP(A648,raw_아이건설넷결과!C:N,10,FALSE)</f>
        <v>주식회사 동신</v>
      </c>
      <c r="T648" s="126">
        <f t="shared" si="201"/>
        <v>87.746156072215555</v>
      </c>
      <c r="U648" s="123">
        <f t="shared" si="202"/>
        <v>88.454815915264817</v>
      </c>
      <c r="V648" s="119">
        <f t="shared" si="194"/>
        <v>0.87919889007059604</v>
      </c>
      <c r="W648" s="178" t="str">
        <f>VLOOKUP(A648,raw_아이건설넷결과!C:H,6,FALSE)</f>
        <v>681,303,775</v>
      </c>
      <c r="X648" s="84">
        <f t="shared" si="203"/>
        <v>0.99395254059747695</v>
      </c>
      <c r="Y648" s="118">
        <f t="shared" si="204"/>
        <v>99395.254059747691</v>
      </c>
      <c r="Z648" s="121">
        <f t="shared" si="205"/>
        <v>602638579.13934994</v>
      </c>
      <c r="AA648" s="83">
        <f t="shared" si="206"/>
        <v>589572389.02267146</v>
      </c>
      <c r="AB648" s="118">
        <f t="shared" si="207"/>
        <v>577780941.24221802</v>
      </c>
      <c r="AC648" s="61" t="e">
        <f>INDEX(raw_공고목록!A:A,MATCH(직접!$A648,raw_공고목록!C:C,0))</f>
        <v>#N/A</v>
      </c>
      <c r="AD648" s="61" t="e">
        <f t="shared" si="208"/>
        <v>#N/A</v>
      </c>
      <c r="AE648" s="186" t="e">
        <f>LEFT(VLOOKUP($A648,raw_공고목록!$C:$X,7,FALSE),10)</f>
        <v>#N/A</v>
      </c>
      <c r="AF648" s="9" t="e">
        <f>VLOOKUP(A648,raw_부광!A:L,12,FALSE)</f>
        <v>#N/A</v>
      </c>
    </row>
    <row r="649" spans="1:32" ht="12" customHeight="1">
      <c r="A649" s="19" t="s">
        <v>12087</v>
      </c>
      <c r="B649" s="203" t="str">
        <f>VLOOKUP(A649,raw_아이건설넷목록!$B:$R,2,FALSE)</f>
        <v xml:space="preserve">[기][A값][순]늘봄어린이집 그린리모델링공사 (긴급공고) </v>
      </c>
      <c r="C649" s="18" t="str">
        <f>VLOOKUP($A649,raw_아이건설넷목록!$B:$R,10,FALSE)</f>
        <v>서울특별시 도봉구</v>
      </c>
      <c r="D649" s="19" t="s">
        <v>20</v>
      </c>
      <c r="E649" s="115">
        <f>VLOOKUP($A649,raw_아이건설넷목록!$B:$R,6,FALSE)</f>
        <v>569889091</v>
      </c>
      <c r="F649" s="115">
        <f>VLOOKUP($A649,raw_아이건설넷목록!$B:$R,5,FALSE)</f>
        <v>626878000</v>
      </c>
      <c r="G649" s="184">
        <v>1.0093700000000001</v>
      </c>
      <c r="H649" s="115">
        <f>VLOOKUP($A649,raw_아이건설넷목록!$B:$R,8,FALSE)</f>
        <v>25995932</v>
      </c>
      <c r="I649" s="114">
        <f>IF(E649="","-",IF(E649&lt;1000000000,낙찰하한율!$B$3,IF(AND(E649&lt;5000000000,E649&gt;=1000000000),낙찰하한율!$B$4,IF(AND(E649&gt;=5000000000,E649&lt;10000000000),낙찰하한율!$B$5,IF(AND(E649&gt;=10000000000,E649&lt;30000000000),낙찰하한율!$B$6)))))</f>
        <v>0.87744999999999995</v>
      </c>
      <c r="J649" s="115">
        <f t="shared" si="195"/>
        <v>558393909.49390697</v>
      </c>
      <c r="K649" s="115">
        <f>VLOOKUP($A649,raw_아이건설넷목록!$B:$R,9,FALSE)</f>
        <v>560759517</v>
      </c>
      <c r="L649" s="115">
        <f t="shared" si="196"/>
        <v>554693557.00080431</v>
      </c>
      <c r="M649" s="120">
        <f t="shared" si="197"/>
        <v>1.0026427481065905</v>
      </c>
      <c r="N649" s="115">
        <f t="shared" si="198"/>
        <v>558393909.49390697</v>
      </c>
      <c r="O649" s="119">
        <f t="shared" si="199"/>
        <v>0.88602740179277073</v>
      </c>
      <c r="P649" s="119"/>
      <c r="Q649" s="116">
        <f t="shared" si="200"/>
        <v>0.99649179496572982</v>
      </c>
      <c r="R649" s="134">
        <v>551310200</v>
      </c>
      <c r="S649" s="115" t="str">
        <f>VLOOKUP(A649,raw_아이건설넷결과!C:N,10,FALSE)</f>
        <v>주식회사 비에이치지종합건설</v>
      </c>
      <c r="T649" s="126">
        <f t="shared" si="201"/>
        <v>87.751131680722878</v>
      </c>
      <c r="U649" s="123">
        <f t="shared" si="202"/>
        <v>88.260900992168331</v>
      </c>
      <c r="V649" s="119">
        <f t="shared" si="194"/>
        <v>0.8794537374098309</v>
      </c>
      <c r="W649" s="178" t="str">
        <f>VLOOKUP(A649,raw_아이건설넷결과!C:H,6,FALSE)</f>
        <v>624,636,950</v>
      </c>
      <c r="X649" s="84">
        <f t="shared" si="203"/>
        <v>0.99642506197378122</v>
      </c>
      <c r="Y649" s="118">
        <f t="shared" si="204"/>
        <v>99642.506197378127</v>
      </c>
      <c r="Z649" s="121">
        <f t="shared" si="205"/>
        <v>551273493.24409997</v>
      </c>
      <c r="AA649" s="83">
        <f t="shared" si="206"/>
        <v>558754836.47911263</v>
      </c>
      <c r="AB649" s="118">
        <f t="shared" si="207"/>
        <v>547579739.74953032</v>
      </c>
      <c r="AC649" s="61" t="e">
        <f>INDEX(raw_공고목록!A:A,MATCH(직접!$A649,raw_공고목록!C:C,0))</f>
        <v>#N/A</v>
      </c>
      <c r="AD649" s="61" t="e">
        <f t="shared" si="208"/>
        <v>#N/A</v>
      </c>
      <c r="AE649" s="186" t="e">
        <f>LEFT(VLOOKUP($A649,raw_공고목록!$C:$X,7,FALSE),10)</f>
        <v>#N/A</v>
      </c>
      <c r="AF649" s="9" t="e">
        <f>VLOOKUP(A649,raw_부광!A:L,12,FALSE)</f>
        <v>#N/A</v>
      </c>
    </row>
    <row r="650" spans="1:32" ht="12" customHeight="1">
      <c r="A650" s="19" t="s">
        <v>12095</v>
      </c>
      <c r="B650" s="203" t="str">
        <f>VLOOKUP(A650,raw_아이건설넷목록!$B:$R,2,FALSE)</f>
        <v xml:space="preserve">[기][A값][순][긴급]숭례초등학교 교사동 텍스설치 및 기타공사 (긴급공고) </v>
      </c>
      <c r="C650" s="18" t="str">
        <f>VLOOKUP($A650,raw_아이건설넷목록!$B:$R,10,FALSE)</f>
        <v>서울특별시교육청 서울특별시성북강북교육지원청</v>
      </c>
      <c r="D650" s="19" t="s">
        <v>20</v>
      </c>
      <c r="E650" s="115">
        <f>VLOOKUP($A650,raw_아이건설넷목록!$B:$R,6,FALSE)</f>
        <v>744435455</v>
      </c>
      <c r="F650" s="115">
        <f>VLOOKUP($A650,raw_아이건설넷목록!$B:$R,5,FALSE)</f>
        <v>818879000</v>
      </c>
      <c r="G650" s="184">
        <v>1.0093700000000001</v>
      </c>
      <c r="H650" s="115">
        <f>VLOOKUP($A650,raw_아이건설넷목록!$B:$R,8,FALSE)</f>
        <v>46849260</v>
      </c>
      <c r="I650" s="114">
        <f>IF(E650="","-",IF(E650&lt;1000000000,낙찰하한율!$B$3,IF(AND(E650&lt;5000000000,E650&gt;=1000000000),낙찰하한율!$B$4,IF(AND(E650&gt;=5000000000,E650&lt;10000000000),낙찰하한율!$B$5,IF(AND(E650&gt;=10000000000,E650&lt;30000000000),낙찰하한율!$B$6)))))</f>
        <v>0.87744999999999995</v>
      </c>
      <c r="J650" s="115">
        <f t="shared" si="195"/>
        <v>730999338.16001356</v>
      </c>
      <c r="K650" s="115">
        <f>VLOOKUP($A650,raw_아이건설넷목록!$B:$R,9,FALSE)</f>
        <v>690713920</v>
      </c>
      <c r="L650" s="115">
        <f t="shared" si="196"/>
        <v>683242191.24179196</v>
      </c>
      <c r="M650" s="120">
        <f t="shared" si="197"/>
        <v>0.94290450226824762</v>
      </c>
      <c r="N650" s="115">
        <f t="shared" si="198"/>
        <v>730999338.16001356</v>
      </c>
      <c r="O650" s="119">
        <f t="shared" si="199"/>
        <v>0.88617062622485698</v>
      </c>
      <c r="P650" s="119"/>
      <c r="Q650" s="116">
        <f t="shared" si="200"/>
        <v>1.0047250030943253</v>
      </c>
      <c r="R650" s="134">
        <v>727661790</v>
      </c>
      <c r="S650" s="115" t="str">
        <f>VLOOKUP(A650,raw_아이건설넷결과!C:N,10,FALSE)</f>
        <v>리인씨앤이(주)</v>
      </c>
      <c r="T650" s="126">
        <f t="shared" si="201"/>
        <v>87.748235098147973</v>
      </c>
      <c r="U650" s="123">
        <f t="shared" si="202"/>
        <v>88.445904291085327</v>
      </c>
      <c r="V650" s="119">
        <f t="shared" si="194"/>
        <v>0.88860721791620012</v>
      </c>
      <c r="W650" s="178" t="str">
        <f>VLOOKUP(A650,raw_아이건설넷결과!C:H,6,FALSE)</f>
        <v>822,719,600</v>
      </c>
      <c r="X650" s="84">
        <f t="shared" si="203"/>
        <v>1.0046900702057324</v>
      </c>
      <c r="Y650" s="118">
        <f t="shared" si="204"/>
        <v>100469.00702057325</v>
      </c>
      <c r="Z650" s="121">
        <f t="shared" si="205"/>
        <v>727636689.83299994</v>
      </c>
      <c r="AA650" s="83">
        <f t="shared" si="206"/>
        <v>693953416.77687669</v>
      </c>
      <c r="AB650" s="118">
        <f t="shared" si="207"/>
        <v>680074348.44133914</v>
      </c>
      <c r="AC650" s="61" t="e">
        <f>INDEX(raw_공고목록!A:A,MATCH(직접!$A650,raw_공고목록!C:C,0))</f>
        <v>#N/A</v>
      </c>
      <c r="AD650" s="61" t="e">
        <f t="shared" si="208"/>
        <v>#N/A</v>
      </c>
      <c r="AE650" s="186" t="e">
        <f>LEFT(VLOOKUP($A650,raw_공고목록!$C:$X,7,FALSE),10)</f>
        <v>#N/A</v>
      </c>
      <c r="AF650" s="9" t="e">
        <f>VLOOKUP(A650,raw_부광!A:L,12,FALSE)</f>
        <v>#N/A</v>
      </c>
    </row>
    <row r="651" spans="1:32" ht="12" customHeight="1">
      <c r="A651" s="19" t="s">
        <v>12101</v>
      </c>
      <c r="B651" s="203" t="str">
        <f>VLOOKUP(A651,raw_아이건설넷목록!$B:$R,2,FALSE)</f>
        <v xml:space="preserve">[기][정][A값][순]서울애화학교 식당동 내진보강공사 (정정공고) </v>
      </c>
      <c r="C651" s="18" t="str">
        <f>VLOOKUP($A651,raw_아이건설넷목록!$B:$R,10,FALSE)</f>
        <v>서울특별시교육청 서울애화학교</v>
      </c>
      <c r="D651" s="19" t="s">
        <v>20</v>
      </c>
      <c r="E651" s="115">
        <f>VLOOKUP($A651,raw_아이건설넷목록!$B:$R,6,FALSE)</f>
        <v>73495454</v>
      </c>
      <c r="F651" s="115">
        <f>VLOOKUP($A651,raw_아이건설넷목록!$B:$R,5,FALSE)</f>
        <v>80845000</v>
      </c>
      <c r="G651" s="184">
        <v>1.00953</v>
      </c>
      <c r="H651" s="115">
        <f>VLOOKUP($A651,raw_아이건설넷목록!$B:$R,8,FALSE)</f>
        <v>3147197</v>
      </c>
      <c r="I651" s="114">
        <f>IF(E651="","-",IF(E651&lt;1000000000,낙찰하한율!$B$3,IF(AND(E651&lt;5000000000,E651&gt;=1000000000),낙찰하한율!$B$4,IF(AND(E651&gt;=5000000000,E651&lt;10000000000),낙찰하한율!$B$5,IF(AND(E651&gt;=10000000000,E651&lt;30000000000),낙찰하한율!$B$6)))))</f>
        <v>0.87744999999999995</v>
      </c>
      <c r="J651" s="115">
        <f t="shared" si="195"/>
        <v>71999168.0955825</v>
      </c>
      <c r="K651" s="115">
        <f>VLOOKUP($A651,raw_아이건설넷목록!$B:$R,9,FALSE)</f>
        <v>59176296</v>
      </c>
      <c r="L651" s="115">
        <f t="shared" si="196"/>
        <v>58545441.1788624</v>
      </c>
      <c r="M651" s="120">
        <f t="shared" si="197"/>
        <v>0.81987379136003502</v>
      </c>
      <c r="N651" s="115">
        <f t="shared" si="198"/>
        <v>71999168.0955825</v>
      </c>
      <c r="O651" s="119">
        <f t="shared" si="199"/>
        <v>0.88615081041072041</v>
      </c>
      <c r="P651" s="119"/>
      <c r="Q651" s="116">
        <f t="shared" si="200"/>
        <v>1.0008354650698392</v>
      </c>
      <c r="R651" s="134">
        <v>71382400</v>
      </c>
      <c r="S651" s="115" t="str">
        <f>VLOOKUP(A651,raw_아이건설넷결과!C:N,10,FALSE)</f>
        <v>경동산업(주)</v>
      </c>
      <c r="T651" s="126">
        <f t="shared" si="201"/>
        <v>87.745217964143919</v>
      </c>
      <c r="U651" s="123">
        <f t="shared" si="202"/>
        <v>88.221884545437135</v>
      </c>
      <c r="V651" s="119">
        <f t="shared" si="194"/>
        <v>0.88295380048240457</v>
      </c>
      <c r="W651" s="178" t="str">
        <f>VLOOKUP(A651,raw_아이건설넷결과!C:H,6,FALSE)</f>
        <v>80,912,350</v>
      </c>
      <c r="X651" s="84">
        <f t="shared" si="203"/>
        <v>1.0008330756385677</v>
      </c>
      <c r="Y651" s="118">
        <f t="shared" si="204"/>
        <v>100083.30756385677</v>
      </c>
      <c r="Z651" s="121">
        <f t="shared" si="205"/>
        <v>71382230.49984999</v>
      </c>
      <c r="AA651" s="83">
        <f t="shared" si="206"/>
        <v>59225594.330578275</v>
      </c>
      <c r="AB651" s="118">
        <f t="shared" si="207"/>
        <v>58041082.443966709</v>
      </c>
      <c r="AC651" s="61" t="e">
        <f>INDEX(raw_공고목록!A:A,MATCH(직접!$A651,raw_공고목록!C:C,0))</f>
        <v>#N/A</v>
      </c>
      <c r="AD651" s="61" t="e">
        <f t="shared" si="208"/>
        <v>#N/A</v>
      </c>
      <c r="AE651" s="186" t="e">
        <f>LEFT(VLOOKUP($A651,raw_공고목록!$C:$X,7,FALSE),10)</f>
        <v>#N/A</v>
      </c>
      <c r="AF651" s="9" t="e">
        <f>VLOOKUP(A651,raw_부광!A:L,12,FALSE)</f>
        <v>#N/A</v>
      </c>
    </row>
    <row r="652" spans="1:32" ht="12" customHeight="1">
      <c r="A652" s="19" t="s">
        <v>12145</v>
      </c>
      <c r="B652" s="203" t="str">
        <f>VLOOKUP(A652,raw_아이건설넷목록!$B:$R,2,FALSE)</f>
        <v xml:space="preserve">[기][A값][순][긴급]숭덕초 천장텍스 및 출입문개선공사 (긴급공고) </v>
      </c>
      <c r="C652" s="18" t="str">
        <f>VLOOKUP($A652,raw_아이건설넷목록!$B:$R,10,FALSE)</f>
        <v>서울특별시교육청 서울특별시성북강북교육지원청</v>
      </c>
      <c r="D652" s="19" t="s">
        <v>20</v>
      </c>
      <c r="E652" s="115">
        <f>VLOOKUP($A652,raw_아이건설넷목록!$B:$R,6,FALSE)</f>
        <v>1137911818</v>
      </c>
      <c r="F652" s="115">
        <f>VLOOKUP($A652,raw_아이건설넷목록!$B:$R,5,FALSE)</f>
        <v>1251703000</v>
      </c>
      <c r="G652" s="184">
        <v>1.0093700000000001</v>
      </c>
      <c r="H652" s="115">
        <f>VLOOKUP($A652,raw_아이건설넷목록!$B:$R,8,FALSE)</f>
        <v>59926723</v>
      </c>
      <c r="I652" s="114">
        <f>IF(E652="","-",IF(E652&lt;1000000000,낙찰하한율!$B$3,IF(AND(E652&lt;5000000000,E652&gt;=1000000000),낙찰하한율!$B$4,IF(AND(E652&gt;=5000000000,E652&lt;10000000000),낙찰하한율!$B$5,IF(AND(E652&gt;=10000000000,E652&lt;30000000000),낙찰하한율!$B$6)))))</f>
        <v>0.86745000000000005</v>
      </c>
      <c r="J652" s="115">
        <f t="shared" si="195"/>
        <v>1103906904.6037197</v>
      </c>
      <c r="K652" s="115">
        <f>VLOOKUP($A652,raw_아이건설넷목록!$B:$R,9,FALSE)</f>
        <v>1083310553</v>
      </c>
      <c r="L652" s="115">
        <f t="shared" si="196"/>
        <v>1071591949.423978</v>
      </c>
      <c r="M652" s="120">
        <f t="shared" si="197"/>
        <v>0.97960829460226895</v>
      </c>
      <c r="N652" s="115">
        <f t="shared" si="198"/>
        <v>1103906904.6037197</v>
      </c>
      <c r="O652" s="119">
        <f t="shared" si="199"/>
        <v>0.8759867113915708</v>
      </c>
      <c r="P652" s="119"/>
      <c r="Q652" s="116">
        <f t="shared" si="200"/>
        <v>1.0007783970173276</v>
      </c>
      <c r="R652" s="134">
        <v>1094578230</v>
      </c>
      <c r="S652" s="115" t="str">
        <f>VLOOKUP(A652,raw_아이건설넷결과!C:N,10,FALSE)</f>
        <v>주식회사 하이드어웨이건설</v>
      </c>
      <c r="T652" s="126">
        <f t="shared" si="201"/>
        <v>86.746443425313814</v>
      </c>
      <c r="U652" s="123">
        <f t="shared" si="202"/>
        <v>87.380489227512086</v>
      </c>
      <c r="V652" s="119">
        <f t="shared" si="194"/>
        <v>0.87447120443108306</v>
      </c>
      <c r="W652" s="178" t="str">
        <f>VLOOKUP(A652,raw_아이건설넷결과!C:H,6,FALSE)</f>
        <v>1,252,657,475</v>
      </c>
      <c r="X652" s="84">
        <f t="shared" si="203"/>
        <v>1.0007625411139862</v>
      </c>
      <c r="Y652" s="118">
        <f t="shared" si="204"/>
        <v>100076.25411139862</v>
      </c>
      <c r="Z652" s="121">
        <f t="shared" si="205"/>
        <v>1094561013.8224001</v>
      </c>
      <c r="AA652" s="83">
        <f t="shared" si="206"/>
        <v>1084136621.8358777</v>
      </c>
      <c r="AB652" s="118">
        <f t="shared" si="207"/>
        <v>1062453889.39916</v>
      </c>
      <c r="AC652" s="61" t="e">
        <f>INDEX(raw_공고목록!A:A,MATCH(직접!$A652,raw_공고목록!C:C,0))</f>
        <v>#N/A</v>
      </c>
      <c r="AD652" s="61" t="e">
        <f t="shared" si="208"/>
        <v>#N/A</v>
      </c>
      <c r="AE652" s="186" t="e">
        <f>LEFT(VLOOKUP($A652,raw_공고목록!$C:$X,7,FALSE),10)</f>
        <v>#N/A</v>
      </c>
      <c r="AF652" s="9" t="e">
        <f>VLOOKUP(A652,raw_부광!A:L,12,FALSE)</f>
        <v>#N/A</v>
      </c>
    </row>
    <row r="653" spans="1:32" ht="12" customHeight="1">
      <c r="A653" s="19" t="s">
        <v>12147</v>
      </c>
      <c r="B653" s="203" t="str">
        <f>VLOOKUP(A653,raw_아이건설넷목록!$B:$R,2,FALSE)</f>
        <v xml:space="preserve">[기][A값][순]사당동아파트 간부숙소 전환공사 </v>
      </c>
      <c r="C653" s="18" t="str">
        <f>VLOOKUP($A653,raw_아이건설넷목록!$B:$R,10,FALSE)</f>
        <v>국방부근무지원단</v>
      </c>
      <c r="D653" s="19" t="s">
        <v>20</v>
      </c>
      <c r="E653" s="115">
        <f>VLOOKUP($A653,raw_아이건설넷목록!$B:$R,6,FALSE)</f>
        <v>778684836</v>
      </c>
      <c r="F653" s="115">
        <f>VLOOKUP($A653,raw_아이건설넷목록!$B:$R,5,FALSE)</f>
        <v>856553320</v>
      </c>
      <c r="G653" s="184">
        <v>1.00654</v>
      </c>
      <c r="H653" s="115">
        <f>VLOOKUP($A653,raw_아이건설넷목록!$B:$R,8,FALSE)</f>
        <v>54150121</v>
      </c>
      <c r="I653" s="114">
        <f>IF(E653="","-",IF(E653&lt;1000000000,낙찰하한율!$B$3,IF(AND(E653&lt;5000000000,E653&gt;=1000000000),낙찰하한율!$B$4,IF(AND(E653&gt;=5000000000,E653&lt;10000000000),낙찰하한율!$B$5,IF(AND(E653&gt;=10000000000,E653&lt;30000000000),낙찰하한율!$B$6)))))</f>
        <v>0.87744999999999995</v>
      </c>
      <c r="J653" s="115">
        <f t="shared" si="195"/>
        <v>763134158.89009631</v>
      </c>
      <c r="K653" s="115">
        <f>VLOOKUP($A653,raw_아이건설넷목록!$B:$R,9,FALSE)</f>
        <v>725159937</v>
      </c>
      <c r="L653" s="115">
        <f t="shared" si="196"/>
        <v>715304433.32822037</v>
      </c>
      <c r="M653" s="120">
        <f t="shared" si="197"/>
        <v>0.94290132805459426</v>
      </c>
      <c r="N653" s="115">
        <f t="shared" si="198"/>
        <v>763134158.89009631</v>
      </c>
      <c r="O653" s="119">
        <f t="shared" si="199"/>
        <v>0.88357578680353233</v>
      </c>
      <c r="P653" s="119"/>
      <c r="Q653" s="116">
        <f t="shared" si="200"/>
        <v>0.99469300064235733</v>
      </c>
      <c r="R653" s="134">
        <v>754230159</v>
      </c>
      <c r="S653" s="115" t="str">
        <f>VLOOKUP(A653,raw_아이건설넷결과!C:N,10,FALSE)</f>
        <v>(주)국제화건</v>
      </c>
      <c r="T653" s="126">
        <f t="shared" si="201"/>
        <v>87.74666463393423</v>
      </c>
      <c r="U653" s="123">
        <f t="shared" si="202"/>
        <v>88.525450394363574</v>
      </c>
      <c r="V653" s="119">
        <f t="shared" si="194"/>
        <v>0.88054081560269948</v>
      </c>
      <c r="W653" s="178" t="str">
        <f>VLOOKUP(A653,raw_아이건설넷결과!C:H,6,FALSE)</f>
        <v>851,992,456</v>
      </c>
      <c r="X653" s="84">
        <f t="shared" si="203"/>
        <v>0.99467532972728423</v>
      </c>
      <c r="Y653" s="118">
        <f t="shared" si="204"/>
        <v>99467.532972728426</v>
      </c>
      <c r="Z653" s="121">
        <f t="shared" si="205"/>
        <v>754216877.84574997</v>
      </c>
      <c r="AA653" s="83">
        <f t="shared" si="206"/>
        <v>721298699.44049168</v>
      </c>
      <c r="AB653" s="118">
        <f t="shared" si="207"/>
        <v>706872725.45168185</v>
      </c>
      <c r="AC653" s="61" t="e">
        <f>INDEX(raw_공고목록!A:A,MATCH(직접!$A653,raw_공고목록!C:C,0))</f>
        <v>#N/A</v>
      </c>
      <c r="AD653" s="61" t="e">
        <f t="shared" si="208"/>
        <v>#N/A</v>
      </c>
      <c r="AE653" s="186" t="e">
        <f>LEFT(VLOOKUP($A653,raw_공고목록!$C:$X,7,FALSE),10)</f>
        <v>#N/A</v>
      </c>
      <c r="AF653" s="9" t="e">
        <f>VLOOKUP(A653,raw_부광!A:L,12,FALSE)</f>
        <v>#N/A</v>
      </c>
    </row>
    <row r="654" spans="1:32" ht="12" customHeight="1">
      <c r="A654" s="19" t="s">
        <v>12162</v>
      </c>
      <c r="B654" s="203" t="str">
        <f>VLOOKUP(A654,raw_아이건설넷목록!$B:$R,2,FALSE)</f>
        <v xml:space="preserve">[기][A값][순]서울교동초 통합환경 개선공사 </v>
      </c>
      <c r="C654" s="18" t="str">
        <f>VLOOKUP($A654,raw_아이건설넷목록!$B:$R,10,FALSE)</f>
        <v>서울특별시교육청 서울특별시중부교육지원청</v>
      </c>
      <c r="D654" s="19" t="s">
        <v>20</v>
      </c>
      <c r="E654" s="115">
        <f>VLOOKUP($A654,raw_아이건설넷목록!$B:$R,6,FALSE)</f>
        <v>447681818</v>
      </c>
      <c r="F654" s="115">
        <f>VLOOKUP($A654,raw_아이건설넷목록!$B:$R,5,FALSE)</f>
        <v>492450000</v>
      </c>
      <c r="G654" s="184">
        <v>1.006375</v>
      </c>
      <c r="H654" s="115">
        <f>VLOOKUP($A654,raw_아이건설넷목록!$B:$R,8,FALSE)</f>
        <v>26146970</v>
      </c>
      <c r="I654" s="114">
        <f>IF(E654="","-",IF(E654&lt;1000000000,낙찰하한율!$B$3,IF(AND(E654&lt;5000000000,E654&gt;=1000000000),낙찰하한율!$B$4,IF(AND(E654&gt;=5000000000,E654&lt;10000000000),낙찰하한율!$B$5,IF(AND(E654&gt;=10000000000,E654&lt;30000000000),낙찰하한율!$B$6)))))</f>
        <v>0.87744999999999995</v>
      </c>
      <c r="J654" s="115">
        <f t="shared" si="195"/>
        <v>438059202.78318745</v>
      </c>
      <c r="K654" s="115">
        <f>VLOOKUP($A654,raw_아이건설넷목록!$B:$R,9,FALSE)</f>
        <v>425288287</v>
      </c>
      <c r="L654" s="115">
        <f t="shared" si="196"/>
        <v>419439509.83303249</v>
      </c>
      <c r="M654" s="120">
        <f t="shared" si="197"/>
        <v>0.96328385889923196</v>
      </c>
      <c r="N654" s="115">
        <f t="shared" si="198"/>
        <v>438059202.78318745</v>
      </c>
      <c r="O654" s="119">
        <f t="shared" si="199"/>
        <v>0.88335740126584095</v>
      </c>
      <c r="P654" s="119"/>
      <c r="Q654" s="116">
        <f t="shared" si="200"/>
        <v>0.99640400193124168</v>
      </c>
      <c r="R654" s="134">
        <v>433750732</v>
      </c>
      <c r="S654" s="115" t="str">
        <f>VLOOKUP(A654,raw_아이건설넷결과!C:N,10,FALSE)</f>
        <v>엠에스씨엔이 주식회사</v>
      </c>
      <c r="T654" s="126">
        <f t="shared" si="201"/>
        <v>87.746988243206872</v>
      </c>
      <c r="U654" s="123">
        <f t="shared" si="202"/>
        <v>88.399932235324812</v>
      </c>
      <c r="V654" s="119">
        <f t="shared" si="194"/>
        <v>0.88080156767184481</v>
      </c>
      <c r="W654" s="178" t="str">
        <f>VLOOKUP(A654,raw_아이건설넷결과!C:H,6,FALSE)</f>
        <v>490,668,625</v>
      </c>
      <c r="X654" s="84">
        <f t="shared" si="203"/>
        <v>0.99638262767793684</v>
      </c>
      <c r="Y654" s="118">
        <f t="shared" si="204"/>
        <v>99638.262767793683</v>
      </c>
      <c r="Z654" s="121">
        <f t="shared" si="205"/>
        <v>433741496.17974997</v>
      </c>
      <c r="AA654" s="83">
        <f t="shared" si="206"/>
        <v>423749860.92170852</v>
      </c>
      <c r="AB654" s="118">
        <f t="shared" si="207"/>
        <v>415274863.70327437</v>
      </c>
      <c r="AC654" s="61" t="e">
        <f>INDEX(raw_공고목록!A:A,MATCH(직접!$A654,raw_공고목록!C:C,0))</f>
        <v>#N/A</v>
      </c>
      <c r="AD654" s="61" t="e">
        <f t="shared" si="208"/>
        <v>#N/A</v>
      </c>
      <c r="AE654" s="186" t="e">
        <f>LEFT(VLOOKUP($A654,raw_공고목록!$C:$X,7,FALSE),10)</f>
        <v>#N/A</v>
      </c>
      <c r="AF654" s="9" t="e">
        <f>VLOOKUP(A654,raw_부광!A:L,12,FALSE)</f>
        <v>#N/A</v>
      </c>
    </row>
    <row r="655" spans="1:32" ht="12" customHeight="1">
      <c r="A655" s="19" t="s">
        <v>12047</v>
      </c>
      <c r="B655" s="203" t="str">
        <f>VLOOKUP(A655,raw_아이건설넷목록!$B:$R,2,FALSE)</f>
        <v xml:space="preserve">[A값]북한산국립공원 탐방안내소 신축사업(건축) (긴급공고) </v>
      </c>
      <c r="C655" s="18" t="str">
        <f>VLOOKUP($A655,raw_아이건설넷목록!$B:$R,10,FALSE)</f>
        <v>국립공원공단 북한산국립공원사무소</v>
      </c>
      <c r="D655" s="19" t="s">
        <v>20</v>
      </c>
      <c r="E655" s="115">
        <f>VLOOKUP($A655,raw_아이건설넷목록!$B:$R,6,FALSE)</f>
        <v>2134188399</v>
      </c>
      <c r="F655" s="115">
        <f>VLOOKUP($A655,raw_아이건설넷목록!$B:$R,5,FALSE)</f>
        <v>2347607237</v>
      </c>
      <c r="G655" s="184">
        <v>1.00953</v>
      </c>
      <c r="H655" s="115">
        <f>VLOOKUP($A655,raw_아이건설넷목록!$B:$R,8,FALSE)</f>
        <v>139930729</v>
      </c>
      <c r="I655" s="114">
        <f>IF(E655="","-",IF(E655&lt;1000000000,낙찰하한율!$B$3,IF(AND(E655&lt;5000000000,E655&gt;=1000000000),낙찰하한율!$B$4,IF(AND(E655&gt;=5000000000,E655&lt;10000000000),낙찰하한율!$B$5,IF(AND(E655&gt;=10000000000,E655&lt;30000000000),낙찰하한율!$B$6)))))</f>
        <v>0.86745000000000005</v>
      </c>
      <c r="J655" s="115">
        <f t="shared" si="195"/>
        <v>2074386911.8500211</v>
      </c>
      <c r="K655" s="115">
        <f>VLOOKUP($A655,raw_아이건설넷목록!$B:$R,9,FALSE)</f>
        <v>2084514775</v>
      </c>
      <c r="L655" s="115">
        <f t="shared" si="196"/>
        <v>2062292596.7896352</v>
      </c>
      <c r="M655" s="120">
        <f t="shared" si="197"/>
        <v>1.0035910265072778</v>
      </c>
      <c r="N655" s="115">
        <f t="shared" si="198"/>
        <v>2074386911.8500211</v>
      </c>
      <c r="O655" s="119">
        <f t="shared" si="199"/>
        <v>0.87624077886415641</v>
      </c>
      <c r="P655" s="119"/>
      <c r="Q655" s="116">
        <f t="shared" si="200"/>
        <v>1.0075229999846469</v>
      </c>
      <c r="R655" s="134">
        <v>2070299793</v>
      </c>
      <c r="S655" s="115" t="str">
        <f>VLOOKUP(A655,raw_아이건설넷결과!C:N,10,FALSE)</f>
        <v>우리씨앤에스 주식회사</v>
      </c>
      <c r="T655" s="126">
        <f t="shared" si="201"/>
        <v>86.748703752314469</v>
      </c>
      <c r="U655" s="123">
        <f t="shared" si="202"/>
        <v>87.532690094344147</v>
      </c>
      <c r="V655" s="119">
        <f t="shared" si="194"/>
        <v>0.88187655940506882</v>
      </c>
      <c r="W655" s="178" t="str">
        <f>VLOOKUP(A655,raw_아이건설넷결과!C:H,6,FALSE)</f>
        <v>2,365,173,275</v>
      </c>
      <c r="X655" s="84">
        <f t="shared" si="203"/>
        <v>1.0074825284754394</v>
      </c>
      <c r="Y655" s="118">
        <f t="shared" si="204"/>
        <v>100748.25284754395</v>
      </c>
      <c r="Z655" s="121">
        <f t="shared" si="205"/>
        <v>2070217375.5277002</v>
      </c>
      <c r="AA655" s="83">
        <f t="shared" si="206"/>
        <v>2100112216.1614118</v>
      </c>
      <c r="AB655" s="118">
        <f t="shared" si="207"/>
        <v>2058109971.8381834</v>
      </c>
      <c r="AC655" s="61" t="e">
        <f>INDEX(raw_공고목록!A:A,MATCH(직접!$A655,raw_공고목록!C:C,0))</f>
        <v>#N/A</v>
      </c>
      <c r="AD655" s="61" t="e">
        <f t="shared" si="208"/>
        <v>#N/A</v>
      </c>
      <c r="AE655" s="186" t="e">
        <f>LEFT(VLOOKUP($A655,raw_공고목록!$C:$X,7,FALSE),10)</f>
        <v>#N/A</v>
      </c>
      <c r="AF655" s="9" t="e">
        <f>VLOOKUP(A655,raw_부광!A:L,12,FALSE)</f>
        <v>#N/A</v>
      </c>
    </row>
    <row r="656" spans="1:32" ht="12" customHeight="1">
      <c r="A656" s="19" t="s">
        <v>12054</v>
      </c>
      <c r="B656" s="203" t="str">
        <f>VLOOKUP(A656,raw_아이건설넷목록!$B:$R,2,FALSE)</f>
        <v xml:space="preserve">[기][A값][순]서울경수초 외 1교(양진중) 바닥교체 및 옥상방수 공사(일부집행대행) (긴급공고) </v>
      </c>
      <c r="C656" s="18" t="str">
        <f>VLOOKUP($A656,raw_아이건설넷목록!$B:$R,10,FALSE)</f>
        <v>서울특별시교육청 서울특별시성동광진교육지원청</v>
      </c>
      <c r="D656" s="19" t="s">
        <v>20</v>
      </c>
      <c r="E656" s="115">
        <f>VLOOKUP($A656,raw_아이건설넷목록!$B:$R,6,FALSE)</f>
        <v>264490909</v>
      </c>
      <c r="F656" s="115">
        <f>VLOOKUP($A656,raw_아이건설넷목록!$B:$R,5,FALSE)</f>
        <v>290940000</v>
      </c>
      <c r="G656" s="184">
        <v>1.0063800000000001</v>
      </c>
      <c r="H656" s="115">
        <f>VLOOKUP($A656,raw_아이건설넷목록!$B:$R,8,FALSE)</f>
        <v>7630015</v>
      </c>
      <c r="I656" s="114">
        <f>IF(E656="","-",IF(E656&lt;1000000000,낙찰하한율!$B$3,IF(AND(E656&lt;5000000000,E656&gt;=1000000000),낙찰하한율!$B$4,IF(AND(E656&gt;=5000000000,E656&lt;10000000000),낙찰하한율!$B$5,IF(AND(E656&gt;=10000000000,E656&lt;30000000000),낙찰하한율!$B$6)))))</f>
        <v>0.87744999999999995</v>
      </c>
      <c r="J656" s="115">
        <f t="shared" si="195"/>
        <v>257849081.57138997</v>
      </c>
      <c r="K656" s="115">
        <f>VLOOKUP($A656,raw_아이건설넷목록!$B:$R,9,FALSE)</f>
        <v>239856059</v>
      </c>
      <c r="L656" s="115">
        <f t="shared" si="196"/>
        <v>236558613.84329161</v>
      </c>
      <c r="M656" s="120">
        <f t="shared" si="197"/>
        <v>0.92298127912612993</v>
      </c>
      <c r="N656" s="115">
        <f t="shared" si="198"/>
        <v>257849081.57138997</v>
      </c>
      <c r="O656" s="119">
        <f t="shared" si="199"/>
        <v>0.88319889809527885</v>
      </c>
      <c r="P656" s="119"/>
      <c r="Q656" s="116">
        <f t="shared" si="200"/>
        <v>1.0012265009308039</v>
      </c>
      <c r="R656" s="134">
        <v>256533469</v>
      </c>
      <c r="S656" s="115" t="str">
        <f>VLOOKUP(A656,raw_아이건설넷결과!C:N,10,FALSE)</f>
        <v>주식회사 바우건설</v>
      </c>
      <c r="T656" s="126">
        <f t="shared" si="201"/>
        <v>87.750293839538912</v>
      </c>
      <c r="U656" s="123">
        <f t="shared" si="202"/>
        <v>88.071172478619999</v>
      </c>
      <c r="V656" s="119">
        <f t="shared" si="194"/>
        <v>0.88174011480030245</v>
      </c>
      <c r="W656" s="178" t="str">
        <f>VLOOKUP(A656,raw_아이건설넷결과!C:H,6,FALSE)</f>
        <v>291,279,725</v>
      </c>
      <c r="X656" s="84">
        <f t="shared" si="203"/>
        <v>1.001167680621434</v>
      </c>
      <c r="Y656" s="118">
        <f t="shared" si="204"/>
        <v>100116.7680621434</v>
      </c>
      <c r="Z656" s="121">
        <f t="shared" si="205"/>
        <v>256518453.0395</v>
      </c>
      <c r="AA656" s="83">
        <f t="shared" si="206"/>
        <v>240136134.27202782</v>
      </c>
      <c r="AB656" s="118">
        <f t="shared" si="207"/>
        <v>235333411.58658725</v>
      </c>
      <c r="AC656" s="61" t="e">
        <f>INDEX(raw_공고목록!A:A,MATCH(직접!$A656,raw_공고목록!C:C,0))</f>
        <v>#N/A</v>
      </c>
      <c r="AD656" s="61" t="e">
        <f t="shared" si="208"/>
        <v>#N/A</v>
      </c>
      <c r="AE656" s="186" t="e">
        <f>LEFT(VLOOKUP($A656,raw_공고목록!$C:$X,7,FALSE),10)</f>
        <v>#N/A</v>
      </c>
      <c r="AF656" s="9" t="e">
        <f>VLOOKUP(A656,raw_부광!A:L,12,FALSE)</f>
        <v>#N/A</v>
      </c>
    </row>
    <row r="657" spans="1:32" ht="12" customHeight="1">
      <c r="A657" s="19" t="s">
        <v>12062</v>
      </c>
      <c r="B657" s="203" t="str">
        <f>VLOOKUP(A657,raw_아이건설넷목록!$B:$R,2,FALSE)</f>
        <v xml:space="preserve">[기][A값][순]성동글로벌경영고등학교 교과교실 및 틈새공간 구축 공사 (긴급공고) </v>
      </c>
      <c r="C657" s="18" t="str">
        <f>VLOOKUP($A657,raw_아이건설넷목록!$B:$R,10,FALSE)</f>
        <v>서울특별시교육청 성동글로벌경영고등학교</v>
      </c>
      <c r="D657" s="19" t="s">
        <v>20</v>
      </c>
      <c r="E657" s="115">
        <f>VLOOKUP($A657,raw_아이건설넷목록!$B:$R,6,FALSE)</f>
        <v>480757273</v>
      </c>
      <c r="F657" s="115">
        <f>VLOOKUP($A657,raw_아이건설넷목록!$B:$R,5,FALSE)</f>
        <v>528833000</v>
      </c>
      <c r="G657" s="184">
        <v>1.00363</v>
      </c>
      <c r="H657" s="115">
        <f>VLOOKUP($A657,raw_아이건설넷목록!$B:$R,8,FALSE)</f>
        <v>13912775</v>
      </c>
      <c r="I657" s="114">
        <f>IF(E657="","-",IF(E657&lt;1000000000,낙찰하한율!$B$3,IF(AND(E657&lt;5000000000,E657&gt;=1000000000),낙찰하한율!$B$4,IF(AND(E657&gt;=5000000000,E657&lt;10000000000),낙찰하한율!$B$5,IF(AND(E657&gt;=10000000000,E657&lt;30000000000),낙찰하한율!$B$6)))))</f>
        <v>0.87744999999999995</v>
      </c>
      <c r="J657" s="115">
        <f t="shared" si="195"/>
        <v>467413935.41878551</v>
      </c>
      <c r="K657" s="115">
        <f>VLOOKUP($A657,raw_아이건설넷목록!$B:$R,9,FALSE)</f>
        <v>461246597</v>
      </c>
      <c r="L657" s="115">
        <f t="shared" si="196"/>
        <v>453662503.70416778</v>
      </c>
      <c r="M657" s="120">
        <f t="shared" si="197"/>
        <v>0.97399485951733</v>
      </c>
      <c r="N657" s="115">
        <f t="shared" si="198"/>
        <v>467413935.41878551</v>
      </c>
      <c r="O657" s="119">
        <f t="shared" si="199"/>
        <v>0.88072120379187968</v>
      </c>
      <c r="P657" s="119"/>
      <c r="Q657" s="116">
        <f t="shared" si="200"/>
        <v>1.0076719514856427</v>
      </c>
      <c r="R657" s="134">
        <v>469289500</v>
      </c>
      <c r="S657" s="115" t="str">
        <f>VLOOKUP(A657,raw_아이건설넷결과!C:N,10,FALSE)</f>
        <v>(주)힘디자인</v>
      </c>
      <c r="T657" s="126">
        <f t="shared" si="201"/>
        <v>87.745613928179694</v>
      </c>
      <c r="U657" s="123">
        <f t="shared" si="202"/>
        <v>88.065555417001988</v>
      </c>
      <c r="V657" s="119">
        <f t="shared" si="194"/>
        <v>0.88740585402196914</v>
      </c>
      <c r="W657" s="178" t="str">
        <f>VLOOKUP(A657,raw_아이건설넷결과!C:H,6,FALSE)</f>
        <v>532,886,550</v>
      </c>
      <c r="X657" s="84">
        <f t="shared" si="203"/>
        <v>1.0076650851970281</v>
      </c>
      <c r="Y657" s="118">
        <f t="shared" si="204"/>
        <v>100766.50851970281</v>
      </c>
      <c r="Z657" s="121">
        <f t="shared" si="205"/>
        <v>469286313.87374997</v>
      </c>
      <c r="AA657" s="83">
        <f t="shared" si="206"/>
        <v>464782091.46284431</v>
      </c>
      <c r="AB657" s="118">
        <f t="shared" si="207"/>
        <v>455486449.63358742</v>
      </c>
      <c r="AC657" s="61" t="e">
        <f>INDEX(raw_공고목록!A:A,MATCH(직접!$A657,raw_공고목록!C:C,0))</f>
        <v>#N/A</v>
      </c>
      <c r="AD657" s="61" t="e">
        <f t="shared" si="208"/>
        <v>#N/A</v>
      </c>
      <c r="AE657" s="186" t="e">
        <f>LEFT(VLOOKUP($A657,raw_공고목록!$C:$X,7,FALSE),10)</f>
        <v>#N/A</v>
      </c>
      <c r="AF657" s="9" t="e">
        <f>VLOOKUP(A657,raw_부광!A:L,12,FALSE)</f>
        <v>#N/A</v>
      </c>
    </row>
    <row r="658" spans="1:32" ht="12" customHeight="1">
      <c r="A658" s="19" t="s">
        <v>12072</v>
      </c>
      <c r="B658" s="203" t="str">
        <f>VLOOKUP(A658,raw_아이건설넷목록!$B:$R,2,FALSE)</f>
        <v xml:space="preserve">[기][정][A값][순]서울대학교 실험실습실 안전환경 기반구축 건축공사(연간단가) (긴급공고) (정정공고) </v>
      </c>
      <c r="C658" s="18" t="str">
        <f>VLOOKUP($A658,raw_아이건설넷목록!$B:$R,10,FALSE)</f>
        <v>서울대학교</v>
      </c>
      <c r="D658" s="19" t="s">
        <v>20</v>
      </c>
      <c r="E658" s="115">
        <f>VLOOKUP($A658,raw_아이건설넷목록!$B:$R,6,FALSE)</f>
        <v>486369091</v>
      </c>
      <c r="F658" s="115">
        <f>VLOOKUP($A658,raw_아이건설넷목록!$B:$R,5,FALSE)</f>
        <v>535006000</v>
      </c>
      <c r="G658" s="184">
        <v>1.0063800000000001</v>
      </c>
      <c r="H658" s="115">
        <f>VLOOKUP($A658,raw_아이건설넷목록!$B:$R,8,FALSE)</f>
        <v>23895522</v>
      </c>
      <c r="I658" s="114">
        <f>IF(E658="","-",IF(E658&lt;1000000000,낙찰하한율!$B$3,IF(AND(E658&lt;5000000000,E658&gt;=1000000000),낙찰하한율!$B$4,IF(AND(E658&gt;=5000000000,E658&lt;10000000000),낙찰하한율!$B$5,IF(AND(E658&gt;=10000000000,E658&lt;30000000000),낙찰하한율!$B$6)))))</f>
        <v>0.87744999999999995</v>
      </c>
      <c r="J658" s="115">
        <f t="shared" si="195"/>
        <v>475364444.59488595</v>
      </c>
      <c r="K658" s="115">
        <f>VLOOKUP($A658,raw_아이건설넷목록!$B:$R,9,FALSE)</f>
        <v>456682880</v>
      </c>
      <c r="L658" s="115">
        <f t="shared" si="196"/>
        <v>450404586.43891197</v>
      </c>
      <c r="M658" s="120">
        <f t="shared" si="197"/>
        <v>0.95321068293058109</v>
      </c>
      <c r="N658" s="115">
        <f t="shared" si="198"/>
        <v>475364444.59488595</v>
      </c>
      <c r="O658" s="119">
        <f t="shared" si="199"/>
        <v>0.8833098557507677</v>
      </c>
      <c r="P658" s="119"/>
      <c r="Q658" s="116">
        <f t="shared" si="200"/>
        <v>0.99435300317166775</v>
      </c>
      <c r="R658" s="134">
        <v>469718479</v>
      </c>
      <c r="S658" s="115" t="str">
        <f>VLOOKUP(A658,raw_아이건설넷결과!C:N,10,FALSE)</f>
        <v>주식회사 태양종합건설</v>
      </c>
      <c r="T658" s="126">
        <f t="shared" si="201"/>
        <v>87.746428705462307</v>
      </c>
      <c r="U658" s="123">
        <f t="shared" si="202"/>
        <v>88.296839212179563</v>
      </c>
      <c r="V658" s="119">
        <f t="shared" si="194"/>
        <v>0.87796861904352475</v>
      </c>
      <c r="W658" s="178" t="str">
        <f>VLOOKUP(A658,raw_아이건설넷결과!C:H,6,FALSE)</f>
        <v>531,976,550</v>
      </c>
      <c r="X658" s="84">
        <f t="shared" si="203"/>
        <v>0.99433754013973674</v>
      </c>
      <c r="Y658" s="118">
        <f t="shared" si="204"/>
        <v>99433.754013973681</v>
      </c>
      <c r="Z658" s="121">
        <f t="shared" si="205"/>
        <v>469711220.01859999</v>
      </c>
      <c r="AA658" s="83">
        <f t="shared" si="206"/>
        <v>454096931.5231306</v>
      </c>
      <c r="AB658" s="118">
        <f t="shared" si="207"/>
        <v>445014992.89266795</v>
      </c>
      <c r="AC658" s="61" t="e">
        <f>INDEX(raw_공고목록!A:A,MATCH(직접!$A658,raw_공고목록!C:C,0))</f>
        <v>#N/A</v>
      </c>
      <c r="AD658" s="61" t="e">
        <f t="shared" si="208"/>
        <v>#N/A</v>
      </c>
      <c r="AE658" s="186" t="e">
        <f>LEFT(VLOOKUP($A658,raw_공고목록!$C:$X,7,FALSE),10)</f>
        <v>#N/A</v>
      </c>
      <c r="AF658" s="9" t="e">
        <f>VLOOKUP(A658,raw_부광!A:L,12,FALSE)</f>
        <v>#N/A</v>
      </c>
    </row>
    <row r="659" spans="1:32" ht="12" customHeight="1">
      <c r="A659" s="19" t="s">
        <v>12114</v>
      </c>
      <c r="B659" s="203" t="str">
        <f>VLOOKUP(A659,raw_아이건설넷목록!$B:$R,2,FALSE)</f>
        <v xml:space="preserve">[기][정][A값][순]2024년 해성국제컨벤션고등학교 본관 화장실 개선 공사 (긴급공고) (정정공고) </v>
      </c>
      <c r="C659" s="18" t="str">
        <f>VLOOKUP($A659,raw_아이건설넷목록!$B:$R,10,FALSE)</f>
        <v>서울특별시교육청 해성국제컨벤션고등학교</v>
      </c>
      <c r="D659" s="19" t="s">
        <v>20</v>
      </c>
      <c r="E659" s="115">
        <f>VLOOKUP($A659,raw_아이건설넷목록!$B:$R,6,FALSE)</f>
        <v>318497000</v>
      </c>
      <c r="F659" s="115">
        <f>VLOOKUP($A659,raw_아이건설넷목록!$B:$R,5,FALSE)</f>
        <v>350346700</v>
      </c>
      <c r="G659" s="184">
        <v>1.0063800000000001</v>
      </c>
      <c r="H659" s="115">
        <f>VLOOKUP($A659,raw_아이건설넷목록!$B:$R,8,FALSE)</f>
        <v>18008487</v>
      </c>
      <c r="I659" s="114">
        <f>IF(E659="","-",IF(E659&lt;1000000000,낙찰하한율!$B$3,IF(AND(E659&lt;5000000000,E659&gt;=1000000000),낙찰하한율!$B$4,IF(AND(E659&gt;=5000000000,E659&lt;10000000000),낙찰하한율!$B$5,IF(AND(E659&gt;=10000000000,E659&lt;30000000000),낙찰하한율!$B$6)))))</f>
        <v>0.87744999999999995</v>
      </c>
      <c r="J659" s="115">
        <f t="shared" si="195"/>
        <v>311579938.71886772</v>
      </c>
      <c r="K659" s="115">
        <f>VLOOKUP($A659,raw_아이건설넷목록!$B:$R,9,FALSE)</f>
        <v>292130220</v>
      </c>
      <c r="L659" s="115">
        <f t="shared" si="196"/>
        <v>288114130.58752799</v>
      </c>
      <c r="M659" s="120">
        <f t="shared" si="197"/>
        <v>0.9300465122966165</v>
      </c>
      <c r="N659" s="115">
        <f t="shared" si="198"/>
        <v>311579938.71886772</v>
      </c>
      <c r="O659" s="119">
        <f t="shared" si="199"/>
        <v>0.88335147820894044</v>
      </c>
      <c r="P659" s="119"/>
      <c r="Q659" s="116">
        <f t="shared" si="200"/>
        <v>1.0040230998209072</v>
      </c>
      <c r="R659" s="134">
        <v>310855400</v>
      </c>
      <c r="S659" s="115" t="str">
        <f>VLOOKUP(A659,raw_아이건설넷결과!C:N,10,FALSE)</f>
        <v>주식회사 에스엘아이디앤씨</v>
      </c>
      <c r="T659" s="126">
        <f t="shared" si="201"/>
        <v>87.750108536656967</v>
      </c>
      <c r="U659" s="123">
        <f t="shared" si="202"/>
        <v>88.377287843820696</v>
      </c>
      <c r="V659" s="119">
        <f t="shared" si="194"/>
        <v>0.88727937211910368</v>
      </c>
      <c r="W659" s="178" t="str">
        <f>VLOOKUP(A659,raw_아이건설넷결과!C:H,6,FALSE)</f>
        <v>351,736,750</v>
      </c>
      <c r="X659" s="84">
        <f t="shared" si="203"/>
        <v>1.0039676411965632</v>
      </c>
      <c r="Y659" s="118">
        <f t="shared" si="204"/>
        <v>100396.76411965632</v>
      </c>
      <c r="Z659" s="121">
        <f t="shared" si="205"/>
        <v>310838351.36934996</v>
      </c>
      <c r="AA659" s="83">
        <f t="shared" si="206"/>
        <v>293289287.8956331</v>
      </c>
      <c r="AB659" s="118">
        <f t="shared" si="207"/>
        <v>287423502.13772041</v>
      </c>
      <c r="AC659" s="61" t="e">
        <f>INDEX(raw_공고목록!A:A,MATCH(직접!$A659,raw_공고목록!C:C,0))</f>
        <v>#N/A</v>
      </c>
      <c r="AD659" s="61" t="e">
        <f t="shared" si="208"/>
        <v>#N/A</v>
      </c>
      <c r="AE659" s="186" t="e">
        <f>LEFT(VLOOKUP($A659,raw_공고목록!$C:$X,7,FALSE),10)</f>
        <v>#N/A</v>
      </c>
      <c r="AF659" s="9" t="e">
        <f>VLOOKUP(A659,raw_부광!A:L,12,FALSE)</f>
        <v>#N/A</v>
      </c>
    </row>
    <row r="660" spans="1:32" ht="12" customHeight="1">
      <c r="A660" s="19" t="s">
        <v>12122</v>
      </c>
      <c r="B660" s="203" t="str">
        <f>VLOOKUP(A660,raw_아이건설넷목록!$B:$R,2,FALSE)</f>
        <v xml:space="preserve">[기][A값][순]한국전파진흥협회 가산사옥 인테리어 공사 </v>
      </c>
      <c r="C660" s="18" t="str">
        <f>VLOOKUP($A660,raw_아이건설넷목록!$B:$R,10,FALSE)</f>
        <v>특수법인 한국전파진흥협회</v>
      </c>
      <c r="D660" s="19" t="s">
        <v>20</v>
      </c>
      <c r="E660" s="115">
        <f>VLOOKUP($A660,raw_아이건설넷목록!$B:$R,6,FALSE)</f>
        <v>449887227</v>
      </c>
      <c r="F660" s="115">
        <f>VLOOKUP($A660,raw_아이건설넷목록!$B:$R,5,FALSE)</f>
        <v>487452811</v>
      </c>
      <c r="G660" s="184">
        <v>1.00363</v>
      </c>
      <c r="H660" s="115">
        <f>VLOOKUP($A660,raw_아이건설넷목록!$B:$R,8,FALSE)</f>
        <v>32794959</v>
      </c>
      <c r="I660" s="114">
        <f>IF(E660="","-",IF(E660&lt;1000000000,낙찰하한율!$B$3,IF(AND(E660&lt;5000000000,E660&gt;=1000000000),낙찰하한율!$B$4,IF(AND(E660&gt;=5000000000,E660&lt;10000000000),낙찰하한율!$B$5,IF(AND(E660&gt;=10000000000,E660&lt;30000000000),낙찰하한율!$B$6)))))</f>
        <v>0.87744999999999995</v>
      </c>
      <c r="J660" s="115">
        <f t="shared" si="195"/>
        <v>433287098.38991338</v>
      </c>
      <c r="K660" s="115">
        <f>VLOOKUP($A660,raw_아이건설넷목록!$B:$R,9,FALSE)</f>
        <v>410097962</v>
      </c>
      <c r="L660" s="115">
        <f t="shared" si="196"/>
        <v>403354885.25001884</v>
      </c>
      <c r="M660" s="120">
        <f t="shared" si="197"/>
        <v>0.93364839936011701</v>
      </c>
      <c r="N660" s="115">
        <f t="shared" si="198"/>
        <v>433287098.38991338</v>
      </c>
      <c r="O660" s="119">
        <f t="shared" si="199"/>
        <v>0.88086489132032719</v>
      </c>
      <c r="P660" s="119"/>
      <c r="Q660" s="116">
        <f t="shared" si="200"/>
        <v>1.002163000474912</v>
      </c>
      <c r="R660" s="134">
        <v>432659640</v>
      </c>
      <c r="S660" s="115" t="str">
        <f>VLOOKUP(A660,raw_아이건설넷결과!C:N,10,FALSE)</f>
        <v>(주)삼인종합건설</v>
      </c>
      <c r="T660" s="126">
        <f t="shared" si="201"/>
        <v>87.747386977220117</v>
      </c>
      <c r="U660" s="123">
        <f t="shared" si="202"/>
        <v>88.569962698168055</v>
      </c>
      <c r="V660" s="119">
        <f t="shared" si="194"/>
        <v>0.88759287101536477</v>
      </c>
      <c r="W660" s="178" t="str">
        <f>VLOOKUP(A660,raw_아이건설넷결과!C:H,6,FALSE)</f>
        <v>488,494,775</v>
      </c>
      <c r="X660" s="84">
        <f t="shared" si="203"/>
        <v>1.002137568963573</v>
      </c>
      <c r="Y660" s="118">
        <f t="shared" si="204"/>
        <v>100213.7568963573</v>
      </c>
      <c r="Z660" s="121">
        <f t="shared" si="205"/>
        <v>432648762.5492</v>
      </c>
      <c r="AA660" s="83">
        <f t="shared" si="206"/>
        <v>410974574.6755957</v>
      </c>
      <c r="AB660" s="118">
        <f t="shared" si="207"/>
        <v>402755083.18208379</v>
      </c>
      <c r="AC660" s="61" t="e">
        <f>INDEX(raw_공고목록!A:A,MATCH(직접!$A660,raw_공고목록!C:C,0))</f>
        <v>#N/A</v>
      </c>
      <c r="AD660" s="61" t="e">
        <f t="shared" si="208"/>
        <v>#N/A</v>
      </c>
      <c r="AE660" s="186" t="e">
        <f>LEFT(VLOOKUP($A660,raw_공고목록!$C:$X,7,FALSE),10)</f>
        <v>#N/A</v>
      </c>
      <c r="AF660" s="9" t="e">
        <f>VLOOKUP(A660,raw_부광!A:L,12,FALSE)</f>
        <v>#N/A</v>
      </c>
    </row>
    <row r="661" spans="1:32" ht="12" customHeight="1">
      <c r="A661" s="19" t="s">
        <v>12138</v>
      </c>
      <c r="B661" s="203" t="str">
        <f>VLOOKUP(A661,raw_아이건설넷목록!$B:$R,2,FALSE)</f>
        <v xml:space="preserve">[기][A값][순]은광여자고등학교 화장실개선 공사(건축, 기계) </v>
      </c>
      <c r="C661" s="18" t="str">
        <f>VLOOKUP($A661,raw_아이건설넷목록!$B:$R,10,FALSE)</f>
        <v>서울특별시교육청 은광여자고등학교</v>
      </c>
      <c r="D661" s="19" t="s">
        <v>20</v>
      </c>
      <c r="E661" s="115">
        <f>VLOOKUP($A661,raw_아이건설넷목록!$B:$R,6,FALSE)</f>
        <v>722060001</v>
      </c>
      <c r="F661" s="115">
        <f>VLOOKUP($A661,raw_아이건설넷목록!$B:$R,5,FALSE)</f>
        <v>794266000</v>
      </c>
      <c r="G661" s="184">
        <v>1.0063800000000001</v>
      </c>
      <c r="H661" s="115">
        <f>VLOOKUP($A661,raw_아이건설넷목록!$B:$R,8,FALSE)</f>
        <v>39135812</v>
      </c>
      <c r="I661" s="114">
        <f>IF(E661="","-",IF(E661&lt;1000000000,낙찰하한율!$B$3,IF(AND(E661&lt;5000000000,E661&gt;=1000000000),낙찰하한율!$B$4,IF(AND(E661&gt;=5000000000,E661&lt;10000000000),낙찰하한율!$B$5,IF(AND(E661&gt;=10000000000,E661&lt;30000000000),낙찰하한율!$B$6)))))</f>
        <v>0.87744999999999995</v>
      </c>
      <c r="J661" s="115">
        <f t="shared" si="195"/>
        <v>706171200.57744598</v>
      </c>
      <c r="K661" s="115">
        <f>VLOOKUP($A661,raw_아이건설넷목록!$B:$R,9,FALSE)</f>
        <v>677355172</v>
      </c>
      <c r="L661" s="115">
        <f t="shared" si="196"/>
        <v>668043164.03741276</v>
      </c>
      <c r="M661" s="120">
        <f t="shared" si="197"/>
        <v>0.9516713383434654</v>
      </c>
      <c r="N661" s="115">
        <f t="shared" si="198"/>
        <v>706171200.57744598</v>
      </c>
      <c r="O661" s="119">
        <f t="shared" si="199"/>
        <v>0.88333826296114915</v>
      </c>
      <c r="P661" s="119"/>
      <c r="Q661" s="116">
        <f t="shared" si="200"/>
        <v>1.0092469997629314</v>
      </c>
      <c r="R661" s="134">
        <v>708169295</v>
      </c>
      <c r="S661" s="115" t="str">
        <f>VLOOKUP(A661,raw_아이건설넷결과!C:N,10,FALSE)</f>
        <v>주식회사 아리수엔지니어링</v>
      </c>
      <c r="T661" s="126">
        <f t="shared" si="201"/>
        <v>87.752259511530468</v>
      </c>
      <c r="U661" s="123">
        <f t="shared" si="202"/>
        <v>88.350259342085153</v>
      </c>
      <c r="V661" s="119">
        <f t="shared" si="194"/>
        <v>0.89160217735620062</v>
      </c>
      <c r="W661" s="178" t="str">
        <f>VLOOKUP(A661,raw_아이건설넷결과!C:H,6,FALSE)</f>
        <v>801,547,500</v>
      </c>
      <c r="X661" s="84">
        <f t="shared" si="203"/>
        <v>1.0091675836558534</v>
      </c>
      <c r="Y661" s="118">
        <f t="shared" si="204"/>
        <v>100916.75836558534</v>
      </c>
      <c r="Z661" s="121">
        <f t="shared" si="205"/>
        <v>708113947.63559997</v>
      </c>
      <c r="AA661" s="83">
        <f t="shared" si="206"/>
        <v>683564882.20403492</v>
      </c>
      <c r="AB661" s="118">
        <f t="shared" si="207"/>
        <v>669893584.55995417</v>
      </c>
      <c r="AC661" s="61" t="e">
        <f>INDEX(raw_공고목록!A:A,MATCH(직접!$A661,raw_공고목록!C:C,0))</f>
        <v>#N/A</v>
      </c>
      <c r="AD661" s="61" t="e">
        <f t="shared" si="208"/>
        <v>#N/A</v>
      </c>
      <c r="AE661" s="186" t="e">
        <f>LEFT(VLOOKUP($A661,raw_공고목록!$C:$X,7,FALSE),10)</f>
        <v>#N/A</v>
      </c>
      <c r="AF661" s="9" t="e">
        <f>VLOOKUP(A661,raw_부광!A:L,12,FALSE)</f>
        <v>#N/A</v>
      </c>
    </row>
    <row r="662" spans="1:32" ht="12" customHeight="1">
      <c r="A662" s="19" t="s">
        <v>12151</v>
      </c>
      <c r="B662" s="203" t="str">
        <f>VLOOKUP(A662,raw_아이건설넷목록!$B:$R,2,FALSE)</f>
        <v xml:space="preserve">[기][A값][순]한영외국어고등학교 서관 화장실 환경개선 건축공사 (긴급공고) </v>
      </c>
      <c r="C662" s="18" t="str">
        <f>VLOOKUP($A662,raw_아이건설넷목록!$B:$R,10,FALSE)</f>
        <v>서울특별시교육청 한영외국어고등학교</v>
      </c>
      <c r="D662" s="19" t="s">
        <v>20</v>
      </c>
      <c r="E662" s="115">
        <f>VLOOKUP($A662,raw_아이건설넷목록!$B:$R,6,FALSE)</f>
        <v>197470000</v>
      </c>
      <c r="F662" s="115">
        <f>VLOOKUP($A662,raw_아이건설넷목록!$B:$R,5,FALSE)</f>
        <v>217217000</v>
      </c>
      <c r="G662" s="184">
        <v>1.00458</v>
      </c>
      <c r="H662" s="115">
        <f>VLOOKUP($A662,raw_아이건설넷목록!$B:$R,8,FALSE)</f>
        <v>6324552</v>
      </c>
      <c r="I662" s="114">
        <f>IF(E662="","-",IF(E662&lt;1000000000,낙찰하한율!$B$3,IF(AND(E662&lt;5000000000,E662&gt;=1000000000),낙찰하한율!$B$4,IF(AND(E662&gt;=5000000000,E662&lt;10000000000),낙찰하한율!$B$5,IF(AND(E662&gt;=10000000000,E662&lt;30000000000),낙찰하한율!$B$6)))))</f>
        <v>0.87744999999999995</v>
      </c>
      <c r="J662" s="115">
        <f t="shared" si="195"/>
        <v>192245065.017057</v>
      </c>
      <c r="K662" s="115">
        <f>VLOOKUP($A662,raw_아이건설넷목록!$B:$R,9,FALSE)</f>
        <v>184756471</v>
      </c>
      <c r="L662" s="115">
        <f t="shared" si="196"/>
        <v>181890602.52443638</v>
      </c>
      <c r="M662" s="120">
        <f t="shared" si="197"/>
        <v>0.9502535446254301</v>
      </c>
      <c r="N662" s="115">
        <f t="shared" si="198"/>
        <v>192245065.017057</v>
      </c>
      <c r="O662" s="119">
        <f t="shared" si="199"/>
        <v>0.88158924029871855</v>
      </c>
      <c r="P662" s="119"/>
      <c r="Q662" s="116">
        <f t="shared" si="200"/>
        <v>0.99514257715269916</v>
      </c>
      <c r="R662" s="134">
        <v>190446320</v>
      </c>
      <c r="S662" s="115" t="str">
        <f>VLOOKUP(A662,raw_아이건설넷결과!C:N,10,FALSE)</f>
        <v>(주)한스원건설</v>
      </c>
      <c r="T662" s="126">
        <f t="shared" si="201"/>
        <v>87.749520588491094</v>
      </c>
      <c r="U662" s="123">
        <f t="shared" si="202"/>
        <v>88.107968003397616</v>
      </c>
      <c r="V662" s="119">
        <f t="shared" si="194"/>
        <v>0.87675605500490295</v>
      </c>
      <c r="W662" s="178" t="str">
        <f>VLOOKUP(A662,raw_아이건설넷결과!C:H,6,FALSE)</f>
        <v>216,151,075</v>
      </c>
      <c r="X662" s="84">
        <f t="shared" si="203"/>
        <v>0.9950928104153911</v>
      </c>
      <c r="Y662" s="118">
        <f t="shared" si="204"/>
        <v>99509.281041539114</v>
      </c>
      <c r="Z662" s="121">
        <f t="shared" si="205"/>
        <v>190436834.60635</v>
      </c>
      <c r="AA662" s="83">
        <f t="shared" si="206"/>
        <v>183849835.96981969</v>
      </c>
      <c r="AB662" s="118">
        <f t="shared" si="207"/>
        <v>180172839.25042331</v>
      </c>
      <c r="AC662" s="61" t="e">
        <f>INDEX(raw_공고목록!A:A,MATCH(직접!$A662,raw_공고목록!C:C,0))</f>
        <v>#N/A</v>
      </c>
      <c r="AD662" s="61" t="e">
        <f t="shared" si="208"/>
        <v>#N/A</v>
      </c>
      <c r="AE662" s="186" t="e">
        <f>LEFT(VLOOKUP($A662,raw_공고목록!$C:$X,7,FALSE),10)</f>
        <v>#N/A</v>
      </c>
      <c r="AF662" s="9" t="e">
        <f>VLOOKUP(A662,raw_부광!A:L,12,FALSE)</f>
        <v>#N/A</v>
      </c>
    </row>
    <row r="663" spans="1:32" ht="12" customHeight="1">
      <c r="A663" s="19" t="s">
        <v>12265</v>
      </c>
      <c r="B663" s="203" t="str">
        <f>VLOOKUP(A663,raw_아이건설넷목록!$B:$R,2,FALSE)</f>
        <v xml:space="preserve">[기][정][A값][순]서울경찰특공대 자동화사격장 피탄벽 건축공사 (정정공고) </v>
      </c>
      <c r="C663" s="18" t="str">
        <f>VLOOKUP($A663,raw_아이건설넷목록!$B:$R,10,FALSE)</f>
        <v>경찰청 서울특별시경찰청</v>
      </c>
      <c r="D663" s="19" t="s">
        <v>20</v>
      </c>
      <c r="E663" s="115">
        <f>VLOOKUP($A663,raw_아이건설넷목록!$B:$R,6,FALSE)</f>
        <v>363636364</v>
      </c>
      <c r="F663" s="115">
        <f>VLOOKUP($A663,raw_아이건설넷목록!$B:$R,5,FALSE)</f>
        <v>392000000</v>
      </c>
      <c r="G663" s="184">
        <v>1.0063800000000001</v>
      </c>
      <c r="H663" s="115">
        <f>VLOOKUP($A663,raw_아이건설넷목록!$B:$R,8,FALSE)</f>
        <v>17371514</v>
      </c>
      <c r="I663" s="114">
        <f>IF(E663="","-",IF(E663&lt;1000000000,낙찰하한율!$B$3,IF(AND(E663&lt;5000000000,E663&gt;=1000000000),낙찰하한율!$B$4,IF(AND(E663&gt;=5000000000,E663&lt;10000000000),낙찰하한율!$B$5,IF(AND(E663&gt;=10000000000,E663&lt;30000000000),낙찰하한율!$B$6)))))</f>
        <v>0.87744999999999995</v>
      </c>
      <c r="J663" s="115">
        <f t="shared" ref="J663:J696" si="209">(F663*G663-H663)*I663+H663</f>
        <v>348283746.39269996</v>
      </c>
      <c r="K663" s="115">
        <f>VLOOKUP($A663,raw_아이건설넷목록!$B:$R,9,FALSE)</f>
        <v>248911372</v>
      </c>
      <c r="L663" s="115">
        <f t="shared" ref="L663:L696" si="210">K663*G663*0.98</f>
        <v>245489438.02229282</v>
      </c>
      <c r="M663" s="120">
        <f t="shared" ref="M663:M696" si="211">((L663-H663)/I663+H663)/F663</f>
        <v>0.70752493304924879</v>
      </c>
      <c r="N663" s="115">
        <f t="shared" ref="N663:N696" si="212">J663</f>
        <v>348283746.39269996</v>
      </c>
      <c r="O663" s="119">
        <f t="shared" ref="O663:O696" si="213">(N663-H663)/(F663-H663)</f>
        <v>0.88330771620153825</v>
      </c>
      <c r="P663" s="119"/>
      <c r="Q663" s="116">
        <f t="shared" ref="Q663:Q696" si="214">((R663-H663)/I663+H663)/F663</f>
        <v>0.99847779267409853</v>
      </c>
      <c r="R663" s="134">
        <v>345565700</v>
      </c>
      <c r="S663" s="115" t="str">
        <f>VLOOKUP(A663,raw_아이건설넷결과!C:N,10,FALSE)</f>
        <v>청재종합건설(주)</v>
      </c>
      <c r="T663" s="126">
        <f t="shared" ref="T663:T696" si="215">(R663-H663)/(W663-H663)*100</f>
        <v>87.746623345446551</v>
      </c>
      <c r="U663" s="123">
        <f t="shared" ref="U663:U696" si="216">R663/W663*100</f>
        <v>88.290470242602524</v>
      </c>
      <c r="V663" s="119">
        <f t="shared" si="194"/>
        <v>0.8815451530612245</v>
      </c>
      <c r="W663" s="178" t="str">
        <f>VLOOKUP(A663,raw_아이건설넷결과!C:H,6,FALSE)</f>
        <v>391,396,375</v>
      </c>
      <c r="X663" s="84">
        <f t="shared" ref="X663:X696" si="217">W663/F663</f>
        <v>0.9984601403061224</v>
      </c>
      <c r="Y663" s="118">
        <f t="shared" ref="Y663:Y696" si="218">X663*100000</f>
        <v>99846.014030612234</v>
      </c>
      <c r="Z663" s="121">
        <f t="shared" ref="Z663:Z696" si="219">(W663-H663)*I663+H663</f>
        <v>345559628.28444999</v>
      </c>
      <c r="AA663" s="83">
        <f t="shared" ref="AA663:AA696" si="220">K663*X663</f>
        <v>248528083.41090941</v>
      </c>
      <c r="AB663" s="118">
        <f t="shared" ref="AB663:AB696" si="221">AA663*0.98</f>
        <v>243557521.74269122</v>
      </c>
      <c r="AC663" s="61" t="e">
        <f>INDEX(raw_공고목록!A:A,MATCH(직접!$A663,raw_공고목록!C:C,0))</f>
        <v>#N/A</v>
      </c>
      <c r="AD663" s="61" t="e">
        <f t="shared" ref="AD663:AD696" si="222">AC663+1/24</f>
        <v>#N/A</v>
      </c>
      <c r="AE663" s="186" t="e">
        <f>LEFT(VLOOKUP($A663,raw_공고목록!$C:$X,7,FALSE),10)</f>
        <v>#N/A</v>
      </c>
      <c r="AF663" s="9" t="e">
        <f>VLOOKUP(A663,raw_부광!A:L,12,FALSE)</f>
        <v>#N/A</v>
      </c>
    </row>
    <row r="664" spans="1:32" ht="12" customHeight="1">
      <c r="A664" s="19" t="s">
        <v>12312</v>
      </c>
      <c r="B664" s="203" t="str">
        <f>VLOOKUP(A664,raw_아이건설넷목록!$B:$R,2,FALSE)</f>
        <v xml:space="preserve">[기][A값][수의]문래중학교 정보관동 화장실 개선공사 </v>
      </c>
      <c r="C664" s="18" t="str">
        <f>VLOOKUP($A664,raw_아이건설넷목록!$B:$R,10,FALSE)</f>
        <v>서울특별시교육청 서울특별시남부교육지원청</v>
      </c>
      <c r="D664" s="19" t="s">
        <v>20</v>
      </c>
      <c r="E664" s="115">
        <f>VLOOKUP($A664,raw_아이건설넷목록!$B:$R,6,FALSE)</f>
        <v>202452728</v>
      </c>
      <c r="F664" s="115">
        <f>VLOOKUP($A664,raw_아이건설넷목록!$B:$R,5,FALSE)</f>
        <v>222698000</v>
      </c>
      <c r="G664" s="184">
        <v>1.0063800000000001</v>
      </c>
      <c r="H664" s="115">
        <f>VLOOKUP($A664,raw_아이건설넷목록!$B:$R,8,FALSE)</f>
        <v>11731480</v>
      </c>
      <c r="I664" s="114">
        <f>IF(E664="","-",IF(E664&lt;1000000000,낙찰하한율!$B$3,IF(AND(E664&lt;5000000000,E664&gt;=1000000000),낙찰하한율!$B$4,IF(AND(E664&gt;=5000000000,E664&lt;10000000000),낙찰하한율!$B$5,IF(AND(E664&gt;=10000000000,E664&lt;30000000000),낙찰하한율!$B$6)))))</f>
        <v>0.87744999999999995</v>
      </c>
      <c r="J664" s="115">
        <f t="shared" si="209"/>
        <v>198090745.551438</v>
      </c>
      <c r="K664" s="115">
        <f>VLOOKUP($A664,raw_아이건설넷목록!$B:$R,9,FALSE)</f>
        <v>0</v>
      </c>
      <c r="L664" s="115">
        <f t="shared" si="210"/>
        <v>0</v>
      </c>
      <c r="M664" s="120">
        <f t="shared" si="211"/>
        <v>-7.3574517905366831E-3</v>
      </c>
      <c r="N664" s="115">
        <f t="shared" si="212"/>
        <v>198090745.551438</v>
      </c>
      <c r="O664" s="119">
        <f t="shared" si="213"/>
        <v>0.88335943329509348</v>
      </c>
      <c r="P664" s="119"/>
      <c r="Q664" s="116">
        <f t="shared" si="214"/>
        <v>0.9959077433631599</v>
      </c>
      <c r="R664" s="134">
        <v>196044400</v>
      </c>
      <c r="S664" s="115" t="str">
        <f>VLOOKUP(A664,raw_아이건설넷결과!C:N,10,FALSE)</f>
        <v>그레이스종합건설 주식회사</v>
      </c>
      <c r="T664" s="126">
        <f t="shared" si="215"/>
        <v>87.747093944270546</v>
      </c>
      <c r="U664" s="123">
        <f t="shared" si="216"/>
        <v>88.395230173461144</v>
      </c>
      <c r="V664" s="119">
        <f t="shared" si="194"/>
        <v>0.88031504548761097</v>
      </c>
      <c r="W664" s="178" t="str">
        <f>VLOOKUP(A664,raw_아이건설넷결과!C:H,6,FALSE)</f>
        <v>221,781,650</v>
      </c>
      <c r="X664" s="84">
        <f t="shared" si="217"/>
        <v>0.99588523471248058</v>
      </c>
      <c r="Y664" s="118">
        <f t="shared" si="218"/>
        <v>99588.52347124806</v>
      </c>
      <c r="Z664" s="121">
        <f t="shared" si="219"/>
        <v>196040001.6665</v>
      </c>
      <c r="AA664" s="83">
        <f t="shared" si="220"/>
        <v>0</v>
      </c>
      <c r="AB664" s="118">
        <f t="shared" si="221"/>
        <v>0</v>
      </c>
      <c r="AC664" s="61" t="e">
        <f>INDEX(raw_공고목록!A:A,MATCH(직접!$A664,raw_공고목록!C:C,0))</f>
        <v>#N/A</v>
      </c>
      <c r="AD664" s="61" t="e">
        <f t="shared" si="222"/>
        <v>#N/A</v>
      </c>
      <c r="AE664" s="186" t="e">
        <f>LEFT(VLOOKUP($A664,raw_공고목록!$C:$X,7,FALSE),10)</f>
        <v>#N/A</v>
      </c>
      <c r="AF664" s="9" t="e">
        <f>VLOOKUP(A664,raw_부광!A:L,12,FALSE)</f>
        <v>#N/A</v>
      </c>
    </row>
    <row r="665" spans="1:32" ht="12" customHeight="1">
      <c r="A665" s="19" t="s">
        <v>12097</v>
      </c>
      <c r="B665" s="203" t="str">
        <f>VLOOKUP(A665,raw_아이건설넷목록!$B:$R,2,FALSE)</f>
        <v xml:space="preserve">[기][정][A값][순]명덕외국어고등학교 본관동 학생 화장실 개선 공사 (정정공고) </v>
      </c>
      <c r="C665" s="18" t="str">
        <f>VLOOKUP($A665,raw_아이건설넷목록!$B:$R,10,FALSE)</f>
        <v>서울특별시교육청 명덕외국어고등학교</v>
      </c>
      <c r="D665" s="19" t="s">
        <v>20</v>
      </c>
      <c r="E665" s="115">
        <f>VLOOKUP($A665,raw_아이건설넷목록!$B:$R,6,FALSE)</f>
        <v>474246365</v>
      </c>
      <c r="F665" s="115">
        <f>VLOOKUP($A665,raw_아이건설넷목록!$B:$R,5,FALSE)</f>
        <v>521671000</v>
      </c>
      <c r="G665" s="184">
        <v>1.0063800000000001</v>
      </c>
      <c r="H665" s="115">
        <f>VLOOKUP($A665,raw_아이건설넷목록!$B:$R,8,FALSE)</f>
        <v>11389547</v>
      </c>
      <c r="I665" s="114">
        <f>IF(E665="","-",IF(E665&lt;1000000000,낙찰하한율!$B$3,IF(AND(E665&lt;5000000000,E665&gt;=1000000000),낙찰하한율!$B$4,IF(AND(E665&gt;=5000000000,E665&lt;10000000000),낙찰하한율!$B$5,IF(AND(E665&gt;=10000000000,E665&lt;30000000000),낙찰하한율!$B$6)))))</f>
        <v>0.87744999999999995</v>
      </c>
      <c r="J665" s="115">
        <f t="shared" si="209"/>
        <v>462056390.53175098</v>
      </c>
      <c r="K665" s="115">
        <f>VLOOKUP($A665,raw_아이건설넷목록!$B:$R,9,FALSE)</f>
        <v>435414711</v>
      </c>
      <c r="L665" s="115">
        <f t="shared" si="210"/>
        <v>429428803.71905643</v>
      </c>
      <c r="M665" s="120">
        <f t="shared" si="211"/>
        <v>0.93510029709878184</v>
      </c>
      <c r="N665" s="115">
        <f t="shared" si="212"/>
        <v>462056390.53175098</v>
      </c>
      <c r="O665" s="119">
        <f t="shared" si="213"/>
        <v>0.8831730819966741</v>
      </c>
      <c r="P665" s="119"/>
      <c r="Q665" s="116">
        <f t="shared" si="214"/>
        <v>0.99566761264850401</v>
      </c>
      <c r="R665" s="134">
        <v>457152900</v>
      </c>
      <c r="S665" s="115" t="str">
        <f>VLOOKUP(A665,raw_아이건설넷결과!C:N,10,FALSE)</f>
        <v>주식회사 이음건설산업</v>
      </c>
      <c r="T665" s="126">
        <f t="shared" si="215"/>
        <v>87.74770644651602</v>
      </c>
      <c r="U665" s="123">
        <f t="shared" si="216"/>
        <v>88.01638058877127</v>
      </c>
      <c r="V665" s="119">
        <f t="shared" si="194"/>
        <v>0.87632415832967525</v>
      </c>
      <c r="W665" s="178" t="str">
        <f>VLOOKUP(A665,raw_아이건설넷결과!C:H,6,FALSE)</f>
        <v>519,395,250</v>
      </c>
      <c r="X665" s="84">
        <f t="shared" si="217"/>
        <v>0.99563757617348869</v>
      </c>
      <c r="Y665" s="118">
        <f t="shared" si="218"/>
        <v>99563.757617348863</v>
      </c>
      <c r="Z665" s="121">
        <f t="shared" si="219"/>
        <v>457139151.09735</v>
      </c>
      <c r="AA665" s="83">
        <f t="shared" si="220"/>
        <v>433515247.49032009</v>
      </c>
      <c r="AB665" s="118">
        <f t="shared" si="221"/>
        <v>424844942.54051369</v>
      </c>
      <c r="AC665" s="61" t="e">
        <f>INDEX(raw_공고목록!A:A,MATCH(직접!$A665,raw_공고목록!C:C,0))</f>
        <v>#N/A</v>
      </c>
      <c r="AD665" s="61" t="e">
        <f t="shared" si="222"/>
        <v>#N/A</v>
      </c>
      <c r="AE665" s="186" t="e">
        <f>LEFT(VLOOKUP($A665,raw_공고목록!$C:$X,7,FALSE),10)</f>
        <v>#N/A</v>
      </c>
      <c r="AF665" s="9" t="e">
        <f>VLOOKUP(A665,raw_부광!A:L,12,FALSE)</f>
        <v>#N/A</v>
      </c>
    </row>
    <row r="666" spans="1:32" ht="12" customHeight="1">
      <c r="A666" s="19" t="s">
        <v>12136</v>
      </c>
      <c r="B666" s="203" t="str">
        <f>VLOOKUP(A666,raw_아이건설넷목록!$B:$R,2,FALSE)</f>
        <v xml:space="preserve">[기][A값][순][협정][공지]정부서울청사 별관 여성화장실 확충 및 환경개선공사 </v>
      </c>
      <c r="C666" s="18" t="str">
        <f>VLOOKUP($A666,raw_아이건설넷목록!$B:$R,10,FALSE)</f>
        <v>서울지방조달청</v>
      </c>
      <c r="D666" s="19" t="s">
        <v>20</v>
      </c>
      <c r="E666" s="115">
        <f>VLOOKUP($A666,raw_아이건설넷목록!$B:$R,6,FALSE)</f>
        <v>481181818</v>
      </c>
      <c r="F666" s="115">
        <f>VLOOKUP($A666,raw_아이건설넷목록!$B:$R,5,FALSE)</f>
        <v>522139000</v>
      </c>
      <c r="G666" s="184">
        <v>1.0063800000000001</v>
      </c>
      <c r="H666" s="115">
        <f>VLOOKUP($A666,raw_아이건설넷목록!$B:$R,8,FALSE)</f>
        <v>31043880</v>
      </c>
      <c r="I666" s="114">
        <f>IF(E666="","-",IF(E666&lt;1000000000,낙찰하한율!$B$3,IF(AND(E666&lt;5000000000,E666&gt;=1000000000),낙찰하한율!$B$4,IF(AND(E666&gt;=5000000000,E666&lt;10000000000),낙찰하한율!$B$5,IF(AND(E666&gt;=10000000000,E666&lt;30000000000),낙찰하한율!$B$6)))))</f>
        <v>0.87744999999999995</v>
      </c>
      <c r="J666" s="115">
        <f t="shared" si="209"/>
        <v>464878295.56620902</v>
      </c>
      <c r="K666" s="115">
        <f>VLOOKUP($A666,raw_아이건설넷목록!$B:$R,9,FALSE)</f>
        <v>446374127</v>
      </c>
      <c r="L666" s="115">
        <f t="shared" si="210"/>
        <v>440237554.05165482</v>
      </c>
      <c r="M666" s="120">
        <f t="shared" si="211"/>
        <v>0.95259697050605041</v>
      </c>
      <c r="N666" s="115">
        <f t="shared" si="212"/>
        <v>464878295.56620902</v>
      </c>
      <c r="O666" s="119">
        <f t="shared" si="213"/>
        <v>0.88340200889434417</v>
      </c>
      <c r="P666" s="119"/>
      <c r="Q666" s="116">
        <f t="shared" si="214"/>
        <v>0.99958586121239301</v>
      </c>
      <c r="R666" s="134">
        <v>461765555</v>
      </c>
      <c r="S666" s="115" t="str">
        <f>VLOOKUP(A666,raw_아이건설넷결과!C:N,10,FALSE)</f>
        <v>(주)미화</v>
      </c>
      <c r="T666" s="126">
        <f t="shared" si="215"/>
        <v>87.746240009703541</v>
      </c>
      <c r="U666" s="123">
        <f t="shared" si="216"/>
        <v>88.475101325007728</v>
      </c>
      <c r="V666" s="119">
        <f t="shared" si="194"/>
        <v>0.88437284899231816</v>
      </c>
      <c r="W666" s="178" t="str">
        <f>VLOOKUP(A666,raw_아이건설넷결과!C:H,6,FALSE)</f>
        <v>521,915,825</v>
      </c>
      <c r="X666" s="84">
        <f t="shared" si="217"/>
        <v>0.99957257550192569</v>
      </c>
      <c r="Y666" s="118">
        <f t="shared" si="218"/>
        <v>99957.257550192575</v>
      </c>
      <c r="Z666" s="121">
        <f t="shared" si="219"/>
        <v>461759468.14024997</v>
      </c>
      <c r="AA666" s="83">
        <f t="shared" si="220"/>
        <v>446183335.76281369</v>
      </c>
      <c r="AB666" s="118">
        <f t="shared" si="221"/>
        <v>437259669.04755741</v>
      </c>
      <c r="AC666" s="61" t="e">
        <f>INDEX(raw_공고목록!A:A,MATCH(직접!$A666,raw_공고목록!C:C,0))</f>
        <v>#N/A</v>
      </c>
      <c r="AD666" s="61" t="e">
        <f t="shared" si="222"/>
        <v>#N/A</v>
      </c>
      <c r="AE666" s="186" t="e">
        <f>LEFT(VLOOKUP($A666,raw_공고목록!$C:$X,7,FALSE),10)</f>
        <v>#N/A</v>
      </c>
      <c r="AF666" s="9" t="e">
        <f>VLOOKUP(A666,raw_부광!A:L,12,FALSE)</f>
        <v>#N/A</v>
      </c>
    </row>
    <row r="667" spans="1:32" ht="12" customHeight="1">
      <c r="A667" s="19" t="s">
        <v>12205</v>
      </c>
      <c r="B667" s="203" t="str">
        <f>VLOOKUP(A667,raw_아이건설넷목록!$B:$R,2,FALSE)</f>
        <v xml:space="preserve">[기][A값][순][협정]역촌유 전면 개축공사 (긴급공고) </v>
      </c>
      <c r="C667" s="18" t="str">
        <f>VLOOKUP($A667,raw_아이건설넷목록!$B:$R,10,FALSE)</f>
        <v>서울지방조달청</v>
      </c>
      <c r="D667" s="19" t="s">
        <v>20</v>
      </c>
      <c r="E667" s="115">
        <f>VLOOKUP($A667,raw_아이건설넷목록!$B:$R,6,FALSE)</f>
        <v>5605985455</v>
      </c>
      <c r="F667" s="115">
        <f>VLOOKUP($A667,raw_아이건설넷목록!$B:$R,5,FALSE)</f>
        <v>6066866000</v>
      </c>
      <c r="G667" s="184">
        <v>1.00932</v>
      </c>
      <c r="H667" s="115">
        <f>VLOOKUP($A667,raw_아이건설넷목록!$B:$R,8,FALSE)</f>
        <v>372301803</v>
      </c>
      <c r="I667" s="114">
        <f>IF(E667="","-",IF(E667&lt;1000000000,낙찰하한율!$B$3,IF(AND(E667&lt;5000000000,E667&gt;=1000000000),낙찰하한율!$B$4,IF(AND(E667&gt;=5000000000,E667&lt;10000000000),낙찰하한율!$B$5,IF(AND(E667&gt;=10000000000,E667&lt;30000000000),낙찰하한율!$B$6)))))</f>
        <v>0.85494999999999999</v>
      </c>
      <c r="J667" s="115">
        <f t="shared" si="209"/>
        <v>5289211064.4731941</v>
      </c>
      <c r="K667" s="115">
        <f>VLOOKUP($A667,raw_아이건설넷목록!$B:$R,9,FALSE)</f>
        <v>5300238325</v>
      </c>
      <c r="L667" s="115">
        <f t="shared" si="210"/>
        <v>5242643815.2652197</v>
      </c>
      <c r="M667" s="120">
        <f t="shared" si="211"/>
        <v>1.0003420855037175</v>
      </c>
      <c r="N667" s="115">
        <f t="shared" si="212"/>
        <v>5289211064.4731941</v>
      </c>
      <c r="O667" s="119">
        <f t="shared" si="213"/>
        <v>0.86343907828162014</v>
      </c>
      <c r="P667" s="119"/>
      <c r="Q667" s="116">
        <f t="shared" si="214"/>
        <v>1.0159059477321868</v>
      </c>
      <c r="R667" s="134">
        <v>5323371500</v>
      </c>
      <c r="S667" s="115" t="str">
        <f>VLOOKUP(A667,raw_아이건설넷결과!C:N,10,FALSE)</f>
        <v>(주)푸르미건설</v>
      </c>
      <c r="T667" s="126">
        <f t="shared" si="215"/>
        <v>85.995087711884921</v>
      </c>
      <c r="U667" s="123">
        <f t="shared" si="216"/>
        <v>86.845710731024184</v>
      </c>
      <c r="V667" s="119">
        <f t="shared" si="194"/>
        <v>0.87744998818170694</v>
      </c>
      <c r="W667" s="178" t="str">
        <f>VLOOKUP(A667,raw_아이건설넷결과!C:H,6,FALSE)</f>
        <v>6,129,688,450</v>
      </c>
      <c r="X667" s="84">
        <f t="shared" si="217"/>
        <v>1.0103550086650999</v>
      </c>
      <c r="Y667" s="118">
        <f t="shared" si="218"/>
        <v>101035.50086650999</v>
      </c>
      <c r="Z667" s="121">
        <f t="shared" si="219"/>
        <v>5294579516.8526497</v>
      </c>
      <c r="AA667" s="83">
        <f t="shared" si="220"/>
        <v>5355122338.7824697</v>
      </c>
      <c r="AB667" s="118">
        <f t="shared" si="221"/>
        <v>5248019892.0068207</v>
      </c>
      <c r="AC667" s="61" t="e">
        <f>INDEX(raw_공고목록!A:A,MATCH(직접!$A667,raw_공고목록!C:C,0))</f>
        <v>#N/A</v>
      </c>
      <c r="AD667" s="61" t="e">
        <f t="shared" si="222"/>
        <v>#N/A</v>
      </c>
      <c r="AE667" s="186" t="e">
        <f>LEFT(VLOOKUP($A667,raw_공고목록!$C:$X,7,FALSE),10)</f>
        <v>#N/A</v>
      </c>
      <c r="AF667" s="9" t="e">
        <f>VLOOKUP(A667,raw_부광!A:L,12,FALSE)</f>
        <v>#N/A</v>
      </c>
    </row>
    <row r="668" spans="1:32" ht="12" customHeight="1">
      <c r="A668" s="19" t="s">
        <v>12056</v>
      </c>
      <c r="B668" s="203" t="str">
        <f>VLOOKUP(A668,raw_아이건설넷목록!$B:$R,2,FALSE)</f>
        <v xml:space="preserve">[기][A값][순]양평교 승강기 설치공사(건축) </v>
      </c>
      <c r="C668" s="18" t="str">
        <f>VLOOKUP($A668,raw_아이건설넷목록!$B:$R,10,FALSE)</f>
        <v>서울특별시 영등포구</v>
      </c>
      <c r="D668" s="19" t="s">
        <v>20</v>
      </c>
      <c r="E668" s="115">
        <f>VLOOKUP($A668,raw_아이건설넷목록!$B:$R,6,FALSE)</f>
        <v>431481819</v>
      </c>
      <c r="F668" s="115">
        <f>VLOOKUP($A668,raw_아이건설넷목록!$B:$R,5,FALSE)</f>
        <v>474630000</v>
      </c>
      <c r="G668" s="184">
        <v>1.0063800000000001</v>
      </c>
      <c r="H668" s="115">
        <f>VLOOKUP($A668,raw_아이건설넷목록!$B:$R,8,FALSE)</f>
        <v>21585504</v>
      </c>
      <c r="I668" s="114">
        <f>IF(E668="","-",IF(E668&lt;1000000000,낙찰하한율!$B$3,IF(AND(E668&lt;5000000000,E668&gt;=1000000000),낙찰하한율!$B$4,IF(AND(E668&gt;=5000000000,E668&lt;10000000000),낙찰하한율!$B$5,IF(AND(E668&gt;=10000000000,E668&lt;30000000000),낙찰하한율!$B$6)))))</f>
        <v>0.87744999999999995</v>
      </c>
      <c r="J668" s="115">
        <f t="shared" si="209"/>
        <v>421766437.93173003</v>
      </c>
      <c r="K668" s="115">
        <f>VLOOKUP($A668,raw_아이건설넷목록!$B:$R,9,FALSE)</f>
        <v>405021787</v>
      </c>
      <c r="L668" s="115">
        <f t="shared" si="210"/>
        <v>399453709.48103881</v>
      </c>
      <c r="M668" s="120">
        <f t="shared" si="211"/>
        <v>0.95280340408467612</v>
      </c>
      <c r="N668" s="115">
        <f t="shared" si="212"/>
        <v>421766437.93173003</v>
      </c>
      <c r="O668" s="119">
        <f t="shared" si="213"/>
        <v>0.88331485641032936</v>
      </c>
      <c r="P668" s="119"/>
      <c r="Q668" s="116">
        <f t="shared" si="214"/>
        <v>0.99809275990992496</v>
      </c>
      <c r="R668" s="134">
        <v>418315100</v>
      </c>
      <c r="S668" s="115" t="str">
        <f>VLOOKUP(A668,raw_아이건설넷결과!C:N,10,FALSE)</f>
        <v>길광종합건설(주)</v>
      </c>
      <c r="T668" s="126">
        <f t="shared" si="215"/>
        <v>87.746395676496931</v>
      </c>
      <c r="U668" s="123">
        <f t="shared" si="216"/>
        <v>88.304745712674901</v>
      </c>
      <c r="V668" s="119">
        <f t="shared" si="194"/>
        <v>0.88134989360133154</v>
      </c>
      <c r="W668" s="178" t="str">
        <f>VLOOKUP(A668,raw_아이건설넷결과!C:H,6,FALSE)</f>
        <v>473,717,575</v>
      </c>
      <c r="X668" s="84">
        <f t="shared" si="217"/>
        <v>0.99807760782082888</v>
      </c>
      <c r="Y668" s="118">
        <f t="shared" si="218"/>
        <v>99807.760782082885</v>
      </c>
      <c r="Z668" s="121">
        <f t="shared" si="219"/>
        <v>418308789.69894999</v>
      </c>
      <c r="AA668" s="83">
        <f t="shared" si="220"/>
        <v>404243176.28427726</v>
      </c>
      <c r="AB668" s="118">
        <f t="shared" si="221"/>
        <v>396158312.75859171</v>
      </c>
      <c r="AC668" s="61" t="e">
        <f>INDEX(raw_공고목록!A:A,MATCH(직접!$A668,raw_공고목록!C:C,0))</f>
        <v>#N/A</v>
      </c>
      <c r="AD668" s="61" t="e">
        <f t="shared" si="222"/>
        <v>#N/A</v>
      </c>
      <c r="AE668" s="186" t="e">
        <f>LEFT(VLOOKUP($A668,raw_공고목록!$C:$X,7,FALSE),10)</f>
        <v>#N/A</v>
      </c>
      <c r="AF668" s="9" t="e">
        <f>VLOOKUP(A668,raw_부광!A:L,12,FALSE)</f>
        <v>#N/A</v>
      </c>
    </row>
    <row r="669" spans="1:32" ht="12" customHeight="1">
      <c r="A669" s="19" t="s">
        <v>12218</v>
      </c>
      <c r="B669" s="203" t="str">
        <f>VLOOKUP(A669,raw_아이건설넷목록!$B:$R,2,FALSE)</f>
        <v xml:space="preserve">[기][A값][순](긴급)서울선유초등학교 본관동 및 서관동 화장실 개선공사(장기계속) </v>
      </c>
      <c r="C669" s="18" t="str">
        <f>VLOOKUP($A669,raw_아이건설넷목록!$B:$R,10,FALSE)</f>
        <v>서울특별시교육청 서울특별시남부교육지원청</v>
      </c>
      <c r="D669" s="19" t="s">
        <v>20</v>
      </c>
      <c r="E669" s="115">
        <f>VLOOKUP($A669,raw_아이건설넷목록!$B:$R,6,FALSE)</f>
        <v>980630000</v>
      </c>
      <c r="F669" s="115">
        <f>VLOOKUP($A669,raw_아이건설넷목록!$B:$R,5,FALSE)</f>
        <v>1078693000</v>
      </c>
      <c r="G669" s="184">
        <v>1.0093700000000001</v>
      </c>
      <c r="H669" s="115">
        <f>VLOOKUP($A669,raw_아이건설넷목록!$B:$R,8,FALSE)</f>
        <v>55253495</v>
      </c>
      <c r="I669" s="114">
        <f>IF(E669="","-",IF(E669&lt;1000000000,낙찰하한율!$B$3,IF(AND(E669&lt;5000000000,E669&gt;=1000000000),낙찰하한율!$B$4,IF(AND(E669&gt;=5000000000,E669&lt;10000000000),낙찰하한율!$B$5,IF(AND(E669&gt;=10000000000,E669&lt;30000000000),낙찰하한율!$B$6)))))</f>
        <v>0.87744999999999995</v>
      </c>
      <c r="J669" s="115">
        <f t="shared" si="209"/>
        <v>962139185.91185451</v>
      </c>
      <c r="K669" s="115">
        <f>VLOOKUP($A669,raw_아이건설넷목록!$B:$R,9,FALSE)</f>
        <v>930614232</v>
      </c>
      <c r="L669" s="115">
        <f t="shared" si="210"/>
        <v>920547405.60676324</v>
      </c>
      <c r="M669" s="120">
        <f t="shared" si="211"/>
        <v>0.96542724600914931</v>
      </c>
      <c r="N669" s="115">
        <f t="shared" si="212"/>
        <v>962139185.91185451</v>
      </c>
      <c r="O669" s="119">
        <f t="shared" si="213"/>
        <v>0.88611558033599114</v>
      </c>
      <c r="P669" s="119"/>
      <c r="Q669" s="116">
        <f t="shared" si="214"/>
        <v>1.0048119549053973</v>
      </c>
      <c r="R669" s="134">
        <v>957825000</v>
      </c>
      <c r="S669" s="115" t="str">
        <f>VLOOKUP(A669,raw_아이건설넷결과!C:N,10,FALSE)</f>
        <v>(주)아녜스디자인</v>
      </c>
      <c r="T669" s="126">
        <f t="shared" si="215"/>
        <v>87.746326228430476</v>
      </c>
      <c r="U669" s="123">
        <f t="shared" si="216"/>
        <v>88.37099478181419</v>
      </c>
      <c r="V669" s="119">
        <f t="shared" si="194"/>
        <v>0.88794958343105967</v>
      </c>
      <c r="W669" s="178" t="str">
        <f>VLOOKUP(A669,raw_아이건설넷결과!C:H,6,FALSE)</f>
        <v>1,083,868,075</v>
      </c>
      <c r="X669" s="84">
        <f t="shared" si="217"/>
        <v>1.0047975420253956</v>
      </c>
      <c r="Y669" s="118">
        <f t="shared" si="218"/>
        <v>100479.75420253957</v>
      </c>
      <c r="Z669" s="121">
        <f t="shared" si="219"/>
        <v>957811358.22099996</v>
      </c>
      <c r="AA669" s="83">
        <f t="shared" si="220"/>
        <v>935078892.88745129</v>
      </c>
      <c r="AB669" s="118">
        <f t="shared" si="221"/>
        <v>916377315.02970231</v>
      </c>
      <c r="AC669" s="61" t="e">
        <f>INDEX(raw_공고목록!A:A,MATCH(직접!$A669,raw_공고목록!C:C,0))</f>
        <v>#N/A</v>
      </c>
      <c r="AD669" s="61" t="e">
        <f t="shared" si="222"/>
        <v>#N/A</v>
      </c>
      <c r="AE669" s="186" t="e">
        <f>LEFT(VLOOKUP($A669,raw_공고목록!$C:$X,7,FALSE),10)</f>
        <v>#N/A</v>
      </c>
      <c r="AF669" s="9" t="e">
        <f>VLOOKUP(A669,raw_부광!A:L,12,FALSE)</f>
        <v>#N/A</v>
      </c>
    </row>
    <row r="670" spans="1:32" ht="12" customHeight="1">
      <c r="A670" s="19" t="s">
        <v>12324</v>
      </c>
      <c r="B670" s="203" t="str">
        <f>VLOOKUP(A670,raw_아이건설넷목록!$B:$R,2,FALSE)</f>
        <v xml:space="preserve">[기][수의]45차 00식당 개선공사(본공사) </v>
      </c>
      <c r="C670" s="18" t="str">
        <f>VLOOKUP($A670,raw_아이건설넷목록!$B:$R,10,FALSE)</f>
        <v>육군사관학교</v>
      </c>
      <c r="D670" s="19" t="s">
        <v>20</v>
      </c>
      <c r="E670" s="115">
        <f>VLOOKUP($A670,raw_아이건설넷목록!$B:$R,6,FALSE)</f>
        <v>223665355</v>
      </c>
      <c r="F670" s="115">
        <f>VLOOKUP($A670,raw_아이건설넷목록!$B:$R,5,FALSE)</f>
        <v>246031890</v>
      </c>
      <c r="G670" s="184">
        <v>1.0093799999999999</v>
      </c>
      <c r="H670" s="115">
        <f>VLOOKUP($A670,raw_아이건설넷목록!$B:$R,8,FALSE)</f>
        <v>0</v>
      </c>
      <c r="I670" s="114">
        <f>IF(E670="","-",IF(E670&lt;1000000000,낙찰하한율!$B$3,IF(AND(E670&lt;5000000000,E670&gt;=1000000000),낙찰하한율!$B$4,IF(AND(E670&gt;=5000000000,E670&lt;10000000000),낙찰하한율!$B$5,IF(AND(E670&gt;=10000000000,E670&lt;30000000000),낙찰하한율!$B$6)))))</f>
        <v>0.87744999999999995</v>
      </c>
      <c r="J670" s="115">
        <f t="shared" si="209"/>
        <v>217905642.67653906</v>
      </c>
      <c r="K670" s="115">
        <f>VLOOKUP($A670,raw_아이건설넷목록!$B:$R,9,FALSE)</f>
        <v>0</v>
      </c>
      <c r="L670" s="115">
        <f t="shared" si="210"/>
        <v>0</v>
      </c>
      <c r="M670" s="120">
        <f t="shared" si="211"/>
        <v>0</v>
      </c>
      <c r="N670" s="115">
        <f t="shared" si="212"/>
        <v>217905642.67653906</v>
      </c>
      <c r="O670" s="119">
        <f t="shared" si="213"/>
        <v>0.88568048099999985</v>
      </c>
      <c r="P670" s="119"/>
      <c r="Q670" s="116">
        <f t="shared" si="214"/>
        <v>1.0004770001586201</v>
      </c>
      <c r="R670" s="134">
        <v>215983657</v>
      </c>
      <c r="S670" s="115" t="str">
        <f>VLOOKUP(A670,raw_아이건설넷결과!C:N,10,FALSE)</f>
        <v>(주)디에이치대호건설</v>
      </c>
      <c r="T670" s="126">
        <f t="shared" si="215"/>
        <v>87.747119715437634</v>
      </c>
      <c r="U670" s="123">
        <f t="shared" si="216"/>
        <v>87.747119715437634</v>
      </c>
      <c r="V670" s="119">
        <f t="shared" si="194"/>
        <v>0.87786854378918111</v>
      </c>
      <c r="W670" s="178" t="str">
        <f>VLOOKUP(A670,raw_아이건설넷결과!C:H,6,FALSE)</f>
        <v>246,143,301</v>
      </c>
      <c r="X670" s="84">
        <f t="shared" si="217"/>
        <v>1.000452831541472</v>
      </c>
      <c r="Y670" s="118">
        <f t="shared" si="218"/>
        <v>100045.2831541472</v>
      </c>
      <c r="Z670" s="121">
        <f t="shared" si="219"/>
        <v>215978439.46245</v>
      </c>
      <c r="AA670" s="83">
        <f t="shared" si="220"/>
        <v>0</v>
      </c>
      <c r="AB670" s="118">
        <f t="shared" si="221"/>
        <v>0</v>
      </c>
      <c r="AC670" s="61" t="e">
        <f>INDEX(raw_공고목록!A:A,MATCH(직접!$A670,raw_공고목록!C:C,0))</f>
        <v>#N/A</v>
      </c>
      <c r="AD670" s="61" t="e">
        <f t="shared" si="222"/>
        <v>#N/A</v>
      </c>
      <c r="AE670" s="186" t="e">
        <f>LEFT(VLOOKUP($A670,raw_공고목록!$C:$X,7,FALSE),10)</f>
        <v>#N/A</v>
      </c>
      <c r="AF670" s="9" t="e">
        <f>VLOOKUP(A670,raw_부광!A:L,12,FALSE)</f>
        <v>#N/A</v>
      </c>
    </row>
    <row r="671" spans="1:32" ht="12" customHeight="1">
      <c r="A671" s="19" t="s">
        <v>12236</v>
      </c>
      <c r="B671" s="203" t="str">
        <f>VLOOKUP(A671,raw_아이건설넷목록!$B:$R,2,FALSE)</f>
        <v xml:space="preserve">[기][A값][순]녹천초 외 1교(당현초)장애인편의시설 설치 및 기타공사 (긴급공고) </v>
      </c>
      <c r="C671" s="18" t="str">
        <f>VLOOKUP($A671,raw_아이건설넷목록!$B:$R,10,FALSE)</f>
        <v>서울특별시교육청 서울특별시북부교육지원청</v>
      </c>
      <c r="D671" s="19" t="s">
        <v>20</v>
      </c>
      <c r="E671" s="115">
        <f>VLOOKUP($A671,raw_아이건설넷목록!$B:$R,6,FALSE)</f>
        <v>543880000</v>
      </c>
      <c r="F671" s="115">
        <f>VLOOKUP($A671,raw_아이건설넷목록!$B:$R,5,FALSE)</f>
        <v>598268000</v>
      </c>
      <c r="G671" s="184">
        <v>1.0063800000000001</v>
      </c>
      <c r="H671" s="115">
        <f>VLOOKUP($A671,raw_아이건설넷목록!$B:$R,8,FALSE)</f>
        <v>26191259</v>
      </c>
      <c r="I671" s="114">
        <f>IF(E671="","-",IF(E671&lt;1000000000,낙찰하한율!$B$3,IF(AND(E671&lt;5000000000,E671&gt;=1000000000),낙찰하한율!$B$4,IF(AND(E671&gt;=5000000000,E671&lt;10000000000),낙찰하한율!$B$5,IF(AND(E671&gt;=10000000000,E671&lt;30000000000),낙찰하한율!$B$6)))))</f>
        <v>0.87744999999999995</v>
      </c>
      <c r="J671" s="115">
        <f t="shared" si="209"/>
        <v>531509178.02755803</v>
      </c>
      <c r="K671" s="115">
        <f>VLOOKUP($A671,raw_아이건설넷목록!$B:$R,9,FALSE)</f>
        <v>525991895</v>
      </c>
      <c r="L671" s="115">
        <f t="shared" si="210"/>
        <v>518760768.82429802</v>
      </c>
      <c r="M671" s="120">
        <f t="shared" si="211"/>
        <v>0.98209501481715833</v>
      </c>
      <c r="N671" s="115">
        <f t="shared" si="212"/>
        <v>531509178.02755803</v>
      </c>
      <c r="O671" s="119">
        <f t="shared" si="213"/>
        <v>0.883304428955202</v>
      </c>
      <c r="P671" s="119"/>
      <c r="Q671" s="116">
        <f t="shared" si="214"/>
        <v>1.0006421648628832</v>
      </c>
      <c r="R671" s="134">
        <v>528497100</v>
      </c>
      <c r="S671" s="115" t="str">
        <f>VLOOKUP(A671,raw_아이건설넷결과!C:N,10,FALSE)</f>
        <v>(주)에이치디토건</v>
      </c>
      <c r="T671" s="126">
        <f t="shared" si="215"/>
        <v>87.749316746833458</v>
      </c>
      <c r="U671" s="123">
        <f t="shared" si="216"/>
        <v>88.285313974827517</v>
      </c>
      <c r="V671" s="119">
        <f t="shared" si="194"/>
        <v>0.88337851932578715</v>
      </c>
      <c r="W671" s="178" t="str">
        <f>VLOOKUP(A671,raw_아이건설넷결과!C:H,6,FALSE)</f>
        <v>598,624,025</v>
      </c>
      <c r="X671" s="84">
        <f t="shared" si="217"/>
        <v>1.0005950928346494</v>
      </c>
      <c r="Y671" s="118">
        <f t="shared" si="218"/>
        <v>100059.50928346494</v>
      </c>
      <c r="Z671" s="121">
        <f t="shared" si="219"/>
        <v>528472389.52669996</v>
      </c>
      <c r="AA671" s="83">
        <f t="shared" si="220"/>
        <v>526304909.00779819</v>
      </c>
      <c r="AB671" s="118">
        <f t="shared" si="221"/>
        <v>515778810.8276422</v>
      </c>
      <c r="AC671" s="61" t="e">
        <f>INDEX(raw_공고목록!A:A,MATCH(직접!$A671,raw_공고목록!C:C,0))</f>
        <v>#N/A</v>
      </c>
      <c r="AD671" s="61" t="e">
        <f t="shared" si="222"/>
        <v>#N/A</v>
      </c>
      <c r="AE671" s="186" t="e">
        <f>LEFT(VLOOKUP($A671,raw_공고목록!$C:$X,7,FALSE),10)</f>
        <v>#N/A</v>
      </c>
      <c r="AF671" s="9" t="e">
        <f>VLOOKUP(A671,raw_부광!A:L,12,FALSE)</f>
        <v>#N/A</v>
      </c>
    </row>
    <row r="672" spans="1:32" ht="12" customHeight="1">
      <c r="A672" s="19" t="s">
        <v>12239</v>
      </c>
      <c r="B672" s="203" t="str">
        <f>VLOOKUP(A672,raw_아이건설넷목록!$B:$R,2,FALSE)</f>
        <v xml:space="preserve">[기][A값][수의][긴급]서울성북초등학교 덤웨이터 철거 및 통학로 개선공사 (긴급공고) </v>
      </c>
      <c r="C672" s="18" t="str">
        <f>VLOOKUP($A672,raw_아이건설넷목록!$B:$R,10,FALSE)</f>
        <v>서울특별시교육청 서울특별시성북강북교육지원청</v>
      </c>
      <c r="D672" s="19" t="s">
        <v>20</v>
      </c>
      <c r="E672" s="115">
        <f>VLOOKUP($A672,raw_아이건설넷목록!$B:$R,6,FALSE)</f>
        <v>99422728</v>
      </c>
      <c r="F672" s="115">
        <f>VLOOKUP($A672,raw_아이건설넷목록!$B:$R,5,FALSE)</f>
        <v>109365000</v>
      </c>
      <c r="G672" s="184">
        <v>1.00658</v>
      </c>
      <c r="H672" s="115">
        <f>VLOOKUP($A672,raw_아이건설넷목록!$B:$R,8,FALSE)</f>
        <v>5544550</v>
      </c>
      <c r="I672" s="114">
        <f>IF(E672="","-",IF(E672&lt;1000000000,낙찰하한율!$B$3,IF(AND(E672&lt;5000000000,E672&gt;=1000000000),낙찰하한율!$B$4,IF(AND(E672&gt;=5000000000,E672&lt;10000000000),낙찰하한율!$B$5,IF(AND(E672&gt;=10000000000,E672&lt;30000000000),낙찰하한율!$B$6)))))</f>
        <v>0.87744999999999995</v>
      </c>
      <c r="J672" s="115">
        <f t="shared" si="209"/>
        <v>97273235.913165003</v>
      </c>
      <c r="K672" s="115">
        <f>VLOOKUP($A672,raw_아이건설넷목록!$B:$R,9,FALSE)</f>
        <v>0</v>
      </c>
      <c r="L672" s="115">
        <f t="shared" si="210"/>
        <v>0</v>
      </c>
      <c r="M672" s="120">
        <f t="shared" si="211"/>
        <v>-7.0807438566570556E-3</v>
      </c>
      <c r="N672" s="115">
        <f t="shared" si="212"/>
        <v>97273235.913165003</v>
      </c>
      <c r="O672" s="119">
        <f t="shared" si="213"/>
        <v>0.88353196227877073</v>
      </c>
      <c r="P672" s="119"/>
      <c r="Q672" s="116">
        <f t="shared" si="214"/>
        <v>0.99532729246224427</v>
      </c>
      <c r="R672" s="134">
        <v>96193400</v>
      </c>
      <c r="S672" s="115" t="str">
        <f>VLOOKUP(A672,raw_아이건설넷결과!C:N,10,FALSE)</f>
        <v>주식회사 일경이앤씨</v>
      </c>
      <c r="T672" s="126">
        <f t="shared" si="215"/>
        <v>87.747967989251336</v>
      </c>
      <c r="U672" s="123">
        <f t="shared" si="216"/>
        <v>88.372053498158834</v>
      </c>
      <c r="V672" s="119">
        <f t="shared" si="194"/>
        <v>0.87956293146801989</v>
      </c>
      <c r="W672" s="178" t="str">
        <f>VLOOKUP(A672,raw_아이건설넷결과!C:H,6,FALSE)</f>
        <v>108,850,475</v>
      </c>
      <c r="X672" s="84">
        <f t="shared" si="217"/>
        <v>0.9952953412883464</v>
      </c>
      <c r="Y672" s="118">
        <f t="shared" si="218"/>
        <v>99529.534128834639</v>
      </c>
      <c r="Z672" s="121">
        <f t="shared" si="219"/>
        <v>96190333.891249999</v>
      </c>
      <c r="AA672" s="83">
        <f t="shared" si="220"/>
        <v>0</v>
      </c>
      <c r="AB672" s="118">
        <f t="shared" si="221"/>
        <v>0</v>
      </c>
      <c r="AC672" s="61" t="e">
        <f>INDEX(raw_공고목록!A:A,MATCH(직접!$A672,raw_공고목록!C:C,0))</f>
        <v>#N/A</v>
      </c>
      <c r="AD672" s="61" t="e">
        <f t="shared" si="222"/>
        <v>#N/A</v>
      </c>
      <c r="AE672" s="186" t="e">
        <f>LEFT(VLOOKUP($A672,raw_공고목록!$C:$X,7,FALSE),10)</f>
        <v>#N/A</v>
      </c>
      <c r="AF672" s="9" t="e">
        <f>VLOOKUP(A672,raw_부광!A:L,12,FALSE)</f>
        <v>#N/A</v>
      </c>
    </row>
    <row r="673" spans="1:32" ht="12" customHeight="1">
      <c r="A673" s="19" t="s">
        <v>12273</v>
      </c>
      <c r="B673" s="203" t="str">
        <f>VLOOKUP(A673,raw_아이건설넷목록!$B:$R,2,FALSE)</f>
        <v xml:space="preserve">[기][A값][순]청계초 본관 외부창호개선 및 기타공사 (긴급공고) </v>
      </c>
      <c r="C673" s="18" t="str">
        <f>VLOOKUP($A673,raw_아이건설넷목록!$B:$R,10,FALSE)</f>
        <v>서울특별시교육청 서울특별시북부교육지원청</v>
      </c>
      <c r="D673" s="19" t="s">
        <v>20</v>
      </c>
      <c r="E673" s="115">
        <f>VLOOKUP($A673,raw_아이건설넷목록!$B:$R,6,FALSE)</f>
        <v>684158182</v>
      </c>
      <c r="F673" s="115">
        <f>VLOOKUP($A673,raw_아이건설넷목록!$B:$R,5,FALSE)</f>
        <v>752574000</v>
      </c>
      <c r="G673" s="184">
        <v>1.0063800000000001</v>
      </c>
      <c r="H673" s="115">
        <f>VLOOKUP($A673,raw_아이건설넷목록!$B:$R,8,FALSE)</f>
        <v>38946474</v>
      </c>
      <c r="I673" s="114">
        <f>IF(E673="","-",IF(E673&lt;1000000000,낙찰하한율!$B$3,IF(AND(E673&lt;5000000000,E673&gt;=1000000000),낙찰하한율!$B$4,IF(AND(E673&gt;=5000000000,E673&lt;10000000000),낙찰하한율!$B$5,IF(AND(E673&gt;=10000000000,E673&lt;30000000000),낙찰하한율!$B$6)))))</f>
        <v>0.87744999999999995</v>
      </c>
      <c r="J673" s="115">
        <f t="shared" si="209"/>
        <v>669331954.52789402</v>
      </c>
      <c r="K673" s="115">
        <f>VLOOKUP($A673,raw_아이건설넷목록!$B:$R,9,FALSE)</f>
        <v>642811326</v>
      </c>
      <c r="L673" s="115">
        <f t="shared" si="210"/>
        <v>633974213.01468241</v>
      </c>
      <c r="M673" s="120">
        <f t="shared" si="211"/>
        <v>0.95283573911454034</v>
      </c>
      <c r="N673" s="115">
        <f t="shared" si="212"/>
        <v>669331954.52789402</v>
      </c>
      <c r="O673" s="119">
        <f t="shared" si="213"/>
        <v>0.88335365097435159</v>
      </c>
      <c r="P673" s="119"/>
      <c r="Q673" s="116">
        <f t="shared" si="214"/>
        <v>1.0023981869751344</v>
      </c>
      <c r="R673" s="134">
        <v>666702580</v>
      </c>
      <c r="S673" s="115" t="str">
        <f>VLOOKUP(A673,raw_아이건설넷결과!C:N,10,FALSE)</f>
        <v>(주)시엘에스이엔지</v>
      </c>
      <c r="T673" s="126">
        <f t="shared" si="215"/>
        <v>87.745749762324195</v>
      </c>
      <c r="U673" s="123">
        <f t="shared" si="216"/>
        <v>88.378407649163336</v>
      </c>
      <c r="V673" s="119">
        <f t="shared" si="194"/>
        <v>0.88589637696758061</v>
      </c>
      <c r="W673" s="178" t="str">
        <f>VLOOKUP(A673,raw_아이건설넷결과!C:H,6,FALSE)</f>
        <v>754,372,700</v>
      </c>
      <c r="X673" s="84">
        <f t="shared" si="217"/>
        <v>1.0023900639671315</v>
      </c>
      <c r="Y673" s="118">
        <f t="shared" si="218"/>
        <v>100239.00639671314</v>
      </c>
      <c r="Z673" s="121">
        <f t="shared" si="219"/>
        <v>666697216.00370002</v>
      </c>
      <c r="AA673" s="83">
        <f t="shared" si="220"/>
        <v>644347686.18793666</v>
      </c>
      <c r="AB673" s="118">
        <f t="shared" si="221"/>
        <v>631460732.46417797</v>
      </c>
      <c r="AC673" s="61" t="e">
        <f>INDEX(raw_공고목록!A:A,MATCH(직접!$A673,raw_공고목록!C:C,0))</f>
        <v>#N/A</v>
      </c>
      <c r="AD673" s="61" t="e">
        <f t="shared" si="222"/>
        <v>#N/A</v>
      </c>
      <c r="AE673" s="186" t="e">
        <f>LEFT(VLOOKUP($A673,raw_공고목록!$C:$X,7,FALSE),10)</f>
        <v>#N/A</v>
      </c>
      <c r="AF673" s="9" t="e">
        <f>VLOOKUP(A673,raw_부광!A:L,12,FALSE)</f>
        <v>#N/A</v>
      </c>
    </row>
    <row r="674" spans="1:32" ht="12" customHeight="1">
      <c r="A674" s="19" t="s">
        <v>12275</v>
      </c>
      <c r="B674" s="203" t="str">
        <f>VLOOKUP(A674,raw_아이건설넷목록!$B:$R,2,FALSE)</f>
        <v xml:space="preserve">[기][A값][수의]창경초 장애인편의시설 설치공사 </v>
      </c>
      <c r="C674" s="18" t="str">
        <f>VLOOKUP($A674,raw_아이건설넷목록!$B:$R,10,FALSE)</f>
        <v>서울특별시교육청 서울특별시북부교육지원청</v>
      </c>
      <c r="D674" s="19" t="s">
        <v>20</v>
      </c>
      <c r="E674" s="115">
        <f>VLOOKUP($A674,raw_아이건설넷목록!$B:$R,6,FALSE)</f>
        <v>278070000</v>
      </c>
      <c r="F674" s="115">
        <f>VLOOKUP($A674,raw_아이건설넷목록!$B:$R,5,FALSE)</f>
        <v>305877000</v>
      </c>
      <c r="G674" s="184">
        <v>1.0063800000000001</v>
      </c>
      <c r="H674" s="115">
        <f>VLOOKUP($A674,raw_아이건설넷목록!$B:$R,8,FALSE)</f>
        <v>12608511</v>
      </c>
      <c r="I674" s="114">
        <f>IF(E674="","-",IF(E674&lt;1000000000,낙찰하한율!$B$3,IF(AND(E674&lt;5000000000,E674&gt;=1000000000),낙찰하한율!$B$4,IF(AND(E674&gt;=5000000000,E674&lt;10000000000),낙찰하한율!$B$5,IF(AND(E674&gt;=10000000000,E674&lt;30000000000),낙찰하한율!$B$6)))))</f>
        <v>0.87744999999999995</v>
      </c>
      <c r="J674" s="115">
        <f t="shared" si="209"/>
        <v>271649286.18893695</v>
      </c>
      <c r="K674" s="115">
        <f>VLOOKUP($A674,raw_아이건설넷목록!$B:$R,9,FALSE)</f>
        <v>0</v>
      </c>
      <c r="L674" s="115">
        <f t="shared" si="210"/>
        <v>0</v>
      </c>
      <c r="M674" s="120">
        <f t="shared" si="211"/>
        <v>-5.7571549307804245E-3</v>
      </c>
      <c r="N674" s="115">
        <f t="shared" si="212"/>
        <v>271649286.18893695</v>
      </c>
      <c r="O674" s="119">
        <f t="shared" si="213"/>
        <v>0.8832888118059522</v>
      </c>
      <c r="P674" s="119"/>
      <c r="Q674" s="116">
        <f t="shared" si="214"/>
        <v>0.98057299371682882</v>
      </c>
      <c r="R674" s="134">
        <v>264722898</v>
      </c>
      <c r="S674" s="115" t="str">
        <f>VLOOKUP(A674,raw_아이건설넷결과!C:N,10,FALSE)</f>
        <v>(주)뉴램건설</v>
      </c>
      <c r="T674" s="126">
        <f t="shared" si="215"/>
        <v>87.890995127578293</v>
      </c>
      <c r="U674" s="123">
        <f t="shared" si="216"/>
        <v>88.40083891718173</v>
      </c>
      <c r="V674" s="119">
        <f t="shared" si="194"/>
        <v>0.86545538893084473</v>
      </c>
      <c r="W674" s="178" t="str">
        <f>VLOOKUP(A674,raw_아이건설넷결과!C:H,6,FALSE)</f>
        <v>299,457,450</v>
      </c>
      <c r="X674" s="84">
        <f t="shared" si="217"/>
        <v>0.97901264233662555</v>
      </c>
      <c r="Y674" s="118">
        <f t="shared" si="218"/>
        <v>97901.264233662558</v>
      </c>
      <c r="Z674" s="121">
        <f t="shared" si="219"/>
        <v>264304112.52554998</v>
      </c>
      <c r="AA674" s="83">
        <f t="shared" si="220"/>
        <v>0</v>
      </c>
      <c r="AB674" s="118">
        <f t="shared" si="221"/>
        <v>0</v>
      </c>
      <c r="AC674" s="61" t="e">
        <f>INDEX(raw_공고목록!A:A,MATCH(직접!$A674,raw_공고목록!C:C,0))</f>
        <v>#N/A</v>
      </c>
      <c r="AD674" s="61" t="e">
        <f t="shared" si="222"/>
        <v>#N/A</v>
      </c>
      <c r="AE674" s="186" t="e">
        <f>LEFT(VLOOKUP($A674,raw_공고목록!$C:$X,7,FALSE),10)</f>
        <v>#N/A</v>
      </c>
      <c r="AF674" s="9" t="e">
        <f>VLOOKUP(A674,raw_부광!A:L,12,FALSE)</f>
        <v>#N/A</v>
      </c>
    </row>
    <row r="675" spans="1:32" ht="12" customHeight="1">
      <c r="A675" s="19" t="s">
        <v>12277</v>
      </c>
      <c r="B675" s="203" t="str">
        <f>VLOOKUP(A675,raw_아이건설넷목록!$B:$R,2,FALSE)</f>
        <v xml:space="preserve">[기][A값][순]「서울문화예술교육센터 강북」 실내공간 조성공사(건축, 기계) (긴급공고) </v>
      </c>
      <c r="C675" s="18" t="str">
        <f>VLOOKUP($A675,raw_아이건설넷목록!$B:$R,10,FALSE)</f>
        <v>재단법인서울문화재단</v>
      </c>
      <c r="D675" s="19" t="s">
        <v>20</v>
      </c>
      <c r="E675" s="115">
        <f>VLOOKUP($A675,raw_아이건설넷목록!$B:$R,6,FALSE)</f>
        <v>352360000</v>
      </c>
      <c r="F675" s="115">
        <f>VLOOKUP($A675,raw_아이건설넷목록!$B:$R,5,FALSE)</f>
        <v>387596000</v>
      </c>
      <c r="G675" s="184">
        <v>1.0063599999999999</v>
      </c>
      <c r="H675" s="115">
        <f>VLOOKUP($A675,raw_아이건설넷목록!$B:$R,8,FALSE)</f>
        <v>20349455</v>
      </c>
      <c r="I675" s="114">
        <f>IF(E675="","-",IF(E675&lt;1000000000,낙찰하한율!$B$3,IF(AND(E675&lt;5000000000,E675&gt;=1000000000),낙찰하한율!$B$4,IF(AND(E675&gt;=5000000000,E675&lt;10000000000),낙찰하한율!$B$5,IF(AND(E675&gt;=10000000000,E675&lt;30000000000),낙찰하한율!$B$6)))))</f>
        <v>0.87744999999999995</v>
      </c>
      <c r="J675" s="115">
        <f t="shared" si="209"/>
        <v>344752947.17112195</v>
      </c>
      <c r="K675" s="115">
        <f>VLOOKUP($A675,raw_아이건설넷목록!$B:$R,9,FALSE)</f>
        <v>330213249</v>
      </c>
      <c r="L675" s="115">
        <f t="shared" si="210"/>
        <v>325667137.15836716</v>
      </c>
      <c r="M675" s="120">
        <f t="shared" si="211"/>
        <v>0.95024112818599715</v>
      </c>
      <c r="N675" s="115">
        <f t="shared" si="212"/>
        <v>344752947.17112195</v>
      </c>
      <c r="O675" s="119">
        <f t="shared" si="213"/>
        <v>0.88333980697115055</v>
      </c>
      <c r="P675" s="119"/>
      <c r="Q675" s="116">
        <f t="shared" si="214"/>
        <v>1.0092237576251761</v>
      </c>
      <c r="R675" s="134">
        <v>345726900</v>
      </c>
      <c r="S675" s="115" t="str">
        <f>VLOOKUP(A675,raw_아이건설넷결과!C:N,10,FALSE)</f>
        <v>원전종합건설 주식회사</v>
      </c>
      <c r="T675" s="126">
        <f t="shared" si="215"/>
        <v>87.746932440183471</v>
      </c>
      <c r="U675" s="123">
        <f t="shared" si="216"/>
        <v>88.384373340085858</v>
      </c>
      <c r="V675" s="119">
        <f t="shared" si="194"/>
        <v>0.89197747138773364</v>
      </c>
      <c r="W675" s="178" t="str">
        <f>VLOOKUP(A675,raw_아이건설넷결과!C:H,6,FALSE)</f>
        <v>391,162,925</v>
      </c>
      <c r="X675" s="84">
        <f t="shared" si="217"/>
        <v>1.0092026878502358</v>
      </c>
      <c r="Y675" s="118">
        <f t="shared" si="218"/>
        <v>100920.26878502358</v>
      </c>
      <c r="Z675" s="121">
        <f t="shared" si="219"/>
        <v>345719734.25150001</v>
      </c>
      <c r="AA675" s="83">
        <f t="shared" si="220"/>
        <v>333252098.45455921</v>
      </c>
      <c r="AB675" s="118">
        <f t="shared" si="221"/>
        <v>326587056.48546803</v>
      </c>
      <c r="AC675" s="61" t="e">
        <f>INDEX(raw_공고목록!A:A,MATCH(직접!$A675,raw_공고목록!C:C,0))</f>
        <v>#N/A</v>
      </c>
      <c r="AD675" s="61" t="e">
        <f t="shared" si="222"/>
        <v>#N/A</v>
      </c>
      <c r="AE675" s="186" t="e">
        <f>LEFT(VLOOKUP($A675,raw_공고목록!$C:$X,7,FALSE),10)</f>
        <v>#N/A</v>
      </c>
      <c r="AF675" s="9" t="e">
        <f>VLOOKUP(A675,raw_부광!A:L,12,FALSE)</f>
        <v>#N/A</v>
      </c>
    </row>
    <row r="676" spans="1:32" ht="12" customHeight="1">
      <c r="A676" s="19" t="s">
        <v>12287</v>
      </c>
      <c r="B676" s="203" t="str">
        <f>VLOOKUP(A676,raw_아이건설넷목록!$B:$R,2,FALSE)</f>
        <v xml:space="preserve">[기][A값][순]인왕산 근린공원 주민복합문화공간 조성 공사(건축,기계) (긴급공고) </v>
      </c>
      <c r="C676" s="18" t="str">
        <f>VLOOKUP($A676,raw_아이건설넷목록!$B:$R,10,FALSE)</f>
        <v>서울특별시 종로구</v>
      </c>
      <c r="D676" s="19" t="s">
        <v>20</v>
      </c>
      <c r="E676" s="115">
        <f>VLOOKUP($A676,raw_아이건설넷목록!$B:$R,6,FALSE)</f>
        <v>2077750000</v>
      </c>
      <c r="F676" s="115">
        <f>VLOOKUP($A676,raw_아이건설넷목록!$B:$R,5,FALSE)</f>
        <v>2285525000</v>
      </c>
      <c r="G676" s="184">
        <v>1.00936</v>
      </c>
      <c r="H676" s="115">
        <f>VLOOKUP($A676,raw_아이건설넷목록!$B:$R,8,FALSE)</f>
        <v>126868693</v>
      </c>
      <c r="I676" s="114">
        <f>IF(E676="","-",IF(E676&lt;1000000000,낙찰하한율!$B$3,IF(AND(E676&lt;5000000000,E676&gt;=1000000000),낙찰하한율!$B$4,IF(AND(E676&gt;=5000000000,E676&lt;10000000000),낙찰하한율!$B$5,IF(AND(E676&gt;=10000000000,E676&lt;30000000000),낙찰하한율!$B$6)))))</f>
        <v>0.86745000000000005</v>
      </c>
      <c r="J676" s="115">
        <f t="shared" si="209"/>
        <v>2017952042.7764502</v>
      </c>
      <c r="K676" s="115">
        <f>VLOOKUP($A676,raw_아이건설넷목록!$B:$R,9,FALSE)</f>
        <v>1926157370</v>
      </c>
      <c r="L676" s="115">
        <f t="shared" si="210"/>
        <v>1905302478.9235361</v>
      </c>
      <c r="M676" s="120">
        <f t="shared" si="211"/>
        <v>0.95254028028109139</v>
      </c>
      <c r="N676" s="115">
        <f t="shared" si="212"/>
        <v>2017952042.7764502</v>
      </c>
      <c r="O676" s="119">
        <f t="shared" si="213"/>
        <v>0.87604652192390442</v>
      </c>
      <c r="P676" s="119"/>
      <c r="Q676" s="116">
        <f t="shared" si="214"/>
        <v>0.99846083962932086</v>
      </c>
      <c r="R676" s="134">
        <v>1996343600</v>
      </c>
      <c r="S676" s="115" t="str">
        <f>VLOOKUP(A676,raw_아이건설넷결과!C:N,10,FALSE)</f>
        <v>주식회사 성광산업개발</v>
      </c>
      <c r="T676" s="126">
        <f t="shared" si="215"/>
        <v>86.749444284626207</v>
      </c>
      <c r="U676" s="123">
        <f t="shared" si="216"/>
        <v>87.48614748922914</v>
      </c>
      <c r="V676" s="119">
        <f t="shared" si="194"/>
        <v>0.87347265945461106</v>
      </c>
      <c r="W676" s="178" t="str">
        <f>VLOOKUP(A676,raw_아이건설넷결과!C:H,6,FALSE)</f>
        <v>2,281,896,800</v>
      </c>
      <c r="X676" s="84">
        <f t="shared" si="217"/>
        <v>0.99841253103772654</v>
      </c>
      <c r="Y676" s="118">
        <f t="shared" si="218"/>
        <v>99841.253103772659</v>
      </c>
      <c r="Z676" s="121">
        <f t="shared" si="219"/>
        <v>1996247824.41715</v>
      </c>
      <c r="AA676" s="83">
        <f t="shared" si="220"/>
        <v>1923099654.9586706</v>
      </c>
      <c r="AB676" s="118">
        <f t="shared" si="221"/>
        <v>1884637661.8594971</v>
      </c>
      <c r="AC676" s="61" t="e">
        <f>INDEX(raw_공고목록!A:A,MATCH(직접!$A676,raw_공고목록!C:C,0))</f>
        <v>#N/A</v>
      </c>
      <c r="AD676" s="61" t="e">
        <f t="shared" si="222"/>
        <v>#N/A</v>
      </c>
      <c r="AE676" s="186" t="e">
        <f>LEFT(VLOOKUP($A676,raw_공고목록!$C:$X,7,FALSE),10)</f>
        <v>#N/A</v>
      </c>
      <c r="AF676" s="9" t="e">
        <f>VLOOKUP(A676,raw_부광!A:L,12,FALSE)</f>
        <v>#N/A</v>
      </c>
    </row>
    <row r="677" spans="1:32" ht="12" customHeight="1">
      <c r="A677" s="19" t="s">
        <v>12294</v>
      </c>
      <c r="B677" s="203" t="str">
        <f>VLOOKUP(A677,raw_아이건설넷목록!$B:$R,2,FALSE)</f>
        <v xml:space="preserve">[기][A값][수의]난우초 본관동 화장실 개선공사 </v>
      </c>
      <c r="C677" s="18" t="str">
        <f>VLOOKUP($A677,raw_아이건설넷목록!$B:$R,10,FALSE)</f>
        <v>서울특별시교육청 서울특별시동작관악교육지원청</v>
      </c>
      <c r="D677" s="19" t="s">
        <v>20</v>
      </c>
      <c r="E677" s="115">
        <f>VLOOKUP($A677,raw_아이건설넷목록!$B:$R,6,FALSE)</f>
        <v>317500000</v>
      </c>
      <c r="F677" s="115">
        <f>VLOOKUP($A677,raw_아이건설넷목록!$B:$R,5,FALSE)</f>
        <v>349250000</v>
      </c>
      <c r="G677" s="184">
        <v>1.00736</v>
      </c>
      <c r="H677" s="115">
        <f>VLOOKUP($A677,raw_아이건설넷목록!$B:$R,8,FALSE)</f>
        <v>19605300</v>
      </c>
      <c r="I677" s="114">
        <f>IF(E677="","-",IF(E677&lt;1000000000,낙찰하한율!$B$3,IF(AND(E677&lt;5000000000,E677&gt;=1000000000),낙찰하한율!$B$4,IF(AND(E677&gt;=5000000000,E677&lt;10000000000),낙찰하한율!$B$5,IF(AND(E677&gt;=10000000000,E677&lt;30000000000),낙찰하한율!$B$6)))))</f>
        <v>0.87744999999999995</v>
      </c>
      <c r="J677" s="115">
        <f t="shared" si="209"/>
        <v>311107509.69099998</v>
      </c>
      <c r="K677" s="115">
        <f>VLOOKUP($A677,raw_아이건설넷목록!$B:$R,9,FALSE)</f>
        <v>0</v>
      </c>
      <c r="L677" s="115">
        <f t="shared" si="210"/>
        <v>0</v>
      </c>
      <c r="M677" s="120">
        <f t="shared" si="211"/>
        <v>-7.8402157648124055E-3</v>
      </c>
      <c r="N677" s="115">
        <f t="shared" si="212"/>
        <v>311107509.69099998</v>
      </c>
      <c r="O677" s="119">
        <f t="shared" si="213"/>
        <v>0.88429211721286582</v>
      </c>
      <c r="P677" s="119"/>
      <c r="Q677" s="116">
        <f t="shared" si="214"/>
        <v>0.98605302591337163</v>
      </c>
      <c r="R677" s="134">
        <v>304578000</v>
      </c>
      <c r="S677" s="115" t="str">
        <f>VLOOKUP(A677,raw_아이건설넷결과!C:N,10,FALSE)</f>
        <v>동우엔지니어링 주식회사</v>
      </c>
      <c r="T677" s="126">
        <f t="shared" si="215"/>
        <v>87.764853892166698</v>
      </c>
      <c r="U677" s="123">
        <f t="shared" si="216"/>
        <v>88.461542371303622</v>
      </c>
      <c r="V677" s="119">
        <f t="shared" si="194"/>
        <v>0.8720916249105225</v>
      </c>
      <c r="W677" s="178" t="str">
        <f>VLOOKUP(A677,raw_아이건설넷결과!C:H,6,FALSE)</f>
        <v>344,305,550</v>
      </c>
      <c r="X677" s="84">
        <f t="shared" si="217"/>
        <v>0.98584266284896205</v>
      </c>
      <c r="Y677" s="118">
        <f t="shared" si="218"/>
        <v>98584.266284896206</v>
      </c>
      <c r="Z677" s="121">
        <f t="shared" si="219"/>
        <v>304513534.36250001</v>
      </c>
      <c r="AA677" s="83">
        <f t="shared" si="220"/>
        <v>0</v>
      </c>
      <c r="AB677" s="118">
        <f t="shared" si="221"/>
        <v>0</v>
      </c>
      <c r="AC677" s="61" t="e">
        <f>INDEX(raw_공고목록!A:A,MATCH(직접!$A677,raw_공고목록!C:C,0))</f>
        <v>#N/A</v>
      </c>
      <c r="AD677" s="61" t="e">
        <f t="shared" si="222"/>
        <v>#N/A</v>
      </c>
      <c r="AE677" s="186" t="e">
        <f>LEFT(VLOOKUP($A677,raw_공고목록!$C:$X,7,FALSE),10)</f>
        <v>#N/A</v>
      </c>
      <c r="AF677" s="9" t="e">
        <f>VLOOKUP(A677,raw_부광!A:L,12,FALSE)</f>
        <v>#N/A</v>
      </c>
    </row>
    <row r="678" spans="1:32" ht="12" customHeight="1">
      <c r="A678" s="19" t="s">
        <v>12297</v>
      </c>
      <c r="B678" s="203" t="str">
        <f>VLOOKUP(A678,raw_아이건설넷목록!$B:$R,2,FALSE)</f>
        <v xml:space="preserve">[기][A값][순][긴급] 영남중학교 계단난간, 복도벽체 및 학생 휴게시설 개선공사 (긴급공고) </v>
      </c>
      <c r="C678" s="18" t="str">
        <f>VLOOKUP($A678,raw_아이건설넷목록!$B:$R,10,FALSE)</f>
        <v>서울특별시남부교육청 영남중학교</v>
      </c>
      <c r="D678" s="19" t="s">
        <v>20</v>
      </c>
      <c r="E678" s="115">
        <f>VLOOKUP($A678,raw_아이건설넷목록!$B:$R,6,FALSE)</f>
        <v>403263637</v>
      </c>
      <c r="F678" s="115">
        <f>VLOOKUP($A678,raw_아이건설넷목록!$B:$R,5,FALSE)</f>
        <v>443590000</v>
      </c>
      <c r="G678" s="184">
        <v>1.0063800000000001</v>
      </c>
      <c r="H678" s="115">
        <f>VLOOKUP($A678,raw_아이건설넷목록!$B:$R,8,FALSE)</f>
        <v>26029886</v>
      </c>
      <c r="I678" s="114">
        <f>IF(E678="","-",IF(E678&lt;1000000000,낙찰하한율!$B$3,IF(AND(E678&lt;5000000000,E678&gt;=1000000000),낙찰하한율!$B$4,IF(AND(E678&gt;=5000000000,E678&lt;10000000000),낙찰하한율!$B$5,IF(AND(E678&gt;=10000000000,E678&lt;30000000000),낙찰하한율!$B$6)))))</f>
        <v>0.87744999999999995</v>
      </c>
      <c r="J678" s="115">
        <f t="shared" si="209"/>
        <v>394901282.95959002</v>
      </c>
      <c r="K678" s="115">
        <f>VLOOKUP($A678,raw_아이건설넷목록!$B:$R,9,FALSE)</f>
        <v>378795692</v>
      </c>
      <c r="L678" s="115">
        <f t="shared" si="210"/>
        <v>373588160.34466076</v>
      </c>
      <c r="M678" s="120">
        <f t="shared" si="211"/>
        <v>0.95162258243634401</v>
      </c>
      <c r="N678" s="115">
        <f t="shared" si="212"/>
        <v>394901282.95959002</v>
      </c>
      <c r="O678" s="119">
        <f t="shared" si="213"/>
        <v>0.8833971076068583</v>
      </c>
      <c r="P678" s="119"/>
      <c r="Q678" s="116">
        <f t="shared" si="214"/>
        <v>0.99603608206772964</v>
      </c>
      <c r="R678" s="134">
        <v>390875140</v>
      </c>
      <c r="S678" s="115" t="str">
        <f>VLOOKUP(A678,raw_아이건설넷결과!C:N,10,FALSE)</f>
        <v>푸름산업개발주식회사</v>
      </c>
      <c r="T678" s="126">
        <f t="shared" si="215"/>
        <v>87.746259979559341</v>
      </c>
      <c r="U678" s="123">
        <f t="shared" si="216"/>
        <v>88.468181483568159</v>
      </c>
      <c r="V678" s="119">
        <f t="shared" si="194"/>
        <v>0.8811631010617913</v>
      </c>
      <c r="W678" s="178" t="str">
        <f>VLOOKUP(A678,raw_아이건설넷결과!C:H,6,FALSE)</f>
        <v>441,825,675</v>
      </c>
      <c r="X678" s="84">
        <f t="shared" si="217"/>
        <v>0.99602262224125881</v>
      </c>
      <c r="Y678" s="118">
        <f t="shared" si="218"/>
        <v>99602.26222412588</v>
      </c>
      <c r="Z678" s="121">
        <f t="shared" si="219"/>
        <v>390869901.05804998</v>
      </c>
      <c r="AA678" s="83">
        <f t="shared" si="220"/>
        <v>377289078.43953222</v>
      </c>
      <c r="AB678" s="118">
        <f t="shared" si="221"/>
        <v>369743296.87074155</v>
      </c>
      <c r="AC678" s="61" t="e">
        <f>INDEX(raw_공고목록!A:A,MATCH(직접!$A678,raw_공고목록!C:C,0))</f>
        <v>#N/A</v>
      </c>
      <c r="AD678" s="61" t="e">
        <f t="shared" si="222"/>
        <v>#N/A</v>
      </c>
      <c r="AE678" s="186" t="e">
        <f>LEFT(VLOOKUP($A678,raw_공고목록!$C:$X,7,FALSE),10)</f>
        <v>#N/A</v>
      </c>
      <c r="AF678" s="9" t="e">
        <f>VLOOKUP(A678,raw_부광!A:L,12,FALSE)</f>
        <v>#N/A</v>
      </c>
    </row>
    <row r="679" spans="1:32" ht="12" customHeight="1">
      <c r="A679" s="19" t="s">
        <v>12300</v>
      </c>
      <c r="B679" s="203" t="str">
        <f>VLOOKUP(A679,raw_아이건설넷목록!$B:$R,2,FALSE)</f>
        <v xml:space="preserve">[기][정][A값][순]서일문화예술고등학교 체육관전면 보수공사 (정정공고) </v>
      </c>
      <c r="C679" s="18" t="str">
        <f>VLOOKUP($A679,raw_아이건설넷목록!$B:$R,10,FALSE)</f>
        <v>서울특별시교육청 서일문화예술고등학교</v>
      </c>
      <c r="D679" s="19" t="s">
        <v>20</v>
      </c>
      <c r="E679" s="115">
        <f>VLOOKUP($A679,raw_아이건설넷목록!$B:$R,6,FALSE)</f>
        <v>509036364</v>
      </c>
      <c r="F679" s="115">
        <f>VLOOKUP($A679,raw_아이건설넷목록!$B:$R,5,FALSE)</f>
        <v>559940000</v>
      </c>
      <c r="G679" s="184">
        <v>1.0063599999999999</v>
      </c>
      <c r="H679" s="115">
        <f>VLOOKUP($A679,raw_아이건설넷목록!$B:$R,8,FALSE)</f>
        <v>34067442</v>
      </c>
      <c r="I679" s="114">
        <f>IF(E679="","-",IF(E679&lt;1000000000,낙찰하한율!$B$3,IF(AND(E679&lt;5000000000,E679&gt;=1000000000),낙찰하한율!$B$4,IF(AND(E679&gt;=5000000000,E679&lt;10000000000),낙찰하한율!$B$5,IF(AND(E679&gt;=10000000000,E679&lt;30000000000),낙찰하한율!$B$6)))))</f>
        <v>0.87744999999999995</v>
      </c>
      <c r="J679" s="115">
        <f t="shared" si="209"/>
        <v>498619109.10217994</v>
      </c>
      <c r="K679" s="115">
        <f>VLOOKUP($A679,raw_아이건설넷목록!$B:$R,9,FALSE)</f>
        <v>429167628</v>
      </c>
      <c r="L679" s="115">
        <f t="shared" si="210"/>
        <v>423259191.43179834</v>
      </c>
      <c r="M679" s="120">
        <f t="shared" si="211"/>
        <v>0.85297724149428811</v>
      </c>
      <c r="N679" s="115">
        <f t="shared" si="212"/>
        <v>498619109.10217994</v>
      </c>
      <c r="O679" s="119">
        <f t="shared" si="213"/>
        <v>0.8833921071465759</v>
      </c>
      <c r="P679" s="119"/>
      <c r="Q679" s="116">
        <f t="shared" si="214"/>
        <v>1.0044893040940319</v>
      </c>
      <c r="R679" s="134">
        <v>497700000</v>
      </c>
      <c r="S679" s="115" t="str">
        <f>VLOOKUP(A679,raw_아이건설넷결과!C:N,10,FALSE)</f>
        <v>(주)이순종합건설</v>
      </c>
      <c r="T679" s="126">
        <f t="shared" si="215"/>
        <v>87.746551203695759</v>
      </c>
      <c r="U679" s="123">
        <f t="shared" si="216"/>
        <v>88.488746620999336</v>
      </c>
      <c r="V679" s="119">
        <f t="shared" si="194"/>
        <v>0.88884523341786625</v>
      </c>
      <c r="W679" s="178" t="str">
        <f>VLOOKUP(A679,raw_아이건설넷결과!C:H,6,FALSE)</f>
        <v>562,444,400</v>
      </c>
      <c r="X679" s="84">
        <f t="shared" si="217"/>
        <v>1.00447262206665</v>
      </c>
      <c r="Y679" s="118">
        <f t="shared" si="218"/>
        <v>100447.26220666499</v>
      </c>
      <c r="Z679" s="121">
        <f t="shared" si="219"/>
        <v>497691803.79709995</v>
      </c>
      <c r="AA679" s="83">
        <f t="shared" si="220"/>
        <v>431087132.60328466</v>
      </c>
      <c r="AB679" s="118">
        <f t="shared" si="221"/>
        <v>422465389.95121896</v>
      </c>
      <c r="AC679" s="61" t="e">
        <f>INDEX(raw_공고목록!A:A,MATCH(직접!$A679,raw_공고목록!C:C,0))</f>
        <v>#N/A</v>
      </c>
      <c r="AD679" s="61" t="e">
        <f t="shared" si="222"/>
        <v>#N/A</v>
      </c>
      <c r="AE679" s="186" t="e">
        <f>LEFT(VLOOKUP($A679,raw_공고목록!$C:$X,7,FALSE),10)</f>
        <v>#N/A</v>
      </c>
      <c r="AF679" s="9" t="e">
        <f>VLOOKUP(A679,raw_부광!A:L,12,FALSE)</f>
        <v>#N/A</v>
      </c>
    </row>
    <row r="680" spans="1:32" ht="12" customHeight="1">
      <c r="A680" s="19" t="s">
        <v>12303</v>
      </c>
      <c r="B680" s="203" t="str">
        <f>VLOOKUP(A680,raw_아이건설넷목록!$B:$R,2,FALSE)</f>
        <v xml:space="preserve">[기][A값][순](긴급)상신중 창조관 화장실 개선공사 (긴급공고) </v>
      </c>
      <c r="C680" s="18" t="str">
        <f>VLOOKUP($A680,raw_아이건설넷목록!$B:$R,10,FALSE)</f>
        <v>서울특별시교육청 서울특별시서부교육지원청</v>
      </c>
      <c r="D680" s="19" t="s">
        <v>20</v>
      </c>
      <c r="E680" s="115">
        <f>VLOOKUP($A680,raw_아이건설넷목록!$B:$R,6,FALSE)</f>
        <v>395539090</v>
      </c>
      <c r="F680" s="115">
        <f>VLOOKUP($A680,raw_아이건설넷목록!$B:$R,5,FALSE)</f>
        <v>435093000</v>
      </c>
      <c r="G680" s="184">
        <v>1.0063599999999999</v>
      </c>
      <c r="H680" s="115">
        <f>VLOOKUP($A680,raw_아이건설넷목록!$B:$R,8,FALSE)</f>
        <v>21513120</v>
      </c>
      <c r="I680" s="114">
        <f>IF(E680="","-",IF(E680&lt;1000000000,낙찰하한율!$B$3,IF(AND(E680&lt;5000000000,E680&gt;=1000000000),낙찰하한율!$B$4,IF(AND(E680&gt;=5000000000,E680&lt;10000000000),낙찰하한율!$B$5,IF(AND(E680&gt;=10000000000,E680&lt;30000000000),낙찰하한율!$B$6)))))</f>
        <v>0.87744999999999995</v>
      </c>
      <c r="J680" s="115">
        <f t="shared" si="209"/>
        <v>386836857.87012595</v>
      </c>
      <c r="K680" s="115">
        <f>VLOOKUP($A680,raw_아이건설넷목록!$B:$R,9,FALSE)</f>
        <v>339372439</v>
      </c>
      <c r="L680" s="115">
        <f t="shared" si="210"/>
        <v>334700230.75779915</v>
      </c>
      <c r="M680" s="120">
        <f t="shared" si="211"/>
        <v>0.86979529927424704</v>
      </c>
      <c r="N680" s="115">
        <f t="shared" si="212"/>
        <v>386836857.87012595</v>
      </c>
      <c r="O680" s="119">
        <f t="shared" si="213"/>
        <v>0.88332086626198048</v>
      </c>
      <c r="P680" s="119"/>
      <c r="Q680" s="116">
        <f t="shared" si="214"/>
        <v>1.0051868981062075</v>
      </c>
      <c r="R680" s="134">
        <v>386389000</v>
      </c>
      <c r="S680" s="115" t="str">
        <f>VLOOKUP(A680,raw_아이건설넷결과!C:N,10,FALSE)</f>
        <v>에스아이건설 주식회사</v>
      </c>
      <c r="T680" s="126">
        <f t="shared" si="215"/>
        <v>87.753200140149843</v>
      </c>
      <c r="U680" s="123">
        <f t="shared" si="216"/>
        <v>88.355670510632677</v>
      </c>
      <c r="V680" s="119">
        <f t="shared" si="194"/>
        <v>0.88806071345666326</v>
      </c>
      <c r="W680" s="178" t="str">
        <f>VLOOKUP(A680,raw_아이건설넷결과!C:H,6,FALSE)</f>
        <v>437,310,925</v>
      </c>
      <c r="X680" s="84">
        <f t="shared" si="217"/>
        <v>1.0050975883316899</v>
      </c>
      <c r="Y680" s="118">
        <f t="shared" si="218"/>
        <v>100509.75883316899</v>
      </c>
      <c r="Z680" s="121">
        <f t="shared" si="219"/>
        <v>386354903.99724996</v>
      </c>
      <c r="AA680" s="83">
        <f t="shared" si="220"/>
        <v>341102419.98514354</v>
      </c>
      <c r="AB680" s="118">
        <f t="shared" si="221"/>
        <v>334280371.58544064</v>
      </c>
      <c r="AC680" s="61" t="e">
        <f>INDEX(raw_공고목록!A:A,MATCH(직접!$A680,raw_공고목록!C:C,0))</f>
        <v>#N/A</v>
      </c>
      <c r="AD680" s="61" t="e">
        <f t="shared" si="222"/>
        <v>#N/A</v>
      </c>
      <c r="AE680" s="186" t="e">
        <f>LEFT(VLOOKUP($A680,raw_공고목록!$C:$X,7,FALSE),10)</f>
        <v>#N/A</v>
      </c>
      <c r="AF680" s="9" t="e">
        <f>VLOOKUP(A680,raw_부광!A:L,12,FALSE)</f>
        <v>#N/A</v>
      </c>
    </row>
    <row r="681" spans="1:32" ht="12" customHeight="1">
      <c r="A681" s="19" t="s">
        <v>12310</v>
      </c>
      <c r="B681" s="203" t="str">
        <f>VLOOKUP(A681,raw_아이건설넷목록!$B:$R,2,FALSE)</f>
        <v xml:space="preserve">[기][A값][순](긴급)(장기계속)진관고 본관 화장실 개선공사 (긴급공고) </v>
      </c>
      <c r="C681" s="18" t="str">
        <f>VLOOKUP($A681,raw_아이건설넷목록!$B:$R,10,FALSE)</f>
        <v>서울특별시교육청 서울특별시서부교육지원청</v>
      </c>
      <c r="D681" s="19" t="s">
        <v>20</v>
      </c>
      <c r="E681" s="115">
        <f>VLOOKUP($A681,raw_아이건설넷목록!$B:$R,6,FALSE)</f>
        <v>1685170000</v>
      </c>
      <c r="F681" s="115">
        <f>VLOOKUP($A681,raw_아이건설넷목록!$B:$R,5,FALSE)</f>
        <v>1853687000</v>
      </c>
      <c r="G681" s="184">
        <v>1.00936</v>
      </c>
      <c r="H681" s="115">
        <f>VLOOKUP($A681,raw_아이건설넷목록!$B:$R,8,FALSE)</f>
        <v>97661460</v>
      </c>
      <c r="I681" s="114">
        <f>IF(E681="","-",IF(E681&lt;1000000000,낙찰하한율!$B$3,IF(AND(E681&lt;5000000000,E681&gt;=1000000000),낙찰하한율!$B$4,IF(AND(E681&gt;=5000000000,E681&lt;10000000000),낙찰하한율!$B$5,IF(AND(E681&gt;=10000000000,E681&lt;30000000000),낙찰하한율!$B$6)))))</f>
        <v>0.86745000000000005</v>
      </c>
      <c r="J681" s="115">
        <f t="shared" si="209"/>
        <v>1635976514.8500843</v>
      </c>
      <c r="K681" s="115">
        <f>VLOOKUP($A681,raw_아이건설넷목록!$B:$R,9,FALSE)</f>
        <v>1454787674</v>
      </c>
      <c r="L681" s="115">
        <f t="shared" si="210"/>
        <v>1439036396.8960671</v>
      </c>
      <c r="M681" s="120">
        <f t="shared" si="211"/>
        <v>0.88688333895692939</v>
      </c>
      <c r="N681" s="115">
        <f t="shared" si="212"/>
        <v>1635976514.8500843</v>
      </c>
      <c r="O681" s="119">
        <f t="shared" si="213"/>
        <v>0.87602088910966769</v>
      </c>
      <c r="P681" s="119"/>
      <c r="Q681" s="116">
        <f t="shared" si="214"/>
        <v>1.0035960537399533</v>
      </c>
      <c r="R681" s="134">
        <v>1626708200</v>
      </c>
      <c r="S681" s="115" t="str">
        <f>VLOOKUP(A681,raw_아이건설넷결과!C:N,10,FALSE)</f>
        <v>(주)토형산업</v>
      </c>
      <c r="T681" s="126">
        <f t="shared" si="215"/>
        <v>86.745549110736661</v>
      </c>
      <c r="U681" s="123">
        <f t="shared" si="216"/>
        <v>87.441361582049055</v>
      </c>
      <c r="V681" s="119">
        <f t="shared" si="194"/>
        <v>0.87755279073543702</v>
      </c>
      <c r="W681" s="178" t="str">
        <f>VLOOKUP(A681,raw_아이건설넷결과!C:H,6,FALSE)</f>
        <v>1,860,341,800</v>
      </c>
      <c r="X681" s="84">
        <f t="shared" si="217"/>
        <v>1.003590034347762</v>
      </c>
      <c r="Y681" s="118">
        <f t="shared" si="218"/>
        <v>100359.0034347762</v>
      </c>
      <c r="Z681" s="121">
        <f t="shared" si="219"/>
        <v>1626698520.9330001</v>
      </c>
      <c r="AA681" s="83">
        <f t="shared" si="220"/>
        <v>1460010411.7183607</v>
      </c>
      <c r="AB681" s="118">
        <f t="shared" si="221"/>
        <v>1430810203.4839935</v>
      </c>
      <c r="AC681" s="61" t="e">
        <f>INDEX(raw_공고목록!A:A,MATCH(직접!$A681,raw_공고목록!C:C,0))</f>
        <v>#N/A</v>
      </c>
      <c r="AD681" s="61" t="e">
        <f t="shared" si="222"/>
        <v>#N/A</v>
      </c>
      <c r="AE681" s="186" t="e">
        <f>LEFT(VLOOKUP($A681,raw_공고목록!$C:$X,7,FALSE),10)</f>
        <v>#N/A</v>
      </c>
      <c r="AF681" s="9" t="e">
        <f>VLOOKUP(A681,raw_부광!A:L,12,FALSE)</f>
        <v>#N/A</v>
      </c>
    </row>
    <row r="682" spans="1:32" ht="12" customHeight="1">
      <c r="A682" s="19" t="s">
        <v>12320</v>
      </c>
      <c r="B682" s="203" t="str">
        <f>VLOOKUP(A682,raw_아이건설넷목록!$B:$R,2,FALSE)</f>
        <v xml:space="preserve">[기][A값][순]강현중 본관 화장실 개선공사 </v>
      </c>
      <c r="C682" s="18" t="str">
        <f>VLOOKUP($A682,raw_아이건설넷목록!$B:$R,10,FALSE)</f>
        <v>서울특별시교육청 서울특별시동작관악교육지원청</v>
      </c>
      <c r="D682" s="19" t="s">
        <v>20</v>
      </c>
      <c r="E682" s="115">
        <f>VLOOKUP($A682,raw_아이건설넷목록!$B:$R,6,FALSE)</f>
        <v>886990909</v>
      </c>
      <c r="F682" s="115">
        <f>VLOOKUP($A682,raw_아이건설넷목록!$B:$R,5,FALSE)</f>
        <v>975690000</v>
      </c>
      <c r="G682" s="184">
        <v>1.00936</v>
      </c>
      <c r="H682" s="115">
        <f>VLOOKUP($A682,raw_아이건설넷목록!$B:$R,8,FALSE)</f>
        <v>51832626</v>
      </c>
      <c r="I682" s="114">
        <f>IF(E682="","-",IF(E682&lt;1000000000,낙찰하한율!$B$3,IF(AND(E682&lt;5000000000,E682&gt;=1000000000),낙찰하한율!$B$4,IF(AND(E682&gt;=5000000000,E682&lt;10000000000),낙찰하한율!$B$5,IF(AND(E682&gt;=10000000000,E682&lt;30000000000),낙찰하한율!$B$6)))))</f>
        <v>0.87744999999999995</v>
      </c>
      <c r="J682" s="115">
        <f t="shared" si="209"/>
        <v>870484554.43937993</v>
      </c>
      <c r="K682" s="115">
        <f>VLOOKUP($A682,raw_아이건설넷목록!$B:$R,9,FALSE)</f>
        <v>840001620</v>
      </c>
      <c r="L682" s="115">
        <f t="shared" si="210"/>
        <v>830906754.45993602</v>
      </c>
      <c r="M682" s="120">
        <f t="shared" si="211"/>
        <v>0.96313068938691904</v>
      </c>
      <c r="N682" s="115">
        <f t="shared" si="212"/>
        <v>870484554.43937993</v>
      </c>
      <c r="O682" s="119">
        <f t="shared" si="213"/>
        <v>0.88612371506532994</v>
      </c>
      <c r="P682" s="119"/>
      <c r="Q682" s="116">
        <f t="shared" si="214"/>
        <v>0.99412432419209973</v>
      </c>
      <c r="R682" s="134">
        <v>857441000</v>
      </c>
      <c r="S682" s="115" t="str">
        <f>VLOOKUP(A682,raw_아이건설넷결과!C:N,10,FALSE)</f>
        <v>제이건설 주식회사</v>
      </c>
      <c r="T682" s="126">
        <f t="shared" si="215"/>
        <v>87.745397751079651</v>
      </c>
      <c r="U682" s="123">
        <f t="shared" si="216"/>
        <v>88.400262693140803</v>
      </c>
      <c r="V682" s="119">
        <f t="shared" si="194"/>
        <v>0.8788047433098628</v>
      </c>
      <c r="W682" s="178" t="str">
        <f>VLOOKUP(A682,raw_아이건설넷결과!C:H,6,FALSE)</f>
        <v>969,953,000</v>
      </c>
      <c r="X682" s="84">
        <f t="shared" si="217"/>
        <v>0.99412005862517805</v>
      </c>
      <c r="Y682" s="118">
        <f t="shared" si="218"/>
        <v>99412.005862517806</v>
      </c>
      <c r="Z682" s="121">
        <f t="shared" si="219"/>
        <v>857437348.16629994</v>
      </c>
      <c r="AA682" s="83">
        <f t="shared" si="220"/>
        <v>835062459.71964455</v>
      </c>
      <c r="AB682" s="118">
        <f t="shared" si="221"/>
        <v>818361210.52525163</v>
      </c>
      <c r="AC682" s="61" t="e">
        <f>INDEX(raw_공고목록!A:A,MATCH(직접!$A682,raw_공고목록!C:C,0))</f>
        <v>#N/A</v>
      </c>
      <c r="AD682" s="61" t="e">
        <f t="shared" si="222"/>
        <v>#N/A</v>
      </c>
      <c r="AE682" s="186" t="e">
        <f>LEFT(VLOOKUP($A682,raw_공고목록!$C:$X,7,FALSE),10)</f>
        <v>#N/A</v>
      </c>
      <c r="AF682" s="9" t="e">
        <f>VLOOKUP(A682,raw_부광!A:L,12,FALSE)</f>
        <v>#N/A</v>
      </c>
    </row>
    <row r="683" spans="1:32" ht="12" customHeight="1">
      <c r="A683" s="19" t="s">
        <v>12284</v>
      </c>
      <c r="B683" s="203" t="str">
        <f>VLOOKUP(A683,raw_아이건설넷목록!$B:$R,2,FALSE)</f>
        <v xml:space="preserve">[기][A값][순]9호선 2,3단계 개화 승무사업소 사무공간 확장 건축공사 </v>
      </c>
      <c r="C683" s="18" t="str">
        <f>VLOOKUP($A683,raw_아이건설넷목록!$B:$R,10,FALSE)</f>
        <v>서울교통공사</v>
      </c>
      <c r="D683" s="19" t="s">
        <v>20</v>
      </c>
      <c r="E683" s="115">
        <f>VLOOKUP($A683,raw_아이건설넷목록!$B:$R,6,FALSE)</f>
        <v>473125436</v>
      </c>
      <c r="F683" s="115">
        <f>VLOOKUP($A683,raw_아이건설넷목록!$B:$R,5,FALSE)</f>
        <v>520437980</v>
      </c>
      <c r="G683" s="184">
        <v>1.0065729999999999</v>
      </c>
      <c r="H683" s="115">
        <f>VLOOKUP($A683,raw_아이건설넷목록!$B:$R,8,FALSE)</f>
        <v>29709381</v>
      </c>
      <c r="I683" s="114">
        <f>IF(E683="","-",IF(E683&lt;1000000000,낙찰하한율!$B$3,IF(AND(E683&lt;5000000000,E683&gt;=1000000000),낙찰하한율!$B$4,IF(AND(E683&gt;=5000000000,E683&lt;10000000000),낙찰하한율!$B$5,IF(AND(E683&gt;=10000000000,E683&lt;30000000000),낙찰하한율!$B$6)))))</f>
        <v>0.87744999999999995</v>
      </c>
      <c r="J683" s="115">
        <f t="shared" si="209"/>
        <v>463300805.23493665</v>
      </c>
      <c r="K683" s="115">
        <f>VLOOKUP($A683,raw_아이건설넷목록!$B:$R,9,FALSE)</f>
        <v>443653723</v>
      </c>
      <c r="L683" s="115">
        <f t="shared" si="210"/>
        <v>437638461.74285334</v>
      </c>
      <c r="M683" s="120">
        <f t="shared" si="211"/>
        <v>0.95037705835142006</v>
      </c>
      <c r="N683" s="115">
        <f t="shared" si="212"/>
        <v>463300805.23493665</v>
      </c>
      <c r="O683" s="119">
        <f t="shared" si="213"/>
        <v>0.88356664991301359</v>
      </c>
      <c r="P683" s="119"/>
      <c r="Q683" s="116">
        <f t="shared" si="214"/>
        <v>1.005263913473663</v>
      </c>
      <c r="R683" s="134">
        <v>462703000</v>
      </c>
      <c r="S683" s="115" t="str">
        <f>VLOOKUP(A683,raw_아이건설넷결과!C:N,10,FALSE)</f>
        <v>진우실내건축주식회사</v>
      </c>
      <c r="T683" s="126">
        <f t="shared" si="215"/>
        <v>87.745354826206679</v>
      </c>
      <c r="U683" s="123">
        <f t="shared" si="216"/>
        <v>88.441254968874929</v>
      </c>
      <c r="V683" s="119">
        <f t="shared" si="194"/>
        <v>0.88906462975665224</v>
      </c>
      <c r="W683" s="178" t="str">
        <f>VLOOKUP(A683,raw_아이건설넷결과!C:H,6,FALSE)</f>
        <v>523,175,525</v>
      </c>
      <c r="X683" s="84">
        <f t="shared" si="217"/>
        <v>1.0052600792125126</v>
      </c>
      <c r="Y683" s="118">
        <f t="shared" si="218"/>
        <v>100526.00792125126</v>
      </c>
      <c r="Z683" s="121">
        <f t="shared" si="219"/>
        <v>462701249.0528</v>
      </c>
      <c r="AA683" s="83">
        <f t="shared" si="220"/>
        <v>445987376.72590613</v>
      </c>
      <c r="AB683" s="118">
        <f t="shared" si="221"/>
        <v>437067629.19138801</v>
      </c>
      <c r="AC683" s="61" t="e">
        <f>INDEX(raw_공고목록!A:A,MATCH(직접!$A683,raw_공고목록!C:C,0))</f>
        <v>#N/A</v>
      </c>
      <c r="AD683" s="61" t="e">
        <f t="shared" si="222"/>
        <v>#N/A</v>
      </c>
      <c r="AE683" s="186" t="e">
        <f>LEFT(VLOOKUP($A683,raw_공고목록!$C:$X,7,FALSE),10)</f>
        <v>#N/A</v>
      </c>
      <c r="AF683" s="9" t="e">
        <f>VLOOKUP(A683,raw_부광!A:L,12,FALSE)</f>
        <v>#N/A</v>
      </c>
    </row>
    <row r="684" spans="1:32" ht="12" customHeight="1">
      <c r="A684" s="19" t="s">
        <v>12438</v>
      </c>
      <c r="B684" s="203" t="str">
        <f>VLOOKUP(A684,raw_아이건설넷목록!$B:$R,2,FALSE)</f>
        <v xml:space="preserve">[기][정][A값][순][공지]서라벌고등학교 정보관 내진보강공사 (정정공고) </v>
      </c>
      <c r="C684" s="18" t="str">
        <f>VLOOKUP($A684,raw_아이건설넷목록!$B:$R,10,FALSE)</f>
        <v>서울특별시교육청 서라벌고등학교</v>
      </c>
      <c r="D684" s="19" t="s">
        <v>20</v>
      </c>
      <c r="E684" s="115">
        <f>VLOOKUP($A684,raw_아이건설넷목록!$B:$R,6,FALSE)</f>
        <v>505011600</v>
      </c>
      <c r="F684" s="115">
        <f>VLOOKUP($A684,raw_아이건설넷목록!$B:$R,5,FALSE)</f>
        <v>561124000</v>
      </c>
      <c r="G684" s="184">
        <v>1.0065900000000001</v>
      </c>
      <c r="H684" s="115">
        <f>VLOOKUP($A684,raw_아이건설넷목록!$B:$R,8,FALSE)</f>
        <v>16744209</v>
      </c>
      <c r="I684" s="114">
        <f>IF(E684="","-",IF(E684&lt;1000000000,낙찰하한율!$B$3,IF(AND(E684&lt;5000000000,E684&gt;=1000000000),낙찰하한율!$B$4,IF(AND(E684&gt;=5000000000,E684&lt;10000000000),낙찰하한율!$B$5,IF(AND(E684&gt;=10000000000,E684&lt;30000000000),낙찰하한율!$B$6)))))</f>
        <v>0.87744999999999995</v>
      </c>
      <c r="J684" s="115">
        <f t="shared" si="209"/>
        <v>497654897.50549203</v>
      </c>
      <c r="K684" s="115">
        <f>VLOOKUP($A684,raw_아이건설넷목록!$B:$R,9,FALSE)</f>
        <v>448078475</v>
      </c>
      <c r="L684" s="115">
        <f t="shared" si="210"/>
        <v>442010685.90724498</v>
      </c>
      <c r="M684" s="120">
        <f t="shared" si="211"/>
        <v>0.89357430224579892</v>
      </c>
      <c r="N684" s="115">
        <f t="shared" si="212"/>
        <v>497654897.50549203</v>
      </c>
      <c r="O684" s="119">
        <f t="shared" si="213"/>
        <v>0.88341025228376269</v>
      </c>
      <c r="P684" s="119"/>
      <c r="Q684" s="116">
        <f t="shared" si="214"/>
        <v>1.002727167416585</v>
      </c>
      <c r="R684" s="134">
        <v>495753000</v>
      </c>
      <c r="S684" s="115" t="str">
        <f>VLOOKUP(A684,raw_아이건설넷결과!C:N,10,FALSE)</f>
        <v>주식회사 우경건설산업</v>
      </c>
      <c r="T684" s="126">
        <f t="shared" si="215"/>
        <v>87.746764722126997</v>
      </c>
      <c r="U684" s="123">
        <f t="shared" si="216"/>
        <v>88.111419792966515</v>
      </c>
      <c r="V684" s="119">
        <f t="shared" si="194"/>
        <v>0.88349990376458676</v>
      </c>
      <c r="W684" s="178" t="str">
        <f>VLOOKUP(A684,raw_아이건설넷결과!C:H,6,FALSE)</f>
        <v>562,643,300</v>
      </c>
      <c r="X684" s="84">
        <f t="shared" si="217"/>
        <v>1.0027076011719336</v>
      </c>
      <c r="Y684" s="118">
        <f t="shared" si="218"/>
        <v>100270.76011719336</v>
      </c>
      <c r="Z684" s="121">
        <f t="shared" si="219"/>
        <v>495743366.39794999</v>
      </c>
      <c r="AA684" s="83">
        <f t="shared" si="220"/>
        <v>449291692.80402821</v>
      </c>
      <c r="AB684" s="118">
        <f t="shared" si="221"/>
        <v>440305858.94794762</v>
      </c>
      <c r="AC684" s="61" t="e">
        <f>INDEX(raw_공고목록!A:A,MATCH(직접!$A684,raw_공고목록!C:C,0))</f>
        <v>#N/A</v>
      </c>
      <c r="AD684" s="61" t="e">
        <f t="shared" si="222"/>
        <v>#N/A</v>
      </c>
      <c r="AE684" s="186" t="e">
        <f>LEFT(VLOOKUP($A684,raw_공고목록!$C:$X,7,FALSE),10)</f>
        <v>#N/A</v>
      </c>
      <c r="AF684" s="9" t="e">
        <f>VLOOKUP(A684,raw_부광!A:L,12,FALSE)</f>
        <v>#N/A</v>
      </c>
    </row>
    <row r="685" spans="1:32" ht="12" customHeight="1">
      <c r="A685" s="19" t="s">
        <v>12389</v>
      </c>
      <c r="B685" s="203" t="str">
        <f>VLOOKUP(A685,raw_아이건설넷목록!$B:$R,2,FALSE)</f>
        <v xml:space="preserve">[기][A값][순]서울매봉초등학교 급식실 및 학생식당 증축공사(장기계속) </v>
      </c>
      <c r="C685" s="18" t="str">
        <f>VLOOKUP($A685,raw_아이건설넷목록!$B:$R,10,FALSE)</f>
        <v>서울특별시교육청 서울특별시남부교육지원청</v>
      </c>
      <c r="D685" s="19" t="s">
        <v>20</v>
      </c>
      <c r="E685" s="115">
        <f>VLOOKUP($A685,raw_아이건설넷목록!$B:$R,6,FALSE)</f>
        <v>1769760000</v>
      </c>
      <c r="F685" s="115">
        <f>VLOOKUP($A685,raw_아이건설넷목록!$B:$R,5,FALSE)</f>
        <v>1946736000</v>
      </c>
      <c r="G685" s="184">
        <v>1.0065759999999999</v>
      </c>
      <c r="H685" s="115">
        <f>VLOOKUP($A685,raw_아이건설넷목록!$B:$R,8,FALSE)</f>
        <v>94638250</v>
      </c>
      <c r="I685" s="114">
        <f>IF(E685="","-",IF(E685&lt;1000000000,낙찰하한율!$B$3,IF(AND(E685&lt;5000000000,E685&gt;=1000000000),낙찰하한율!$B$4,IF(AND(E685&gt;=5000000000,E685&lt;10000000000),낙찰하한율!$B$5,IF(AND(E685&gt;=10000000000,E685&lt;30000000000),낙찰하한율!$B$6)))))</f>
        <v>0.86745000000000005</v>
      </c>
      <c r="J685" s="115">
        <f t="shared" si="209"/>
        <v>1712345309.0751832</v>
      </c>
      <c r="K685" s="115">
        <f>VLOOKUP($A685,raw_아이건설넷목록!$B:$R,9,FALSE)</f>
        <v>1673768605</v>
      </c>
      <c r="L685" s="115">
        <f t="shared" si="210"/>
        <v>1651079801.1995502</v>
      </c>
      <c r="M685" s="120">
        <f t="shared" si="211"/>
        <v>0.97029622988129893</v>
      </c>
      <c r="N685" s="115">
        <f t="shared" si="212"/>
        <v>1712345309.0751832</v>
      </c>
      <c r="O685" s="119">
        <f t="shared" si="213"/>
        <v>0.87344583139587695</v>
      </c>
      <c r="P685" s="119"/>
      <c r="Q685" s="116">
        <f t="shared" si="214"/>
        <v>1.0093761016902048</v>
      </c>
      <c r="R685" s="134">
        <v>1717073830</v>
      </c>
      <c r="S685" s="115" t="str">
        <f>VLOOKUP(A685,raw_아이건설넷결과!C:N,10,FALSE)</f>
        <v>영동건설 (주)</v>
      </c>
      <c r="T685" s="126">
        <f t="shared" si="215"/>
        <v>86.761578779045252</v>
      </c>
      <c r="U685" s="123">
        <f t="shared" si="216"/>
        <v>87.399286705893019</v>
      </c>
      <c r="V685" s="119">
        <f t="shared" si="194"/>
        <v>0.88202705965266992</v>
      </c>
      <c r="W685" s="178" t="str">
        <f>VLOOKUP(A685,raw_아이건설넷결과!C:H,6,FALSE)</f>
        <v>1,964,631,400</v>
      </c>
      <c r="X685" s="84">
        <f t="shared" si="217"/>
        <v>1.0091925150611074</v>
      </c>
      <c r="Y685" s="118">
        <f t="shared" si="218"/>
        <v>100919.25150611074</v>
      </c>
      <c r="Z685" s="121">
        <f t="shared" si="219"/>
        <v>1716763807.9675002</v>
      </c>
      <c r="AA685" s="83">
        <f t="shared" si="220"/>
        <v>1689154748.1102712</v>
      </c>
      <c r="AB685" s="118">
        <f t="shared" si="221"/>
        <v>1655371653.1480658</v>
      </c>
      <c r="AC685" s="61" t="e">
        <f>INDEX(raw_공고목록!A:A,MATCH(직접!$A685,raw_공고목록!C:C,0))</f>
        <v>#N/A</v>
      </c>
      <c r="AD685" s="61" t="e">
        <f t="shared" si="222"/>
        <v>#N/A</v>
      </c>
      <c r="AE685" s="186" t="e">
        <f>LEFT(VLOOKUP($A685,raw_공고목록!$C:$X,7,FALSE),10)</f>
        <v>#N/A</v>
      </c>
      <c r="AF685" s="9" t="e">
        <f>VLOOKUP(A685,raw_부광!A:L,12,FALSE)</f>
        <v>#N/A</v>
      </c>
    </row>
    <row r="686" spans="1:32" ht="12" customHeight="1">
      <c r="A686" s="19" t="s">
        <v>12394</v>
      </c>
      <c r="B686" s="203" t="str">
        <f>VLOOKUP(A686,raw_아이건설넷목록!$B:$R,2,FALSE)</f>
        <v xml:space="preserve">[기][A값][수의]대영고등학교 정보센터 장애인편의시설 설치공사 </v>
      </c>
      <c r="C686" s="18" t="str">
        <f>VLOOKUP($A686,raw_아이건설넷목록!$B:$R,10,FALSE)</f>
        <v>서울특별시교육청 서울특별시남부교육지원청</v>
      </c>
      <c r="D686" s="19" t="s">
        <v>20</v>
      </c>
      <c r="E686" s="115">
        <f>VLOOKUP($A686,raw_아이건설넷목록!$B:$R,6,FALSE)</f>
        <v>156069091</v>
      </c>
      <c r="F686" s="115">
        <f>VLOOKUP($A686,raw_아이건설넷목록!$B:$R,5,FALSE)</f>
        <v>171676000</v>
      </c>
      <c r="G686" s="184">
        <v>1.00423</v>
      </c>
      <c r="H686" s="115">
        <f>VLOOKUP($A686,raw_아이건설넷목록!$B:$R,8,FALSE)</f>
        <v>7538089</v>
      </c>
      <c r="I686" s="114">
        <f>IF(E686="","-",IF(E686&lt;1000000000,낙찰하한율!$B$3,IF(AND(E686&lt;5000000000,E686&gt;=1000000000),낙찰하한율!$B$4,IF(AND(E686&gt;=5000000000,E686&lt;10000000000),낙찰하한율!$B$5,IF(AND(E686&gt;=10000000000,E686&lt;30000000000),낙찰하한율!$B$6)))))</f>
        <v>0.87744999999999995</v>
      </c>
      <c r="J686" s="115">
        <f t="shared" si="209"/>
        <v>152198093.96617597</v>
      </c>
      <c r="K686" s="115">
        <f>VLOOKUP($A686,raw_아이건설넷목록!$B:$R,9,FALSE)</f>
        <v>0</v>
      </c>
      <c r="L686" s="115">
        <f t="shared" si="210"/>
        <v>0</v>
      </c>
      <c r="M686" s="120">
        <f t="shared" si="211"/>
        <v>-6.1325713846592713E-3</v>
      </c>
      <c r="N686" s="115">
        <f t="shared" si="212"/>
        <v>152198093.96617597</v>
      </c>
      <c r="O686" s="119">
        <f t="shared" si="213"/>
        <v>0.8813320706035791</v>
      </c>
      <c r="P686" s="119"/>
      <c r="Q686" s="116">
        <f t="shared" si="214"/>
        <v>1.0034210030055</v>
      </c>
      <c r="R686" s="134">
        <v>152076229</v>
      </c>
      <c r="S686" s="115" t="str">
        <f>VLOOKUP(A686,raw_아이건설넷결과!C:N,10,FALSE)</f>
        <v>(주)에이스공영</v>
      </c>
      <c r="T686" s="126">
        <f t="shared" si="215"/>
        <v>87.745521551546304</v>
      </c>
      <c r="U686" s="123">
        <f t="shared" si="216"/>
        <v>88.281769678889461</v>
      </c>
      <c r="V686" s="119">
        <f t="shared" si="194"/>
        <v>0.88583278384864517</v>
      </c>
      <c r="W686" s="178" t="str">
        <f>VLOOKUP(A686,raw_아이건설넷결과!C:H,6,FALSE)</f>
        <v>172,262,325</v>
      </c>
      <c r="X686" s="84">
        <f t="shared" si="217"/>
        <v>1.0034152997506931</v>
      </c>
      <c r="Y686" s="118">
        <f t="shared" si="218"/>
        <v>100341.52997506931</v>
      </c>
      <c r="Z686" s="121">
        <f t="shared" si="219"/>
        <v>152075369.87819999</v>
      </c>
      <c r="AA686" s="83">
        <f t="shared" si="220"/>
        <v>0</v>
      </c>
      <c r="AB686" s="118">
        <f t="shared" si="221"/>
        <v>0</v>
      </c>
      <c r="AC686" s="61" t="e">
        <f>INDEX(raw_공고목록!A:A,MATCH(직접!$A686,raw_공고목록!C:C,0))</f>
        <v>#N/A</v>
      </c>
      <c r="AD686" s="61" t="e">
        <f t="shared" si="222"/>
        <v>#N/A</v>
      </c>
      <c r="AE686" s="186" t="e">
        <f>LEFT(VLOOKUP($A686,raw_공고목록!$C:$X,7,FALSE),10)</f>
        <v>#N/A</v>
      </c>
      <c r="AF686" s="9" t="e">
        <f>VLOOKUP(A686,raw_부광!A:L,12,FALSE)</f>
        <v>#N/A</v>
      </c>
    </row>
    <row r="687" spans="1:32" ht="12" customHeight="1">
      <c r="A687" s="204" t="s">
        <v>12532</v>
      </c>
      <c r="B687" s="203" t="str">
        <f>VLOOKUP(A687,raw_아이건설넷목록!$B:$R,2,FALSE)</f>
        <v xml:space="preserve">[기][A값][순][공지]광진소방서 다목적 인명구조 훈련장 건축공사 (긴급공고) </v>
      </c>
      <c r="C687" s="18" t="str">
        <f>VLOOKUP($A687,raw_아이건설넷목록!$B:$R,10,FALSE)</f>
        <v>서울특별시</v>
      </c>
      <c r="D687" s="19" t="s">
        <v>20</v>
      </c>
      <c r="E687" s="115">
        <f>VLOOKUP($A687,raw_아이건설넷목록!$B:$R,6,FALSE)</f>
        <v>432900000</v>
      </c>
      <c r="F687" s="115">
        <f>VLOOKUP($A687,raw_아이건설넷목록!$B:$R,5,FALSE)</f>
        <v>476190000</v>
      </c>
      <c r="G687" s="184">
        <v>1.0065729999999999</v>
      </c>
      <c r="H687" s="115">
        <f>VLOOKUP($A687,raw_아이건설넷목록!$B:$R,8,FALSE)</f>
        <v>30822929</v>
      </c>
      <c r="I687" s="114">
        <f>IF(E687="","-",IF(E687&lt;1000000000,낙찰하한율!$B$3,IF(AND(E687&lt;5000000000,E687&gt;=1000000000),낙찰하한율!$B$4,IF(AND(E687&gt;=5000000000,E687&lt;10000000000),낙찰하한율!$B$5,IF(AND(E687&gt;=10000000000,E687&lt;30000000000),낙찰하한율!$B$6)))))</f>
        <v>0.87744999999999995</v>
      </c>
      <c r="J687" s="115">
        <f t="shared" si="209"/>
        <v>424356681.20253146</v>
      </c>
      <c r="K687" s="115">
        <f>VLOOKUP($A687,raw_아이건설넷목록!$B:$R,9,FALSE)</f>
        <v>418583651</v>
      </c>
      <c r="L687" s="115">
        <f t="shared" si="210"/>
        <v>412908301.31126249</v>
      </c>
      <c r="M687" s="120">
        <f t="shared" si="211"/>
        <v>0.97917357916315828</v>
      </c>
      <c r="N687" s="115">
        <f t="shared" si="212"/>
        <v>424356681.20253146</v>
      </c>
      <c r="O687" s="119">
        <f t="shared" si="213"/>
        <v>0.8836166340697682</v>
      </c>
      <c r="P687" s="119"/>
      <c r="Q687" s="116">
        <f t="shared" si="214"/>
        <v>1.0048778697786676</v>
      </c>
      <c r="R687" s="134">
        <v>423648400</v>
      </c>
      <c r="S687" s="115" t="str">
        <f>VLOOKUP(A687,raw_아이건설넷결과!C:N,10,FALSE)</f>
        <v>주식회사 유성시에스</v>
      </c>
      <c r="T687" s="126">
        <f t="shared" si="215"/>
        <v>87.750624009335837</v>
      </c>
      <c r="U687" s="123">
        <f t="shared" si="216"/>
        <v>88.539702782182317</v>
      </c>
      <c r="V687" s="119">
        <f t="shared" si="194"/>
        <v>0.88966252966252968</v>
      </c>
      <c r="W687" s="178" t="str">
        <f>VLOOKUP(A687,raw_아이건설넷결과!C:H,6,FALSE)</f>
        <v>478,484,100</v>
      </c>
      <c r="X687" s="84">
        <f t="shared" si="217"/>
        <v>1.0048176148176149</v>
      </c>
      <c r="Y687" s="118">
        <f t="shared" si="218"/>
        <v>100481.7614817615</v>
      </c>
      <c r="Z687" s="121">
        <f t="shared" si="219"/>
        <v>423623223.49394995</v>
      </c>
      <c r="AA687" s="83">
        <f t="shared" si="220"/>
        <v>420600225.79946893</v>
      </c>
      <c r="AB687" s="118">
        <f t="shared" si="221"/>
        <v>412188221.28347957</v>
      </c>
      <c r="AC687" s="61" t="e">
        <f>INDEX(raw_공고목록!A:A,MATCH(직접!$A687,raw_공고목록!C:C,0))</f>
        <v>#N/A</v>
      </c>
      <c r="AD687" s="61" t="e">
        <f t="shared" si="222"/>
        <v>#N/A</v>
      </c>
      <c r="AE687" s="186" t="e">
        <f>LEFT(VLOOKUP($A687,raw_공고목록!$C:$X,7,FALSE),10)</f>
        <v>#N/A</v>
      </c>
      <c r="AF687" s="9" t="e">
        <f>VLOOKUP(A687,raw_부광!A:L,12,FALSE)</f>
        <v>#N/A</v>
      </c>
    </row>
    <row r="688" spans="1:32" ht="12" customHeight="1">
      <c r="A688" s="19" t="s">
        <v>12412</v>
      </c>
      <c r="B688" s="203" t="str">
        <f>VLOOKUP(A688,raw_아이건설넷목록!$B:$R,2,FALSE)</f>
        <v xml:space="preserve">[기][A값][순]마장제2경로당 개축공사(건축,기계) (긴급공고) </v>
      </c>
      <c r="C688" s="18" t="str">
        <f>VLOOKUP($A688,raw_아이건설넷목록!$B:$R,10,FALSE)</f>
        <v>서울특별시 성동구</v>
      </c>
      <c r="D688" s="19" t="s">
        <v>20</v>
      </c>
      <c r="E688" s="115">
        <f>VLOOKUP($A688,raw_아이건설넷목록!$B:$R,6,FALSE)</f>
        <v>565595455</v>
      </c>
      <c r="F688" s="115">
        <f>VLOOKUP($A688,raw_아이건설넷목록!$B:$R,5,FALSE)</f>
        <v>622155000</v>
      </c>
      <c r="G688" s="184">
        <v>1.0065729999999999</v>
      </c>
      <c r="H688" s="115">
        <f>VLOOKUP($A688,raw_아이건설넷목록!$B:$R,8,FALSE)</f>
        <v>30995532</v>
      </c>
      <c r="I688" s="114">
        <f>IF(E688="","-",IF(E688&lt;1000000000,낙찰하한율!$B$3,IF(AND(E688&lt;5000000000,E688&gt;=1000000000),낙찰하한율!$B$4,IF(AND(E688&gt;=5000000000,E688&lt;10000000000),낙찰하한율!$B$5,IF(AND(E688&gt;=10000000000,E688&lt;30000000000),낙찰하한율!$B$6)))))</f>
        <v>0.87744999999999995</v>
      </c>
      <c r="J688" s="115">
        <f t="shared" si="209"/>
        <v>553296673.00052166</v>
      </c>
      <c r="K688" s="115">
        <f>VLOOKUP($A688,raw_아이건설넷목록!$B:$R,9,FALSE)</f>
        <v>514339780</v>
      </c>
      <c r="L688" s="115">
        <f t="shared" si="210"/>
        <v>507366124.66646117</v>
      </c>
      <c r="M688" s="120">
        <f t="shared" si="211"/>
        <v>0.92243723339379691</v>
      </c>
      <c r="N688" s="115">
        <f t="shared" si="212"/>
        <v>553296673.00052166</v>
      </c>
      <c r="O688" s="119">
        <f t="shared" si="213"/>
        <v>0.88351987792323017</v>
      </c>
      <c r="P688" s="119"/>
      <c r="Q688" s="116">
        <f t="shared" si="214"/>
        <v>0.99968235198685518</v>
      </c>
      <c r="R688" s="134">
        <v>549535000</v>
      </c>
      <c r="S688" s="115" t="str">
        <f>VLOOKUP(A688,raw_아이건설넷결과!C:N,10,FALSE)</f>
        <v>(주)에이치씨티이건설</v>
      </c>
      <c r="T688" s="126">
        <f t="shared" si="215"/>
        <v>87.746595977613325</v>
      </c>
      <c r="U688" s="123">
        <f t="shared" si="216"/>
        <v>88.357260560743455</v>
      </c>
      <c r="V688" s="119">
        <f t="shared" si="194"/>
        <v>0.88327667542654165</v>
      </c>
      <c r="W688" s="178" t="str">
        <f>VLOOKUP(A688,raw_아이건설넷결과!C:H,6,FALSE)</f>
        <v>621,946,625</v>
      </c>
      <c r="X688" s="84">
        <f t="shared" si="217"/>
        <v>0.99966507542332694</v>
      </c>
      <c r="Y688" s="118">
        <f t="shared" si="218"/>
        <v>99966.507542332693</v>
      </c>
      <c r="Z688" s="121">
        <f t="shared" si="219"/>
        <v>549525568.55285001</v>
      </c>
      <c r="AA688" s="83">
        <f t="shared" si="220"/>
        <v>514167514.9669174</v>
      </c>
      <c r="AB688" s="118">
        <f t="shared" si="221"/>
        <v>503884164.66757905</v>
      </c>
      <c r="AC688" s="61" t="e">
        <f>INDEX(raw_공고목록!A:A,MATCH(직접!$A688,raw_공고목록!C:C,0))</f>
        <v>#N/A</v>
      </c>
      <c r="AD688" s="61" t="e">
        <f t="shared" si="222"/>
        <v>#N/A</v>
      </c>
      <c r="AE688" s="186" t="e">
        <f>LEFT(VLOOKUP($A688,raw_공고목록!$C:$X,7,FALSE),10)</f>
        <v>#N/A</v>
      </c>
      <c r="AF688" s="9" t="e">
        <f>VLOOKUP(A688,raw_부광!A:L,12,FALSE)</f>
        <v>#N/A</v>
      </c>
    </row>
    <row r="689" spans="1:32" ht="12" customHeight="1">
      <c r="A689" s="19" t="s">
        <v>12227</v>
      </c>
      <c r="B689" s="203" t="str">
        <f>VLOOKUP(A689,raw_아이건설넷목록!$B:$R,2,FALSE)</f>
        <v xml:space="preserve">[기][수의]과천지역 행정시설 보수공사 </v>
      </c>
      <c r="C689" s="18" t="str">
        <f>VLOOKUP($A689,raw_아이건설넷목록!$B:$R,10,FALSE)</f>
        <v>4284부대</v>
      </c>
      <c r="D689" s="19" t="s">
        <v>20</v>
      </c>
      <c r="E689" s="115">
        <f>VLOOKUP($A689,raw_아이건설넷목록!$B:$R,6,FALSE)</f>
        <v>134834545</v>
      </c>
      <c r="F689" s="115">
        <f>VLOOKUP($A689,raw_아이건설넷목록!$B:$R,5,FALSE)</f>
        <v>148318000</v>
      </c>
      <c r="G689" s="184">
        <v>1.0065299999999999</v>
      </c>
      <c r="H689" s="115">
        <f>VLOOKUP($A689,raw_아이건설넷목록!$B:$R,8,FALSE)</f>
        <v>0</v>
      </c>
      <c r="I689" s="114">
        <f>IF(E689="","-",IF(E689&lt;1000000000,낙찰하한율!$B$3,IF(AND(E689&lt;5000000000,E689&gt;=1000000000),낙찰하한율!$B$4,IF(AND(E689&gt;=5000000000,E689&lt;10000000000),낙찰하한율!$B$5,IF(AND(E689&gt;=10000000000,E689&lt;30000000000),낙찰하한율!$B$6)))))</f>
        <v>0.87744999999999995</v>
      </c>
      <c r="J689" s="115">
        <f t="shared" si="209"/>
        <v>130991453.93802299</v>
      </c>
      <c r="K689" s="115">
        <f>VLOOKUP($A689,raw_아이건설넷목록!$B:$R,9,FALSE)</f>
        <v>0</v>
      </c>
      <c r="L689" s="115">
        <f t="shared" si="210"/>
        <v>0</v>
      </c>
      <c r="M689" s="120">
        <f t="shared" si="211"/>
        <v>0</v>
      </c>
      <c r="N689" s="115">
        <f t="shared" si="212"/>
        <v>130991453.93802299</v>
      </c>
      <c r="O689" s="119">
        <f t="shared" si="213"/>
        <v>0.88317974849999992</v>
      </c>
      <c r="P689" s="119"/>
      <c r="Q689" s="116">
        <f t="shared" si="214"/>
        <v>1.0036900099016817</v>
      </c>
      <c r="R689" s="134">
        <v>130621853</v>
      </c>
      <c r="S689" s="115" t="str">
        <f>VLOOKUP(A689,raw_아이건설넷결과!C:N,10,FALSE)</f>
        <v>주식회사 더 네임</v>
      </c>
      <c r="T689" s="126">
        <f t="shared" si="215"/>
        <v>87.745635339619596</v>
      </c>
      <c r="U689" s="123">
        <f t="shared" si="216"/>
        <v>87.745635339619596</v>
      </c>
      <c r="V689" s="119">
        <f t="shared" si="194"/>
        <v>0.8806877991882307</v>
      </c>
      <c r="W689" s="178" t="str">
        <f>VLOOKUP(A689,raw_아이건설넷결과!C:H,6,FALSE)</f>
        <v>148,864,217</v>
      </c>
      <c r="X689" s="84">
        <f t="shared" si="217"/>
        <v>1.0036827424857402</v>
      </c>
      <c r="Y689" s="118">
        <f t="shared" si="218"/>
        <v>100368.27424857402</v>
      </c>
      <c r="Z689" s="121">
        <f t="shared" si="219"/>
        <v>130620907.20664999</v>
      </c>
      <c r="AA689" s="83">
        <f t="shared" si="220"/>
        <v>0</v>
      </c>
      <c r="AB689" s="118">
        <f t="shared" si="221"/>
        <v>0</v>
      </c>
      <c r="AC689" s="61" t="e">
        <f>INDEX(raw_공고목록!A:A,MATCH(직접!$A689,raw_공고목록!C:C,0))</f>
        <v>#N/A</v>
      </c>
      <c r="AD689" s="61" t="e">
        <f t="shared" si="222"/>
        <v>#N/A</v>
      </c>
      <c r="AE689" s="186" t="e">
        <f>LEFT(VLOOKUP($A689,raw_공고목록!$C:$X,7,FALSE),10)</f>
        <v>#N/A</v>
      </c>
      <c r="AF689" s="9" t="e">
        <f>VLOOKUP(A689,raw_부광!A:L,12,FALSE)</f>
        <v>#N/A</v>
      </c>
    </row>
    <row r="690" spans="1:32" ht="12" customHeight="1">
      <c r="A690" s="19" t="s">
        <v>12421</v>
      </c>
      <c r="B690" s="203" t="str">
        <f>VLOOKUP(A690,raw_아이건설넷목록!$B:$R,2,FALSE)</f>
        <v xml:space="preserve">[기][A값][순]갈산초 체육관동 화장실개선공사 (긴급공고) </v>
      </c>
      <c r="C690" s="18" t="str">
        <f>VLOOKUP($A690,raw_아이건설넷목록!$B:$R,10,FALSE)</f>
        <v>서울특별시교육청 서울특별시강서양천교육지원청</v>
      </c>
      <c r="D690" s="19" t="s">
        <v>20</v>
      </c>
      <c r="E690" s="115">
        <f>VLOOKUP($A690,raw_아이건설넷목록!$B:$R,6,FALSE)</f>
        <v>178240910</v>
      </c>
      <c r="F690" s="115">
        <f>VLOOKUP($A690,raw_아이건설넷목록!$B:$R,5,FALSE)</f>
        <v>196065000</v>
      </c>
      <c r="G690" s="184">
        <v>1.0065729999999999</v>
      </c>
      <c r="H690" s="115">
        <f>VLOOKUP($A690,raw_아이건설넷목록!$B:$R,8,FALSE)</f>
        <v>10435640</v>
      </c>
      <c r="I690" s="114">
        <f>IF(E690="","-",IF(E690&lt;1000000000,낙찰하한율!$B$3,IF(AND(E690&lt;5000000000,E690&gt;=1000000000),낙찰하한율!$B$4,IF(AND(E690&gt;=5000000000,E690&lt;10000000000),낙찰하한율!$B$5,IF(AND(E690&gt;=10000000000,E690&lt;30000000000),낙찰하한율!$B$6)))))</f>
        <v>0.87744999999999995</v>
      </c>
      <c r="J690" s="115">
        <f t="shared" si="209"/>
        <v>174446922.67272523</v>
      </c>
      <c r="K690" s="115">
        <f>VLOOKUP($A690,raw_아이건설넷목록!$B:$R,9,FALSE)</f>
        <v>162901319</v>
      </c>
      <c r="L690" s="115">
        <f t="shared" si="210"/>
        <v>160692627.98239124</v>
      </c>
      <c r="M690" s="120">
        <f t="shared" si="211"/>
        <v>0.92662347773352005</v>
      </c>
      <c r="N690" s="115">
        <f t="shared" si="212"/>
        <v>174446922.67272523</v>
      </c>
      <c r="O690" s="119">
        <f t="shared" si="213"/>
        <v>0.88354171275882887</v>
      </c>
      <c r="P690" s="119"/>
      <c r="Q690" s="116">
        <f t="shared" si="214"/>
        <v>0.99576253399342252</v>
      </c>
      <c r="R690" s="134">
        <v>172587120</v>
      </c>
      <c r="S690" s="115" t="str">
        <f>VLOOKUP(A690,raw_아이건설넷결과!C:N,10,FALSE)</f>
        <v>주식회사 자안산업개발</v>
      </c>
      <c r="T690" s="126">
        <f t="shared" si="215"/>
        <v>87.745216623862746</v>
      </c>
      <c r="U690" s="123">
        <f t="shared" si="216"/>
        <v>88.40025973996039</v>
      </c>
      <c r="V690" s="119">
        <f t="shared" si="194"/>
        <v>0.88025460944074674</v>
      </c>
      <c r="W690" s="178" t="str">
        <f>VLOOKUP(A690,raw_아이건설넷결과!C:H,6,FALSE)</f>
        <v>195,233,725</v>
      </c>
      <c r="X690" s="84">
        <f t="shared" si="217"/>
        <v>0.99576020707418456</v>
      </c>
      <c r="Y690" s="118">
        <f t="shared" si="218"/>
        <v>99576.020707418458</v>
      </c>
      <c r="Z690" s="121">
        <f t="shared" si="219"/>
        <v>172586719.68324998</v>
      </c>
      <c r="AA690" s="83">
        <f t="shared" si="220"/>
        <v>162210651.1400978</v>
      </c>
      <c r="AB690" s="118">
        <f t="shared" si="221"/>
        <v>158966438.11729583</v>
      </c>
      <c r="AC690" s="61" t="e">
        <f>INDEX(raw_공고목록!A:A,MATCH(직접!$A690,raw_공고목록!C:C,0))</f>
        <v>#N/A</v>
      </c>
      <c r="AD690" s="61" t="e">
        <f t="shared" si="222"/>
        <v>#N/A</v>
      </c>
      <c r="AE690" s="186" t="e">
        <f>LEFT(VLOOKUP($A690,raw_공고목록!$C:$X,7,FALSE),10)</f>
        <v>#N/A</v>
      </c>
      <c r="AF690" s="9" t="e">
        <f>VLOOKUP(A690,raw_부광!A:L,12,FALSE)</f>
        <v>#N/A</v>
      </c>
    </row>
    <row r="691" spans="1:32" ht="12" customHeight="1">
      <c r="A691" s="19" t="s">
        <v>12429</v>
      </c>
      <c r="B691" s="203" t="str">
        <f>VLOOKUP(A691,raw_아이건설넷목록!$B:$R,2,FALSE)</f>
        <v xml:space="preserve">[기][수의]서울신정고등학교 2024년도 꿈을 담은 교실 사업(건축공사) 견적제출 안내공고 </v>
      </c>
      <c r="C691" s="18" t="str">
        <f>VLOOKUP($A691,raw_아이건설넷목록!$B:$R,10,FALSE)</f>
        <v>서울특별시교육청 서울신정고등학교</v>
      </c>
      <c r="D691" s="19" t="s">
        <v>20</v>
      </c>
      <c r="E691" s="115">
        <f>VLOOKUP($A691,raw_아이건설넷목록!$B:$R,6,FALSE)</f>
        <v>254230000</v>
      </c>
      <c r="F691" s="115">
        <f>VLOOKUP($A691,raw_아이건설넷목록!$B:$R,5,FALSE)</f>
        <v>279653000</v>
      </c>
      <c r="G691" s="184">
        <v>1.0065729999999999</v>
      </c>
      <c r="H691" s="115">
        <f>VLOOKUP($A691,raw_아이건설넷목록!$B:$R,8,FALSE)</f>
        <v>0</v>
      </c>
      <c r="I691" s="114">
        <f>IF(E691="","-",IF(E691&lt;1000000000,낙찰하한율!$B$3,IF(AND(E691&lt;5000000000,E691&gt;=1000000000),낙찰하한율!$B$4,IF(AND(E691&gt;=5000000000,E691&lt;10000000000),낙찰하한율!$B$5,IF(AND(E691&gt;=10000000000,E691&lt;30000000000),낙찰하한율!$B$6)))))</f>
        <v>0.87744999999999995</v>
      </c>
      <c r="J691" s="115">
        <f t="shared" si="209"/>
        <v>246994417.61283901</v>
      </c>
      <c r="K691" s="115">
        <f>VLOOKUP($A691,raw_아이건설넷목록!$B:$R,9,FALSE)</f>
        <v>0</v>
      </c>
      <c r="L691" s="115">
        <f t="shared" si="210"/>
        <v>0</v>
      </c>
      <c r="M691" s="120">
        <f t="shared" si="211"/>
        <v>0</v>
      </c>
      <c r="N691" s="115">
        <f t="shared" si="212"/>
        <v>246994417.61283901</v>
      </c>
      <c r="O691" s="119">
        <f t="shared" si="213"/>
        <v>0.8832174788499999</v>
      </c>
      <c r="P691" s="119"/>
      <c r="Q691" s="116">
        <f t="shared" si="214"/>
        <v>1.0062819527710665</v>
      </c>
      <c r="R691" s="134">
        <v>246923000</v>
      </c>
      <c r="S691" s="115" t="str">
        <f>VLOOKUP(A691,raw_아이건설넷결과!C:N,10,FALSE)</f>
        <v>륜덕종합건설 주식회사</v>
      </c>
      <c r="T691" s="126">
        <f t="shared" si="215"/>
        <v>87.747983121547179</v>
      </c>
      <c r="U691" s="123">
        <f t="shared" si="216"/>
        <v>87.747983121547179</v>
      </c>
      <c r="V691" s="119">
        <f t="shared" si="194"/>
        <v>0.88296209945897242</v>
      </c>
      <c r="W691" s="178" t="str">
        <f>VLOOKUP(A691,raw_아이건설넷결과!C:H,6,FALSE)</f>
        <v>281,400,200</v>
      </c>
      <c r="X691" s="84">
        <f t="shared" si="217"/>
        <v>1.0062477427383221</v>
      </c>
      <c r="Y691" s="118">
        <f t="shared" si="218"/>
        <v>100624.77427383221</v>
      </c>
      <c r="Z691" s="121">
        <f t="shared" si="219"/>
        <v>246914605.48999998</v>
      </c>
      <c r="AA691" s="83">
        <f t="shared" si="220"/>
        <v>0</v>
      </c>
      <c r="AB691" s="118">
        <f t="shared" si="221"/>
        <v>0</v>
      </c>
      <c r="AC691" s="61" t="e">
        <f>INDEX(raw_공고목록!A:A,MATCH(직접!$A691,raw_공고목록!C:C,0))</f>
        <v>#N/A</v>
      </c>
      <c r="AD691" s="61" t="e">
        <f t="shared" si="222"/>
        <v>#N/A</v>
      </c>
      <c r="AE691" s="186" t="e">
        <f>LEFT(VLOOKUP($A691,raw_공고목록!$C:$X,7,FALSE),10)</f>
        <v>#N/A</v>
      </c>
      <c r="AF691" s="9" t="e">
        <f>VLOOKUP(A691,raw_부광!A:L,12,FALSE)</f>
        <v>#N/A</v>
      </c>
    </row>
    <row r="692" spans="1:32" ht="12" customHeight="1">
      <c r="A692" s="19" t="s">
        <v>12349</v>
      </c>
      <c r="B692" s="203" t="str">
        <f>VLOOKUP(A692,raw_아이건설넷목록!$B:$R,2,FALSE)</f>
        <v xml:space="preserve">[기][A값][수의]서울신흥초등학교 신관동 장애인편의시설 설치공사 </v>
      </c>
      <c r="C692" s="18" t="str">
        <f>VLOOKUP($A692,raw_아이건설넷목록!$B:$R,10,FALSE)</f>
        <v>서울특별시교육청 서울특별시남부교육지원청</v>
      </c>
      <c r="D692" s="19" t="s">
        <v>20</v>
      </c>
      <c r="E692" s="115">
        <f>VLOOKUP($A692,raw_아이건설넷목록!$B:$R,6,FALSE)</f>
        <v>286571819</v>
      </c>
      <c r="F692" s="115">
        <f>VLOOKUP($A692,raw_아이건설넷목록!$B:$R,5,FALSE)</f>
        <v>315229000</v>
      </c>
      <c r="G692" s="184">
        <v>1.009155</v>
      </c>
      <c r="H692" s="115">
        <f>VLOOKUP($A692,raw_아이건설넷목록!$B:$R,8,FALSE)</f>
        <v>11648992</v>
      </c>
      <c r="I692" s="114">
        <f>IF(E692="","-",IF(E692&lt;1000000000,낙찰하한율!$B$3,IF(AND(E692&lt;5000000000,E692&gt;=1000000000),낙찰하한율!$B$4,IF(AND(E692&gt;=5000000000,E692&lt;10000000000),낙찰하한율!$B$5,IF(AND(E692&gt;=10000000000,E692&lt;30000000000),낙찰하한율!$B$6)))))</f>
        <v>0.87744999999999995</v>
      </c>
      <c r="J692" s="115">
        <f t="shared" si="209"/>
        <v>280557521.83538777</v>
      </c>
      <c r="K692" s="115">
        <f>VLOOKUP($A692,raw_아이건설넷목록!$B:$R,9,FALSE)</f>
        <v>0</v>
      </c>
      <c r="L692" s="115">
        <f t="shared" si="210"/>
        <v>0</v>
      </c>
      <c r="M692" s="120">
        <f t="shared" si="211"/>
        <v>-5.161228895248021E-3</v>
      </c>
      <c r="N692" s="115">
        <f t="shared" si="212"/>
        <v>280557521.83538777</v>
      </c>
      <c r="O692" s="119">
        <f t="shared" si="213"/>
        <v>0.88579129965431636</v>
      </c>
      <c r="P692" s="119"/>
      <c r="Q692" s="116">
        <f t="shared" si="214"/>
        <v>0.9913360084322369</v>
      </c>
      <c r="R692" s="134">
        <v>275628830</v>
      </c>
      <c r="S692" s="115" t="str">
        <f>VLOOKUP(A692,raw_아이건설넷결과!C:N,10,FALSE)</f>
        <v>광천이앤씨 주식회사</v>
      </c>
      <c r="T692" s="126">
        <f t="shared" si="215"/>
        <v>87.748757767450982</v>
      </c>
      <c r="U692" s="123">
        <f t="shared" si="216"/>
        <v>88.205466518830221</v>
      </c>
      <c r="V692" s="119">
        <f t="shared" si="194"/>
        <v>0.87437650089300156</v>
      </c>
      <c r="W692" s="178" t="str">
        <f>VLOOKUP(A692,raw_아이건설넷결과!C:H,6,FALSE)</f>
        <v>312,484,975</v>
      </c>
      <c r="X692" s="84">
        <f t="shared" si="217"/>
        <v>0.99129513782044165</v>
      </c>
      <c r="Y692" s="118">
        <f t="shared" si="218"/>
        <v>99129.51378204416</v>
      </c>
      <c r="Z692" s="121">
        <f t="shared" si="219"/>
        <v>275617525.28334999</v>
      </c>
      <c r="AA692" s="83">
        <f t="shared" si="220"/>
        <v>0</v>
      </c>
      <c r="AB692" s="118">
        <f t="shared" si="221"/>
        <v>0</v>
      </c>
      <c r="AC692" s="61" t="e">
        <f>INDEX(raw_공고목록!A:A,MATCH(직접!$A692,raw_공고목록!C:C,0))</f>
        <v>#N/A</v>
      </c>
      <c r="AD692" s="61" t="e">
        <f t="shared" si="222"/>
        <v>#N/A</v>
      </c>
      <c r="AE692" s="186" t="e">
        <f>LEFT(VLOOKUP($A692,raw_공고목록!$C:$X,7,FALSE),10)</f>
        <v>#N/A</v>
      </c>
      <c r="AF692" s="9" t="e">
        <f>VLOOKUP(A692,raw_부광!A:L,12,FALSE)</f>
        <v>#N/A</v>
      </c>
    </row>
    <row r="693" spans="1:32" ht="12" customHeight="1">
      <c r="A693" s="19" t="s">
        <v>12375</v>
      </c>
      <c r="B693" s="203" t="str">
        <f>VLOOKUP(A693,raw_아이건설넷목록!$B:$R,2,FALSE)</f>
        <v xml:space="preserve">[기][A값][순]효문중 본관동 동측화장실개선 및 외벽도장공사 (긴급공고) </v>
      </c>
      <c r="C693" s="18" t="str">
        <f>VLOOKUP($A693,raw_아이건설넷목록!$B:$R,10,FALSE)</f>
        <v>서울특별시교육청 서울특별시북부교육지원청</v>
      </c>
      <c r="D693" s="19" t="s">
        <v>20</v>
      </c>
      <c r="E693" s="115">
        <f>VLOOKUP($A693,raw_아이건설넷목록!$B:$R,6,FALSE)</f>
        <v>437856364</v>
      </c>
      <c r="F693" s="115">
        <f>VLOOKUP($A693,raw_아이건설넷목록!$B:$R,5,FALSE)</f>
        <v>481642000</v>
      </c>
      <c r="G693" s="184">
        <v>1.009155</v>
      </c>
      <c r="H693" s="115">
        <f>VLOOKUP($A693,raw_아이건설넷목록!$B:$R,8,FALSE)</f>
        <v>27671775</v>
      </c>
      <c r="I693" s="114">
        <f>IF(E693="","-",IF(E693&lt;1000000000,낙찰하한율!$B$3,IF(AND(E693&lt;5000000000,E693&gt;=1000000000),낙찰하한율!$B$4,IF(AND(E693&gt;=5000000000,E693&lt;10000000000),낙찰하한율!$B$5,IF(AND(E693&gt;=10000000000,E693&lt;30000000000),낙찰하한율!$B$6)))))</f>
        <v>0.87744999999999995</v>
      </c>
      <c r="J693" s="115">
        <f t="shared" si="209"/>
        <v>429877005.48214948</v>
      </c>
      <c r="K693" s="115">
        <f>VLOOKUP($A693,raw_아이건설넷목록!$B:$R,9,FALSE)</f>
        <v>404256422</v>
      </c>
      <c r="L693" s="115">
        <f t="shared" si="210"/>
        <v>399798241.75254178</v>
      </c>
      <c r="M693" s="120">
        <f t="shared" si="211"/>
        <v>0.93798233090973426</v>
      </c>
      <c r="N693" s="115">
        <f t="shared" si="212"/>
        <v>429877005.48214948</v>
      </c>
      <c r="O693" s="119">
        <f t="shared" si="213"/>
        <v>0.88597270995504052</v>
      </c>
      <c r="P693" s="119"/>
      <c r="Q693" s="116">
        <f t="shared" si="214"/>
        <v>0.99717486620784812</v>
      </c>
      <c r="R693" s="134">
        <v>424814000</v>
      </c>
      <c r="S693" s="115" t="str">
        <f>VLOOKUP(A693,raw_아이건설넷결과!C:N,10,FALSE)</f>
        <v>주식회사 다한다종합건설</v>
      </c>
      <c r="T693" s="126">
        <f t="shared" si="215"/>
        <v>87.74544529199683</v>
      </c>
      <c r="U693" s="123">
        <f t="shared" si="216"/>
        <v>88.451504229833077</v>
      </c>
      <c r="V693" s="119">
        <f t="shared" si="194"/>
        <v>0.88201195078502292</v>
      </c>
      <c r="W693" s="178" t="str">
        <f>VLOOKUP(A693,raw_아이건설넷결과!C:H,6,FALSE)</f>
        <v>480,279,000</v>
      </c>
      <c r="X693" s="84">
        <f t="shared" si="217"/>
        <v>0.99717009729217965</v>
      </c>
      <c r="Y693" s="118">
        <f t="shared" si="218"/>
        <v>99717.009729217971</v>
      </c>
      <c r="Z693" s="121">
        <f t="shared" si="219"/>
        <v>424811984.57624996</v>
      </c>
      <c r="AA693" s="83">
        <f t="shared" si="220"/>
        <v>403112415.65672845</v>
      </c>
      <c r="AB693" s="118">
        <f t="shared" si="221"/>
        <v>395050167.3435939</v>
      </c>
      <c r="AC693" s="61" t="e">
        <f>INDEX(raw_공고목록!A:A,MATCH(직접!$A693,raw_공고목록!C:C,0))</f>
        <v>#N/A</v>
      </c>
      <c r="AD693" s="61" t="e">
        <f t="shared" si="222"/>
        <v>#N/A</v>
      </c>
      <c r="AE693" s="186" t="e">
        <f>LEFT(VLOOKUP($A693,raw_공고목록!$C:$X,7,FALSE),10)</f>
        <v>#N/A</v>
      </c>
      <c r="AF693" s="9" t="e">
        <f>VLOOKUP(A693,raw_부광!A:L,12,FALSE)</f>
        <v>#N/A</v>
      </c>
    </row>
    <row r="694" spans="1:32" ht="12" customHeight="1">
      <c r="A694" s="19" t="s">
        <v>12379</v>
      </c>
      <c r="B694" s="203" t="e">
        <f>VLOOKUP(A694,raw_아이건설넷목록!$B:$R,2,FALSE)</f>
        <v>#N/A</v>
      </c>
      <c r="C694" s="18" t="e">
        <f>VLOOKUP($A694,raw_아이건설넷목록!$B:$R,10,FALSE)</f>
        <v>#N/A</v>
      </c>
      <c r="D694" s="19" t="s">
        <v>20</v>
      </c>
      <c r="E694" s="115" t="e">
        <f>VLOOKUP($A694,raw_아이건설넷목록!$B:$R,6,FALSE)</f>
        <v>#N/A</v>
      </c>
      <c r="F694" s="115" t="e">
        <f>VLOOKUP($A694,raw_아이건설넷목록!$B:$R,5,FALSE)</f>
        <v>#N/A</v>
      </c>
      <c r="G694" s="184">
        <v>1.009155</v>
      </c>
      <c r="H694" s="115" t="e">
        <f>VLOOKUP($A694,raw_아이건설넷목록!$B:$R,8,FALSE)</f>
        <v>#N/A</v>
      </c>
      <c r="I694" s="114" t="e">
        <f>IF(E694="","-",IF(E694&lt;1000000000,낙찰하한율!$B$3,IF(AND(E694&lt;5000000000,E694&gt;=1000000000),낙찰하한율!$B$4,IF(AND(E694&gt;=5000000000,E694&lt;10000000000),낙찰하한율!$B$5,IF(AND(E694&gt;=10000000000,E694&lt;30000000000),낙찰하한율!$B$6)))))</f>
        <v>#N/A</v>
      </c>
      <c r="J694" s="115" t="e">
        <f t="shared" si="209"/>
        <v>#N/A</v>
      </c>
      <c r="K694" s="115" t="e">
        <f>VLOOKUP($A694,raw_아이건설넷목록!$B:$R,9,FALSE)</f>
        <v>#N/A</v>
      </c>
      <c r="L694" s="115" t="e">
        <f t="shared" si="210"/>
        <v>#N/A</v>
      </c>
      <c r="M694" s="120" t="e">
        <f t="shared" si="211"/>
        <v>#N/A</v>
      </c>
      <c r="N694" s="115" t="e">
        <f t="shared" si="212"/>
        <v>#N/A</v>
      </c>
      <c r="O694" s="119" t="e">
        <f t="shared" si="213"/>
        <v>#N/A</v>
      </c>
      <c r="P694" s="119"/>
      <c r="Q694" s="116" t="e">
        <f t="shared" si="214"/>
        <v>#N/A</v>
      </c>
      <c r="R694" s="134">
        <v>251466388</v>
      </c>
      <c r="S694" s="115" t="str">
        <f>VLOOKUP(A694,raw_아이건설넷결과!C:N,10,FALSE)</f>
        <v>태원건설(주)</v>
      </c>
      <c r="T694" s="126" t="e">
        <f t="shared" si="215"/>
        <v>#N/A</v>
      </c>
      <c r="U694" s="123">
        <f t="shared" si="216"/>
        <v>88.349170267566876</v>
      </c>
      <c r="V694" s="119" t="e">
        <f t="shared" si="194"/>
        <v>#N/A</v>
      </c>
      <c r="W694" s="178" t="str">
        <f>VLOOKUP(A694,raw_아이건설넷결과!C:H,6,FALSE)</f>
        <v>284,627,900</v>
      </c>
      <c r="X694" s="84" t="e">
        <f t="shared" si="217"/>
        <v>#N/A</v>
      </c>
      <c r="Y694" s="118" t="e">
        <f t="shared" si="218"/>
        <v>#N/A</v>
      </c>
      <c r="Z694" s="121" t="e">
        <f t="shared" si="219"/>
        <v>#N/A</v>
      </c>
      <c r="AA694" s="83" t="e">
        <f t="shared" si="220"/>
        <v>#N/A</v>
      </c>
      <c r="AB694" s="118" t="e">
        <f t="shared" si="221"/>
        <v>#N/A</v>
      </c>
      <c r="AC694" s="61" t="e">
        <f>INDEX(raw_공고목록!A:A,MATCH(직접!$A694,raw_공고목록!C:C,0))</f>
        <v>#N/A</v>
      </c>
      <c r="AD694" s="61" t="e">
        <f t="shared" si="222"/>
        <v>#N/A</v>
      </c>
      <c r="AE694" s="186" t="e">
        <f>LEFT(VLOOKUP($A694,raw_공고목록!$C:$X,7,FALSE),10)</f>
        <v>#N/A</v>
      </c>
      <c r="AF694" s="9" t="e">
        <f>VLOOKUP(A694,raw_부광!A:L,12,FALSE)</f>
        <v>#N/A</v>
      </c>
    </row>
    <row r="695" spans="1:32" ht="12" customHeight="1">
      <c r="A695" s="19" t="s">
        <v>12383</v>
      </c>
      <c r="B695" s="203" t="str">
        <f>VLOOKUP(A695,raw_아이건설넷목록!$B:$R,2,FALSE)</f>
        <v xml:space="preserve">[기][수의]서울검찰청사 어린이집 화장실 개선 공사 </v>
      </c>
      <c r="C695" s="18" t="str">
        <f>VLOOKUP($A695,raw_아이건설넷목록!$B:$R,10,FALSE)</f>
        <v>대검찰청 서울고등검찰청</v>
      </c>
      <c r="D695" s="19" t="s">
        <v>20</v>
      </c>
      <c r="E695" s="115">
        <f>VLOOKUP($A695,raw_아이건설넷목록!$B:$R,6,FALSE)</f>
        <v>36000000</v>
      </c>
      <c r="F695" s="115">
        <f>VLOOKUP($A695,raw_아이건설넷목록!$B:$R,5,FALSE)</f>
        <v>39600000</v>
      </c>
      <c r="G695" s="184">
        <v>1.00657</v>
      </c>
      <c r="H695" s="115">
        <f>VLOOKUP($A695,raw_아이건설넷목록!$B:$R,8,FALSE)</f>
        <v>0</v>
      </c>
      <c r="I695" s="114">
        <f>IF(E695="","-",IF(E695&lt;1000000000,낙찰하한율!$B$3,IF(AND(E695&lt;5000000000,E695&gt;=1000000000),낙찰하한율!$B$4,IF(AND(E695&gt;=5000000000,E695&lt;10000000000),낙찰하한율!$B$5,IF(AND(E695&gt;=10000000000,E695&lt;30000000000),낙찰하한율!$B$6)))))</f>
        <v>0.87744999999999995</v>
      </c>
      <c r="J695" s="115">
        <f t="shared" si="209"/>
        <v>34975307.921399996</v>
      </c>
      <c r="K695" s="115">
        <f>VLOOKUP($A695,raw_아이건설넷목록!$B:$R,9,FALSE)</f>
        <v>0</v>
      </c>
      <c r="L695" s="115">
        <f t="shared" si="210"/>
        <v>0</v>
      </c>
      <c r="M695" s="120">
        <f t="shared" si="211"/>
        <v>0</v>
      </c>
      <c r="N695" s="115">
        <f t="shared" si="212"/>
        <v>34975307.921399996</v>
      </c>
      <c r="O695" s="119">
        <f t="shared" si="213"/>
        <v>0.88321484649999993</v>
      </c>
      <c r="P695" s="119"/>
      <c r="Q695" s="116">
        <f t="shared" si="214"/>
        <v>1.0053748494115469</v>
      </c>
      <c r="R695" s="134">
        <v>34933780</v>
      </c>
      <c r="S695" s="115" t="str">
        <f>VLOOKUP(A695,raw_아이건설넷결과!C:N,10,FALSE)</f>
        <v>주식회사 건우기술</v>
      </c>
      <c r="T695" s="126">
        <f t="shared" si="215"/>
        <v>87.74641943926737</v>
      </c>
      <c r="U695" s="123">
        <f t="shared" si="216"/>
        <v>87.74641943926737</v>
      </c>
      <c r="V695" s="119">
        <f t="shared" si="194"/>
        <v>0.88216616161616157</v>
      </c>
      <c r="W695" s="178" t="str">
        <f>VLOOKUP(A695,raw_아이건설넷결과!C:H,6,FALSE)</f>
        <v>39,812,200</v>
      </c>
      <c r="X695" s="84">
        <f t="shared" si="217"/>
        <v>1.0053585858585858</v>
      </c>
      <c r="Y695" s="118">
        <f t="shared" si="218"/>
        <v>100535.85858585859</v>
      </c>
      <c r="Z695" s="121">
        <f t="shared" si="219"/>
        <v>34933214.890000001</v>
      </c>
      <c r="AA695" s="83">
        <f t="shared" si="220"/>
        <v>0</v>
      </c>
      <c r="AB695" s="118">
        <f t="shared" si="221"/>
        <v>0</v>
      </c>
      <c r="AC695" s="61" t="e">
        <f>INDEX(raw_공고목록!A:A,MATCH(직접!$A695,raw_공고목록!C:C,0))</f>
        <v>#N/A</v>
      </c>
      <c r="AD695" s="61" t="e">
        <f t="shared" si="222"/>
        <v>#N/A</v>
      </c>
      <c r="AE695" s="186" t="e">
        <f>LEFT(VLOOKUP($A695,raw_공고목록!$C:$X,7,FALSE),10)</f>
        <v>#N/A</v>
      </c>
      <c r="AF695" s="9" t="e">
        <f>VLOOKUP(A695,raw_부광!A:L,12,FALSE)</f>
        <v>#N/A</v>
      </c>
    </row>
    <row r="696" spans="1:32" ht="12" customHeight="1">
      <c r="A696" s="19" t="s">
        <v>12401</v>
      </c>
      <c r="B696" s="203" t="str">
        <f>VLOOKUP(A696,raw_아이건설넷목록!$B:$R,2,FALSE)</f>
        <v xml:space="preserve">[기][A값][순]도봉구청사 지상3층 화장실 개선공사 </v>
      </c>
      <c r="C696" s="18" t="str">
        <f>VLOOKUP($A696,raw_아이건설넷목록!$B:$R,10,FALSE)</f>
        <v>서울특별시 도봉구</v>
      </c>
      <c r="D696" s="19" t="s">
        <v>20</v>
      </c>
      <c r="E696" s="115">
        <f>VLOOKUP($A696,raw_아이건설넷목록!$B:$R,6,FALSE)</f>
        <v>211180000</v>
      </c>
      <c r="F696" s="115">
        <f>VLOOKUP($A696,raw_아이건설넷목록!$B:$R,5,FALSE)</f>
        <v>232298000</v>
      </c>
      <c r="G696" s="184">
        <v>1.0045500000000001</v>
      </c>
      <c r="H696" s="115">
        <f>VLOOKUP($A696,raw_아이건설넷목록!$B:$R,8,FALSE)</f>
        <v>13536170</v>
      </c>
      <c r="I696" s="114">
        <f>IF(E696="","-",IF(E696&lt;1000000000,낙찰하한율!$B$3,IF(AND(E696&lt;5000000000,E696&gt;=1000000000),낙찰하한율!$B$4,IF(AND(E696&gt;=5000000000,E696&lt;10000000000),낙찰하한율!$B$5,IF(AND(E696&gt;=10000000000,E696&lt;30000000000),낙찰하한율!$B$6)))))</f>
        <v>0.87744999999999995</v>
      </c>
      <c r="J696" s="115">
        <f t="shared" si="209"/>
        <v>206416163.68795499</v>
      </c>
      <c r="K696" s="115">
        <f>VLOOKUP($A696,raw_아이건설넷목록!$B:$R,9,FALSE)</f>
        <v>196965197</v>
      </c>
      <c r="L696" s="115">
        <f t="shared" si="210"/>
        <v>193904160.87342298</v>
      </c>
      <c r="M696" s="120">
        <f t="shared" si="211"/>
        <v>0.94316546301065596</v>
      </c>
      <c r="N696" s="115">
        <f t="shared" si="212"/>
        <v>206416163.68795499</v>
      </c>
      <c r="O696" s="119">
        <f t="shared" si="213"/>
        <v>0.88168943223758456</v>
      </c>
      <c r="P696" s="119"/>
      <c r="Q696" s="116">
        <f t="shared" si="214"/>
        <v>0.99557328035979165</v>
      </c>
      <c r="R696" s="134">
        <v>204586440</v>
      </c>
      <c r="S696" s="115" t="str">
        <f>VLOOKUP(A696,raw_아이건설넷결과!C:N,10,FALSE)</f>
        <v>썬종합건설(주)</v>
      </c>
      <c r="T696" s="126">
        <f t="shared" si="215"/>
        <v>87.749959862660148</v>
      </c>
      <c r="U696" s="123">
        <f t="shared" si="216"/>
        <v>88.466990512194471</v>
      </c>
      <c r="V696" s="119">
        <f t="shared" si="194"/>
        <v>0.88070685068317422</v>
      </c>
      <c r="W696" s="178" t="str">
        <f>VLOOKUP(A696,raw_아이건설넷결과!C:H,6,FALSE)</f>
        <v>231,257,375</v>
      </c>
      <c r="X696" s="84">
        <f t="shared" si="217"/>
        <v>0.99552030150926829</v>
      </c>
      <c r="Y696" s="118">
        <f t="shared" si="218"/>
        <v>99552.030150926832</v>
      </c>
      <c r="Z696" s="121">
        <f t="shared" si="219"/>
        <v>204575641.32725</v>
      </c>
      <c r="AA696" s="83">
        <f t="shared" si="220"/>
        <v>196082852.30427241</v>
      </c>
      <c r="AB696" s="118">
        <f t="shared" si="221"/>
        <v>192161195.25818697</v>
      </c>
      <c r="AC696" s="61" t="e">
        <f>INDEX(raw_공고목록!A:A,MATCH(직접!$A696,raw_공고목록!C:C,0))</f>
        <v>#N/A</v>
      </c>
      <c r="AD696" s="61" t="e">
        <f t="shared" si="222"/>
        <v>#N/A</v>
      </c>
      <c r="AE696" s="186" t="e">
        <f>LEFT(VLOOKUP($A696,raw_공고목록!$C:$X,7,FALSE),10)</f>
        <v>#N/A</v>
      </c>
      <c r="AF696" s="9" t="e">
        <f>VLOOKUP(A696,raw_부광!A:L,12,FALSE)</f>
        <v>#N/A</v>
      </c>
    </row>
    <row r="697" spans="1:32" ht="12" customHeight="1">
      <c r="A697" s="19" t="s">
        <v>12232</v>
      </c>
      <c r="B697" s="203" t="str">
        <f>VLOOKUP(A697,raw_아이건설넷목록!$B:$R,2,FALSE)</f>
        <v xml:space="preserve">[기][A값][순][협정]경찰병원 51, 52병동 시설개선공사 발의 </v>
      </c>
      <c r="C697" s="18" t="str">
        <f>VLOOKUP($A697,raw_아이건설넷목록!$B:$R,10,FALSE)</f>
        <v>서울지방조달청</v>
      </c>
      <c r="D697" s="19" t="s">
        <v>20</v>
      </c>
      <c r="E697" s="115">
        <f>VLOOKUP($A697,raw_아이건설넷목록!$B:$R,6,FALSE)</f>
        <v>859595455</v>
      </c>
      <c r="F697" s="115">
        <f>VLOOKUP($A697,raw_아이건설넷목록!$B:$R,5,FALSE)</f>
        <v>929829000</v>
      </c>
      <c r="G697" s="184">
        <v>1.00657</v>
      </c>
      <c r="H697" s="115">
        <f>VLOOKUP($A697,raw_아이건설넷목록!$B:$R,8,FALSE)</f>
        <v>53531691</v>
      </c>
      <c r="I697" s="114">
        <f>IF(E697="","-",IF(E697&lt;1000000000,낙찰하한율!$B$3,IF(AND(E697&lt;5000000000,E697&gt;=1000000000),낙찰하한율!$B$4,IF(AND(E697&gt;=5000000000,E697&lt;10000000000),낙찰하한율!$B$5,IF(AND(E697&gt;=10000000000,E697&lt;30000000000),낙찰하한율!$B$6)))))</f>
        <v>0.87744999999999995</v>
      </c>
      <c r="J697" s="115">
        <f t="shared" ref="J697:J741" si="223">(F697*G697-H697)*I697+H697</f>
        <v>827799086.23829842</v>
      </c>
      <c r="K697" s="115">
        <f>VLOOKUP($A697,raw_아이건설넷목록!$B:$R,9,FALSE)</f>
        <v>799337342</v>
      </c>
      <c r="L697" s="115">
        <f t="shared" ref="L697:L741" si="224">K697*G697*0.98</f>
        <v>788497208.57020116</v>
      </c>
      <c r="M697" s="120">
        <f t="shared" ref="M697:M741" si="225">((L697-H697)/I697+H697)/F697</f>
        <v>0.95839875907966277</v>
      </c>
      <c r="N697" s="115">
        <f t="shared" ref="N697:N741" si="226">J697</f>
        <v>827799086.23829842</v>
      </c>
      <c r="O697" s="119">
        <f t="shared" ref="O697:O741" si="227">(N697-H697)/(F697-H697)</f>
        <v>0.88356701234409296</v>
      </c>
      <c r="P697" s="119"/>
      <c r="Q697" s="116">
        <f t="shared" ref="Q697:Q741" si="228">((R697-H697)/I697+H697)/F697</f>
        <v>0.99707800253288725</v>
      </c>
      <c r="R697" s="134">
        <v>820054770</v>
      </c>
      <c r="S697" s="115" t="str">
        <f>VLOOKUP(A697,raw_아이건설넷결과!C:N,10,FALSE)</f>
        <v>주식회사 아이디케이 파트너스</v>
      </c>
      <c r="T697" s="126">
        <f t="shared" ref="T697:T741" si="229">(R697-H697)/(W697-H697)*100</f>
        <v>87.748542466756078</v>
      </c>
      <c r="U697" s="123">
        <f t="shared" ref="U697:U741" si="230">R697/W697*100</f>
        <v>88.455971728986526</v>
      </c>
      <c r="V697" s="119">
        <f t="shared" ref="V697:V760" si="231">R697/F697</f>
        <v>0.88194148601517053</v>
      </c>
      <c r="W697" s="178" t="str">
        <f>VLOOKUP(A697,raw_아이건설넷결과!C:H,6,FALSE)</f>
        <v>927,076,775</v>
      </c>
      <c r="X697" s="84">
        <f t="shared" ref="X697:X741" si="232">W697/F697</f>
        <v>0.9970400740351183</v>
      </c>
      <c r="Y697" s="118">
        <f t="shared" ref="Y697:Y741" si="233">X697*100000</f>
        <v>99704.00740351183</v>
      </c>
      <c r="Z697" s="121">
        <f t="shared" ref="Z697:Z741" si="234">(W697-H697)*I697+H697</f>
        <v>820023824.95579994</v>
      </c>
      <c r="AA697" s="83">
        <f t="shared" ref="AA697:AA741" si="235">K697*X697</f>
        <v>796971362.64671469</v>
      </c>
      <c r="AB697" s="118">
        <f t="shared" ref="AB697:AB741" si="236">AA697*0.98</f>
        <v>781031935.39378035</v>
      </c>
      <c r="AC697" s="61" t="e">
        <f>INDEX(raw_공고목록!A:A,MATCH(직접!$A697,raw_공고목록!C:C,0))</f>
        <v>#N/A</v>
      </c>
      <c r="AD697" s="61" t="e">
        <f t="shared" ref="AD697:AD741" si="237">AC697+1/24</f>
        <v>#N/A</v>
      </c>
      <c r="AE697" s="186" t="e">
        <f>LEFT(VLOOKUP($A697,raw_공고목록!$C:$X,7,FALSE),10)</f>
        <v>#N/A</v>
      </c>
      <c r="AF697" s="9" t="e">
        <f>VLOOKUP(A697,raw_부광!A:L,12,FALSE)</f>
        <v>#N/A</v>
      </c>
    </row>
    <row r="698" spans="1:32" ht="12" customHeight="1">
      <c r="A698" s="19" t="s">
        <v>12353</v>
      </c>
      <c r="B698" s="203" t="str">
        <f>VLOOKUP(A698,raw_아이건설넷목록!$B:$R,2,FALSE)</f>
        <v xml:space="preserve">[기][A값][순]숭의여자고등학교 바닥, 화장실, 출입문 개선 건축공사 </v>
      </c>
      <c r="C698" s="18" t="str">
        <f>VLOOKUP($A698,raw_아이건설넷목록!$B:$R,10,FALSE)</f>
        <v>서울특별시교육청 숭의여자고등학교</v>
      </c>
      <c r="D698" s="19" t="s">
        <v>20</v>
      </c>
      <c r="E698" s="115">
        <f>VLOOKUP($A698,raw_아이건설넷목록!$B:$R,6,FALSE)</f>
        <v>2270218184</v>
      </c>
      <c r="F698" s="115">
        <f>VLOOKUP($A698,raw_아이건설넷목록!$B:$R,5,FALSE)</f>
        <v>2497240000</v>
      </c>
      <c r="G698" s="184">
        <v>1.0023580000000001</v>
      </c>
      <c r="H698" s="115">
        <f>VLOOKUP($A698,raw_아이건설넷목록!$B:$R,8,FALSE)</f>
        <v>65685758</v>
      </c>
      <c r="I698" s="114">
        <f>IF(E698="","-",IF(E698&lt;1000000000,낙찰하한율!$B$3,IF(AND(E698&lt;5000000000,E698&gt;=1000000000),낙찰하한율!$B$4,IF(AND(E698&gt;=5000000000,E698&lt;10000000000),낙찰하한율!$B$5,IF(AND(E698&gt;=10000000000,E698&lt;30000000000),낙찰하한율!$B$6)))))</f>
        <v>0.86745000000000005</v>
      </c>
      <c r="J698" s="115">
        <f t="shared" si="223"/>
        <v>2180045457.5389042</v>
      </c>
      <c r="K698" s="115">
        <f>VLOOKUP($A698,raw_아이건설넷목록!$B:$R,9,FALSE)</f>
        <v>1955074923</v>
      </c>
      <c r="L698" s="115">
        <f t="shared" si="224"/>
        <v>1920491289.8750653</v>
      </c>
      <c r="M698" s="120">
        <f t="shared" si="225"/>
        <v>0.88253966711010567</v>
      </c>
      <c r="N698" s="115">
        <f t="shared" si="226"/>
        <v>2180045457.5389042</v>
      </c>
      <c r="O698" s="119">
        <f t="shared" si="227"/>
        <v>0.86955070259909262</v>
      </c>
      <c r="P698" s="119"/>
      <c r="Q698" s="116">
        <f t="shared" si="228"/>
        <v>0.99133680266493363</v>
      </c>
      <c r="R698" s="134">
        <v>2156171000</v>
      </c>
      <c r="S698" s="115" t="str">
        <f>VLOOKUP(A698,raw_아이건설넷결과!C:N,10,FALSE)</f>
        <v>(주)성림이엔씨</v>
      </c>
      <c r="T698" s="126">
        <f t="shared" si="229"/>
        <v>86.75077909233633</v>
      </c>
      <c r="U698" s="123">
        <f t="shared" si="230"/>
        <v>87.102346178816404</v>
      </c>
      <c r="V698" s="119">
        <f t="shared" si="231"/>
        <v>0.86342161746568213</v>
      </c>
      <c r="W698" s="178" t="str">
        <f>VLOOKUP(A698,raw_아이건설넷결과!C:H,6,FALSE)</f>
        <v>2,475,445,375</v>
      </c>
      <c r="X698" s="84">
        <f t="shared" si="232"/>
        <v>0.99127251485640144</v>
      </c>
      <c r="Y698" s="118">
        <f t="shared" si="233"/>
        <v>99127.251485640139</v>
      </c>
      <c r="Z698" s="121">
        <f t="shared" si="234"/>
        <v>2156031737.7666502</v>
      </c>
      <c r="AA698" s="83">
        <f t="shared" si="235"/>
        <v>1938012035.6548953</v>
      </c>
      <c r="AB698" s="118">
        <f t="shared" si="236"/>
        <v>1899251794.9417973</v>
      </c>
      <c r="AC698" s="61" t="e">
        <f>INDEX(raw_공고목록!A:A,MATCH(직접!$A698,raw_공고목록!C:C,0))</f>
        <v>#N/A</v>
      </c>
      <c r="AD698" s="61" t="e">
        <f t="shared" si="237"/>
        <v>#N/A</v>
      </c>
      <c r="AE698" s="186" t="e">
        <f>LEFT(VLOOKUP($A698,raw_공고목록!$C:$X,7,FALSE),10)</f>
        <v>#N/A</v>
      </c>
      <c r="AF698" s="9" t="e">
        <f>VLOOKUP(A698,raw_부광!A:L,12,FALSE)</f>
        <v>#N/A</v>
      </c>
    </row>
    <row r="699" spans="1:32" ht="12" customHeight="1">
      <c r="A699" s="19" t="s">
        <v>12331</v>
      </c>
      <c r="B699" s="203" t="str">
        <f>VLOOKUP(A699,raw_아이건설넷목록!$B:$R,2,FALSE)</f>
        <v xml:space="preserve">[기][수의]시설물 보수공사(건축) </v>
      </c>
      <c r="C699" s="18" t="str">
        <f>VLOOKUP($A699,raw_아이건설넷목록!$B:$R,10,FALSE)</f>
        <v>국군화생방방호사령부</v>
      </c>
      <c r="D699" s="19" t="s">
        <v>20</v>
      </c>
      <c r="E699" s="115">
        <f>VLOOKUP($A699,raw_아이건설넷목록!$B:$R,6,FALSE)</f>
        <v>258013209</v>
      </c>
      <c r="F699" s="115">
        <f>VLOOKUP($A699,raw_아이건설넷목록!$B:$R,5,FALSE)</f>
        <v>283814530</v>
      </c>
      <c r="G699" s="184">
        <v>1.0023599999999999</v>
      </c>
      <c r="H699" s="115">
        <f>VLOOKUP($A699,raw_아이건설넷목록!$B:$R,8,FALSE)</f>
        <v>0</v>
      </c>
      <c r="I699" s="114">
        <f>IF(E699="","-",IF(E699&lt;1000000000,낙찰하한율!$B$3,IF(AND(E699&lt;5000000000,E699&gt;=1000000000),낙찰하한율!$B$4,IF(AND(E699&gt;=5000000000,E699&lt;10000000000),낙찰하한율!$B$5,IF(AND(E699&gt;=10000000000,E699&lt;30000000000),낙찰하한율!$B$6)))))</f>
        <v>0.87744999999999995</v>
      </c>
      <c r="J699" s="115">
        <f t="shared" si="223"/>
        <v>249620777.36856243</v>
      </c>
      <c r="K699" s="115">
        <f>VLOOKUP($A699,raw_아이건설넷목록!$B:$R,9,FALSE)</f>
        <v>0</v>
      </c>
      <c r="L699" s="115">
        <f t="shared" si="224"/>
        <v>0</v>
      </c>
      <c r="M699" s="120">
        <f t="shared" si="225"/>
        <v>0</v>
      </c>
      <c r="N699" s="115">
        <f t="shared" si="226"/>
        <v>249620777.36856243</v>
      </c>
      <c r="O699" s="119">
        <f t="shared" si="227"/>
        <v>0.87952078199999995</v>
      </c>
      <c r="P699" s="119"/>
      <c r="Q699" s="116">
        <f t="shared" si="228"/>
        <v>1.0040275401752841</v>
      </c>
      <c r="R699" s="134">
        <v>250036050</v>
      </c>
      <c r="S699" s="115" t="str">
        <f>VLOOKUP(A699,raw_아이건설넷결과!C:N,10,FALSE)</f>
        <v>해동종합건설(주)</v>
      </c>
      <c r="T699" s="126">
        <f t="shared" si="229"/>
        <v>87.746068943664</v>
      </c>
      <c r="U699" s="123">
        <f t="shared" si="230"/>
        <v>87.746068943664</v>
      </c>
      <c r="V699" s="119">
        <f t="shared" si="231"/>
        <v>0.8809839651268031</v>
      </c>
      <c r="W699" s="178" t="str">
        <f>VLOOKUP(A699,raw_아이건설넷결과!C:H,6,FALSE)</f>
        <v>284,954,133</v>
      </c>
      <c r="X699" s="84">
        <f t="shared" si="232"/>
        <v>1.0040153088709025</v>
      </c>
      <c r="Y699" s="118">
        <f t="shared" si="233"/>
        <v>100401.53088709025</v>
      </c>
      <c r="Z699" s="121">
        <f t="shared" si="234"/>
        <v>250033004.00084999</v>
      </c>
      <c r="AA699" s="83">
        <f t="shared" si="235"/>
        <v>0</v>
      </c>
      <c r="AB699" s="118">
        <f t="shared" si="236"/>
        <v>0</v>
      </c>
      <c r="AC699" s="61" t="e">
        <f>INDEX(raw_공고목록!A:A,MATCH(직접!$A699,raw_공고목록!C:C,0))</f>
        <v>#N/A</v>
      </c>
      <c r="AD699" s="61" t="e">
        <f t="shared" si="237"/>
        <v>#N/A</v>
      </c>
      <c r="AE699" s="186" t="e">
        <f>LEFT(VLOOKUP($A699,raw_공고목록!$C:$X,7,FALSE),10)</f>
        <v>#N/A</v>
      </c>
      <c r="AF699" s="9" t="e">
        <f>VLOOKUP(A699,raw_부광!A:L,12,FALSE)</f>
        <v>#N/A</v>
      </c>
    </row>
    <row r="700" spans="1:32" ht="12" customHeight="1">
      <c r="A700" s="19" t="s">
        <v>12439</v>
      </c>
      <c r="B700" s="203" t="str">
        <f>VLOOKUP(A700,raw_아이건설넷목록!$B:$R,2,FALSE)</f>
        <v xml:space="preserve">[기][A값][수의]서울시립대학교 후문 일대 환경개선 공사 </v>
      </c>
      <c r="C700" s="18" t="str">
        <f>VLOOKUP($A700,raw_아이건설넷목록!$B:$R,10,FALSE)</f>
        <v>서울특별시 서울시립대학교</v>
      </c>
      <c r="D700" s="19" t="s">
        <v>20</v>
      </c>
      <c r="E700" s="115">
        <f>VLOOKUP($A700,raw_아이건설넷목록!$B:$R,6,FALSE)</f>
        <v>136695455</v>
      </c>
      <c r="F700" s="115">
        <f>VLOOKUP($A700,raw_아이건설넷목록!$B:$R,5,FALSE)</f>
        <v>150365000</v>
      </c>
      <c r="G700" s="184">
        <v>1.0025900000000001</v>
      </c>
      <c r="H700" s="115">
        <f>VLOOKUP($A700,raw_아이건설넷목록!$B:$R,8,FALSE)</f>
        <v>8305321</v>
      </c>
      <c r="I700" s="114">
        <f>IF(E700="","-",IF(E700&lt;1000000000,낙찰하한율!$B$3,IF(AND(E700&lt;5000000000,E700&gt;=1000000000),낙찰하한율!$B$4,IF(AND(E700&gt;=5000000000,E700&lt;10000000000),낙찰하한율!$B$5,IF(AND(E700&gt;=10000000000,E700&lt;30000000000),낙찰하한율!$B$6)))))</f>
        <v>0.87744999999999995</v>
      </c>
      <c r="J700" s="115">
        <f t="shared" si="223"/>
        <v>133297305.16090751</v>
      </c>
      <c r="K700" s="115">
        <f>VLOOKUP($A700,raw_아이건설넷목록!$B:$R,9,FALSE)</f>
        <v>0</v>
      </c>
      <c r="L700" s="115">
        <f t="shared" si="224"/>
        <v>0</v>
      </c>
      <c r="M700" s="120">
        <f t="shared" si="225"/>
        <v>-7.7143724222091961E-3</v>
      </c>
      <c r="N700" s="115">
        <f t="shared" si="226"/>
        <v>133297305.16090751</v>
      </c>
      <c r="O700" s="119">
        <f t="shared" si="227"/>
        <v>0.87985545962628497</v>
      </c>
      <c r="P700" s="119"/>
      <c r="Q700" s="116">
        <f t="shared" si="228"/>
        <v>1.0165556358415542</v>
      </c>
      <c r="R700" s="134">
        <v>135139900</v>
      </c>
      <c r="S700" s="115" t="str">
        <f>VLOOKUP(A700,raw_아이건설넷결과!C:N,10,FALSE)</f>
        <v>지아이건설 주식회사</v>
      </c>
      <c r="T700" s="126">
        <f t="shared" si="229"/>
        <v>87.777890769075157</v>
      </c>
      <c r="U700" s="123">
        <f t="shared" si="230"/>
        <v>88.442212699621351</v>
      </c>
      <c r="V700" s="119">
        <f t="shared" si="231"/>
        <v>0.89874571875103915</v>
      </c>
      <c r="W700" s="178" t="str">
        <f>VLOOKUP(A700,raw_아이건설넷결과!C:H,6,FALSE)</f>
        <v>152,800,225</v>
      </c>
      <c r="X700" s="84">
        <f t="shared" si="232"/>
        <v>1.0161954244671301</v>
      </c>
      <c r="Y700" s="118">
        <f t="shared" si="233"/>
        <v>101619.54244671301</v>
      </c>
      <c r="Z700" s="121">
        <f t="shared" si="234"/>
        <v>135092374.51480001</v>
      </c>
      <c r="AA700" s="83">
        <f t="shared" si="235"/>
        <v>0</v>
      </c>
      <c r="AB700" s="118">
        <f t="shared" si="236"/>
        <v>0</v>
      </c>
      <c r="AC700" s="61" t="e">
        <f>INDEX(raw_공고목록!A:A,MATCH(직접!$A700,raw_공고목록!C:C,0))</f>
        <v>#N/A</v>
      </c>
      <c r="AD700" s="61" t="e">
        <f t="shared" si="237"/>
        <v>#N/A</v>
      </c>
      <c r="AE700" s="186" t="e">
        <f>LEFT(VLOOKUP($A700,raw_공고목록!$C:$X,7,FALSE),10)</f>
        <v>#N/A</v>
      </c>
      <c r="AF700" s="9" t="e">
        <f>VLOOKUP(A700,raw_부광!A:L,12,FALSE)</f>
        <v>#N/A</v>
      </c>
    </row>
    <row r="701" spans="1:32" ht="12" customHeight="1">
      <c r="A701" s="19" t="s">
        <v>12442</v>
      </c>
      <c r="B701" s="203" t="str">
        <f>VLOOKUP(A701,raw_아이건설넷목록!$B:$R,2,FALSE)</f>
        <v xml:space="preserve">[기][A값][순]화일초 체육관 전면보수 및 정문 바닥개선공사 (긴급공고) </v>
      </c>
      <c r="C701" s="18" t="str">
        <f>VLOOKUP($A701,raw_아이건설넷목록!$B:$R,10,FALSE)</f>
        <v>서울특별시교육청 서울특별시강서양천교육지원청</v>
      </c>
      <c r="D701" s="19" t="s">
        <v>20</v>
      </c>
      <c r="E701" s="115">
        <f>VLOOKUP($A701,raw_아이건설넷목록!$B:$R,6,FALSE)</f>
        <v>562477274</v>
      </c>
      <c r="F701" s="115">
        <f>VLOOKUP($A701,raw_아이건설넷목록!$B:$R,5,FALSE)</f>
        <v>618725000</v>
      </c>
      <c r="G701" s="184">
        <v>1.0091600000000001</v>
      </c>
      <c r="H701" s="115">
        <f>VLOOKUP($A701,raw_아이건설넷목록!$B:$R,8,FALSE)</f>
        <v>35349731</v>
      </c>
      <c r="I701" s="114">
        <f>IF(E701="","-",IF(E701&lt;1000000000,낙찰하한율!$B$3,IF(AND(E701&lt;5000000000,E701&gt;=1000000000),낙찰하한율!$B$4,IF(AND(E701&gt;=5000000000,E701&lt;10000000000),낙찰하한율!$B$5,IF(AND(E701&gt;=10000000000,E701&lt;30000000000),낙찰하한율!$B$6)))))</f>
        <v>0.87744999999999995</v>
      </c>
      <c r="J701" s="115">
        <f t="shared" si="223"/>
        <v>552205327.0855</v>
      </c>
      <c r="K701" s="115">
        <f>VLOOKUP($A701,raw_아이건설넷목록!$B:$R,9,FALSE)</f>
        <v>523158855</v>
      </c>
      <c r="L701" s="115">
        <f t="shared" si="224"/>
        <v>517391970.30956399</v>
      </c>
      <c r="M701" s="120">
        <f t="shared" si="225"/>
        <v>0.94503522441594012</v>
      </c>
      <c r="N701" s="115">
        <f t="shared" si="226"/>
        <v>552205327.0855</v>
      </c>
      <c r="O701" s="119">
        <f t="shared" si="227"/>
        <v>0.88597447226632431</v>
      </c>
      <c r="P701" s="119"/>
      <c r="Q701" s="116">
        <f t="shared" si="228"/>
        <v>0.99616500309355871</v>
      </c>
      <c r="R701" s="134">
        <v>545150340</v>
      </c>
      <c r="S701" s="115" t="str">
        <f>VLOOKUP(A701,raw_아이건설넷결과!C:N,10,FALSE)</f>
        <v>해울종합건설(주)</v>
      </c>
      <c r="T701" s="126">
        <f t="shared" si="229"/>
        <v>87.745459346147811</v>
      </c>
      <c r="U701" s="123">
        <f t="shared" si="230"/>
        <v>88.448299149921766</v>
      </c>
      <c r="V701" s="119">
        <f t="shared" si="231"/>
        <v>0.88108665400622244</v>
      </c>
      <c r="W701" s="178" t="str">
        <f>VLOOKUP(A701,raw_아이건설넷결과!C:H,6,FALSE)</f>
        <v>616,349,150</v>
      </c>
      <c r="X701" s="84">
        <f t="shared" si="232"/>
        <v>0.9961600872762536</v>
      </c>
      <c r="Y701" s="118">
        <f t="shared" si="233"/>
        <v>99616.008727625362</v>
      </c>
      <c r="Z701" s="121">
        <f t="shared" si="234"/>
        <v>545147671.20155001</v>
      </c>
      <c r="AA701" s="83">
        <f t="shared" si="235"/>
        <v>521149970.65614492</v>
      </c>
      <c r="AB701" s="118">
        <f t="shared" si="236"/>
        <v>510726971.24302202</v>
      </c>
      <c r="AC701" s="61" t="e">
        <f>INDEX(raw_공고목록!A:A,MATCH(직접!$A701,raw_공고목록!C:C,0))</f>
        <v>#N/A</v>
      </c>
      <c r="AD701" s="61" t="e">
        <f t="shared" si="237"/>
        <v>#N/A</v>
      </c>
      <c r="AE701" s="186" t="e">
        <f>LEFT(VLOOKUP($A701,raw_공고목록!$C:$X,7,FALSE),10)</f>
        <v>#N/A</v>
      </c>
      <c r="AF701" s="9" t="e">
        <f>VLOOKUP(A701,raw_부광!A:L,12,FALSE)</f>
        <v>#N/A</v>
      </c>
    </row>
    <row r="702" spans="1:32" ht="12" customHeight="1">
      <c r="A702" s="19" t="s">
        <v>12340</v>
      </c>
      <c r="B702" s="203" t="str">
        <f>VLOOKUP(A702,raw_아이건설넷목록!$B:$R,2,FALSE)</f>
        <v xml:space="preserve">[기][A값][순][특]강신초 통합형 시설개선공사 (긴급공고) </v>
      </c>
      <c r="C702" s="18" t="str">
        <f>VLOOKUP($A702,raw_아이건설넷목록!$B:$R,10,FALSE)</f>
        <v>서울특별시교육청 서울특별시강서양천교육지원청</v>
      </c>
      <c r="D702" s="19" t="s">
        <v>20</v>
      </c>
      <c r="E702" s="115">
        <f>VLOOKUP($A702,raw_아이건설넷목록!$B:$R,6,FALSE)</f>
        <v>617988182</v>
      </c>
      <c r="F702" s="115">
        <f>VLOOKUP($A702,raw_아이건설넷목록!$B:$R,5,FALSE)</f>
        <v>679787000</v>
      </c>
      <c r="G702" s="184">
        <v>1.0091600000000001</v>
      </c>
      <c r="H702" s="115">
        <f>VLOOKUP($A702,raw_아이건설넷목록!$B:$R,8,FALSE)</f>
        <v>33040858</v>
      </c>
      <c r="I702" s="114">
        <f>IF(E702="","-",IF(E702&lt;1000000000,낙찰하한율!$B$3,IF(AND(E702&lt;5000000000,E702&gt;=1000000000),낙찰하한율!$B$4,IF(AND(E702&gt;=5000000000,E702&lt;10000000000),낙찰하한율!$B$5,IF(AND(E702&gt;=10000000000,E702&lt;30000000000),낙찰하한율!$B$6)))))</f>
        <v>0.87744999999999995</v>
      </c>
      <c r="J702" s="115">
        <f t="shared" si="223"/>
        <v>605992008.88275409</v>
      </c>
      <c r="K702" s="115">
        <f>VLOOKUP($A702,raw_아이건설넷목록!$B:$R,9,FALSE)</f>
        <v>572357699</v>
      </c>
      <c r="L702" s="115">
        <f t="shared" si="224"/>
        <v>566048485.61238325</v>
      </c>
      <c r="M702" s="120">
        <f t="shared" si="225"/>
        <v>0.94219449683412315</v>
      </c>
      <c r="N702" s="115">
        <f t="shared" si="226"/>
        <v>605992008.88275409</v>
      </c>
      <c r="O702" s="119">
        <f t="shared" si="227"/>
        <v>0.88589805748350969</v>
      </c>
      <c r="P702" s="119"/>
      <c r="Q702" s="116">
        <f t="shared" si="228"/>
        <v>1.0051470029476086</v>
      </c>
      <c r="R702" s="134">
        <v>603598340</v>
      </c>
      <c r="S702" s="115" t="str">
        <f>VLOOKUP(A702,raw_아이건설넷결과!C:N,10,FALSE)</f>
        <v>주식회사 해송이앤씨</v>
      </c>
      <c r="T702" s="126">
        <f t="shared" si="229"/>
        <v>87.747697655871647</v>
      </c>
      <c r="U702" s="123">
        <f t="shared" si="230"/>
        <v>88.340185290242985</v>
      </c>
      <c r="V702" s="119">
        <f t="shared" si="231"/>
        <v>0.88792274638967794</v>
      </c>
      <c r="W702" s="178" t="str">
        <f>VLOOKUP(A702,raw_아이건설넷결과!C:H,6,FALSE)</f>
        <v>683,265,875</v>
      </c>
      <c r="X702" s="84">
        <f t="shared" si="232"/>
        <v>1.0051175956586402</v>
      </c>
      <c r="Y702" s="118">
        <f t="shared" si="233"/>
        <v>100511.75956586402</v>
      </c>
      <c r="Z702" s="121">
        <f t="shared" si="234"/>
        <v>603580799.16664994</v>
      </c>
      <c r="AA702" s="83">
        <f t="shared" si="235"/>
        <v>575286794.27559173</v>
      </c>
      <c r="AB702" s="118">
        <f t="shared" si="236"/>
        <v>563781058.39007986</v>
      </c>
      <c r="AC702" s="61" t="e">
        <f>INDEX(raw_공고목록!A:A,MATCH(직접!$A702,raw_공고목록!C:C,0))</f>
        <v>#N/A</v>
      </c>
      <c r="AD702" s="61" t="e">
        <f t="shared" si="237"/>
        <v>#N/A</v>
      </c>
      <c r="AE702" s="186" t="e">
        <f>LEFT(VLOOKUP($A702,raw_공고목록!$C:$X,7,FALSE),10)</f>
        <v>#N/A</v>
      </c>
      <c r="AF702" s="9" t="e">
        <f>VLOOKUP(A702,raw_부광!A:L,12,FALSE)</f>
        <v>#N/A</v>
      </c>
    </row>
    <row r="703" spans="1:32" ht="12" customHeight="1">
      <c r="A703" s="19" t="s">
        <v>12346</v>
      </c>
      <c r="B703" s="203" t="str">
        <f>VLOOKUP(A703,raw_아이건설넷목록!$B:$R,2,FALSE)</f>
        <v xml:space="preserve">[기][A값][순][긴급]숭덕초 드라이비트 해소 및 내진보강공사 (긴급공고) </v>
      </c>
      <c r="C703" s="18" t="str">
        <f>VLOOKUP($A703,raw_아이건설넷목록!$B:$R,10,FALSE)</f>
        <v>서울특별시교육청 서울특별시성북강북교육지원청</v>
      </c>
      <c r="D703" s="19" t="s">
        <v>20</v>
      </c>
      <c r="E703" s="115">
        <f>VLOOKUP($A703,raw_아이건설넷목록!$B:$R,6,FALSE)</f>
        <v>994962727</v>
      </c>
      <c r="F703" s="115">
        <f>VLOOKUP($A703,raw_아이건설넷목록!$B:$R,5,FALSE)</f>
        <v>1094459000</v>
      </c>
      <c r="G703" s="184">
        <v>1.0091600000000001</v>
      </c>
      <c r="H703" s="115">
        <f>VLOOKUP($A703,raw_아이건설넷목록!$B:$R,8,FALSE)</f>
        <v>44263861</v>
      </c>
      <c r="I703" s="114">
        <f>IF(E703="","-",IF(E703&lt;1000000000,낙찰하한율!$B$3,IF(AND(E703&lt;5000000000,E703&gt;=1000000000),낙찰하한율!$B$4,IF(AND(E703&gt;=5000000000,E703&lt;10000000000),낙찰하한율!$B$5,IF(AND(E703&gt;=10000000000,E703&lt;30000000000),낙찰하한율!$B$6)))))</f>
        <v>0.87744999999999995</v>
      </c>
      <c r="J703" s="115">
        <f t="shared" si="223"/>
        <v>974554236.44942796</v>
      </c>
      <c r="K703" s="115">
        <f>VLOOKUP($A703,raw_아이건설넷목록!$B:$R,9,FALSE)</f>
        <v>951428830</v>
      </c>
      <c r="L703" s="115">
        <f t="shared" si="224"/>
        <v>940941039.72114396</v>
      </c>
      <c r="M703" s="120">
        <f t="shared" si="225"/>
        <v>0.97415839639588087</v>
      </c>
      <c r="N703" s="115">
        <f t="shared" si="226"/>
        <v>974554236.44942796</v>
      </c>
      <c r="O703" s="119">
        <f t="shared" si="227"/>
        <v>0.88582620591374495</v>
      </c>
      <c r="P703" s="119"/>
      <c r="Q703" s="116">
        <f t="shared" si="228"/>
        <v>0.99459699557566894</v>
      </c>
      <c r="R703" s="134">
        <v>960568902</v>
      </c>
      <c r="S703" s="115" t="str">
        <f>VLOOKUP(A703,raw_아이건설넷결과!C:N,10,FALSE)</f>
        <v>正誤綜合建設 株式會社</v>
      </c>
      <c r="T703" s="126">
        <f t="shared" si="229"/>
        <v>87.746559365060619</v>
      </c>
      <c r="U703" s="123">
        <f t="shared" si="230"/>
        <v>88.244833230262103</v>
      </c>
      <c r="V703" s="119">
        <f t="shared" si="231"/>
        <v>0.87766549683450912</v>
      </c>
      <c r="W703" s="178" t="str">
        <f>VLOOKUP(A703,raw_아이건설넷결과!C:H,6,FALSE)</f>
        <v>1,088,527,075</v>
      </c>
      <c r="X703" s="84">
        <f t="shared" si="232"/>
        <v>0.99458003908780501</v>
      </c>
      <c r="Y703" s="118">
        <f t="shared" si="233"/>
        <v>99458.003908780505</v>
      </c>
      <c r="Z703" s="121">
        <f t="shared" si="234"/>
        <v>960552618.1243</v>
      </c>
      <c r="AA703" s="83">
        <f t="shared" si="235"/>
        <v>946272122.93066454</v>
      </c>
      <c r="AB703" s="118">
        <f t="shared" si="236"/>
        <v>927346680.47205126</v>
      </c>
      <c r="AC703" s="61" t="e">
        <f>INDEX(raw_공고목록!A:A,MATCH(직접!$A703,raw_공고목록!C:C,0))</f>
        <v>#N/A</v>
      </c>
      <c r="AD703" s="61" t="e">
        <f t="shared" si="237"/>
        <v>#N/A</v>
      </c>
      <c r="AE703" s="186" t="e">
        <f>LEFT(VLOOKUP($A703,raw_공고목록!$C:$X,7,FALSE),10)</f>
        <v>#N/A</v>
      </c>
      <c r="AF703" s="9" t="e">
        <f>VLOOKUP(A703,raw_부광!A:L,12,FALSE)</f>
        <v>#N/A</v>
      </c>
    </row>
    <row r="704" spans="1:32" ht="12" customHeight="1">
      <c r="A704" s="19" t="s">
        <v>12531</v>
      </c>
      <c r="B704" s="203" t="str">
        <f>VLOOKUP(A704,raw_아이건설넷목록!$B:$R,2,FALSE)</f>
        <v xml:space="preserve">[기][정][A값][순][긴급]2024년 서울디지텍고등학교 학교시설환경개선 공사(건축-내진보강, 외벽개선등) 입찰 공고 (긴급공고) (정정공고) </v>
      </c>
      <c r="C704" s="18" t="str">
        <f>VLOOKUP($A704,raw_아이건설넷목록!$B:$R,10,FALSE)</f>
        <v>서울특별시교육청 서울디지텍고등학교</v>
      </c>
      <c r="D704" s="19" t="s">
        <v>20</v>
      </c>
      <c r="E704" s="115">
        <f>VLOOKUP($A704,raw_아이건설넷목록!$B:$R,6,FALSE)</f>
        <v>2263851184</v>
      </c>
      <c r="F704" s="115">
        <f>VLOOKUP($A704,raw_아이건설넷목록!$B:$R,5,FALSE)</f>
        <v>2490236300</v>
      </c>
      <c r="G704" s="184">
        <v>1.0091600000000001</v>
      </c>
      <c r="H704" s="115">
        <f>VLOOKUP($A704,raw_아이건설넷목록!$B:$R,8,FALSE)</f>
        <v>81856873</v>
      </c>
      <c r="I704" s="114">
        <f>IF(E704="","-",IF(E704&lt;1000000000,낙찰하한율!$B$3,IF(AND(E704&lt;5000000000,E704&gt;=1000000000),낙찰하한율!$B$4,IF(AND(E704&gt;=5000000000,E704&lt;10000000000),낙찰하한율!$B$5,IF(AND(E704&gt;=10000000000,E704&lt;30000000000),낙찰하한율!$B$6)))))</f>
        <v>0.86745000000000005</v>
      </c>
      <c r="J704" s="115">
        <f t="shared" si="223"/>
        <v>2190792631.133615</v>
      </c>
      <c r="K704" s="115">
        <f>VLOOKUP($A704,raw_아이건설넷목록!$B:$R,9,FALSE)</f>
        <v>2000800270</v>
      </c>
      <c r="L704" s="115">
        <f t="shared" si="224"/>
        <v>1978745048.4637361</v>
      </c>
      <c r="M704" s="120">
        <f t="shared" si="225"/>
        <v>0.91099688869307494</v>
      </c>
      <c r="N704" s="115">
        <f t="shared" si="226"/>
        <v>2190792631.133615</v>
      </c>
      <c r="O704" s="119">
        <f t="shared" si="227"/>
        <v>0.87566590815825596</v>
      </c>
      <c r="P704" s="119"/>
      <c r="Q704" s="116">
        <f t="shared" si="228"/>
        <v>0.99854870078452806</v>
      </c>
      <c r="R704" s="134">
        <v>2167870575</v>
      </c>
      <c r="S704" s="115" t="str">
        <f>VLOOKUP(A704,raw_아이건설넷결과!C:N,10,FALSE)</f>
        <v>주식회사 유원종합건설</v>
      </c>
      <c r="T704" s="126">
        <f t="shared" si="229"/>
        <v>86.745105403295625</v>
      </c>
      <c r="U704" s="123">
        <f t="shared" si="230"/>
        <v>87.181442491015815</v>
      </c>
      <c r="V704" s="119">
        <f t="shared" si="231"/>
        <v>0.87054813834333711</v>
      </c>
      <c r="W704" s="178" t="str">
        <f>VLOOKUP(A704,raw_아이건설넷결과!C:H,6,FALSE)</f>
        <v>2,486,619,300</v>
      </c>
      <c r="X704" s="84">
        <f t="shared" si="232"/>
        <v>0.99854752739729957</v>
      </c>
      <c r="Y704" s="118">
        <f t="shared" si="233"/>
        <v>99854.752739729956</v>
      </c>
      <c r="Z704" s="121">
        <f t="shared" si="234"/>
        <v>2167868040.3011503</v>
      </c>
      <c r="AA704" s="83">
        <f t="shared" si="235"/>
        <v>1997894162.4243493</v>
      </c>
      <c r="AB704" s="118">
        <f t="shared" si="236"/>
        <v>1957936279.1758623</v>
      </c>
      <c r="AC704" s="61" t="e">
        <f>INDEX(raw_공고목록!A:A,MATCH(직접!$A704,raw_공고목록!C:C,0))</f>
        <v>#N/A</v>
      </c>
      <c r="AD704" s="61" t="e">
        <f t="shared" si="237"/>
        <v>#N/A</v>
      </c>
      <c r="AE704" s="186" t="e">
        <f>LEFT(VLOOKUP($A704,raw_공고목록!$C:$X,7,FALSE),10)</f>
        <v>#N/A</v>
      </c>
      <c r="AF704" s="9" t="e">
        <f>VLOOKUP(A704,raw_부광!A:L,12,FALSE)</f>
        <v>#N/A</v>
      </c>
    </row>
    <row r="705" spans="1:32" ht="12" customHeight="1">
      <c r="A705" s="19" t="s">
        <v>12344</v>
      </c>
      <c r="B705" s="203" t="str">
        <f>VLOOKUP(A705,raw_아이건설넷목록!$B:$R,2,FALSE)</f>
        <v xml:space="preserve">[기][정][A값][순]인창고등학교 체육관 전면보수 공사 (긴급공고) (정정공고) </v>
      </c>
      <c r="C705" s="18" t="str">
        <f>VLOOKUP($A705,raw_아이건설넷목록!$B:$R,10,FALSE)</f>
        <v>서울특별시교육청 인창고등학교</v>
      </c>
      <c r="D705" s="19" t="s">
        <v>20</v>
      </c>
      <c r="E705" s="115">
        <f>VLOOKUP($A705,raw_아이건설넷목록!$B:$R,6,FALSE)</f>
        <v>481650000</v>
      </c>
      <c r="F705" s="115">
        <f>VLOOKUP($A705,raw_아이건설넷목록!$B:$R,5,FALSE)</f>
        <v>529815000</v>
      </c>
      <c r="G705" s="184">
        <v>1.006575</v>
      </c>
      <c r="H705" s="115">
        <f>VLOOKUP($A705,raw_아이건설넷목록!$B:$R,8,FALSE)</f>
        <v>11218082</v>
      </c>
      <c r="I705" s="114">
        <f>IF(E705="","-",IF(E705&lt;1000000000,낙찰하한율!$B$3,IF(AND(E705&lt;5000000000,E705&gt;=1000000000),낙찰하한율!$B$4,IF(AND(E705&gt;=5000000000,E705&lt;10000000000),낙찰하한율!$B$5,IF(AND(E705&gt;=10000000000,E705&lt;30000000000),낙찰하한율!$B$6)))))</f>
        <v>0.87744999999999995</v>
      </c>
      <c r="J705" s="115">
        <f t="shared" si="223"/>
        <v>469317574.27835625</v>
      </c>
      <c r="K705" s="115">
        <f>VLOOKUP($A705,raw_아이건설넷목록!$B:$R,9,FALSE)</f>
        <v>416943056</v>
      </c>
      <c r="L705" s="115">
        <f t="shared" si="224"/>
        <v>411290767.46133602</v>
      </c>
      <c r="M705" s="120">
        <f t="shared" si="225"/>
        <v>0.8817556133561979</v>
      </c>
      <c r="N705" s="115">
        <f t="shared" si="226"/>
        <v>469317574.27835625</v>
      </c>
      <c r="O705" s="119">
        <f t="shared" si="227"/>
        <v>0.88334403151689433</v>
      </c>
      <c r="P705" s="119"/>
      <c r="Q705" s="116">
        <f t="shared" si="228"/>
        <v>0.99683544534447643</v>
      </c>
      <c r="R705" s="134">
        <v>464789790</v>
      </c>
      <c r="S705" s="115" t="str">
        <f>VLOOKUP(A705,raw_아이건설넷결과!C:N,10,FALSE)</f>
        <v>원택건설(주)</v>
      </c>
      <c r="T705" s="126">
        <f t="shared" si="229"/>
        <v>87.745254020973462</v>
      </c>
      <c r="U705" s="123">
        <f t="shared" si="230"/>
        <v>88.005555378044747</v>
      </c>
      <c r="V705" s="119">
        <f t="shared" si="231"/>
        <v>0.87726808414257806</v>
      </c>
      <c r="W705" s="178" t="str">
        <f>VLOOKUP(A705,raw_아이건설넷결과!C:H,6,FALSE)</f>
        <v>528,136,875</v>
      </c>
      <c r="X705" s="84">
        <f t="shared" si="232"/>
        <v>0.99683262082047508</v>
      </c>
      <c r="Y705" s="118">
        <f t="shared" si="233"/>
        <v>99683.262082047513</v>
      </c>
      <c r="Z705" s="121">
        <f t="shared" si="234"/>
        <v>464788476.91784996</v>
      </c>
      <c r="AA705" s="83">
        <f t="shared" si="235"/>
        <v>415622439.24537814</v>
      </c>
      <c r="AB705" s="118">
        <f t="shared" si="236"/>
        <v>407309990.46047056</v>
      </c>
      <c r="AC705" s="61" t="e">
        <f>INDEX(raw_공고목록!A:A,MATCH(직접!$A705,raw_공고목록!C:C,0))</f>
        <v>#N/A</v>
      </c>
      <c r="AD705" s="61" t="e">
        <f t="shared" si="237"/>
        <v>#N/A</v>
      </c>
      <c r="AE705" s="186" t="e">
        <f>LEFT(VLOOKUP($A705,raw_공고목록!$C:$X,7,FALSE),10)</f>
        <v>#N/A</v>
      </c>
      <c r="AF705" s="9" t="e">
        <f>VLOOKUP(A705,raw_부광!A:L,12,FALSE)</f>
        <v>#N/A</v>
      </c>
    </row>
    <row r="706" spans="1:32" ht="12" customHeight="1">
      <c r="A706" s="19" t="s">
        <v>12380</v>
      </c>
      <c r="B706" s="203" t="str">
        <f>VLOOKUP(A706,raw_아이건설넷목록!$B:$R,2,FALSE)</f>
        <v xml:space="preserve">[기][A값][순]대원여고 창의관 장애인 편의시설(승강기 포함) 설치 공사 전자입찰 공고 </v>
      </c>
      <c r="C706" s="18" t="str">
        <f>VLOOKUP($A706,raw_아이건설넷목록!$B:$R,10,FALSE)</f>
        <v>서울특별시교육청 대원여자고등학교</v>
      </c>
      <c r="D706" s="19" t="s">
        <v>20</v>
      </c>
      <c r="E706" s="115">
        <f>VLOOKUP($A706,raw_아이건설넷목록!$B:$R,6,FALSE)</f>
        <v>262528182</v>
      </c>
      <c r="F706" s="115">
        <f>VLOOKUP($A706,raw_아이건설넷목록!$B:$R,5,FALSE)</f>
        <v>288781000</v>
      </c>
      <c r="G706" s="184">
        <v>1.006575</v>
      </c>
      <c r="H706" s="115">
        <f>VLOOKUP($A706,raw_아이건설넷목록!$B:$R,8,FALSE)</f>
        <v>10442366</v>
      </c>
      <c r="I706" s="114">
        <f>IF(E706="","-",IF(E706&lt;1000000000,낙찰하한율!$B$3,IF(AND(E706&lt;5000000000,E706&gt;=1000000000),낙찰하한율!$B$4,IF(AND(E706&gt;=5000000000,E706&lt;10000000000),낙찰하한율!$B$5,IF(AND(E706&gt;=10000000000,E706&lt;30000000000),낙찰하한율!$B$6)))))</f>
        <v>0.87744999999999995</v>
      </c>
      <c r="J706" s="115">
        <f t="shared" si="223"/>
        <v>256336645.49485871</v>
      </c>
      <c r="K706" s="115">
        <f>VLOOKUP($A706,raw_아이건설넷목록!$B:$R,9,FALSE)</f>
        <v>230343678</v>
      </c>
      <c r="L706" s="115">
        <f t="shared" si="224"/>
        <v>227221023.92919299</v>
      </c>
      <c r="M706" s="120">
        <f t="shared" si="225"/>
        <v>0.89167102005120658</v>
      </c>
      <c r="N706" s="115">
        <f t="shared" si="226"/>
        <v>256336645.49485871</v>
      </c>
      <c r="O706" s="119">
        <f t="shared" si="227"/>
        <v>0.88343567675502321</v>
      </c>
      <c r="P706" s="119"/>
      <c r="Q706" s="116">
        <f t="shared" si="228"/>
        <v>1.0040956468602651</v>
      </c>
      <c r="R706" s="134">
        <v>255708400</v>
      </c>
      <c r="S706" s="115" t="str">
        <f>VLOOKUP(A706,raw_아이건설넷결과!C:N,10,FALSE)</f>
        <v>호성이엔지 주식회사</v>
      </c>
      <c r="T706" s="126">
        <f t="shared" si="229"/>
        <v>87.751167225316749</v>
      </c>
      <c r="U706" s="123">
        <f t="shared" si="230"/>
        <v>88.192310172891951</v>
      </c>
      <c r="V706" s="119">
        <f t="shared" si="231"/>
        <v>0.88547515245116537</v>
      </c>
      <c r="W706" s="178" t="str">
        <f>VLOOKUP(A706,raw_아이건설넷결과!C:H,6,FALSE)</f>
        <v>289,944,100</v>
      </c>
      <c r="X706" s="84">
        <f t="shared" si="232"/>
        <v>1.0040276195456073</v>
      </c>
      <c r="Y706" s="118">
        <f t="shared" si="233"/>
        <v>100402.76195456073</v>
      </c>
      <c r="Z706" s="121">
        <f t="shared" si="234"/>
        <v>255691162.49829999</v>
      </c>
      <c r="AA706" s="83">
        <f t="shared" si="235"/>
        <v>231271414.69971988</v>
      </c>
      <c r="AB706" s="118">
        <f t="shared" si="236"/>
        <v>226645986.40572548</v>
      </c>
      <c r="AC706" s="61" t="e">
        <f>INDEX(raw_공고목록!A:A,MATCH(직접!$A706,raw_공고목록!C:C,0))</f>
        <v>#N/A</v>
      </c>
      <c r="AD706" s="61" t="e">
        <f t="shared" si="237"/>
        <v>#N/A</v>
      </c>
      <c r="AE706" s="186" t="e">
        <f>LEFT(VLOOKUP($A706,raw_공고목록!$C:$X,7,FALSE),10)</f>
        <v>#N/A</v>
      </c>
      <c r="AF706" s="9" t="e">
        <f>VLOOKUP(A706,raw_부광!A:L,12,FALSE)</f>
        <v>#N/A</v>
      </c>
    </row>
    <row r="707" spans="1:32" ht="12" customHeight="1">
      <c r="A707" s="19" t="s">
        <v>12456</v>
      </c>
      <c r="B707" s="203" t="str">
        <f>VLOOKUP(A707,raw_아이건설넷목록!$B:$R,2,FALSE)</f>
        <v xml:space="preserve">[기][A값][수의](긴급)신림초 본관동 학생식당 개선공사 (긴급공고) </v>
      </c>
      <c r="C707" s="18" t="str">
        <f>VLOOKUP($A707,raw_아이건설넷목록!$B:$R,10,FALSE)</f>
        <v>서울특별시교육청 서울특별시동작관악교육지원청</v>
      </c>
      <c r="D707" s="19" t="s">
        <v>20</v>
      </c>
      <c r="E707" s="115">
        <f>VLOOKUP($A707,raw_아이건설넷목록!$B:$R,6,FALSE)</f>
        <v>314069091</v>
      </c>
      <c r="F707" s="115">
        <f>VLOOKUP($A707,raw_아이건설넷목록!$B:$R,5,FALSE)</f>
        <v>345476000</v>
      </c>
      <c r="G707" s="184">
        <v>1.0023599999999999</v>
      </c>
      <c r="H707" s="115">
        <f>VLOOKUP($A707,raw_아이건설넷목록!$B:$R,8,FALSE)</f>
        <v>15663733</v>
      </c>
      <c r="I707" s="114">
        <f>IF(E707="","-",IF(E707&lt;1000000000,낙찰하한율!$B$3,IF(AND(E707&lt;5000000000,E707&gt;=1000000000),낙찰하한율!$B$4,IF(AND(E707&gt;=5000000000,E707&lt;10000000000),낙찰하한율!$B$5,IF(AND(E707&gt;=10000000000,E707&lt;30000000000),낙찰하한율!$B$6)))))</f>
        <v>0.87744999999999995</v>
      </c>
      <c r="J707" s="115">
        <f t="shared" si="223"/>
        <v>305772912.16138196</v>
      </c>
      <c r="K707" s="115">
        <f>VLOOKUP($A707,raw_아이건설넷목록!$B:$R,9,FALSE)</f>
        <v>0</v>
      </c>
      <c r="L707" s="115">
        <f t="shared" si="224"/>
        <v>0</v>
      </c>
      <c r="M707" s="120">
        <f t="shared" si="225"/>
        <v>-6.3323997974688278E-3</v>
      </c>
      <c r="N707" s="115">
        <f t="shared" si="226"/>
        <v>305772912.16138196</v>
      </c>
      <c r="O707" s="119">
        <f t="shared" si="227"/>
        <v>0.87961912939212161</v>
      </c>
      <c r="P707" s="119"/>
      <c r="Q707" s="116">
        <f t="shared" si="228"/>
        <v>0.99055048370372745</v>
      </c>
      <c r="R707" s="134">
        <v>302193000</v>
      </c>
      <c r="S707" s="115" t="str">
        <f>VLOOKUP(A707,raw_아이건설넷결과!C:N,10,FALSE)</f>
        <v>장방종합건설(주)</v>
      </c>
      <c r="T707" s="126">
        <f t="shared" si="229"/>
        <v>87.746422522684284</v>
      </c>
      <c r="U707" s="123">
        <f t="shared" si="230"/>
        <v>88.3073030910829</v>
      </c>
      <c r="V707" s="119">
        <f t="shared" si="231"/>
        <v>0.87471488612812465</v>
      </c>
      <c r="W707" s="178" t="str">
        <f>VLOOKUP(A707,raw_아이건설넷결과!C:H,6,FALSE)</f>
        <v>342,206,125</v>
      </c>
      <c r="X707" s="84">
        <f t="shared" si="232"/>
        <v>0.99053516018478849</v>
      </c>
      <c r="Y707" s="118">
        <f t="shared" si="233"/>
        <v>99053.516018478855</v>
      </c>
      <c r="Z707" s="121">
        <f t="shared" si="234"/>
        <v>302188354.86039996</v>
      </c>
      <c r="AA707" s="83">
        <f t="shared" si="235"/>
        <v>0</v>
      </c>
      <c r="AB707" s="118">
        <f t="shared" si="236"/>
        <v>0</v>
      </c>
      <c r="AC707" s="61" t="e">
        <f>INDEX(raw_공고목록!A:A,MATCH(직접!$A707,raw_공고목록!C:C,0))</f>
        <v>#N/A</v>
      </c>
      <c r="AD707" s="61" t="e">
        <f t="shared" si="237"/>
        <v>#N/A</v>
      </c>
      <c r="AE707" s="186" t="e">
        <f>LEFT(VLOOKUP($A707,raw_공고목록!$C:$X,7,FALSE),10)</f>
        <v>#N/A</v>
      </c>
      <c r="AF707" s="9" t="e">
        <f>VLOOKUP(A707,raw_부광!A:L,12,FALSE)</f>
        <v>#N/A</v>
      </c>
    </row>
    <row r="708" spans="1:32" ht="12" customHeight="1">
      <c r="A708" s="19" t="s">
        <v>12325</v>
      </c>
      <c r="B708" s="203" t="str">
        <f>VLOOKUP(A708,raw_아이건설넷목록!$B:$R,2,FALSE)</f>
        <v xml:space="preserve">[기][A값][순]서울동자초외 1교(서울행당초) 장애인편의시설 설치공사(일부집행대행) </v>
      </c>
      <c r="C708" s="18" t="str">
        <f>VLOOKUP($A708,raw_아이건설넷목록!$B:$R,10,FALSE)</f>
        <v>서울특별시교육청 서울특별시성동광진교육지원청</v>
      </c>
      <c r="D708" s="19" t="s">
        <v>20</v>
      </c>
      <c r="E708" s="115">
        <f>VLOOKUP($A708,raw_아이건설넷목록!$B:$R,6,FALSE)</f>
        <v>370941818</v>
      </c>
      <c r="F708" s="115">
        <f>VLOOKUP($A708,raw_아이건설넷목록!$B:$R,5,FALSE)</f>
        <v>408036000</v>
      </c>
      <c r="G708" s="184">
        <v>1.00658</v>
      </c>
      <c r="H708" s="115">
        <f>VLOOKUP($A708,raw_아이건설넷목록!$B:$R,8,FALSE)</f>
        <v>19517665</v>
      </c>
      <c r="I708" s="114">
        <f>IF(E708="","-",IF(E708&lt;1000000000,낙찰하한율!$B$3,IF(AND(E708&lt;5000000000,E708&gt;=1000000000),낙찰하한율!$B$4,IF(AND(E708&gt;=5000000000,E708&lt;10000000000),낙찰하한율!$B$5,IF(AND(E708&gt;=10000000000,E708&lt;30000000000),낙찰하한율!$B$6)))))</f>
        <v>0.87744999999999995</v>
      </c>
      <c r="J708" s="115">
        <f t="shared" si="223"/>
        <v>362778923.26410598</v>
      </c>
      <c r="K708" s="115">
        <f>VLOOKUP($A708,raw_아이건설넷목록!$B:$R,9,FALSE)</f>
        <v>348737742</v>
      </c>
      <c r="L708" s="115">
        <f t="shared" si="224"/>
        <v>344011787.61551279</v>
      </c>
      <c r="M708" s="120">
        <f t="shared" si="225"/>
        <v>0.95416239989386153</v>
      </c>
      <c r="N708" s="115">
        <f t="shared" si="226"/>
        <v>362778923.26410598</v>
      </c>
      <c r="O708" s="119">
        <f t="shared" si="227"/>
        <v>0.88351366548532639</v>
      </c>
      <c r="P708" s="119"/>
      <c r="Q708" s="116">
        <f t="shared" si="228"/>
        <v>1.0089386960123212</v>
      </c>
      <c r="R708" s="134">
        <v>363623410</v>
      </c>
      <c r="S708" s="115" t="str">
        <f>VLOOKUP(A708,raw_아이건설넷결과!C:N,10,FALSE)</f>
        <v>(주)다해산업개발</v>
      </c>
      <c r="T708" s="126">
        <f t="shared" si="229"/>
        <v>87.74943814903952</v>
      </c>
      <c r="U708" s="123">
        <f t="shared" si="230"/>
        <v>88.330258107061837</v>
      </c>
      <c r="V708" s="119">
        <f t="shared" si="231"/>
        <v>0.89115521669656594</v>
      </c>
      <c r="W708" s="178" t="str">
        <f>VLOOKUP(A708,raw_아이건설넷결과!C:H,6,FALSE)</f>
        <v>411,663,475</v>
      </c>
      <c r="X708" s="84">
        <f t="shared" si="232"/>
        <v>1.0088900856787146</v>
      </c>
      <c r="Y708" s="118">
        <f t="shared" si="233"/>
        <v>100889.00856787147</v>
      </c>
      <c r="Z708" s="121">
        <f t="shared" si="234"/>
        <v>363606005.98449999</v>
      </c>
      <c r="AA708" s="83">
        <f t="shared" si="235"/>
        <v>351838050.40578151</v>
      </c>
      <c r="AB708" s="118">
        <f t="shared" si="236"/>
        <v>344801289.39766586</v>
      </c>
      <c r="AC708" s="61" t="e">
        <f>INDEX(raw_공고목록!A:A,MATCH(직접!$A708,raw_공고목록!C:C,0))</f>
        <v>#N/A</v>
      </c>
      <c r="AD708" s="61" t="e">
        <f t="shared" si="237"/>
        <v>#N/A</v>
      </c>
      <c r="AE708" s="186" t="e">
        <f>LEFT(VLOOKUP($A708,raw_공고목록!$C:$X,7,FALSE),10)</f>
        <v>#N/A</v>
      </c>
      <c r="AF708" s="9" t="e">
        <f>VLOOKUP(A708,raw_부광!A:L,12,FALSE)</f>
        <v>#N/A</v>
      </c>
    </row>
    <row r="709" spans="1:32" ht="12" customHeight="1">
      <c r="A709" s="19" t="s">
        <v>12459</v>
      </c>
      <c r="B709" s="203" t="str">
        <f>VLOOKUP(A709,raw_아이건설넷목록!$B:$R,2,FALSE)</f>
        <v xml:space="preserve">[기][A값][순]무지개아파트 보수공사(시설) </v>
      </c>
      <c r="C709" s="18" t="str">
        <f>VLOOKUP($A709,raw_아이건설넷목록!$B:$R,10,FALSE)</f>
        <v>국군화생방방호사령부</v>
      </c>
      <c r="D709" s="19" t="s">
        <v>20</v>
      </c>
      <c r="E709" s="115">
        <f>VLOOKUP($A709,raw_아이건설넷목록!$B:$R,6,FALSE)</f>
        <v>396980000</v>
      </c>
      <c r="F709" s="115">
        <f>VLOOKUP($A709,raw_아이건설넷목록!$B:$R,5,FALSE)</f>
        <v>436678000</v>
      </c>
      <c r="G709" s="184">
        <v>1.006578</v>
      </c>
      <c r="H709" s="115">
        <f>VLOOKUP($A709,raw_아이건설넷목록!$B:$R,8,FALSE)</f>
        <v>20494779</v>
      </c>
      <c r="I709" s="114">
        <f>IF(E709="","-",IF(E709&lt;1000000000,낙찰하한율!$B$3,IF(AND(E709&lt;5000000000,E709&gt;=1000000000),낙찰하한율!$B$4,IF(AND(E709&gt;=5000000000,E709&lt;10000000000),낙찰하한율!$B$5,IF(AND(E709&gt;=10000000000,E709&lt;30000000000),낙찰하한율!$B$6)))))</f>
        <v>0.87744999999999995</v>
      </c>
      <c r="J709" s="115">
        <f t="shared" si="223"/>
        <v>388195193.2112658</v>
      </c>
      <c r="K709" s="115">
        <f>VLOOKUP($A709,raw_아이건설넷목록!$B:$R,9,FALSE)</f>
        <v>388594131</v>
      </c>
      <c r="L709" s="115">
        <f t="shared" si="224"/>
        <v>383327297.12984365</v>
      </c>
      <c r="M709" s="120">
        <f t="shared" si="225"/>
        <v>0.9938734991219087</v>
      </c>
      <c r="N709" s="115">
        <f t="shared" si="226"/>
        <v>388195193.2112658</v>
      </c>
      <c r="O709" s="119">
        <f t="shared" si="227"/>
        <v>0.88350609937555802</v>
      </c>
      <c r="P709" s="119"/>
      <c r="Q709" s="116">
        <f t="shared" si="228"/>
        <v>0.99720107120079704</v>
      </c>
      <c r="R709" s="134">
        <v>384602300</v>
      </c>
      <c r="S709" s="115" t="str">
        <f>VLOOKUP(A709,raw_아이건설넷결과!C:N,10,FALSE)</f>
        <v>(주)한미외장</v>
      </c>
      <c r="T709" s="126">
        <f t="shared" si="229"/>
        <v>87.745085082634404</v>
      </c>
      <c r="U709" s="123">
        <f t="shared" si="230"/>
        <v>88.321864683780547</v>
      </c>
      <c r="V709" s="119">
        <f t="shared" si="231"/>
        <v>0.88074576690375972</v>
      </c>
      <c r="W709" s="178" t="str">
        <f>VLOOKUP(A709,raw_아이건설넷결과!C:H,6,FALSE)</f>
        <v>435,455,367</v>
      </c>
      <c r="X709" s="84">
        <f t="shared" si="232"/>
        <v>0.99720014976710525</v>
      </c>
      <c r="Y709" s="118">
        <f t="shared" si="233"/>
        <v>99720.014976710518</v>
      </c>
      <c r="Z709" s="121">
        <f t="shared" si="234"/>
        <v>384601946.94059998</v>
      </c>
      <c r="AA709" s="83">
        <f t="shared" si="235"/>
        <v>387506125.63181812</v>
      </c>
      <c r="AB709" s="118">
        <f t="shared" si="236"/>
        <v>379756003.11918175</v>
      </c>
      <c r="AC709" s="61" t="e">
        <f>INDEX(raw_공고목록!A:A,MATCH(직접!$A709,raw_공고목록!C:C,0))</f>
        <v>#N/A</v>
      </c>
      <c r="AD709" s="61" t="e">
        <f t="shared" si="237"/>
        <v>#N/A</v>
      </c>
      <c r="AE709" s="186" t="e">
        <f>LEFT(VLOOKUP($A709,raw_공고목록!$C:$X,7,FALSE),10)</f>
        <v>#N/A</v>
      </c>
      <c r="AF709" s="9" t="e">
        <f>VLOOKUP(A709,raw_부광!A:L,12,FALSE)</f>
        <v>#N/A</v>
      </c>
    </row>
    <row r="710" spans="1:32" ht="12" customHeight="1">
      <c r="A710" s="19" t="s">
        <v>12464</v>
      </c>
      <c r="B710" s="203" t="str">
        <f>VLOOKUP(A710,raw_아이건설넷목록!$B:$R,2,FALSE)</f>
        <v xml:space="preserve">[기][A값][순]온수공원(연의지구) 공원의집 건립공사(건축/기계) (긴급공고) </v>
      </c>
      <c r="C710" s="18" t="str">
        <f>VLOOKUP($A710,raw_아이건설넷목록!$B:$R,10,FALSE)</f>
        <v>서울특별시 양천구</v>
      </c>
      <c r="D710" s="19" t="s">
        <v>20</v>
      </c>
      <c r="E710" s="115">
        <f>VLOOKUP($A710,raw_아이건설넷목록!$B:$R,6,FALSE)</f>
        <v>656545455</v>
      </c>
      <c r="F710" s="115">
        <f>VLOOKUP($A710,raw_아이건설넷목록!$B:$R,5,FALSE)</f>
        <v>722200000</v>
      </c>
      <c r="G710" s="184">
        <v>1.006578</v>
      </c>
      <c r="H710" s="115">
        <f>VLOOKUP($A710,raw_아이건설넷목록!$B:$R,8,FALSE)</f>
        <v>28157871</v>
      </c>
      <c r="I710" s="114">
        <f>IF(E710="","-",IF(E710&lt;1000000000,낙찰하한율!$B$3,IF(AND(E710&lt;5000000000,E710&gt;=1000000000),낙찰하한율!$B$4,IF(AND(E710&gt;=5000000000,E710&lt;10000000000),낙찰하한율!$B$5,IF(AND(E710&gt;=10000000000,E710&lt;30000000000),낙찰하한율!$B$6)))))</f>
        <v>0.87744999999999995</v>
      </c>
      <c r="J710" s="115">
        <f t="shared" si="223"/>
        <v>641313578.78847003</v>
      </c>
      <c r="K710" s="115">
        <f>VLOOKUP($A710,raw_아이건설넷목록!$B:$R,9,FALSE)</f>
        <v>639522923</v>
      </c>
      <c r="L710" s="115">
        <f t="shared" si="224"/>
        <v>630855110.69174409</v>
      </c>
      <c r="M710" s="120">
        <f t="shared" si="225"/>
        <v>0.99007403805593763</v>
      </c>
      <c r="N710" s="115">
        <f t="shared" si="226"/>
        <v>641313578.78847003</v>
      </c>
      <c r="O710" s="119">
        <f t="shared" si="227"/>
        <v>0.88345603554632346</v>
      </c>
      <c r="P710" s="119"/>
      <c r="Q710" s="116">
        <f t="shared" si="228"/>
        <v>1.0090925263027026</v>
      </c>
      <c r="R710" s="134">
        <v>642907020</v>
      </c>
      <c r="S710" s="115" t="str">
        <f>VLOOKUP(A710,raw_아이건설넷결과!C:N,10,FALSE)</f>
        <v>광명종합건설(주)</v>
      </c>
      <c r="T710" s="126">
        <f t="shared" si="229"/>
        <v>87.746355442052703</v>
      </c>
      <c r="U710" s="123">
        <f t="shared" si="230"/>
        <v>88.21981519735418</v>
      </c>
      <c r="V710" s="119">
        <f t="shared" si="231"/>
        <v>0.89020634173359181</v>
      </c>
      <c r="W710" s="178" t="str">
        <f>VLOOKUP(A710,raw_아이건설넷결과!C:H,6,FALSE)</f>
        <v>728,755,800</v>
      </c>
      <c r="X710" s="84">
        <f t="shared" si="232"/>
        <v>1.0090775408474106</v>
      </c>
      <c r="Y710" s="118">
        <f t="shared" si="233"/>
        <v>100907.75408474106</v>
      </c>
      <c r="Z710" s="121">
        <f t="shared" si="234"/>
        <v>642897523.80104995</v>
      </c>
      <c r="AA710" s="83">
        <f t="shared" si="235"/>
        <v>645328218.456388</v>
      </c>
      <c r="AB710" s="118">
        <f t="shared" si="236"/>
        <v>632421654.08726025</v>
      </c>
      <c r="AC710" s="61" t="e">
        <f>INDEX(raw_공고목록!A:A,MATCH(직접!$A710,raw_공고목록!C:C,0))</f>
        <v>#N/A</v>
      </c>
      <c r="AD710" s="61" t="e">
        <f t="shared" si="237"/>
        <v>#N/A</v>
      </c>
      <c r="AE710" s="186" t="e">
        <f>LEFT(VLOOKUP($A710,raw_공고목록!$C:$X,7,FALSE),10)</f>
        <v>#N/A</v>
      </c>
      <c r="AF710" s="9" t="e">
        <f>VLOOKUP(A710,raw_부광!A:L,12,FALSE)</f>
        <v>#N/A</v>
      </c>
    </row>
    <row r="711" spans="1:32" ht="12" customHeight="1">
      <c r="A711" s="19" t="s">
        <v>12469</v>
      </c>
      <c r="B711" s="203" t="str">
        <f>VLOOKUP(A711,raw_아이건설넷목록!$B:$R,2,FALSE)</f>
        <v xml:space="preserve">[기][A값][순]김포공항 국제선 서편 보안검색장 조성공사 </v>
      </c>
      <c r="C711" s="18" t="str">
        <f>VLOOKUP($A711,raw_아이건설넷목록!$B:$R,10,FALSE)</f>
        <v>한국공항공사 김포공항</v>
      </c>
      <c r="D711" s="19" t="s">
        <v>20</v>
      </c>
      <c r="E711" s="115">
        <f>VLOOKUP($A711,raw_아이건설넷목록!$B:$R,6,FALSE)</f>
        <v>1131661818</v>
      </c>
      <c r="F711" s="115">
        <f>VLOOKUP($A711,raw_아이건설넷목록!$B:$R,5,FALSE)</f>
        <v>1244828000</v>
      </c>
      <c r="G711" s="184">
        <v>1.0091300000000001</v>
      </c>
      <c r="H711" s="115">
        <f>VLOOKUP($A711,raw_아이건설넷목록!$B:$R,8,FALSE)</f>
        <v>69626857</v>
      </c>
      <c r="I711" s="114">
        <f>IF(E711="","-",IF(E711&lt;1000000000,낙찰하한율!$B$3,IF(AND(E711&lt;5000000000,E711&gt;=1000000000),낙찰하한율!$B$4,IF(AND(E711&gt;=5000000000,E711&lt;10000000000),낙찰하한율!$B$5,IF(AND(E711&gt;=10000000000,E711&lt;30000000000),낙찰하한율!$B$6)))))</f>
        <v>0.86745000000000005</v>
      </c>
      <c r="J711" s="115">
        <f t="shared" si="223"/>
        <v>1098913900.3190682</v>
      </c>
      <c r="K711" s="115">
        <f>VLOOKUP($A711,raw_아이건설넷목록!$B:$R,9,FALSE)</f>
        <v>1079553689</v>
      </c>
      <c r="L711" s="115">
        <f t="shared" si="224"/>
        <v>1067621813.8969587</v>
      </c>
      <c r="M711" s="120">
        <f t="shared" si="225"/>
        <v>0.98015117839935451</v>
      </c>
      <c r="N711" s="115">
        <f t="shared" si="226"/>
        <v>1098913900.3190682</v>
      </c>
      <c r="O711" s="119">
        <f t="shared" si="227"/>
        <v>0.87583904206521712</v>
      </c>
      <c r="P711" s="119"/>
      <c r="Q711" s="116">
        <f t="shared" si="228"/>
        <v>1.0100843200798573</v>
      </c>
      <c r="R711" s="134">
        <v>1099944400</v>
      </c>
      <c r="S711" s="115" t="str">
        <f>VLOOKUP(A711,raw_아이건설넷결과!C:N,10,FALSE)</f>
        <v>주식회사 수완이앤씨</v>
      </c>
      <c r="T711" s="126">
        <f t="shared" si="229"/>
        <v>86.752663202472803</v>
      </c>
      <c r="U711" s="123">
        <f t="shared" si="230"/>
        <v>87.486289062191631</v>
      </c>
      <c r="V711" s="119">
        <f t="shared" si="231"/>
        <v>0.88361155115405499</v>
      </c>
      <c r="W711" s="178" t="str">
        <f>VLOOKUP(A711,raw_아이건설넷결과!C:H,6,FALSE)</f>
        <v>1,257,276,325</v>
      </c>
      <c r="X711" s="84">
        <f t="shared" si="232"/>
        <v>1.0100000361495725</v>
      </c>
      <c r="Y711" s="118">
        <f t="shared" si="233"/>
        <v>101000.00361495724</v>
      </c>
      <c r="Z711" s="121">
        <f t="shared" si="234"/>
        <v>1099853388.0166001</v>
      </c>
      <c r="AA711" s="83">
        <f t="shared" si="235"/>
        <v>1090349264.9154043</v>
      </c>
      <c r="AB711" s="118">
        <f t="shared" si="236"/>
        <v>1068542279.6170962</v>
      </c>
      <c r="AC711" s="61" t="e">
        <f>INDEX(raw_공고목록!A:A,MATCH(직접!$A711,raw_공고목록!C:C,0))</f>
        <v>#N/A</v>
      </c>
      <c r="AD711" s="61" t="e">
        <f t="shared" si="237"/>
        <v>#N/A</v>
      </c>
      <c r="AE711" s="186" t="e">
        <f>LEFT(VLOOKUP($A711,raw_공고목록!$C:$X,7,FALSE),10)</f>
        <v>#N/A</v>
      </c>
      <c r="AF711" s="9" t="e">
        <f>VLOOKUP(A711,raw_부광!A:L,12,FALSE)</f>
        <v>#N/A</v>
      </c>
    </row>
    <row r="712" spans="1:32" ht="12" customHeight="1">
      <c r="A712" s="19" t="s">
        <v>12471</v>
      </c>
      <c r="B712" s="203" t="str">
        <f>VLOOKUP(A712,raw_아이건설넷목록!$B:$R,2,FALSE)</f>
        <v xml:space="preserve">[기][A값][순]서울반원초 본관 및 신관 화장실개선공사 입찰 공고 </v>
      </c>
      <c r="C712" s="18" t="str">
        <f>VLOOKUP($A712,raw_아이건설넷목록!$B:$R,10,FALSE)</f>
        <v>서울특별시강남서초교육지원청</v>
      </c>
      <c r="D712" s="19" t="s">
        <v>20</v>
      </c>
      <c r="E712" s="115">
        <f>VLOOKUP($A712,raw_아이건설넷목록!$B:$R,6,FALSE)</f>
        <v>1272013000</v>
      </c>
      <c r="F712" s="115">
        <f>VLOOKUP($A712,raw_아이건설넷목록!$B:$R,5,FALSE)</f>
        <v>1399214000</v>
      </c>
      <c r="G712" s="184">
        <v>1.006578</v>
      </c>
      <c r="H712" s="115">
        <f>VLOOKUP($A712,raw_아이건설넷목록!$B:$R,8,FALSE)</f>
        <v>70553242</v>
      </c>
      <c r="I712" s="114">
        <f>IF(E712="","-",IF(E712&lt;1000000000,낙찰하한율!$B$3,IF(AND(E712&lt;5000000000,E712&gt;=1000000000),낙찰하한율!$B$4,IF(AND(E712&gt;=5000000000,E712&lt;10000000000),낙찰하한율!$B$5,IF(AND(E712&gt;=10000000000,E712&lt;30000000000),낙찰하한율!$B$6)))))</f>
        <v>0.86745000000000005</v>
      </c>
      <c r="J712" s="115">
        <f t="shared" si="223"/>
        <v>1231084052.0834253</v>
      </c>
      <c r="K712" s="115">
        <f>VLOOKUP($A712,raw_아이건설넷목록!$B:$R,9,FALSE)</f>
        <v>1205126899</v>
      </c>
      <c r="L712" s="115">
        <f t="shared" si="224"/>
        <v>1188793139.2667894</v>
      </c>
      <c r="M712" s="120">
        <f t="shared" si="225"/>
        <v>0.97173476532935343</v>
      </c>
      <c r="N712" s="115">
        <f t="shared" si="226"/>
        <v>1231084052.0834253</v>
      </c>
      <c r="O712" s="119">
        <f t="shared" si="227"/>
        <v>0.87345908509433468</v>
      </c>
      <c r="P712" s="119"/>
      <c r="Q712" s="116">
        <f t="shared" si="228"/>
        <v>0.99209300030167702</v>
      </c>
      <c r="R712" s="134">
        <v>1213502910</v>
      </c>
      <c r="S712" s="115" t="str">
        <f>VLOOKUP(A712,raw_아이건설넷결과!C:N,10,FALSE)</f>
        <v>(주)웅산건설산업</v>
      </c>
      <c r="T712" s="126">
        <f t="shared" si="229"/>
        <v>86.746423084451294</v>
      </c>
      <c r="U712" s="123">
        <f t="shared" si="230"/>
        <v>87.420051366991302</v>
      </c>
      <c r="V712" s="119">
        <f t="shared" si="231"/>
        <v>0.86727470565617559</v>
      </c>
      <c r="W712" s="178" t="str">
        <f>VLOOKUP(A712,raw_아이건설넷결과!C:H,6,FALSE)</f>
        <v>1,388,128,800</v>
      </c>
      <c r="X712" s="84">
        <f t="shared" si="232"/>
        <v>0.9920775521113997</v>
      </c>
      <c r="Y712" s="118">
        <f t="shared" si="233"/>
        <v>99207.755211139971</v>
      </c>
      <c r="Z712" s="121">
        <f t="shared" si="234"/>
        <v>1213484159.7871001</v>
      </c>
      <c r="AA712" s="83">
        <f t="shared" si="235"/>
        <v>1195579343.943522</v>
      </c>
      <c r="AB712" s="118">
        <f t="shared" si="236"/>
        <v>1171667757.0646515</v>
      </c>
      <c r="AC712" s="61" t="e">
        <f>INDEX(raw_공고목록!A:A,MATCH(직접!$A712,raw_공고목록!C:C,0))</f>
        <v>#N/A</v>
      </c>
      <c r="AD712" s="61" t="e">
        <f t="shared" si="237"/>
        <v>#N/A</v>
      </c>
      <c r="AE712" s="186" t="e">
        <f>LEFT(VLOOKUP($A712,raw_공고목록!$C:$X,7,FALSE),10)</f>
        <v>#N/A</v>
      </c>
      <c r="AF712" s="9" t="e">
        <f>VLOOKUP(A712,raw_부광!A:L,12,FALSE)</f>
        <v>#N/A</v>
      </c>
    </row>
    <row r="713" spans="1:32" ht="12" customHeight="1">
      <c r="A713" s="19" t="s">
        <v>12474</v>
      </c>
      <c r="B713" s="203" t="str">
        <f>VLOOKUP(A713,raw_아이건설넷목록!$B:$R,2,FALSE)</f>
        <v xml:space="preserve">[기][A값][순]대경생활과학고등학교 내진보강 및 외벽개선공사 입찰공고 (긴급공고) </v>
      </c>
      <c r="C713" s="18" t="str">
        <f>VLOOKUP($A713,raw_아이건설넷목록!$B:$R,10,FALSE)</f>
        <v>서울특별시교육청 대경생활과학고등학교</v>
      </c>
      <c r="D713" s="19" t="s">
        <v>20</v>
      </c>
      <c r="E713" s="115">
        <f>VLOOKUP($A713,raw_아이건설넷목록!$B:$R,6,FALSE)</f>
        <v>2598517273</v>
      </c>
      <c r="F713" s="115">
        <f>VLOOKUP($A713,raw_아이건설넷목록!$B:$R,5,FALSE)</f>
        <v>2858369000</v>
      </c>
      <c r="G713" s="184">
        <v>1.0091300000000001</v>
      </c>
      <c r="H713" s="115">
        <f>VLOOKUP($A713,raw_아이건설넷목록!$B:$R,8,FALSE)</f>
        <v>79428966</v>
      </c>
      <c r="I713" s="114">
        <f>IF(E713="","-",IF(E713&lt;1000000000,낙찰하한율!$B$3,IF(AND(E713&lt;5000000000,E713&gt;=1000000000),낙찰하한율!$B$4,IF(AND(E713&gt;=5000000000,E713&lt;10000000000),낙찰하한율!$B$5,IF(AND(E713&gt;=10000000000,E713&lt;30000000000),낙찰하한율!$B$6)))))</f>
        <v>0.86745000000000005</v>
      </c>
      <c r="J713" s="115">
        <f t="shared" si="223"/>
        <v>2512658262.179327</v>
      </c>
      <c r="K713" s="115">
        <f>VLOOKUP($A713,raw_아이건설넷목록!$B:$R,9,FALSE)</f>
        <v>2323395106</v>
      </c>
      <c r="L713" s="115">
        <f t="shared" si="224"/>
        <v>2297715549.2514243</v>
      </c>
      <c r="M713" s="120">
        <f t="shared" si="225"/>
        <v>0.92244180074809745</v>
      </c>
      <c r="N713" s="115">
        <f t="shared" si="226"/>
        <v>2512658262.179327</v>
      </c>
      <c r="O713" s="119">
        <f t="shared" si="227"/>
        <v>0.87559618646284432</v>
      </c>
      <c r="P713" s="119"/>
      <c r="Q713" s="116">
        <f t="shared" si="228"/>
        <v>0.99517199588441263</v>
      </c>
      <c r="R713" s="134">
        <v>2478049500</v>
      </c>
      <c r="S713" s="115" t="str">
        <f>VLOOKUP(A713,raw_아이건설넷결과!C:N,10,FALSE)</f>
        <v>(주)재우씨엔씨</v>
      </c>
      <c r="T713" s="126">
        <f t="shared" si="229"/>
        <v>86.746746853236971</v>
      </c>
      <c r="U713" s="123">
        <f t="shared" si="230"/>
        <v>87.116825020071104</v>
      </c>
      <c r="V713" s="119">
        <f t="shared" si="231"/>
        <v>0.86694527543504707</v>
      </c>
      <c r="W713" s="178" t="str">
        <f>VLOOKUP(A713,raw_아이건설넷결과!C:H,6,FALSE)</f>
        <v>2,844,513,100</v>
      </c>
      <c r="X713" s="84">
        <f t="shared" si="232"/>
        <v>0.99515251529805981</v>
      </c>
      <c r="Y713" s="118">
        <f t="shared" si="233"/>
        <v>99515.251529805988</v>
      </c>
      <c r="Z713" s="121">
        <f t="shared" si="234"/>
        <v>2478001198.0383</v>
      </c>
      <c r="AA713" s="83">
        <f t="shared" si="235"/>
        <v>2312132483.7671022</v>
      </c>
      <c r="AB713" s="118">
        <f t="shared" si="236"/>
        <v>2265889834.0917602</v>
      </c>
      <c r="AC713" s="61" t="e">
        <f>INDEX(raw_공고목록!A:A,MATCH(직접!$A713,raw_공고목록!C:C,0))</f>
        <v>#N/A</v>
      </c>
      <c r="AD713" s="61" t="e">
        <f t="shared" si="237"/>
        <v>#N/A</v>
      </c>
      <c r="AE713" s="186" t="e">
        <f>LEFT(VLOOKUP($A713,raw_공고목록!$C:$X,7,FALSE),10)</f>
        <v>#N/A</v>
      </c>
      <c r="AF713" s="9" t="e">
        <f>VLOOKUP(A713,raw_부광!A:L,12,FALSE)</f>
        <v>#N/A</v>
      </c>
    </row>
    <row r="714" spans="1:32" ht="12" customHeight="1">
      <c r="A714" s="19" t="s">
        <v>12481</v>
      </c>
      <c r="B714" s="203" t="str">
        <f>VLOOKUP(A714,raw_아이건설넷목록!$B:$R,2,FALSE)</f>
        <v xml:space="preserve">[기][A값][순]본사 1층(로비)노후시설 정비공사(건축) </v>
      </c>
      <c r="C714" s="18" t="str">
        <f>VLOOKUP($A714,raw_아이건설넷목록!$B:$R,10,FALSE)</f>
        <v>서울교통공사</v>
      </c>
      <c r="D714" s="19" t="s">
        <v>20</v>
      </c>
      <c r="E714" s="115">
        <f>VLOOKUP($A714,raw_아이건설넷목록!$B:$R,6,FALSE)</f>
        <v>876705400</v>
      </c>
      <c r="F714" s="115">
        <f>VLOOKUP($A714,raw_아이건설넷목록!$B:$R,5,FALSE)</f>
        <v>964375940</v>
      </c>
      <c r="G714" s="184">
        <v>1.006378</v>
      </c>
      <c r="H714" s="115">
        <f>VLOOKUP($A714,raw_아이건설넷목록!$B:$R,8,FALSE)</f>
        <v>49748144</v>
      </c>
      <c r="I714" s="114">
        <f>IF(E714="","-",IF(E714&lt;1000000000,낙찰하한율!$B$3,IF(AND(E714&lt;5000000000,E714&gt;=1000000000),낙찰하한율!$B$4,IF(AND(E714&gt;=5000000000,E714&lt;10000000000),낙찰하한율!$B$5,IF(AND(E714&gt;=10000000000,E714&lt;30000000000),낙찰하한율!$B$6)))))</f>
        <v>0.87744999999999995</v>
      </c>
      <c r="J714" s="115">
        <f t="shared" si="223"/>
        <v>857685314.06223094</v>
      </c>
      <c r="K714" s="115">
        <f>VLOOKUP($A714,raw_아이건설넷목록!$B:$R,9,FALSE)</f>
        <v>813621345</v>
      </c>
      <c r="L714" s="115">
        <f t="shared" si="224"/>
        <v>802434409.49964178</v>
      </c>
      <c r="M714" s="120">
        <f t="shared" si="225"/>
        <v>0.94108439499787433</v>
      </c>
      <c r="N714" s="115">
        <f t="shared" si="226"/>
        <v>857685314.06223094</v>
      </c>
      <c r="O714" s="119">
        <f t="shared" si="227"/>
        <v>0.88335077240778603</v>
      </c>
      <c r="P714" s="119"/>
      <c r="Q714" s="116">
        <f t="shared" si="228"/>
        <v>1.0028276057171439</v>
      </c>
      <c r="R714" s="134">
        <v>854681000</v>
      </c>
      <c r="S714" s="115" t="str">
        <f>VLOOKUP(A714,raw_아이건설넷결과!C:N,10,FALSE)</f>
        <v>두성도시건설주식회사</v>
      </c>
      <c r="T714" s="126">
        <f t="shared" si="229"/>
        <v>87.746390765935004</v>
      </c>
      <c r="U714" s="123">
        <f t="shared" si="230"/>
        <v>88.376730655740815</v>
      </c>
      <c r="V714" s="119">
        <f t="shared" si="231"/>
        <v>0.8862529274631219</v>
      </c>
      <c r="W714" s="178" t="str">
        <f>VLOOKUP(A714,raw_아이건설넷결과!C:H,6,FALSE)</f>
        <v>967,088,275</v>
      </c>
      <c r="X714" s="84">
        <f t="shared" si="232"/>
        <v>1.002812528690834</v>
      </c>
      <c r="Y714" s="118">
        <f t="shared" si="233"/>
        <v>100281.2528690834</v>
      </c>
      <c r="Z714" s="121">
        <f t="shared" si="234"/>
        <v>854668241.94594991</v>
      </c>
      <c r="AA714" s="83">
        <f t="shared" si="235"/>
        <v>815909678.37628746</v>
      </c>
      <c r="AB714" s="118">
        <f t="shared" si="236"/>
        <v>799591484.80876172</v>
      </c>
      <c r="AC714" s="61" t="e">
        <f>INDEX(raw_공고목록!A:A,MATCH(직접!$A714,raw_공고목록!C:C,0))</f>
        <v>#N/A</v>
      </c>
      <c r="AD714" s="61" t="e">
        <f t="shared" si="237"/>
        <v>#N/A</v>
      </c>
      <c r="AE714" s="186" t="e">
        <f>LEFT(VLOOKUP($A714,raw_공고목록!$C:$X,7,FALSE),10)</f>
        <v>#N/A</v>
      </c>
      <c r="AF714" s="9" t="e">
        <f>VLOOKUP(A714,raw_부광!A:L,12,FALSE)</f>
        <v>#N/A</v>
      </c>
    </row>
    <row r="715" spans="1:32" ht="12" customHeight="1">
      <c r="A715" s="19" t="s">
        <v>12489</v>
      </c>
      <c r="B715" s="203" t="str">
        <f>VLOOKUP(A715,raw_아이건설넷목록!$B:$R,2,FALSE)</f>
        <v xml:space="preserve">[A값][수의]자양중 장애인편의시설 설치공사(집행대행) </v>
      </c>
      <c r="C715" s="18" t="str">
        <f>VLOOKUP($A715,raw_아이건설넷목록!$B:$R,10,FALSE)</f>
        <v>서울특별시교육청 서울특별시성동광진교육지원청</v>
      </c>
      <c r="D715" s="19" t="s">
        <v>20</v>
      </c>
      <c r="E715" s="115">
        <f>VLOOKUP($A715,raw_아이건설넷목록!$B:$R,6,FALSE)</f>
        <v>171294546</v>
      </c>
      <c r="F715" s="115">
        <v>188424000</v>
      </c>
      <c r="G715" s="184">
        <v>1.0091600000000001</v>
      </c>
      <c r="H715" s="115">
        <v>7764582</v>
      </c>
      <c r="I715" s="114">
        <f>IF(E715="","-",IF(E715&lt;1000000000,낙찰하한율!$B$3,IF(AND(E715&lt;5000000000,E715&gt;=1000000000),낙찰하한율!$B$4,IF(AND(E715&gt;=5000000000,E715&lt;10000000000),낙찰하한율!$B$5,IF(AND(E715&gt;=10000000000,E715&lt;30000000000),낙찰하한율!$B$6)))))</f>
        <v>0.87744999999999995</v>
      </c>
      <c r="J715" s="115">
        <f t="shared" si="223"/>
        <v>167798635.295508</v>
      </c>
      <c r="K715" s="115">
        <f>VLOOKUP($A715,raw_아이건설넷목록!$B:$R,9,FALSE)</f>
        <v>0</v>
      </c>
      <c r="L715" s="115">
        <f t="shared" si="224"/>
        <v>0</v>
      </c>
      <c r="M715" s="120">
        <f t="shared" si="225"/>
        <v>-5.755364040678463E-3</v>
      </c>
      <c r="N715" s="115">
        <f t="shared" si="226"/>
        <v>167798635.295508</v>
      </c>
      <c r="O715" s="119">
        <f t="shared" si="227"/>
        <v>0.88583288414838135</v>
      </c>
      <c r="P715" s="119"/>
      <c r="Q715" s="116">
        <f t="shared" si="228"/>
        <v>0.99945181831755781</v>
      </c>
      <c r="R715" s="134">
        <v>166193556</v>
      </c>
      <c r="S715" s="115" t="str">
        <f>VLOOKUP(A715,raw_아이건설넷결과!C:N,10,FALSE)</f>
        <v>주식회사 예선건설</v>
      </c>
      <c r="T715" s="126">
        <f t="shared" si="229"/>
        <v>87.751091782027402</v>
      </c>
      <c r="U715" s="123">
        <f t="shared" si="230"/>
        <v>88.25615563424158</v>
      </c>
      <c r="V715" s="119">
        <f t="shared" si="231"/>
        <v>0.88201904216023441</v>
      </c>
      <c r="W715" s="178" t="str">
        <f>VLOOKUP(A715,raw_아이건설넷결과!C:H,6,FALSE)</f>
        <v>188,308,175</v>
      </c>
      <c r="X715" s="84">
        <f t="shared" si="232"/>
        <v>0.99938529592833181</v>
      </c>
      <c r="Y715" s="118">
        <f t="shared" si="233"/>
        <v>99938.529592833176</v>
      </c>
      <c r="Z715" s="121">
        <f t="shared" si="234"/>
        <v>166182557.67784998</v>
      </c>
      <c r="AA715" s="83">
        <f t="shared" si="235"/>
        <v>0</v>
      </c>
      <c r="AB715" s="118">
        <f t="shared" si="236"/>
        <v>0</v>
      </c>
      <c r="AC715" s="61" t="e">
        <f>INDEX(raw_공고목록!A:A,MATCH(직접!$A715,raw_공고목록!C:C,0))</f>
        <v>#N/A</v>
      </c>
      <c r="AD715" s="61" t="e">
        <f t="shared" si="237"/>
        <v>#N/A</v>
      </c>
      <c r="AE715" s="186" t="e">
        <f>LEFT(VLOOKUP($A715,raw_공고목록!$C:$X,7,FALSE),10)</f>
        <v>#N/A</v>
      </c>
      <c r="AF715" s="9" t="e">
        <f>VLOOKUP(A715,raw_부광!A:L,12,FALSE)</f>
        <v>#N/A</v>
      </c>
    </row>
    <row r="716" spans="1:32" ht="12" customHeight="1">
      <c r="A716" s="19" t="s">
        <v>12492</v>
      </c>
      <c r="B716" s="203" t="str">
        <f>VLOOKUP(A716,raw_아이건설넷목록!$B:$R,2,FALSE)</f>
        <v xml:space="preserve">[기][정][A값][순]목동중학교 체육관 바닥 및 난간 교체공사 (긴급공고) (정정공고) </v>
      </c>
      <c r="C716" s="18" t="str">
        <f>VLOOKUP($A716,raw_아이건설넷목록!$B:$R,10,FALSE)</f>
        <v>서울특별시강서교육청 목동중학교</v>
      </c>
      <c r="D716" s="19" t="s">
        <v>20</v>
      </c>
      <c r="E716" s="115">
        <f>VLOOKUP($A716,raw_아이건설넷목록!$B:$R,6,FALSE)</f>
        <v>227237273</v>
      </c>
      <c r="F716" s="115">
        <f>VLOOKUP($A716,raw_아이건설넷목록!$B:$R,5,FALSE)</f>
        <v>249961000</v>
      </c>
      <c r="G716" s="184">
        <v>1.006578</v>
      </c>
      <c r="H716" s="115">
        <f>VLOOKUP($A716,raw_아이건설넷목록!$B:$R,8,FALSE)</f>
        <v>8841410</v>
      </c>
      <c r="I716" s="114">
        <f>IF(E716="","-",IF(E716&lt;1000000000,낙찰하한율!$B$3,IF(AND(E716&lt;5000000000,E716&gt;=1000000000),낙찰하한율!$B$4,IF(AND(E716&gt;=5000000000,E716&lt;10000000000),낙찰하한율!$B$5,IF(AND(E716&gt;=10000000000,E716&lt;30000000000),낙찰하한율!$B$6)))))</f>
        <v>0.87744999999999995</v>
      </c>
      <c r="J716" s="115">
        <f t="shared" si="223"/>
        <v>221854535.66772211</v>
      </c>
      <c r="K716" s="115">
        <f>VLOOKUP($A716,raw_아이건설넷목록!$B:$R,9,FALSE)</f>
        <v>192028295</v>
      </c>
      <c r="L716" s="115">
        <f t="shared" si="224"/>
        <v>189425627.98201978</v>
      </c>
      <c r="M716" s="120">
        <f t="shared" si="225"/>
        <v>0.85872243040804919</v>
      </c>
      <c r="N716" s="115">
        <f t="shared" si="226"/>
        <v>221854535.66772211</v>
      </c>
      <c r="O716" s="119">
        <f t="shared" si="227"/>
        <v>0.88343350976883339</v>
      </c>
      <c r="P716" s="119"/>
      <c r="Q716" s="116">
        <f t="shared" si="228"/>
        <v>0.99966295160074492</v>
      </c>
      <c r="R716" s="134">
        <v>220337870</v>
      </c>
      <c r="S716" s="115" t="str">
        <f>VLOOKUP(A716,raw_아이건설넷결과!C:N,10,FALSE)</f>
        <v>명장종합건설주식회사</v>
      </c>
      <c r="T716" s="126">
        <f t="shared" si="229"/>
        <v>87.745027682982396</v>
      </c>
      <c r="U716" s="123">
        <f t="shared" si="230"/>
        <v>88.178646526331434</v>
      </c>
      <c r="V716" s="119">
        <f t="shared" si="231"/>
        <v>0.88148899228279609</v>
      </c>
      <c r="W716" s="178" t="str">
        <f>VLOOKUP(A716,raw_아이건설넷결과!C:H,6,FALSE)</f>
        <v>249,876,675</v>
      </c>
      <c r="X716" s="84">
        <f t="shared" si="232"/>
        <v>0.99966264737299015</v>
      </c>
      <c r="Y716" s="118">
        <f t="shared" si="233"/>
        <v>99966.264737299018</v>
      </c>
      <c r="Z716" s="121">
        <f t="shared" si="234"/>
        <v>220337803.27425</v>
      </c>
      <c r="AA716" s="83">
        <f t="shared" si="235"/>
        <v>191963513.75022152</v>
      </c>
      <c r="AB716" s="118">
        <f t="shared" si="236"/>
        <v>188124243.47521707</v>
      </c>
      <c r="AC716" s="61" t="e">
        <f>INDEX(raw_공고목록!A:A,MATCH(직접!$A716,raw_공고목록!C:C,0))</f>
        <v>#N/A</v>
      </c>
      <c r="AD716" s="61" t="e">
        <f t="shared" si="237"/>
        <v>#N/A</v>
      </c>
      <c r="AE716" s="186" t="e">
        <f>LEFT(VLOOKUP($A716,raw_공고목록!$C:$X,7,FALSE),10)</f>
        <v>#N/A</v>
      </c>
      <c r="AF716" s="9" t="e">
        <f>VLOOKUP(A716,raw_부광!A:L,12,FALSE)</f>
        <v>#N/A</v>
      </c>
    </row>
    <row r="717" spans="1:32" ht="12" customHeight="1">
      <c r="A717" s="19" t="s">
        <v>12408</v>
      </c>
      <c r="B717" s="203" t="str">
        <f>VLOOKUP(A717,raw_아이건설넷목록!$B:$R,2,FALSE)</f>
        <v xml:space="preserve">[기][A값][순][협정]장애예술인 활동 전문공간 리모델링 공사(건축, 기계) </v>
      </c>
      <c r="C717" s="18" t="str">
        <f>VLOOKUP($A717,raw_아이건설넷목록!$B:$R,10,FALSE)</f>
        <v>서울지방조달청</v>
      </c>
      <c r="D717" s="19" t="s">
        <v>20</v>
      </c>
      <c r="E717" s="115">
        <f>VLOOKUP($A717,raw_아이건설넷목록!$B:$R,6,FALSE)</f>
        <v>862231818</v>
      </c>
      <c r="F717" s="115">
        <f>VLOOKUP($A717,raw_아이건설넷목록!$B:$R,5,FALSE)</f>
        <v>940569000</v>
      </c>
      <c r="G717" s="184">
        <v>1.0091300000000001</v>
      </c>
      <c r="H717" s="115">
        <f>VLOOKUP($A717,raw_아이건설넷목록!$B:$R,8,FALSE)</f>
        <v>40682976</v>
      </c>
      <c r="I717" s="114">
        <f>IF(E717="","-",IF(E717&lt;1000000000,낙찰하한율!$B$3,IF(AND(E717&lt;5000000000,E717&gt;=1000000000),낙찰하한율!$B$4,IF(AND(E717&gt;=5000000000,E717&lt;10000000000),낙찰하한율!$B$5,IF(AND(E717&gt;=10000000000,E717&lt;30000000000),낙찰하한율!$B$6)))))</f>
        <v>0.87744999999999995</v>
      </c>
      <c r="J717" s="115">
        <f t="shared" si="223"/>
        <v>837822977.47522652</v>
      </c>
      <c r="K717" s="115">
        <f>VLOOKUP($A717,raw_아이건설넷목록!$B:$R,9,FALSE)</f>
        <v>828892340</v>
      </c>
      <c r="L717" s="115">
        <f t="shared" si="224"/>
        <v>819730924.52291608</v>
      </c>
      <c r="M717" s="120">
        <f t="shared" si="225"/>
        <v>0.98720827067634742</v>
      </c>
      <c r="N717" s="115">
        <f t="shared" si="226"/>
        <v>837822977.47522652</v>
      </c>
      <c r="O717" s="119">
        <f t="shared" si="227"/>
        <v>0.8858232934121294</v>
      </c>
      <c r="P717" s="119"/>
      <c r="Q717" s="116">
        <f t="shared" si="228"/>
        <v>9.4964722902575419E-2</v>
      </c>
      <c r="R717" s="134">
        <v>83360300</v>
      </c>
      <c r="S717" s="115" t="str">
        <f>VLOOKUP(A717,raw_아이건설넷결과!C:N,10,FALSE)</f>
        <v>지레건설주식회사</v>
      </c>
      <c r="T717" s="126">
        <f t="shared" si="229"/>
        <v>4.7845070065634223</v>
      </c>
      <c r="U717" s="123">
        <f t="shared" si="230"/>
        <v>8.9377844361792516</v>
      </c>
      <c r="V717" s="119">
        <f t="shared" si="231"/>
        <v>8.8627522276409285E-2</v>
      </c>
      <c r="W717" s="178" t="str">
        <f>VLOOKUP(A717,raw_아이건설넷결과!C:H,6,FALSE)</f>
        <v>932,672,975</v>
      </c>
      <c r="X717" s="84">
        <f t="shared" si="232"/>
        <v>0.9916050550252028</v>
      </c>
      <c r="Y717" s="118">
        <f t="shared" si="233"/>
        <v>99160.505502520275</v>
      </c>
      <c r="Z717" s="121">
        <f t="shared" si="234"/>
        <v>823359600.62255001</v>
      </c>
      <c r="AA717" s="83">
        <f t="shared" si="235"/>
        <v>821933834.41566908</v>
      </c>
      <c r="AB717" s="118">
        <f t="shared" si="236"/>
        <v>805495157.72735572</v>
      </c>
      <c r="AC717" s="61" t="e">
        <f>INDEX(raw_공고목록!A:A,MATCH(직접!$A717,raw_공고목록!C:C,0))</f>
        <v>#N/A</v>
      </c>
      <c r="AD717" s="61" t="e">
        <f t="shared" si="237"/>
        <v>#N/A</v>
      </c>
      <c r="AE717" s="186" t="e">
        <f>LEFT(VLOOKUP($A717,raw_공고목록!$C:$X,7,FALSE),10)</f>
        <v>#N/A</v>
      </c>
      <c r="AF717" s="9" t="e">
        <f>VLOOKUP(A717,raw_부광!A:L,12,FALSE)</f>
        <v>#N/A</v>
      </c>
    </row>
    <row r="718" spans="1:32" ht="12" customHeight="1">
      <c r="A718" s="19" t="s">
        <v>12258</v>
      </c>
      <c r="B718" s="203" t="str">
        <f>VLOOKUP(A718,raw_아이건설넷목록!$B:$R,2,FALSE)</f>
        <v xml:space="preserve">[기][A값][순]학군단외 3동 장애인용승강기 설치 등 시설개선공사 </v>
      </c>
      <c r="C718" s="18" t="str">
        <f>VLOOKUP($A718,raw_아이건설넷목록!$B:$R,10,FALSE)</f>
        <v>서울교육대학교</v>
      </c>
      <c r="D718" s="19" t="s">
        <v>20</v>
      </c>
      <c r="E718" s="115">
        <f>VLOOKUP($A718,raw_아이건설넷목록!$B:$R,6,FALSE)</f>
        <v>1370074545</v>
      </c>
      <c r="F718" s="115">
        <f>VLOOKUP($A718,raw_아이건설넷목록!$B:$R,5,FALSE)</f>
        <v>1507082000</v>
      </c>
      <c r="G718" s="184">
        <v>1.0091300000000001</v>
      </c>
      <c r="H718" s="115">
        <f>VLOOKUP($A718,raw_아이건설넷목록!$B:$R,8,FALSE)</f>
        <v>147139937</v>
      </c>
      <c r="I718" s="114">
        <f>IF(E718="","-",IF(E718&lt;1000000000,낙찰하한율!$B$3,IF(AND(E718&lt;5000000000,E718&gt;=1000000000),낙찰하한율!$B$4,IF(AND(E718&gt;=5000000000,E718&lt;10000000000),낙찰하한율!$B$5,IF(AND(E718&gt;=10000000000,E718&lt;30000000000),낙찰하한율!$B$6)))))</f>
        <v>0.86745000000000005</v>
      </c>
      <c r="J718" s="115">
        <f t="shared" si="223"/>
        <v>1338757495.4539671</v>
      </c>
      <c r="K718" s="115">
        <f>VLOOKUP($A718,raw_아이건설넷목록!$B:$R,9,FALSE)</f>
        <v>1167506397</v>
      </c>
      <c r="L718" s="115">
        <f t="shared" si="224"/>
        <v>1154602415.7965178</v>
      </c>
      <c r="M718" s="120">
        <f t="shared" si="225"/>
        <v>0.86826523711251791</v>
      </c>
      <c r="N718" s="115">
        <f t="shared" si="226"/>
        <v>1338757495.4539671</v>
      </c>
      <c r="O718" s="119">
        <f t="shared" si="227"/>
        <v>0.87622670911824507</v>
      </c>
      <c r="P718" s="119"/>
      <c r="Q718" s="116">
        <f t="shared" si="228"/>
        <v>1.0044469969827452</v>
      </c>
      <c r="R718" s="134">
        <v>1332635320</v>
      </c>
      <c r="S718" s="115" t="str">
        <f>VLOOKUP(A718,raw_아이건설넷결과!C:N,10,FALSE)</f>
        <v>주식회사 이도건설산업</v>
      </c>
      <c r="T718" s="126">
        <f t="shared" si="229"/>
        <v>86.750212342003636</v>
      </c>
      <c r="U718" s="123">
        <f t="shared" si="230"/>
        <v>88.038162732671523</v>
      </c>
      <c r="V718" s="119">
        <f t="shared" si="231"/>
        <v>0.88424871373953107</v>
      </c>
      <c r="W718" s="178" t="str">
        <f>VLOOKUP(A718,raw_아이건설넷결과!C:H,6,FALSE)</f>
        <v>1,513,701,875</v>
      </c>
      <c r="X718" s="84">
        <f t="shared" si="232"/>
        <v>1.0043925114890895</v>
      </c>
      <c r="Y718" s="118">
        <f t="shared" si="233"/>
        <v>100439.25114890895</v>
      </c>
      <c r="Z718" s="121">
        <f t="shared" si="234"/>
        <v>1332564090.1181002</v>
      </c>
      <c r="AA718" s="83">
        <f t="shared" si="235"/>
        <v>1172634682.262408</v>
      </c>
      <c r="AB718" s="118">
        <f t="shared" si="236"/>
        <v>1149181988.6171598</v>
      </c>
      <c r="AC718" s="61" t="e">
        <f>INDEX(raw_공고목록!A:A,MATCH(직접!$A718,raw_공고목록!C:C,0))</f>
        <v>#N/A</v>
      </c>
      <c r="AD718" s="61" t="e">
        <f t="shared" si="237"/>
        <v>#N/A</v>
      </c>
      <c r="AE718" s="186" t="e">
        <f>LEFT(VLOOKUP($A718,raw_공고목록!$C:$X,7,FALSE),10)</f>
        <v>#N/A</v>
      </c>
      <c r="AF718" s="9" t="e">
        <f>VLOOKUP(A718,raw_부광!A:L,12,FALSE)</f>
        <v>#N/A</v>
      </c>
    </row>
    <row r="719" spans="1:32" ht="12" customHeight="1">
      <c r="A719" s="19" t="s">
        <v>12495</v>
      </c>
      <c r="B719" s="203" t="str">
        <f>VLOOKUP(A719,raw_아이건설넷목록!$B:$R,2,FALSE)</f>
        <v xml:space="preserve">[기][A값][수의]남서울중 출입공간시설 개선공사 </v>
      </c>
      <c r="C719" s="18" t="str">
        <f>VLOOKUP($A719,raw_아이건설넷목록!$B:$R,10,FALSE)</f>
        <v>서울특별시동작교육청 남서울중학교</v>
      </c>
      <c r="D719" s="19" t="s">
        <v>20</v>
      </c>
      <c r="E719" s="115">
        <f>VLOOKUP($A719,raw_아이건설넷목록!$B:$R,6,FALSE)</f>
        <v>181640000</v>
      </c>
      <c r="F719" s="115">
        <f>VLOOKUP($A719,raw_아이건설넷목록!$B:$R,5,FALSE)</f>
        <v>199804000</v>
      </c>
      <c r="G719" s="184">
        <v>1.0091300000000001</v>
      </c>
      <c r="H719" s="115">
        <f>VLOOKUP($A719,raw_아이건설넷목록!$B:$R,8,FALSE)</f>
        <v>5055472</v>
      </c>
      <c r="I719" s="114">
        <f>IF(E719="","-",IF(E719&lt;1000000000,낙찰하한율!$B$3,IF(AND(E719&lt;5000000000,E719&gt;=1000000000),낙찰하한율!$B$4,IF(AND(E719&gt;=5000000000,E719&lt;10000000000),낙찰하한율!$B$5,IF(AND(E719&gt;=10000000000,E719&lt;30000000000),낙찰하한율!$B$6)))))</f>
        <v>0.87744999999999995</v>
      </c>
      <c r="J719" s="115">
        <f t="shared" si="223"/>
        <v>177538221.41437399</v>
      </c>
      <c r="K719" s="115">
        <f>VLOOKUP($A719,raw_아이건설넷목록!$B:$R,9,FALSE)</f>
        <v>0</v>
      </c>
      <c r="L719" s="115">
        <f t="shared" si="224"/>
        <v>0</v>
      </c>
      <c r="M719" s="120">
        <f t="shared" si="225"/>
        <v>-3.5338529051763832E-3</v>
      </c>
      <c r="N719" s="115">
        <f t="shared" si="226"/>
        <v>177538221.41437399</v>
      </c>
      <c r="O719" s="119">
        <f t="shared" si="227"/>
        <v>0.88566907891788527</v>
      </c>
      <c r="P719" s="119"/>
      <c r="Q719" s="116">
        <f t="shared" si="228"/>
        <v>0.99701018814724263</v>
      </c>
      <c r="R719" s="134">
        <v>175413400</v>
      </c>
      <c r="S719" s="115" t="str">
        <f>VLOOKUP(A719,raw_아이건설넷결과!C:N,10,FALSE)</f>
        <v>주식회사 명하씨앤씨</v>
      </c>
      <c r="T719" s="126">
        <f t="shared" si="229"/>
        <v>87.748603765000695</v>
      </c>
      <c r="U719" s="123">
        <f t="shared" si="230"/>
        <v>88.059532531972479</v>
      </c>
      <c r="V719" s="119">
        <f t="shared" si="231"/>
        <v>0.87792736882144506</v>
      </c>
      <c r="W719" s="178" t="str">
        <f>VLOOKUP(A719,raw_아이건설넷결과!C:H,6,FALSE)</f>
        <v>199,198,650</v>
      </c>
      <c r="X719" s="84">
        <f t="shared" si="232"/>
        <v>0.99697028087525774</v>
      </c>
      <c r="Y719" s="118">
        <f t="shared" si="233"/>
        <v>99697.028087525774</v>
      </c>
      <c r="Z719" s="121">
        <f t="shared" si="234"/>
        <v>175406403.5361</v>
      </c>
      <c r="AA719" s="83">
        <f t="shared" si="235"/>
        <v>0</v>
      </c>
      <c r="AB719" s="118">
        <f t="shared" si="236"/>
        <v>0</v>
      </c>
      <c r="AC719" s="61" t="e">
        <f>INDEX(raw_공고목록!A:A,MATCH(직접!$A719,raw_공고목록!C:C,0))</f>
        <v>#N/A</v>
      </c>
      <c r="AD719" s="61" t="e">
        <f t="shared" si="237"/>
        <v>#N/A</v>
      </c>
      <c r="AE719" s="186" t="e">
        <f>LEFT(VLOOKUP($A719,raw_공고목록!$C:$X,7,FALSE),10)</f>
        <v>#N/A</v>
      </c>
      <c r="AF719" s="9" t="e">
        <f>VLOOKUP(A719,raw_부광!A:L,12,FALSE)</f>
        <v>#N/A</v>
      </c>
    </row>
    <row r="720" spans="1:32" ht="12" customHeight="1">
      <c r="A720" s="19" t="s">
        <v>12501</v>
      </c>
      <c r="B720" s="203" t="str">
        <f>VLOOKUP(A720,raw_아이건설넷목록!$B:$R,2,FALSE)</f>
        <v xml:space="preserve">[기][A값][순]서울서초초 교사동 화장실 개선공사 입찰 공고 (긴급공고) </v>
      </c>
      <c r="C720" s="18" t="str">
        <f>VLOOKUP($A720,raw_아이건설넷목록!$B:$R,10,FALSE)</f>
        <v>서울특별시강남서초교육지원청</v>
      </c>
      <c r="D720" s="19" t="s">
        <v>20</v>
      </c>
      <c r="E720" s="115">
        <f>VLOOKUP($A720,raw_아이건설넷목록!$B:$R,6,FALSE)</f>
        <v>1078050000</v>
      </c>
      <c r="F720" s="115">
        <f>VLOOKUP($A720,raw_아이건설넷목록!$B:$R,5,FALSE)</f>
        <v>1185855000</v>
      </c>
      <c r="G720" s="184">
        <v>1.00936</v>
      </c>
      <c r="H720" s="115">
        <f>VLOOKUP($A720,raw_아이건설넷목록!$B:$R,8,FALSE)</f>
        <v>62504553</v>
      </c>
      <c r="I720" s="114">
        <f>IF(E720="","-",IF(E720&lt;1000000000,낙찰하한율!$B$3,IF(AND(E720&lt;5000000000,E720&gt;=1000000000),낙찰하한율!$B$4,IF(AND(E720&gt;=5000000000,E720&lt;10000000000),낙찰하한율!$B$5,IF(AND(E720&gt;=10000000000,E720&lt;30000000000),낙찰하한율!$B$6)))))</f>
        <v>0.86745000000000005</v>
      </c>
      <c r="J720" s="115">
        <f t="shared" si="223"/>
        <v>1046583248.69901</v>
      </c>
      <c r="K720" s="115">
        <f>VLOOKUP($A720,raw_아이건설넷목록!$B:$R,9,FALSE)</f>
        <v>1021532829</v>
      </c>
      <c r="L720" s="115">
        <f t="shared" si="224"/>
        <v>1010472488.7538512</v>
      </c>
      <c r="M720" s="120">
        <f t="shared" si="225"/>
        <v>0.97425567814529379</v>
      </c>
      <c r="N720" s="115">
        <f t="shared" si="226"/>
        <v>1046583248.69901</v>
      </c>
      <c r="O720" s="119">
        <f t="shared" si="227"/>
        <v>0.87602110127527288</v>
      </c>
      <c r="P720" s="119"/>
      <c r="Q720" s="116">
        <f t="shared" si="228"/>
        <v>0.99209300078286844</v>
      </c>
      <c r="R720" s="134">
        <v>1028821206</v>
      </c>
      <c r="S720" s="115" t="str">
        <f>VLOOKUP(A720,raw_아이건설넷결과!C:N,10,FALSE)</f>
        <v>주식회사 혜암</v>
      </c>
      <c r="T720" s="126">
        <f t="shared" si="229"/>
        <v>86.746660251887278</v>
      </c>
      <c r="U720" s="123">
        <f t="shared" si="230"/>
        <v>87.450803275129985</v>
      </c>
      <c r="V720" s="119">
        <f t="shared" si="231"/>
        <v>0.86757757567324845</v>
      </c>
      <c r="W720" s="178" t="str">
        <f>VLOOKUP(A720,raw_아이건설넷결과!C:H,6,FALSE)</f>
        <v>1,176,457,125</v>
      </c>
      <c r="X720" s="84">
        <f t="shared" si="232"/>
        <v>0.99207502181969975</v>
      </c>
      <c r="Y720" s="118">
        <f t="shared" si="233"/>
        <v>99207.502181969976</v>
      </c>
      <c r="Z720" s="121">
        <f t="shared" si="234"/>
        <v>1028802711.5814</v>
      </c>
      <c r="AA720" s="83">
        <f t="shared" si="235"/>
        <v>1013437203.6197146</v>
      </c>
      <c r="AB720" s="118">
        <f t="shared" si="236"/>
        <v>993168459.54732037</v>
      </c>
      <c r="AC720" s="61" t="e">
        <f>INDEX(raw_공고목록!A:A,MATCH(직접!$A720,raw_공고목록!C:C,0))</f>
        <v>#N/A</v>
      </c>
      <c r="AD720" s="61" t="e">
        <f t="shared" si="237"/>
        <v>#N/A</v>
      </c>
      <c r="AE720" s="186" t="e">
        <f>LEFT(VLOOKUP($A720,raw_공고목록!$C:$X,7,FALSE),10)</f>
        <v>#N/A</v>
      </c>
      <c r="AF720" s="9" t="e">
        <f>VLOOKUP(A720,raw_부광!A:L,12,FALSE)</f>
        <v>#N/A</v>
      </c>
    </row>
    <row r="721" spans="1:32" ht="12" customHeight="1">
      <c r="A721" s="19" t="s">
        <v>12506</v>
      </c>
      <c r="B721" s="203" t="str">
        <f>VLOOKUP(A721,raw_아이건설넷목록!$B:$R,2,FALSE)</f>
        <v xml:space="preserve">[기][A값][순]중경고 화장실 및 출입문 개선공사 </v>
      </c>
      <c r="C721" s="18" t="str">
        <f>VLOOKUP($A721,raw_아이건설넷목록!$B:$R,10,FALSE)</f>
        <v>서울특별시교육청 서울특별시중부교육지원청</v>
      </c>
      <c r="D721" s="19" t="s">
        <v>20</v>
      </c>
      <c r="E721" s="115">
        <f>VLOOKUP($A721,raw_아이건설넷목록!$B:$R,6,FALSE)</f>
        <v>459770000</v>
      </c>
      <c r="F721" s="115">
        <f>VLOOKUP($A721,raw_아이건설넷목록!$B:$R,5,FALSE)</f>
        <v>505747000</v>
      </c>
      <c r="G721" s="184">
        <v>1.0091349999999999</v>
      </c>
      <c r="H721" s="115">
        <f>VLOOKUP($A721,raw_아이건설넷목록!$B:$R,8,FALSE)</f>
        <v>25833252</v>
      </c>
      <c r="I721" s="114">
        <f>IF(E721="","-",IF(E721&lt;1000000000,낙찰하한율!$B$3,IF(AND(E721&lt;5000000000,E721&gt;=1000000000),낙찰하한율!$B$4,IF(AND(E721&gt;=5000000000,E721&lt;10000000000),낙찰하한율!$B$5,IF(AND(E721&gt;=10000000000,E721&lt;30000000000),낙찰하한율!$B$6)))))</f>
        <v>0.87744999999999995</v>
      </c>
      <c r="J721" s="115">
        <f t="shared" si="223"/>
        <v>450987388.16914523</v>
      </c>
      <c r="K721" s="115">
        <f>VLOOKUP($A721,raw_아이건설넷목록!$B:$R,9,FALSE)</f>
        <v>429350607</v>
      </c>
      <c r="L721" s="115">
        <f t="shared" si="224"/>
        <v>424607270.29904604</v>
      </c>
      <c r="M721" s="120">
        <f t="shared" si="225"/>
        <v>0.9496892188763324</v>
      </c>
      <c r="N721" s="115">
        <f t="shared" si="226"/>
        <v>450987388.16914523</v>
      </c>
      <c r="O721" s="119">
        <f t="shared" si="227"/>
        <v>0.88589697198911088</v>
      </c>
      <c r="P721" s="119"/>
      <c r="Q721" s="116">
        <f t="shared" si="228"/>
        <v>0.99918800043712475</v>
      </c>
      <c r="R721" s="134">
        <v>446573231</v>
      </c>
      <c r="S721" s="115" t="str">
        <f>VLOOKUP(A721,raw_아이건설넷결과!C:N,10,FALSE)</f>
        <v>영천종합건설(주)</v>
      </c>
      <c r="T721" s="126">
        <f t="shared" si="229"/>
        <v>87.745033607700947</v>
      </c>
      <c r="U721" s="123">
        <f t="shared" si="230"/>
        <v>88.371518839489312</v>
      </c>
      <c r="V721" s="119">
        <f t="shared" si="231"/>
        <v>0.88299729113568637</v>
      </c>
      <c r="W721" s="178" t="str">
        <f>VLOOKUP(A721,raw_아이건설넷결과!C:H,6,FALSE)</f>
        <v>505,336,150</v>
      </c>
      <c r="X721" s="84">
        <f t="shared" si="232"/>
        <v>0.99918763729690929</v>
      </c>
      <c r="Y721" s="118">
        <f t="shared" si="233"/>
        <v>99918.763729690923</v>
      </c>
      <c r="Z721" s="121">
        <f t="shared" si="234"/>
        <v>446573069.85009998</v>
      </c>
      <c r="AA721" s="83">
        <f t="shared" si="235"/>
        <v>429001818.58032382</v>
      </c>
      <c r="AB721" s="118">
        <f t="shared" si="236"/>
        <v>420421782.20871735</v>
      </c>
      <c r="AC721" s="61" t="e">
        <f>INDEX(raw_공고목록!A:A,MATCH(직접!$A721,raw_공고목록!C:C,0))</f>
        <v>#N/A</v>
      </c>
      <c r="AD721" s="61" t="e">
        <f t="shared" si="237"/>
        <v>#N/A</v>
      </c>
      <c r="AE721" s="186" t="e">
        <f>LEFT(VLOOKUP($A721,raw_공고목록!$C:$X,7,FALSE),10)</f>
        <v>#N/A</v>
      </c>
      <c r="AF721" s="9" t="e">
        <f>VLOOKUP(A721,raw_부광!A:L,12,FALSE)</f>
        <v>#N/A</v>
      </c>
    </row>
    <row r="722" spans="1:32" ht="12" customHeight="1">
      <c r="A722" s="19" t="s">
        <v>12508</v>
      </c>
      <c r="B722" s="203" t="str">
        <f>VLOOKUP(A722,raw_아이건설넷목록!$B:$R,2,FALSE)</f>
        <v xml:space="preserve">[기][A값][순]김포공항 공항운영센터 조성공사 </v>
      </c>
      <c r="C722" s="18" t="str">
        <f>VLOOKUP($A722,raw_아이건설넷목록!$B:$R,10,FALSE)</f>
        <v>한국공항공사 김포공항</v>
      </c>
      <c r="D722" s="19" t="s">
        <v>20</v>
      </c>
      <c r="E722" s="115">
        <f>VLOOKUP($A722,raw_아이건설넷목록!$B:$R,6,FALSE)</f>
        <v>645500000</v>
      </c>
      <c r="F722" s="115">
        <f>VLOOKUP($A722,raw_아이건설넷목록!$B:$R,5,FALSE)</f>
        <v>710050000</v>
      </c>
      <c r="G722" s="184">
        <v>1.0091570000000001</v>
      </c>
      <c r="H722" s="115">
        <f>VLOOKUP($A722,raw_아이건설넷목록!$B:$R,8,FALSE)</f>
        <v>36577232</v>
      </c>
      <c r="I722" s="114">
        <f>IF(E722="","-",IF(E722&lt;1000000000,낙찰하한율!$B$3,IF(AND(E722&lt;5000000000,E722&gt;=1000000000),낙찰하한율!$B$4,IF(AND(E722&gt;=5000000000,E722&lt;10000000000),낙찰하한율!$B$5,IF(AND(E722&gt;=10000000000,E722&lt;30000000000),낙찰하한율!$B$6)))))</f>
        <v>0.87744999999999995</v>
      </c>
      <c r="J722" s="115">
        <f t="shared" si="223"/>
        <v>633221028.87358248</v>
      </c>
      <c r="K722" s="115">
        <f>VLOOKUP($A722,raw_아이건설넷목록!$B:$R,9,FALSE)</f>
        <v>623461867</v>
      </c>
      <c r="L722" s="115">
        <f t="shared" si="224"/>
        <v>616587489.16979671</v>
      </c>
      <c r="M722" s="120">
        <f t="shared" si="225"/>
        <v>0.98245932947708459</v>
      </c>
      <c r="N722" s="115">
        <f t="shared" si="226"/>
        <v>633221028.87358248</v>
      </c>
      <c r="O722" s="119">
        <f t="shared" si="227"/>
        <v>0.88592119120929691</v>
      </c>
      <c r="P722" s="119"/>
      <c r="Q722" s="116">
        <f t="shared" si="228"/>
        <v>0.99818871294635192</v>
      </c>
      <c r="R722" s="134">
        <v>626387420</v>
      </c>
      <c r="S722" s="115" t="str">
        <f>VLOOKUP(A722,raw_아이건설넷결과!C:N,10,FALSE)</f>
        <v>대흥에프엔씨(주)</v>
      </c>
      <c r="T722" s="126">
        <f t="shared" si="229"/>
        <v>87.750433354010468</v>
      </c>
      <c r="U722" s="123">
        <f t="shared" si="230"/>
        <v>88.382634791604374</v>
      </c>
      <c r="V722" s="119">
        <f t="shared" si="231"/>
        <v>0.88217367791000634</v>
      </c>
      <c r="W722" s="178" t="str">
        <f>VLOOKUP(A722,raw_아이건설넷결과!C:H,6,FALSE)</f>
        <v>708,722,275</v>
      </c>
      <c r="X722" s="84">
        <f t="shared" si="232"/>
        <v>0.9981300964720794</v>
      </c>
      <c r="Y722" s="118">
        <f t="shared" si="233"/>
        <v>99813.009647207946</v>
      </c>
      <c r="Z722" s="121">
        <f t="shared" si="234"/>
        <v>626350899.98035002</v>
      </c>
      <c r="AA722" s="83">
        <f t="shared" si="235"/>
        <v>622296053.45537269</v>
      </c>
      <c r="AB722" s="118">
        <f t="shared" si="236"/>
        <v>609850132.38626528</v>
      </c>
      <c r="AC722" s="61" t="e">
        <f>INDEX(raw_공고목록!A:A,MATCH(직접!$A722,raw_공고목록!C:C,0))</f>
        <v>#N/A</v>
      </c>
      <c r="AD722" s="61" t="e">
        <f t="shared" si="237"/>
        <v>#N/A</v>
      </c>
      <c r="AE722" s="186" t="e">
        <f>LEFT(VLOOKUP($A722,raw_공고목록!$C:$X,7,FALSE),10)</f>
        <v>#N/A</v>
      </c>
      <c r="AF722" s="9" t="e">
        <f>VLOOKUP(A722,raw_부광!A:L,12,FALSE)</f>
        <v>#N/A</v>
      </c>
    </row>
    <row r="723" spans="1:32" ht="12" customHeight="1">
      <c r="A723" s="19" t="s">
        <v>12533</v>
      </c>
      <c r="B723" s="203" t="str">
        <f>VLOOKUP(A723,raw_아이건설넷목록!$B:$R,2,FALSE)</f>
        <v xml:space="preserve">[기][A값][순][공지](긴급)상지초 본관동 화장실 개선공사 </v>
      </c>
      <c r="C723" s="18" t="str">
        <f>VLOOKUP($A723,raw_아이건설넷목록!$B:$R,10,FALSE)</f>
        <v>서울특별시교육청 서울특별시서부교육지원청</v>
      </c>
      <c r="D723" s="19" t="s">
        <v>20</v>
      </c>
      <c r="E723" s="115">
        <f>VLOOKUP($A723,raw_아이건설넷목록!$B:$R,6,FALSE)</f>
        <v>1217430000</v>
      </c>
      <c r="F723" s="115">
        <f>VLOOKUP($A723,raw_아이건설넷목록!$B:$R,5,FALSE)</f>
        <v>1339173000</v>
      </c>
      <c r="G723" s="184">
        <v>1.00915</v>
      </c>
      <c r="H723" s="115">
        <f>VLOOKUP($A723,raw_아이건설넷목록!$B:$R,8,FALSE)</f>
        <v>72324825</v>
      </c>
      <c r="I723" s="114">
        <f>IF(E723="","-",IF(E723&lt;1000000000,낙찰하한율!$B$3,IF(AND(E723&lt;5000000000,E723&gt;=1000000000),낙찰하한율!$B$4,IF(AND(E723&gt;=5000000000,E723&lt;10000000000),낙찰하한율!$B$5,IF(AND(E723&gt;=10000000000,E723&lt;30000000000),낙찰하한율!$B$6)))))</f>
        <v>0.86745000000000005</v>
      </c>
      <c r="J723" s="115">
        <f t="shared" si="223"/>
        <v>1181881514.8162277</v>
      </c>
      <c r="K723" s="115">
        <f>VLOOKUP($A723,raw_아이건설넷목록!$B:$R,9,FALSE)</f>
        <v>1045476073</v>
      </c>
      <c r="L723" s="115">
        <f t="shared" si="224"/>
        <v>1033941335.486591</v>
      </c>
      <c r="M723" s="120">
        <f t="shared" si="225"/>
        <v>0.88179822430047372</v>
      </c>
      <c r="N723" s="115">
        <f t="shared" si="226"/>
        <v>1181881514.8162277</v>
      </c>
      <c r="O723" s="119">
        <f t="shared" si="227"/>
        <v>0.87584030329145612</v>
      </c>
      <c r="P723" s="119"/>
      <c r="Q723" s="116">
        <f t="shared" si="228"/>
        <v>1.0046080012263332</v>
      </c>
      <c r="R723" s="134">
        <v>1176605231</v>
      </c>
      <c r="S723" s="115" t="str">
        <f>VLOOKUP(A723,raw_아이건설넷결과!C:N,10,FALSE)</f>
        <v>신동종합건설(주)</v>
      </c>
      <c r="T723" s="126">
        <f t="shared" si="229"/>
        <v>86.749147325710553</v>
      </c>
      <c r="U723" s="123">
        <f t="shared" si="230"/>
        <v>87.461536886233716</v>
      </c>
      <c r="V723" s="119">
        <f t="shared" si="231"/>
        <v>0.8786058492816089</v>
      </c>
      <c r="W723" s="178" t="str">
        <f>VLOOKUP(A723,raw_아이건설넷결과!C:H,6,FALSE)</f>
        <v>1,345,283,050</v>
      </c>
      <c r="X723" s="84">
        <f t="shared" si="232"/>
        <v>1.0045625546512662</v>
      </c>
      <c r="Y723" s="118">
        <f t="shared" si="233"/>
        <v>100456.25546512663</v>
      </c>
      <c r="Z723" s="121">
        <f t="shared" si="234"/>
        <v>1176552437.2762501</v>
      </c>
      <c r="AA723" s="83">
        <f t="shared" si="235"/>
        <v>1050246114.7196537</v>
      </c>
      <c r="AB723" s="118">
        <f t="shared" si="236"/>
        <v>1029241192.4252607</v>
      </c>
      <c r="AC723" s="61" t="e">
        <f>INDEX(raw_공고목록!A:A,MATCH(직접!$A723,raw_공고목록!C:C,0))</f>
        <v>#N/A</v>
      </c>
      <c r="AD723" s="61" t="e">
        <f t="shared" si="237"/>
        <v>#N/A</v>
      </c>
      <c r="AE723" s="186" t="e">
        <f>LEFT(VLOOKUP($A723,raw_공고목록!$C:$X,7,FALSE),10)</f>
        <v>#N/A</v>
      </c>
      <c r="AF723" s="9" t="e">
        <f>VLOOKUP(A723,raw_부광!A:L,12,FALSE)</f>
        <v>#N/A</v>
      </c>
    </row>
    <row r="724" spans="1:32" ht="12" customHeight="1">
      <c r="A724" s="19" t="s">
        <v>12536</v>
      </c>
      <c r="B724" s="203" t="str">
        <f>VLOOKUP(A724,raw_아이건설넷목록!$B:$R,2,FALSE)</f>
        <v xml:space="preserve">[기][A값][순](긴급)서울신도초 교사동 화장실 개선공사 (긴급공고) </v>
      </c>
      <c r="C724" s="18" t="str">
        <f>VLOOKUP($A724,raw_아이건설넷목록!$B:$R,10,FALSE)</f>
        <v>서울특별시교육청 서울특별시서부교육지원청</v>
      </c>
      <c r="D724" s="19" t="s">
        <v>20</v>
      </c>
      <c r="E724" s="115">
        <f>VLOOKUP($A724,raw_아이건설넷목록!$B:$R,6,FALSE)</f>
        <v>1371630000</v>
      </c>
      <c r="F724" s="115">
        <f>VLOOKUP($A724,raw_아이건설넷목록!$B:$R,5,FALSE)</f>
        <v>1508793000</v>
      </c>
      <c r="G724" s="184">
        <v>1.00915</v>
      </c>
      <c r="H724" s="115">
        <f>VLOOKUP($A724,raw_아이건설넷목록!$B:$R,8,FALSE)</f>
        <v>77560532</v>
      </c>
      <c r="I724" s="114">
        <f>IF(E724="","-",IF(E724&lt;1000000000,낙찰하한율!$B$3,IF(AND(E724&lt;5000000000,E724&gt;=1000000000),낙찰하한율!$B$4,IF(AND(E724&gt;=5000000000,E724&lt;10000000000),낙찰하한율!$B$5,IF(AND(E724&gt;=10000000000,E724&lt;30000000000),낙찰하한율!$B$6)))))</f>
        <v>0.86745000000000005</v>
      </c>
      <c r="J724" s="115">
        <f t="shared" si="223"/>
        <v>1331058679.1304276</v>
      </c>
      <c r="K724" s="115">
        <f>VLOOKUP($A724,raw_아이건설넷목록!$B:$R,9,FALSE)</f>
        <v>1181043136</v>
      </c>
      <c r="L724" s="115">
        <f t="shared" si="224"/>
        <v>1168012687.080512</v>
      </c>
      <c r="M724" s="120">
        <f t="shared" si="225"/>
        <v>0.88457353138573647</v>
      </c>
      <c r="N724" s="115">
        <f t="shared" si="226"/>
        <v>1331058679.1304276</v>
      </c>
      <c r="O724" s="119">
        <f t="shared" si="227"/>
        <v>0.87581729394531005</v>
      </c>
      <c r="P724" s="119"/>
      <c r="Q724" s="116">
        <f t="shared" si="228"/>
        <v>1.0083053506807254</v>
      </c>
      <c r="R724" s="134">
        <v>1329953200</v>
      </c>
      <c r="S724" s="115" t="str">
        <f>VLOOKUP(A724,raw_아이건설넷결과!C:N,10,FALSE)</f>
        <v>주식회사 정광이엔씨</v>
      </c>
      <c r="T724" s="126">
        <f t="shared" si="229"/>
        <v>86.75522905744063</v>
      </c>
      <c r="U724" s="123">
        <f t="shared" si="230"/>
        <v>87.43055292254877</v>
      </c>
      <c r="V724" s="119">
        <f t="shared" si="231"/>
        <v>0.88146829949502681</v>
      </c>
      <c r="W724" s="178" t="str">
        <f>VLOOKUP(A724,raw_아이건설넷결과!C:H,6,FALSE)</f>
        <v>1,521,153,825</v>
      </c>
      <c r="X724" s="84">
        <f t="shared" si="232"/>
        <v>1.0081925254160113</v>
      </c>
      <c r="Y724" s="118">
        <f t="shared" si="233"/>
        <v>100819.25254160113</v>
      </c>
      <c r="Z724" s="121">
        <f t="shared" si="234"/>
        <v>1329805534.01285</v>
      </c>
      <c r="AA724" s="83">
        <f t="shared" si="235"/>
        <v>1190718861.9090858</v>
      </c>
      <c r="AB724" s="118">
        <f t="shared" si="236"/>
        <v>1166904484.6709039</v>
      </c>
      <c r="AC724" s="61" t="e">
        <f>INDEX(raw_공고목록!A:A,MATCH(직접!$A724,raw_공고목록!C:C,0))</f>
        <v>#N/A</v>
      </c>
      <c r="AD724" s="61" t="e">
        <f t="shared" si="237"/>
        <v>#N/A</v>
      </c>
      <c r="AE724" s="186" t="e">
        <f>LEFT(VLOOKUP($A724,raw_공고목록!$C:$X,7,FALSE),10)</f>
        <v>#N/A</v>
      </c>
      <c r="AF724" s="9" t="e">
        <f>VLOOKUP(A724,raw_부광!A:L,12,FALSE)</f>
        <v>#N/A</v>
      </c>
    </row>
    <row r="725" spans="1:32" ht="12" customHeight="1">
      <c r="A725" s="19" t="s">
        <v>12510</v>
      </c>
      <c r="B725" s="203" t="str">
        <f>VLOOKUP(A725,raw_아이건설넷목록!$B:$R,2,FALSE)</f>
        <v xml:space="preserve">[A값][순]노원구 새활용센터 신축공사 (긴급공고) </v>
      </c>
      <c r="C725" s="18" t="str">
        <f>VLOOKUP($A725,raw_아이건설넷목록!$B:$R,10,FALSE)</f>
        <v>서울특별시 노원구</v>
      </c>
      <c r="D725" s="19" t="s">
        <v>20</v>
      </c>
      <c r="E725" s="115">
        <f>VLOOKUP($A725,raw_아이건설넷목록!$B:$R,6,FALSE)</f>
        <v>3883456364</v>
      </c>
      <c r="F725" s="115">
        <f>VLOOKUP($A725,raw_아이건설넷목록!$B:$R,5,FALSE)</f>
        <v>4271802000</v>
      </c>
      <c r="G725" s="184">
        <v>1.00915</v>
      </c>
      <c r="H725" s="115">
        <f>VLOOKUP($A725,raw_아이건설넷목록!$B:$R,8,FALSE)</f>
        <v>239571396</v>
      </c>
      <c r="I725" s="114">
        <f>IF(E725="","-",IF(E725&lt;1000000000,낙찰하한율!$B$3,IF(AND(E725&lt;5000000000,E725&gt;=1000000000),낙찰하한율!$B$4,IF(AND(E725&gt;=5000000000,E725&lt;10000000000),낙찰하한율!$B$5,IF(AND(E725&gt;=10000000000,E725&lt;30000000000),낙찰하한율!$B$6)))))</f>
        <v>0.86745000000000005</v>
      </c>
      <c r="J725" s="115">
        <f t="shared" si="223"/>
        <v>3771235841.4406352</v>
      </c>
      <c r="K725" s="115">
        <f>VLOOKUP($A725,raw_아이건설넷목록!$B:$R,9,FALSE)</f>
        <v>3548426758</v>
      </c>
      <c r="L725" s="115">
        <f t="shared" si="224"/>
        <v>3509276965.5789862</v>
      </c>
      <c r="M725" s="120">
        <f t="shared" si="225"/>
        <v>0.93845681447149243</v>
      </c>
      <c r="N725" s="115">
        <f t="shared" si="226"/>
        <v>3771235841.4406352</v>
      </c>
      <c r="O725" s="119">
        <f t="shared" si="227"/>
        <v>0.87585874724952495</v>
      </c>
      <c r="P725" s="119"/>
      <c r="Q725" s="116">
        <f t="shared" si="228"/>
        <v>0.99975759942090592</v>
      </c>
      <c r="R725" s="134">
        <v>3736431600</v>
      </c>
      <c r="S725" s="115" t="str">
        <f>VLOOKUP(A725,raw_아이건설넷결과!C:N,10,FALSE)</f>
        <v>(주)브엘세바</v>
      </c>
      <c r="T725" s="126">
        <f t="shared" si="229"/>
        <v>86.74799574300323</v>
      </c>
      <c r="U725" s="123">
        <f t="shared" si="230"/>
        <v>87.491399682664877</v>
      </c>
      <c r="V725" s="119">
        <f t="shared" si="231"/>
        <v>0.87467340480668343</v>
      </c>
      <c r="W725" s="178" t="str">
        <f>VLOOKUP(A725,raw_아이건설넷결과!C:H,6,FALSE)</f>
        <v>4,270,627,300</v>
      </c>
      <c r="X725" s="84">
        <f t="shared" si="232"/>
        <v>0.99972501066294739</v>
      </c>
      <c r="Y725" s="118">
        <f t="shared" si="233"/>
        <v>99972.501066294746</v>
      </c>
      <c r="Z725" s="121">
        <f t="shared" si="234"/>
        <v>3736310839.9248004</v>
      </c>
      <c r="AA725" s="83">
        <f t="shared" si="235"/>
        <v>3547450978.4782376</v>
      </c>
      <c r="AB725" s="118">
        <f t="shared" si="236"/>
        <v>3476501958.9086728</v>
      </c>
      <c r="AC725" s="61" t="e">
        <f>INDEX(raw_공고목록!A:A,MATCH(직접!$A725,raw_공고목록!C:C,0))</f>
        <v>#N/A</v>
      </c>
      <c r="AD725" s="61" t="e">
        <f t="shared" si="237"/>
        <v>#N/A</v>
      </c>
      <c r="AE725" s="186" t="e">
        <f>LEFT(VLOOKUP($A725,raw_공고목록!$C:$X,7,FALSE),10)</f>
        <v>#N/A</v>
      </c>
      <c r="AF725" s="9" t="e">
        <f>VLOOKUP(A725,raw_부광!A:L,12,FALSE)</f>
        <v>#N/A</v>
      </c>
    </row>
    <row r="726" spans="1:32" ht="12" customHeight="1">
      <c r="A726" s="19" t="s">
        <v>12516</v>
      </c>
      <c r="B726" s="203" t="str">
        <f>VLOOKUP(A726,raw_아이건설넷목록!$B:$R,2,FALSE)</f>
        <v xml:space="preserve">[기][정][A값][순]다니엘복지원 가정형 주거환경개선 공사(리모델링) (정정공고) </v>
      </c>
      <c r="C726" s="18" t="str">
        <f>VLOOKUP($A726,raw_아이건설넷목록!$B:$R,10,FALSE)</f>
        <v>다니엘복지원</v>
      </c>
      <c r="D726" s="19" t="s">
        <v>20</v>
      </c>
      <c r="E726" s="115">
        <f>VLOOKUP($A726,raw_아이건설넷목록!$B:$R,6,FALSE)</f>
        <v>465100000</v>
      </c>
      <c r="F726" s="115">
        <f>VLOOKUP($A726,raw_아이건설넷목록!$B:$R,5,FALSE)</f>
        <v>511610000</v>
      </c>
      <c r="G726" s="184">
        <v>1.0003899999999999</v>
      </c>
      <c r="H726" s="115">
        <f>VLOOKUP($A726,raw_아이건설넷목록!$B:$R,8,FALSE)</f>
        <v>28779533</v>
      </c>
      <c r="I726" s="114">
        <f>IF(E726="","-",IF(E726&lt;1000000000,낙찰하한율!$B$3,IF(AND(E726&lt;5000000000,E726&gt;=1000000000),낙찰하한율!$B$4,IF(AND(E726&gt;=5000000000,E726&lt;10000000000),낙찰하한율!$B$5,IF(AND(E726&gt;=10000000000,E726&lt;30000000000),낙찰하한율!$B$6)))))</f>
        <v>0.87744999999999995</v>
      </c>
      <c r="J726" s="115">
        <f t="shared" si="223"/>
        <v>452614202.02500492</v>
      </c>
      <c r="K726" s="115">
        <f>VLOOKUP($A726,raw_아이건설넷목록!$B:$R,9,FALSE)</f>
        <v>453586389</v>
      </c>
      <c r="L726" s="115">
        <f t="shared" si="224"/>
        <v>444688021.93787575</v>
      </c>
      <c r="M726" s="120">
        <f t="shared" si="225"/>
        <v>0.98273358481627482</v>
      </c>
      <c r="N726" s="115">
        <f t="shared" si="226"/>
        <v>452614202.02500492</v>
      </c>
      <c r="O726" s="119">
        <f t="shared" si="227"/>
        <v>0.87781260295863828</v>
      </c>
      <c r="P726" s="119"/>
      <c r="Q726" s="116">
        <f t="shared" si="228"/>
        <v>1.0116810008618513</v>
      </c>
      <c r="R726" s="134">
        <v>457682870</v>
      </c>
      <c r="S726" s="115" t="str">
        <f>VLOOKUP(A726,raw_아이건설넷결과!C:N,10,FALSE)</f>
        <v>주식회사 루다에스디</v>
      </c>
      <c r="T726" s="126">
        <f t="shared" si="229"/>
        <v>87.746919321490537</v>
      </c>
      <c r="U726" s="123">
        <f t="shared" si="230"/>
        <v>88.428245989461345</v>
      </c>
      <c r="V726" s="119">
        <f t="shared" si="231"/>
        <v>0.8945932839467563</v>
      </c>
      <c r="W726" s="178" t="str">
        <f>VLOOKUP(A726,raw_아이건설넷결과!C:H,6,FALSE)</f>
        <v>517,575,425</v>
      </c>
      <c r="X726" s="84">
        <f t="shared" si="232"/>
        <v>1.0116601024217666</v>
      </c>
      <c r="Y726" s="118">
        <f t="shared" si="233"/>
        <v>101166.01024217666</v>
      </c>
      <c r="Z726" s="121">
        <f t="shared" si="234"/>
        <v>457673488.43539995</v>
      </c>
      <c r="AA726" s="83">
        <f t="shared" si="235"/>
        <v>458875252.75285929</v>
      </c>
      <c r="AB726" s="118">
        <f t="shared" si="236"/>
        <v>449697747.69780213</v>
      </c>
      <c r="AC726" s="61" t="e">
        <f>INDEX(raw_공고목록!A:A,MATCH(직접!$A726,raw_공고목록!C:C,0))</f>
        <v>#N/A</v>
      </c>
      <c r="AD726" s="61" t="e">
        <f t="shared" si="237"/>
        <v>#N/A</v>
      </c>
      <c r="AE726" s="186" t="e">
        <f>LEFT(VLOOKUP($A726,raw_공고목록!$C:$X,7,FALSE),10)</f>
        <v>#N/A</v>
      </c>
      <c r="AF726" s="9" t="e">
        <f>VLOOKUP(A726,raw_부광!A:L,12,FALSE)</f>
        <v>#N/A</v>
      </c>
    </row>
    <row r="727" spans="1:32" ht="12" customHeight="1">
      <c r="A727" s="19" t="s">
        <v>12539</v>
      </c>
      <c r="B727" s="203" t="str">
        <f>VLOOKUP(A727,raw_아이건설넷목록!$B:$R,2,FALSE)</f>
        <v xml:space="preserve">[기][A값][순](긴급) 서울영중초등학교 서관동 화장실개선 및 기타공사 </v>
      </c>
      <c r="C727" s="18" t="str">
        <f>VLOOKUP($A727,raw_아이건설넷목록!$B:$R,10,FALSE)</f>
        <v>서울특별시교육청 서울특별시남부교육지원청</v>
      </c>
      <c r="D727" s="19" t="s">
        <v>20</v>
      </c>
      <c r="E727" s="115">
        <f>VLOOKUP($A727,raw_아이건설넷목록!$B:$R,6,FALSE)</f>
        <v>1021571819</v>
      </c>
      <c r="F727" s="115">
        <f>VLOOKUP($A727,raw_아이건설넷목록!$B:$R,5,FALSE)</f>
        <v>1123729000</v>
      </c>
      <c r="G727" s="184">
        <v>1.0095099999999999</v>
      </c>
      <c r="H727" s="115">
        <f>VLOOKUP($A727,raw_아이건설넷목록!$B:$R,8,FALSE)</f>
        <v>55006746</v>
      </c>
      <c r="I727" s="114">
        <f>IF(E727="","-",IF(E727&lt;1000000000,낙찰하한율!$B$3,IF(AND(E727&lt;5000000000,E727&gt;=1000000000),낙찰하한율!$B$4,IF(AND(E727&gt;=5000000000,E727&lt;10000000000),낙찰하한율!$B$5,IF(AND(E727&gt;=10000000000,E727&lt;30000000000),낙찰하한율!$B$6)))))</f>
        <v>0.86745000000000005</v>
      </c>
      <c r="J727" s="115">
        <f t="shared" si="223"/>
        <v>991340010.8694855</v>
      </c>
      <c r="K727" s="115">
        <f>VLOOKUP($A727,raw_아이건설넷목록!$B:$R,9,FALSE)</f>
        <v>884956515</v>
      </c>
      <c r="L727" s="115">
        <f t="shared" si="224"/>
        <v>875505002.42849696</v>
      </c>
      <c r="M727" s="120">
        <f t="shared" si="225"/>
        <v>0.89067789386188601</v>
      </c>
      <c r="N727" s="115">
        <f t="shared" si="226"/>
        <v>991340010.8694855</v>
      </c>
      <c r="O727" s="119">
        <f t="shared" si="227"/>
        <v>0.87612404566760849</v>
      </c>
      <c r="P727" s="119"/>
      <c r="Q727" s="116">
        <f t="shared" si="228"/>
        <v>0.98829300026163081</v>
      </c>
      <c r="R727" s="134">
        <v>970658131</v>
      </c>
      <c r="S727" s="115" t="str">
        <f>VLOOKUP(A727,raw_아이건설넷결과!C:N,10,FALSE)</f>
        <v>(주)다옴디앤아이</v>
      </c>
      <c r="T727" s="126">
        <f t="shared" si="229"/>
        <v>86.758202348851427</v>
      </c>
      <c r="U727" s="123">
        <f t="shared" si="230"/>
        <v>87.414163943299016</v>
      </c>
      <c r="V727" s="119">
        <f t="shared" si="231"/>
        <v>0.86378311051863932</v>
      </c>
      <c r="W727" s="178" t="str">
        <f>VLOOKUP(A727,raw_아이건설넷결과!C:H,6,FALSE)</f>
        <v>1,110,412,875</v>
      </c>
      <c r="X727" s="84">
        <f t="shared" si="232"/>
        <v>0.98815005664177036</v>
      </c>
      <c r="Y727" s="118">
        <f t="shared" si="233"/>
        <v>98815.005664177035</v>
      </c>
      <c r="Z727" s="121">
        <f t="shared" si="234"/>
        <v>970518792.60105002</v>
      </c>
      <c r="AA727" s="83">
        <f t="shared" si="235"/>
        <v>874469830.42275369</v>
      </c>
      <c r="AB727" s="118">
        <f t="shared" si="236"/>
        <v>856980433.81429863</v>
      </c>
      <c r="AC727" s="61" t="e">
        <f>INDEX(raw_공고목록!A:A,MATCH(직접!$A727,raw_공고목록!C:C,0))</f>
        <v>#N/A</v>
      </c>
      <c r="AD727" s="61" t="e">
        <f t="shared" si="237"/>
        <v>#N/A</v>
      </c>
      <c r="AE727" s="186" t="e">
        <f>LEFT(VLOOKUP($A727,raw_공고목록!$C:$X,7,FALSE),10)</f>
        <v>#N/A</v>
      </c>
      <c r="AF727" s="9" t="e">
        <f>VLOOKUP(A727,raw_부광!A:L,12,FALSE)</f>
        <v>#N/A</v>
      </c>
    </row>
    <row r="728" spans="1:32" ht="12" customHeight="1">
      <c r="A728" s="19" t="s">
        <v>12544</v>
      </c>
      <c r="B728" s="203" t="str">
        <f>VLOOKUP(A728,raw_아이건설넷목록!$B:$R,2,FALSE)</f>
        <v xml:space="preserve">[기][A값][순][긴급] 서울방일초 장애인편의시설 설치 및 기타공사 입찰 공고(장기계속) (긴급공고) </v>
      </c>
      <c r="C728" s="18" t="str">
        <f>VLOOKUP($A728,raw_아이건설넷목록!$B:$R,10,FALSE)</f>
        <v>서울특별시강남서초교육지원청</v>
      </c>
      <c r="D728" s="19" t="s">
        <v>20</v>
      </c>
      <c r="E728" s="115">
        <f>VLOOKUP($A728,raw_아이건설넷목록!$B:$R,6,FALSE)</f>
        <v>359180000</v>
      </c>
      <c r="F728" s="115">
        <f>VLOOKUP($A728,raw_아이건설넷목록!$B:$R,5,FALSE)</f>
        <v>395098000</v>
      </c>
      <c r="G728" s="184">
        <v>1.0063899999999999</v>
      </c>
      <c r="H728" s="115">
        <f>VLOOKUP($A728,raw_아이건설넷목록!$B:$R,8,FALSE)</f>
        <v>20616934</v>
      </c>
      <c r="I728" s="114">
        <f>IF(E728="","-",IF(E728&lt;1000000000,낙찰하한율!$B$3,IF(AND(E728&lt;5000000000,E728&gt;=1000000000),낙찰하한율!$B$4,IF(AND(E728&gt;=5000000000,E728&lt;10000000000),낙찰하한율!$B$5,IF(AND(E728&gt;=10000000000,E728&lt;30000000000),낙찰하한율!$B$6)))))</f>
        <v>0.87744999999999995</v>
      </c>
      <c r="J728" s="115">
        <f t="shared" si="223"/>
        <v>351420622.51093894</v>
      </c>
      <c r="K728" s="115">
        <f>VLOOKUP($A728,raw_아이건설넷목록!$B:$R,9,FALSE)</f>
        <v>336801350</v>
      </c>
      <c r="L728" s="115">
        <f t="shared" si="224"/>
        <v>332174440.41396993</v>
      </c>
      <c r="M728" s="120">
        <f t="shared" si="225"/>
        <v>0.95087410049194987</v>
      </c>
      <c r="N728" s="115">
        <f t="shared" si="226"/>
        <v>351420622.51093894</v>
      </c>
      <c r="O728" s="119">
        <f t="shared" si="227"/>
        <v>0.88336559186930674</v>
      </c>
      <c r="P728" s="119"/>
      <c r="Q728" s="116">
        <f t="shared" si="228"/>
        <v>1.0095092495067597</v>
      </c>
      <c r="R728" s="134">
        <v>352502000</v>
      </c>
      <c r="S728" s="115" t="str">
        <f>VLOOKUP(A728,raw_아이건설넷결과!C:N,10,FALSE)</f>
        <v>(주)제효</v>
      </c>
      <c r="T728" s="126">
        <f t="shared" si="229"/>
        <v>87.747896516361749</v>
      </c>
      <c r="U728" s="123">
        <f t="shared" si="230"/>
        <v>88.38123109216518</v>
      </c>
      <c r="V728" s="119">
        <f t="shared" si="231"/>
        <v>0.89218877341824054</v>
      </c>
      <c r="W728" s="178" t="str">
        <f>VLOOKUP(A728,raw_아이건설넷결과!C:H,6,FALSE)</f>
        <v>398,842,600</v>
      </c>
      <c r="X728" s="84">
        <f t="shared" si="232"/>
        <v>1.0094776485833894</v>
      </c>
      <c r="Y728" s="118">
        <f t="shared" si="233"/>
        <v>100947.76485833894</v>
      </c>
      <c r="Z728" s="121">
        <f t="shared" si="234"/>
        <v>352491044.63169998</v>
      </c>
      <c r="AA728" s="83">
        <f t="shared" si="235"/>
        <v>339993434.83771116</v>
      </c>
      <c r="AB728" s="118">
        <f t="shared" si="236"/>
        <v>333193566.14095694</v>
      </c>
      <c r="AC728" s="61" t="e">
        <f>INDEX(raw_공고목록!A:A,MATCH(직접!$A728,raw_공고목록!C:C,0))</f>
        <v>#N/A</v>
      </c>
      <c r="AD728" s="61" t="e">
        <f t="shared" si="237"/>
        <v>#N/A</v>
      </c>
      <c r="AE728" s="186" t="e">
        <f>LEFT(VLOOKUP($A728,raw_공고목록!$C:$X,7,FALSE),10)</f>
        <v>#N/A</v>
      </c>
      <c r="AF728" s="9" t="e">
        <f>VLOOKUP(A728,raw_부광!A:L,12,FALSE)</f>
        <v>#N/A</v>
      </c>
    </row>
    <row r="729" spans="1:32" ht="12" customHeight="1">
      <c r="A729" s="19" t="s">
        <v>12547</v>
      </c>
      <c r="B729" s="203" t="str">
        <f>VLOOKUP(A729,raw_아이건설넷목록!$B:$R,2,FALSE)</f>
        <v xml:space="preserve">[기][A값][순]시설보안 차폐물 설치공사 </v>
      </c>
      <c r="C729" s="18" t="str">
        <f>VLOOKUP($A729,raw_아이건설넷목록!$B:$R,10,FALSE)</f>
        <v>국방부근무지원단</v>
      </c>
      <c r="D729" s="19" t="s">
        <v>20</v>
      </c>
      <c r="E729" s="115">
        <f>VLOOKUP($A729,raw_아이건설넷목록!$B:$R,6,FALSE)</f>
        <v>717840127</v>
      </c>
      <c r="F729" s="115">
        <f>VLOOKUP($A729,raw_아이건설넷목록!$B:$R,5,FALSE)</f>
        <v>789624140</v>
      </c>
      <c r="G729" s="184">
        <v>1.00936</v>
      </c>
      <c r="H729" s="115">
        <f>VLOOKUP($A729,raw_아이건설넷목록!$B:$R,8,FALSE)</f>
        <v>28751644</v>
      </c>
      <c r="I729" s="114">
        <f>IF(E729="","-",IF(E729&lt;1000000000,낙찰하한율!$B$3,IF(AND(E729&lt;5000000000,E729&gt;=1000000000),낙찰하한율!$B$4,IF(AND(E729&gt;=5000000000,E729&lt;10000000000),낙찰하한율!$B$5,IF(AND(E729&gt;=10000000000,E729&lt;30000000000),낙찰하한율!$B$6)))))</f>
        <v>0.87744999999999995</v>
      </c>
      <c r="J729" s="115">
        <f t="shared" si="223"/>
        <v>702864344.9825784</v>
      </c>
      <c r="K729" s="115">
        <f>VLOOKUP($A729,raw_아이건설넷목록!$B:$R,9,FALSE)</f>
        <v>716835018</v>
      </c>
      <c r="L729" s="115">
        <f t="shared" si="224"/>
        <v>709073701.89311039</v>
      </c>
      <c r="M729" s="120">
        <f t="shared" si="225"/>
        <v>1.0183219770694063</v>
      </c>
      <c r="N729" s="115">
        <f t="shared" si="226"/>
        <v>702864344.9825784</v>
      </c>
      <c r="O729" s="119">
        <f t="shared" si="227"/>
        <v>0.88597328005213949</v>
      </c>
      <c r="P729" s="119"/>
      <c r="Q729" s="116">
        <f t="shared" si="228"/>
        <v>1.0116697955514065</v>
      </c>
      <c r="R729" s="134">
        <v>704464700</v>
      </c>
      <c r="S729" s="115" t="str">
        <f>VLOOKUP(A729,raw_아이건설넷결과!C:N,10,FALSE)</f>
        <v>(주)한미외장</v>
      </c>
      <c r="T729" s="126">
        <f t="shared" si="229"/>
        <v>88.550745588244524</v>
      </c>
      <c r="U729" s="123">
        <f t="shared" si="230"/>
        <v>88.966471427107876</v>
      </c>
      <c r="V729" s="119">
        <f t="shared" si="231"/>
        <v>0.89215192939770049</v>
      </c>
      <c r="W729" s="178" t="str">
        <f>VLOOKUP(A729,raw_아이건설넷결과!C:H,6,FALSE)</f>
        <v>791,831,674</v>
      </c>
      <c r="X729" s="84">
        <f t="shared" si="232"/>
        <v>1.0027956769406772</v>
      </c>
      <c r="Y729" s="118">
        <f t="shared" si="233"/>
        <v>100279.56769406772</v>
      </c>
      <c r="Z729" s="121">
        <f t="shared" si="234"/>
        <v>698316216.32349992</v>
      </c>
      <c r="AA729" s="83">
        <f t="shared" si="235"/>
        <v>718839057.1300925</v>
      </c>
      <c r="AB729" s="118">
        <f t="shared" si="236"/>
        <v>704462275.98749065</v>
      </c>
      <c r="AC729" s="61" t="e">
        <f>INDEX(raw_공고목록!A:A,MATCH(직접!$A729,raw_공고목록!C:C,0))</f>
        <v>#N/A</v>
      </c>
      <c r="AD729" s="61" t="e">
        <f t="shared" si="237"/>
        <v>#N/A</v>
      </c>
      <c r="AE729" s="186" t="e">
        <f>LEFT(VLOOKUP($A729,raw_공고목록!$C:$X,7,FALSE),10)</f>
        <v>#N/A</v>
      </c>
      <c r="AF729" s="9" t="e">
        <f>VLOOKUP(A729,raw_부광!A:L,12,FALSE)</f>
        <v>#N/A</v>
      </c>
    </row>
    <row r="730" spans="1:32" ht="12" customHeight="1">
      <c r="A730" s="19" t="s">
        <v>12551</v>
      </c>
      <c r="B730" s="203" t="str">
        <f>VLOOKUP(A730,raw_아이건설넷목록!$B:$R,2,FALSE)</f>
        <v xml:space="preserve">[기][A값][순]서울신자초 통합형 환경개선공사(장기계속) (긴급공고) </v>
      </c>
      <c r="C730" s="18" t="str">
        <f>VLOOKUP($A730,raw_아이건설넷목록!$B:$R,10,FALSE)</f>
        <v>서울특별시교육청 서울특별시성동광진교육지원청</v>
      </c>
      <c r="D730" s="19" t="s">
        <v>20</v>
      </c>
      <c r="E730" s="115">
        <f>VLOOKUP($A730,raw_아이건설넷목록!$B:$R,6,FALSE)</f>
        <v>1337082727</v>
      </c>
      <c r="F730" s="115">
        <f>VLOOKUP($A730,raw_아이건설넷목록!$B:$R,5,FALSE)</f>
        <v>1470791000</v>
      </c>
      <c r="G730" s="184">
        <v>1.0095799999999999</v>
      </c>
      <c r="H730" s="115">
        <f>VLOOKUP($A730,raw_아이건설넷목록!$B:$R,8,FALSE)</f>
        <v>73855510</v>
      </c>
      <c r="I730" s="114">
        <f>IF(E730="","-",IF(E730&lt;1000000000,낙찰하한율!$B$3,IF(AND(E730&lt;5000000000,E730&gt;=1000000000),낙찰하한율!$B$4,IF(AND(E730&gt;=5000000000,E730&lt;10000000000),낙찰하한율!$B$5,IF(AND(E730&gt;=10000000000,E730&lt;30000000000),낙찰하한율!$B$6)))))</f>
        <v>0.86745000000000005</v>
      </c>
      <c r="J730" s="115">
        <f t="shared" si="223"/>
        <v>1297849725.5157611</v>
      </c>
      <c r="K730" s="115">
        <f>VLOOKUP($A730,raw_아이건설넷목록!$B:$R,9,FALSE)</f>
        <v>1272840645</v>
      </c>
      <c r="L730" s="115">
        <f t="shared" si="224"/>
        <v>1259333769.2115178</v>
      </c>
      <c r="M730" s="120">
        <f t="shared" si="225"/>
        <v>0.97939124031322755</v>
      </c>
      <c r="N730" s="115">
        <f t="shared" si="226"/>
        <v>1297849725.5157611</v>
      </c>
      <c r="O730" s="119">
        <f t="shared" si="227"/>
        <v>0.87619952694863612</v>
      </c>
      <c r="P730" s="119"/>
      <c r="Q730" s="116">
        <f t="shared" si="228"/>
        <v>0.99664000291056776</v>
      </c>
      <c r="R730" s="134">
        <v>1281340390</v>
      </c>
      <c r="S730" s="115" t="str">
        <f>VLOOKUP(A730,raw_아이건설넷결과!C:N,10,FALSE)</f>
        <v>(주)태성씨엔드에이</v>
      </c>
      <c r="T730" s="126">
        <f t="shared" si="229"/>
        <v>86.746141758986582</v>
      </c>
      <c r="U730" s="123">
        <f t="shared" si="230"/>
        <v>87.413934005651711</v>
      </c>
      <c r="V730" s="119">
        <f t="shared" si="231"/>
        <v>0.87119134533730491</v>
      </c>
      <c r="W730" s="178" t="str">
        <f>VLOOKUP(A730,raw_아이건설넷결과!C:H,6,FALSE)</f>
        <v>1,465,830,825</v>
      </c>
      <c r="X730" s="84">
        <f t="shared" si="232"/>
        <v>0.99662754599395831</v>
      </c>
      <c r="Y730" s="118">
        <f t="shared" si="233"/>
        <v>99662.754599395834</v>
      </c>
      <c r="Z730" s="121">
        <f t="shared" si="234"/>
        <v>1281324496.9967501</v>
      </c>
      <c r="AA730" s="83">
        <f t="shared" si="235"/>
        <v>1268548048.4677172</v>
      </c>
      <c r="AB730" s="118">
        <f t="shared" si="236"/>
        <v>1243177087.4983628</v>
      </c>
      <c r="AC730" s="61" t="e">
        <f>INDEX(raw_공고목록!A:A,MATCH(직접!$A730,raw_공고목록!C:C,0))</f>
        <v>#N/A</v>
      </c>
      <c r="AD730" s="61" t="e">
        <f t="shared" si="237"/>
        <v>#N/A</v>
      </c>
      <c r="AE730" s="186" t="e">
        <f>LEFT(VLOOKUP($A730,raw_공고목록!$C:$X,7,FALSE),10)</f>
        <v>#N/A</v>
      </c>
      <c r="AF730" s="9" t="e">
        <f>VLOOKUP(A730,raw_부광!A:L,12,FALSE)</f>
        <v>#N/A</v>
      </c>
    </row>
    <row r="731" spans="1:32" ht="12" customHeight="1">
      <c r="A731" s="19" t="s">
        <v>12558</v>
      </c>
      <c r="B731" s="203" t="str">
        <f>VLOOKUP(A731,raw_아이건설넷목록!$B:$R,2,FALSE)</f>
        <v xml:space="preserve">[기][A값][수의]양화대교 양화·선유카페 리모델링 공사 </v>
      </c>
      <c r="C731" s="18" t="str">
        <f>VLOOKUP($A731,raw_아이건설넷목록!$B:$R,10,FALSE)</f>
        <v>서울특별시 미래한강본부</v>
      </c>
      <c r="D731" s="19" t="s">
        <v>20</v>
      </c>
      <c r="E731" s="115">
        <f>VLOOKUP($A731,raw_아이건설넷목록!$B:$R,6,FALSE)</f>
        <v>288801220</v>
      </c>
      <c r="F731" s="115">
        <f>VLOOKUP($A731,raw_아이건설넷목록!$B:$R,5,FALSE)</f>
        <v>317681340</v>
      </c>
      <c r="G731" s="184">
        <v>1.00048</v>
      </c>
      <c r="H731" s="115">
        <f>VLOOKUP($A731,raw_아이건설넷목록!$B:$R,8,FALSE)</f>
        <v>16681988</v>
      </c>
      <c r="I731" s="114">
        <f>IF(E731="","-",IF(E731&lt;1000000000,낙찰하한율!$B$3,IF(AND(E731&lt;5000000000,E731&gt;=1000000000),낙찰하한율!$B$4,IF(AND(E731&gt;=5000000000,E731&lt;10000000000),낙찰하한율!$B$5,IF(AND(E731&gt;=10000000000,E731&lt;30000000000),낙찰하한율!$B$6)))))</f>
        <v>0.87744999999999995</v>
      </c>
      <c r="J731" s="115">
        <f t="shared" si="223"/>
        <v>280927669.16845584</v>
      </c>
      <c r="K731" s="115">
        <f>VLOOKUP($A731,raw_아이건설넷목록!$B:$R,9,FALSE)</f>
        <v>0</v>
      </c>
      <c r="L731" s="115">
        <f t="shared" si="224"/>
        <v>0</v>
      </c>
      <c r="M731" s="120">
        <f t="shared" si="225"/>
        <v>-7.3341035218514412E-3</v>
      </c>
      <c r="N731" s="115">
        <f t="shared" si="226"/>
        <v>280927669.16845584</v>
      </c>
      <c r="O731" s="119">
        <f t="shared" si="227"/>
        <v>0.87789451841894939</v>
      </c>
      <c r="P731" s="119"/>
      <c r="Q731" s="116">
        <f t="shared" si="228"/>
        <v>0.99141300528625409</v>
      </c>
      <c r="R731" s="134">
        <v>278400249</v>
      </c>
      <c r="S731" s="115" t="str">
        <f>VLOOKUP(A731,raw_아이건설넷결과!C:N,10,FALSE)</f>
        <v>서울폴리머건설(주)</v>
      </c>
      <c r="T731" s="126">
        <f t="shared" si="229"/>
        <v>87.746908380316924</v>
      </c>
      <c r="U731" s="123">
        <f t="shared" si="230"/>
        <v>88.395925440453183</v>
      </c>
      <c r="V731" s="119">
        <f t="shared" si="231"/>
        <v>0.87635065062367212</v>
      </c>
      <c r="W731" s="178" t="str">
        <f>VLOOKUP(A731,raw_아이건설넷결과!C:H,6,FALSE)</f>
        <v>314,946,925</v>
      </c>
      <c r="X731" s="84">
        <f t="shared" si="232"/>
        <v>0.99139258541279129</v>
      </c>
      <c r="Y731" s="118">
        <f t="shared" si="233"/>
        <v>99139.258541279123</v>
      </c>
      <c r="Z731" s="121">
        <f t="shared" si="234"/>
        <v>278394556.97064996</v>
      </c>
      <c r="AA731" s="83">
        <f t="shared" si="235"/>
        <v>0</v>
      </c>
      <c r="AB731" s="118">
        <f t="shared" si="236"/>
        <v>0</v>
      </c>
      <c r="AC731" s="61" t="e">
        <f>INDEX(raw_공고목록!A:A,MATCH(직접!$A731,raw_공고목록!C:C,0))</f>
        <v>#N/A</v>
      </c>
      <c r="AD731" s="61" t="e">
        <f t="shared" si="237"/>
        <v>#N/A</v>
      </c>
      <c r="AE731" s="186" t="e">
        <f>LEFT(VLOOKUP($A731,raw_공고목록!$C:$X,7,FALSE),10)</f>
        <v>#N/A</v>
      </c>
      <c r="AF731" s="9" t="e">
        <f>VLOOKUP(A731,raw_부광!A:L,12,FALSE)</f>
        <v>#N/A</v>
      </c>
    </row>
    <row r="732" spans="1:32" ht="12" customHeight="1">
      <c r="A732" s="19" t="s">
        <v>12560</v>
      </c>
      <c r="B732" s="203" t="str">
        <f>VLOOKUP(A732,raw_아이건설넷목록!$B:$R,2,FALSE)</f>
        <v xml:space="preserve">[기][A값][순](긴급)서울용산초 통합환경개선공사 (긴급공고) </v>
      </c>
      <c r="C732" s="18" t="str">
        <f>VLOOKUP($A732,raw_아이건설넷목록!$B:$R,10,FALSE)</f>
        <v>서울특별시교육청 서울특별시중부교육지원청</v>
      </c>
      <c r="D732" s="19" t="s">
        <v>20</v>
      </c>
      <c r="E732" s="115">
        <f>VLOOKUP($A732,raw_아이건설넷목록!$B:$R,6,FALSE)</f>
        <v>331320000</v>
      </c>
      <c r="F732" s="115">
        <f>VLOOKUP($A732,raw_아이건설넷목록!$B:$R,5,FALSE)</f>
        <v>364452000</v>
      </c>
      <c r="G732" s="184">
        <v>1.00658</v>
      </c>
      <c r="H732" s="115">
        <f>VLOOKUP($A732,raw_아이건설넷목록!$B:$R,8,FALSE)</f>
        <v>15885454</v>
      </c>
      <c r="I732" s="114">
        <f>IF(E732="","-",IF(E732&lt;1000000000,낙찰하한율!$B$3,IF(AND(E732&lt;5000000000,E732&gt;=1000000000),낙찰하한율!$B$4,IF(AND(E732&gt;=5000000000,E732&lt;10000000000),낙찰하한율!$B$5,IF(AND(E732&gt;=10000000000,E732&lt;30000000000),낙찰하한율!$B$6)))))</f>
        <v>0.87744999999999995</v>
      </c>
      <c r="J732" s="115">
        <f t="shared" si="223"/>
        <v>323839377.50839204</v>
      </c>
      <c r="K732" s="115">
        <f>VLOOKUP($A732,raw_아이건설넷목록!$B:$R,9,FALSE)</f>
        <v>318411000</v>
      </c>
      <c r="L732" s="115">
        <f t="shared" si="224"/>
        <v>314096021.49239999</v>
      </c>
      <c r="M732" s="120">
        <f t="shared" si="225"/>
        <v>0.97611186610105993</v>
      </c>
      <c r="N732" s="115">
        <f t="shared" si="226"/>
        <v>323839377.50839204</v>
      </c>
      <c r="O732" s="119">
        <f t="shared" si="227"/>
        <v>0.88348674605276678</v>
      </c>
      <c r="P732" s="119"/>
      <c r="Q732" s="116">
        <f t="shared" si="228"/>
        <v>0.99804442633557466</v>
      </c>
      <c r="R732" s="134">
        <v>321109800</v>
      </c>
      <c r="S732" s="115" t="str">
        <f>VLOOKUP(A732,raw_아이건설넷결과!C:N,10,FALSE)</f>
        <v>유니버스건설주식회사</v>
      </c>
      <c r="T732" s="126">
        <f t="shared" si="229"/>
        <v>87.74884371945889</v>
      </c>
      <c r="U732" s="123">
        <f t="shared" si="230"/>
        <v>88.283906439510943</v>
      </c>
      <c r="V732" s="119">
        <f t="shared" si="231"/>
        <v>0.88107569721115542</v>
      </c>
      <c r="W732" s="178" t="str">
        <f>VLOOKUP(A732,raw_아이건설넷결과!C:H,6,FALSE)</f>
        <v>363,724,050</v>
      </c>
      <c r="X732" s="84">
        <f t="shared" si="232"/>
        <v>0.99800261762865894</v>
      </c>
      <c r="Y732" s="118">
        <f t="shared" si="233"/>
        <v>99800.261762865892</v>
      </c>
      <c r="Z732" s="121">
        <f t="shared" si="234"/>
        <v>321096430.06019998</v>
      </c>
      <c r="AA732" s="83">
        <f t="shared" si="235"/>
        <v>317775011.48175889</v>
      </c>
      <c r="AB732" s="118">
        <f t="shared" si="236"/>
        <v>311419511.25212371</v>
      </c>
      <c r="AC732" s="61" t="e">
        <f>INDEX(raw_공고목록!A:A,MATCH(직접!$A732,raw_공고목록!C:C,0))</f>
        <v>#N/A</v>
      </c>
      <c r="AD732" s="61" t="e">
        <f t="shared" si="237"/>
        <v>#N/A</v>
      </c>
      <c r="AE732" s="186" t="e">
        <f>LEFT(VLOOKUP($A732,raw_공고목록!$C:$X,7,FALSE),10)</f>
        <v>#N/A</v>
      </c>
      <c r="AF732" s="9" t="e">
        <f>VLOOKUP(A732,raw_부광!A:L,12,FALSE)</f>
        <v>#N/A</v>
      </c>
    </row>
    <row r="733" spans="1:32" ht="12" customHeight="1">
      <c r="A733" s="19" t="s">
        <v>12562</v>
      </c>
      <c r="B733" s="203" t="str">
        <f>VLOOKUP(A733,raw_아이건설넷목록!$B:$R,2,FALSE)</f>
        <v xml:space="preserve">[기][A값][순]세화여자중학교 교사동 지하층개선 및 내부도장 건축공사 </v>
      </c>
      <c r="C733" s="18" t="str">
        <f>VLOOKUP($A733,raw_아이건설넷목록!$B:$R,10,FALSE)</f>
        <v>서울특별시강남교육청 세화여자중학교</v>
      </c>
      <c r="D733" s="19" t="s">
        <v>20</v>
      </c>
      <c r="E733" s="115">
        <f>VLOOKUP($A733,raw_아이건설넷목록!$B:$R,6,FALSE)</f>
        <v>320767273</v>
      </c>
      <c r="F733" s="115">
        <f>VLOOKUP($A733,raw_아이건설넷목록!$B:$R,5,FALSE)</f>
        <v>352844000</v>
      </c>
      <c r="G733" s="184">
        <v>1.0065729999999999</v>
      </c>
      <c r="H733" s="115">
        <f>VLOOKUP($A733,raw_아이건설넷목록!$B:$R,8,FALSE)</f>
        <v>18750276</v>
      </c>
      <c r="I733" s="114">
        <f>IF(E733="","-",IF(E733&lt;1000000000,낙찰하한율!$B$3,IF(AND(E733&lt;5000000000,E733&gt;=1000000000),낙찰하한율!$B$4,IF(AND(E733&gt;=5000000000,E733&lt;10000000000),낙찰하한율!$B$5,IF(AND(E733&gt;=10000000000,E733&lt;30000000000),낙찰하한율!$B$6)))))</f>
        <v>0.87744999999999995</v>
      </c>
      <c r="J733" s="115">
        <f t="shared" si="223"/>
        <v>313935834.43114936</v>
      </c>
      <c r="K733" s="115">
        <f>VLOOKUP($A733,raw_아이건설넷목록!$B:$R,9,FALSE)</f>
        <v>296676026</v>
      </c>
      <c r="L733" s="115">
        <f t="shared" si="224"/>
        <v>292653555.96852005</v>
      </c>
      <c r="M733" s="120">
        <f t="shared" si="225"/>
        <v>0.93783244943661703</v>
      </c>
      <c r="N733" s="115">
        <f t="shared" si="226"/>
        <v>313935834.43114936</v>
      </c>
      <c r="O733" s="119">
        <f t="shared" si="227"/>
        <v>0.88354116592489285</v>
      </c>
      <c r="P733" s="119"/>
      <c r="Q733" s="116">
        <f t="shared" si="228"/>
        <v>1.0072687800514037</v>
      </c>
      <c r="R733" s="134">
        <v>314151250</v>
      </c>
      <c r="S733" s="115" t="str">
        <f>VLOOKUP(A733,raw_아이건설넷결과!C:N,10,FALSE)</f>
        <v>주식회사 신보</v>
      </c>
      <c r="T733" s="126">
        <f t="shared" si="229"/>
        <v>87.745109578532606</v>
      </c>
      <c r="U733" s="123">
        <f t="shared" si="230"/>
        <v>88.391640797946977</v>
      </c>
      <c r="V733" s="119">
        <f t="shared" si="231"/>
        <v>0.89034034870934464</v>
      </c>
      <c r="W733" s="178" t="str">
        <f>VLOOKUP(A733,raw_아이건설넷결과!C:H,6,FALSE)</f>
        <v>355,408,325</v>
      </c>
      <c r="X733" s="84">
        <f t="shared" si="232"/>
        <v>1.0072675885093696</v>
      </c>
      <c r="Y733" s="118">
        <f t="shared" si="233"/>
        <v>100726.75885093695</v>
      </c>
      <c r="Z733" s="121">
        <f t="shared" si="234"/>
        <v>314150881.09504998</v>
      </c>
      <c r="AA733" s="83">
        <f t="shared" si="235"/>
        <v>298832145.27756304</v>
      </c>
      <c r="AB733" s="118">
        <f t="shared" si="236"/>
        <v>292855502.37201178</v>
      </c>
      <c r="AC733" s="61" t="e">
        <f>INDEX(raw_공고목록!A:A,MATCH(직접!$A733,raw_공고목록!C:C,0))</f>
        <v>#N/A</v>
      </c>
      <c r="AD733" s="61" t="e">
        <f t="shared" si="237"/>
        <v>#N/A</v>
      </c>
      <c r="AE733" s="186" t="e">
        <f>LEFT(VLOOKUP($A733,raw_공고목록!$C:$X,7,FALSE),10)</f>
        <v>#N/A</v>
      </c>
      <c r="AF733" s="9" t="e">
        <f>VLOOKUP(A733,raw_부광!A:L,12,FALSE)</f>
        <v>#N/A</v>
      </c>
    </row>
    <row r="734" spans="1:32" ht="12" customHeight="1">
      <c r="A734" s="19" t="s">
        <v>12565</v>
      </c>
      <c r="B734" s="203" t="str">
        <f>VLOOKUP(A734,raw_아이건설넷목록!$B:$R,2,FALSE)</f>
        <v xml:space="preserve">[기][A값][수의]한강대교 견우카페 리모델링 공사(건축 기계) </v>
      </c>
      <c r="C734" s="18" t="str">
        <f>VLOOKUP($A734,raw_아이건설넷목록!$B:$R,10,FALSE)</f>
        <v>서울특별시 미래한강본부</v>
      </c>
      <c r="D734" s="19" t="s">
        <v>20</v>
      </c>
      <c r="E734" s="115">
        <f>VLOOKUP($A734,raw_아이건설넷목록!$B:$R,6,FALSE)</f>
        <v>238429090</v>
      </c>
      <c r="F734" s="115">
        <f>VLOOKUP($A734,raw_아이건설넷목록!$B:$R,5,FALSE)</f>
        <v>262272000</v>
      </c>
      <c r="G734" s="184">
        <v>1.00658</v>
      </c>
      <c r="H734" s="115">
        <f>VLOOKUP($A734,raw_아이건설넷목록!$B:$R,8,FALSE)</f>
        <v>11867509</v>
      </c>
      <c r="I734" s="114">
        <f>IF(E734="","-",IF(E734&lt;1000000000,낙찰하한율!$B$3,IF(AND(E734&lt;5000000000,E734&gt;=1000000000),낙찰하한율!$B$4,IF(AND(E734&gt;=5000000000,E734&lt;10000000000),낙찰하한율!$B$5,IF(AND(E734&gt;=10000000000,E734&lt;30000000000),낙찰하한율!$B$6)))))</f>
        <v>0.87744999999999995</v>
      </c>
      <c r="J734" s="115">
        <f t="shared" si="223"/>
        <v>233099188.75486201</v>
      </c>
      <c r="K734" s="115">
        <f>VLOOKUP($A734,raw_아이건설넷목록!$B:$R,9,FALSE)</f>
        <v>0</v>
      </c>
      <c r="L734" s="115">
        <f t="shared" si="224"/>
        <v>0</v>
      </c>
      <c r="M734" s="120">
        <f t="shared" si="225"/>
        <v>-6.3197307976121213E-3</v>
      </c>
      <c r="N734" s="115">
        <f t="shared" si="226"/>
        <v>233099188.75486201</v>
      </c>
      <c r="O734" s="119">
        <f t="shared" si="227"/>
        <v>0.88349725227117437</v>
      </c>
      <c r="P734" s="119"/>
      <c r="Q734" s="116">
        <f t="shared" si="228"/>
        <v>0.99469358352932824</v>
      </c>
      <c r="R734" s="134">
        <v>230363761</v>
      </c>
      <c r="S734" s="115" t="str">
        <f>VLOOKUP(A734,raw_아이건설넷결과!C:N,10,FALSE)</f>
        <v>코어건설 주식회사</v>
      </c>
      <c r="T734" s="126">
        <f t="shared" si="229"/>
        <v>87.750400615562953</v>
      </c>
      <c r="U734" s="123">
        <f t="shared" si="230"/>
        <v>88.307670693207356</v>
      </c>
      <c r="V734" s="119">
        <f t="shared" si="231"/>
        <v>0.87833913265617369</v>
      </c>
      <c r="W734" s="178" t="str">
        <f>VLOOKUP(A734,raw_아이건설넷결과!C:H,6,FALSE)</f>
        <v>260,864,950</v>
      </c>
      <c r="X734" s="84">
        <f t="shared" si="232"/>
        <v>0.99463514976817957</v>
      </c>
      <c r="Y734" s="118">
        <f t="shared" si="233"/>
        <v>99463.514976817954</v>
      </c>
      <c r="Z734" s="121">
        <f t="shared" si="234"/>
        <v>230350313.60544997</v>
      </c>
      <c r="AA734" s="83">
        <f t="shared" si="235"/>
        <v>0</v>
      </c>
      <c r="AB734" s="118">
        <f t="shared" si="236"/>
        <v>0</v>
      </c>
      <c r="AC734" s="61" t="e">
        <f>INDEX(raw_공고목록!A:A,MATCH(직접!$A734,raw_공고목록!C:C,0))</f>
        <v>#N/A</v>
      </c>
      <c r="AD734" s="61" t="e">
        <f t="shared" si="237"/>
        <v>#N/A</v>
      </c>
      <c r="AE734" s="186" t="e">
        <f>LEFT(VLOOKUP($A734,raw_공고목록!$C:$X,7,FALSE),10)</f>
        <v>#N/A</v>
      </c>
      <c r="AF734" s="9" t="e">
        <f>VLOOKUP(A734,raw_부광!A:L,12,FALSE)</f>
        <v>#N/A</v>
      </c>
    </row>
    <row r="735" spans="1:32" ht="12" customHeight="1">
      <c r="A735" s="19" t="s">
        <v>12567</v>
      </c>
      <c r="B735" s="203" t="str">
        <f>VLOOKUP(A735,raw_아이건설넷목록!$B:$R,2,FALSE)</f>
        <v xml:space="preserve">[기][A값][순](긴급)연신중 본관동 외벽개선공사 (긴급공고) </v>
      </c>
      <c r="C735" s="18" t="str">
        <f>VLOOKUP($A735,raw_아이건설넷목록!$B:$R,10,FALSE)</f>
        <v>서울특별시교육청 서울특별시서부교육지원청</v>
      </c>
      <c r="D735" s="19" t="s">
        <v>20</v>
      </c>
      <c r="E735" s="115">
        <f>VLOOKUP($A735,raw_아이건설넷목록!$B:$R,6,FALSE)</f>
        <v>798387273</v>
      </c>
      <c r="F735" s="115">
        <f>VLOOKUP($A735,raw_아이건설넷목록!$B:$R,5,FALSE)</f>
        <v>878226000</v>
      </c>
      <c r="G735" s="184">
        <v>1.0095700000000001</v>
      </c>
      <c r="H735" s="115">
        <f>VLOOKUP($A735,raw_아이건설넷목록!$B:$R,8,FALSE)</f>
        <v>43062949</v>
      </c>
      <c r="I735" s="114">
        <f>IF(E735="","-",IF(E735&lt;1000000000,낙찰하한율!$B$3,IF(AND(E735&lt;5000000000,E735&gt;=1000000000),낙찰하한율!$B$4,IF(AND(E735&gt;=5000000000,E735&lt;10000000000),낙찰하한율!$B$5,IF(AND(E735&gt;=10000000000,E735&lt;30000000000),낙찰하한율!$B$6)))))</f>
        <v>0.87744999999999995</v>
      </c>
      <c r="J735" s="115">
        <f t="shared" si="223"/>
        <v>783251404.39335907</v>
      </c>
      <c r="K735" s="115">
        <f>VLOOKUP($A735,raw_아이건설넷목록!$B:$R,9,FALSE)</f>
        <v>694082455</v>
      </c>
      <c r="L735" s="115">
        <f t="shared" si="224"/>
        <v>686710327.61246312</v>
      </c>
      <c r="M735" s="120">
        <f t="shared" si="225"/>
        <v>0.88428950235445558</v>
      </c>
      <c r="N735" s="115">
        <f t="shared" si="226"/>
        <v>783251404.39335907</v>
      </c>
      <c r="O735" s="119">
        <f t="shared" si="227"/>
        <v>0.88628017547840376</v>
      </c>
      <c r="P735" s="119"/>
      <c r="Q735" s="116">
        <f t="shared" si="228"/>
        <v>0.99467068352216281</v>
      </c>
      <c r="R735" s="134">
        <v>771770000</v>
      </c>
      <c r="S735" s="115" t="str">
        <f>VLOOKUP(A735,raw_아이건설넷결과!C:N,10,FALSE)</f>
        <v>주식회사 아키웍스</v>
      </c>
      <c r="T735" s="126">
        <f t="shared" si="229"/>
        <v>87.745988492290579</v>
      </c>
      <c r="U735" s="123">
        <f t="shared" si="230"/>
        <v>88.350077724302935</v>
      </c>
      <c r="V735" s="119">
        <f t="shared" si="231"/>
        <v>0.8787829100937572</v>
      </c>
      <c r="W735" s="178" t="str">
        <f>VLOOKUP(A735,raw_아이건설넷결과!C:H,6,FALSE)</f>
        <v>873,536,300</v>
      </c>
      <c r="X735" s="84">
        <f t="shared" si="232"/>
        <v>0.99466003056160945</v>
      </c>
      <c r="Y735" s="118">
        <f t="shared" si="233"/>
        <v>99466.003056160946</v>
      </c>
      <c r="Z735" s="121">
        <f t="shared" si="234"/>
        <v>771761790.83494997</v>
      </c>
      <c r="AA735" s="83">
        <f t="shared" si="235"/>
        <v>690376075.90257692</v>
      </c>
      <c r="AB735" s="118">
        <f t="shared" si="236"/>
        <v>676568554.38452542</v>
      </c>
      <c r="AC735" s="61" t="e">
        <f>INDEX(raw_공고목록!A:A,MATCH(직접!$A735,raw_공고목록!C:C,0))</f>
        <v>#N/A</v>
      </c>
      <c r="AD735" s="61" t="e">
        <f t="shared" si="237"/>
        <v>#N/A</v>
      </c>
      <c r="AE735" s="186" t="e">
        <f>LEFT(VLOOKUP($A735,raw_공고목록!$C:$X,7,FALSE),10)</f>
        <v>#N/A</v>
      </c>
      <c r="AF735" s="9" t="e">
        <f>VLOOKUP(A735,raw_부광!A:L,12,FALSE)</f>
        <v>#N/A</v>
      </c>
    </row>
    <row r="736" spans="1:32" ht="12" customHeight="1">
      <c r="A736" s="19" t="s">
        <v>12571</v>
      </c>
      <c r="B736" s="203" t="str">
        <f>VLOOKUP(A736,raw_아이건설넷목록!$B:$R,2,FALSE)</f>
        <v xml:space="preserve">[기][A값][순](긴급)남사초 본관 화장실 개선공사 (긴급공고) </v>
      </c>
      <c r="C736" s="18" t="str">
        <f>VLOOKUP($A736,raw_아이건설넷목록!$B:$R,10,FALSE)</f>
        <v>서울특별시교육청 서울특별시동작관악교육지원청</v>
      </c>
      <c r="D736" s="19" t="s">
        <v>20</v>
      </c>
      <c r="E736" s="115">
        <f>VLOOKUP($A736,raw_아이건설넷목록!$B:$R,6,FALSE)</f>
        <v>607736364</v>
      </c>
      <c r="F736" s="115">
        <f>VLOOKUP($A736,raw_아이건설넷목록!$B:$R,5,FALSE)</f>
        <v>668510000</v>
      </c>
      <c r="G736" s="184">
        <v>1.0096700000000001</v>
      </c>
      <c r="H736" s="115">
        <f>VLOOKUP($A736,raw_아이건설넷목록!$B:$R,8,FALSE)</f>
        <v>39229611</v>
      </c>
      <c r="I736" s="114">
        <f>IF(E736="","-",IF(E736&lt;1000000000,낙찰하한율!$B$3,IF(AND(E736&lt;5000000000,E736&gt;=1000000000),낙찰하한율!$B$4,IF(AND(E736&gt;=5000000000,E736&lt;10000000000),낙찰하한율!$B$5,IF(AND(E736&gt;=10000000000,E736&lt;30000000000),낙찰하한율!$B$6)))))</f>
        <v>0.87744999999999995</v>
      </c>
      <c r="J736" s="115">
        <f t="shared" si="223"/>
        <v>597063956.57021499</v>
      </c>
      <c r="K736" s="115">
        <f>VLOOKUP($A736,raw_아이건설넷목록!$B:$R,9,FALSE)</f>
        <v>507901130</v>
      </c>
      <c r="L736" s="115">
        <f t="shared" si="224"/>
        <v>502556283.24855804</v>
      </c>
      <c r="M736" s="120">
        <f t="shared" si="225"/>
        <v>0.84855469973493203</v>
      </c>
      <c r="N736" s="115">
        <f t="shared" si="226"/>
        <v>597063956.57021499</v>
      </c>
      <c r="O736" s="119">
        <f t="shared" si="227"/>
        <v>0.88646389641456791</v>
      </c>
      <c r="P736" s="119"/>
      <c r="Q736" s="116">
        <f t="shared" si="228"/>
        <v>1.0019109138364055</v>
      </c>
      <c r="R736" s="134">
        <v>592512600</v>
      </c>
      <c r="S736" s="115" t="str">
        <f>VLOOKUP(A736,raw_아이건설넷결과!C:N,10,FALSE)</f>
        <v>주식회사 이에스종합건설</v>
      </c>
      <c r="T736" s="126">
        <f t="shared" si="229"/>
        <v>87.748568069196224</v>
      </c>
      <c r="U736" s="123">
        <f t="shared" si="230"/>
        <v>88.466164819113118</v>
      </c>
      <c r="V736" s="119">
        <f t="shared" si="231"/>
        <v>0.88631823009379063</v>
      </c>
      <c r="W736" s="178" t="str">
        <f>VLOOKUP(A736,raw_아이건설넷결과!C:H,6,FALSE)</f>
        <v>669,761,825</v>
      </c>
      <c r="X736" s="84">
        <f t="shared" si="232"/>
        <v>1.001872559871954</v>
      </c>
      <c r="Y736" s="118">
        <f t="shared" si="233"/>
        <v>100187.2559871954</v>
      </c>
      <c r="Z736" s="121">
        <f t="shared" si="234"/>
        <v>592490102.17429996</v>
      </c>
      <c r="AA736" s="83">
        <f t="shared" si="235"/>
        <v>508852205.27495807</v>
      </c>
      <c r="AB736" s="118">
        <f t="shared" si="236"/>
        <v>498675161.16945893</v>
      </c>
      <c r="AC736" s="61" t="e">
        <f>INDEX(raw_공고목록!A:A,MATCH(직접!$A736,raw_공고목록!C:C,0))</f>
        <v>#N/A</v>
      </c>
      <c r="AD736" s="61" t="e">
        <f t="shared" si="237"/>
        <v>#N/A</v>
      </c>
      <c r="AE736" s="186" t="e">
        <f>LEFT(VLOOKUP($A736,raw_공고목록!$C:$X,7,FALSE),10)</f>
        <v>#N/A</v>
      </c>
      <c r="AF736" s="9" t="e">
        <f>VLOOKUP(A736,raw_부광!A:L,12,FALSE)</f>
        <v>#N/A</v>
      </c>
    </row>
    <row r="737" spans="1:32" ht="12" customHeight="1">
      <c r="A737" s="19" t="s">
        <v>12573</v>
      </c>
      <c r="B737" s="203" t="str">
        <f>VLOOKUP(A737,raw_아이건설넷목록!$B:$R,2,FALSE)</f>
        <v xml:space="preserve">[기][A값][순][협정]월드컵공원 등 2개소 가족화장실 조성공사(건축+기계) (긴급공고) </v>
      </c>
      <c r="C737" s="18" t="str">
        <f>VLOOKUP($A737,raw_아이건설넷목록!$B:$R,10,FALSE)</f>
        <v>서울특별시</v>
      </c>
      <c r="D737" s="19" t="s">
        <v>20</v>
      </c>
      <c r="E737" s="115">
        <f>VLOOKUP($A737,raw_아이건설넷목록!$B:$R,6,FALSE)</f>
        <v>427036364</v>
      </c>
      <c r="F737" s="115">
        <f>VLOOKUP($A737,raw_아이건설넷목록!$B:$R,5,FALSE)</f>
        <v>469740000</v>
      </c>
      <c r="G737" s="184">
        <v>1.006575</v>
      </c>
      <c r="H737" s="115">
        <f>VLOOKUP($A737,raw_아이건설넷목록!$B:$R,8,FALSE)</f>
        <v>25952575</v>
      </c>
      <c r="I737" s="114">
        <f>IF(E737="","-",IF(E737&lt;1000000000,낙찰하한율!$B$3,IF(AND(E737&lt;5000000000,E737&gt;=1000000000),낙찰하한율!$B$4,IF(AND(E737&gt;=5000000000,E737&lt;10000000000),낙찰하한율!$B$5,IF(AND(E737&gt;=10000000000,E737&lt;30000000000),낙찰하한율!$B$6)))))</f>
        <v>0.87744999999999995</v>
      </c>
      <c r="J737" s="115">
        <f t="shared" si="223"/>
        <v>418063890.927975</v>
      </c>
      <c r="K737" s="115">
        <f>VLOOKUP($A737,raw_아이건설넷목록!$B:$R,9,FALSE)</f>
        <v>396222654</v>
      </c>
      <c r="L737" s="115">
        <f t="shared" si="224"/>
        <v>390851261.59104902</v>
      </c>
      <c r="M737" s="120">
        <f t="shared" si="225"/>
        <v>0.94055270991589779</v>
      </c>
      <c r="N737" s="115">
        <f t="shared" si="226"/>
        <v>418063890.927975</v>
      </c>
      <c r="O737" s="119">
        <f t="shared" si="227"/>
        <v>0.88355661706271871</v>
      </c>
      <c r="P737" s="119"/>
      <c r="Q737" s="116">
        <f t="shared" si="228"/>
        <v>0.99976821144977779</v>
      </c>
      <c r="R737" s="134">
        <v>415258314</v>
      </c>
      <c r="S737" s="115" t="str">
        <f>VLOOKUP(A737,raw_아이건설넷결과!C:N,10,FALSE)</f>
        <v>제로투엔건축사사무소종합건설(주)</v>
      </c>
      <c r="T737" s="126">
        <f t="shared" si="229"/>
        <v>87.749473648976959</v>
      </c>
      <c r="U737" s="123">
        <f t="shared" si="230"/>
        <v>88.426490150838404</v>
      </c>
      <c r="V737" s="119">
        <f t="shared" si="231"/>
        <v>0.88401735853876617</v>
      </c>
      <c r="W737" s="178" t="str">
        <f>VLOOKUP(A737,raw_아이건설넷결과!C:H,6,FALSE)</f>
        <v>469,608,500</v>
      </c>
      <c r="X737" s="84">
        <f t="shared" si="232"/>
        <v>0.99972005790437268</v>
      </c>
      <c r="Y737" s="118">
        <f t="shared" si="233"/>
        <v>99972.005790437266</v>
      </c>
      <c r="Z737" s="121">
        <f t="shared" si="234"/>
        <v>415238466.39124995</v>
      </c>
      <c r="AA737" s="83">
        <f t="shared" si="235"/>
        <v>396111734.59990424</v>
      </c>
      <c r="AB737" s="118">
        <f t="shared" si="236"/>
        <v>388189499.90790617</v>
      </c>
      <c r="AC737" s="61" t="e">
        <f>INDEX(raw_공고목록!A:A,MATCH(직접!$A737,raw_공고목록!C:C,0))</f>
        <v>#N/A</v>
      </c>
      <c r="AD737" s="61" t="e">
        <f t="shared" si="237"/>
        <v>#N/A</v>
      </c>
      <c r="AE737" s="186" t="e">
        <f>LEFT(VLOOKUP($A737,raw_공고목록!$C:$X,7,FALSE),10)</f>
        <v>#N/A</v>
      </c>
      <c r="AF737" s="9" t="e">
        <f>VLOOKUP(A737,raw_부광!A:L,12,FALSE)</f>
        <v>#N/A</v>
      </c>
    </row>
    <row r="738" spans="1:32" ht="12" customHeight="1">
      <c r="A738" s="19" t="s">
        <v>12600</v>
      </c>
      <c r="B738" s="203" t="str">
        <f>VLOOKUP(A738,raw_아이건설넷목록!$B:$R,2,FALSE)</f>
        <v xml:space="preserve">[수의]올림픽파크텔 3층·18층 환경개선 공사(건축·기계) </v>
      </c>
      <c r="C738" s="18" t="str">
        <f>VLOOKUP($A738,raw_아이건설넷목록!$B:$R,10,FALSE)</f>
        <v>서울올림픽기념국민체육진흥공단</v>
      </c>
      <c r="D738" s="19" t="s">
        <v>20</v>
      </c>
      <c r="E738" s="115">
        <f>VLOOKUP($A738,raw_아이건설넷목록!$B:$R,6,FALSE)</f>
        <v>311837273</v>
      </c>
      <c r="F738" s="115">
        <f>VLOOKUP($A738,raw_아이건설넷목록!$B:$R,5,FALSE)</f>
        <v>343021000</v>
      </c>
      <c r="G738" s="184">
        <v>1.0095799999999999</v>
      </c>
      <c r="H738" s="115">
        <f>VLOOKUP($A738,raw_아이건설넷목록!$B:$R,8,FALSE)</f>
        <v>0</v>
      </c>
      <c r="I738" s="114">
        <f>IF(E738="","-",IF(E738&lt;1000000000,낙찰하한율!$B$3,IF(AND(E738&lt;5000000000,E738&gt;=1000000000),낙찰하한율!$B$4,IF(AND(E738&gt;=5000000000,E738&lt;10000000000),낙찰하한율!$B$5,IF(AND(E738&gt;=10000000000,E738&lt;30000000000),낙찰하한율!$B$6)))))</f>
        <v>0.87744999999999995</v>
      </c>
      <c r="J738" s="115">
        <f t="shared" si="223"/>
        <v>303867201.02839094</v>
      </c>
      <c r="K738" s="115">
        <f>VLOOKUP($A738,raw_아이건설넷목록!$B:$R,9,FALSE)</f>
        <v>0</v>
      </c>
      <c r="L738" s="115">
        <f t="shared" si="224"/>
        <v>0</v>
      </c>
      <c r="M738" s="120">
        <f t="shared" si="225"/>
        <v>0</v>
      </c>
      <c r="N738" s="115">
        <f t="shared" si="226"/>
        <v>303867201.02839094</v>
      </c>
      <c r="O738" s="119">
        <f t="shared" si="227"/>
        <v>0.8858559709999998</v>
      </c>
      <c r="P738" s="119"/>
      <c r="Q738" s="116">
        <f t="shared" si="228"/>
        <v>0.99537258630206815</v>
      </c>
      <c r="R738" s="134">
        <v>299591000</v>
      </c>
      <c r="S738" s="115" t="str">
        <f>VLOOKUP(A738,raw_아이건설넷결과!C:N,10,FALSE)</f>
        <v>동우엔지니어링 주식회사</v>
      </c>
      <c r="T738" s="126">
        <f t="shared" si="229"/>
        <v>87.746098626385233</v>
      </c>
      <c r="U738" s="123">
        <f t="shared" si="230"/>
        <v>87.746098626385233</v>
      </c>
      <c r="V738" s="119">
        <f t="shared" si="231"/>
        <v>0.87338967585074967</v>
      </c>
      <c r="W738" s="178" t="str">
        <f>VLOOKUP(A738,raw_아이건설넷결과!C:H,6,FALSE)</f>
        <v>341,429,425</v>
      </c>
      <c r="X738" s="84">
        <f t="shared" si="232"/>
        <v>0.99536012372420346</v>
      </c>
      <c r="Y738" s="118">
        <f t="shared" si="233"/>
        <v>99536.012372420344</v>
      </c>
      <c r="Z738" s="121">
        <f t="shared" si="234"/>
        <v>299587248.96625</v>
      </c>
      <c r="AA738" s="83">
        <f t="shared" si="235"/>
        <v>0</v>
      </c>
      <c r="AB738" s="118">
        <f t="shared" si="236"/>
        <v>0</v>
      </c>
      <c r="AC738" s="61" t="e">
        <f>INDEX(raw_공고목록!A:A,MATCH(직접!$A738,raw_공고목록!C:C,0))</f>
        <v>#N/A</v>
      </c>
      <c r="AD738" s="61" t="e">
        <f t="shared" si="237"/>
        <v>#N/A</v>
      </c>
      <c r="AE738" s="186" t="e">
        <f>LEFT(VLOOKUP($A738,raw_공고목록!$C:$X,7,FALSE),10)</f>
        <v>#N/A</v>
      </c>
      <c r="AF738" s="9" t="e">
        <f>VLOOKUP(A738,raw_부광!A:L,12,FALSE)</f>
        <v>#N/A</v>
      </c>
    </row>
    <row r="739" spans="1:32" ht="12" customHeight="1">
      <c r="A739" s="19" t="s">
        <v>12602</v>
      </c>
      <c r="B739" s="203" t="str">
        <f>VLOOKUP(A739,raw_아이건설넷목록!$B:$R,2,FALSE)</f>
        <v xml:space="preserve">[기][A값][순]대진고 본관 및 체육관 화장실 개선공사 (긴급공고) </v>
      </c>
      <c r="C739" s="18" t="str">
        <f>VLOOKUP($A739,raw_아이건설넷목록!$B:$R,10,FALSE)</f>
        <v>서울특별시교육청 대진고등학교</v>
      </c>
      <c r="D739" s="19" t="s">
        <v>20</v>
      </c>
      <c r="E739" s="115">
        <f>VLOOKUP($A739,raw_아이건설넷목록!$B:$R,6,FALSE)</f>
        <v>612818181</v>
      </c>
      <c r="F739" s="115">
        <f>VLOOKUP($A739,raw_아이건설넷목록!$B:$R,5,FALSE)</f>
        <v>674100000</v>
      </c>
      <c r="G739" s="184">
        <v>1.0063899999999999</v>
      </c>
      <c r="H739" s="115">
        <f>VLOOKUP($A739,raw_아이건설넷목록!$B:$R,8,FALSE)</f>
        <v>33119004</v>
      </c>
      <c r="I739" s="114">
        <f>IF(E739="","-",IF(E739&lt;1000000000,낙찰하한율!$B$3,IF(AND(E739&lt;5000000000,E739&gt;=1000000000),낙찰하한율!$B$4,IF(AND(E739&gt;=5000000000,E739&lt;10000000000),낙찰하한율!$B$5,IF(AND(E739&gt;=10000000000,E739&lt;30000000000),낙찰하한율!$B$6)))))</f>
        <v>0.87744999999999995</v>
      </c>
      <c r="J739" s="115">
        <f t="shared" si="223"/>
        <v>599327393.93774986</v>
      </c>
      <c r="K739" s="115">
        <f>VLOOKUP($A739,raw_아이건설넷목록!$B:$R,9,FALSE)</f>
        <v>526363593</v>
      </c>
      <c r="L739" s="115">
        <f t="shared" si="224"/>
        <v>519132515.23208451</v>
      </c>
      <c r="M739" s="120">
        <f t="shared" si="225"/>
        <v>0.87080865765127491</v>
      </c>
      <c r="N739" s="115">
        <f t="shared" si="226"/>
        <v>599327393.93774986</v>
      </c>
      <c r="O739" s="119">
        <f t="shared" si="227"/>
        <v>0.88334661007289816</v>
      </c>
      <c r="P739" s="119"/>
      <c r="Q739" s="116">
        <f t="shared" si="228"/>
        <v>0.99764300124916105</v>
      </c>
      <c r="R739" s="134">
        <v>594153640</v>
      </c>
      <c r="S739" s="115" t="str">
        <f>VLOOKUP(A739,raw_아이건설넷결과!C:N,10,FALSE)</f>
        <v>주식회사 더태양건설</v>
      </c>
      <c r="T739" s="126">
        <f t="shared" si="229"/>
        <v>87.745730373757581</v>
      </c>
      <c r="U739" s="123">
        <f t="shared" si="230"/>
        <v>88.349218387810993</v>
      </c>
      <c r="V739" s="119">
        <f t="shared" si="231"/>
        <v>0.88140281857291203</v>
      </c>
      <c r="W739" s="178" t="str">
        <f>VLOOKUP(A739,raw_아이건설넷결과!C:H,6,FALSE)</f>
        <v>672,505,825</v>
      </c>
      <c r="X739" s="84">
        <f t="shared" si="232"/>
        <v>0.99763510606734906</v>
      </c>
      <c r="Y739" s="118">
        <f t="shared" si="233"/>
        <v>99763.510606734912</v>
      </c>
      <c r="Z739" s="121">
        <f t="shared" si="234"/>
        <v>594148970.08644998</v>
      </c>
      <c r="AA739" s="83">
        <f t="shared" si="235"/>
        <v>525118798.93254596</v>
      </c>
      <c r="AB739" s="118">
        <f t="shared" si="236"/>
        <v>514616422.95389503</v>
      </c>
      <c r="AC739" s="61" t="e">
        <f>INDEX(raw_공고목록!A:A,MATCH(직접!$A739,raw_공고목록!C:C,0))</f>
        <v>#N/A</v>
      </c>
      <c r="AD739" s="61" t="e">
        <f t="shared" si="237"/>
        <v>#N/A</v>
      </c>
      <c r="AE739" s="186" t="e">
        <f>LEFT(VLOOKUP($A739,raw_공고목록!$C:$X,7,FALSE),10)</f>
        <v>#N/A</v>
      </c>
      <c r="AF739" s="9" t="e">
        <f>VLOOKUP(A739,raw_부광!A:L,12,FALSE)</f>
        <v>#N/A</v>
      </c>
    </row>
    <row r="740" spans="1:32" ht="12" customHeight="1">
      <c r="A740" s="19" t="s">
        <v>12519</v>
      </c>
      <c r="B740" s="203" t="str">
        <f>VLOOKUP(A740,raw_아이건설넷목록!$B:$R,2,FALSE)</f>
        <v xml:space="preserve">[기][A값][순]우이천 수변활력거점 조성사업(건축,토목,기계) </v>
      </c>
      <c r="C740" s="18" t="str">
        <f>VLOOKUP($A740,raw_아이건설넷목록!$B:$R,10,FALSE)</f>
        <v>서울특별시 강북구</v>
      </c>
      <c r="D740" s="19" t="s">
        <v>20</v>
      </c>
      <c r="E740" s="115">
        <f>VLOOKUP($A740,raw_아이건설넷목록!$B:$R,6,FALSE)</f>
        <v>2159435456</v>
      </c>
      <c r="F740" s="115">
        <f>VLOOKUP($A740,raw_아이건설넷목록!$B:$R,5,FALSE)</f>
        <v>2375379000</v>
      </c>
      <c r="G740" s="184">
        <v>1.0063899999999999</v>
      </c>
      <c r="H740" s="115">
        <f>VLOOKUP($A740,raw_아이건설넷목록!$B:$R,8,FALSE)</f>
        <v>135119879</v>
      </c>
      <c r="I740" s="114">
        <f>IF(E740="","-",IF(E740&lt;1000000000,낙찰하한율!$B$3,IF(AND(E740&lt;5000000000,E740&gt;=1000000000),낙찰하한율!$B$4,IF(AND(E740&gt;=5000000000,E740&lt;10000000000),낙찰하한율!$B$5,IF(AND(E740&gt;=10000000000,E740&lt;30000000000),낙찰하한율!$B$6)))))</f>
        <v>0.86745000000000005</v>
      </c>
      <c r="J740" s="115">
        <f t="shared" si="223"/>
        <v>2091599392.3730345</v>
      </c>
      <c r="K740" s="115">
        <f>VLOOKUP($A740,raw_아이건설넷목록!$B:$R,9,FALSE)</f>
        <v>1975659787</v>
      </c>
      <c r="L740" s="115">
        <f t="shared" si="224"/>
        <v>1948518567.9781511</v>
      </c>
      <c r="M740" s="120">
        <f t="shared" si="225"/>
        <v>0.93695090217215116</v>
      </c>
      <c r="N740" s="115">
        <f t="shared" si="226"/>
        <v>2091599392.3730345</v>
      </c>
      <c r="O740" s="119">
        <f t="shared" si="227"/>
        <v>0.87332732853675743</v>
      </c>
      <c r="P740" s="119"/>
      <c r="Q740" s="116">
        <f t="shared" si="228"/>
        <v>0.98697800517344414</v>
      </c>
      <c r="R740" s="134">
        <v>2051600540</v>
      </c>
      <c r="S740" s="115" t="str">
        <f>VLOOKUP(A740,raw_아이건설넷결과!C:N,10,FALSE)</f>
        <v>신방건설 주식회사</v>
      </c>
      <c r="T740" s="126">
        <f t="shared" si="229"/>
        <v>86.749707976442863</v>
      </c>
      <c r="U740" s="123">
        <f t="shared" si="230"/>
        <v>87.51341453794889</v>
      </c>
      <c r="V740" s="119">
        <f t="shared" si="231"/>
        <v>0.86369397893978184</v>
      </c>
      <c r="W740" s="178" t="str">
        <f>VLOOKUP(A740,raw_아이건설넷결과!C:H,6,FALSE)</f>
        <v>2,344,326,925</v>
      </c>
      <c r="X740" s="84">
        <f t="shared" si="232"/>
        <v>0.98692752819655305</v>
      </c>
      <c r="Y740" s="118">
        <f t="shared" si="233"/>
        <v>98692.752819655303</v>
      </c>
      <c r="Z740" s="121">
        <f t="shared" si="234"/>
        <v>2051496531.0527</v>
      </c>
      <c r="AA740" s="83">
        <f t="shared" si="235"/>
        <v>1949833030.1412385</v>
      </c>
      <c r="AB740" s="118">
        <f t="shared" si="236"/>
        <v>1910836369.5384138</v>
      </c>
      <c r="AC740" s="61" t="e">
        <f>INDEX(raw_공고목록!A:A,MATCH(직접!$A740,raw_공고목록!C:C,0))</f>
        <v>#N/A</v>
      </c>
      <c r="AD740" s="61" t="e">
        <f t="shared" si="237"/>
        <v>#N/A</v>
      </c>
      <c r="AE740" s="186" t="e">
        <f>LEFT(VLOOKUP($A740,raw_공고목록!$C:$X,7,FALSE),10)</f>
        <v>#N/A</v>
      </c>
      <c r="AF740" s="9" t="e">
        <f>VLOOKUP(A740,raw_부광!A:L,12,FALSE)</f>
        <v>#N/A</v>
      </c>
    </row>
    <row r="741" spans="1:32" ht="12" customHeight="1">
      <c r="A741" s="19" t="s">
        <v>12606</v>
      </c>
      <c r="B741" s="203" t="str">
        <f>VLOOKUP(A741,raw_아이건설넷목록!$B:$R,2,FALSE)</f>
        <v xml:space="preserve">[기][정][A값][수의]광진소방서 공간재배치 및 자가주유소 이전설치 등 건축공사 (정정공고) </v>
      </c>
      <c r="C741" s="18" t="str">
        <f>VLOOKUP($A741,raw_아이건설넷목록!$B:$R,10,FALSE)</f>
        <v>서울특별시 광진소방서</v>
      </c>
      <c r="D741" s="19" t="s">
        <v>20</v>
      </c>
      <c r="E741" s="115">
        <f>VLOOKUP($A741,raw_아이건설넷목록!$B:$R,6,FALSE)</f>
        <v>194970910</v>
      </c>
      <c r="F741" s="115">
        <f>VLOOKUP($A741,raw_아이건설넷목록!$B:$R,5,FALSE)</f>
        <v>214468000</v>
      </c>
      <c r="G741" s="184">
        <v>1.0096700000000001</v>
      </c>
      <c r="H741" s="115">
        <f>VLOOKUP($A741,raw_아이건설넷목록!$B:$R,8,FALSE)</f>
        <v>9170036</v>
      </c>
      <c r="I741" s="114">
        <f>IF(E741="","-",IF(E741&lt;1000000000,낙찰하한율!$B$3,IF(AND(E741&lt;5000000000,E741&gt;=1000000000),낙찰하한율!$B$4,IF(AND(E741&gt;=5000000000,E741&lt;10000000000),낙찰하한율!$B$5,IF(AND(E741&gt;=10000000000,E741&lt;30000000000),낙찰하한율!$B$6)))))</f>
        <v>0.87744999999999995</v>
      </c>
      <c r="J741" s="115">
        <f t="shared" si="223"/>
        <v>191128482.94542199</v>
      </c>
      <c r="K741" s="115">
        <f>VLOOKUP($A741,raw_아이건설넷목록!$B:$R,9,FALSE)</f>
        <v>0</v>
      </c>
      <c r="L741" s="115">
        <f t="shared" si="224"/>
        <v>0</v>
      </c>
      <c r="M741" s="120">
        <f t="shared" si="225"/>
        <v>-5.9717205446229897E-3</v>
      </c>
      <c r="N741" s="115">
        <f t="shared" si="226"/>
        <v>191128482.94542199</v>
      </c>
      <c r="O741" s="119">
        <f t="shared" si="227"/>
        <v>0.88631393804481173</v>
      </c>
      <c r="P741" s="119"/>
      <c r="Q741" s="116">
        <f t="shared" si="228"/>
        <v>0.98450300321843065</v>
      </c>
      <c r="R741" s="134">
        <v>186392433</v>
      </c>
      <c r="S741" s="115" t="str">
        <f>VLOOKUP(A741,raw_아이건설넷결과!C:N,10,FALSE)</f>
        <v>극동에이앤씨(주)</v>
      </c>
      <c r="T741" s="126">
        <f t="shared" si="229"/>
        <v>87.762974181499388</v>
      </c>
      <c r="U741" s="123">
        <f t="shared" si="230"/>
        <v>88.294534386705266</v>
      </c>
      <c r="V741" s="119">
        <f t="shared" si="231"/>
        <v>0.86909204636589144</v>
      </c>
      <c r="W741" s="178" t="str">
        <f>VLOOKUP(A741,raw_아이건설넷결과!C:H,6,FALSE)</f>
        <v>211,103,025</v>
      </c>
      <c r="X741" s="84">
        <f t="shared" si="232"/>
        <v>0.98431013018259139</v>
      </c>
      <c r="Y741" s="118">
        <f t="shared" si="233"/>
        <v>98431.013018259138</v>
      </c>
      <c r="Z741" s="121">
        <f t="shared" si="234"/>
        <v>186356137.19804999</v>
      </c>
      <c r="AA741" s="83">
        <f t="shared" si="235"/>
        <v>0</v>
      </c>
      <c r="AB741" s="118">
        <f t="shared" si="236"/>
        <v>0</v>
      </c>
      <c r="AC741" s="61" t="e">
        <f>INDEX(raw_공고목록!A:A,MATCH(직접!$A741,raw_공고목록!C:C,0))</f>
        <v>#N/A</v>
      </c>
      <c r="AD741" s="61" t="e">
        <f t="shared" si="237"/>
        <v>#N/A</v>
      </c>
      <c r="AE741" s="186" t="e">
        <f>LEFT(VLOOKUP($A741,raw_공고목록!$C:$X,7,FALSE),10)</f>
        <v>#N/A</v>
      </c>
      <c r="AF741" s="9" t="e">
        <f>VLOOKUP(A741,raw_부광!A:L,12,FALSE)</f>
        <v>#N/A</v>
      </c>
    </row>
    <row r="742" spans="1:32" ht="12" customHeight="1">
      <c r="A742" s="19" t="s">
        <v>12612</v>
      </c>
      <c r="B742" s="203" t="str">
        <f>VLOOKUP(A742,raw_아이건설넷목록!$B:$R,2,FALSE)</f>
        <v xml:space="preserve">[기][A값][순]방화6단지 외2개단지 34세대 공가 시설물 보수공사 (긴급공고) </v>
      </c>
      <c r="C742" s="18" t="str">
        <f>VLOOKUP($A742,raw_아이건설넷목록!$B:$R,10,FALSE)</f>
        <v>서울주택도시공사</v>
      </c>
      <c r="D742" s="19" t="s">
        <v>20</v>
      </c>
      <c r="E742" s="115">
        <f>VLOOKUP($A742,raw_아이건설넷목록!$B:$R,6,FALSE)</f>
        <v>416910100</v>
      </c>
      <c r="F742" s="115">
        <f>VLOOKUP($A742,raw_아이건설넷목록!$B:$R,5,FALSE)</f>
        <v>458601000</v>
      </c>
      <c r="G742" s="184">
        <v>1.00959</v>
      </c>
      <c r="H742" s="115">
        <f>VLOOKUP($A742,raw_아이건설넷목록!$B:$R,8,FALSE)</f>
        <v>24290489</v>
      </c>
      <c r="I742" s="114">
        <f>IF(E742="","-",IF(E742&lt;1000000000,낙찰하한율!$B$3,IF(AND(E742&lt;5000000000,E742&gt;=1000000000),낙찰하한율!$B$4,IF(AND(E742&gt;=5000000000,E742&lt;10000000000),낙찰하한율!$B$5,IF(AND(E742&gt;=10000000000,E742&lt;30000000000),낙찰하한율!$B$6)))))</f>
        <v>0.87744999999999995</v>
      </c>
      <c r="J742" s="115">
        <f t="shared" ref="J742:J783" si="238">(F742*G742-H742)*I742+H742</f>
        <v>409235257.57799548</v>
      </c>
      <c r="K742" s="115">
        <f>VLOOKUP($A742,raw_아이건설넷목록!$B:$R,9,FALSE)</f>
        <v>404468682</v>
      </c>
      <c r="L742" s="115">
        <f t="shared" ref="L742:L783" si="239">K742*G742*0.98</f>
        <v>400180585.92717242</v>
      </c>
      <c r="M742" s="120">
        <f t="shared" ref="M742:M783" si="240">((L742-H742)/I742+H742)/F742</f>
        <v>0.98708829998971825</v>
      </c>
      <c r="N742" s="115">
        <f t="shared" ref="N742:N783" si="241">J742</f>
        <v>409235257.57799548</v>
      </c>
      <c r="O742" s="119">
        <f t="shared" ref="O742:O783" si="242">(N742-H742)/(F742-H742)</f>
        <v>0.8863353725694092</v>
      </c>
      <c r="P742" s="119"/>
      <c r="Q742" s="116">
        <f t="shared" ref="Q742:Q783" si="243">((R742-H742)/I742+H742)/F742</f>
        <v>1.0163097965582211</v>
      </c>
      <c r="R742" s="134">
        <v>411939300</v>
      </c>
      <c r="S742" s="115" t="str">
        <f>VLOOKUP(A742,raw_아이건설넷결과!C:N,10,FALSE)</f>
        <v>그레이스종합건설 주식회사</v>
      </c>
      <c r="T742" s="126">
        <f t="shared" ref="T742:T783" si="244">(R742-H742)/(W742-H742)*100</f>
        <v>87.751348907505147</v>
      </c>
      <c r="U742" s="123">
        <f t="shared" ref="U742:U783" si="245">R742/W742*100</f>
        <v>88.389749376527107</v>
      </c>
      <c r="V742" s="119">
        <f t="shared" si="231"/>
        <v>0.89825207533345985</v>
      </c>
      <c r="W742" s="178" t="str">
        <f>VLOOKUP(A742,raw_아이건설넷결과!C:H,6,FALSE)</f>
        <v>466,048,725</v>
      </c>
      <c r="X742" s="84">
        <f t="shared" ref="X742:X783" si="246">W742/F742</f>
        <v>1.0162400976011827</v>
      </c>
      <c r="Y742" s="118">
        <f t="shared" ref="Y742:Y783" si="247">X742*100000</f>
        <v>101624.00976011828</v>
      </c>
      <c r="Z742" s="121">
        <f t="shared" ref="Z742:Z783" si="248">(W742-H742)*I742+H742</f>
        <v>411911253.17820001</v>
      </c>
      <c r="AA742" s="83">
        <f t="shared" ref="AA742:AA783" si="249">K742*X742</f>
        <v>411037292.87230176</v>
      </c>
      <c r="AB742" s="118">
        <f t="shared" ref="AB742:AB783" si="250">AA742*0.98</f>
        <v>402816547.01485574</v>
      </c>
      <c r="AC742" s="61" t="e">
        <f>INDEX(raw_공고목록!A:A,MATCH(직접!$A742,raw_공고목록!C:C,0))</f>
        <v>#N/A</v>
      </c>
      <c r="AD742" s="61" t="e">
        <f t="shared" ref="AD742:AD783" si="251">AC742+1/24</f>
        <v>#N/A</v>
      </c>
      <c r="AE742" s="186" t="e">
        <f>LEFT(VLOOKUP($A742,raw_공고목록!$C:$X,7,FALSE),10)</f>
        <v>#N/A</v>
      </c>
      <c r="AF742" s="9" t="e">
        <f>VLOOKUP(A742,raw_부광!A:L,12,FALSE)</f>
        <v>#N/A</v>
      </c>
    </row>
    <row r="743" spans="1:32" ht="12" customHeight="1">
      <c r="A743" s="19" t="s">
        <v>12621</v>
      </c>
      <c r="B743" s="203" t="str">
        <f>VLOOKUP(A743,raw_아이건설넷목록!$B:$R,2,FALSE)</f>
        <v xml:space="preserve">[기][A값][순]24-061 00부대 외벽 개선공사 </v>
      </c>
      <c r="C743" s="18" t="str">
        <f>VLOOKUP($A743,raw_아이건설넷목록!$B:$R,10,FALSE)</f>
        <v>수도방위사령부</v>
      </c>
      <c r="D743" s="19" t="s">
        <v>20</v>
      </c>
      <c r="E743" s="115">
        <f>VLOOKUP($A743,raw_아이건설넷목록!$B:$R,6,FALSE)</f>
        <v>526561418</v>
      </c>
      <c r="F743" s="115">
        <f>VLOOKUP($A743,raw_아이건설넷목록!$B:$R,5,FALSE)</f>
        <v>579217560</v>
      </c>
      <c r="G743" s="184">
        <v>1.00936</v>
      </c>
      <c r="H743" s="115">
        <f>VLOOKUP($A743,raw_아이건설넷목록!$B:$R,8,FALSE)</f>
        <v>33266593</v>
      </c>
      <c r="I743" s="114">
        <f>IF(E743="","-",IF(E743&lt;1000000000,낙찰하한율!$B$3,IF(AND(E743&lt;5000000000,E743&gt;=1000000000),낙찰하한율!$B$4,IF(AND(E743&gt;=5000000000,E743&lt;10000000000),낙찰하한율!$B$5,IF(AND(E743&gt;=10000000000,E743&lt;30000000000),낙찰하한율!$B$6)))))</f>
        <v>0.87744999999999995</v>
      </c>
      <c r="J743" s="115">
        <f t="shared" si="238"/>
        <v>517068343.42763591</v>
      </c>
      <c r="K743" s="115">
        <f>VLOOKUP($A743,raw_아이건설넷목록!$B:$R,9,FALSE)</f>
        <v>489200806</v>
      </c>
      <c r="L743" s="115">
        <f t="shared" si="239"/>
        <v>483904131.0332768</v>
      </c>
      <c r="M743" s="120">
        <f t="shared" si="240"/>
        <v>0.94410623272107774</v>
      </c>
      <c r="N743" s="115">
        <f t="shared" si="241"/>
        <v>517068343.42763591</v>
      </c>
      <c r="O743" s="119">
        <f t="shared" si="242"/>
        <v>0.88616337303352721</v>
      </c>
      <c r="P743" s="119"/>
      <c r="Q743" s="116">
        <f t="shared" si="243"/>
        <v>1.0049519095284567</v>
      </c>
      <c r="R743" s="134">
        <v>514828000</v>
      </c>
      <c r="S743" s="115" t="str">
        <f>VLOOKUP(A743,raw_아이건설넷결과!C:N,10,FALSE)</f>
        <v>주식회사삼원건설산업</v>
      </c>
      <c r="T743" s="126">
        <f t="shared" si="244"/>
        <v>87.745437265625768</v>
      </c>
      <c r="U743" s="123">
        <f t="shared" si="245"/>
        <v>88.445797025757102</v>
      </c>
      <c r="V743" s="119">
        <f t="shared" si="231"/>
        <v>0.88883354986682384</v>
      </c>
      <c r="W743" s="178" t="str">
        <f>VLOOKUP(A743,raw_아이건설넷결과!C:H,6,FALSE)</f>
        <v>582,083,058</v>
      </c>
      <c r="X743" s="84">
        <f t="shared" si="246"/>
        <v>1.0049471877199303</v>
      </c>
      <c r="Y743" s="118">
        <f t="shared" si="247"/>
        <v>100494.71877199304</v>
      </c>
      <c r="Z743" s="121">
        <f t="shared" si="248"/>
        <v>514825600.21424997</v>
      </c>
      <c r="AA743" s="83">
        <f t="shared" si="249"/>
        <v>491620974.22002321</v>
      </c>
      <c r="AB743" s="118">
        <f t="shared" si="250"/>
        <v>481788554.73562276</v>
      </c>
      <c r="AC743" s="61" t="e">
        <f>INDEX(raw_공고목록!A:A,MATCH(직접!$A743,raw_공고목록!C:C,0))</f>
        <v>#N/A</v>
      </c>
      <c r="AD743" s="61" t="e">
        <f t="shared" si="251"/>
        <v>#N/A</v>
      </c>
      <c r="AE743" s="186" t="e">
        <f>LEFT(VLOOKUP($A743,raw_공고목록!$C:$X,7,FALSE),10)</f>
        <v>#N/A</v>
      </c>
      <c r="AF743" s="9" t="e">
        <f>VLOOKUP(A743,raw_부광!A:L,12,FALSE)</f>
        <v>#N/A</v>
      </c>
    </row>
    <row r="744" spans="1:32" ht="12" customHeight="1">
      <c r="A744" s="19" t="s">
        <v>12627</v>
      </c>
      <c r="B744" s="203" t="str">
        <f>VLOOKUP(A744,raw_아이건설넷목록!$B:$R,2,FALSE)</f>
        <v xml:space="preserve">[기][A값][순]양재천 수변활력거점 조성사업 (긴급공고) </v>
      </c>
      <c r="C744" s="18" t="str">
        <f>VLOOKUP($A744,raw_아이건설넷목록!$B:$R,10,FALSE)</f>
        <v>서울특별시 강남구</v>
      </c>
      <c r="D744" s="19" t="s">
        <v>20</v>
      </c>
      <c r="E744" s="115">
        <f>VLOOKUP($A744,raw_아이건설넷목록!$B:$R,6,FALSE)</f>
        <v>2893316364</v>
      </c>
      <c r="F744" s="115">
        <f>VLOOKUP($A744,raw_아이건설넷목록!$B:$R,5,FALSE)</f>
        <v>3182648000</v>
      </c>
      <c r="G744" s="184">
        <v>1.00936</v>
      </c>
      <c r="H744" s="115">
        <f>VLOOKUP($A744,raw_아이건설넷목록!$B:$R,8,FALSE)</f>
        <v>146207545</v>
      </c>
      <c r="I744" s="114">
        <f>IF(E744="","-",IF(E744&lt;1000000000,낙찰하한율!$B$3,IF(AND(E744&lt;5000000000,E744&gt;=1000000000),낙찰하한율!$B$4,IF(AND(E744&gt;=5000000000,E744&lt;10000000000),낙찰하한율!$B$5,IF(AND(E744&gt;=10000000000,E744&lt;30000000000),낙찰하한율!$B$6)))))</f>
        <v>0.86745000000000005</v>
      </c>
      <c r="J744" s="115">
        <f t="shared" si="238"/>
        <v>2806008793.4408865</v>
      </c>
      <c r="K744" s="115">
        <f>VLOOKUP($A744,raw_아이건설넷목록!$B:$R,9,FALSE)</f>
        <v>2678923446</v>
      </c>
      <c r="L744" s="115">
        <f t="shared" si="239"/>
        <v>2649918206.0654688</v>
      </c>
      <c r="M744" s="120">
        <f t="shared" si="240"/>
        <v>0.95282158164055863</v>
      </c>
      <c r="N744" s="115">
        <f t="shared" si="241"/>
        <v>2806008793.4408865</v>
      </c>
      <c r="O744" s="119">
        <f t="shared" si="242"/>
        <v>0.87596028568947737</v>
      </c>
      <c r="P744" s="119"/>
      <c r="Q744" s="116">
        <f t="shared" si="243"/>
        <v>1.0059429997033755</v>
      </c>
      <c r="R744" s="134">
        <v>2796575180</v>
      </c>
      <c r="S744" s="115" t="str">
        <f>VLOOKUP(A744,raw_아이건설넷결과!C:N,10,FALSE)</f>
        <v>(주)피앤피건설</v>
      </c>
      <c r="T744" s="126">
        <f t="shared" si="244"/>
        <v>86.747754059507514</v>
      </c>
      <c r="U744" s="123">
        <f t="shared" si="245"/>
        <v>87.352970126907266</v>
      </c>
      <c r="V744" s="119">
        <f t="shared" si="231"/>
        <v>0.87869446448366262</v>
      </c>
      <c r="W744" s="178" t="str">
        <f>VLOOKUP(A744,raw_아이건설넷결과!C:H,6,FALSE)</f>
        <v>3,201,465,475</v>
      </c>
      <c r="X744" s="84">
        <f t="shared" si="246"/>
        <v>1.0059125215857989</v>
      </c>
      <c r="Y744" s="118">
        <f t="shared" si="247"/>
        <v>100591.2521585799</v>
      </c>
      <c r="Z744" s="121">
        <f t="shared" si="248"/>
        <v>2796491036.3785</v>
      </c>
      <c r="AA744" s="83">
        <f t="shared" si="249"/>
        <v>2694762638.7011776</v>
      </c>
      <c r="AB744" s="118">
        <f t="shared" si="250"/>
        <v>2640867385.9271541</v>
      </c>
      <c r="AC744" s="61" t="e">
        <f>INDEX(raw_공고목록!A:A,MATCH(직접!$A744,raw_공고목록!C:C,0))</f>
        <v>#N/A</v>
      </c>
      <c r="AD744" s="61" t="e">
        <f t="shared" si="251"/>
        <v>#N/A</v>
      </c>
      <c r="AE744" s="186" t="e">
        <f>LEFT(VLOOKUP($A744,raw_공고목록!$C:$X,7,FALSE),10)</f>
        <v>#N/A</v>
      </c>
      <c r="AF744" s="9" t="e">
        <f>VLOOKUP(A744,raw_부광!A:L,12,FALSE)</f>
        <v>#N/A</v>
      </c>
    </row>
    <row r="745" spans="1:32" ht="12" customHeight="1">
      <c r="A745" s="19" t="s">
        <v>12633</v>
      </c>
      <c r="B745" s="203" t="str">
        <f>VLOOKUP(A745,raw_아이건설넷목록!$B:$R,2,FALSE)</f>
        <v xml:space="preserve">[기][A값][순][긴급]성암여자중학교 신관동외1동 드라이비트 해소 및 내진보강공사 전자입찰 공고 (긴급공고) </v>
      </c>
      <c r="C745" s="18" t="str">
        <f>VLOOKUP($A745,raw_아이건설넷목록!$B:$R,10,FALSE)</f>
        <v>서울특별시교육청 서울특별시성북교육지원청 성암여자중학교</v>
      </c>
      <c r="D745" s="19" t="s">
        <v>20</v>
      </c>
      <c r="E745" s="115">
        <f>VLOOKUP($A745,raw_아이건설넷목록!$B:$R,6,FALSE)</f>
        <v>1107140911</v>
      </c>
      <c r="F745" s="115">
        <f>VLOOKUP($A745,raw_아이건설넷목록!$B:$R,5,FALSE)</f>
        <v>1217855000</v>
      </c>
      <c r="G745" s="184">
        <v>1.00936</v>
      </c>
      <c r="H745" s="115">
        <f>VLOOKUP($A745,raw_아이건설넷목록!$B:$R,8,FALSE)</f>
        <v>42409332</v>
      </c>
      <c r="I745" s="114">
        <f>IF(E745="","-",IF(E745&lt;1000000000,낙찰하한율!$B$3,IF(AND(E745&lt;5000000000,E745&gt;=1000000000),낙찰하한율!$B$4,IF(AND(E745&gt;=5000000000,E745&lt;10000000000),낙찰하한율!$B$5,IF(AND(E745&gt;=10000000000,E745&lt;30000000000),낙찰하한율!$B$6)))))</f>
        <v>0.86745000000000005</v>
      </c>
      <c r="J745" s="115">
        <f t="shared" si="238"/>
        <v>1071937845.7794601</v>
      </c>
      <c r="K745" s="115">
        <f>VLOOKUP($A745,raw_아이건설넷목록!$B:$R,9,FALSE)</f>
        <v>1066611031</v>
      </c>
      <c r="L745" s="115">
        <f t="shared" si="239"/>
        <v>1055062620.0451567</v>
      </c>
      <c r="M745" s="120">
        <f t="shared" si="240"/>
        <v>0.99338615168599731</v>
      </c>
      <c r="N745" s="115">
        <f t="shared" si="241"/>
        <v>1071937845.7794601</v>
      </c>
      <c r="O745" s="119">
        <f t="shared" si="242"/>
        <v>0.87586227233384983</v>
      </c>
      <c r="P745" s="119"/>
      <c r="Q745" s="116">
        <f t="shared" si="243"/>
        <v>0.98767102654945638</v>
      </c>
      <c r="R745" s="134">
        <v>1049025000</v>
      </c>
      <c r="S745" s="115" t="str">
        <f>VLOOKUP(A745,raw_아이건설넷결과!C:N,10,FALSE)</f>
        <v>효상건설 주식회사</v>
      </c>
      <c r="T745" s="126">
        <f t="shared" si="244"/>
        <v>86.746001547263987</v>
      </c>
      <c r="U745" s="123">
        <f t="shared" si="245"/>
        <v>87.213311776334862</v>
      </c>
      <c r="V745" s="119">
        <f t="shared" si="231"/>
        <v>0.86137101707510333</v>
      </c>
      <c r="W745" s="178" t="str">
        <f>VLOOKUP(A745,raw_아이건설넷결과!C:H,6,FALSE)</f>
        <v>1,202,826,700</v>
      </c>
      <c r="X745" s="84">
        <f t="shared" si="246"/>
        <v>0.98766002520825547</v>
      </c>
      <c r="Y745" s="118">
        <f t="shared" si="247"/>
        <v>98766.002520825554</v>
      </c>
      <c r="Z745" s="121">
        <f t="shared" si="248"/>
        <v>1049013377.8716</v>
      </c>
      <c r="AA745" s="83">
        <f t="shared" si="249"/>
        <v>1053449077.7648634</v>
      </c>
      <c r="AB745" s="118">
        <f t="shared" si="250"/>
        <v>1032380096.2095661</v>
      </c>
      <c r="AC745" s="61" t="e">
        <f>INDEX(raw_공고목록!A:A,MATCH(직접!$A745,raw_공고목록!C:C,0))</f>
        <v>#N/A</v>
      </c>
      <c r="AD745" s="61" t="e">
        <f t="shared" si="251"/>
        <v>#N/A</v>
      </c>
      <c r="AE745" s="186" t="e">
        <f>LEFT(VLOOKUP($A745,raw_공고목록!$C:$X,7,FALSE),10)</f>
        <v>#N/A</v>
      </c>
      <c r="AF745" s="9" t="e">
        <f>VLOOKUP(A745,raw_부광!A:L,12,FALSE)</f>
        <v>#N/A</v>
      </c>
    </row>
    <row r="746" spans="1:32" ht="12" customHeight="1">
      <c r="A746" s="19" t="s">
        <v>12636</v>
      </c>
      <c r="B746" s="203" t="str">
        <f>VLOOKUP(A746,raw_아이건설넷목록!$B:$R,2,FALSE)</f>
        <v xml:space="preserve">[기][A값][순]중랑서 상봉파출소 시설개선 공사(건축,기계) </v>
      </c>
      <c r="C746" s="18" t="str">
        <f>VLOOKUP($A746,raw_아이건설넷목록!$B:$R,10,FALSE)</f>
        <v>경찰청 서울특별시경찰청</v>
      </c>
      <c r="D746" s="19" t="s">
        <v>20</v>
      </c>
      <c r="E746" s="115">
        <f>VLOOKUP($A746,raw_아이건설넷목록!$B:$R,6,FALSE)</f>
        <v>473850909</v>
      </c>
      <c r="F746" s="115">
        <f>VLOOKUP($A746,raw_아이건설넷목록!$B:$R,5,FALSE)</f>
        <v>521236000</v>
      </c>
      <c r="G746" s="184">
        <v>1.006375</v>
      </c>
      <c r="H746" s="115">
        <f>VLOOKUP($A746,raw_아이건설넷목록!$B:$R,8,FALSE)</f>
        <v>26293116</v>
      </c>
      <c r="I746" s="114">
        <f>IF(E746="","-",IF(E746&lt;1000000000,낙찰하한율!$B$3,IF(AND(E746&lt;5000000000,E746&gt;=1000000000),낙찰하한율!$B$4,IF(AND(E746&gt;=5000000000,E746&lt;10000000000),낙찰하한율!$B$5,IF(AND(E746&gt;=10000000000,E746&lt;30000000000),낙찰하한율!$B$6)))))</f>
        <v>0.87744999999999995</v>
      </c>
      <c r="J746" s="115">
        <f t="shared" si="238"/>
        <v>463496410.18307495</v>
      </c>
      <c r="K746" s="115">
        <f>VLOOKUP($A746,raw_아이건설넷목록!$B:$R,9,FALSE)</f>
        <v>452381187</v>
      </c>
      <c r="L746" s="115">
        <f t="shared" si="239"/>
        <v>446159814.72578251</v>
      </c>
      <c r="M746" s="120">
        <f t="shared" si="240"/>
        <v>0.96846908070836002</v>
      </c>
      <c r="N746" s="115">
        <f t="shared" si="241"/>
        <v>463496410.18307495</v>
      </c>
      <c r="O746" s="119">
        <f t="shared" si="242"/>
        <v>0.88334090319616543</v>
      </c>
      <c r="P746" s="119"/>
      <c r="Q746" s="116">
        <f t="shared" si="243"/>
        <v>1.0027423790240368</v>
      </c>
      <c r="R746" s="134">
        <v>461835000</v>
      </c>
      <c r="S746" s="115" t="str">
        <f>VLOOKUP(A746,raw_아이건설넷결과!C:N,10,FALSE)</f>
        <v>한샘건설(주)</v>
      </c>
      <c r="T746" s="126">
        <f t="shared" si="244"/>
        <v>87.745437809985845</v>
      </c>
      <c r="U746" s="123">
        <f t="shared" si="245"/>
        <v>88.361916604190142</v>
      </c>
      <c r="V746" s="119">
        <f t="shared" si="231"/>
        <v>0.88603818615751795</v>
      </c>
      <c r="W746" s="178" t="str">
        <f>VLOOKUP(A746,raw_아이건설넷결과!C:H,6,FALSE)</f>
        <v>522,662,950</v>
      </c>
      <c r="X746" s="84">
        <f t="shared" si="246"/>
        <v>1.0027376274854385</v>
      </c>
      <c r="Y746" s="118">
        <f t="shared" si="247"/>
        <v>100273.76274854384</v>
      </c>
      <c r="Z746" s="121">
        <f t="shared" si="248"/>
        <v>461832826.84329998</v>
      </c>
      <c r="AA746" s="83">
        <f t="shared" si="249"/>
        <v>453619638.17142648</v>
      </c>
      <c r="AB746" s="118">
        <f t="shared" si="250"/>
        <v>444547245.40799797</v>
      </c>
      <c r="AC746" s="61" t="e">
        <f>INDEX(raw_공고목록!A:A,MATCH(직접!$A746,raw_공고목록!C:C,0))</f>
        <v>#N/A</v>
      </c>
      <c r="AD746" s="61" t="e">
        <f t="shared" si="251"/>
        <v>#N/A</v>
      </c>
      <c r="AE746" s="186" t="e">
        <f>LEFT(VLOOKUP($A746,raw_공고목록!$C:$X,7,FALSE),10)</f>
        <v>#N/A</v>
      </c>
      <c r="AF746" s="9" t="e">
        <f>VLOOKUP(A746,raw_부광!A:L,12,FALSE)</f>
        <v>#N/A</v>
      </c>
    </row>
    <row r="747" spans="1:32" ht="12" customHeight="1">
      <c r="A747" s="19" t="s">
        <v>12638</v>
      </c>
      <c r="B747" s="203" t="str">
        <f>VLOOKUP(A747,raw_아이건설넷목록!$B:$R,2,FALSE)</f>
        <v xml:space="preserve">[기][A값][순]가족화장실(불광천 와산교) 신축공사 </v>
      </c>
      <c r="C747" s="18" t="str">
        <f>VLOOKUP($A747,raw_아이건설넷목록!$B:$R,10,FALSE)</f>
        <v>서울특별시 은평구</v>
      </c>
      <c r="D747" s="19" t="s">
        <v>20</v>
      </c>
      <c r="E747" s="115">
        <f>VLOOKUP($A747,raw_아이건설넷목록!$B:$R,6,FALSE)</f>
        <v>168260000</v>
      </c>
      <c r="F747" s="115">
        <f>VLOOKUP($A747,raw_아이건설넷목록!$B:$R,5,FALSE)</f>
        <v>185086000</v>
      </c>
      <c r="G747" s="184">
        <v>1.00936</v>
      </c>
      <c r="H747" s="115">
        <f>VLOOKUP($A747,raw_아이건설넷목록!$B:$R,8,FALSE)</f>
        <v>9698546</v>
      </c>
      <c r="I747" s="114">
        <f>IF(E747="","-",IF(E747&lt;1000000000,낙찰하한율!$B$3,IF(AND(E747&lt;5000000000,E747&gt;=1000000000),낙찰하한율!$B$4,IF(AND(E747&gt;=5000000000,E747&lt;10000000000),낙찰하한율!$B$5,IF(AND(E747&gt;=10000000000,E747&lt;30000000000),낙찰하한율!$B$6)))))</f>
        <v>0.87744999999999995</v>
      </c>
      <c r="J747" s="115">
        <f t="shared" si="238"/>
        <v>165112366.244452</v>
      </c>
      <c r="K747" s="115">
        <f>VLOOKUP($A747,raw_아이건설넷목록!$B:$R,9,FALSE)</f>
        <v>159711901</v>
      </c>
      <c r="L747" s="115">
        <f t="shared" si="239"/>
        <v>157982668.30549282</v>
      </c>
      <c r="M747" s="120">
        <f t="shared" si="240"/>
        <v>0.96545892219686114</v>
      </c>
      <c r="N747" s="115">
        <f t="shared" si="241"/>
        <v>165112366.244452</v>
      </c>
      <c r="O747" s="119">
        <f t="shared" si="242"/>
        <v>0.88611708933554623</v>
      </c>
      <c r="P747" s="119"/>
      <c r="Q747" s="116">
        <f t="shared" si="243"/>
        <v>0.99911413654478776</v>
      </c>
      <c r="R747" s="134">
        <v>163448400</v>
      </c>
      <c r="S747" s="115" t="str">
        <f>VLOOKUP(A747,raw_아이건설넷결과!C:N,10,FALSE)</f>
        <v>지아이건설 주식회사</v>
      </c>
      <c r="T747" s="126">
        <f t="shared" si="244"/>
        <v>87.747210450752348</v>
      </c>
      <c r="U747" s="123">
        <f t="shared" si="245"/>
        <v>88.389843856149469</v>
      </c>
      <c r="V747" s="119">
        <f t="shared" si="231"/>
        <v>0.88309434533135944</v>
      </c>
      <c r="W747" s="178" t="str">
        <f>VLOOKUP(A747,raw_아이건설넷결과!C:H,6,FALSE)</f>
        <v>184,917,625</v>
      </c>
      <c r="X747" s="84">
        <f t="shared" si="246"/>
        <v>0.99909028775812325</v>
      </c>
      <c r="Y747" s="118">
        <f t="shared" si="247"/>
        <v>99909.02877581233</v>
      </c>
      <c r="Z747" s="121">
        <f t="shared" si="248"/>
        <v>163444526.86855</v>
      </c>
      <c r="AA747" s="83">
        <f t="shared" si="249"/>
        <v>159566609.1284869</v>
      </c>
      <c r="AB747" s="118">
        <f t="shared" si="250"/>
        <v>156375276.94591716</v>
      </c>
      <c r="AC747" s="61" t="e">
        <f>INDEX(raw_공고목록!A:A,MATCH(직접!$A747,raw_공고목록!C:C,0))</f>
        <v>#N/A</v>
      </c>
      <c r="AD747" s="61" t="e">
        <f t="shared" si="251"/>
        <v>#N/A</v>
      </c>
      <c r="AE747" s="186" t="e">
        <f>LEFT(VLOOKUP($A747,raw_공고목록!$C:$X,7,FALSE),10)</f>
        <v>#N/A</v>
      </c>
      <c r="AF747" s="9" t="e">
        <f>VLOOKUP(A747,raw_부광!A:L,12,FALSE)</f>
        <v>#N/A</v>
      </c>
    </row>
    <row r="748" spans="1:32" ht="12" customHeight="1">
      <c r="A748" s="19" t="s">
        <v>12639</v>
      </c>
      <c r="B748" s="203" t="str">
        <f>VLOOKUP(A748,raw_아이건설넷목록!$B:$R,2,FALSE)</f>
        <v xml:space="preserve">[기][A값][순]혜원여자고등학교 체육관 내진보강공사 </v>
      </c>
      <c r="C748" s="18" t="str">
        <f>VLOOKUP($A748,raw_아이건설넷목록!$B:$R,10,FALSE)</f>
        <v>서울특별시교육청 혜원여자고등학교</v>
      </c>
      <c r="D748" s="19" t="s">
        <v>20</v>
      </c>
      <c r="E748" s="115">
        <f>VLOOKUP($A748,raw_아이건설넷목록!$B:$R,6,FALSE)</f>
        <v>92656364</v>
      </c>
      <c r="F748" s="115">
        <f>VLOOKUP($A748,raw_아이건설넷목록!$B:$R,5,FALSE)</f>
        <v>101922000</v>
      </c>
      <c r="G748" s="184">
        <v>1.00936</v>
      </c>
      <c r="H748" s="115">
        <f>VLOOKUP($A748,raw_아이건설넷목록!$B:$R,8,FALSE)</f>
        <v>1825599</v>
      </c>
      <c r="I748" s="114">
        <f>IF(E748="","-",IF(E748&lt;1000000000,낙찰하한율!$B$3,IF(AND(E748&lt;5000000000,E748&gt;=1000000000),낙찰하한율!$B$4,IF(AND(E748&gt;=5000000000,E748&lt;10000000000),낙찰하한율!$B$5,IF(AND(E748&gt;=10000000000,E748&lt;30000000000),낙찰하한율!$B$6)))))</f>
        <v>0.87744999999999995</v>
      </c>
      <c r="J748" s="115">
        <f t="shared" si="238"/>
        <v>90492264.512753993</v>
      </c>
      <c r="K748" s="115">
        <f>VLOOKUP($A748,raw_아이건설넷목록!$B:$R,9,FALSE)</f>
        <v>77603510</v>
      </c>
      <c r="L748" s="115">
        <f t="shared" si="239"/>
        <v>76763281.276528001</v>
      </c>
      <c r="M748" s="120">
        <f t="shared" si="240"/>
        <v>0.85584597478905722</v>
      </c>
      <c r="N748" s="115">
        <f t="shared" si="241"/>
        <v>90492264.512753993</v>
      </c>
      <c r="O748" s="119">
        <f t="shared" si="242"/>
        <v>0.88581272280462908</v>
      </c>
      <c r="P748" s="119"/>
      <c r="Q748" s="116">
        <f t="shared" si="243"/>
        <v>0.99565901012658087</v>
      </c>
      <c r="R748" s="134">
        <v>89266965</v>
      </c>
      <c r="S748" s="115" t="str">
        <f>VLOOKUP(A748,raw_아이건설넷결과!C:N,10,FALSE)</f>
        <v>화엄토건(주)</v>
      </c>
      <c r="T748" s="126">
        <f t="shared" si="244"/>
        <v>87.747119962036507</v>
      </c>
      <c r="U748" s="123">
        <f t="shared" si="245"/>
        <v>87.967552301183076</v>
      </c>
      <c r="V748" s="119">
        <f t="shared" si="231"/>
        <v>0.87583608053217166</v>
      </c>
      <c r="W748" s="178" t="str">
        <f>VLOOKUP(A748,raw_아이건설넷결과!C:H,6,FALSE)</f>
        <v>101,477,150</v>
      </c>
      <c r="X748" s="84">
        <f t="shared" si="246"/>
        <v>0.99563538784560746</v>
      </c>
      <c r="Y748" s="118">
        <f t="shared" si="247"/>
        <v>99563.538784560747</v>
      </c>
      <c r="Z748" s="121">
        <f t="shared" si="248"/>
        <v>89264852.424949989</v>
      </c>
      <c r="AA748" s="83">
        <f t="shared" si="249"/>
        <v>77264800.777030483</v>
      </c>
      <c r="AB748" s="118">
        <f t="shared" si="250"/>
        <v>75719504.761489868</v>
      </c>
      <c r="AC748" s="61" t="e">
        <f>INDEX(raw_공고목록!A:A,MATCH(직접!$A748,raw_공고목록!C:C,0))</f>
        <v>#N/A</v>
      </c>
      <c r="AD748" s="61" t="e">
        <f t="shared" si="251"/>
        <v>#N/A</v>
      </c>
      <c r="AE748" s="186" t="e">
        <f>LEFT(VLOOKUP($A748,raw_공고목록!$C:$X,7,FALSE),10)</f>
        <v>#N/A</v>
      </c>
      <c r="AF748" s="9" t="e">
        <f>VLOOKUP(A748,raw_부광!A:L,12,FALSE)</f>
        <v>#N/A</v>
      </c>
    </row>
    <row r="749" spans="1:32" ht="12" customHeight="1">
      <c r="A749" s="19" t="s">
        <v>12669</v>
      </c>
      <c r="B749" s="203" t="str">
        <f>VLOOKUP(A749,raw_아이건설넷목록!$B:$R,2,FALSE)</f>
        <v xml:space="preserve">[기][A값][수의]강남 로봇플러스 테스트필드(서비스로봇 테스트베드) 건축,토목공사 </v>
      </c>
      <c r="C749" s="18" t="str">
        <f>VLOOKUP($A749,raw_아이건설넷목록!$B:$R,10,FALSE)</f>
        <v>서울특별시 강남구</v>
      </c>
      <c r="D749" s="19" t="s">
        <v>20</v>
      </c>
      <c r="E749" s="115">
        <f>VLOOKUP($A749,raw_아이건설넷목록!$B:$R,6,FALSE)</f>
        <v>260294545</v>
      </c>
      <c r="F749" s="115">
        <f>VLOOKUP($A749,raw_아이건설넷목록!$B:$R,5,FALSE)</f>
        <v>286324000</v>
      </c>
      <c r="G749" s="184">
        <v>1.00952</v>
      </c>
      <c r="H749" s="115">
        <f>VLOOKUP($A749,raw_아이건설넷목록!$B:$R,8,FALSE)</f>
        <v>14417159</v>
      </c>
      <c r="I749" s="114">
        <f>IF(E749="","-",IF(E749&lt;1000000000,낙찰하한율!$B$3,IF(AND(E749&lt;5000000000,E749&gt;=1000000000),낙찰하한율!$B$4,IF(AND(E749&gt;=5000000000,E749&lt;10000000000),낙찰하한율!$B$5,IF(AND(E749&gt;=10000000000,E749&lt;30000000000),낙찰하한율!$B$6)))))</f>
        <v>0.87744999999999995</v>
      </c>
      <c r="J749" s="115">
        <f t="shared" si="238"/>
        <v>255393573.77642602</v>
      </c>
      <c r="K749" s="115">
        <f>VLOOKUP($A749,raw_아이건설넷목록!$B:$R,9,FALSE)</f>
        <v>0</v>
      </c>
      <c r="L749" s="115">
        <f t="shared" si="239"/>
        <v>0</v>
      </c>
      <c r="M749" s="120">
        <f t="shared" si="240"/>
        <v>-7.0325507156718424E-3</v>
      </c>
      <c r="N749" s="115">
        <f t="shared" si="241"/>
        <v>255393573.77642602</v>
      </c>
      <c r="O749" s="119">
        <f t="shared" si="242"/>
        <v>0.88624623746199171</v>
      </c>
      <c r="P749" s="119"/>
      <c r="Q749" s="116">
        <f t="shared" si="243"/>
        <v>1.0067445037768064</v>
      </c>
      <c r="R749" s="134">
        <v>254696272</v>
      </c>
      <c r="S749" s="115" t="str">
        <f>VLOOKUP(A749,raw_아이건설넷결과!C:N,10,FALSE)</f>
        <v>삼부건설 주식회사</v>
      </c>
      <c r="T749" s="126">
        <f t="shared" si="244"/>
        <v>87.746774655050331</v>
      </c>
      <c r="U749" s="123">
        <f t="shared" si="245"/>
        <v>88.359634875437365</v>
      </c>
      <c r="V749" s="119">
        <f t="shared" si="231"/>
        <v>0.88953867646442497</v>
      </c>
      <c r="W749" s="178" t="str">
        <f>VLOOKUP(A749,raw_아이건설넷결과!C:H,6,FALSE)</f>
        <v>288,249,575</v>
      </c>
      <c r="X749" s="84">
        <f t="shared" si="246"/>
        <v>1.0067251610064123</v>
      </c>
      <c r="Y749" s="118">
        <f t="shared" si="247"/>
        <v>100672.51610064122</v>
      </c>
      <c r="Z749" s="121">
        <f t="shared" si="248"/>
        <v>254691412.41919997</v>
      </c>
      <c r="AA749" s="83">
        <f t="shared" si="249"/>
        <v>0</v>
      </c>
      <c r="AB749" s="118">
        <f t="shared" si="250"/>
        <v>0</v>
      </c>
      <c r="AC749" s="61" t="e">
        <f>INDEX(raw_공고목록!A:A,MATCH(직접!$A749,raw_공고목록!C:C,0))</f>
        <v>#N/A</v>
      </c>
      <c r="AD749" s="61" t="e">
        <f t="shared" si="251"/>
        <v>#N/A</v>
      </c>
      <c r="AE749" s="186" t="e">
        <f>LEFT(VLOOKUP($A749,raw_공고목록!$C:$X,7,FALSE),10)</f>
        <v>#N/A</v>
      </c>
      <c r="AF749" s="9" t="e">
        <f>VLOOKUP(A749,raw_부광!A:L,12,FALSE)</f>
        <v>#N/A</v>
      </c>
    </row>
    <row r="750" spans="1:32" ht="12" customHeight="1">
      <c r="A750" s="19" t="s">
        <v>12675</v>
      </c>
      <c r="B750" s="203" t="str">
        <f>VLOOKUP(A750,raw_아이건설넷목록!$B:$R,2,FALSE)</f>
        <v xml:space="preserve">[기][A값][순]갈월종합사회복지관 리모델링 공사(건축) (긴급공고) </v>
      </c>
      <c r="C750" s="18" t="str">
        <f>VLOOKUP($A750,raw_아이건설넷목록!$B:$R,10,FALSE)</f>
        <v>서울특별시 용산구</v>
      </c>
      <c r="D750" s="19" t="s">
        <v>20</v>
      </c>
      <c r="E750" s="115">
        <f>VLOOKUP($A750,raw_아이건설넷목록!$B:$R,6,FALSE)</f>
        <v>506563637</v>
      </c>
      <c r="F750" s="115">
        <f>VLOOKUP($A750,raw_아이건설넷목록!$B:$R,5,FALSE)</f>
        <v>557220000</v>
      </c>
      <c r="G750" s="184">
        <v>1.0065599999999999</v>
      </c>
      <c r="H750" s="115">
        <f>VLOOKUP($A750,raw_아이건설넷목록!$B:$R,8,FALSE)</f>
        <v>29867546</v>
      </c>
      <c r="I750" s="114">
        <f>IF(E750="","-",IF(E750&lt;1000000000,낙찰하한율!$B$3,IF(AND(E750&lt;5000000000,E750&gt;=1000000000),낙찰하한율!$B$4,IF(AND(E750&gt;=5000000000,E750&lt;10000000000),낙찰하한율!$B$5,IF(AND(E750&gt;=10000000000,E750&lt;30000000000),낙찰하한율!$B$6)))))</f>
        <v>0.87744999999999995</v>
      </c>
      <c r="J750" s="115">
        <f t="shared" si="238"/>
        <v>495800355.20213991</v>
      </c>
      <c r="K750" s="115">
        <f>VLOOKUP($A750,raw_아이건설넷목록!$B:$R,9,FALSE)</f>
        <v>413330695</v>
      </c>
      <c r="L750" s="115">
        <f t="shared" si="239"/>
        <v>407721301.47201592</v>
      </c>
      <c r="M750" s="120">
        <f t="shared" si="240"/>
        <v>0.82641443863393627</v>
      </c>
      <c r="N750" s="115">
        <f t="shared" si="241"/>
        <v>495800355.20213991</v>
      </c>
      <c r="O750" s="119">
        <f t="shared" si="242"/>
        <v>0.88353207739531991</v>
      </c>
      <c r="P750" s="119"/>
      <c r="Q750" s="116">
        <f t="shared" si="243"/>
        <v>1.0041056842441967</v>
      </c>
      <c r="R750" s="134">
        <v>494600360</v>
      </c>
      <c r="S750" s="115" t="str">
        <f>VLOOKUP(A750,raw_아이건설넷결과!C:N,10,FALSE)</f>
        <v>(주)한일원씨스템</v>
      </c>
      <c r="T750" s="126">
        <f t="shared" si="244"/>
        <v>87.748055768680928</v>
      </c>
      <c r="U750" s="123">
        <f t="shared" si="245"/>
        <v>88.402108476332415</v>
      </c>
      <c r="V750" s="119">
        <f t="shared" si="231"/>
        <v>0.88762133448189229</v>
      </c>
      <c r="W750" s="178" t="str">
        <f>VLOOKUP(A750,raw_아이건설넷결과!C:H,6,FALSE)</f>
        <v>559,489,325</v>
      </c>
      <c r="X750" s="84">
        <f t="shared" si="246"/>
        <v>1.0040725835397151</v>
      </c>
      <c r="Y750" s="118">
        <f t="shared" si="247"/>
        <v>100407.25835397151</v>
      </c>
      <c r="Z750" s="121">
        <f t="shared" si="248"/>
        <v>494584175.98354995</v>
      </c>
      <c r="AA750" s="83">
        <f t="shared" si="249"/>
        <v>415014018.78491598</v>
      </c>
      <c r="AB750" s="118">
        <f t="shared" si="250"/>
        <v>406713738.40921766</v>
      </c>
      <c r="AC750" s="61" t="e">
        <f>INDEX(raw_공고목록!A:A,MATCH(직접!$A750,raw_공고목록!C:C,0))</f>
        <v>#N/A</v>
      </c>
      <c r="AD750" s="61" t="e">
        <f t="shared" si="251"/>
        <v>#N/A</v>
      </c>
      <c r="AE750" s="186" t="e">
        <f>LEFT(VLOOKUP($A750,raw_공고목록!$C:$X,7,FALSE),10)</f>
        <v>#N/A</v>
      </c>
      <c r="AF750" s="9" t="e">
        <f>VLOOKUP(A750,raw_부광!A:L,12,FALSE)</f>
        <v>#N/A</v>
      </c>
    </row>
    <row r="751" spans="1:32" ht="12" customHeight="1">
      <c r="A751" s="19" t="s">
        <v>12649</v>
      </c>
      <c r="B751" s="203" t="str">
        <f>VLOOKUP(A751,raw_아이건설넷목록!$B:$R,2,FALSE)</f>
        <v xml:space="preserve">[기][A값][순]한국체육대학교 실내수영장 장애인용 승강기 설치공사 </v>
      </c>
      <c r="C751" s="18" t="str">
        <f>VLOOKUP($A751,raw_아이건설넷목록!$B:$R,10,FALSE)</f>
        <v>한국체육대학교</v>
      </c>
      <c r="D751" s="19" t="s">
        <v>20</v>
      </c>
      <c r="E751" s="115">
        <f>VLOOKUP($A751,raw_아이건설넷목록!$B:$R,6,FALSE)</f>
        <v>453565455</v>
      </c>
      <c r="F751" s="115">
        <f>VLOOKUP($A751,raw_아이건설넷목록!$B:$R,5,FALSE)</f>
        <v>498922000</v>
      </c>
      <c r="G751" s="184">
        <v>1.0065599999999999</v>
      </c>
      <c r="H751" s="115">
        <f>VLOOKUP($A751,raw_아이건설넷목록!$B:$R,8,FALSE)</f>
        <v>21582576</v>
      </c>
      <c r="I751" s="114">
        <f>IF(E751="","-",IF(E751&lt;1000000000,낙찰하한율!$B$3,IF(AND(E751&lt;5000000000,E751&gt;=1000000000),낙찰하한율!$B$4,IF(AND(E751&gt;=5000000000,E751&lt;10000000000),낙찰하한율!$B$5,IF(AND(E751&gt;=10000000000,E751&lt;30000000000),낙찰하한율!$B$6)))))</f>
        <v>0.87744999999999995</v>
      </c>
      <c r="J751" s="115">
        <f t="shared" si="238"/>
        <v>443295884.54318392</v>
      </c>
      <c r="K751" s="115">
        <f>VLOOKUP($A751,raw_아이건설넷목록!$B:$R,9,FALSE)</f>
        <v>437863455</v>
      </c>
      <c r="L751" s="115">
        <f t="shared" si="239"/>
        <v>431921122.47950393</v>
      </c>
      <c r="M751" s="120">
        <f t="shared" si="240"/>
        <v>0.98057711997573116</v>
      </c>
      <c r="N751" s="115">
        <f t="shared" si="241"/>
        <v>443295884.54318392</v>
      </c>
      <c r="O751" s="119">
        <f t="shared" si="242"/>
        <v>0.88346632886368071</v>
      </c>
      <c r="P751" s="119"/>
      <c r="Q751" s="116">
        <f t="shared" si="243"/>
        <v>1.0059238377493989</v>
      </c>
      <c r="R751" s="134">
        <v>443017386</v>
      </c>
      <c r="S751" s="115" t="str">
        <f>VLOOKUP(A751,raw_아이건설넷결과!C:N,10,FALSE)</f>
        <v>주식회사 케이에스메이트</v>
      </c>
      <c r="T751" s="126">
        <f t="shared" si="244"/>
        <v>87.746252900594982</v>
      </c>
      <c r="U751" s="123">
        <f t="shared" si="245"/>
        <v>88.273216202560548</v>
      </c>
      <c r="V751" s="119">
        <f t="shared" si="231"/>
        <v>0.88794919045462017</v>
      </c>
      <c r="W751" s="178" t="str">
        <f>VLOOKUP(A751,raw_아이건설넷결과!C:H,6,FALSE)</f>
        <v>501,870,675</v>
      </c>
      <c r="X751" s="84">
        <f t="shared" si="246"/>
        <v>1.0059100921586941</v>
      </c>
      <c r="Y751" s="118">
        <f t="shared" si="247"/>
        <v>100591.0092158694</v>
      </c>
      <c r="Z751" s="121">
        <f t="shared" si="248"/>
        <v>443011368.46754998</v>
      </c>
      <c r="AA751" s="83">
        <f t="shared" si="249"/>
        <v>440451268.37197423</v>
      </c>
      <c r="AB751" s="118">
        <f t="shared" si="250"/>
        <v>431642243.00453472</v>
      </c>
      <c r="AC751" s="61" t="e">
        <f>INDEX(raw_공고목록!A:A,MATCH(직접!$A751,raw_공고목록!C:C,0))</f>
        <v>#N/A</v>
      </c>
      <c r="AD751" s="61" t="e">
        <f t="shared" si="251"/>
        <v>#N/A</v>
      </c>
      <c r="AE751" s="186" t="e">
        <f>LEFT(VLOOKUP($A751,raw_공고목록!$C:$X,7,FALSE),10)</f>
        <v>#N/A</v>
      </c>
      <c r="AF751" s="9" t="e">
        <f>VLOOKUP(A751,raw_부광!A:L,12,FALSE)</f>
        <v>#N/A</v>
      </c>
    </row>
    <row r="752" spans="1:32" ht="12" customHeight="1">
      <c r="A752" s="19" t="s">
        <v>12689</v>
      </c>
      <c r="B752" s="203" t="str">
        <f>VLOOKUP(A752,raw_아이건설넷목록!$B:$R,2,FALSE)</f>
        <v xml:space="preserve">[기][A값][수의]구립 보미어린이집 동파피해 복구공사 </v>
      </c>
      <c r="C752" s="18" t="str">
        <f>VLOOKUP($A752,raw_아이건설넷목록!$B:$R,10,FALSE)</f>
        <v>서울특별시 강서구</v>
      </c>
      <c r="D752" s="19" t="s">
        <v>20</v>
      </c>
      <c r="E752" s="115">
        <f>VLOOKUP($A752,raw_아이건설넷목록!$B:$R,6,FALSE)</f>
        <v>140629091</v>
      </c>
      <c r="F752" s="115">
        <f>VLOOKUP($A752,raw_아이건설넷목록!$B:$R,5,FALSE)</f>
        <v>154692000</v>
      </c>
      <c r="G752" s="184">
        <v>1.00952</v>
      </c>
      <c r="H752" s="115">
        <f>VLOOKUP($A752,raw_아이건설넷목록!$B:$R,8,FALSE)</f>
        <v>4043978</v>
      </c>
      <c r="I752" s="114">
        <f>IF(E752="","-",IF(E752&lt;1000000000,낙찰하한율!$B$3,IF(AND(E752&lt;5000000000,E752&gt;=1000000000),낙찰하한율!$B$4,IF(AND(E752&gt;=5000000000,E752&lt;10000000000),낙찰하한율!$B$5,IF(AND(E752&gt;=10000000000,E752&lt;30000000000),낙찰하한율!$B$6)))))</f>
        <v>0.87744999999999995</v>
      </c>
      <c r="J752" s="115">
        <f t="shared" si="238"/>
        <v>137522277.30010802</v>
      </c>
      <c r="K752" s="115">
        <f>VLOOKUP($A752,raw_아이건설넷목록!$B:$R,9,FALSE)</f>
        <v>0</v>
      </c>
      <c r="L752" s="115">
        <f t="shared" si="239"/>
        <v>0</v>
      </c>
      <c r="M752" s="120">
        <f t="shared" si="240"/>
        <v>-3.6511684258267027E-3</v>
      </c>
      <c r="N752" s="115">
        <f t="shared" si="241"/>
        <v>137522277.30010802</v>
      </c>
      <c r="O752" s="119">
        <f t="shared" si="242"/>
        <v>0.8860275596589513</v>
      </c>
      <c r="P752" s="119"/>
      <c r="Q752" s="116">
        <f t="shared" si="243"/>
        <v>1.0069480134237123</v>
      </c>
      <c r="R752" s="134">
        <v>137173170</v>
      </c>
      <c r="S752" s="115" t="str">
        <f>VLOOKUP(A752,raw_아이건설넷결과!C:N,10,FALSE)</f>
        <v>(주)해든종합건설</v>
      </c>
      <c r="T752" s="126">
        <f t="shared" si="244"/>
        <v>87.748818316870555</v>
      </c>
      <c r="U752" s="123">
        <f t="shared" si="245"/>
        <v>88.066893853500446</v>
      </c>
      <c r="V752" s="119">
        <f t="shared" si="231"/>
        <v>0.88675025211387792</v>
      </c>
      <c r="W752" s="178" t="str">
        <f>VLOOKUP(A752,raw_아이건설넷결과!C:H,6,FALSE)</f>
        <v>155,760,200</v>
      </c>
      <c r="X752" s="84">
        <f t="shared" si="246"/>
        <v>1.0069053344710781</v>
      </c>
      <c r="Y752" s="118">
        <f t="shared" si="247"/>
        <v>100690.53344710781</v>
      </c>
      <c r="Z752" s="121">
        <f t="shared" si="248"/>
        <v>137167376.9939</v>
      </c>
      <c r="AA752" s="83">
        <f t="shared" si="249"/>
        <v>0</v>
      </c>
      <c r="AB752" s="118">
        <f t="shared" si="250"/>
        <v>0</v>
      </c>
      <c r="AC752" s="61" t="e">
        <f>INDEX(raw_공고목록!A:A,MATCH(직접!$A752,raw_공고목록!C:C,0))</f>
        <v>#N/A</v>
      </c>
      <c r="AD752" s="61" t="e">
        <f t="shared" si="251"/>
        <v>#N/A</v>
      </c>
      <c r="AE752" s="186" t="e">
        <f>LEFT(VLOOKUP($A752,raw_공고목록!$C:$X,7,FALSE),10)</f>
        <v>#N/A</v>
      </c>
      <c r="AF752" s="9" t="e">
        <f>VLOOKUP(A752,raw_부광!A:L,12,FALSE)</f>
        <v>#N/A</v>
      </c>
    </row>
    <row r="753" spans="1:32" ht="12" customHeight="1">
      <c r="A753" s="19" t="s">
        <v>12692</v>
      </c>
      <c r="B753" s="203" t="str">
        <f>VLOOKUP(A753,raw_아이건설넷목록!$B:$R,2,FALSE)</f>
        <v xml:space="preserve">[기][정][A값][순][긴급] 서울컨벤션고등학교 체육관 개선 건축 공사 -건축- (정정공고) </v>
      </c>
      <c r="C753" s="18" t="str">
        <f>VLOOKUP($A753,raw_아이건설넷목록!$B:$R,10,FALSE)</f>
        <v xml:space="preserve">서울특별시교육청 서울컨벤션고등학교 </v>
      </c>
      <c r="D753" s="19" t="s">
        <v>20</v>
      </c>
      <c r="E753" s="115">
        <f>VLOOKUP($A753,raw_아이건설넷목록!$B:$R,6,FALSE)</f>
        <v>436980000</v>
      </c>
      <c r="F753" s="115">
        <f>VLOOKUP($A753,raw_아이건설넷목록!$B:$R,5,FALSE)</f>
        <v>480678000</v>
      </c>
      <c r="G753" s="184">
        <v>1.006375</v>
      </c>
      <c r="H753" s="115">
        <f>VLOOKUP($A753,raw_아이건설넷목록!$B:$R,8,FALSE)</f>
        <v>10772800</v>
      </c>
      <c r="I753" s="114">
        <f>IF(E753="","-",IF(E753&lt;1000000000,낙찰하한율!$B$3,IF(AND(E753&lt;5000000000,E753&gt;=1000000000),낙찰하한율!$B$4,IF(AND(E753&gt;=5000000000,E753&lt;10000000000),낙찰하한율!$B$5,IF(AND(E753&gt;=10000000000,E753&lt;30000000000),낙찰하한율!$B$6)))))</f>
        <v>0.87744999999999995</v>
      </c>
      <c r="J753" s="115">
        <f t="shared" si="238"/>
        <v>425779907.29826248</v>
      </c>
      <c r="K753" s="115">
        <f>VLOOKUP($A753,raw_아이건설넷목록!$B:$R,9,FALSE)</f>
        <v>416999570</v>
      </c>
      <c r="L753" s="115">
        <f t="shared" si="239"/>
        <v>411264783.41357499</v>
      </c>
      <c r="M753" s="120">
        <f t="shared" si="240"/>
        <v>0.97196028930591416</v>
      </c>
      <c r="N753" s="115">
        <f t="shared" si="241"/>
        <v>425779907.29826248</v>
      </c>
      <c r="O753" s="119">
        <f t="shared" si="242"/>
        <v>0.88317198298350919</v>
      </c>
      <c r="P753" s="119"/>
      <c r="Q753" s="116">
        <f t="shared" si="243"/>
        <v>1.0003845008172259</v>
      </c>
      <c r="R753" s="134">
        <v>423253289</v>
      </c>
      <c r="S753" s="115" t="str">
        <f>VLOOKUP(A753,raw_아이건설넷결과!C:N,10,FALSE)</f>
        <v>삼부건설 주식회사</v>
      </c>
      <c r="T753" s="126">
        <f t="shared" si="244"/>
        <v>87.745171925917873</v>
      </c>
      <c r="U753" s="123">
        <f t="shared" si="245"/>
        <v>88.019718135289978</v>
      </c>
      <c r="V753" s="119">
        <f t="shared" si="231"/>
        <v>0.88053393123879187</v>
      </c>
      <c r="W753" s="178" t="str">
        <f>VLOOKUP(A753,raw_아이건설넷결과!C:H,6,FALSE)</f>
        <v>480,861,900</v>
      </c>
      <c r="X753" s="84">
        <f t="shared" si="246"/>
        <v>1.0003825845992536</v>
      </c>
      <c r="Y753" s="118">
        <f t="shared" si="247"/>
        <v>100038.25845992536</v>
      </c>
      <c r="Z753" s="121">
        <f t="shared" si="248"/>
        <v>423252480.79499996</v>
      </c>
      <c r="AA753" s="83">
        <f t="shared" si="249"/>
        <v>417159107.61337733</v>
      </c>
      <c r="AB753" s="118">
        <f t="shared" si="250"/>
        <v>408815925.46110976</v>
      </c>
      <c r="AC753" s="61" t="e">
        <f>INDEX(raw_공고목록!A:A,MATCH(직접!$A753,raw_공고목록!C:C,0))</f>
        <v>#N/A</v>
      </c>
      <c r="AD753" s="61" t="e">
        <f t="shared" si="251"/>
        <v>#N/A</v>
      </c>
      <c r="AE753" s="186" t="e">
        <f>LEFT(VLOOKUP($A753,raw_공고목록!$C:$X,7,FALSE),10)</f>
        <v>#N/A</v>
      </c>
      <c r="AF753" s="9" t="e">
        <f>VLOOKUP(A753,raw_부광!A:L,12,FALSE)</f>
        <v>#N/A</v>
      </c>
    </row>
    <row r="754" spans="1:32" ht="12" customHeight="1">
      <c r="A754" s="19" t="s">
        <v>12589</v>
      </c>
      <c r="B754" s="203" t="str">
        <f>VLOOKUP(A754,raw_아이건설넷목록!$B:$R,2,FALSE)</f>
        <v xml:space="preserve">[기][A값][순]서초행정동 주차타워 건립공사 </v>
      </c>
      <c r="C754" s="18" t="str">
        <f>VLOOKUP($A754,raw_아이건설넷목록!$B:$R,10,FALSE)</f>
        <v>한국건설생활환경시험연구원</v>
      </c>
      <c r="D754" s="19" t="s">
        <v>20</v>
      </c>
      <c r="E754" s="115">
        <f>VLOOKUP($A754,raw_아이건설넷목록!$B:$R,6,FALSE)</f>
        <v>576710000</v>
      </c>
      <c r="F754" s="115">
        <f>VLOOKUP($A754,raw_아이건설넷목록!$B:$R,5,FALSE)</f>
        <v>634381000</v>
      </c>
      <c r="G754" s="184">
        <v>1.006375</v>
      </c>
      <c r="H754" s="115">
        <f>VLOOKUP($A754,raw_아이건설넷목록!$B:$R,8,FALSE)</f>
        <v>20754045</v>
      </c>
      <c r="I754" s="114">
        <f>IF(E754="","-",IF(E754&lt;1000000000,낙찰하한율!$B$3,IF(AND(E754&lt;5000000000,E754&gt;=1000000000),낙찰하한율!$B$4,IF(AND(E754&gt;=5000000000,E754&lt;10000000000),낙찰하한율!$B$5,IF(AND(E754&gt;=10000000000,E754&lt;30000000000),낙찰하한율!$B$6)))))</f>
        <v>0.87744999999999995</v>
      </c>
      <c r="J754" s="115">
        <f t="shared" si="238"/>
        <v>562729581.41861868</v>
      </c>
      <c r="K754" s="115">
        <f>VLOOKUP($A754,raw_아이건설넷목록!$B:$R,9,FALSE)</f>
        <v>569050108</v>
      </c>
      <c r="L754" s="115">
        <f t="shared" si="239"/>
        <v>561224246.38972998</v>
      </c>
      <c r="M754" s="120">
        <f t="shared" si="240"/>
        <v>1.0036706641699427</v>
      </c>
      <c r="N754" s="115">
        <f t="shared" si="241"/>
        <v>562729581.41861868</v>
      </c>
      <c r="O754" s="119">
        <f t="shared" si="242"/>
        <v>0.88323293493294908</v>
      </c>
      <c r="P754" s="119"/>
      <c r="Q754" s="116">
        <f t="shared" si="243"/>
        <v>0.99525699193753436</v>
      </c>
      <c r="R754" s="134">
        <v>556540880</v>
      </c>
      <c r="S754" s="115" t="str">
        <f>VLOOKUP(A754,raw_아이건설넷결과!C:N,10,FALSE)</f>
        <v>이하우징코리아(주)</v>
      </c>
      <c r="T754" s="126">
        <f t="shared" si="244"/>
        <v>87.745632393954892</v>
      </c>
      <c r="U754" s="123">
        <f t="shared" si="245"/>
        <v>88.148452631150889</v>
      </c>
      <c r="V754" s="119">
        <f t="shared" si="231"/>
        <v>0.87729752309731845</v>
      </c>
      <c r="W754" s="178" t="str">
        <f>VLOOKUP(A754,raw_아이건설넷결과!C:H,6,FALSE)</f>
        <v>631,367,725</v>
      </c>
      <c r="X754" s="84">
        <f t="shared" si="246"/>
        <v>0.99525005477780704</v>
      </c>
      <c r="Y754" s="118">
        <f t="shared" si="247"/>
        <v>99525.005477780709</v>
      </c>
      <c r="Z754" s="121">
        <f t="shared" si="248"/>
        <v>556537018.51600003</v>
      </c>
      <c r="AA754" s="83">
        <f t="shared" si="249"/>
        <v>566347151.15831697</v>
      </c>
      <c r="AB754" s="118">
        <f t="shared" si="250"/>
        <v>555020208.13515067</v>
      </c>
      <c r="AC754" s="61" t="e">
        <f>INDEX(raw_공고목록!A:A,MATCH(직접!$A754,raw_공고목록!C:C,0))</f>
        <v>#N/A</v>
      </c>
      <c r="AD754" s="61" t="e">
        <f t="shared" si="251"/>
        <v>#N/A</v>
      </c>
      <c r="AE754" s="186" t="e">
        <f>LEFT(VLOOKUP($A754,raw_공고목록!$C:$X,7,FALSE),10)</f>
        <v>#N/A</v>
      </c>
      <c r="AF754" s="9" t="e">
        <f>VLOOKUP(A754,raw_부광!A:L,12,FALSE)</f>
        <v>#N/A</v>
      </c>
    </row>
    <row r="755" spans="1:32" ht="12" customHeight="1">
      <c r="A755" s="19" t="s">
        <v>12695</v>
      </c>
      <c r="B755" s="203" t="str">
        <f>VLOOKUP(A755,raw_아이건설넷목록!$B:$R,2,FALSE)</f>
        <v xml:space="preserve">[기][A값][수의](긴급)구립미래클어린이집 그린리모델링공사 (건축) (긴급공고) </v>
      </c>
      <c r="C755" s="18" t="str">
        <f>VLOOKUP($A755,raw_아이건설넷목록!$B:$R,10,FALSE)</f>
        <v>서울특별시 관악구</v>
      </c>
      <c r="D755" s="19" t="s">
        <v>20</v>
      </c>
      <c r="E755" s="115">
        <f>VLOOKUP($A755,raw_아이건설넷목록!$B:$R,6,FALSE)</f>
        <v>208472728</v>
      </c>
      <c r="F755" s="115">
        <f>VLOOKUP($A755,raw_아이건설넷목록!$B:$R,5,FALSE)</f>
        <v>229320000</v>
      </c>
      <c r="G755" s="184">
        <v>1.0065200000000001</v>
      </c>
      <c r="H755" s="115">
        <f>VLOOKUP($A755,raw_아이건설넷목록!$B:$R,8,FALSE)</f>
        <v>9453119</v>
      </c>
      <c r="I755" s="114">
        <f>IF(E755="","-",IF(E755&lt;1000000000,낙찰하한율!$B$3,IF(AND(E755&lt;5000000000,E755&gt;=1000000000),낙찰하한율!$B$4,IF(AND(E755&gt;=5000000000,E755&lt;10000000000),낙찰하한율!$B$5,IF(AND(E755&gt;=10000000000,E755&lt;30000000000),낙찰하한율!$B$6)))))</f>
        <v>0.87744999999999995</v>
      </c>
      <c r="J755" s="115">
        <f t="shared" si="238"/>
        <v>203687247.49112999</v>
      </c>
      <c r="K755" s="115">
        <f>VLOOKUP($A755,raw_아이건설넷목록!$B:$R,9,FALSE)</f>
        <v>0</v>
      </c>
      <c r="L755" s="115">
        <f t="shared" si="239"/>
        <v>0</v>
      </c>
      <c r="M755" s="120">
        <f t="shared" si="240"/>
        <v>-5.7573698503277336E-3</v>
      </c>
      <c r="N755" s="115">
        <f t="shared" si="241"/>
        <v>203687247.49112999</v>
      </c>
      <c r="O755" s="119">
        <f t="shared" si="242"/>
        <v>0.88341694577970564</v>
      </c>
      <c r="P755" s="119"/>
      <c r="Q755" s="116">
        <f t="shared" si="243"/>
        <v>1.0004385133430238</v>
      </c>
      <c r="R755" s="134">
        <v>202463550</v>
      </c>
      <c r="S755" s="115" t="str">
        <f>VLOOKUP(A755,raw_아이건설넷결과!C:N,10,FALSE)</f>
        <v>경석종합건설(주)</v>
      </c>
      <c r="T755" s="126">
        <f t="shared" si="244"/>
        <v>87.746669380089557</v>
      </c>
      <c r="U755" s="123">
        <f t="shared" si="245"/>
        <v>88.251568790588735</v>
      </c>
      <c r="V755" s="119">
        <f t="shared" si="231"/>
        <v>0.88288657770800627</v>
      </c>
      <c r="W755" s="178" t="str">
        <f>VLOOKUP(A755,raw_아이건설넷결과!C:H,6,FALSE)</f>
        <v>229,416,375</v>
      </c>
      <c r="X755" s="84">
        <f t="shared" si="246"/>
        <v>1.0004202642595499</v>
      </c>
      <c r="Y755" s="118">
        <f t="shared" si="247"/>
        <v>100042.02642595499</v>
      </c>
      <c r="Z755" s="121">
        <f t="shared" si="248"/>
        <v>202459877.9772</v>
      </c>
      <c r="AA755" s="83">
        <f t="shared" si="249"/>
        <v>0</v>
      </c>
      <c r="AB755" s="118">
        <f t="shared" si="250"/>
        <v>0</v>
      </c>
      <c r="AC755" s="61" t="e">
        <f>INDEX(raw_공고목록!A:A,MATCH(직접!$A755,raw_공고목록!C:C,0))</f>
        <v>#N/A</v>
      </c>
      <c r="AD755" s="61" t="e">
        <f t="shared" si="251"/>
        <v>#N/A</v>
      </c>
      <c r="AE755" s="186" t="e">
        <f>LEFT(VLOOKUP($A755,raw_공고목록!$C:$X,7,FALSE),10)</f>
        <v>#N/A</v>
      </c>
      <c r="AF755" s="9" t="e">
        <f>VLOOKUP(A755,raw_부광!A:L,12,FALSE)</f>
        <v>#N/A</v>
      </c>
    </row>
    <row r="756" spans="1:32" ht="12" customHeight="1">
      <c r="A756" s="19" t="s">
        <v>12701</v>
      </c>
      <c r="B756" s="203" t="str">
        <f>VLOOKUP(A756,raw_아이건설넷목록!$B:$R,2,FALSE)</f>
        <v xml:space="preserve">[기][정][A값][순]서울대학교 신양학술정보관2(4동)외 10개동 방수공사 (긴급공고) (정정공고) </v>
      </c>
      <c r="C756" s="18" t="str">
        <f>VLOOKUP($A756,raw_아이건설넷목록!$B:$R,10,FALSE)</f>
        <v>서울대학교</v>
      </c>
      <c r="D756" s="19" t="s">
        <v>20</v>
      </c>
      <c r="E756" s="115">
        <f>VLOOKUP($A756,raw_아이건설넷목록!$B:$R,6,FALSE)</f>
        <v>925050000</v>
      </c>
      <c r="F756" s="115">
        <f>VLOOKUP($A756,raw_아이건설넷목록!$B:$R,5,FALSE)</f>
        <v>1017555000</v>
      </c>
      <c r="G756" s="184">
        <v>1.00936</v>
      </c>
      <c r="H756" s="115">
        <f>VLOOKUP($A756,raw_아이건설넷목록!$B:$R,8,FALSE)</f>
        <v>59114738</v>
      </c>
      <c r="I756" s="114">
        <f>IF(E756="","-",IF(E756&lt;1000000000,낙찰하한율!$B$3,IF(AND(E756&lt;5000000000,E756&gt;=1000000000),낙찰하한율!$B$4,IF(AND(E756&gt;=5000000000,E756&lt;10000000000),낙찰하한율!$B$5,IF(AND(E756&gt;=10000000000,E756&lt;30000000000),낙찰하한율!$B$6)))))</f>
        <v>0.87744999999999995</v>
      </c>
      <c r="J756" s="115">
        <f t="shared" si="238"/>
        <v>908455255.91315997</v>
      </c>
      <c r="K756" s="115">
        <f>VLOOKUP($A756,raw_아이건설넷목록!$B:$R,9,FALSE)</f>
        <v>895654830</v>
      </c>
      <c r="L756" s="115">
        <f t="shared" si="239"/>
        <v>885957396.02462411</v>
      </c>
      <c r="M756" s="120">
        <f t="shared" si="240"/>
        <v>0.98416229792105259</v>
      </c>
      <c r="N756" s="115">
        <f t="shared" si="241"/>
        <v>908455255.91315997</v>
      </c>
      <c r="O756" s="119">
        <f t="shared" si="242"/>
        <v>0.88616948972992948</v>
      </c>
      <c r="P756" s="119"/>
      <c r="Q756" s="116">
        <f t="shared" si="243"/>
        <v>0.99161350012984317</v>
      </c>
      <c r="R756" s="134">
        <v>892610229</v>
      </c>
      <c r="S756" s="115" t="str">
        <f>VLOOKUP(A756,raw_아이건설넷결과!C:N,10,FALSE)</f>
        <v>주식회사 고황</v>
      </c>
      <c r="T756" s="126">
        <f t="shared" si="244"/>
        <v>87.766008179507679</v>
      </c>
      <c r="U756" s="123">
        <f t="shared" si="245"/>
        <v>88.482913011270199</v>
      </c>
      <c r="V756" s="119">
        <f t="shared" si="231"/>
        <v>0.87721079351976061</v>
      </c>
      <c r="W756" s="178" t="str">
        <f>VLOOKUP(A756,raw_아이건설넷결과!C:H,6,FALSE)</f>
        <v>1,008,793,900</v>
      </c>
      <c r="X756" s="84">
        <f t="shared" si="246"/>
        <v>0.99139004771240868</v>
      </c>
      <c r="Y756" s="118">
        <f t="shared" si="247"/>
        <v>99139.00477124087</v>
      </c>
      <c r="Z756" s="121">
        <f t="shared" si="248"/>
        <v>892410718.69690001</v>
      </c>
      <c r="AA756" s="83">
        <f t="shared" si="249"/>
        <v>887943284.64754927</v>
      </c>
      <c r="AB756" s="118">
        <f t="shared" si="250"/>
        <v>870184418.95459831</v>
      </c>
      <c r="AC756" s="61" t="e">
        <f>INDEX(raw_공고목록!A:A,MATCH(직접!$A756,raw_공고목록!C:C,0))</f>
        <v>#N/A</v>
      </c>
      <c r="AD756" s="61" t="e">
        <f t="shared" si="251"/>
        <v>#N/A</v>
      </c>
      <c r="AE756" s="186" t="e">
        <f>LEFT(VLOOKUP($A756,raw_공고목록!$C:$X,7,FALSE),10)</f>
        <v>#N/A</v>
      </c>
      <c r="AF756" s="9" t="e">
        <f>VLOOKUP(A756,raw_부광!A:L,12,FALSE)</f>
        <v>#N/A</v>
      </c>
    </row>
    <row r="757" spans="1:32" ht="12" customHeight="1">
      <c r="A757" s="19" t="s">
        <v>12706</v>
      </c>
      <c r="B757" s="203" t="str">
        <f>VLOOKUP(A757,raw_아이건설넷목록!$B:$R,2,FALSE)</f>
        <v xml:space="preserve">[기][A값][수의]구립도담어린이집 그린리모델링공사(건축) (긴급공고) </v>
      </c>
      <c r="C757" s="18" t="str">
        <f>VLOOKUP($A757,raw_아이건설넷목록!$B:$R,10,FALSE)</f>
        <v>서울특별시 관악구</v>
      </c>
      <c r="D757" s="19" t="s">
        <v>20</v>
      </c>
      <c r="E757" s="115">
        <f>VLOOKUP($A757,raw_아이건설넷목록!$B:$R,6,FALSE)</f>
        <v>276281819</v>
      </c>
      <c r="F757" s="115">
        <f>VLOOKUP($A757,raw_아이건설넷목록!$B:$R,5,FALSE)</f>
        <v>303910000</v>
      </c>
      <c r="G757" s="184">
        <v>1.00589</v>
      </c>
      <c r="H757" s="115">
        <f>VLOOKUP($A757,raw_아이건설넷목록!$B:$R,8,FALSE)</f>
        <v>15521262</v>
      </c>
      <c r="I757" s="114">
        <f>IF(E757="","-",IF(E757&lt;1000000000,낙찰하한율!$B$3,IF(AND(E757&lt;5000000000,E757&gt;=1000000000),낙찰하한율!$B$4,IF(AND(E757&gt;=5000000000,E757&lt;10000000000),낙찰하한율!$B$5,IF(AND(E757&gt;=10000000000,E757&lt;30000000000),낙찰하한율!$B$6)))))</f>
        <v>0.87744999999999995</v>
      </c>
      <c r="J757" s="115">
        <f t="shared" si="238"/>
        <v>270138621.89385498</v>
      </c>
      <c r="K757" s="115">
        <f>VLOOKUP($A757,raw_아이건설넷목록!$B:$R,9,FALSE)</f>
        <v>0</v>
      </c>
      <c r="L757" s="115">
        <f t="shared" si="239"/>
        <v>0</v>
      </c>
      <c r="M757" s="120">
        <f t="shared" si="240"/>
        <v>-7.1330123610756791E-3</v>
      </c>
      <c r="N757" s="115">
        <f t="shared" si="241"/>
        <v>270138621.89385498</v>
      </c>
      <c r="O757" s="119">
        <f t="shared" si="242"/>
        <v>0.88289633520243416</v>
      </c>
      <c r="P757" s="119"/>
      <c r="Q757" s="116">
        <f t="shared" si="243"/>
        <v>1.0093579287851726</v>
      </c>
      <c r="R757" s="134">
        <v>271063400</v>
      </c>
      <c r="S757" s="115" t="str">
        <f>VLOOKUP(A757,raw_아이건설넷결과!C:N,10,FALSE)</f>
        <v>동북건영 주식회사</v>
      </c>
      <c r="T757" s="126">
        <f t="shared" si="244"/>
        <v>87.750978911944557</v>
      </c>
      <c r="U757" s="123">
        <f t="shared" si="245"/>
        <v>88.370799955824936</v>
      </c>
      <c r="V757" s="119">
        <f t="shared" si="231"/>
        <v>0.89191997630877562</v>
      </c>
      <c r="W757" s="178" t="str">
        <f>VLOOKUP(A757,raw_아이건설넷결과!C:H,6,FALSE)</f>
        <v>306,734,125</v>
      </c>
      <c r="X757" s="84">
        <f t="shared" si="246"/>
        <v>1.0092926359777565</v>
      </c>
      <c r="Y757" s="118">
        <f t="shared" si="247"/>
        <v>100929.26359777566</v>
      </c>
      <c r="Z757" s="121">
        <f t="shared" si="248"/>
        <v>271045988.63935</v>
      </c>
      <c r="AA757" s="83">
        <f t="shared" si="249"/>
        <v>0</v>
      </c>
      <c r="AB757" s="118">
        <f t="shared" si="250"/>
        <v>0</v>
      </c>
      <c r="AC757" s="61" t="e">
        <f>INDEX(raw_공고목록!A:A,MATCH(직접!$A757,raw_공고목록!C:C,0))</f>
        <v>#N/A</v>
      </c>
      <c r="AD757" s="61" t="e">
        <f t="shared" si="251"/>
        <v>#N/A</v>
      </c>
      <c r="AE757" s="186" t="e">
        <f>LEFT(VLOOKUP($A757,raw_공고목록!$C:$X,7,FALSE),10)</f>
        <v>#N/A</v>
      </c>
      <c r="AF757" s="9" t="e">
        <f>VLOOKUP(A757,raw_부광!A:L,12,FALSE)</f>
        <v>#N/A</v>
      </c>
    </row>
    <row r="758" spans="1:32" ht="12" customHeight="1">
      <c r="A758" s="19" t="s">
        <v>12752</v>
      </c>
      <c r="B758" s="203" t="str">
        <f>VLOOKUP(A758,raw_아이건설넷목록!$B:$R,2,FALSE)</f>
        <v xml:space="preserve">[기][A값][수의]공공건축물 그린리모델링 사업(구립공항어린이집) 공사(건축, 기계) </v>
      </c>
      <c r="C758" s="18" t="str">
        <f>VLOOKUP($A758,raw_아이건설넷목록!$B:$R,10,FALSE)</f>
        <v>서울특별시 강서구</v>
      </c>
      <c r="D758" s="19" t="s">
        <v>20</v>
      </c>
      <c r="E758" s="115">
        <f>VLOOKUP($A758,raw_아이건설넷목록!$B:$R,6,FALSE)</f>
        <v>138832728</v>
      </c>
      <c r="F758" s="115">
        <f>VLOOKUP($A758,raw_아이건설넷목록!$B:$R,5,FALSE)</f>
        <v>152716000</v>
      </c>
      <c r="G758" s="184">
        <v>1.0063599999999999</v>
      </c>
      <c r="H758" s="115">
        <f>VLOOKUP($A758,raw_아이건설넷목록!$B:$R,8,FALSE)</f>
        <v>6902402</v>
      </c>
      <c r="I758" s="114">
        <f>IF(E758="","-",IF(E758&lt;1000000000,낙찰하한율!$B$3,IF(AND(E758&lt;5000000000,E758&gt;=1000000000),낙찰하한율!$B$4,IF(AND(E758&gt;=5000000000,E758&lt;10000000000),낙찰하한율!$B$5,IF(AND(E758&gt;=10000000000,E758&lt;30000000000),낙찰하한율!$B$6)))))</f>
        <v>0.87744999999999995</v>
      </c>
      <c r="J758" s="115">
        <f t="shared" si="238"/>
        <v>135698787.72581199</v>
      </c>
      <c r="K758" s="115">
        <f>VLOOKUP($A758,raw_아이건설넷목록!$B:$R,9,FALSE)</f>
        <v>0</v>
      </c>
      <c r="L758" s="115">
        <f t="shared" si="239"/>
        <v>0</v>
      </c>
      <c r="M758" s="120">
        <f t="shared" si="240"/>
        <v>-6.3125763836755985E-3</v>
      </c>
      <c r="N758" s="115">
        <f t="shared" si="241"/>
        <v>135698787.72581199</v>
      </c>
      <c r="O758" s="119">
        <f t="shared" si="242"/>
        <v>0.88329475091762011</v>
      </c>
      <c r="P758" s="119"/>
      <c r="Q758" s="116">
        <f t="shared" si="243"/>
        <v>1.0047050250512881</v>
      </c>
      <c r="R758" s="134">
        <v>135477020</v>
      </c>
      <c r="S758" s="115" t="str">
        <f>VLOOKUP(A758,raw_아이건설넷결과!C:N,10,FALSE)</f>
        <v>기찬종합건설((주)</v>
      </c>
      <c r="T758" s="126">
        <f t="shared" si="244"/>
        <v>87.746561489864405</v>
      </c>
      <c r="U758" s="123">
        <f t="shared" si="245"/>
        <v>88.2978037328281</v>
      </c>
      <c r="V758" s="119">
        <f t="shared" si="231"/>
        <v>0.88711739437910897</v>
      </c>
      <c r="W758" s="178" t="str">
        <f>VLOOKUP(A758,raw_아이건설넷결과!C:H,6,FALSE)</f>
        <v>153,431,925</v>
      </c>
      <c r="X758" s="84">
        <f t="shared" si="246"/>
        <v>1.0046879501820372</v>
      </c>
      <c r="Y758" s="118">
        <f t="shared" si="247"/>
        <v>100468.79501820372</v>
      </c>
      <c r="Z758" s="121">
        <f t="shared" si="248"/>
        <v>135474731.95635</v>
      </c>
      <c r="AA758" s="83">
        <f t="shared" si="249"/>
        <v>0</v>
      </c>
      <c r="AB758" s="118">
        <f t="shared" si="250"/>
        <v>0</v>
      </c>
      <c r="AC758" s="61" t="e">
        <f>INDEX(raw_공고목록!A:A,MATCH(직접!$A758,raw_공고목록!C:C,0))</f>
        <v>#N/A</v>
      </c>
      <c r="AD758" s="61" t="e">
        <f t="shared" si="251"/>
        <v>#N/A</v>
      </c>
      <c r="AE758" s="186" t="e">
        <f>LEFT(VLOOKUP($A758,raw_공고목록!$C:$X,7,FALSE),10)</f>
        <v>#N/A</v>
      </c>
      <c r="AF758" s="9" t="e">
        <f>VLOOKUP(A758,raw_부광!A:L,12,FALSE)</f>
        <v>#N/A</v>
      </c>
    </row>
    <row r="759" spans="1:32" ht="12" customHeight="1">
      <c r="A759" s="19" t="s">
        <v>12826</v>
      </c>
      <c r="B759" s="203" t="str">
        <f>VLOOKUP(A759,raw_아이건설넷목록!$B:$R,2,FALSE)</f>
        <v xml:space="preserve">[기][A값][순][의무]보건소 확충 건립 실내 인테리어 공사 계약 (긴급공고) </v>
      </c>
      <c r="C759" s="18" t="str">
        <f>VLOOKUP($A759,raw_아이건설넷목록!$B:$R,10,FALSE)</f>
        <v>서울특별시 양천구</v>
      </c>
      <c r="D759" s="19" t="s">
        <v>20</v>
      </c>
      <c r="E759" s="115">
        <f>VLOOKUP($A759,raw_아이건설넷목록!$B:$R,6,FALSE)</f>
        <v>1499981819</v>
      </c>
      <c r="F759" s="115">
        <f>VLOOKUP($A759,raw_아이건설넷목록!$B:$R,5,FALSE)</f>
        <v>1649980000</v>
      </c>
      <c r="G759" s="184">
        <v>1.0096700000000001</v>
      </c>
      <c r="H759" s="115">
        <f>VLOOKUP($A759,raw_아이건설넷목록!$B:$R,8,FALSE)</f>
        <v>53114037</v>
      </c>
      <c r="I759" s="114">
        <f>IF(E759="","-",IF(E759&lt;1000000000,낙찰하한율!$B$3,IF(AND(E759&lt;5000000000,E759&gt;=1000000000),낙찰하한율!$B$4,IF(AND(E759&gt;=5000000000,E759&lt;10000000000),낙찰하한율!$B$5,IF(AND(E759&gt;=10000000000,E759&lt;30000000000),낙찰하한율!$B$6)))))</f>
        <v>0.86745000000000005</v>
      </c>
      <c r="J759" s="115">
        <f t="shared" si="238"/>
        <v>1452155847.3145201</v>
      </c>
      <c r="K759" s="115">
        <f>VLOOKUP($A759,raw_아이건설넷목록!$B:$R,9,FALSE)</f>
        <v>1237400395</v>
      </c>
      <c r="L759" s="115">
        <f t="shared" si="239"/>
        <v>1224378735.6832571</v>
      </c>
      <c r="M759" s="120">
        <f t="shared" si="240"/>
        <v>0.85052721639747586</v>
      </c>
      <c r="N759" s="115">
        <f t="shared" si="241"/>
        <v>1452155847.3145201</v>
      </c>
      <c r="O759" s="119">
        <f t="shared" si="242"/>
        <v>0.87611724636310007</v>
      </c>
      <c r="P759" s="119"/>
      <c r="Q759" s="116">
        <f t="shared" si="243"/>
        <v>1.002038380526352</v>
      </c>
      <c r="R759" s="134">
        <v>1441232900</v>
      </c>
      <c r="S759" s="115" t="str">
        <f>VLOOKUP(A759,raw_아이건설넷결과!C:N,10,FALSE)</f>
        <v>천원샘씨앤알 주식회사</v>
      </c>
      <c r="T759" s="126">
        <f t="shared" si="244"/>
        <v>86.745522409741895</v>
      </c>
      <c r="U759" s="123">
        <f t="shared" si="245"/>
        <v>87.171328061943214</v>
      </c>
      <c r="V759" s="119">
        <f t="shared" si="231"/>
        <v>0.8734850725463339</v>
      </c>
      <c r="W759" s="178" t="str">
        <f>VLOOKUP(A759,raw_아이건설넷결과!C:H,6,FALSE)</f>
        <v>1,653,333,650</v>
      </c>
      <c r="X759" s="84">
        <f t="shared" si="246"/>
        <v>1.0020325397883612</v>
      </c>
      <c r="Y759" s="118">
        <f t="shared" si="247"/>
        <v>100203.25397883612</v>
      </c>
      <c r="Z759" s="121">
        <f t="shared" si="248"/>
        <v>1441224540.2968502</v>
      </c>
      <c r="AA759" s="83">
        <f t="shared" si="249"/>
        <v>1239915460.5369713</v>
      </c>
      <c r="AB759" s="118">
        <f t="shared" si="250"/>
        <v>1215117151.326232</v>
      </c>
      <c r="AC759" s="61" t="e">
        <f>INDEX(raw_공고목록!A:A,MATCH(직접!$A759,raw_공고목록!C:C,0))</f>
        <v>#N/A</v>
      </c>
      <c r="AD759" s="61" t="e">
        <f t="shared" si="251"/>
        <v>#N/A</v>
      </c>
      <c r="AE759" s="186" t="e">
        <f>LEFT(VLOOKUP($A759,raw_공고목록!$C:$X,7,FALSE),10)</f>
        <v>#N/A</v>
      </c>
      <c r="AF759" s="9" t="e">
        <f>VLOOKUP(A759,raw_부광!A:L,12,FALSE)</f>
        <v>#N/A</v>
      </c>
    </row>
    <row r="760" spans="1:32" ht="12" customHeight="1">
      <c r="A760" s="19" t="s">
        <v>12709</v>
      </c>
      <c r="B760" s="203" t="str">
        <f>VLOOKUP(A760,raw_아이건설넷목록!$B:$R,2,FALSE)</f>
        <v xml:space="preserve">[기][수의]서울정릉우체국 내진보강공사 </v>
      </c>
      <c r="C760" s="18" t="str">
        <f>VLOOKUP($A760,raw_아이건설넷목록!$B:$R,10,FALSE)</f>
        <v>과학기술정보통신부 우정사업본부 서울지방우정청</v>
      </c>
      <c r="D760" s="19" t="s">
        <v>20</v>
      </c>
      <c r="E760" s="115">
        <f>VLOOKUP($A760,raw_아이건설넷목록!$B:$R,6,FALSE)</f>
        <v>75180000</v>
      </c>
      <c r="F760" s="115">
        <f>VLOOKUP($A760,raw_아이건설넷목록!$B:$R,5,FALSE)</f>
        <v>81044000</v>
      </c>
      <c r="G760" s="184">
        <v>1.0093399999999999</v>
      </c>
      <c r="H760" s="115">
        <f>VLOOKUP($A760,raw_아이건설넷목록!$B:$R,8,FALSE)</f>
        <v>0</v>
      </c>
      <c r="I760" s="114">
        <f>IF(E760="","-",IF(E760&lt;1000000000,낙찰하한율!$B$3,IF(AND(E760&lt;5000000000,E760&gt;=1000000000),낙찰하한율!$B$4,IF(AND(E760&gt;=5000000000,E760&lt;10000000000),낙찰하한율!$B$5,IF(AND(E760&gt;=10000000000,E760&lt;30000000000),낙찰하한율!$B$6)))))</f>
        <v>0.87744999999999995</v>
      </c>
      <c r="J760" s="115">
        <f t="shared" si="238"/>
        <v>71776244.419851989</v>
      </c>
      <c r="K760" s="115">
        <f>VLOOKUP($A760,raw_아이건설넷목록!$B:$R,9,FALSE)</f>
        <v>0</v>
      </c>
      <c r="L760" s="115">
        <f t="shared" si="239"/>
        <v>0</v>
      </c>
      <c r="M760" s="120">
        <f t="shared" si="240"/>
        <v>0</v>
      </c>
      <c r="N760" s="115">
        <f t="shared" si="241"/>
        <v>71776244.419851989</v>
      </c>
      <c r="O760" s="119">
        <f t="shared" si="242"/>
        <v>0.88564538299999984</v>
      </c>
      <c r="P760" s="119"/>
      <c r="Q760" s="116">
        <f t="shared" si="243"/>
        <v>1.0024769667121067</v>
      </c>
      <c r="R760" s="134">
        <v>71288200</v>
      </c>
      <c r="S760" s="115" t="str">
        <f>VLOOKUP(A760,raw_아이건설넷결과!C:N,10,FALSE)</f>
        <v>경창산업개발주식회사</v>
      </c>
      <c r="T760" s="126">
        <f t="shared" si="244"/>
        <v>87.745316757021556</v>
      </c>
      <c r="U760" s="123">
        <f t="shared" si="245"/>
        <v>87.745316757021556</v>
      </c>
      <c r="V760" s="119">
        <f t="shared" si="231"/>
        <v>0.87962341444153791</v>
      </c>
      <c r="W760" s="178" t="str">
        <f>VLOOKUP(A760,raw_아이건설넷결과!C:H,6,FALSE)</f>
        <v>81,244,450</v>
      </c>
      <c r="X760" s="84">
        <f t="shared" si="246"/>
        <v>1.0024733478110657</v>
      </c>
      <c r="Y760" s="118">
        <f t="shared" si="247"/>
        <v>100247.33478110656</v>
      </c>
      <c r="Z760" s="121">
        <f t="shared" si="248"/>
        <v>71287942.652499989</v>
      </c>
      <c r="AA760" s="83">
        <f t="shared" si="249"/>
        <v>0</v>
      </c>
      <c r="AB760" s="118">
        <f t="shared" si="250"/>
        <v>0</v>
      </c>
      <c r="AC760" s="61" t="e">
        <f>INDEX(raw_공고목록!A:A,MATCH(직접!$A760,raw_공고목록!C:C,0))</f>
        <v>#N/A</v>
      </c>
      <c r="AD760" s="61" t="e">
        <f t="shared" si="251"/>
        <v>#N/A</v>
      </c>
      <c r="AE760" s="186" t="e">
        <f>LEFT(VLOOKUP($A760,raw_공고목록!$C:$X,7,FALSE),10)</f>
        <v>#N/A</v>
      </c>
      <c r="AF760" s="9" t="e">
        <f>VLOOKUP(A760,raw_부광!A:L,12,FALSE)</f>
        <v>#N/A</v>
      </c>
    </row>
    <row r="761" spans="1:32" ht="12" customHeight="1">
      <c r="A761" s="19" t="s">
        <v>12713</v>
      </c>
      <c r="B761" s="203" t="str">
        <f>VLOOKUP(A761,raw_아이건설넷목록!$B:$R,2,FALSE)</f>
        <v xml:space="preserve">[기][A값][순]강월어린이공원 통합놀이터 조성사업 건축공사 </v>
      </c>
      <c r="C761" s="18" t="str">
        <f>VLOOKUP($A761,raw_아이건설넷목록!$B:$R,10,FALSE)</f>
        <v>서울특별시 양천구</v>
      </c>
      <c r="D761" s="19" t="s">
        <v>20</v>
      </c>
      <c r="E761" s="115">
        <f>VLOOKUP($A761,raw_아이건설넷목록!$B:$R,6,FALSE)</f>
        <v>905000000</v>
      </c>
      <c r="F761" s="115">
        <f>VLOOKUP($A761,raw_아이건설넷목록!$B:$R,5,FALSE)</f>
        <v>995500000</v>
      </c>
      <c r="G761" s="184">
        <v>1.0063899999999999</v>
      </c>
      <c r="H761" s="115">
        <f>VLOOKUP($A761,raw_아이건설넷목록!$B:$R,8,FALSE)</f>
        <v>52119093</v>
      </c>
      <c r="I761" s="114">
        <f>IF(E761="","-",IF(E761&lt;1000000000,낙찰하한율!$B$3,IF(AND(E761&lt;5000000000,E761&gt;=1000000000),낙찰하한율!$B$4,IF(AND(E761&gt;=5000000000,E761&lt;10000000000),낙찰하한율!$B$5,IF(AND(E761&gt;=10000000000,E761&lt;30000000000),낙찰하한율!$B$6)))))</f>
        <v>0.87744999999999995</v>
      </c>
      <c r="J761" s="115">
        <f t="shared" si="238"/>
        <v>885470344.2723999</v>
      </c>
      <c r="K761" s="115">
        <f>VLOOKUP($A761,raw_아이건설넷목록!$B:$R,9,FALSE)</f>
        <v>829317605</v>
      </c>
      <c r="L761" s="115">
        <f t="shared" si="239"/>
        <v>817924605.60603082</v>
      </c>
      <c r="M761" s="120">
        <f t="shared" si="240"/>
        <v>0.92906243891446305</v>
      </c>
      <c r="N761" s="115">
        <f t="shared" si="241"/>
        <v>885470344.2723999</v>
      </c>
      <c r="O761" s="119">
        <f t="shared" si="242"/>
        <v>0.88336667096909971</v>
      </c>
      <c r="P761" s="119"/>
      <c r="Q761" s="116">
        <f t="shared" si="243"/>
        <v>1.0045939935623462</v>
      </c>
      <c r="R761" s="134">
        <v>883901530</v>
      </c>
      <c r="S761" s="115" t="str">
        <f>VLOOKUP(A761,raw_아이건설넷결과!C:N,10,FALSE)</f>
        <v>(주)양지산업</v>
      </c>
      <c r="T761" s="126">
        <f t="shared" si="244"/>
        <v>87.747207262737575</v>
      </c>
      <c r="U761" s="123">
        <f t="shared" si="245"/>
        <v>88.385780113528881</v>
      </c>
      <c r="V761" s="119">
        <f t="shared" ref="V761:V819" si="252">R761/F761</f>
        <v>0.88789706680060276</v>
      </c>
      <c r="W761" s="178" t="str">
        <f>VLOOKUP(A761,raw_아이건설넷결과!C:H,6,FALSE)</f>
        <v>1,000,049,475</v>
      </c>
      <c r="X761" s="84">
        <f t="shared" si="246"/>
        <v>1.0045700401808138</v>
      </c>
      <c r="Y761" s="118">
        <f t="shared" si="247"/>
        <v>100457.00401808138</v>
      </c>
      <c r="Z761" s="121">
        <f t="shared" si="248"/>
        <v>883880606.68589997</v>
      </c>
      <c r="AA761" s="83">
        <f t="shared" si="249"/>
        <v>833107619.77750623</v>
      </c>
      <c r="AB761" s="118">
        <f t="shared" si="250"/>
        <v>816445467.3819561</v>
      </c>
      <c r="AC761" s="61" t="e">
        <f>INDEX(raw_공고목록!A:A,MATCH(직접!$A761,raw_공고목록!C:C,0))</f>
        <v>#N/A</v>
      </c>
      <c r="AD761" s="61" t="e">
        <f t="shared" si="251"/>
        <v>#N/A</v>
      </c>
      <c r="AE761" s="186" t="e">
        <f>LEFT(VLOOKUP($A761,raw_공고목록!$C:$X,7,FALSE),10)</f>
        <v>#N/A</v>
      </c>
      <c r="AF761" s="9" t="e">
        <f>VLOOKUP(A761,raw_부광!A:L,12,FALSE)</f>
        <v>#N/A</v>
      </c>
    </row>
    <row r="762" spans="1:32" ht="12" customHeight="1">
      <c r="A762" s="19" t="s">
        <v>12716</v>
      </c>
      <c r="B762" s="203" t="str">
        <f>VLOOKUP(A762,raw_아이건설넷목록!$B:$R,2,FALSE)</f>
        <v xml:space="preserve">[기][A값][순]서울시립대학교 제2공학관 로비 환경개선공사 (긴급공고) </v>
      </c>
      <c r="C762" s="18" t="str">
        <f>VLOOKUP($A762,raw_아이건설넷목록!$B:$R,10,FALSE)</f>
        <v>서울특별시</v>
      </c>
      <c r="D762" s="19" t="s">
        <v>20</v>
      </c>
      <c r="E762" s="115">
        <f>VLOOKUP($A762,raw_아이건설넷목록!$B:$R,6,FALSE)</f>
        <v>424610000</v>
      </c>
      <c r="F762" s="115">
        <f>VLOOKUP($A762,raw_아이건설넷목록!$B:$R,5,FALSE)</f>
        <v>467071000</v>
      </c>
      <c r="G762" s="184">
        <v>1.0063200000000001</v>
      </c>
      <c r="H762" s="115">
        <f>VLOOKUP($A762,raw_아이건설넷목록!$B:$R,8,FALSE)</f>
        <v>25776712</v>
      </c>
      <c r="I762" s="114">
        <f>IF(E762="","-",IF(E762&lt;1000000000,낙찰하한율!$B$3,IF(AND(E762&lt;5000000000,E762&gt;=1000000000),낙찰하한율!$B$4,IF(AND(E762&gt;=5000000000,E762&lt;10000000000),낙찰하한율!$B$5,IF(AND(E762&gt;=10000000000,E762&lt;30000000000),낙찰하한율!$B$6)))))</f>
        <v>0.87744999999999995</v>
      </c>
      <c r="J762" s="115">
        <f t="shared" si="238"/>
        <v>415580519.76296401</v>
      </c>
      <c r="K762" s="115">
        <f>VLOOKUP($A762,raw_아이건설넷목록!$B:$R,9,FALSE)</f>
        <v>394075272</v>
      </c>
      <c r="L762" s="115">
        <f t="shared" si="239"/>
        <v>388634511.1646592</v>
      </c>
      <c r="M762" s="120">
        <f t="shared" si="240"/>
        <v>0.94057099838643121</v>
      </c>
      <c r="N762" s="115">
        <f t="shared" si="241"/>
        <v>415580519.76296401</v>
      </c>
      <c r="O762" s="119">
        <f t="shared" si="242"/>
        <v>0.88331940467573877</v>
      </c>
      <c r="P762" s="119"/>
      <c r="Q762" s="116">
        <f t="shared" si="243"/>
        <v>0.99892130043525795</v>
      </c>
      <c r="R762" s="134">
        <v>412548300</v>
      </c>
      <c r="S762" s="115" t="str">
        <f>VLOOKUP(A762,raw_아이건설넷결과!C:N,10,FALSE)</f>
        <v>주식회사 라움에이드</v>
      </c>
      <c r="T762" s="126">
        <f t="shared" si="244"/>
        <v>87.745581409790219</v>
      </c>
      <c r="U762" s="123">
        <f t="shared" si="245"/>
        <v>88.422612748404958</v>
      </c>
      <c r="V762" s="119">
        <f t="shared" si="252"/>
        <v>0.88326678385084922</v>
      </c>
      <c r="W762" s="178" t="str">
        <f>VLOOKUP(A762,raw_아이건설넷결과!C:H,6,FALSE)</f>
        <v>466,564,250</v>
      </c>
      <c r="X762" s="84">
        <f t="shared" si="246"/>
        <v>0.99891504717698165</v>
      </c>
      <c r="Y762" s="118">
        <f t="shared" si="247"/>
        <v>99891.504717698161</v>
      </c>
      <c r="Z762" s="121">
        <f t="shared" si="248"/>
        <v>412545737.21809995</v>
      </c>
      <c r="AA762" s="83">
        <f t="shared" si="249"/>
        <v>393647718.92116189</v>
      </c>
      <c r="AB762" s="118">
        <f t="shared" si="250"/>
        <v>385774764.54273862</v>
      </c>
      <c r="AC762" s="61" t="e">
        <f>INDEX(raw_공고목록!A:A,MATCH(직접!$A762,raw_공고목록!C:C,0))</f>
        <v>#N/A</v>
      </c>
      <c r="AD762" s="61" t="e">
        <f t="shared" si="251"/>
        <v>#N/A</v>
      </c>
      <c r="AE762" s="186" t="e">
        <f>LEFT(VLOOKUP($A762,raw_공고목록!$C:$X,7,FALSE),10)</f>
        <v>#N/A</v>
      </c>
      <c r="AF762" s="9" t="e">
        <f>VLOOKUP(A762,raw_부광!A:L,12,FALSE)</f>
        <v>#N/A</v>
      </c>
    </row>
    <row r="763" spans="1:32" ht="12" customHeight="1">
      <c r="A763" s="19" t="s">
        <v>12758</v>
      </c>
      <c r="B763" s="203" t="str">
        <f>VLOOKUP(A763,raw_아이건설넷목록!$B:$R,2,FALSE)</f>
        <v xml:space="preserve">[기][A값][순]서울응암동우체국 건립공사(건축) </v>
      </c>
      <c r="C763" s="18" t="str">
        <f>VLOOKUP($A763,raw_아이건설넷목록!$B:$R,10,FALSE)</f>
        <v>과학기술정보통신부 우정사업본부 서울지방우정청</v>
      </c>
      <c r="D763" s="19" t="s">
        <v>20</v>
      </c>
      <c r="E763" s="115">
        <f>VLOOKUP($A763,raw_아이건설넷목록!$B:$R,6,FALSE)</f>
        <v>1099432727</v>
      </c>
      <c r="F763" s="115">
        <f>VLOOKUP($A763,raw_아이건설넷목록!$B:$R,5,FALSE)</f>
        <v>1185000000</v>
      </c>
      <c r="G763" s="184">
        <v>1.006378</v>
      </c>
      <c r="H763" s="115">
        <f>VLOOKUP($A763,raw_아이건설넷목록!$B:$R,8,FALSE)</f>
        <v>68199492</v>
      </c>
      <c r="I763" s="114">
        <f>IF(E763="","-",IF(E763&lt;1000000000,낙찰하한율!$B$3,IF(AND(E763&lt;5000000000,E763&gt;=1000000000),낙찰하한율!$B$4,IF(AND(E763&gt;=5000000000,E763&lt;10000000000),낙찰하한율!$B$5,IF(AND(E763&gt;=10000000000,E763&lt;30000000000),낙찰하한율!$B$6)))))</f>
        <v>0.86745000000000005</v>
      </c>
      <c r="J763" s="115">
        <f t="shared" si="238"/>
        <v>1043524219.0431001</v>
      </c>
      <c r="K763" s="115">
        <f>VLOOKUP($A763,raw_아이건설넷목록!$B:$R,9,FALSE)</f>
        <v>897720200</v>
      </c>
      <c r="L763" s="115">
        <f t="shared" si="239"/>
        <v>885376942.24688804</v>
      </c>
      <c r="M763" s="120">
        <f t="shared" si="240"/>
        <v>0.85252749847305775</v>
      </c>
      <c r="N763" s="115">
        <f t="shared" si="241"/>
        <v>1043524219.0431001</v>
      </c>
      <c r="O763" s="119">
        <f t="shared" si="242"/>
        <v>0.8733204543305062</v>
      </c>
      <c r="P763" s="119"/>
      <c r="Q763" s="116">
        <f t="shared" si="243"/>
        <v>0.99420086697237864</v>
      </c>
      <c r="R763" s="134">
        <v>1031007000</v>
      </c>
      <c r="S763" s="115" t="str">
        <f>VLOOKUP(A763,raw_아이건설넷결과!C:N,10,FALSE)</f>
        <v>주식회사 시안공영</v>
      </c>
      <c r="T763" s="126">
        <f t="shared" si="244"/>
        <v>86.749015515823416</v>
      </c>
      <c r="U763" s="123">
        <f t="shared" si="245"/>
        <v>87.516122147060642</v>
      </c>
      <c r="V763" s="119">
        <f t="shared" si="252"/>
        <v>0.87004810126582277</v>
      </c>
      <c r="W763" s="178" t="str">
        <f>VLOOKUP(A763,raw_아이건설넷결과!C:H,6,FALSE)</f>
        <v>1,178,076,650</v>
      </c>
      <c r="X763" s="84">
        <f t="shared" si="246"/>
        <v>0.99415751054852319</v>
      </c>
      <c r="Y763" s="118">
        <f t="shared" si="247"/>
        <v>99415.751054852313</v>
      </c>
      <c r="Z763" s="121">
        <f t="shared" si="248"/>
        <v>1030962432.7071</v>
      </c>
      <c r="AA763" s="83">
        <f t="shared" si="249"/>
        <v>892475279.2011224</v>
      </c>
      <c r="AB763" s="118">
        <f t="shared" si="250"/>
        <v>874625773.61709988</v>
      </c>
      <c r="AC763" s="61" t="e">
        <f>INDEX(raw_공고목록!A:A,MATCH(직접!$A763,raw_공고목록!C:C,0))</f>
        <v>#N/A</v>
      </c>
      <c r="AD763" s="61" t="e">
        <f t="shared" si="251"/>
        <v>#N/A</v>
      </c>
      <c r="AE763" s="186" t="e">
        <f>LEFT(VLOOKUP($A763,raw_공고목록!$C:$X,7,FALSE),10)</f>
        <v>#N/A</v>
      </c>
      <c r="AF763" s="9" t="e">
        <f>VLOOKUP(A763,raw_부광!A:L,12,FALSE)</f>
        <v>#N/A</v>
      </c>
    </row>
    <row r="764" spans="1:32" ht="12" customHeight="1">
      <c r="A764" s="19" t="s">
        <v>12762</v>
      </c>
      <c r="B764" s="203" t="str">
        <f>VLOOKUP(A764,raw_아이건설넷목록!$B:$R,2,FALSE)</f>
        <v xml:space="preserve">[기][A값][순]상원초 본관동 연결통로 증축공사 (긴급공고) </v>
      </c>
      <c r="C764" s="18" t="str">
        <f>VLOOKUP($A764,raw_아이건설넷목록!$B:$R,10,FALSE)</f>
        <v>서울특별시교육청 서울특별시북부교육지원청</v>
      </c>
      <c r="D764" s="19" t="s">
        <v>20</v>
      </c>
      <c r="E764" s="115">
        <f>VLOOKUP($A764,raw_아이건설넷목록!$B:$R,6,FALSE)</f>
        <v>438473636</v>
      </c>
      <c r="F764" s="115">
        <f>VLOOKUP($A764,raw_아이건설넷목록!$B:$R,5,FALSE)</f>
        <v>482321000</v>
      </c>
      <c r="G764" s="184">
        <v>1.00925</v>
      </c>
      <c r="H764" s="115">
        <f>VLOOKUP($A764,raw_아이건설넷목록!$B:$R,8,FALSE)</f>
        <v>21224204</v>
      </c>
      <c r="I764" s="114">
        <f>IF(E764="","-",IF(E764&lt;1000000000,낙찰하한율!$B$3,IF(AND(E764&lt;5000000000,E764&gt;=1000000000),낙찰하한율!$B$4,IF(AND(E764&gt;=5000000000,E764&lt;10000000000),낙찰하한율!$B$5,IF(AND(E764&gt;=10000000000,E764&lt;30000000000),낙찰하한율!$B$6)))))</f>
        <v>0.87744999999999995</v>
      </c>
      <c r="J764" s="115">
        <f t="shared" si="238"/>
        <v>429728303.84361249</v>
      </c>
      <c r="K764" s="115">
        <f>VLOOKUP($A764,raw_아이건설넷목록!$B:$R,9,FALSE)</f>
        <v>420539690</v>
      </c>
      <c r="L764" s="115">
        <f t="shared" si="239"/>
        <v>415941088.48984998</v>
      </c>
      <c r="M764" s="120">
        <f t="shared" si="240"/>
        <v>0.97667248078241087</v>
      </c>
      <c r="N764" s="115">
        <f t="shared" si="241"/>
        <v>429728303.84361249</v>
      </c>
      <c r="O764" s="119">
        <f t="shared" si="242"/>
        <v>0.88594000953242902</v>
      </c>
      <c r="P764" s="119"/>
      <c r="Q764" s="116">
        <f t="shared" si="243"/>
        <v>0.99191047723519798</v>
      </c>
      <c r="R764" s="134">
        <v>422390000</v>
      </c>
      <c r="S764" s="115" t="str">
        <f>VLOOKUP(A764,raw_아이건설넷결과!C:N,10,FALSE)</f>
        <v>에이비씨건설산업 주식회사</v>
      </c>
      <c r="T764" s="126">
        <f t="shared" si="244"/>
        <v>87.746655975156358</v>
      </c>
      <c r="U764" s="123">
        <f t="shared" si="245"/>
        <v>88.290263202243892</v>
      </c>
      <c r="V764" s="119">
        <f t="shared" si="252"/>
        <v>0.87574457674453321</v>
      </c>
      <c r="W764" s="178" t="str">
        <f>VLOOKUP(A764,raw_아이건설넷결과!C:H,6,FALSE)</f>
        <v>478,410,625</v>
      </c>
      <c r="X764" s="84">
        <f t="shared" si="246"/>
        <v>0.9918925881311409</v>
      </c>
      <c r="Y764" s="118">
        <f t="shared" si="247"/>
        <v>99189.258813114095</v>
      </c>
      <c r="Z764" s="121">
        <f t="shared" si="248"/>
        <v>422382429.10644996</v>
      </c>
      <c r="AA764" s="83">
        <f t="shared" si="249"/>
        <v>417130201.52596766</v>
      </c>
      <c r="AB764" s="118">
        <f t="shared" si="250"/>
        <v>408787597.49544829</v>
      </c>
      <c r="AC764" s="61" t="e">
        <f>INDEX(raw_공고목록!A:A,MATCH(직접!$A764,raw_공고목록!C:C,0))</f>
        <v>#N/A</v>
      </c>
      <c r="AD764" s="61" t="e">
        <f t="shared" si="251"/>
        <v>#N/A</v>
      </c>
      <c r="AE764" s="186" t="e">
        <f>LEFT(VLOOKUP($A764,raw_공고목록!$C:$X,7,FALSE),10)</f>
        <v>#N/A</v>
      </c>
      <c r="AF764" s="9" t="e">
        <f>VLOOKUP(A764,raw_부광!A:L,12,FALSE)</f>
        <v>#N/A</v>
      </c>
    </row>
    <row r="765" spans="1:32" ht="12" customHeight="1">
      <c r="A765" s="19" t="s">
        <v>12768</v>
      </c>
      <c r="B765" s="203" t="str">
        <f>VLOOKUP(A765,raw_아이건설넷목록!$B:$R,2,FALSE)</f>
        <v xml:space="preserve">[기][A값][순]특별동차운영단 검차장 숙소 개량 기타공사 </v>
      </c>
      <c r="C765" s="18" t="str">
        <f>VLOOKUP($A765,raw_아이건설넷목록!$B:$R,10,FALSE)</f>
        <v>한국철도공사 회계통합센터</v>
      </c>
      <c r="D765" s="19" t="s">
        <v>20</v>
      </c>
      <c r="E765" s="115">
        <f>VLOOKUP($A765,raw_아이건설넷목록!$B:$R,6,FALSE)</f>
        <v>634596364</v>
      </c>
      <c r="F765" s="115">
        <f>VLOOKUP($A765,raw_아이건설넷목록!$B:$R,5,FALSE)</f>
        <v>698056000</v>
      </c>
      <c r="G765" s="184">
        <v>1.00936</v>
      </c>
      <c r="H765" s="115">
        <f>VLOOKUP($A765,raw_아이건설넷목록!$B:$R,8,FALSE)</f>
        <v>37291201</v>
      </c>
      <c r="I765" s="114">
        <f>IF(E765="","-",IF(E765&lt;1000000000,낙찰하한율!$B$3,IF(AND(E765&lt;5000000000,E765&gt;=1000000000),낙찰하한율!$B$4,IF(AND(E765&gt;=5000000000,E765&lt;10000000000),낙찰하한율!$B$5,IF(AND(E765&gt;=10000000000,E765&lt;30000000000),낙찰하한율!$B$6)))))</f>
        <v>0.87744999999999995</v>
      </c>
      <c r="J765" s="115">
        <f t="shared" si="238"/>
        <v>622812360.34274197</v>
      </c>
      <c r="K765" s="115">
        <f>VLOOKUP($A765,raw_아이건설넷목록!$B:$R,9,FALSE)</f>
        <v>601127783</v>
      </c>
      <c r="L765" s="115">
        <f t="shared" si="239"/>
        <v>594619252.26790237</v>
      </c>
      <c r="M765" s="120">
        <f t="shared" si="240"/>
        <v>0.96333112996414483</v>
      </c>
      <c r="N765" s="115">
        <f t="shared" si="241"/>
        <v>622812360.34274197</v>
      </c>
      <c r="O765" s="119">
        <f t="shared" si="242"/>
        <v>0.8861264404957232</v>
      </c>
      <c r="P765" s="119"/>
      <c r="Q765" s="116">
        <f t="shared" si="243"/>
        <v>0.99541300977697333</v>
      </c>
      <c r="R765" s="134">
        <v>614269700</v>
      </c>
      <c r="S765" s="115" t="str">
        <f>VLOOKUP(A765,raw_아이건설넷결과!C:N,10,FALSE)</f>
        <v>해울종합건설(주)</v>
      </c>
      <c r="T765" s="126">
        <f t="shared" si="244"/>
        <v>87.751562249318411</v>
      </c>
      <c r="U765" s="123">
        <f t="shared" si="245"/>
        <v>88.408953967434172</v>
      </c>
      <c r="V765" s="119">
        <f t="shared" si="252"/>
        <v>0.87997195067444445</v>
      </c>
      <c r="W765" s="178" t="str">
        <f>VLOOKUP(A765,raw_아이건설넷결과!C:H,6,FALSE)</f>
        <v>694,804,850</v>
      </c>
      <c r="X765" s="84">
        <f t="shared" si="246"/>
        <v>0.99534256563943291</v>
      </c>
      <c r="Y765" s="118">
        <f t="shared" si="247"/>
        <v>99534.256563943287</v>
      </c>
      <c r="Z765" s="121">
        <f t="shared" si="248"/>
        <v>614226552.31505001</v>
      </c>
      <c r="AA765" s="83">
        <f t="shared" si="249"/>
        <v>598328069.80836427</v>
      </c>
      <c r="AB765" s="118">
        <f t="shared" si="250"/>
        <v>586361508.41219699</v>
      </c>
      <c r="AC765" s="61" t="e">
        <f>INDEX(raw_공고목록!A:A,MATCH(직접!$A765,raw_공고목록!C:C,0))</f>
        <v>#N/A</v>
      </c>
      <c r="AD765" s="61" t="e">
        <f t="shared" si="251"/>
        <v>#N/A</v>
      </c>
      <c r="AE765" s="186" t="e">
        <f>LEFT(VLOOKUP($A765,raw_공고목록!$C:$X,7,FALSE),10)</f>
        <v>#N/A</v>
      </c>
      <c r="AF765" s="9" t="e">
        <f>VLOOKUP(A765,raw_부광!A:L,12,FALSE)</f>
        <v>#N/A</v>
      </c>
    </row>
    <row r="766" spans="1:32" ht="12" customHeight="1">
      <c r="A766" s="19" t="s">
        <v>12771</v>
      </c>
      <c r="B766" s="203" t="str">
        <f>VLOOKUP(A766,raw_아이건설넷목록!$B:$R,2,FALSE)</f>
        <v xml:space="preserve">[기][A값][순]도담어린이집 그린리모델링 공사(건축) </v>
      </c>
      <c r="C766" s="18" t="str">
        <f>VLOOKUP($A766,raw_아이건설넷목록!$B:$R,10,FALSE)</f>
        <v>서울특별시 동대문구</v>
      </c>
      <c r="D766" s="19" t="s">
        <v>20</v>
      </c>
      <c r="E766" s="115">
        <f>VLOOKUP($A766,raw_아이건설넷목록!$B:$R,6,FALSE)</f>
        <v>187390000</v>
      </c>
      <c r="F766" s="115">
        <f>VLOOKUP($A766,raw_아이건설넷목록!$B:$R,5,FALSE)</f>
        <v>206129000</v>
      </c>
      <c r="G766" s="184">
        <v>1.0063899999999999</v>
      </c>
      <c r="H766" s="115">
        <f>VLOOKUP($A766,raw_아이건설넷목록!$B:$R,8,FALSE)</f>
        <v>9677932</v>
      </c>
      <c r="I766" s="114">
        <f>IF(E766="","-",IF(E766&lt;1000000000,낙찰하한율!$B$3,IF(AND(E766&lt;5000000000,E766&gt;=1000000000),낙찰하한율!$B$4,IF(AND(E766&gt;=5000000000,E766&lt;10000000000),낙찰하한율!$B$5,IF(AND(E766&gt;=10000000000,E766&lt;30000000000),낙찰하한율!$B$6)))))</f>
        <v>0.87744999999999995</v>
      </c>
      <c r="J766" s="115">
        <f t="shared" si="238"/>
        <v>183209667.44040945</v>
      </c>
      <c r="K766" s="115">
        <f>VLOOKUP($A766,raw_아이건설넷목록!$B:$R,9,FALSE)</f>
        <v>180237932</v>
      </c>
      <c r="L766" s="115">
        <f t="shared" si="239"/>
        <v>177761859.33777037</v>
      </c>
      <c r="M766" s="120">
        <f t="shared" si="240"/>
        <v>0.97626962832422759</v>
      </c>
      <c r="N766" s="115">
        <v>182209660</v>
      </c>
      <c r="O766" s="119">
        <f t="shared" si="242"/>
        <v>0.87824275915873362</v>
      </c>
      <c r="P766" s="119"/>
      <c r="Q766" s="116">
        <f t="shared" si="243"/>
        <v>1.0047803862718838</v>
      </c>
      <c r="R766" s="134">
        <v>182918540</v>
      </c>
      <c r="S766" s="115" t="str">
        <f>VLOOKUP(A766,raw_아이건설넷결과!C:N,10,FALSE)</f>
        <v>썬종합건설(주)</v>
      </c>
      <c r="T766" s="126">
        <f t="shared" si="244"/>
        <v>87.747533827596442</v>
      </c>
      <c r="U766" s="123">
        <f t="shared" si="245"/>
        <v>88.32007640433217</v>
      </c>
      <c r="V766" s="119">
        <f t="shared" si="252"/>
        <v>0.88739837674465993</v>
      </c>
      <c r="W766" s="178" t="str">
        <f>VLOOKUP(A766,raw_아이건설넷결과!C:H,6,FALSE)</f>
        <v>207,108,675</v>
      </c>
      <c r="X766" s="84">
        <f t="shared" si="246"/>
        <v>1.0047527276608337</v>
      </c>
      <c r="Y766" s="118">
        <f t="shared" si="247"/>
        <v>100475.27276608336</v>
      </c>
      <c r="Z766" s="121">
        <f t="shared" si="248"/>
        <v>182913537.44534999</v>
      </c>
      <c r="AA766" s="83">
        <f t="shared" si="249"/>
        <v>181094553.80494785</v>
      </c>
      <c r="AB766" s="118">
        <f t="shared" si="250"/>
        <v>177472662.7288489</v>
      </c>
      <c r="AC766" s="61" t="e">
        <f>INDEX(raw_공고목록!A:A,MATCH(직접!$A766,raw_공고목록!C:C,0))</f>
        <v>#N/A</v>
      </c>
      <c r="AD766" s="61" t="e">
        <f t="shared" si="251"/>
        <v>#N/A</v>
      </c>
      <c r="AE766" s="186" t="e">
        <f>LEFT(VLOOKUP($A766,raw_공고목록!$C:$X,7,FALSE),10)</f>
        <v>#N/A</v>
      </c>
      <c r="AF766" s="9" t="e">
        <f>VLOOKUP(A766,raw_부광!A:L,12,FALSE)</f>
        <v>#N/A</v>
      </c>
    </row>
    <row r="767" spans="1:32" ht="12" customHeight="1">
      <c r="A767" s="19" t="s">
        <v>12730</v>
      </c>
      <c r="B767" s="203" t="str">
        <f>VLOOKUP(A767,raw_아이건설넷목록!$B:$R,2,FALSE)</f>
        <v xml:space="preserve">[기][A값][순][협정]삼청당 한옥 보수공사 </v>
      </c>
      <c r="C767" s="18" t="str">
        <f>VLOOKUP($A767,raw_아이건설넷목록!$B:$R,10,FALSE)</f>
        <v>서울지방조달청</v>
      </c>
      <c r="D767" s="19" t="s">
        <v>20</v>
      </c>
      <c r="E767" s="115">
        <f>VLOOKUP($A767,raw_아이건설넷목록!$B:$R,6,FALSE)</f>
        <v>629954546</v>
      </c>
      <c r="F767" s="115">
        <f>VLOOKUP($A767,raw_아이건설넷목록!$B:$R,5,FALSE)</f>
        <v>683541000</v>
      </c>
      <c r="G767" s="184">
        <v>1.0065649999999999</v>
      </c>
      <c r="H767" s="115">
        <f>VLOOKUP($A767,raw_아이건설넷목록!$B:$R,8,FALSE)</f>
        <v>25658682</v>
      </c>
      <c r="I767" s="114">
        <f>IF(E767="","-",IF(E767&lt;1000000000,낙찰하한율!$B$3,IF(AND(E767&lt;5000000000,E767&gt;=1000000000),낙찰하한율!$B$4,IF(AND(E767&gt;=5000000000,E767&lt;10000000000),낙찰하한율!$B$5,IF(AND(E767&gt;=10000000000,E767&lt;30000000000),낙찰하한율!$B$6)))))</f>
        <v>0.87744999999999995</v>
      </c>
      <c r="J767" s="115">
        <f t="shared" si="238"/>
        <v>606855032.00530422</v>
      </c>
      <c r="K767" s="115">
        <f>VLOOKUP($A767,raw_아이건설넷목록!$B:$R,9,FALSE)</f>
        <v>608709717</v>
      </c>
      <c r="L767" s="115">
        <f t="shared" si="239"/>
        <v>600451778.36626279</v>
      </c>
      <c r="M767" s="120">
        <f t="shared" si="240"/>
        <v>0.99588887236432655</v>
      </c>
      <c r="N767" s="115">
        <f t="shared" si="241"/>
        <v>606855032.00530422</v>
      </c>
      <c r="O767" s="119">
        <f t="shared" si="242"/>
        <v>0.88343512829494264</v>
      </c>
      <c r="P767" s="119"/>
      <c r="Q767" s="116">
        <f t="shared" si="243"/>
        <v>1.0103692189341182</v>
      </c>
      <c r="R767" s="134">
        <v>609136700</v>
      </c>
      <c r="S767" s="115" t="str">
        <f>VLOOKUP(A767,raw_아이건설넷결과!C:N,10,FALSE)</f>
        <v>주식회사 모티브기획</v>
      </c>
      <c r="T767" s="126">
        <f t="shared" si="244"/>
        <v>87.77018540497771</v>
      </c>
      <c r="U767" s="123">
        <f t="shared" si="245"/>
        <v>88.224680862897202</v>
      </c>
      <c r="V767" s="119">
        <f t="shared" si="252"/>
        <v>0.89114873870038525</v>
      </c>
      <c r="W767" s="178" t="str">
        <f>VLOOKUP(A767,raw_아이건설넷결과!C:H,6,FALSE)</f>
        <v>690,437,975</v>
      </c>
      <c r="X767" s="84">
        <f t="shared" si="246"/>
        <v>1.0100900677501423</v>
      </c>
      <c r="Y767" s="118">
        <f t="shared" si="247"/>
        <v>101009.00677501423</v>
      </c>
      <c r="Z767" s="121">
        <f t="shared" si="248"/>
        <v>608969272.64284992</v>
      </c>
      <c r="AA767" s="83">
        <f t="shared" si="249"/>
        <v>614851639.28469992</v>
      </c>
      <c r="AB767" s="118">
        <f t="shared" si="250"/>
        <v>602554606.49900591</v>
      </c>
      <c r="AC767" s="61" t="e">
        <f>INDEX(raw_공고목록!A:A,MATCH(직접!$A767,raw_공고목록!C:C,0))</f>
        <v>#N/A</v>
      </c>
      <c r="AD767" s="61" t="e">
        <f t="shared" si="251"/>
        <v>#N/A</v>
      </c>
      <c r="AE767" s="186" t="e">
        <f>LEFT(VLOOKUP($A767,raw_공고목록!$C:$X,7,FALSE),10)</f>
        <v>#N/A</v>
      </c>
      <c r="AF767" s="9" t="e">
        <f>VLOOKUP(A767,raw_부광!A:L,12,FALSE)</f>
        <v>#N/A</v>
      </c>
    </row>
    <row r="768" spans="1:32" ht="12" customHeight="1">
      <c r="A768" s="19" t="s">
        <v>12773</v>
      </c>
      <c r="B768" s="203" t="str">
        <f>VLOOKUP(A768,raw_아이건설넷목록!$B:$R,2,FALSE)</f>
        <v xml:space="preserve">[기][A값][순]솔향기어린이집 그린리모델링 공사(건축) </v>
      </c>
      <c r="C768" s="18" t="str">
        <f>VLOOKUP($A768,raw_아이건설넷목록!$B:$R,10,FALSE)</f>
        <v>서울특별시 동대문구</v>
      </c>
      <c r="D768" s="19" t="s">
        <v>20</v>
      </c>
      <c r="E768" s="115">
        <f>VLOOKUP($A768,raw_아이건설넷목록!$B:$R,6,FALSE)</f>
        <v>184900000</v>
      </c>
      <c r="F768" s="115">
        <f>VLOOKUP($A768,raw_아이건설넷목록!$B:$R,5,FALSE)</f>
        <v>203390000</v>
      </c>
      <c r="G768" s="184">
        <v>1.00667</v>
      </c>
      <c r="H768" s="115">
        <f>VLOOKUP($A768,raw_아이건설넷목록!$B:$R,8,FALSE)</f>
        <v>8985910</v>
      </c>
      <c r="I768" s="114">
        <f>IF(E768="","-",IF(E768&lt;1000000000,낙찰하한율!$B$3,IF(AND(E768&lt;5000000000,E768&gt;=1000000000),낙찰하한율!$B$4,IF(AND(E768&gt;=5000000000,E768&lt;10000000000),낙찰하한율!$B$5,IF(AND(E768&gt;=10000000000,E768&lt;30000000000),낙찰하한율!$B$6)))))</f>
        <v>0.87744999999999995</v>
      </c>
      <c r="J768" s="115">
        <f t="shared" si="238"/>
        <v>180756137.35568497</v>
      </c>
      <c r="K768" s="115">
        <f>VLOOKUP($A768,raw_아이건설넷목록!$B:$R,9,FALSE)</f>
        <v>179042758</v>
      </c>
      <c r="L768" s="115">
        <f t="shared" si="239"/>
        <v>176632233.7319428</v>
      </c>
      <c r="M768" s="120">
        <f t="shared" si="240"/>
        <v>0.98356231000414429</v>
      </c>
      <c r="N768" s="115">
        <f t="shared" si="241"/>
        <v>180756137.35568497</v>
      </c>
      <c r="O768" s="119">
        <f t="shared" si="242"/>
        <v>0.88357311492615698</v>
      </c>
      <c r="P768" s="119"/>
      <c r="Q768" s="116">
        <f t="shared" si="243"/>
        <v>1.0013078856406308</v>
      </c>
      <c r="R768" s="134">
        <v>179799190</v>
      </c>
      <c r="S768" s="115" t="str">
        <f>VLOOKUP(A768,raw_아이건설넷결과!C:N,10,FALSE)</f>
        <v>화엄토건(주)</v>
      </c>
      <c r="T768" s="126">
        <f t="shared" si="244"/>
        <v>87.747078334223488</v>
      </c>
      <c r="U768" s="123">
        <f t="shared" si="245"/>
        <v>88.287725986661528</v>
      </c>
      <c r="V768" s="119">
        <f t="shared" si="252"/>
        <v>0.88401194749004375</v>
      </c>
      <c r="W768" s="178" t="str">
        <f>VLOOKUP(A768,raw_아이건설넷결과!C:H,6,FALSE)</f>
        <v>203,651,400</v>
      </c>
      <c r="X768" s="84">
        <f t="shared" si="246"/>
        <v>1.0012852155956538</v>
      </c>
      <c r="Y768" s="118">
        <f t="shared" si="247"/>
        <v>100128.52155956537</v>
      </c>
      <c r="Z768" s="121">
        <f t="shared" si="248"/>
        <v>179795144.20049998</v>
      </c>
      <c r="AA768" s="83">
        <f t="shared" si="249"/>
        <v>179272866.54487047</v>
      </c>
      <c r="AB768" s="118">
        <f t="shared" si="250"/>
        <v>175687409.21397305</v>
      </c>
      <c r="AC768" s="61" t="e">
        <f>INDEX(raw_공고목록!A:A,MATCH(직접!$A768,raw_공고목록!C:C,0))</f>
        <v>#N/A</v>
      </c>
      <c r="AD768" s="61" t="e">
        <f t="shared" si="251"/>
        <v>#N/A</v>
      </c>
      <c r="AE768" s="186" t="e">
        <f>LEFT(VLOOKUP($A768,raw_공고목록!$C:$X,7,FALSE),10)</f>
        <v>#N/A</v>
      </c>
      <c r="AF768" s="9" t="e">
        <f>VLOOKUP(A768,raw_부광!A:L,12,FALSE)</f>
        <v>#N/A</v>
      </c>
    </row>
    <row r="769" spans="1:32" ht="12" customHeight="1">
      <c r="A769" s="19" t="s">
        <v>12777</v>
      </c>
      <c r="B769" s="203" t="str">
        <f>VLOOKUP(A769,raw_아이건설넷목록!$B:$R,2,FALSE)</f>
        <v xml:space="preserve">[A값][순][공지]노원문화예술회관 흡수식냉온수기 구매 교체에 따른 기계설비 부대공사 </v>
      </c>
      <c r="C769" s="18" t="str">
        <f>VLOOKUP($A769,raw_아이건설넷목록!$B:$R,10,FALSE)</f>
        <v>재단법인 노원문화재단</v>
      </c>
      <c r="D769" s="19" t="s">
        <v>20</v>
      </c>
      <c r="E769" s="115">
        <f>VLOOKUP($A769,raw_아이건설넷목록!$B:$R,6,FALSE)</f>
        <v>475150000</v>
      </c>
      <c r="F769" s="115">
        <f>VLOOKUP($A769,raw_아이건설넷목록!$B:$R,5,FALSE)</f>
        <v>522665000</v>
      </c>
      <c r="G769" s="184">
        <v>1.0060899999999999</v>
      </c>
      <c r="H769" s="115">
        <f>VLOOKUP($A769,raw_아이건설넷목록!$B:$R,8,FALSE)</f>
        <v>21208541</v>
      </c>
      <c r="I769" s="114">
        <f>IF(E769="","-",IF(E769&lt;1000000000,낙찰하한율!$B$3,IF(AND(E769&lt;5000000000,E769&gt;=1000000000),낙찰하한율!$B$4,IF(AND(E769&gt;=5000000000,E769&lt;10000000000),낙찰하한율!$B$5,IF(AND(E769&gt;=10000000000,E769&lt;30000000000),낙찰하한율!$B$6)))))</f>
        <v>0.87744999999999995</v>
      </c>
      <c r="J769" s="115">
        <f t="shared" si="238"/>
        <v>464004460.49143243</v>
      </c>
      <c r="K769" s="115">
        <f>VLOOKUP($A769,raw_아이건설넷목록!$B:$R,9,FALSE)</f>
        <v>451966380</v>
      </c>
      <c r="L769" s="115">
        <f t="shared" si="239"/>
        <v>445624478.14911598</v>
      </c>
      <c r="M769" s="120">
        <f t="shared" si="240"/>
        <v>0.96601262273765898</v>
      </c>
      <c r="N769" s="115">
        <f t="shared" si="241"/>
        <v>464004460.49143243</v>
      </c>
      <c r="O769" s="119">
        <f t="shared" si="242"/>
        <v>0.88301967507697898</v>
      </c>
      <c r="P769" s="119"/>
      <c r="Q769" s="116">
        <f t="shared" si="243"/>
        <v>1.0058535029265947</v>
      </c>
      <c r="R769" s="134">
        <v>463896000</v>
      </c>
      <c r="S769" s="115" t="str">
        <f>VLOOKUP(A769,raw_아이건설넷결과!C:N,10,FALSE)</f>
        <v>기어테크주식회사</v>
      </c>
      <c r="T769" s="126">
        <f t="shared" si="244"/>
        <v>87.755761893449431</v>
      </c>
      <c r="U769" s="123">
        <f t="shared" si="245"/>
        <v>88.249771645326462</v>
      </c>
      <c r="V769" s="119">
        <f t="shared" si="252"/>
        <v>0.88755895267523177</v>
      </c>
      <c r="W769" s="178" t="str">
        <f>VLOOKUP(A769,raw_아이건설넷결과!C:H,6,FALSE)</f>
        <v>525,662,550</v>
      </c>
      <c r="X769" s="84">
        <f t="shared" si="246"/>
        <v>1.005735126706399</v>
      </c>
      <c r="Y769" s="118">
        <f t="shared" si="247"/>
        <v>100573.5126706399</v>
      </c>
      <c r="Z769" s="121">
        <f t="shared" si="248"/>
        <v>463841711.19704998</v>
      </c>
      <c r="AA769" s="83">
        <f t="shared" si="249"/>
        <v>454558464.45633245</v>
      </c>
      <c r="AB769" s="118">
        <f t="shared" si="250"/>
        <v>445467295.16720581</v>
      </c>
      <c r="AC769" s="61" t="e">
        <f>INDEX(raw_공고목록!A:A,MATCH(직접!$A769,raw_공고목록!C:C,0))</f>
        <v>#N/A</v>
      </c>
      <c r="AD769" s="61" t="e">
        <f t="shared" si="251"/>
        <v>#N/A</v>
      </c>
      <c r="AE769" s="186" t="e">
        <f>LEFT(VLOOKUP($A769,raw_공고목록!$C:$X,7,FALSE),10)</f>
        <v>#N/A</v>
      </c>
      <c r="AF769" s="9" t="e">
        <f>VLOOKUP(A769,raw_부광!A:L,12,FALSE)</f>
        <v>#N/A</v>
      </c>
    </row>
    <row r="770" spans="1:32" ht="12" customHeight="1">
      <c r="A770" s="19" t="s">
        <v>12782</v>
      </c>
      <c r="B770" s="203" t="str">
        <f>VLOOKUP(A770,raw_아이건설넷목록!$B:$R,2,FALSE)</f>
        <v xml:space="preserve">[기][정][A값][순]서울성동경찰서 유치장 환경개선 공사(건축,기계) (정정공고) </v>
      </c>
      <c r="C770" s="18" t="str">
        <f>VLOOKUP($A770,raw_아이건설넷목록!$B:$R,10,FALSE)</f>
        <v>경찰청 서울특별시경찰청 서울성동경찰서</v>
      </c>
      <c r="D770" s="19" t="s">
        <v>20</v>
      </c>
      <c r="E770" s="115">
        <f>VLOOKUP($A770,raw_아이건설넷목록!$B:$R,6,FALSE)</f>
        <v>139166364</v>
      </c>
      <c r="F770" s="115">
        <f>VLOOKUP($A770,raw_아이건설넷목록!$B:$R,5,FALSE)</f>
        <v>153083000</v>
      </c>
      <c r="G770" s="184">
        <v>1.0069300000000001</v>
      </c>
      <c r="H770" s="115">
        <f>VLOOKUP($A770,raw_아이건설넷목록!$B:$R,8,FALSE)</f>
        <v>7405115</v>
      </c>
      <c r="I770" s="114">
        <f>IF(E770="","-",IF(E770&lt;1000000000,낙찰하한율!$B$3,IF(AND(E770&lt;5000000000,E770&gt;=1000000000),낙찰하한율!$B$4,IF(AND(E770&gt;=5000000000,E770&lt;10000000000),낙찰하한율!$B$5,IF(AND(E770&gt;=10000000000,E770&lt;30000000000),낙찰하한율!$B$6)))))</f>
        <v>0.87744999999999995</v>
      </c>
      <c r="J770" s="115">
        <f t="shared" si="238"/>
        <v>136161031.3542155</v>
      </c>
      <c r="K770" s="115">
        <f>VLOOKUP($A770,raw_아이건설넷목록!$B:$R,9,FALSE)</f>
        <v>120159827</v>
      </c>
      <c r="L770" s="115">
        <f t="shared" si="239"/>
        <v>118572683.90908781</v>
      </c>
      <c r="M770" s="120">
        <f t="shared" si="240"/>
        <v>0.87598898794469882</v>
      </c>
      <c r="N770" s="115">
        <f t="shared" si="241"/>
        <v>136161031.3542155</v>
      </c>
      <c r="O770" s="119">
        <f t="shared" si="242"/>
        <v>0.88383982479025902</v>
      </c>
      <c r="P770" s="119"/>
      <c r="Q770" s="116">
        <f t="shared" si="243"/>
        <v>0.99714437503806674</v>
      </c>
      <c r="R770" s="134">
        <v>134846600</v>
      </c>
      <c r="S770" s="115" t="str">
        <f>VLOOKUP(A770,raw_아이건설넷결과!C:N,10,FALSE)</f>
        <v>주식회사 대운티이씨건설</v>
      </c>
      <c r="T770" s="126">
        <f t="shared" si="244"/>
        <v>87.746768558407766</v>
      </c>
      <c r="U770" s="123">
        <f t="shared" si="245"/>
        <v>88.341205463666256</v>
      </c>
      <c r="V770" s="119">
        <f t="shared" si="252"/>
        <v>0.88087246787690343</v>
      </c>
      <c r="W770" s="178" t="str">
        <f>VLOOKUP(A770,raw_아이건설넷결과!C:H,6,FALSE)</f>
        <v>152,642,925</v>
      </c>
      <c r="X770" s="84">
        <f t="shared" si="246"/>
        <v>0.99712525231410409</v>
      </c>
      <c r="Y770" s="118">
        <f t="shared" si="247"/>
        <v>99712.525231410415</v>
      </c>
      <c r="Z770" s="121">
        <f t="shared" si="248"/>
        <v>134844031.3845</v>
      </c>
      <c r="AA770" s="83">
        <f t="shared" si="249"/>
        <v>119814397.8153941</v>
      </c>
      <c r="AB770" s="118">
        <f t="shared" si="250"/>
        <v>117418109.85908622</v>
      </c>
      <c r="AC770" s="61" t="e">
        <f>INDEX(raw_공고목록!A:A,MATCH(직접!$A770,raw_공고목록!C:C,0))</f>
        <v>#N/A</v>
      </c>
      <c r="AD770" s="61" t="e">
        <f t="shared" si="251"/>
        <v>#N/A</v>
      </c>
      <c r="AE770" s="186" t="e">
        <f>LEFT(VLOOKUP($A770,raw_공고목록!$C:$X,7,FALSE),10)</f>
        <v>#N/A</v>
      </c>
      <c r="AF770" s="9" t="e">
        <f>VLOOKUP(A770,raw_부광!A:L,12,FALSE)</f>
        <v>#N/A</v>
      </c>
    </row>
    <row r="771" spans="1:32" ht="12" customHeight="1">
      <c r="A771" s="19" t="s">
        <v>12788</v>
      </c>
      <c r="B771" s="203" t="str">
        <f>VLOOKUP(A771,raw_아이건설넷목록!$B:$R,2,FALSE)</f>
        <v xml:space="preserve">[기][A값][순]새샘근린공원 실내놀이터 신축공사(건축, 기계) </v>
      </c>
      <c r="C771" s="18" t="str">
        <f>VLOOKUP($A771,raw_아이건설넷목록!$B:$R,10,FALSE)</f>
        <v>서울특별시 동대문구</v>
      </c>
      <c r="D771" s="19" t="s">
        <v>20</v>
      </c>
      <c r="E771" s="115">
        <f>VLOOKUP($A771,raw_아이건설넷목록!$B:$R,6,FALSE)</f>
        <v>921510000</v>
      </c>
      <c r="F771" s="115">
        <f>VLOOKUP($A771,raw_아이건설넷목록!$B:$R,5,FALSE)</f>
        <v>1013661000</v>
      </c>
      <c r="G771" s="184">
        <v>1.00939</v>
      </c>
      <c r="H771" s="115">
        <f>VLOOKUP($A771,raw_아이건설넷목록!$B:$R,8,FALSE)</f>
        <v>41544520</v>
      </c>
      <c r="I771" s="114">
        <f>IF(E771="","-",IF(E771&lt;1000000000,낙찰하한율!$B$3,IF(AND(E771&lt;5000000000,E771&gt;=1000000000),낙찰하한율!$B$4,IF(AND(E771&gt;=5000000000,E771&lt;10000000000),낙찰하한율!$B$5,IF(AND(E771&gt;=10000000000,E771&lt;30000000000),낙찰하한율!$B$6)))))</f>
        <v>0.87744999999999995</v>
      </c>
      <c r="J771" s="115">
        <f t="shared" si="238"/>
        <v>902879937.34538543</v>
      </c>
      <c r="K771" s="115">
        <f>VLOOKUP($A771,raw_아이건설넷목록!$B:$R,9,FALSE)</f>
        <v>914375695</v>
      </c>
      <c r="L771" s="115">
        <f t="shared" si="239"/>
        <v>904502449.12052894</v>
      </c>
      <c r="M771" s="120">
        <f t="shared" si="240"/>
        <v>1.011214201218184</v>
      </c>
      <c r="N771" s="115">
        <f t="shared" si="241"/>
        <v>902879937.34538543</v>
      </c>
      <c r="O771" s="119">
        <f t="shared" si="242"/>
        <v>0.88604136959532409</v>
      </c>
      <c r="P771" s="119"/>
      <c r="Q771" s="116">
        <f t="shared" si="243"/>
        <v>1.0068839903161266</v>
      </c>
      <c r="R771" s="134">
        <v>900651000</v>
      </c>
      <c r="S771" s="115" t="str">
        <f>VLOOKUP(A771,raw_아이건설넷결과!C:N,10,FALSE)</f>
        <v>진건종합건설(주)</v>
      </c>
      <c r="T771" s="126">
        <f t="shared" si="244"/>
        <v>87.909181485534845</v>
      </c>
      <c r="U771" s="123">
        <f t="shared" si="245"/>
        <v>88.40221456307205</v>
      </c>
      <c r="V771" s="119">
        <f t="shared" si="252"/>
        <v>0.88851302358480799</v>
      </c>
      <c r="W771" s="178" t="str">
        <f>VLOOKUP(A771,raw_아이건설넷결과!C:H,6,FALSE)</f>
        <v>1,018,810,450</v>
      </c>
      <c r="X771" s="84">
        <f t="shared" si="246"/>
        <v>1.0050800514175844</v>
      </c>
      <c r="Y771" s="118">
        <f t="shared" si="247"/>
        <v>100508.00514175843</v>
      </c>
      <c r="Z771" s="121">
        <f t="shared" si="248"/>
        <v>899046510.27849996</v>
      </c>
      <c r="AA771" s="83">
        <f t="shared" si="249"/>
        <v>919020770.54558945</v>
      </c>
      <c r="AB771" s="118">
        <f t="shared" si="250"/>
        <v>900640355.13467765</v>
      </c>
      <c r="AC771" s="61" t="e">
        <f>INDEX(raw_공고목록!A:A,MATCH(직접!$A771,raw_공고목록!C:C,0))</f>
        <v>#N/A</v>
      </c>
      <c r="AD771" s="61" t="e">
        <f t="shared" si="251"/>
        <v>#N/A</v>
      </c>
      <c r="AE771" s="186" t="e">
        <f>LEFT(VLOOKUP($A771,raw_공고목록!$C:$X,7,FALSE),10)</f>
        <v>#N/A</v>
      </c>
      <c r="AF771" s="9" t="e">
        <f>VLOOKUP(A771,raw_부광!A:L,12,FALSE)</f>
        <v>#N/A</v>
      </c>
    </row>
    <row r="772" spans="1:32" ht="12" customHeight="1">
      <c r="A772" s="19" t="s">
        <v>12792</v>
      </c>
      <c r="B772" s="203" t="str">
        <f>VLOOKUP(A772,raw_아이건설넷목록!$B:$R,2,FALSE)</f>
        <v xml:space="preserve">[기][A값][순]서계동 공영주차장 시설개선 공사 </v>
      </c>
      <c r="C772" s="18" t="str">
        <f>VLOOKUP($A772,raw_아이건설넷목록!$B:$R,10,FALSE)</f>
        <v>서울특별시 용산구</v>
      </c>
      <c r="D772" s="19" t="s">
        <v>20</v>
      </c>
      <c r="E772" s="115">
        <f>VLOOKUP($A772,raw_아이건설넷목록!$B:$R,6,FALSE)</f>
        <v>212200000</v>
      </c>
      <c r="F772" s="115">
        <f>VLOOKUP($A772,raw_아이건설넷목록!$B:$R,5,FALSE)</f>
        <v>233420000</v>
      </c>
      <c r="G772" s="184">
        <v>1.00495</v>
      </c>
      <c r="H772" s="115">
        <f>VLOOKUP($A772,raw_아이건설넷목록!$B:$R,8,FALSE)</f>
        <v>13918389</v>
      </c>
      <c r="I772" s="114">
        <f>IF(E772="","-",IF(E772&lt;1000000000,낙찰하한율!$B$3,IF(AND(E772&lt;5000000000,E772&gt;=1000000000),낙찰하한율!$B$4,IF(AND(E772&gt;=5000000000,E772&lt;10000000000),낙찰하한율!$B$5,IF(AND(E772&gt;=10000000000,E772&lt;30000000000),낙찰하한율!$B$6)))))</f>
        <v>0.87744999999999995</v>
      </c>
      <c r="J772" s="115">
        <f t="shared" si="238"/>
        <v>207533908.748</v>
      </c>
      <c r="K772" s="115">
        <f>VLOOKUP($A772,raw_아이건설넷목록!$B:$R,9,FALSE)</f>
        <v>179676878</v>
      </c>
      <c r="L772" s="115">
        <f t="shared" si="239"/>
        <v>176954952.97517797</v>
      </c>
      <c r="M772" s="120">
        <f t="shared" si="240"/>
        <v>0.85564917492061421</v>
      </c>
      <c r="N772" s="115">
        <f t="shared" si="241"/>
        <v>207533908.748</v>
      </c>
      <c r="O772" s="119">
        <f t="shared" si="242"/>
        <v>0.88206878694844748</v>
      </c>
      <c r="P772" s="119"/>
      <c r="Q772" s="116">
        <f t="shared" si="243"/>
        <v>0.99796299667051203</v>
      </c>
      <c r="R772" s="134">
        <v>206102870</v>
      </c>
      <c r="S772" s="115" t="str">
        <f>VLOOKUP(A772,raw_아이건설넷결과!C:N,10,FALSE)</f>
        <v>주식회사 파이런텍</v>
      </c>
      <c r="T772" s="126">
        <f t="shared" si="244"/>
        <v>87.748534635237121</v>
      </c>
      <c r="U772" s="123">
        <f t="shared" si="245"/>
        <v>88.48058498547023</v>
      </c>
      <c r="V772" s="119">
        <f t="shared" si="252"/>
        <v>0.88297005397995032</v>
      </c>
      <c r="W772" s="178" t="str">
        <f>VLOOKUP(A772,raw_아이건설넷결과!C:H,6,FALSE)</f>
        <v>232,935,700</v>
      </c>
      <c r="X772" s="84">
        <f t="shared" si="246"/>
        <v>0.9979251992117214</v>
      </c>
      <c r="Y772" s="118">
        <f t="shared" si="247"/>
        <v>99792.519921172134</v>
      </c>
      <c r="Z772" s="121">
        <f t="shared" si="248"/>
        <v>206095128.53694999</v>
      </c>
      <c r="AA772" s="83">
        <f t="shared" si="249"/>
        <v>179304084.27189016</v>
      </c>
      <c r="AB772" s="118">
        <f t="shared" si="250"/>
        <v>175718002.58645236</v>
      </c>
      <c r="AC772" s="61" t="e">
        <f>INDEX(raw_공고목록!A:A,MATCH(직접!$A772,raw_공고목록!C:C,0))</f>
        <v>#N/A</v>
      </c>
      <c r="AD772" s="61" t="e">
        <f t="shared" si="251"/>
        <v>#N/A</v>
      </c>
      <c r="AE772" s="186" t="e">
        <f>LEFT(VLOOKUP($A772,raw_공고목록!$C:$X,7,FALSE),10)</f>
        <v>#N/A</v>
      </c>
      <c r="AF772" s="9" t="e">
        <f>VLOOKUP(A772,raw_부광!A:L,12,FALSE)</f>
        <v>#N/A</v>
      </c>
    </row>
    <row r="773" spans="1:32" ht="12" customHeight="1">
      <c r="A773" s="19" t="s">
        <v>12735</v>
      </c>
      <c r="B773" s="203" t="str">
        <f>VLOOKUP(A773,raw_아이건설넷목록!$B:$R,2,FALSE)</f>
        <v xml:space="preserve">[A값][협정]정부서울청사 본관 정밀안전진단 보수 및 보강공사 </v>
      </c>
      <c r="C773" s="18" t="str">
        <f>VLOOKUP($A773,raw_아이건설넷목록!$B:$R,10,FALSE)</f>
        <v>서울지방조달청</v>
      </c>
      <c r="D773" s="19" t="s">
        <v>20</v>
      </c>
      <c r="E773" s="115">
        <f>VLOOKUP($A773,raw_아이건설넷목록!$B:$R,6,FALSE)</f>
        <v>588030000</v>
      </c>
      <c r="F773" s="115">
        <v>650549000</v>
      </c>
      <c r="G773" s="184">
        <v>1.0063800000000001</v>
      </c>
      <c r="H773" s="115">
        <v>67778032</v>
      </c>
      <c r="I773" s="114">
        <f>IF(E773="","-",IF(E773&lt;1000000000,낙찰하한율!$B$3,IF(AND(E773&lt;5000000000,E773&gt;=1000000000),낙찰하한율!$B$4,IF(AND(E773&gt;=5000000000,E773&lt;10000000000),낙찰하한율!$B$5,IF(AND(E773&gt;=10000000000,E773&lt;30000000000),낙찰하한율!$B$6)))))</f>
        <v>0.87744999999999995</v>
      </c>
      <c r="J773" s="115">
        <f t="shared" si="238"/>
        <v>582772276.39551902</v>
      </c>
      <c r="K773" s="115">
        <v>555264366</v>
      </c>
      <c r="L773" s="115">
        <f t="shared" si="239"/>
        <v>547630813.60197842</v>
      </c>
      <c r="M773" s="120">
        <f t="shared" si="240"/>
        <v>0.9448173305140023</v>
      </c>
      <c r="N773" s="115">
        <f t="shared" si="241"/>
        <v>582772276.39551902</v>
      </c>
      <c r="O773" s="119">
        <f t="shared" si="242"/>
        <v>0.88369921062285828</v>
      </c>
      <c r="P773" s="119"/>
      <c r="Q773" s="116">
        <f t="shared" si="243"/>
        <v>1.000634997807851</v>
      </c>
      <c r="R773" s="134">
        <v>579492890</v>
      </c>
      <c r="S773" s="115" t="str">
        <f>VLOOKUP(A773,raw_아이건설넷결과!C:N,10,FALSE)</f>
        <v>주식회사 세한종합건설</v>
      </c>
      <c r="T773" s="126">
        <f t="shared" si="244"/>
        <v>87.746948057876892</v>
      </c>
      <c r="U773" s="123">
        <f t="shared" si="245"/>
        <v>89.022758536515482</v>
      </c>
      <c r="V773" s="119">
        <f t="shared" si="252"/>
        <v>0.89077516067198625</v>
      </c>
      <c r="W773" s="178" t="str">
        <f>VLOOKUP(A773,raw_아이건설넷결과!C:H,6,FALSE)</f>
        <v>650,949,150</v>
      </c>
      <c r="X773" s="84">
        <f t="shared" si="246"/>
        <v>1.0006150958651847</v>
      </c>
      <c r="Y773" s="118">
        <f t="shared" si="247"/>
        <v>100061.50958651847</v>
      </c>
      <c r="Z773" s="121">
        <f t="shared" si="248"/>
        <v>579481529.48909998</v>
      </c>
      <c r="AA773" s="83">
        <f t="shared" si="249"/>
        <v>555605906.815611</v>
      </c>
      <c r="AB773" s="118">
        <f t="shared" si="250"/>
        <v>544493788.67929876</v>
      </c>
      <c r="AC773" s="61" t="e">
        <f>INDEX(raw_공고목록!A:A,MATCH(직접!$A773,raw_공고목록!C:C,0))</f>
        <v>#N/A</v>
      </c>
      <c r="AD773" s="61" t="e">
        <f t="shared" si="251"/>
        <v>#N/A</v>
      </c>
      <c r="AE773" s="186" t="e">
        <f>LEFT(VLOOKUP($A773,raw_공고목록!$C:$X,7,FALSE),10)</f>
        <v>#N/A</v>
      </c>
      <c r="AF773" s="9" t="e">
        <f>VLOOKUP(A773,raw_부광!A:L,12,FALSE)</f>
        <v>#N/A</v>
      </c>
    </row>
    <row r="774" spans="1:32" ht="12" customHeight="1">
      <c r="A774" s="19" t="s">
        <v>12827</v>
      </c>
      <c r="B774" s="203" t="str">
        <f>VLOOKUP(A774,raw_아이건설넷목록!$B:$R,2,FALSE)</f>
        <v xml:space="preserve">[기][A값][순]24-N-00대대 바다마을 리모델링 시설공사(3104) </v>
      </c>
      <c r="C774" s="18" t="str">
        <f>VLOOKUP($A774,raw_아이건설넷목록!$B:$R,10,FALSE)</f>
        <v>국군재정관리단</v>
      </c>
      <c r="D774" s="19" t="s">
        <v>20</v>
      </c>
      <c r="E774" s="115">
        <f>VLOOKUP($A774,raw_아이건설넷목록!$B:$R,6,FALSE)</f>
        <v>1187790909</v>
      </c>
      <c r="F774" s="115">
        <f>VLOOKUP($A774,raw_아이건설넷목록!$B:$R,5,FALSE)</f>
        <v>1280950980</v>
      </c>
      <c r="G774" s="184">
        <v>1.0068900000000001</v>
      </c>
      <c r="H774" s="115">
        <f>VLOOKUP($A774,raw_아이건설넷목록!$B:$R,8,FALSE)</f>
        <v>59274148</v>
      </c>
      <c r="I774" s="114">
        <f>IF(E774="","-",IF(E774&lt;1000000000,낙찰하한율!$B$3,IF(AND(E774&lt;5000000000,E774&gt;=1000000000),낙찰하한율!$B$4,IF(AND(E774&gt;=5000000000,E774&lt;10000000000),낙찰하한율!$B$5,IF(AND(E774&gt;=10000000000,E774&lt;30000000000),낙찰하한율!$B$6)))))</f>
        <v>0.86745000000000005</v>
      </c>
      <c r="J774" s="115">
        <f t="shared" si="238"/>
        <v>1126673614.7095711</v>
      </c>
      <c r="K774" s="115">
        <f>VLOOKUP($A774,raw_아이건설넷목록!$B:$R,9,FALSE)</f>
        <v>948668586</v>
      </c>
      <c r="L774" s="115">
        <f t="shared" si="239"/>
        <v>936100814.30638921</v>
      </c>
      <c r="M774" s="120">
        <f t="shared" si="240"/>
        <v>0.8353821691634451</v>
      </c>
      <c r="N774" s="115">
        <f t="shared" si="241"/>
        <v>1126673614.7095711</v>
      </c>
      <c r="O774" s="119">
        <f t="shared" si="242"/>
        <v>0.87371671357812175</v>
      </c>
      <c r="P774" s="119"/>
      <c r="Q774" s="116">
        <f t="shared" si="243"/>
        <v>0.99544900131674174</v>
      </c>
      <c r="R774" s="134">
        <v>1113960824</v>
      </c>
      <c r="S774" s="115" t="str">
        <f>VLOOKUP(A774,raw_아이건설넷결과!C:N,10,FALSE)</f>
        <v>주식회사 레비코건설</v>
      </c>
      <c r="T774" s="126">
        <f t="shared" si="244"/>
        <v>86.761735614280539</v>
      </c>
      <c r="U774" s="123">
        <f t="shared" si="245"/>
        <v>87.377230898672849</v>
      </c>
      <c r="V774" s="119">
        <f t="shared" si="252"/>
        <v>0.86963579511840494</v>
      </c>
      <c r="W774" s="178" t="str">
        <f>VLOOKUP(A774,raw_아이건설넷결과!C:H,6,FALSE)</f>
        <v>1,274,886,847</v>
      </c>
      <c r="X774" s="84">
        <f t="shared" si="246"/>
        <v>0.99526591329825909</v>
      </c>
      <c r="Y774" s="118">
        <f t="shared" si="247"/>
        <v>99526.591329825911</v>
      </c>
      <c r="Z774" s="121">
        <f t="shared" si="248"/>
        <v>1113757383.74755</v>
      </c>
      <c r="AA774" s="83">
        <f t="shared" si="249"/>
        <v>944177506.6626581</v>
      </c>
      <c r="AB774" s="118">
        <f t="shared" si="250"/>
        <v>925293956.52940488</v>
      </c>
      <c r="AC774" s="61" t="e">
        <f>INDEX(raw_공고목록!A:A,MATCH(직접!$A774,raw_공고목록!C:C,0))</f>
        <v>#N/A</v>
      </c>
      <c r="AD774" s="61" t="e">
        <f t="shared" si="251"/>
        <v>#N/A</v>
      </c>
      <c r="AE774" s="186" t="e">
        <f>LEFT(VLOOKUP($A774,raw_공고목록!$C:$X,7,FALSE),10)</f>
        <v>#N/A</v>
      </c>
      <c r="AF774" s="9" t="e">
        <f>VLOOKUP(A774,raw_부광!A:L,12,FALSE)</f>
        <v>#N/A</v>
      </c>
    </row>
    <row r="775" spans="1:32" ht="12" customHeight="1">
      <c r="A775" s="19" t="s">
        <v>12834</v>
      </c>
      <c r="B775" s="203" t="str">
        <f>VLOOKUP(A775,raw_아이건설넷목록!$B:$R,2,FALSE)</f>
        <v xml:space="preserve">[기][A값][순]구로구 모자건강센터 설치(건축,기계) 공사 (긴급) </v>
      </c>
      <c r="C775" s="18" t="str">
        <f>VLOOKUP($A775,raw_아이건설넷목록!$B:$R,10,FALSE)</f>
        <v>서울특별시 구로구</v>
      </c>
      <c r="D775" s="19" t="s">
        <v>20</v>
      </c>
      <c r="E775" s="115">
        <f>VLOOKUP($A775,raw_아이건설넷목록!$B:$R,6,FALSE)</f>
        <v>321363637</v>
      </c>
      <c r="F775" s="115">
        <f>VLOOKUP($A775,raw_아이건설넷목록!$B:$R,5,FALSE)</f>
        <v>353500000</v>
      </c>
      <c r="G775" s="184">
        <v>1.0063899999999999</v>
      </c>
      <c r="H775" s="115">
        <f>VLOOKUP($A775,raw_아이건설넷목록!$B:$R,8,FALSE)</f>
        <v>17982437</v>
      </c>
      <c r="I775" s="114">
        <f>IF(E775="","-",IF(E775&lt;1000000000,낙찰하한율!$B$3,IF(AND(E775&lt;5000000000,E775&gt;=1000000000),낙찰하한율!$B$4,IF(AND(E775&gt;=5000000000,E775&lt;10000000000),낙찰하한율!$B$5,IF(AND(E775&gt;=10000000000,E775&lt;30000000000),낙찰하한율!$B$6)))))</f>
        <v>0.87744999999999995</v>
      </c>
      <c r="J775" s="115">
        <f t="shared" si="238"/>
        <v>314364363.74859995</v>
      </c>
      <c r="K775" s="115">
        <f>VLOOKUP($A775,raw_아이건설넷목록!$B:$R,9,FALSE)</f>
        <v>304247736</v>
      </c>
      <c r="L775" s="115">
        <f t="shared" si="239"/>
        <v>300068041.45237917</v>
      </c>
      <c r="M775" s="120">
        <f t="shared" si="240"/>
        <v>0.96029938172882889</v>
      </c>
      <c r="N775" s="115">
        <f t="shared" si="241"/>
        <v>314364363.74859995</v>
      </c>
      <c r="O775" s="119">
        <f t="shared" si="242"/>
        <v>0.88335741383708111</v>
      </c>
      <c r="P775" s="119"/>
      <c r="Q775" s="116">
        <f t="shared" si="243"/>
        <v>0.99083430358028446</v>
      </c>
      <c r="R775" s="134">
        <v>309539320</v>
      </c>
      <c r="S775" s="115" t="str">
        <f>VLOOKUP(A775,raw_아이건설넷결과!C:N,10,FALSE)</f>
        <v>주식회사 호종합건설</v>
      </c>
      <c r="T775" s="126">
        <f t="shared" si="244"/>
        <v>87.745620919733085</v>
      </c>
      <c r="U775" s="123">
        <f t="shared" si="245"/>
        <v>88.374768197375886</v>
      </c>
      <c r="V775" s="119">
        <f t="shared" si="252"/>
        <v>0.8756416407355021</v>
      </c>
      <c r="W775" s="178" t="str">
        <f>VLOOKUP(A775,raw_아이건설넷결과!C:H,6,FALSE)</f>
        <v>350,257,575</v>
      </c>
      <c r="X775" s="84">
        <f t="shared" si="246"/>
        <v>0.99082765205091938</v>
      </c>
      <c r="Y775" s="118">
        <f t="shared" si="247"/>
        <v>99082.765205091942</v>
      </c>
      <c r="Z775" s="121">
        <f t="shared" si="248"/>
        <v>309537256.83809996</v>
      </c>
      <c r="AA775" s="83">
        <f t="shared" si="249"/>
        <v>301457069.90268797</v>
      </c>
      <c r="AB775" s="118">
        <f t="shared" si="250"/>
        <v>295427928.5046342</v>
      </c>
      <c r="AC775" s="61" t="e">
        <f>INDEX(raw_공고목록!A:A,MATCH(직접!$A775,raw_공고목록!C:C,0))</f>
        <v>#N/A</v>
      </c>
      <c r="AD775" s="61" t="e">
        <f t="shared" si="251"/>
        <v>#N/A</v>
      </c>
      <c r="AE775" s="186" t="e">
        <f>LEFT(VLOOKUP($A775,raw_공고목록!$C:$X,7,FALSE),10)</f>
        <v>#N/A</v>
      </c>
      <c r="AF775" s="9" t="e">
        <f>VLOOKUP(A775,raw_부광!A:L,12,FALSE)</f>
        <v>#N/A</v>
      </c>
    </row>
    <row r="776" spans="1:32" ht="12" customHeight="1">
      <c r="A776" s="19" t="s">
        <v>12911</v>
      </c>
      <c r="B776" s="203" t="str">
        <f>VLOOKUP(A776,raw_아이건설넷목록!$B:$R,2,FALSE)</f>
        <v xml:space="preserve">[기][A값][순][협정]한국체육대학교 골프연습장 개축(건축,기계) 공사 </v>
      </c>
      <c r="C776" s="18" t="str">
        <f>VLOOKUP($A776,raw_아이건설넷목록!$B:$R,10,FALSE)</f>
        <v>서울지방조달청</v>
      </c>
      <c r="D776" s="19" t="s">
        <v>20</v>
      </c>
      <c r="E776" s="115">
        <f>VLOOKUP($A776,raw_아이건설넷목록!$B:$R,6,FALSE)</f>
        <v>6722950000</v>
      </c>
      <c r="F776" s="115">
        <f>VLOOKUP($A776,raw_아이건설넷목록!$B:$R,5,FALSE)</f>
        <v>7278608000</v>
      </c>
      <c r="G776" s="184">
        <v>1.0136000000000001</v>
      </c>
      <c r="H776" s="115">
        <f>VLOOKUP($A776,raw_아이건설넷목록!$B:$R,8,FALSE)</f>
        <v>395320401</v>
      </c>
      <c r="I776" s="114">
        <f>IF(E776="","-",IF(E776&lt;1000000000,낙찰하한율!$B$3,IF(AND(E776&lt;5000000000,E776&gt;=1000000000),낙찰하한율!$B$4,IF(AND(E776&gt;=5000000000,E776&lt;10000000000),낙찰하한율!$B$5,IF(AND(E776&gt;=10000000000,E776&lt;30000000000),낙찰하한율!$B$6)))))</f>
        <v>0.85494999999999999</v>
      </c>
      <c r="J776" s="115">
        <f t="shared" si="238"/>
        <v>6364817838.1356096</v>
      </c>
      <c r="K776" s="115">
        <f>VLOOKUP($A776,raw_아이건설넷목록!$B:$R,9,FALSE)</f>
        <v>6366984203</v>
      </c>
      <c r="L776" s="115">
        <f t="shared" si="239"/>
        <v>6324503684.397584</v>
      </c>
      <c r="M776" s="120">
        <f t="shared" si="240"/>
        <v>1.0071215889444034</v>
      </c>
      <c r="N776" s="115">
        <f t="shared" si="241"/>
        <v>6364817838.1356096</v>
      </c>
      <c r="O776" s="119">
        <f t="shared" si="242"/>
        <v>0.86724509927536009</v>
      </c>
      <c r="P776" s="119"/>
      <c r="Q776" s="116">
        <f t="shared" si="243"/>
        <v>0.99732997666880718</v>
      </c>
      <c r="R776" s="134">
        <v>6263571990</v>
      </c>
      <c r="S776" s="115" t="str">
        <f>VLOOKUP(A776,raw_아이건설넷결과!C:N,10,FALSE)</f>
        <v>성일건설주식회사</v>
      </c>
      <c r="T776" s="126">
        <f t="shared" si="244"/>
        <v>86.007337832921891</v>
      </c>
      <c r="U776" s="123">
        <f t="shared" si="245"/>
        <v>86.773667174700435</v>
      </c>
      <c r="V776" s="119">
        <f t="shared" si="252"/>
        <v>0.8605453116859707</v>
      </c>
      <c r="W776" s="178" t="str">
        <f>VLOOKUP(A776,raw_아이건설넷결과!C:H,6,FALSE)</f>
        <v>7,218,286,600</v>
      </c>
      <c r="X776" s="84">
        <f t="shared" si="246"/>
        <v>0.99171250876541228</v>
      </c>
      <c r="Y776" s="118">
        <f t="shared" si="247"/>
        <v>99171.250876541235</v>
      </c>
      <c r="Z776" s="121">
        <f t="shared" si="248"/>
        <v>6228615352.8350496</v>
      </c>
      <c r="AA776" s="83">
        <f t="shared" si="249"/>
        <v>6314217877.2268791</v>
      </c>
      <c r="AB776" s="118">
        <f t="shared" si="250"/>
        <v>6187933519.6823416</v>
      </c>
      <c r="AC776" s="61" t="e">
        <f>INDEX(raw_공고목록!A:A,MATCH(직접!$A776,raw_공고목록!C:C,0))</f>
        <v>#N/A</v>
      </c>
      <c r="AD776" s="61" t="e">
        <f t="shared" si="251"/>
        <v>#N/A</v>
      </c>
      <c r="AE776" s="186" t="e">
        <f>LEFT(VLOOKUP($A776,raw_공고목록!$C:$X,7,FALSE),10)</f>
        <v>#N/A</v>
      </c>
      <c r="AF776" s="9" t="e">
        <f>VLOOKUP(A776,raw_부광!A:L,12,FALSE)</f>
        <v>#N/A</v>
      </c>
    </row>
    <row r="777" spans="1:32" ht="12" customHeight="1">
      <c r="A777" s="19" t="s">
        <v>12836</v>
      </c>
      <c r="B777" s="203" t="str">
        <f>VLOOKUP(A777,raw_아이건설넷목록!$B:$R,2,FALSE)</f>
        <v xml:space="preserve">[기][A값][수의]종로구 소공인 복합지원센터 리모델링 공사(건축·기계) </v>
      </c>
      <c r="C777" s="18" t="str">
        <f>VLOOKUP($A777,raw_아이건설넷목록!$B:$R,10,FALSE)</f>
        <v>서울특별시 종로구</v>
      </c>
      <c r="D777" s="19" t="s">
        <v>20</v>
      </c>
      <c r="E777" s="115">
        <f>VLOOKUP($A777,raw_아이건설넷목록!$B:$R,6,FALSE)</f>
        <v>162400909</v>
      </c>
      <c r="F777" s="115">
        <f>VLOOKUP($A777,raw_아이건설넷목록!$B:$R,5,FALSE)</f>
        <v>178641000</v>
      </c>
      <c r="G777" s="184">
        <v>1.00936</v>
      </c>
      <c r="H777" s="115">
        <f>VLOOKUP($A777,raw_아이건설넷목록!$B:$R,8,FALSE)</f>
        <v>9061248</v>
      </c>
      <c r="I777" s="114">
        <f>IF(E777="","-",IF(E777&lt;1000000000,낙찰하한율!$B$3,IF(AND(E777&lt;5000000000,E777&gt;=1000000000),낙찰하한율!$B$4,IF(AND(E777&gt;=5000000000,E777&lt;10000000000),낙찰하한율!$B$5,IF(AND(E777&gt;=10000000000,E777&lt;30000000000),낙찰하한율!$B$6)))))</f>
        <v>0.87744999999999995</v>
      </c>
      <c r="J777" s="115">
        <f t="shared" si="238"/>
        <v>159326167.777812</v>
      </c>
      <c r="K777" s="115">
        <f>VLOOKUP($A777,raw_아이건설넷목록!$B:$R,9,FALSE)</f>
        <v>0</v>
      </c>
      <c r="L777" s="115">
        <f t="shared" si="239"/>
        <v>0</v>
      </c>
      <c r="M777" s="120">
        <f t="shared" si="240"/>
        <v>-7.0843141747316306E-3</v>
      </c>
      <c r="N777" s="115">
        <f t="shared" si="241"/>
        <v>159326167.777812</v>
      </c>
      <c r="O777" s="119">
        <f t="shared" si="242"/>
        <v>0.88610177810504176</v>
      </c>
      <c r="P777" s="119"/>
      <c r="Q777" s="116">
        <f t="shared" si="243"/>
        <v>0.99769438758514495</v>
      </c>
      <c r="R777" s="134">
        <v>157497600</v>
      </c>
      <c r="S777" s="115" t="str">
        <f>VLOOKUP(A777,raw_아이건설넷결과!C:N,10,FALSE)</f>
        <v>주식회사극동에버텍</v>
      </c>
      <c r="T777" s="126">
        <f t="shared" si="244"/>
        <v>87.750704927000982</v>
      </c>
      <c r="U777" s="123">
        <f t="shared" si="245"/>
        <v>88.373502975637294</v>
      </c>
      <c r="V777" s="119">
        <f t="shared" si="252"/>
        <v>0.88164307185920365</v>
      </c>
      <c r="W777" s="178" t="str">
        <f>VLOOKUP(A777,raw_아이건설넷결과!C:H,6,FALSE)</f>
        <v>178,218,125</v>
      </c>
      <c r="X777" s="84">
        <f t="shared" si="246"/>
        <v>0.99763282225245042</v>
      </c>
      <c r="Y777" s="118">
        <f t="shared" si="247"/>
        <v>99763.282225245042</v>
      </c>
      <c r="Z777" s="121">
        <f t="shared" si="248"/>
        <v>157487949.72364998</v>
      </c>
      <c r="AA777" s="83">
        <f t="shared" si="249"/>
        <v>0</v>
      </c>
      <c r="AB777" s="118">
        <f t="shared" si="250"/>
        <v>0</v>
      </c>
      <c r="AC777" s="61" t="e">
        <f>INDEX(raw_공고목록!A:A,MATCH(직접!$A777,raw_공고목록!C:C,0))</f>
        <v>#N/A</v>
      </c>
      <c r="AD777" s="61" t="e">
        <f t="shared" si="251"/>
        <v>#N/A</v>
      </c>
      <c r="AE777" s="186" t="e">
        <f>LEFT(VLOOKUP($A777,raw_공고목록!$C:$X,7,FALSE),10)</f>
        <v>#N/A</v>
      </c>
      <c r="AF777" s="9" t="e">
        <f>VLOOKUP(A777,raw_부광!A:L,12,FALSE)</f>
        <v>#N/A</v>
      </c>
    </row>
    <row r="778" spans="1:32" ht="12" customHeight="1">
      <c r="A778" s="19" t="s">
        <v>12841</v>
      </c>
      <c r="B778" s="203" t="str">
        <f>VLOOKUP(A778,raw_아이건설넷목록!$B:$R,2,FALSE)</f>
        <v xml:space="preserve">[기][A값][수의]한남대교 새말카페 리모델링공사(건축 기계) </v>
      </c>
      <c r="C778" s="18" t="str">
        <f>VLOOKUP($A778,raw_아이건설넷목록!$B:$R,10,FALSE)</f>
        <v>서울특별시 미래한강본부</v>
      </c>
      <c r="D778" s="19" t="s">
        <v>20</v>
      </c>
      <c r="E778" s="115">
        <f>VLOOKUP($A778,raw_아이건설넷목록!$B:$R,6,FALSE)</f>
        <v>109072730</v>
      </c>
      <c r="F778" s="115">
        <f>VLOOKUP($A778,raw_아이건설넷목록!$B:$R,5,FALSE)</f>
        <v>119980000</v>
      </c>
      <c r="G778" s="184">
        <v>1.00936</v>
      </c>
      <c r="H778" s="115">
        <f>VLOOKUP($A778,raw_아이건설넷목록!$B:$R,8,FALSE)</f>
        <v>4848486</v>
      </c>
      <c r="I778" s="114">
        <f>IF(E778="","-",IF(E778&lt;1000000000,낙찰하한율!$B$3,IF(AND(E778&lt;5000000000,E778&gt;=1000000000),낙찰하한율!$B$4,IF(AND(E778&gt;=5000000000,E778&lt;10000000000),낙찰하한율!$B$5,IF(AND(E778&gt;=10000000000,E778&lt;30000000000),낙찰하한율!$B$6)))))</f>
        <v>0.87744999999999995</v>
      </c>
      <c r="J778" s="115">
        <f t="shared" si="238"/>
        <v>106856020.54065999</v>
      </c>
      <c r="K778" s="115">
        <f>VLOOKUP($A778,raw_아이건설넷목록!$B:$R,9,FALSE)</f>
        <v>0</v>
      </c>
      <c r="L778" s="115">
        <f t="shared" si="239"/>
        <v>0</v>
      </c>
      <c r="M778" s="120">
        <f t="shared" si="240"/>
        <v>-5.6440158616289267E-3</v>
      </c>
      <c r="N778" s="115">
        <f t="shared" si="241"/>
        <v>106856020.54065999</v>
      </c>
      <c r="O778" s="119">
        <f t="shared" si="242"/>
        <v>0.88600879982052516</v>
      </c>
      <c r="P778" s="119"/>
      <c r="Q778" s="116">
        <f t="shared" si="243"/>
        <v>1.0073020037567566</v>
      </c>
      <c r="R778" s="134">
        <v>106639362</v>
      </c>
      <c r="S778" s="115" t="str">
        <f>VLOOKUP(A778,raw_아이건설넷결과!C:N,10,FALSE)</f>
        <v>승보건설 주식회사</v>
      </c>
      <c r="T778" s="126">
        <f t="shared" si="244"/>
        <v>87.751728006226003</v>
      </c>
      <c r="U778" s="123">
        <f t="shared" si="245"/>
        <v>88.243138442595281</v>
      </c>
      <c r="V778" s="119">
        <f t="shared" si="252"/>
        <v>0.88880948491415235</v>
      </c>
      <c r="W778" s="178" t="str">
        <f>VLOOKUP(A778,raw_아이건설넷결과!C:H,6,FALSE)</f>
        <v>120,847,200</v>
      </c>
      <c r="X778" s="84">
        <f t="shared" si="246"/>
        <v>1.0072278713118854</v>
      </c>
      <c r="Y778" s="118">
        <f t="shared" si="247"/>
        <v>100722.78713118854</v>
      </c>
      <c r="Z778" s="121">
        <f t="shared" si="248"/>
        <v>106631557.5993</v>
      </c>
      <c r="AA778" s="83">
        <f t="shared" si="249"/>
        <v>0</v>
      </c>
      <c r="AB778" s="118">
        <f t="shared" si="250"/>
        <v>0</v>
      </c>
      <c r="AC778" s="61" t="e">
        <f>INDEX(raw_공고목록!A:A,MATCH(직접!$A778,raw_공고목록!C:C,0))</f>
        <v>#N/A</v>
      </c>
      <c r="AD778" s="61" t="e">
        <f t="shared" si="251"/>
        <v>#N/A</v>
      </c>
      <c r="AE778" s="186" t="e">
        <f>LEFT(VLOOKUP($A778,raw_공고목록!$C:$X,7,FALSE),10)</f>
        <v>#N/A</v>
      </c>
      <c r="AF778" s="9" t="e">
        <f>VLOOKUP(A778,raw_부광!A:L,12,FALSE)</f>
        <v>#N/A</v>
      </c>
    </row>
    <row r="779" spans="1:32" ht="12" customHeight="1">
      <c r="A779" s="19" t="s">
        <v>12802</v>
      </c>
      <c r="B779" s="203" t="str">
        <f>VLOOKUP(A779,raw_아이건설넷목록!$B:$R,2,FALSE)</f>
        <v xml:space="preserve">[기][A값][순][협정]정부서울청사 본관 이중창호 설치 및 노후시설 보수공사(4차) (긴급공고) </v>
      </c>
      <c r="C779" s="18" t="str">
        <f>VLOOKUP($A779,raw_아이건설넷목록!$B:$R,10,FALSE)</f>
        <v>서울지방조달청</v>
      </c>
      <c r="D779" s="19" t="s">
        <v>20</v>
      </c>
      <c r="E779" s="115">
        <f>VLOOKUP($A779,raw_아이건설넷목록!$B:$R,6,FALSE)</f>
        <v>1382305455</v>
      </c>
      <c r="F779" s="115">
        <f>VLOOKUP($A779,raw_아이건설넷목록!$B:$R,5,FALSE)</f>
        <v>1496574000</v>
      </c>
      <c r="G779" s="184">
        <v>1.0059800000000001</v>
      </c>
      <c r="H779" s="115">
        <f>VLOOKUP($A779,raw_아이건설넷목록!$B:$R,8,FALSE)</f>
        <v>109950884</v>
      </c>
      <c r="I779" s="114">
        <f>IF(E779="","-",IF(E779&lt;1000000000,낙찰하한율!$B$3,IF(AND(E779&lt;5000000000,E779&gt;=1000000000),낙찰하한율!$B$4,IF(AND(E779&gt;=5000000000,E779&lt;10000000000),낙찰하한율!$B$5,IF(AND(E779&gt;=10000000000,E779&lt;30000000000),낙찰하한율!$B$6)))))</f>
        <v>0.86745000000000005</v>
      </c>
      <c r="J779" s="115">
        <f t="shared" si="238"/>
        <v>1320540360.6096742</v>
      </c>
      <c r="K779" s="115">
        <f>VLOOKUP($A779,raw_아이건설넷목록!$B:$R,9,FALSE)</f>
        <v>1281358574</v>
      </c>
      <c r="L779" s="115">
        <f t="shared" si="239"/>
        <v>1263240676.3070695</v>
      </c>
      <c r="M779" s="120">
        <f t="shared" si="240"/>
        <v>0.96184231185000246</v>
      </c>
      <c r="N779" s="115">
        <f t="shared" si="241"/>
        <v>1320540360.6096742</v>
      </c>
      <c r="O779" s="119">
        <f t="shared" si="242"/>
        <v>0.87304867677517806</v>
      </c>
      <c r="P779" s="119"/>
      <c r="Q779" s="116">
        <f t="shared" si="243"/>
        <v>0.98960793900060051</v>
      </c>
      <c r="R779" s="134">
        <v>1299286100</v>
      </c>
      <c r="S779" s="115" t="str">
        <f>VLOOKUP(A779,raw_아이건설넷결과!C:N,10,FALSE)</f>
        <v>그레이스종합건설 주식회사</v>
      </c>
      <c r="T779" s="126">
        <f t="shared" si="244"/>
        <v>86.757822329225277</v>
      </c>
      <c r="U779" s="123">
        <f t="shared" si="245"/>
        <v>87.741054759313485</v>
      </c>
      <c r="V779" s="119">
        <f t="shared" si="252"/>
        <v>0.86817364193150492</v>
      </c>
      <c r="W779" s="178" t="str">
        <f>VLOOKUP(A779,raw_아이건설넷결과!C:H,6,FALSE)</f>
        <v>1,480,818,875</v>
      </c>
      <c r="X779" s="84">
        <f t="shared" si="246"/>
        <v>0.98947253861152207</v>
      </c>
      <c r="Y779" s="118">
        <f t="shared" si="247"/>
        <v>98947.253861152203</v>
      </c>
      <c r="Z779" s="121">
        <f t="shared" si="248"/>
        <v>1299110322.7929502</v>
      </c>
      <c r="AA779" s="83">
        <f t="shared" si="249"/>
        <v>1267869121.0874197</v>
      </c>
      <c r="AB779" s="118">
        <f t="shared" si="250"/>
        <v>1242511738.6656713</v>
      </c>
      <c r="AC779" s="61" t="e">
        <f>INDEX(raw_공고목록!A:A,MATCH(직접!$A779,raw_공고목록!C:C,0))</f>
        <v>#N/A</v>
      </c>
      <c r="AD779" s="61" t="e">
        <f t="shared" si="251"/>
        <v>#N/A</v>
      </c>
      <c r="AE779" s="186" t="e">
        <f>LEFT(VLOOKUP($A779,raw_공고목록!$C:$X,7,FALSE),10)</f>
        <v>#N/A</v>
      </c>
      <c r="AF779" s="9" t="e">
        <f>VLOOKUP(A779,raw_부광!A:L,12,FALSE)</f>
        <v>#N/A</v>
      </c>
    </row>
    <row r="780" spans="1:32" ht="12" customHeight="1">
      <c r="A780" s="19" t="s">
        <v>12849</v>
      </c>
      <c r="B780" s="203" t="str">
        <f>VLOOKUP(A780,raw_아이건설넷목록!$B:$R,2,FALSE)</f>
        <v xml:space="preserve">[기][수의]세종학당재단 사무실 인테리어 및 원상복구 공사(건축, 기계) (긴급공고) </v>
      </c>
      <c r="C780" s="18" t="str">
        <f>VLOOKUP($A780,raw_아이건설넷목록!$B:$R,10,FALSE)</f>
        <v xml:space="preserve">세종학당재단 </v>
      </c>
      <c r="D780" s="19" t="s">
        <v>20</v>
      </c>
      <c r="E780" s="115">
        <f>VLOOKUP($A780,raw_아이건설넷목록!$B:$R,6,FALSE)</f>
        <v>377600000</v>
      </c>
      <c r="F780" s="115">
        <f>VLOOKUP($A780,raw_아이건설넷목록!$B:$R,5,FALSE)</f>
        <v>415360000</v>
      </c>
      <c r="G780" s="184">
        <v>1.0065200000000001</v>
      </c>
      <c r="H780" s="115">
        <f>VLOOKUP($A780,raw_아이건설넷목록!$B:$R,8,FALSE)</f>
        <v>0</v>
      </c>
      <c r="I780" s="114">
        <f>IF(E780="","-",IF(E780&lt;1000000000,낙찰하한율!$B$3,IF(AND(E780&lt;5000000000,E780&gt;=1000000000),낙찰하한율!$B$4,IF(AND(E780&gt;=5000000000,E780&lt;10000000000),낙찰하한율!$B$5,IF(AND(E780&gt;=10000000000,E780&lt;30000000000),낙찰하한율!$B$6)))))</f>
        <v>0.87744999999999995</v>
      </c>
      <c r="J780" s="115">
        <f t="shared" si="238"/>
        <v>366833895.76064003</v>
      </c>
      <c r="K780" s="115">
        <f>VLOOKUP($A780,raw_아이건설넷목록!$B:$R,9,FALSE)</f>
        <v>0</v>
      </c>
      <c r="L780" s="115">
        <f t="shared" si="239"/>
        <v>0</v>
      </c>
      <c r="M780" s="120">
        <f t="shared" si="240"/>
        <v>0</v>
      </c>
      <c r="N780" s="115">
        <f t="shared" si="241"/>
        <v>366833895.76064003</v>
      </c>
      <c r="O780" s="119">
        <f t="shared" si="242"/>
        <v>0.88317097400000011</v>
      </c>
      <c r="P780" s="119"/>
      <c r="Q780" s="116">
        <f t="shared" si="243"/>
        <v>0.98638625847187644</v>
      </c>
      <c r="R780" s="134">
        <v>359496000</v>
      </c>
      <c r="S780" s="115" t="str">
        <f>VLOOKUP(A780,raw_아이건설넷결과!C:N,10,FALSE)</f>
        <v>주식회사 선진티엔알</v>
      </c>
      <c r="T780" s="126">
        <f t="shared" si="244"/>
        <v>87.800288877154912</v>
      </c>
      <c r="U780" s="123">
        <f t="shared" si="245"/>
        <v>87.800288877154912</v>
      </c>
      <c r="V780" s="119">
        <f t="shared" si="252"/>
        <v>0.8655046224961479</v>
      </c>
      <c r="W780" s="178" t="str">
        <f>VLOOKUP(A780,raw_아이건설넷결과!C:H,6,FALSE)</f>
        <v>409,447,400</v>
      </c>
      <c r="X780" s="84">
        <f t="shared" si="246"/>
        <v>0.98576511941448386</v>
      </c>
      <c r="Y780" s="118">
        <f t="shared" si="247"/>
        <v>98576.511941448392</v>
      </c>
      <c r="Z780" s="121">
        <f t="shared" si="248"/>
        <v>359269621.13</v>
      </c>
      <c r="AA780" s="83">
        <f t="shared" si="249"/>
        <v>0</v>
      </c>
      <c r="AB780" s="118">
        <f t="shared" si="250"/>
        <v>0</v>
      </c>
      <c r="AC780" s="61" t="e">
        <f>INDEX(raw_공고목록!A:A,MATCH(직접!$A780,raw_공고목록!C:C,0))</f>
        <v>#N/A</v>
      </c>
      <c r="AD780" s="61" t="e">
        <f t="shared" si="251"/>
        <v>#N/A</v>
      </c>
      <c r="AE780" s="186" t="e">
        <f>LEFT(VLOOKUP($A780,raw_공고목록!$C:$X,7,FALSE),10)</f>
        <v>#N/A</v>
      </c>
      <c r="AF780" s="9" t="e">
        <f>VLOOKUP(A780,raw_부광!A:L,12,FALSE)</f>
        <v>#N/A</v>
      </c>
    </row>
    <row r="781" spans="1:32" ht="12" customHeight="1">
      <c r="A781" s="19" t="s">
        <v>12914</v>
      </c>
      <c r="B781" s="203" t="str">
        <f>VLOOKUP(A781,raw_아이건설넷목록!$B:$R,2,FALSE)</f>
        <v xml:space="preserve">[기][수의]00지역 부속동 등 개선공사 </v>
      </c>
      <c r="C781" s="18" t="str">
        <f>VLOOKUP($A781,raw_아이건설넷목록!$B:$R,10,FALSE)</f>
        <v>국방부근무지원단</v>
      </c>
      <c r="D781" s="19" t="s">
        <v>20</v>
      </c>
      <c r="E781" s="115">
        <f>VLOOKUP($A781,raw_아이건설넷목록!$B:$R,6,FALSE)</f>
        <v>227260555</v>
      </c>
      <c r="F781" s="115">
        <f>VLOOKUP($A781,raw_아이건설넷목록!$B:$R,5,FALSE)</f>
        <v>249986610</v>
      </c>
      <c r="G781" s="184">
        <v>1.0063899999999999</v>
      </c>
      <c r="H781" s="115">
        <f>VLOOKUP($A781,raw_아이건설넷목록!$B:$R,8,FALSE)</f>
        <v>0</v>
      </c>
      <c r="I781" s="114">
        <f>IF(E781="","-",IF(E781&lt;1000000000,낙찰하한율!$B$3,IF(AND(E781&lt;5000000000,E781&gt;=1000000000),낙찰하한율!$B$4,IF(AND(E781&gt;=5000000000,E781&lt;10000000000),낙찰하한율!$B$5,IF(AND(E781&gt;=10000000000,E781&lt;30000000000),낙찰하한율!$B$6)))))</f>
        <v>0.87744999999999995</v>
      </c>
      <c r="J781" s="115">
        <f t="shared" si="238"/>
        <v>220752402.24303532</v>
      </c>
      <c r="K781" s="115">
        <f>VLOOKUP($A781,raw_아이건설넷목록!$B:$R,9,FALSE)</f>
        <v>0</v>
      </c>
      <c r="L781" s="115">
        <f t="shared" si="239"/>
        <v>0</v>
      </c>
      <c r="M781" s="120">
        <f t="shared" si="240"/>
        <v>0</v>
      </c>
      <c r="N781" s="115">
        <f t="shared" si="241"/>
        <v>220752402.24303532</v>
      </c>
      <c r="O781" s="119">
        <f t="shared" si="242"/>
        <v>0.88305690549999982</v>
      </c>
      <c r="P781" s="119"/>
      <c r="Q781" s="116">
        <f t="shared" si="243"/>
        <v>1.0095246952495214</v>
      </c>
      <c r="R781" s="134">
        <v>221440000</v>
      </c>
      <c r="S781" s="115" t="str">
        <f>VLOOKUP(A781,raw_아이건설넷결과!C:N,10,FALSE)</f>
        <v>주식회사 오푸스펄 구조기술사사무소</v>
      </c>
      <c r="T781" s="126">
        <f t="shared" si="244"/>
        <v>87.749493487803932</v>
      </c>
      <c r="U781" s="123">
        <f t="shared" si="245"/>
        <v>87.749493487803932</v>
      </c>
      <c r="V781" s="119">
        <f t="shared" si="252"/>
        <v>0.88580744384669241</v>
      </c>
      <c r="W781" s="178" t="str">
        <f>VLOOKUP(A781,raw_아이건설넷결과!C:H,6,FALSE)</f>
        <v>252,354,733</v>
      </c>
      <c r="X781" s="84">
        <f t="shared" si="246"/>
        <v>1.0094729993738465</v>
      </c>
      <c r="Y781" s="118">
        <f t="shared" si="247"/>
        <v>100947.29993738465</v>
      </c>
      <c r="Z781" s="121">
        <f t="shared" si="248"/>
        <v>221428660.47084999</v>
      </c>
      <c r="AA781" s="83">
        <f t="shared" si="249"/>
        <v>0</v>
      </c>
      <c r="AB781" s="118">
        <f t="shared" si="250"/>
        <v>0</v>
      </c>
      <c r="AC781" s="61" t="e">
        <f>INDEX(raw_공고목록!A:A,MATCH(직접!$A781,raw_공고목록!C:C,0))</f>
        <v>#N/A</v>
      </c>
      <c r="AD781" s="61" t="e">
        <f t="shared" si="251"/>
        <v>#N/A</v>
      </c>
      <c r="AE781" s="186" t="e">
        <f>LEFT(VLOOKUP($A781,raw_공고목록!$C:$X,7,FALSE),10)</f>
        <v>#N/A</v>
      </c>
      <c r="AF781" s="9" t="e">
        <f>VLOOKUP(A781,raw_부광!A:L,12,FALSE)</f>
        <v>#N/A</v>
      </c>
    </row>
    <row r="782" spans="1:32" ht="12" customHeight="1">
      <c r="A782" s="19" t="s">
        <v>12918</v>
      </c>
      <c r="B782" s="203" t="str">
        <f>VLOOKUP(A782,raw_아이건설넷목록!$B:$R,2,FALSE)</f>
        <v xml:space="preserve">[기][수의]강서서 공항지구대 시설개선 공사(건축,기계) </v>
      </c>
      <c r="C782" s="18" t="str">
        <f>VLOOKUP($A782,raw_아이건설넷목록!$B:$R,10,FALSE)</f>
        <v>경찰청 서울특별시경찰청</v>
      </c>
      <c r="D782" s="19" t="s">
        <v>20</v>
      </c>
      <c r="E782" s="115">
        <f>VLOOKUP($A782,raw_아이건설넷목록!$B:$R,6,FALSE)</f>
        <v>341812728</v>
      </c>
      <c r="F782" s="115">
        <f>VLOOKUP($A782,raw_아이건설넷목록!$B:$R,5,FALSE)</f>
        <v>375994000</v>
      </c>
      <c r="G782" s="184">
        <v>1.00682</v>
      </c>
      <c r="H782" s="115">
        <f>VLOOKUP($A782,raw_아이건설넷목록!$B:$R,8,FALSE)</f>
        <v>0</v>
      </c>
      <c r="I782" s="114">
        <f>IF(E782="","-",IF(E782&lt;1000000000,낙찰하한율!$B$3,IF(AND(E782&lt;5000000000,E782&gt;=1000000000),낙찰하한율!$B$4,IF(AND(E782&gt;=5000000000,E782&lt;10000000000),낙찰하한율!$B$5,IF(AND(E782&gt;=10000000000,E782&lt;30000000000),낙찰하한율!$B$6)))))</f>
        <v>0.87744999999999995</v>
      </c>
      <c r="J782" s="115">
        <f t="shared" si="238"/>
        <v>332165961.978746</v>
      </c>
      <c r="K782" s="115">
        <f>VLOOKUP($A782,raw_아이건설넷목록!$B:$R,9,FALSE)</f>
        <v>0</v>
      </c>
      <c r="L782" s="115">
        <f t="shared" si="239"/>
        <v>0</v>
      </c>
      <c r="M782" s="120">
        <f t="shared" si="240"/>
        <v>0</v>
      </c>
      <c r="N782" s="115">
        <f t="shared" si="241"/>
        <v>332165961.978746</v>
      </c>
      <c r="O782" s="119">
        <f t="shared" si="242"/>
        <v>0.88343420900000003</v>
      </c>
      <c r="P782" s="119"/>
      <c r="Q782" s="116">
        <f t="shared" si="243"/>
        <v>1.0039426852747115</v>
      </c>
      <c r="R782" s="134">
        <v>331216690</v>
      </c>
      <c r="S782" s="115" t="str">
        <f>VLOOKUP(A782,raw_아이건설넷결과!C:N,10,FALSE)</f>
        <v>주식회사 동성씨앤디</v>
      </c>
      <c r="T782" s="126">
        <f t="shared" si="244"/>
        <v>87.747191145186193</v>
      </c>
      <c r="U782" s="123">
        <f t="shared" si="245"/>
        <v>87.747191145186193</v>
      </c>
      <c r="V782" s="119">
        <f t="shared" si="252"/>
        <v>0.88090950919429567</v>
      </c>
      <c r="W782" s="178" t="str">
        <f>VLOOKUP(A782,raw_아이건설넷결과!C:H,6,FALSE)</f>
        <v>377,467,000</v>
      </c>
      <c r="X782" s="84">
        <f t="shared" si="246"/>
        <v>1.0039176157066336</v>
      </c>
      <c r="Y782" s="118">
        <f t="shared" si="247"/>
        <v>100391.76157066337</v>
      </c>
      <c r="Z782" s="121">
        <f t="shared" si="248"/>
        <v>331208419.14999998</v>
      </c>
      <c r="AA782" s="83">
        <f t="shared" si="249"/>
        <v>0</v>
      </c>
      <c r="AB782" s="118">
        <f t="shared" si="250"/>
        <v>0</v>
      </c>
      <c r="AC782" s="61" t="e">
        <f>INDEX(raw_공고목록!A:A,MATCH(직접!$A782,raw_공고목록!C:C,0))</f>
        <v>#N/A</v>
      </c>
      <c r="AD782" s="61" t="e">
        <f t="shared" si="251"/>
        <v>#N/A</v>
      </c>
      <c r="AE782" s="186" t="e">
        <f>LEFT(VLOOKUP($A782,raw_공고목록!$C:$X,7,FALSE),10)</f>
        <v>#N/A</v>
      </c>
      <c r="AF782" s="9" t="e">
        <f>VLOOKUP(A782,raw_부광!A:L,12,FALSE)</f>
        <v>#N/A</v>
      </c>
    </row>
    <row r="783" spans="1:32" ht="12" customHeight="1">
      <c r="A783" s="19" t="s">
        <v>12920</v>
      </c>
      <c r="B783" s="203" t="str">
        <f>VLOOKUP(A783,raw_아이건설넷목록!$B:$R,2,FALSE)</f>
        <v xml:space="preserve">[기][A값][수의]구립 신사2동경로당 그린리모델링 공사 </v>
      </c>
      <c r="C783" s="18" t="str">
        <f>VLOOKUP($A783,raw_아이건설넷목록!$B:$R,10,FALSE)</f>
        <v>서울특별시 은평구</v>
      </c>
      <c r="D783" s="19" t="s">
        <v>20</v>
      </c>
      <c r="E783" s="115">
        <f>VLOOKUP($A783,raw_아이건설넷목록!$B:$R,6,FALSE)</f>
        <v>245681820</v>
      </c>
      <c r="F783" s="115">
        <f>VLOOKUP($A783,raw_아이건설넷목록!$B:$R,5,FALSE)</f>
        <v>270250000</v>
      </c>
      <c r="G783" s="184">
        <v>1.0063800000000001</v>
      </c>
      <c r="H783" s="115">
        <f>VLOOKUP($A783,raw_아이건설넷목록!$B:$R,8,FALSE)</f>
        <v>15017923</v>
      </c>
      <c r="I783" s="114">
        <f>IF(E783="","-",IF(E783&lt;1000000000,낙찰하한율!$B$3,IF(AND(E783&lt;5000000000,E783&gt;=1000000000),낙찰하한율!$B$4,IF(AND(E783&gt;=5000000000,E783&lt;10000000000),낙찰하한율!$B$5,IF(AND(E783&gt;=10000000000,E783&lt;30000000000),낙찰하한율!$B$6)))))</f>
        <v>0.87744999999999995</v>
      </c>
      <c r="J783" s="115">
        <f t="shared" si="238"/>
        <v>240484203.86639997</v>
      </c>
      <c r="K783" s="115">
        <f>VLOOKUP($A783,raw_아이건설넷목록!$B:$R,9,FALSE)</f>
        <v>0</v>
      </c>
      <c r="L783" s="115">
        <f t="shared" si="239"/>
        <v>0</v>
      </c>
      <c r="M783" s="120">
        <f t="shared" si="240"/>
        <v>-7.7613113883478599E-3</v>
      </c>
      <c r="N783" s="115">
        <f t="shared" si="241"/>
        <v>240484203.86639997</v>
      </c>
      <c r="O783" s="119">
        <f t="shared" si="242"/>
        <v>0.88337752651050983</v>
      </c>
      <c r="P783" s="119"/>
      <c r="Q783" s="116">
        <f t="shared" si="243"/>
        <v>0.99119933634260715</v>
      </c>
      <c r="R783" s="134">
        <v>236884400</v>
      </c>
      <c r="S783" s="115" t="str">
        <f>VLOOKUP(A783,raw_아이건설넷결과!C:N,10,FALSE)</f>
        <v>주식회사 명보씨엔알</v>
      </c>
      <c r="T783" s="126">
        <f t="shared" si="244"/>
        <v>87.751253949813417</v>
      </c>
      <c r="U783" s="123">
        <f t="shared" si="245"/>
        <v>88.438012406777432</v>
      </c>
      <c r="V783" s="119">
        <f t="shared" si="252"/>
        <v>0.87653802035152639</v>
      </c>
      <c r="W783" s="178" t="str">
        <f>VLOOKUP(A783,raw_아이건설넷결과!C:H,6,FALSE)</f>
        <v>267,853,600</v>
      </c>
      <c r="X783" s="84">
        <f t="shared" si="246"/>
        <v>0.99113265494912117</v>
      </c>
      <c r="Y783" s="118">
        <f t="shared" si="247"/>
        <v>99113.265494912121</v>
      </c>
      <c r="Z783" s="121">
        <f t="shared" si="248"/>
        <v>236868587.78364998</v>
      </c>
      <c r="AA783" s="83">
        <f t="shared" si="249"/>
        <v>0</v>
      </c>
      <c r="AB783" s="118">
        <f t="shared" si="250"/>
        <v>0</v>
      </c>
      <c r="AC783" s="61" t="e">
        <f>INDEX(raw_공고목록!A:A,MATCH(직접!$A783,raw_공고목록!C:C,0))</f>
        <v>#N/A</v>
      </c>
      <c r="AD783" s="61" t="e">
        <f t="shared" si="251"/>
        <v>#N/A</v>
      </c>
      <c r="AE783" s="186" t="e">
        <f>LEFT(VLOOKUP($A783,raw_공고목록!$C:$X,7,FALSE),10)</f>
        <v>#N/A</v>
      </c>
      <c r="AF783" s="9" t="e">
        <f>VLOOKUP(A783,raw_부광!A:L,12,FALSE)</f>
        <v>#N/A</v>
      </c>
    </row>
    <row r="784" spans="1:32" ht="12" customHeight="1">
      <c r="A784" s="19" t="s">
        <v>12870</v>
      </c>
      <c r="B784" s="203" t="str">
        <f>VLOOKUP(A784,raw_아이건설넷목록!$B:$R,2,FALSE)</f>
        <v xml:space="preserve">[기][A값][순]양천경찰서 신정2지구대 리모델링(건축) </v>
      </c>
      <c r="C784" s="18" t="str">
        <f>VLOOKUP($A784,raw_아이건설넷목록!$B:$R,10,FALSE)</f>
        <v>경찰청 서울특별시경찰청</v>
      </c>
      <c r="D784" s="19" t="s">
        <v>20</v>
      </c>
      <c r="E784" s="115">
        <f>VLOOKUP($A784,raw_아이건설넷목록!$B:$R,6,FALSE)</f>
        <v>346145454</v>
      </c>
      <c r="F784" s="115">
        <f>VLOOKUP($A784,raw_아이건설넷목록!$B:$R,5,FALSE)</f>
        <v>373140000</v>
      </c>
      <c r="G784" s="184">
        <v>1.00536</v>
      </c>
      <c r="H784" s="115">
        <f>VLOOKUP($A784,raw_아이건설넷목록!$B:$R,8,FALSE)</f>
        <v>19705676</v>
      </c>
      <c r="I784" s="114">
        <f>IF(E784="","-",IF(E784&lt;1000000000,낙찰하한율!$B$3,IF(AND(E784&lt;5000000000,E784&gt;=1000000000),낙찰하한율!$B$4,IF(AND(E784&gt;=5000000000,E784&lt;10000000000),낙찰하한율!$B$5,IF(AND(E784&gt;=10000000000,E784&lt;30000000000),낙찰하한율!$B$6)))))</f>
        <v>0.87744999999999995</v>
      </c>
      <c r="J784" s="115">
        <f t="shared" ref="J784:J811" si="253">(F784*G784-H784)*I784+H784</f>
        <v>331581550.26828003</v>
      </c>
      <c r="K784" s="115">
        <f>VLOOKUP($A784,raw_아이건설넷목록!$B:$R,9,FALSE)</f>
        <v>293437162</v>
      </c>
      <c r="L784" s="115">
        <f t="shared" ref="L784:L811" si="254">K784*G784*0.98</f>
        <v>289109785.48455358</v>
      </c>
      <c r="M784" s="120">
        <f t="shared" ref="M784:M811" si="255">((L784-H784)/I784+H784)/F784</f>
        <v>0.87564024443914279</v>
      </c>
      <c r="N784" s="115">
        <f t="shared" ref="N784:N811" si="256">J784</f>
        <v>331581550.26828003</v>
      </c>
      <c r="O784" s="119">
        <f t="shared" ref="O784:O811" si="257">(N784-H784)/(F784-H784)</f>
        <v>0.88241535439630936</v>
      </c>
      <c r="P784" s="119"/>
      <c r="Q784" s="116">
        <f t="shared" ref="Q784:Q811" si="258">((R784-H784)/I784+H784)/F784</f>
        <v>1.0023205017488488</v>
      </c>
      <c r="R784" s="134">
        <v>330586383</v>
      </c>
      <c r="S784" s="115" t="str">
        <f>VLOOKUP(A784,raw_아이건설넷결과!C:N,10,FALSE)</f>
        <v>주식회사 드호</v>
      </c>
      <c r="T784" s="126">
        <f t="shared" ref="T784:T811" si="259">(R784-H784)/(W784-H784)*100</f>
        <v>87.751736055956101</v>
      </c>
      <c r="U784" s="123">
        <f t="shared" ref="U784:U811" si="260">R784/W784*100</f>
        <v>88.397121306448824</v>
      </c>
      <c r="V784" s="119">
        <f t="shared" si="252"/>
        <v>0.88595803987779387</v>
      </c>
      <c r="W784" s="178" t="str">
        <f>VLOOKUP(A784,raw_아이건설넷결과!C:H,6,FALSE)</f>
        <v>373,978,675</v>
      </c>
      <c r="X784" s="84">
        <f t="shared" ref="X784:X811" si="261">W784/F784</f>
        <v>1.0022476148362545</v>
      </c>
      <c r="Y784" s="118">
        <f t="shared" ref="Y784:Y811" si="262">X784*100000</f>
        <v>100224.76148362545</v>
      </c>
      <c r="Z784" s="121">
        <f t="shared" ref="Z784:Z811" si="263">(W784-H784)*I784+H784</f>
        <v>330562518.97254997</v>
      </c>
      <c r="AA784" s="83">
        <f t="shared" ref="AA784:AA811" si="264">K784*X784</f>
        <v>294096695.71881962</v>
      </c>
      <c r="AB784" s="118">
        <f t="shared" ref="AB784:AB811" si="265">AA784*0.98</f>
        <v>288214761.80444324</v>
      </c>
      <c r="AC784" s="61" t="e">
        <f>INDEX(raw_공고목록!A:A,MATCH(직접!$A784,raw_공고목록!C:C,0))</f>
        <v>#N/A</v>
      </c>
      <c r="AD784" s="61" t="e">
        <f t="shared" ref="AD784:AD811" si="266">AC784+1/24</f>
        <v>#N/A</v>
      </c>
      <c r="AE784" s="186" t="e">
        <f>LEFT(VLOOKUP($A784,raw_공고목록!$C:$X,7,FALSE),10)</f>
        <v>#N/A</v>
      </c>
      <c r="AF784" s="9" t="e">
        <f>VLOOKUP(A784,raw_부광!A:L,12,FALSE)</f>
        <v>#N/A</v>
      </c>
    </row>
    <row r="785" spans="1:32" ht="12" customHeight="1">
      <c r="A785" s="19" t="s">
        <v>12741</v>
      </c>
      <c r="B785" s="203" t="str">
        <f>VLOOKUP(A785,raw_아이건설넷목록!$B:$R,2,FALSE)</f>
        <v xml:space="preserve">[기][A값][순][협정]국립한글박물관 교육공간 조성 및 증축공사(건축,기계) </v>
      </c>
      <c r="C785" s="18" t="str">
        <f>VLOOKUP($A785,raw_아이건설넷목록!$B:$R,10,FALSE)</f>
        <v>서울지방조달청</v>
      </c>
      <c r="D785" s="19" t="s">
        <v>20</v>
      </c>
      <c r="E785" s="115">
        <f>VLOOKUP($A785,raw_아이건설넷목록!$B:$R,6,FALSE)</f>
        <v>3787290000</v>
      </c>
      <c r="F785" s="115">
        <f>VLOOKUP($A785,raw_아이건설넷목록!$B:$R,5,FALSE)</f>
        <v>4100112000</v>
      </c>
      <c r="G785" s="184">
        <v>1.01085</v>
      </c>
      <c r="H785" s="115">
        <f>VLOOKUP($A785,raw_아이건설넷목록!$B:$R,8,FALSE)</f>
        <v>185578817</v>
      </c>
      <c r="I785" s="114">
        <f>IF(E785="","-",IF(E785&lt;1000000000,낙찰하한율!$B$3,IF(AND(E785&lt;5000000000,E785&gt;=1000000000),낙찰하한율!$B$4,IF(AND(E785&gt;=5000000000,E785&lt;10000000000),낙찰하한율!$B$5,IF(AND(E785&gt;=10000000000,E785&lt;30000000000),낙찰하한율!$B$6)))))</f>
        <v>0.86745000000000005</v>
      </c>
      <c r="J785" s="115">
        <f t="shared" si="253"/>
        <v>3619830193.9685903</v>
      </c>
      <c r="K785" s="115">
        <f>VLOOKUP($A785,raw_아이건설넷목록!$B:$R,9,FALSE)</f>
        <v>3569231415</v>
      </c>
      <c r="L785" s="115">
        <f t="shared" si="254"/>
        <v>3535798424.3356953</v>
      </c>
      <c r="M785" s="120">
        <f t="shared" si="255"/>
        <v>0.98722328525476277</v>
      </c>
      <c r="N785" s="115">
        <f t="shared" si="256"/>
        <v>3619830193.9685903</v>
      </c>
      <c r="O785" s="119">
        <f t="shared" si="257"/>
        <v>0.87730802535608243</v>
      </c>
      <c r="P785" s="119"/>
      <c r="Q785" s="116">
        <f t="shared" si="258"/>
        <v>1.0048790242743937</v>
      </c>
      <c r="R785" s="134">
        <v>3598593570</v>
      </c>
      <c r="S785" s="115" t="str">
        <f>VLOOKUP(A785,raw_아이건설넷결과!C:N,10,FALSE)</f>
        <v>광진종합건설(주)</v>
      </c>
      <c r="T785" s="126">
        <f t="shared" si="259"/>
        <v>86.745136603280599</v>
      </c>
      <c r="U785" s="123">
        <f t="shared" si="260"/>
        <v>87.342164755368742</v>
      </c>
      <c r="V785" s="119">
        <f t="shared" si="252"/>
        <v>0.87768177308327189</v>
      </c>
      <c r="W785" s="178" t="str">
        <f>VLOOKUP(A785,raw_아이건설넷결과!C:H,6,FALSE)</f>
        <v>4,120,110,350</v>
      </c>
      <c r="X785" s="84">
        <f t="shared" si="261"/>
        <v>1.0048775131020811</v>
      </c>
      <c r="Y785" s="118">
        <f t="shared" si="262"/>
        <v>100487.7513102081</v>
      </c>
      <c r="Z785" s="121">
        <f t="shared" si="263"/>
        <v>3598588195.3008504</v>
      </c>
      <c r="AA785" s="83">
        <f t="shared" si="264"/>
        <v>3586640387.9910216</v>
      </c>
      <c r="AB785" s="118">
        <f t="shared" si="265"/>
        <v>3514907580.2312012</v>
      </c>
      <c r="AC785" s="61" t="e">
        <f>INDEX(raw_공고목록!A:A,MATCH(직접!$A785,raw_공고목록!C:C,0))</f>
        <v>#N/A</v>
      </c>
      <c r="AD785" s="61" t="e">
        <f t="shared" si="266"/>
        <v>#N/A</v>
      </c>
      <c r="AE785" s="186" t="e">
        <f>LEFT(VLOOKUP($A785,raw_공고목록!$C:$X,7,FALSE),10)</f>
        <v>#N/A</v>
      </c>
      <c r="AF785" s="9" t="e">
        <f>VLOOKUP(A785,raw_부광!A:L,12,FALSE)</f>
        <v>#N/A</v>
      </c>
    </row>
    <row r="786" spans="1:32" ht="12" customHeight="1">
      <c r="A786" s="19" t="s">
        <v>12923</v>
      </c>
      <c r="B786" s="203" t="str">
        <f>VLOOKUP(A786,raw_아이건설넷목록!$B:$R,2,FALSE)</f>
        <v xml:space="preserve">[기][A값][수의]서초구민체육센터 라켓볼장 환경개선공사(건축 및 기계) </v>
      </c>
      <c r="C786" s="18" t="str">
        <f>VLOOKUP($A786,raw_아이건설넷목록!$B:$R,10,FALSE)</f>
        <v>서울특별시 서초구</v>
      </c>
      <c r="D786" s="19" t="s">
        <v>20</v>
      </c>
      <c r="E786" s="115">
        <f>VLOOKUP($A786,raw_아이건설넷목록!$B:$R,6,FALSE)</f>
        <v>230265457</v>
      </c>
      <c r="F786" s="115">
        <f>VLOOKUP($A786,raw_아이건설넷목록!$B:$R,5,FALSE)</f>
        <v>253292000</v>
      </c>
      <c r="G786" s="184">
        <v>1.00682</v>
      </c>
      <c r="H786" s="115">
        <f>VLOOKUP($A786,raw_아이건설넷목록!$B:$R,8,FALSE)</f>
        <v>6675214</v>
      </c>
      <c r="I786" s="114">
        <f>IF(E786="","-",IF(E786&lt;1000000000,낙찰하한율!$B$3,IF(AND(E786&lt;5000000000,E786&gt;=1000000000),낙찰하한율!$B$4,IF(AND(E786&gt;=5000000000,E786&lt;10000000000),낙찰하한율!$B$5,IF(AND(E786&gt;=10000000000,E786&lt;30000000000),낙찰하한율!$B$6)))))</f>
        <v>0.87744999999999995</v>
      </c>
      <c r="J786" s="115">
        <f t="shared" si="253"/>
        <v>224584865.14172798</v>
      </c>
      <c r="K786" s="115">
        <f>VLOOKUP($A786,raw_아이건설넷목록!$B:$R,9,FALSE)</f>
        <v>0</v>
      </c>
      <c r="L786" s="115">
        <f t="shared" si="254"/>
        <v>0</v>
      </c>
      <c r="M786" s="120">
        <f t="shared" si="255"/>
        <v>-3.6807359021101011E-3</v>
      </c>
      <c r="N786" s="115">
        <f t="shared" si="256"/>
        <v>224584865.14172798</v>
      </c>
      <c r="O786" s="119">
        <f t="shared" si="257"/>
        <v>0.88359618449381616</v>
      </c>
      <c r="P786" s="119"/>
      <c r="Q786" s="116">
        <f t="shared" si="258"/>
        <v>0.99772278762853583</v>
      </c>
      <c r="R786" s="134">
        <v>222563000</v>
      </c>
      <c r="S786" s="115" t="str">
        <f>VLOOKUP(A786,raw_아이건설넷결과!C:N,10,FALSE)</f>
        <v>(주)가화개발</v>
      </c>
      <c r="T786" s="126">
        <f t="shared" si="259"/>
        <v>87.745000115550326</v>
      </c>
      <c r="U786" s="123">
        <f t="shared" si="260"/>
        <v>88.068703425832723</v>
      </c>
      <c r="V786" s="119">
        <f t="shared" si="252"/>
        <v>0.87868152172196512</v>
      </c>
      <c r="W786" s="178" t="str">
        <f>VLOOKUP(A786,raw_아이건설넷결과!C:H,6,FALSE)</f>
        <v>252,715,200</v>
      </c>
      <c r="X786" s="84">
        <f t="shared" si="261"/>
        <v>0.99772278634935174</v>
      </c>
      <c r="Y786" s="118">
        <f t="shared" si="262"/>
        <v>99772.278634935181</v>
      </c>
      <c r="Z786" s="121">
        <f t="shared" si="263"/>
        <v>222562999.7157</v>
      </c>
      <c r="AA786" s="83">
        <f t="shared" si="264"/>
        <v>0</v>
      </c>
      <c r="AB786" s="118">
        <f t="shared" si="265"/>
        <v>0</v>
      </c>
      <c r="AC786" s="61" t="e">
        <f>INDEX(raw_공고목록!A:A,MATCH(직접!$A786,raw_공고목록!C:C,0))</f>
        <v>#N/A</v>
      </c>
      <c r="AD786" s="61" t="e">
        <f t="shared" si="266"/>
        <v>#N/A</v>
      </c>
      <c r="AE786" s="186" t="e">
        <f>LEFT(VLOOKUP($A786,raw_공고목록!$C:$X,7,FALSE),10)</f>
        <v>#N/A</v>
      </c>
      <c r="AF786" s="9" t="e">
        <f>VLOOKUP(A786,raw_부광!A:L,12,FALSE)</f>
        <v>#N/A</v>
      </c>
    </row>
    <row r="787" spans="1:32" ht="12" customHeight="1">
      <c r="A787" s="19" t="s">
        <v>12873</v>
      </c>
      <c r="B787" s="203" t="str">
        <f>VLOOKUP(A787,raw_아이건설넷목록!$B:$R,2,FALSE)</f>
        <v xml:space="preserve">[기][A값][순]영등포 청년쿡 비즈니스센터 조성 공사(건축·기계) (긴급공고) </v>
      </c>
      <c r="C787" s="18" t="str">
        <f>VLOOKUP($A787,raw_아이건설넷목록!$B:$R,10,FALSE)</f>
        <v>서울특별시</v>
      </c>
      <c r="D787" s="19" t="s">
        <v>20</v>
      </c>
      <c r="E787" s="115">
        <f>VLOOKUP($A787,raw_아이건설넷목록!$B:$R,6,FALSE)</f>
        <v>393775650</v>
      </c>
      <c r="F787" s="115">
        <f>VLOOKUP($A787,raw_아이건설넷목록!$B:$R,5,FALSE)</f>
        <v>433153210</v>
      </c>
      <c r="G787" s="184">
        <v>1.00536</v>
      </c>
      <c r="H787" s="115">
        <f>VLOOKUP($A787,raw_아이건설넷목록!$B:$R,8,FALSE)</f>
        <v>23304616</v>
      </c>
      <c r="I787" s="114">
        <f>IF(E787="","-",IF(E787&lt;1000000000,낙찰하한율!$B$3,IF(AND(E787&lt;5000000000,E787&gt;=1000000000),낙찰하한율!$B$4,IF(AND(E787&gt;=5000000000,E787&lt;10000000000),낙찰하한율!$B$5,IF(AND(E787&gt;=10000000000,E787&lt;30000000000),낙찰하한율!$B$6)))))</f>
        <v>0.87744999999999995</v>
      </c>
      <c r="J787" s="115">
        <f t="shared" si="253"/>
        <v>384963441.52815372</v>
      </c>
      <c r="K787" s="115">
        <f>VLOOKUP($A787,raw_아이건설넷목록!$B:$R,9,FALSE)</f>
        <v>377727563</v>
      </c>
      <c r="L787" s="115">
        <f t="shared" si="254"/>
        <v>372157139.08292639</v>
      </c>
      <c r="M787" s="120">
        <f t="shared" si="255"/>
        <v>0.97166543617724854</v>
      </c>
      <c r="N787" s="115">
        <f t="shared" si="256"/>
        <v>384963441.52815372</v>
      </c>
      <c r="O787" s="119">
        <f t="shared" si="257"/>
        <v>0.88242055925694773</v>
      </c>
      <c r="P787" s="119"/>
      <c r="Q787" s="116">
        <f t="shared" si="258"/>
        <v>0.99345332979373269</v>
      </c>
      <c r="R787" s="134">
        <v>380438070</v>
      </c>
      <c r="S787" s="115" t="str">
        <f>VLOOKUP(A787,raw_아이건설넷결과!C:N,10,FALSE)</f>
        <v>보광산업개발주식회사</v>
      </c>
      <c r="T787" s="126">
        <f t="shared" si="259"/>
        <v>87.759775040892023</v>
      </c>
      <c r="U787" s="123">
        <f t="shared" si="260"/>
        <v>88.422771954308558</v>
      </c>
      <c r="V787" s="119">
        <f t="shared" si="252"/>
        <v>0.87829908959926672</v>
      </c>
      <c r="W787" s="178" t="str">
        <f>VLOOKUP(A787,raw_아이건설넷결과!C:H,6,FALSE)</f>
        <v>430,248,975</v>
      </c>
      <c r="X787" s="84">
        <f t="shared" si="261"/>
        <v>0.99329513222353816</v>
      </c>
      <c r="Y787" s="118">
        <f t="shared" si="262"/>
        <v>99329.513222353809</v>
      </c>
      <c r="Z787" s="121">
        <f t="shared" si="263"/>
        <v>380377943.80454999</v>
      </c>
      <c r="AA787" s="83">
        <f t="shared" si="264"/>
        <v>375194949.63455981</v>
      </c>
      <c r="AB787" s="118">
        <f t="shared" si="265"/>
        <v>367691050.64186859</v>
      </c>
      <c r="AC787" s="61" t="e">
        <f>INDEX(raw_공고목록!A:A,MATCH(직접!$A787,raw_공고목록!C:C,0))</f>
        <v>#N/A</v>
      </c>
      <c r="AD787" s="61" t="e">
        <f t="shared" si="266"/>
        <v>#N/A</v>
      </c>
      <c r="AE787" s="186" t="e">
        <f>LEFT(VLOOKUP($A787,raw_공고목록!$C:$X,7,FALSE),10)</f>
        <v>#N/A</v>
      </c>
      <c r="AF787" s="9" t="e">
        <f>VLOOKUP(A787,raw_부광!A:L,12,FALSE)</f>
        <v>#N/A</v>
      </c>
    </row>
    <row r="788" spans="1:32" ht="12" customHeight="1">
      <c r="A788" s="19" t="s">
        <v>12926</v>
      </c>
      <c r="B788" s="203" t="str">
        <f>VLOOKUP(A788,raw_아이건설넷목록!$B:$R,2,FALSE)</f>
        <v xml:space="preserve">[기][A값][순][긴급]특수교육지원센터 외부창호 교체 및 방수공사 (긴급공고) </v>
      </c>
      <c r="C788" s="18" t="str">
        <f>VLOOKUP($A788,raw_아이건설넷목록!$B:$R,10,FALSE)</f>
        <v>서울특별시교육청 서울특별시성북강북교육지원청</v>
      </c>
      <c r="D788" s="19" t="s">
        <v>20</v>
      </c>
      <c r="E788" s="115">
        <f>VLOOKUP($A788,raw_아이건설넷목록!$B:$R,6,FALSE)</f>
        <v>488530000</v>
      </c>
      <c r="F788" s="115">
        <f>VLOOKUP($A788,raw_아이건설넷목록!$B:$R,5,FALSE)</f>
        <v>537383000</v>
      </c>
      <c r="G788" s="184">
        <v>1.006365</v>
      </c>
      <c r="H788" s="115">
        <f>VLOOKUP($A788,raw_아이건설넷목록!$B:$R,8,FALSE)</f>
        <v>26439878</v>
      </c>
      <c r="I788" s="114">
        <f>IF(E788="","-",IF(E788&lt;1000000000,낙찰하한율!$B$3,IF(AND(E788&lt;5000000000,E788&gt;=1000000000),낙찰하한율!$B$4,IF(AND(E788&gt;=5000000000,E788&lt;10000000000),낙찰하한율!$B$5,IF(AND(E788&gt;=10000000000,E788&lt;30000000000),낙찰하한율!$B$6)))))</f>
        <v>0.87744999999999995</v>
      </c>
      <c r="J788" s="115">
        <f t="shared" si="253"/>
        <v>477768187.92937267</v>
      </c>
      <c r="K788" s="115">
        <f>VLOOKUP($A788,raw_아이건설넷목록!$B:$R,9,FALSE)</f>
        <v>471702187</v>
      </c>
      <c r="L788" s="115">
        <f t="shared" si="254"/>
        <v>465210479.9918499</v>
      </c>
      <c r="M788" s="120">
        <f t="shared" si="255"/>
        <v>0.97973298195736236</v>
      </c>
      <c r="N788" s="115">
        <f t="shared" si="256"/>
        <v>477768187.92937267</v>
      </c>
      <c r="O788" s="119">
        <f t="shared" si="257"/>
        <v>0.88332397579347921</v>
      </c>
      <c r="P788" s="119"/>
      <c r="Q788" s="116">
        <f t="shared" si="258"/>
        <v>0.99403299893889252</v>
      </c>
      <c r="R788" s="134">
        <v>471953320</v>
      </c>
      <c r="S788" s="115" t="str">
        <f>VLOOKUP(A788,raw_아이건설넷결과!C:N,10,FALSE)</f>
        <v>티씨엠종합건설(주)</v>
      </c>
      <c r="T788" s="126">
        <f t="shared" si="259"/>
        <v>87.754559506114674</v>
      </c>
      <c r="U788" s="123">
        <f t="shared" si="260"/>
        <v>88.360729038755011</v>
      </c>
      <c r="V788" s="119">
        <f t="shared" si="252"/>
        <v>0.87824385959362317</v>
      </c>
      <c r="W788" s="178" t="str">
        <f>VLOOKUP(A788,raw_아이건설넷결과!C:H,6,FALSE)</f>
        <v>534,121,125</v>
      </c>
      <c r="X788" s="84">
        <f t="shared" si="261"/>
        <v>0.9939300740812419</v>
      </c>
      <c r="Y788" s="118">
        <f t="shared" si="262"/>
        <v>99393.007408124191</v>
      </c>
      <c r="Z788" s="121">
        <f t="shared" si="263"/>
        <v>471904788.18014997</v>
      </c>
      <c r="AA788" s="83">
        <f t="shared" si="264"/>
        <v>468838989.6691938</v>
      </c>
      <c r="AB788" s="118">
        <f t="shared" si="265"/>
        <v>459462209.87580991</v>
      </c>
      <c r="AC788" s="61" t="e">
        <f>INDEX(raw_공고목록!A:A,MATCH(직접!$A788,raw_공고목록!C:C,0))</f>
        <v>#N/A</v>
      </c>
      <c r="AD788" s="61" t="e">
        <f t="shared" si="266"/>
        <v>#N/A</v>
      </c>
      <c r="AE788" s="186" t="e">
        <f>LEFT(VLOOKUP($A788,raw_공고목록!$C:$X,7,FALSE),10)</f>
        <v>#N/A</v>
      </c>
      <c r="AF788" s="9" t="e">
        <f>VLOOKUP(A788,raw_부광!A:L,12,FALSE)</f>
        <v>#N/A</v>
      </c>
    </row>
    <row r="789" spans="1:32" ht="12" customHeight="1">
      <c r="A789" s="19" t="s">
        <v>12880</v>
      </c>
      <c r="B789" s="203" t="str">
        <f>VLOOKUP(A789,raw_아이건설넷목록!$B:$R,2,FALSE)</f>
        <v xml:space="preserve">[기][A값][순]교육연구정보원 외벽방수공사 </v>
      </c>
      <c r="C789" s="18" t="str">
        <f>VLOOKUP($A789,raw_아이건설넷목록!$B:$R,10,FALSE)</f>
        <v>서울특별시교육청 서울특별시교육청교육시설관리본부</v>
      </c>
      <c r="D789" s="19" t="s">
        <v>20</v>
      </c>
      <c r="E789" s="115">
        <f>VLOOKUP($A789,raw_아이건설넷목록!$B:$R,6,FALSE)</f>
        <v>493644546</v>
      </c>
      <c r="F789" s="115">
        <f>VLOOKUP($A789,raw_아이건설넷목록!$B:$R,5,FALSE)</f>
        <v>543009000</v>
      </c>
      <c r="G789" s="184">
        <v>1.00589</v>
      </c>
      <c r="H789" s="115">
        <f>VLOOKUP($A789,raw_아이건설넷목록!$B:$R,8,FALSE)</f>
        <v>36534084</v>
      </c>
      <c r="I789" s="114">
        <f>IF(E789="","-",IF(E789&lt;1000000000,낙찰하한율!$B$3,IF(AND(E789&lt;5000000000,E789&gt;=1000000000),낙찰하한율!$B$4,IF(AND(E789&gt;=5000000000,E789&lt;10000000000),낙찰하한율!$B$5,IF(AND(E789&gt;=10000000000,E789&lt;30000000000),낙찰하한율!$B$6)))))</f>
        <v>0.87744999999999995</v>
      </c>
      <c r="J789" s="115">
        <f t="shared" si="253"/>
        <v>483746867.56932449</v>
      </c>
      <c r="K789" s="115">
        <f>VLOOKUP($A789,raw_아이건설넷목록!$B:$R,9,FALSE)</f>
        <v>452566797</v>
      </c>
      <c r="L789" s="115">
        <f t="shared" si="254"/>
        <v>446127767.12564337</v>
      </c>
      <c r="M789" s="120">
        <f t="shared" si="255"/>
        <v>0.92693511591062272</v>
      </c>
      <c r="N789" s="115">
        <f t="shared" si="256"/>
        <v>483746867.56932449</v>
      </c>
      <c r="O789" s="119">
        <f t="shared" si="257"/>
        <v>0.88299098226085593</v>
      </c>
      <c r="P789" s="119"/>
      <c r="Q789" s="116">
        <f t="shared" si="258"/>
        <v>0.99905155529414302</v>
      </c>
      <c r="R789" s="134">
        <v>480488600</v>
      </c>
      <c r="S789" s="115" t="str">
        <f>VLOOKUP(A789,raw_아이건설넷결과!C:N,10,FALSE)</f>
        <v>디어반스페이스(주)</v>
      </c>
      <c r="T789" s="126">
        <f t="shared" si="259"/>
        <v>87.747963200647561</v>
      </c>
      <c r="U789" s="123">
        <f t="shared" si="260"/>
        <v>88.573098688626189</v>
      </c>
      <c r="V789" s="119">
        <f t="shared" si="252"/>
        <v>0.88486305015202327</v>
      </c>
      <c r="W789" s="178" t="str">
        <f>VLOOKUP(A789,raw_아이건설넷결과!C:H,6,FALSE)</f>
        <v>542,476,900</v>
      </c>
      <c r="X789" s="84">
        <f t="shared" si="261"/>
        <v>0.99902008990642877</v>
      </c>
      <c r="Y789" s="118">
        <f t="shared" si="262"/>
        <v>99902.008990642877</v>
      </c>
      <c r="Z789" s="121">
        <f t="shared" si="263"/>
        <v>480473607.89919996</v>
      </c>
      <c r="AA789" s="83">
        <f t="shared" si="264"/>
        <v>452123322.22760451</v>
      </c>
      <c r="AB789" s="118">
        <f t="shared" si="265"/>
        <v>443080855.78305238</v>
      </c>
      <c r="AC789" s="61" t="e">
        <f>INDEX(raw_공고목록!A:A,MATCH(직접!$A789,raw_공고목록!C:C,0))</f>
        <v>#N/A</v>
      </c>
      <c r="AD789" s="61" t="e">
        <f t="shared" si="266"/>
        <v>#N/A</v>
      </c>
      <c r="AE789" s="186" t="e">
        <f>LEFT(VLOOKUP($A789,raw_공고목록!$C:$X,7,FALSE),10)</f>
        <v>#N/A</v>
      </c>
      <c r="AF789" s="9" t="e">
        <f>VLOOKUP(A789,raw_부광!A:L,12,FALSE)</f>
        <v>#N/A</v>
      </c>
    </row>
    <row r="790" spans="1:32" ht="12" customHeight="1">
      <c r="A790" s="19" t="s">
        <v>12929</v>
      </c>
      <c r="B790" s="203" t="str">
        <f>VLOOKUP(A790,raw_아이건설넷목록!$B:$R,2,FALSE)</f>
        <v xml:space="preserve">[기][A값][순]한국문화의집 유니버설디자인 적용 환경개선공사(건축) </v>
      </c>
      <c r="C790" s="18" t="str">
        <f>VLOOKUP($A790,raw_아이건설넷목록!$B:$R,10,FALSE)</f>
        <v>국가유산진흥원</v>
      </c>
      <c r="D790" s="19" t="s">
        <v>20</v>
      </c>
      <c r="E790" s="115">
        <f>VLOOKUP($A790,raw_아이건설넷목록!$B:$R,6,FALSE)</f>
        <v>253000000</v>
      </c>
      <c r="F790" s="115">
        <f>VLOOKUP($A790,raw_아이건설넷목록!$B:$R,5,FALSE)</f>
        <v>278300000</v>
      </c>
      <c r="G790" s="184">
        <v>1.00437</v>
      </c>
      <c r="H790" s="115">
        <f>VLOOKUP($A790,raw_아이건설넷목록!$B:$R,8,FALSE)</f>
        <v>14543108</v>
      </c>
      <c r="I790" s="114">
        <f>IF(E790="","-",IF(E790&lt;1000000000,낙찰하한율!$B$3,IF(AND(E790&lt;5000000000,E790&gt;=1000000000),낙찰하한율!$B$4,IF(AND(E790&gt;=5000000000,E790&lt;10000000000),낙찰하한율!$B$5,IF(AND(E790&gt;=10000000000,E790&lt;30000000000),낙찰하한율!$B$6)))))</f>
        <v>0.87744999999999995</v>
      </c>
      <c r="J790" s="115">
        <f t="shared" si="253"/>
        <v>247043722.12934998</v>
      </c>
      <c r="K790" s="115">
        <f>VLOOKUP($A790,raw_아이건설넷목록!$B:$R,9,FALSE)</f>
        <v>243054888</v>
      </c>
      <c r="L790" s="115">
        <f t="shared" si="254"/>
        <v>239234697.10334879</v>
      </c>
      <c r="M790" s="120">
        <f t="shared" si="255"/>
        <v>0.97239126869158865</v>
      </c>
      <c r="N790" s="115">
        <f t="shared" si="256"/>
        <v>247043722.12934998</v>
      </c>
      <c r="O790" s="119">
        <f t="shared" si="257"/>
        <v>0.88149588193263206</v>
      </c>
      <c r="P790" s="119"/>
      <c r="Q790" s="116">
        <f t="shared" si="258"/>
        <v>0.9947730037005158</v>
      </c>
      <c r="R790" s="134">
        <v>244700190</v>
      </c>
      <c r="S790" s="115" t="str">
        <f>VLOOKUP(A790,raw_아이건설넷결과!C:N,10,FALSE)</f>
        <v>주식회사 통큰건설</v>
      </c>
      <c r="T790" s="126">
        <f t="shared" si="259"/>
        <v>87.748287415061583</v>
      </c>
      <c r="U790" s="123">
        <f t="shared" si="260"/>
        <v>88.391911441993528</v>
      </c>
      <c r="V790" s="119">
        <f t="shared" si="252"/>
        <v>0.87926766079770036</v>
      </c>
      <c r="W790" s="178" t="str">
        <f>VLOOKUP(A790,raw_아이건설넷결과!C:H,6,FALSE)</f>
        <v>276,835,500</v>
      </c>
      <c r="X790" s="84">
        <f t="shared" si="261"/>
        <v>0.99473769313690263</v>
      </c>
      <c r="Y790" s="118">
        <f t="shared" si="262"/>
        <v>99473.769313690267</v>
      </c>
      <c r="Z790" s="121">
        <f t="shared" si="263"/>
        <v>244691567.36039999</v>
      </c>
      <c r="AA790" s="83">
        <f t="shared" si="264"/>
        <v>241775858.59476823</v>
      </c>
      <c r="AB790" s="118">
        <f t="shared" si="265"/>
        <v>236940341.42287287</v>
      </c>
      <c r="AC790" s="61" t="e">
        <f>INDEX(raw_공고목록!A:A,MATCH(직접!$A790,raw_공고목록!C:C,0))</f>
        <v>#N/A</v>
      </c>
      <c r="AD790" s="61" t="e">
        <f t="shared" si="266"/>
        <v>#N/A</v>
      </c>
      <c r="AE790" s="186" t="e">
        <f>LEFT(VLOOKUP($A790,raw_공고목록!$C:$X,7,FALSE),10)</f>
        <v>#N/A</v>
      </c>
      <c r="AF790" s="9" t="e">
        <f>VLOOKUP(A790,raw_부광!A:L,12,FALSE)</f>
        <v>#N/A</v>
      </c>
    </row>
    <row r="791" spans="1:32" ht="12" customHeight="1">
      <c r="A791" s="19" t="s">
        <v>12947</v>
      </c>
      <c r="B791" s="203" t="str">
        <f>VLOOKUP(A791,raw_아이건설넷목록!$B:$R,2,FALSE)</f>
        <v xml:space="preserve">[A값][순]구로창의문화예술센터 내부 인테리어 공사(건축) (긴급공고) </v>
      </c>
      <c r="C791" s="18" t="str">
        <f>VLOOKUP($A791,raw_아이건설넷목록!$B:$R,10,FALSE)</f>
        <v>서울특별시 구로구</v>
      </c>
      <c r="D791" s="19" t="s">
        <v>20</v>
      </c>
      <c r="E791" s="115">
        <f>VLOOKUP($A791,raw_아이건설넷목록!$B:$R,6,FALSE)</f>
        <v>487272727</v>
      </c>
      <c r="F791" s="115">
        <f>VLOOKUP($A791,raw_아이건설넷목록!$B:$R,5,FALSE)</f>
        <v>536000000</v>
      </c>
      <c r="G791" s="184">
        <v>1.00637</v>
      </c>
      <c r="H791" s="115">
        <f>VLOOKUP($A791,raw_아이건설넷목록!$B:$R,8,FALSE)</f>
        <v>21436029</v>
      </c>
      <c r="I791" s="114">
        <f>IF(E791="","-",IF(E791&lt;1000000000,낙찰하한율!$B$3,IF(AND(E791&lt;5000000000,E791&gt;=1000000000),낙찰하한율!$B$4,IF(AND(E791&gt;=5000000000,E791&lt;10000000000),낙찰하한율!$B$5,IF(AND(E791&gt;=10000000000,E791&lt;30000000000),낙찰하한율!$B$6)))))</f>
        <v>0.87744999999999995</v>
      </c>
      <c r="J791" s="115">
        <f t="shared" si="253"/>
        <v>475936080.43794996</v>
      </c>
      <c r="K791" s="115">
        <f>VLOOKUP($A791,raw_아이건설넷목록!$B:$R,9,FALSE)</f>
        <v>469053275</v>
      </c>
      <c r="L791" s="115">
        <f t="shared" si="254"/>
        <v>462600321.47451502</v>
      </c>
      <c r="M791" s="120">
        <f t="shared" si="255"/>
        <v>0.9780149400879351</v>
      </c>
      <c r="N791" s="115">
        <f t="shared" si="256"/>
        <v>475936080.43794996</v>
      </c>
      <c r="O791" s="119">
        <f t="shared" si="257"/>
        <v>0.88327220142264873</v>
      </c>
      <c r="P791" s="119"/>
      <c r="Q791" s="116">
        <f t="shared" si="258"/>
        <v>0.99535163938849691</v>
      </c>
      <c r="R791" s="134">
        <v>470754000</v>
      </c>
      <c r="S791" s="115" t="str">
        <f>VLOOKUP(A791,raw_아이건설넷결과!C:N,10,FALSE)</f>
        <v>주식회사삼원건설산업</v>
      </c>
      <c r="T791" s="126">
        <f t="shared" si="259"/>
        <v>87.74836356189121</v>
      </c>
      <c r="U791" s="123">
        <f t="shared" si="260"/>
        <v>88.240644579544636</v>
      </c>
      <c r="V791" s="119">
        <f t="shared" si="252"/>
        <v>0.87827238805970154</v>
      </c>
      <c r="W791" s="178" t="str">
        <f>VLOOKUP(A791,raw_아이건설넷결과!C:H,6,FALSE)</f>
        <v>533,488,850</v>
      </c>
      <c r="X791" s="84">
        <f t="shared" si="261"/>
        <v>0.99531501865671645</v>
      </c>
      <c r="Y791" s="118">
        <f t="shared" si="262"/>
        <v>99531.501865671642</v>
      </c>
      <c r="Z791" s="121">
        <f t="shared" si="263"/>
        <v>470736776.78644997</v>
      </c>
      <c r="AA791" s="83">
        <f t="shared" si="264"/>
        <v>466855769.15761894</v>
      </c>
      <c r="AB791" s="118">
        <f t="shared" si="265"/>
        <v>457518653.77446657</v>
      </c>
      <c r="AC791" s="61" t="e">
        <f>INDEX(raw_공고목록!A:A,MATCH(직접!$A791,raw_공고목록!C:C,0))</f>
        <v>#N/A</v>
      </c>
      <c r="AD791" s="61" t="e">
        <f t="shared" si="266"/>
        <v>#N/A</v>
      </c>
      <c r="AE791" s="186" t="e">
        <f>LEFT(VLOOKUP($A791,raw_공고목록!$C:$X,7,FALSE),10)</f>
        <v>#N/A</v>
      </c>
      <c r="AF791" s="9" t="e">
        <f>VLOOKUP(A791,raw_부광!A:L,12,FALSE)</f>
        <v>#N/A</v>
      </c>
    </row>
    <row r="792" spans="1:32" ht="12" customHeight="1">
      <c r="A792" s="19" t="s">
        <v>12951</v>
      </c>
      <c r="B792" s="203" t="str">
        <f>VLOOKUP(A792,raw_아이건설넷목록!$B:$R,2,FALSE)</f>
        <v xml:space="preserve">[기][A값][수의][협정]청년취업사관학교 노원캠퍼스 조성공사(건축) </v>
      </c>
      <c r="C792" s="18" t="str">
        <f>VLOOKUP($A792,raw_아이건설넷목록!$B:$R,10,FALSE)</f>
        <v>(재)서울경제진흥원</v>
      </c>
      <c r="D792" s="19" t="s">
        <v>20</v>
      </c>
      <c r="E792" s="115">
        <f>VLOOKUP($A792,raw_아이건설넷목록!$B:$R,6,FALSE)</f>
        <v>224326364</v>
      </c>
      <c r="F792" s="115">
        <f>VLOOKUP($A792,raw_아이건설넷목록!$B:$R,5,FALSE)</f>
        <v>246759000</v>
      </c>
      <c r="G792" s="184">
        <v>1.0043899999999999</v>
      </c>
      <c r="H792" s="115">
        <f>VLOOKUP($A792,raw_아이건설넷목록!$B:$R,8,FALSE)</f>
        <v>13215012</v>
      </c>
      <c r="I792" s="114">
        <f>IF(E792="","-",IF(E792&lt;1000000000,낙찰하한율!$B$3,IF(AND(E792&lt;5000000000,E792&gt;=1000000000),낙찰하한율!$B$4,IF(AND(E792&gt;=5000000000,E792&lt;10000000000),낙찰하한율!$B$5,IF(AND(E792&gt;=10000000000,E792&lt;30000000000),낙찰하한율!$B$6)))))</f>
        <v>0.87744999999999995</v>
      </c>
      <c r="J792" s="115">
        <f t="shared" si="253"/>
        <v>219088701.29577446</v>
      </c>
      <c r="K792" s="115">
        <f>VLOOKUP($A792,raw_아이건설넷목록!$B:$R,9,FALSE)</f>
        <v>0</v>
      </c>
      <c r="L792" s="115">
        <f t="shared" si="254"/>
        <v>0</v>
      </c>
      <c r="M792" s="120">
        <f t="shared" si="255"/>
        <v>-7.4797227036820201E-3</v>
      </c>
      <c r="N792" s="115">
        <f t="shared" si="256"/>
        <v>219088701.29577446</v>
      </c>
      <c r="O792" s="119">
        <f t="shared" si="257"/>
        <v>0.88151997000143056</v>
      </c>
      <c r="P792" s="119"/>
      <c r="Q792" s="116">
        <f t="shared" si="258"/>
        <v>1.0082062928337703</v>
      </c>
      <c r="R792" s="134">
        <v>219915000</v>
      </c>
      <c r="S792" s="115" t="str">
        <f>VLOOKUP(A792,raw_아이건설넷결과!C:N,10,FALSE)</f>
        <v>강표건설 주식회사</v>
      </c>
      <c r="T792" s="126">
        <f t="shared" si="259"/>
        <v>87.745568638395596</v>
      </c>
      <c r="U792" s="123">
        <f t="shared" si="260"/>
        <v>88.396508676556564</v>
      </c>
      <c r="V792" s="119">
        <f t="shared" si="252"/>
        <v>0.89121369433333741</v>
      </c>
      <c r="W792" s="178" t="str">
        <f>VLOOKUP(A792,raw_아이건설넷결과!C:H,6,FALSE)</f>
        <v>248,782,450</v>
      </c>
      <c r="X792" s="84">
        <f t="shared" si="261"/>
        <v>1.0082001061764718</v>
      </c>
      <c r="Y792" s="118">
        <f t="shared" si="262"/>
        <v>100820.01061764719</v>
      </c>
      <c r="Z792" s="121">
        <f t="shared" si="263"/>
        <v>219913660.47309998</v>
      </c>
      <c r="AA792" s="83">
        <f t="shared" si="264"/>
        <v>0</v>
      </c>
      <c r="AB792" s="118">
        <f t="shared" si="265"/>
        <v>0</v>
      </c>
      <c r="AC792" s="61" t="e">
        <f>INDEX(raw_공고목록!A:A,MATCH(직접!$A792,raw_공고목록!C:C,0))</f>
        <v>#N/A</v>
      </c>
      <c r="AD792" s="61" t="e">
        <f t="shared" si="266"/>
        <v>#N/A</v>
      </c>
      <c r="AE792" s="186" t="e">
        <f>LEFT(VLOOKUP($A792,raw_공고목록!$C:$X,7,FALSE),10)</f>
        <v>#N/A</v>
      </c>
      <c r="AF792" s="9" t="e">
        <f>VLOOKUP(A792,raw_부광!A:L,12,FALSE)</f>
        <v>#N/A</v>
      </c>
    </row>
    <row r="793" spans="1:32" ht="12" customHeight="1">
      <c r="A793" s="19" t="s">
        <v>12953</v>
      </c>
      <c r="B793" s="203" t="str">
        <f>VLOOKUP(A793,raw_아이건설넷목록!$B:$R,2,FALSE)</f>
        <v xml:space="preserve">[기][A값][수의]서울시립대학교 제2공학관 구조보강공사 </v>
      </c>
      <c r="C793" s="18" t="str">
        <f>VLOOKUP($A793,raw_아이건설넷목록!$B:$R,10,FALSE)</f>
        <v>서울특별시 서울시립대학교</v>
      </c>
      <c r="D793" s="19" t="s">
        <v>20</v>
      </c>
      <c r="E793" s="115">
        <f>VLOOKUP($A793,raw_아이건설넷목록!$B:$R,6,FALSE)</f>
        <v>115970000</v>
      </c>
      <c r="F793" s="115">
        <f>VLOOKUP($A793,raw_아이건설넷목록!$B:$R,5,FALSE)</f>
        <v>127567000</v>
      </c>
      <c r="G793" s="184">
        <v>1.0098499999999999</v>
      </c>
      <c r="H793" s="115">
        <f>VLOOKUP($A793,raw_아이건설넷목록!$B:$R,8,FALSE)</f>
        <v>7095073</v>
      </c>
      <c r="I793" s="114">
        <f>IF(E793="","-",IF(E793&lt;1000000000,낙찰하한율!$B$3,IF(AND(E793&lt;5000000000,E793&gt;=1000000000),낙찰하한율!$B$4,IF(AND(E793&gt;=5000000000,E793&lt;10000000000),낙찰하한율!$B$5,IF(AND(E793&gt;=10000000000,E793&lt;30000000000),낙찰하한율!$B$6)))))</f>
        <v>0.87744999999999995</v>
      </c>
      <c r="J793" s="115">
        <f t="shared" si="253"/>
        <v>113905711.93802749</v>
      </c>
      <c r="K793" s="115">
        <f>VLOOKUP($A793,raw_아이건설넷목록!$B:$R,9,FALSE)</f>
        <v>0</v>
      </c>
      <c r="L793" s="115">
        <f t="shared" si="254"/>
        <v>0</v>
      </c>
      <c r="M793" s="120">
        <f t="shared" si="255"/>
        <v>-7.7680044046873993E-3</v>
      </c>
      <c r="N793" s="115">
        <f t="shared" si="256"/>
        <v>113905711.93802749</v>
      </c>
      <c r="O793" s="119">
        <f t="shared" si="257"/>
        <v>0.88660189637397835</v>
      </c>
      <c r="P793" s="119"/>
      <c r="Q793" s="116">
        <f t="shared" si="258"/>
        <v>0.99995403218335543</v>
      </c>
      <c r="R793" s="134">
        <v>112798020</v>
      </c>
      <c r="S793" s="115" t="str">
        <f>VLOOKUP(A793,raw_아이건설넷결과!C:N,10,FALSE)</f>
        <v>주식회사 로하스홈플랜</v>
      </c>
      <c r="T793" s="126">
        <f t="shared" si="259"/>
        <v>87.745791044313236</v>
      </c>
      <c r="U793" s="123">
        <f t="shared" si="260"/>
        <v>88.427387728367933</v>
      </c>
      <c r="V793" s="119">
        <f t="shared" si="252"/>
        <v>0.88422570100417819</v>
      </c>
      <c r="W793" s="178" t="str">
        <f>VLOOKUP(A793,raw_아이건설넷결과!C:H,6,FALSE)</f>
        <v>127,560,050</v>
      </c>
      <c r="X793" s="84">
        <f t="shared" si="261"/>
        <v>0.9999455188254015</v>
      </c>
      <c r="Y793" s="118">
        <f t="shared" si="262"/>
        <v>99994.551882540152</v>
      </c>
      <c r="Z793" s="121">
        <f t="shared" si="263"/>
        <v>112797067.06864999</v>
      </c>
      <c r="AA793" s="83">
        <f t="shared" si="264"/>
        <v>0</v>
      </c>
      <c r="AB793" s="118">
        <f t="shared" si="265"/>
        <v>0</v>
      </c>
      <c r="AC793" s="61" t="e">
        <f>INDEX(raw_공고목록!A:A,MATCH(직접!$A793,raw_공고목록!C:C,0))</f>
        <v>#N/A</v>
      </c>
      <c r="AD793" s="61" t="e">
        <f t="shared" si="266"/>
        <v>#N/A</v>
      </c>
      <c r="AE793" s="186" t="e">
        <f>LEFT(VLOOKUP($A793,raw_공고목록!$C:$X,7,FALSE),10)</f>
        <v>#N/A</v>
      </c>
      <c r="AF793" s="9" t="e">
        <f>VLOOKUP(A793,raw_부광!A:L,12,FALSE)</f>
        <v>#N/A</v>
      </c>
    </row>
    <row r="794" spans="1:32" ht="12" customHeight="1">
      <c r="A794" s="19" t="s">
        <v>12956</v>
      </c>
      <c r="B794" s="203" t="str">
        <f>VLOOKUP(A794,raw_아이건설넷목록!$B:$R,2,FALSE)</f>
        <v xml:space="preserve">[기][정][A값][순]2024년 강동고등학교 외벽방수 및 기타보수 공사 (정정공고) </v>
      </c>
      <c r="C794" s="18" t="str">
        <f>VLOOKUP($A794,raw_아이건설넷목록!$B:$R,10,FALSE)</f>
        <v>서울특별시교육청 강동고등학교</v>
      </c>
      <c r="D794" s="19" t="s">
        <v>20</v>
      </c>
      <c r="E794" s="115">
        <f>VLOOKUP($A794,raw_아이건설넷목록!$B:$R,6,FALSE)</f>
        <v>485800000</v>
      </c>
      <c r="F794" s="115">
        <f>VLOOKUP($A794,raw_아이건설넷목록!$B:$R,5,FALSE)</f>
        <v>534380000</v>
      </c>
      <c r="G794" s="184">
        <v>1.00637</v>
      </c>
      <c r="H794" s="115">
        <f>VLOOKUP($A794,raw_아이건설넷목록!$B:$R,8,FALSE)</f>
        <v>21839977</v>
      </c>
      <c r="I794" s="114">
        <f>IF(E794="","-",IF(E794&lt;1000000000,낙찰하한율!$B$3,IF(AND(E794&lt;5000000000,E794&gt;=1000000000),낙찰하한율!$B$4,IF(AND(E794&gt;=5000000000,E794&lt;10000000000),낙찰하한율!$B$5,IF(AND(E794&gt;=10000000000,E794&lt;30000000000),낙찰하한율!$B$6)))))</f>
        <v>0.87744999999999995</v>
      </c>
      <c r="J794" s="115">
        <f t="shared" si="253"/>
        <v>474555060.50782001</v>
      </c>
      <c r="K794" s="115">
        <f>VLOOKUP($A794,raw_아이건설넷목록!$B:$R,9,FALSE)</f>
        <v>428128453</v>
      </c>
      <c r="L794" s="115">
        <f t="shared" si="254"/>
        <v>422238518.6206978</v>
      </c>
      <c r="M794" s="120">
        <f t="shared" si="255"/>
        <v>0.89479511303079007</v>
      </c>
      <c r="N794" s="115">
        <f t="shared" si="256"/>
        <v>474555060.50782001</v>
      </c>
      <c r="O794" s="119">
        <f t="shared" si="257"/>
        <v>0.8832775260319915</v>
      </c>
      <c r="P794" s="119"/>
      <c r="Q794" s="116">
        <f t="shared" si="258"/>
        <v>0.99775999423340234</v>
      </c>
      <c r="R794" s="134">
        <v>470517900</v>
      </c>
      <c r="S794" s="115" t="str">
        <f>VLOOKUP(A794,raw_아이건설넷결과!C:N,10,FALSE)</f>
        <v>서하종합건설(주)</v>
      </c>
      <c r="T794" s="126">
        <f t="shared" si="259"/>
        <v>87.74797057041323</v>
      </c>
      <c r="U794" s="123">
        <f t="shared" si="260"/>
        <v>88.249848417192283</v>
      </c>
      <c r="V794" s="119">
        <f t="shared" si="252"/>
        <v>0.8804930948014521</v>
      </c>
      <c r="W794" s="178" t="str">
        <f>VLOOKUP(A794,raw_아이건설넷결과!C:H,6,FALSE)</f>
        <v>533,165,675</v>
      </c>
      <c r="X794" s="84">
        <f t="shared" si="261"/>
        <v>0.99772760020958873</v>
      </c>
      <c r="Y794" s="118">
        <f t="shared" si="262"/>
        <v>99772.760020958871</v>
      </c>
      <c r="Z794" s="121">
        <f t="shared" si="263"/>
        <v>470502710.7101</v>
      </c>
      <c r="AA794" s="83">
        <f t="shared" si="264"/>
        <v>427155573.99313372</v>
      </c>
      <c r="AB794" s="118">
        <f t="shared" si="265"/>
        <v>418612462.51327103</v>
      </c>
      <c r="AC794" s="61" t="e">
        <f>INDEX(raw_공고목록!A:A,MATCH(직접!$A794,raw_공고목록!C:C,0))</f>
        <v>#N/A</v>
      </c>
      <c r="AD794" s="61" t="e">
        <f t="shared" si="266"/>
        <v>#N/A</v>
      </c>
      <c r="AE794" s="186" t="e">
        <f>LEFT(VLOOKUP($A794,raw_공고목록!$C:$X,7,FALSE),10)</f>
        <v>#N/A</v>
      </c>
      <c r="AF794" s="9" t="e">
        <f>VLOOKUP(A794,raw_부광!A:L,12,FALSE)</f>
        <v>#N/A</v>
      </c>
    </row>
    <row r="795" spans="1:32" ht="12" customHeight="1">
      <c r="A795" s="19" t="s">
        <v>12977</v>
      </c>
      <c r="B795" s="203" t="str">
        <f>VLOOKUP(A795,raw_아이건설넷목록!$B:$R,2,FALSE)</f>
        <v xml:space="preserve">[기][A값][순]스포츠비즈홀 사무공간 리모델링 공사(건축·기계) (긴급공고) </v>
      </c>
      <c r="C795" s="18" t="str">
        <f>VLOOKUP($A795,raw_아이건설넷목록!$B:$R,10,FALSE)</f>
        <v>서울올림픽기념국민체육진흥공단</v>
      </c>
      <c r="D795" s="19" t="s">
        <v>20</v>
      </c>
      <c r="E795" s="115">
        <f>VLOOKUP($A795,raw_아이건설넷목록!$B:$R,6,FALSE)</f>
        <v>903636364</v>
      </c>
      <c r="F795" s="115">
        <f>VLOOKUP($A795,raw_아이건설넷목록!$B:$R,5,FALSE)</f>
        <v>994000000</v>
      </c>
      <c r="G795" s="184">
        <v>1.00536</v>
      </c>
      <c r="H795" s="115">
        <f>VLOOKUP($A795,raw_아이건설넷목록!$B:$R,8,FALSE)</f>
        <v>57747287</v>
      </c>
      <c r="I795" s="114">
        <f>IF(E795="","-",IF(E795&lt;1000000000,낙찰하한율!$B$3,IF(AND(E795&lt;5000000000,E795&gt;=1000000000),낙찰하한율!$B$4,IF(AND(E795&gt;=5000000000,E795&lt;10000000000),낙찰하한율!$B$5,IF(AND(E795&gt;=10000000000,E795&lt;30000000000),낙찰하한율!$B$6)))))</f>
        <v>0.87744999999999995</v>
      </c>
      <c r="J795" s="115">
        <f t="shared" si="253"/>
        <v>883937143.22984993</v>
      </c>
      <c r="K795" s="115">
        <f>VLOOKUP($A795,raw_아이건설넷목록!$B:$R,9,FALSE)</f>
        <v>905440136</v>
      </c>
      <c r="L795" s="115">
        <f t="shared" si="254"/>
        <v>892087429.22638083</v>
      </c>
      <c r="M795" s="120">
        <f t="shared" si="255"/>
        <v>1.014704672509994</v>
      </c>
      <c r="N795" s="115">
        <f t="shared" si="256"/>
        <v>883937143.22984993</v>
      </c>
      <c r="O795" s="119">
        <f t="shared" si="257"/>
        <v>0.88244321726184405</v>
      </c>
      <c r="P795" s="119"/>
      <c r="Q795" s="116">
        <f t="shared" si="258"/>
        <v>1.0134732492947887</v>
      </c>
      <c r="R795" s="134">
        <v>891013400</v>
      </c>
      <c r="S795" s="115" t="str">
        <f>VLOOKUP(A795,raw_아이건설넷결과!C:N,10,FALSE)</f>
        <v>주식회사 에스엘아이디앤씨</v>
      </c>
      <c r="T795" s="126">
        <f t="shared" si="259"/>
        <v>88.610649244898255</v>
      </c>
      <c r="U795" s="123">
        <f t="shared" si="260"/>
        <v>89.269595333284173</v>
      </c>
      <c r="V795" s="119">
        <f t="shared" si="252"/>
        <v>0.89639175050301811</v>
      </c>
      <c r="W795" s="178" t="str">
        <f>VLOOKUP(A795,raw_아이건설넷결과!C:H,6,FALSE)</f>
        <v>998,115,200</v>
      </c>
      <c r="X795" s="84">
        <f t="shared" si="261"/>
        <v>1.0041400402414487</v>
      </c>
      <c r="Y795" s="118">
        <f t="shared" si="262"/>
        <v>100414.00402414486</v>
      </c>
      <c r="Z795" s="121">
        <f t="shared" si="263"/>
        <v>882873112.26185</v>
      </c>
      <c r="AA795" s="83">
        <f t="shared" si="264"/>
        <v>909188694.59926271</v>
      </c>
      <c r="AB795" s="118">
        <f t="shared" si="265"/>
        <v>891004920.70727742</v>
      </c>
      <c r="AC795" s="61" t="e">
        <f>INDEX(raw_공고목록!A:A,MATCH(직접!$A795,raw_공고목록!C:C,0))</f>
        <v>#N/A</v>
      </c>
      <c r="AD795" s="61" t="e">
        <f t="shared" si="266"/>
        <v>#N/A</v>
      </c>
      <c r="AE795" s="186" t="e">
        <f>LEFT(VLOOKUP($A795,raw_공고목록!$C:$X,7,FALSE),10)</f>
        <v>#N/A</v>
      </c>
      <c r="AF795" s="9" t="e">
        <f>VLOOKUP(A795,raw_부광!A:L,12,FALSE)</f>
        <v>#N/A</v>
      </c>
    </row>
    <row r="796" spans="1:32" ht="12" customHeight="1">
      <c r="A796" s="19" t="s">
        <v>12980</v>
      </c>
      <c r="B796" s="203" t="str">
        <f>VLOOKUP(A796,raw_아이건설넷목록!$B:$R,2,FALSE)</f>
        <v xml:space="preserve">[기][A값][순]도봉도서관 화장실개선 공사 (긴급공고) </v>
      </c>
      <c r="C796" s="18" t="str">
        <f>VLOOKUP($A796,raw_아이건설넷목록!$B:$R,10,FALSE)</f>
        <v>서울특별시교육청 서울특별시교육청교육시설관리본부</v>
      </c>
      <c r="D796" s="19" t="s">
        <v>20</v>
      </c>
      <c r="E796" s="115">
        <f>VLOOKUP($A796,raw_아이건설넷목록!$B:$R,6,FALSE)</f>
        <v>529593637</v>
      </c>
      <c r="F796" s="115">
        <f>VLOOKUP($A796,raw_아이건설넷목록!$B:$R,5,FALSE)</f>
        <v>582553000</v>
      </c>
      <c r="G796" s="184">
        <v>1.0063500000000001</v>
      </c>
      <c r="H796" s="115">
        <f>VLOOKUP($A796,raw_아이건설넷목록!$B:$R,8,FALSE)</f>
        <v>29725890</v>
      </c>
      <c r="I796" s="114">
        <f>IF(E796="","-",IF(E796&lt;1000000000,낙찰하한율!$B$3,IF(AND(E796&lt;5000000000,E796&gt;=1000000000),낙찰하한율!$B$4,IF(AND(E796&gt;=5000000000,E796&lt;10000000000),낙찰하한율!$B$5,IF(AND(E796&gt;=10000000000,E796&lt;30000000000),낙찰하한율!$B$6)))))</f>
        <v>0.87744999999999995</v>
      </c>
      <c r="J796" s="115">
        <f t="shared" si="253"/>
        <v>518049910.84404755</v>
      </c>
      <c r="K796" s="115">
        <f>VLOOKUP($A796,raw_아이건설넷목록!$B:$R,9,FALSE)</f>
        <v>505989450</v>
      </c>
      <c r="L796" s="115">
        <f t="shared" si="254"/>
        <v>499018433.34735006</v>
      </c>
      <c r="M796" s="120">
        <f t="shared" si="255"/>
        <v>0.96911814416173969</v>
      </c>
      <c r="N796" s="115">
        <f t="shared" si="256"/>
        <v>518049910.84404755</v>
      </c>
      <c r="O796" s="119">
        <f t="shared" si="257"/>
        <v>0.88332140738186216</v>
      </c>
      <c r="P796" s="119"/>
      <c r="Q796" s="116">
        <f t="shared" si="258"/>
        <v>1.0100104683859699</v>
      </c>
      <c r="R796" s="134">
        <v>519921000</v>
      </c>
      <c r="S796" s="115" t="str">
        <f>VLOOKUP(A796,raw_아이건설넷결과!C:N,10,FALSE)</f>
        <v>티와이이엔지 주식회사</v>
      </c>
      <c r="T796" s="126">
        <f t="shared" si="259"/>
        <v>87.746865703317482</v>
      </c>
      <c r="U796" s="123">
        <f t="shared" si="260"/>
        <v>88.365921093388494</v>
      </c>
      <c r="V796" s="119">
        <f t="shared" si="252"/>
        <v>0.89248703551436526</v>
      </c>
      <c r="W796" s="178" t="str">
        <f>VLOOKUP(A796,raw_아이건설넷결과!C:H,6,FALSE)</f>
        <v>588,372,750</v>
      </c>
      <c r="X796" s="84">
        <f t="shared" si="261"/>
        <v>1.009990078155979</v>
      </c>
      <c r="Y796" s="118">
        <f t="shared" si="262"/>
        <v>100999.0078155979</v>
      </c>
      <c r="Z796" s="121">
        <f t="shared" si="263"/>
        <v>519910577.30699998</v>
      </c>
      <c r="AA796" s="83">
        <f t="shared" si="264"/>
        <v>511044324.15160084</v>
      </c>
      <c r="AB796" s="118">
        <f t="shared" si="265"/>
        <v>500823437.66856879</v>
      </c>
      <c r="AC796" s="61" t="e">
        <f>INDEX(raw_공고목록!A:A,MATCH(직접!$A796,raw_공고목록!C:C,0))</f>
        <v>#N/A</v>
      </c>
      <c r="AD796" s="61" t="e">
        <f t="shared" si="266"/>
        <v>#N/A</v>
      </c>
      <c r="AE796" s="186" t="e">
        <f>LEFT(VLOOKUP($A796,raw_공고목록!$C:$X,7,FALSE),10)</f>
        <v>#N/A</v>
      </c>
      <c r="AF796" s="9" t="e">
        <f>VLOOKUP(A796,raw_부광!A:L,12,FALSE)</f>
        <v>#N/A</v>
      </c>
    </row>
    <row r="797" spans="1:32" ht="12" customHeight="1">
      <c r="A797" s="19" t="s">
        <v>12959</v>
      </c>
      <c r="B797" s="203" t="str">
        <f>VLOOKUP(A797,raw_아이건설넷목록!$B:$R,2,FALSE)</f>
        <v xml:space="preserve">[기][A값][순][협정][공지]청년취업사관학교 강남캠퍼스 조성공사(건축) </v>
      </c>
      <c r="C797" s="18" t="str">
        <f>VLOOKUP($A797,raw_아이건설넷목록!$B:$R,10,FALSE)</f>
        <v>(재)서울경제진흥원</v>
      </c>
      <c r="D797" s="19" t="s">
        <v>20</v>
      </c>
      <c r="E797" s="115">
        <f>VLOOKUP($A797,raw_아이건설넷목록!$B:$R,6,FALSE)</f>
        <v>707248183</v>
      </c>
      <c r="F797" s="115">
        <f>VLOOKUP($A797,raw_아이건설넷목록!$B:$R,5,FALSE)</f>
        <v>777973000</v>
      </c>
      <c r="G797" s="184">
        <v>1.0062599999999999</v>
      </c>
      <c r="H797" s="115">
        <f>VLOOKUP($A797,raw_아이건설넷목록!$B:$R,8,FALSE)</f>
        <v>32188616</v>
      </c>
      <c r="I797" s="114">
        <f>IF(E797="","-",IF(E797&lt;1000000000,낙찰하한율!$B$3,IF(AND(E797&lt;5000000000,E797&gt;=1000000000),낙찰하한율!$B$4,IF(AND(E797&gt;=5000000000,E797&lt;10000000000),낙찰하한율!$B$5,IF(AND(E797&gt;=10000000000,E797&lt;30000000000),낙찰하한율!$B$6)))))</f>
        <v>0.87744999999999995</v>
      </c>
      <c r="J797" s="115">
        <f t="shared" si="253"/>
        <v>690850402.62020087</v>
      </c>
      <c r="K797" s="115">
        <f>VLOOKUP($A797,raw_아이건설넷목록!$B:$R,9,FALSE)</f>
        <v>684035171</v>
      </c>
      <c r="L797" s="115">
        <f t="shared" si="254"/>
        <v>674550886.54705071</v>
      </c>
      <c r="M797" s="120">
        <f t="shared" si="255"/>
        <v>0.9823825575260785</v>
      </c>
      <c r="N797" s="115">
        <f t="shared" si="256"/>
        <v>690850402.62020087</v>
      </c>
      <c r="O797" s="119">
        <f t="shared" si="257"/>
        <v>0.88317991198405255</v>
      </c>
      <c r="P797" s="119"/>
      <c r="Q797" s="116">
        <f t="shared" si="258"/>
        <v>1.0059905978769588</v>
      </c>
      <c r="R797" s="134">
        <v>690666500</v>
      </c>
      <c r="S797" s="115" t="str">
        <f>VLOOKUP(A797,raw_아이건설넷결과!C:N,10,FALSE)</f>
        <v>(주)조명건설</v>
      </c>
      <c r="T797" s="126">
        <f t="shared" si="259"/>
        <v>87.748914017746699</v>
      </c>
      <c r="U797" s="123">
        <f t="shared" si="260"/>
        <v>88.252805503909698</v>
      </c>
      <c r="V797" s="119">
        <f t="shared" si="252"/>
        <v>0.8877769536989073</v>
      </c>
      <c r="W797" s="178" t="str">
        <f>VLOOKUP(A797,raw_아이건설넷결과!C:H,6,FALSE)</f>
        <v>782,600,050</v>
      </c>
      <c r="X797" s="84">
        <f t="shared" si="261"/>
        <v>1.0059475714452815</v>
      </c>
      <c r="Y797" s="118">
        <f t="shared" si="262"/>
        <v>100594.75714452815</v>
      </c>
      <c r="Z797" s="121">
        <f t="shared" si="263"/>
        <v>690637128.76329994</v>
      </c>
      <c r="AA797" s="83">
        <f t="shared" si="264"/>
        <v>688103519.0506078</v>
      </c>
      <c r="AB797" s="118">
        <f t="shared" si="265"/>
        <v>674341448.6695956</v>
      </c>
      <c r="AC797" s="61" t="e">
        <f>INDEX(raw_공고목록!A:A,MATCH(직접!$A797,raw_공고목록!C:C,0))</f>
        <v>#N/A</v>
      </c>
      <c r="AD797" s="61" t="e">
        <f t="shared" si="266"/>
        <v>#N/A</v>
      </c>
      <c r="AE797" s="186" t="e">
        <f>LEFT(VLOOKUP($A797,raw_공고목록!$C:$X,7,FALSE),10)</f>
        <v>#N/A</v>
      </c>
      <c r="AF797" s="9" t="e">
        <f>VLOOKUP(A797,raw_부광!A:L,12,FALSE)</f>
        <v>#N/A</v>
      </c>
    </row>
    <row r="798" spans="1:32" ht="12" customHeight="1">
      <c r="A798" s="19" t="s">
        <v>12943</v>
      </c>
      <c r="B798" s="203" t="str">
        <f>VLOOKUP(A798,raw_아이건설넷목록!$B:$R,2,FALSE)</f>
        <v xml:space="preserve">[기][A값][순]동광모자원 창호교체 및 기타 보수공사 </v>
      </c>
      <c r="C798" s="18" t="str">
        <f>VLOOKUP($A798,raw_아이건설넷목록!$B:$R,10,FALSE)</f>
        <v>동광모자원</v>
      </c>
      <c r="D798" s="19" t="s">
        <v>20</v>
      </c>
      <c r="E798" s="115">
        <f>VLOOKUP($A798,raw_아이건설넷목록!$B:$R,6,FALSE)</f>
        <v>267125455</v>
      </c>
      <c r="F798" s="115">
        <f>VLOOKUP($A798,raw_아이건설넷목록!$B:$R,5,FALSE)</f>
        <v>293838000</v>
      </c>
      <c r="G798" s="184">
        <v>1.00437</v>
      </c>
      <c r="H798" s="115">
        <f>VLOOKUP($A798,raw_아이건설넷목록!$B:$R,8,FALSE)</f>
        <v>13943877</v>
      </c>
      <c r="I798" s="114">
        <f>IF(E798="","-",IF(E798&lt;1000000000,낙찰하한율!$B$3,IF(AND(E798&lt;5000000000,E798&gt;=1000000000),낙찰하한율!$B$4,IF(AND(E798&gt;=5000000000,E798&lt;10000000000),낙찰하한율!$B$5,IF(AND(E798&gt;=10000000000,E798&lt;30000000000),낙찰하한율!$B$6)))))</f>
        <v>0.87744999999999995</v>
      </c>
      <c r="J798" s="115">
        <f t="shared" si="253"/>
        <v>260663684.25539699</v>
      </c>
      <c r="K798" s="115">
        <f>VLOOKUP($A798,raw_아이건설넷목록!$B:$R,9,FALSE)</f>
        <v>258716647</v>
      </c>
      <c r="L798" s="115">
        <f t="shared" si="254"/>
        <v>254650293.97244221</v>
      </c>
      <c r="M798" s="120">
        <f t="shared" si="255"/>
        <v>0.98104675073240566</v>
      </c>
      <c r="N798" s="115">
        <f t="shared" si="256"/>
        <v>260663684.25539699</v>
      </c>
      <c r="O798" s="119">
        <f t="shared" si="257"/>
        <v>0.8814754829825312</v>
      </c>
      <c r="P798" s="119"/>
      <c r="Q798" s="116">
        <f t="shared" si="258"/>
        <v>1.0118335594347088</v>
      </c>
      <c r="R798" s="134">
        <v>262588000</v>
      </c>
      <c r="S798" s="115" t="str">
        <f>VLOOKUP(A798,raw_아이건설넷결과!C:N,10,FALSE)</f>
        <v>주식회사 도담플래닝</v>
      </c>
      <c r="T798" s="126">
        <f t="shared" si="259"/>
        <v>87.747809960169775</v>
      </c>
      <c r="U798" s="123">
        <f t="shared" si="260"/>
        <v>88.322446825212026</v>
      </c>
      <c r="V798" s="119">
        <f t="shared" si="252"/>
        <v>0.89364888135639364</v>
      </c>
      <c r="W798" s="178" t="str">
        <f>VLOOKUP(A798,raw_아이건설넷결과!C:H,6,FALSE)</f>
        <v>297,306,075</v>
      </c>
      <c r="X798" s="84">
        <f t="shared" si="261"/>
        <v>1.0118026769852777</v>
      </c>
      <c r="Y798" s="118">
        <f t="shared" si="262"/>
        <v>101180.26769852776</v>
      </c>
      <c r="Z798" s="121">
        <f t="shared" si="263"/>
        <v>262580037.63509998</v>
      </c>
      <c r="AA798" s="83">
        <f t="shared" si="264"/>
        <v>261770196.01525512</v>
      </c>
      <c r="AB798" s="118">
        <f t="shared" si="265"/>
        <v>256534792.09495002</v>
      </c>
      <c r="AC798" s="61" t="e">
        <f>INDEX(raw_공고목록!A:A,MATCH(직접!$A798,raw_공고목록!C:C,0))</f>
        <v>#N/A</v>
      </c>
      <c r="AD798" s="61" t="e">
        <f t="shared" si="266"/>
        <v>#N/A</v>
      </c>
      <c r="AE798" s="186" t="e">
        <f>LEFT(VLOOKUP($A798,raw_공고목록!$C:$X,7,FALSE),10)</f>
        <v>#N/A</v>
      </c>
      <c r="AF798" s="9" t="e">
        <f>VLOOKUP(A798,raw_부광!A:L,12,FALSE)</f>
        <v>#N/A</v>
      </c>
    </row>
    <row r="799" spans="1:32" ht="12" customHeight="1">
      <c r="A799" s="19" t="s">
        <v>12967</v>
      </c>
      <c r="B799" s="203" t="str">
        <f>VLOOKUP(A799,raw_아이건설넷목록!$B:$R,2,FALSE)</f>
        <v xml:space="preserve">[기][A값][순]동물사 건축분야 시설물 개선공사 (긴급공고) </v>
      </c>
      <c r="C799" s="18" t="str">
        <f>VLOOKUP($A799,raw_아이건설넷목록!$B:$R,10,FALSE)</f>
        <v>서울특별시</v>
      </c>
      <c r="D799" s="19" t="s">
        <v>20</v>
      </c>
      <c r="E799" s="115">
        <f>VLOOKUP($A799,raw_아이건설넷목록!$B:$R,6,FALSE)</f>
        <v>406363637</v>
      </c>
      <c r="F799" s="115">
        <f>VLOOKUP($A799,raw_아이건설넷목록!$B:$R,5,FALSE)</f>
        <v>447000000</v>
      </c>
      <c r="G799" s="184">
        <v>1.0049300000000001</v>
      </c>
      <c r="H799" s="115">
        <f>VLOOKUP($A799,raw_아이건설넷목록!$B:$R,8,FALSE)</f>
        <v>26962825</v>
      </c>
      <c r="I799" s="114">
        <f>IF(E799="","-",IF(E799&lt;1000000000,낙찰하한율!$B$3,IF(AND(E799&lt;5000000000,E799&gt;=1000000000),낙찰하한율!$B$4,IF(AND(E799&gt;=5000000000,E799&lt;10000000000),낙찰하한율!$B$5,IF(AND(E799&gt;=10000000000,E799&lt;30000000000),낙찰하한율!$B$6)))))</f>
        <v>0.87744999999999995</v>
      </c>
      <c r="J799" s="115">
        <f t="shared" si="253"/>
        <v>397458089.54325002</v>
      </c>
      <c r="K799" s="115">
        <f>VLOOKUP($A799,raw_아이건설넷목록!$B:$R,9,FALSE)</f>
        <v>374403153</v>
      </c>
      <c r="L799" s="115">
        <f t="shared" si="254"/>
        <v>368723981.33340424</v>
      </c>
      <c r="M799" s="120">
        <f t="shared" si="255"/>
        <v>0.93166984697153943</v>
      </c>
      <c r="N799" s="115">
        <f t="shared" si="256"/>
        <v>397458089.54325002</v>
      </c>
      <c r="O799" s="119">
        <f t="shared" si="257"/>
        <v>0.88205351000956056</v>
      </c>
      <c r="P799" s="119"/>
      <c r="Q799" s="116">
        <f t="shared" si="258"/>
        <v>1.0053780021150112</v>
      </c>
      <c r="R799" s="134">
        <v>397633805</v>
      </c>
      <c r="S799" s="115" t="str">
        <f>VLOOKUP(A799,raw_아이건설넷결과!C:N,10,FALSE)</f>
        <v>덕원산업건설(주)</v>
      </c>
      <c r="T799" s="126">
        <f t="shared" si="259"/>
        <v>87.745039868885826</v>
      </c>
      <c r="U799" s="123">
        <f t="shared" si="260"/>
        <v>88.480299258723406</v>
      </c>
      <c r="V799" s="119">
        <f t="shared" si="252"/>
        <v>0.88956108501118569</v>
      </c>
      <c r="W799" s="178" t="str">
        <f>VLOOKUP(A799,raw_아이건설넷결과!C:H,6,FALSE)</f>
        <v>449,403,775</v>
      </c>
      <c r="X799" s="84">
        <f t="shared" si="261"/>
        <v>1.0053775727069352</v>
      </c>
      <c r="Y799" s="118">
        <f t="shared" si="262"/>
        <v>100537.75727069352</v>
      </c>
      <c r="Z799" s="121">
        <f t="shared" si="263"/>
        <v>397633636.57749999</v>
      </c>
      <c r="AA799" s="83">
        <f t="shared" si="264"/>
        <v>376416533.17696327</v>
      </c>
      <c r="AB799" s="118">
        <f t="shared" si="265"/>
        <v>368888202.51342398</v>
      </c>
      <c r="AC799" s="61" t="e">
        <f>INDEX(raw_공고목록!A:A,MATCH(직접!$A799,raw_공고목록!C:C,0))</f>
        <v>#N/A</v>
      </c>
      <c r="AD799" s="61" t="e">
        <f t="shared" si="266"/>
        <v>#N/A</v>
      </c>
      <c r="AE799" s="186" t="e">
        <f>LEFT(VLOOKUP($A799,raw_공고목록!$C:$X,7,FALSE),10)</f>
        <v>#N/A</v>
      </c>
      <c r="AF799" s="9" t="e">
        <f>VLOOKUP(A799,raw_부광!A:L,12,FALSE)</f>
        <v>#N/A</v>
      </c>
    </row>
    <row r="800" spans="1:32" ht="12" customHeight="1">
      <c r="A800" s="19" t="s">
        <v>12998</v>
      </c>
      <c r="B800" s="203" t="str">
        <f>VLOOKUP(A800,raw_아이건설넷목록!$B:$R,2,FALSE)</f>
        <v xml:space="preserve">[기][A값][순][협정]효창종합사회복지관 안전 환경 조성 공사 (건축, 기계, 조경) </v>
      </c>
      <c r="C800" s="18" t="str">
        <f>VLOOKUP($A800,raw_아이건설넷목록!$B:$R,10,FALSE)</f>
        <v>서울특별시 용산구</v>
      </c>
      <c r="D800" s="19" t="s">
        <v>20</v>
      </c>
      <c r="E800" s="115">
        <f>VLOOKUP($A800,raw_아이건설넷목록!$B:$R,6,FALSE)</f>
        <v>4465219546</v>
      </c>
      <c r="F800" s="115">
        <f>VLOOKUP($A800,raw_아이건설넷목록!$B:$R,5,FALSE)</f>
        <v>4911740000</v>
      </c>
      <c r="G800" s="184">
        <v>1.0093700000000001</v>
      </c>
      <c r="H800" s="115">
        <f>VLOOKUP($A800,raw_아이건설넷목록!$B:$R,8,FALSE)</f>
        <v>237479214</v>
      </c>
      <c r="I800" s="114">
        <f>IF(E800="","-",IF(E800&lt;1000000000,낙찰하한율!$B$3,IF(AND(E800&lt;5000000000,E800&gt;=1000000000),낙찰하한율!$B$4,IF(AND(E800&gt;=5000000000,E800&lt;10000000000),낙찰하한율!$B$5,IF(AND(E800&gt;=10000000000,E800&lt;30000000000),낙찰하한율!$B$6)))))</f>
        <v>0.86745000000000005</v>
      </c>
      <c r="J800" s="115">
        <f t="shared" si="253"/>
        <v>4332089387.4620104</v>
      </c>
      <c r="K800" s="115">
        <f>VLOOKUP($A800,raw_아이건설넷목록!$B:$R,9,FALSE)</f>
        <v>3834998672</v>
      </c>
      <c r="L800" s="115">
        <f t="shared" si="254"/>
        <v>3793513957.3655071</v>
      </c>
      <c r="M800" s="120">
        <f t="shared" si="255"/>
        <v>0.88296428312789654</v>
      </c>
      <c r="N800" s="115">
        <f t="shared" si="256"/>
        <v>4332089387.4620104</v>
      </c>
      <c r="O800" s="119">
        <f t="shared" si="257"/>
        <v>0.87599095577334574</v>
      </c>
      <c r="P800" s="119"/>
      <c r="Q800" s="116">
        <f t="shared" si="258"/>
        <v>0.99375879495763586</v>
      </c>
      <c r="R800" s="134">
        <v>4265574900</v>
      </c>
      <c r="S800" s="115" t="str">
        <f>VLOOKUP(A800,raw_아이건설넷결과!C:N,10,FALSE)</f>
        <v>신성씨앤디 주식회사</v>
      </c>
      <c r="T800" s="126">
        <f t="shared" si="259"/>
        <v>86.745117660303663</v>
      </c>
      <c r="U800" s="123">
        <f t="shared" si="260"/>
        <v>87.390007723754053</v>
      </c>
      <c r="V800" s="119">
        <f t="shared" si="252"/>
        <v>0.86844476702757067</v>
      </c>
      <c r="W800" s="178" t="str">
        <f>VLOOKUP(A800,raw_아이건설넷결과!C:H,6,FALSE)</f>
        <v>4,881,078,525</v>
      </c>
      <c r="X800" s="84">
        <f t="shared" si="261"/>
        <v>0.99375751261263834</v>
      </c>
      <c r="Y800" s="118">
        <f t="shared" si="262"/>
        <v>99375.751261263838</v>
      </c>
      <c r="Z800" s="121">
        <f t="shared" si="263"/>
        <v>4265569436.3269501</v>
      </c>
      <c r="AA800" s="83">
        <f t="shared" si="264"/>
        <v>3811058741.1594911</v>
      </c>
      <c r="AB800" s="118">
        <f t="shared" si="265"/>
        <v>3734837566.3363013</v>
      </c>
      <c r="AC800" s="61" t="e">
        <f>INDEX(raw_공고목록!A:A,MATCH(직접!$A800,raw_공고목록!C:C,0))</f>
        <v>#N/A</v>
      </c>
      <c r="AD800" s="61" t="e">
        <f t="shared" si="266"/>
        <v>#N/A</v>
      </c>
      <c r="AE800" s="186" t="e">
        <f>LEFT(VLOOKUP($A800,raw_공고목록!$C:$X,7,FALSE),10)</f>
        <v>#N/A</v>
      </c>
      <c r="AF800" s="9" t="e">
        <f>VLOOKUP(A800,raw_부광!A:L,12,FALSE)</f>
        <v>#N/A</v>
      </c>
    </row>
    <row r="801" spans="1:32" ht="12" customHeight="1">
      <c r="A801" s="19" t="s">
        <v>13010</v>
      </c>
      <c r="B801" s="203" t="str">
        <f>VLOOKUP(A801,raw_아이건설넷목록!$B:$R,2,FALSE)</f>
        <v xml:space="preserve">[기][A값][순]서울명일동우체국 건립공사(건축) </v>
      </c>
      <c r="C801" s="18" t="str">
        <f>VLOOKUP($A801,raw_아이건설넷목록!$B:$R,10,FALSE)</f>
        <v>과학기술정보통신부 우정사업본부 서울지방우정청</v>
      </c>
      <c r="D801" s="19" t="s">
        <v>20</v>
      </c>
      <c r="E801" s="115">
        <f>VLOOKUP($A801,raw_아이건설넷목록!$B:$R,6,FALSE)</f>
        <v>1003803636</v>
      </c>
      <c r="F801" s="115">
        <f>VLOOKUP($A801,raw_아이건설넷목록!$B:$R,5,FALSE)</f>
        <v>1082000000</v>
      </c>
      <c r="G801" s="184">
        <v>1.0043800000000001</v>
      </c>
      <c r="H801" s="115">
        <f>VLOOKUP($A801,raw_아이건설넷목록!$B:$R,8,FALSE)</f>
        <v>57166964</v>
      </c>
      <c r="I801" s="114">
        <f>IF(E801="","-",IF(E801&lt;1000000000,낙찰하한율!$B$3,IF(AND(E801&lt;5000000000,E801&gt;=1000000000),낙찰하한율!$B$4,IF(AND(E801&gt;=5000000000,E801&lt;10000000000),낙찰하한율!$B$5,IF(AND(E801&gt;=10000000000,E801&lt;30000000000),낙찰하한율!$B$6)))))</f>
        <v>0.86745000000000005</v>
      </c>
      <c r="J801" s="115">
        <f t="shared" si="253"/>
        <v>950269365.42020011</v>
      </c>
      <c r="K801" s="115">
        <f>VLOOKUP($A801,raw_아이건설넷목록!$B:$R,9,FALSE)</f>
        <v>822240830</v>
      </c>
      <c r="L801" s="115">
        <f t="shared" si="254"/>
        <v>809325399.93869197</v>
      </c>
      <c r="M801" s="120">
        <f t="shared" si="255"/>
        <v>0.85421290680482831</v>
      </c>
      <c r="N801" s="115">
        <f t="shared" si="256"/>
        <v>950269365.42020011</v>
      </c>
      <c r="O801" s="119">
        <f t="shared" si="257"/>
        <v>0.87146136985010314</v>
      </c>
      <c r="P801" s="119"/>
      <c r="Q801" s="116">
        <f t="shared" si="258"/>
        <v>1.0021120011304299</v>
      </c>
      <c r="R801" s="134">
        <v>948140665</v>
      </c>
      <c r="S801" s="115" t="str">
        <f>VLOOKUP(A801,raw_아이건설넷결과!C:N,10,FALSE)</f>
        <v>주식회사 혜암</v>
      </c>
      <c r="T801" s="126">
        <f t="shared" si="259"/>
        <v>86.746548524103332</v>
      </c>
      <c r="U801" s="123">
        <f t="shared" si="260"/>
        <v>87.44532446048683</v>
      </c>
      <c r="V801" s="119">
        <f t="shared" si="252"/>
        <v>0.87628527264325329</v>
      </c>
      <c r="W801" s="178" t="str">
        <f>VLOOKUP(A801,raw_아이건설넷결과!C:H,6,FALSE)</f>
        <v>1,084,266,850</v>
      </c>
      <c r="X801" s="84">
        <f t="shared" si="261"/>
        <v>1.0020950554528651</v>
      </c>
      <c r="Y801" s="118">
        <f t="shared" si="262"/>
        <v>100209.50554528652</v>
      </c>
      <c r="Z801" s="121">
        <f t="shared" si="263"/>
        <v>948124760.11070001</v>
      </c>
      <c r="AA801" s="83">
        <f t="shared" si="264"/>
        <v>823963470.13445985</v>
      </c>
      <c r="AB801" s="118">
        <f t="shared" si="265"/>
        <v>807484200.73177063</v>
      </c>
      <c r="AC801" s="61" t="e">
        <f>INDEX(raw_공고목록!A:A,MATCH(직접!$A801,raw_공고목록!C:C,0))</f>
        <v>#N/A</v>
      </c>
      <c r="AD801" s="61" t="e">
        <f t="shared" si="266"/>
        <v>#N/A</v>
      </c>
      <c r="AE801" s="186" t="e">
        <f>LEFT(VLOOKUP($A801,raw_공고목록!$C:$X,7,FALSE),10)</f>
        <v>#N/A</v>
      </c>
      <c r="AF801" s="9" t="e">
        <f>VLOOKUP(A801,raw_부광!A:L,12,FALSE)</f>
        <v>#N/A</v>
      </c>
    </row>
    <row r="802" spans="1:32" ht="12" customHeight="1">
      <c r="A802" s="19" t="s">
        <v>13012</v>
      </c>
      <c r="B802" s="203" t="str">
        <f>VLOOKUP(A802,raw_아이건설넷목록!$B:$R,2,FALSE)</f>
        <v xml:space="preserve">[기][A값][순]강북문화예술회관 시설 개선 공사 (건축, 기계) </v>
      </c>
      <c r="C802" s="18" t="str">
        <f>VLOOKUP($A802,raw_아이건설넷목록!$B:$R,10,FALSE)</f>
        <v>서울특별시 강북구</v>
      </c>
      <c r="D802" s="19" t="s">
        <v>20</v>
      </c>
      <c r="E802" s="115">
        <f>VLOOKUP($A802,raw_아이건설넷목록!$B:$R,6,FALSE)</f>
        <v>463219091</v>
      </c>
      <c r="F802" s="115">
        <f>VLOOKUP($A802,raw_아이건설넷목록!$B:$R,5,FALSE)</f>
        <v>509541000</v>
      </c>
      <c r="G802" s="184">
        <v>1.0065900000000001</v>
      </c>
      <c r="H802" s="115">
        <f>VLOOKUP($A802,raw_아이건설넷목록!$B:$R,8,FALSE)</f>
        <v>25757756</v>
      </c>
      <c r="I802" s="114">
        <f>IF(E802="","-",IF(E802&lt;1000000000,낙찰하한율!$B$3,IF(AND(E802&lt;5000000000,E802&gt;=1000000000),낙찰하한율!$B$4,IF(AND(E802&gt;=5000000000,E802&lt;10000000000),낙찰하한율!$B$5,IF(AND(E802&gt;=10000000000,E802&lt;30000000000),낙찰하한율!$B$6)))))</f>
        <v>0.87744999999999995</v>
      </c>
      <c r="J802" s="115">
        <f t="shared" si="253"/>
        <v>453199731.03326553</v>
      </c>
      <c r="K802" s="115">
        <f>VLOOKUP($A802,raw_아이건설넷목록!$B:$R,9,FALSE)</f>
        <v>447591904</v>
      </c>
      <c r="L802" s="115">
        <f t="shared" si="254"/>
        <v>441530703.95441282</v>
      </c>
      <c r="M802" s="120">
        <f t="shared" si="255"/>
        <v>0.98049044309848399</v>
      </c>
      <c r="N802" s="115">
        <f t="shared" si="256"/>
        <v>453199731.03326553</v>
      </c>
      <c r="O802" s="119">
        <f t="shared" si="257"/>
        <v>0.88354026381547335</v>
      </c>
      <c r="P802" s="119"/>
      <c r="Q802" s="116">
        <f t="shared" si="258"/>
        <v>1.0048057530054455</v>
      </c>
      <c r="R802" s="134">
        <v>452402000</v>
      </c>
      <c r="S802" s="115" t="str">
        <f>VLOOKUP(A802,raw_아이건설넷결과!C:N,10,FALSE)</f>
        <v>아전이엔씨(주)</v>
      </c>
      <c r="T802" s="126">
        <f t="shared" si="259"/>
        <v>87.748050441439531</v>
      </c>
      <c r="U802" s="123">
        <f t="shared" si="260"/>
        <v>88.364455672036897</v>
      </c>
      <c r="V802" s="119">
        <f t="shared" si="252"/>
        <v>0.88786182073670228</v>
      </c>
      <c r="W802" s="178" t="str">
        <f>VLOOKUP(A802,raw_아이건설넷결과!C:H,6,FALSE)</f>
        <v>511,972,825</v>
      </c>
      <c r="X802" s="84">
        <f t="shared" si="261"/>
        <v>1.0047725796353975</v>
      </c>
      <c r="Y802" s="118">
        <f t="shared" si="262"/>
        <v>100477.25796353974</v>
      </c>
      <c r="Z802" s="121">
        <f t="shared" si="263"/>
        <v>452387168.29404998</v>
      </c>
      <c r="AA802" s="83">
        <f t="shared" si="264"/>
        <v>449728072.00599915</v>
      </c>
      <c r="AB802" s="118">
        <f t="shared" si="265"/>
        <v>440733510.56587917</v>
      </c>
      <c r="AC802" s="61" t="e">
        <f>INDEX(raw_공고목록!A:A,MATCH(직접!$A802,raw_공고목록!C:C,0))</f>
        <v>#N/A</v>
      </c>
      <c r="AD802" s="61" t="e">
        <f t="shared" si="266"/>
        <v>#N/A</v>
      </c>
      <c r="AE802" s="186" t="e">
        <f>LEFT(VLOOKUP($A802,raw_공고목록!$C:$X,7,FALSE),10)</f>
        <v>#N/A</v>
      </c>
      <c r="AF802" s="9" t="e">
        <f>VLOOKUP(A802,raw_부광!A:L,12,FALSE)</f>
        <v>#N/A</v>
      </c>
    </row>
    <row r="803" spans="1:32" ht="12" customHeight="1">
      <c r="A803" s="19" t="s">
        <v>13017</v>
      </c>
      <c r="B803" s="203" t="str">
        <f>VLOOKUP(A803,raw_아이건설넷목록!$B:$R,2,FALSE)</f>
        <v xml:space="preserve">[기][정][A값][순]양정중학교 장애인편의시설 설치공사(건축) 전자입찰 공고 (정정공고) </v>
      </c>
      <c r="C803" s="18" t="str">
        <f>VLOOKUP($A803,raw_아이건설넷목록!$B:$R,10,FALSE)</f>
        <v>서울특별시강서교육청 양정중학교</v>
      </c>
      <c r="D803" s="19" t="s">
        <v>20</v>
      </c>
      <c r="E803" s="115">
        <f>VLOOKUP($A803,raw_아이건설넷목록!$B:$R,6,FALSE)</f>
        <v>219000000</v>
      </c>
      <c r="F803" s="115">
        <f>VLOOKUP($A803,raw_아이건설넷목록!$B:$R,5,FALSE)</f>
        <v>240900000</v>
      </c>
      <c r="G803" s="184">
        <v>1.0043800000000001</v>
      </c>
      <c r="H803" s="115">
        <f>VLOOKUP($A803,raw_아이건설넷목록!$B:$R,8,FALSE)</f>
        <v>9019652</v>
      </c>
      <c r="I803" s="114">
        <f>IF(E803="","-",IF(E803&lt;1000000000,낙찰하한율!$B$3,IF(AND(E803&lt;5000000000,E803&gt;=1000000000),낙찰하한율!$B$4,IF(AND(E803&gt;=5000000000,E803&lt;10000000000),낙찰하한율!$B$5,IF(AND(E803&gt;=10000000000,E803&lt;30000000000),낙찰하한율!$B$6)))))</f>
        <v>0.87744999999999995</v>
      </c>
      <c r="J803" s="115">
        <f t="shared" si="253"/>
        <v>213408897.70049998</v>
      </c>
      <c r="K803" s="115">
        <f>VLOOKUP($A803,raw_아이건설넷목록!$B:$R,9,FALSE)</f>
        <v>189370461</v>
      </c>
      <c r="L803" s="115">
        <f t="shared" si="254"/>
        <v>186395905.54679641</v>
      </c>
      <c r="M803" s="120">
        <f t="shared" si="255"/>
        <v>0.87658510245532473</v>
      </c>
      <c r="N803" s="115">
        <f t="shared" si="256"/>
        <v>213408897.70049998</v>
      </c>
      <c r="O803" s="119">
        <f t="shared" si="257"/>
        <v>0.88144272450591621</v>
      </c>
      <c r="P803" s="119"/>
      <c r="Q803" s="116">
        <f t="shared" si="258"/>
        <v>0.99845459883008958</v>
      </c>
      <c r="R803" s="134">
        <v>212156400</v>
      </c>
      <c r="S803" s="115" t="str">
        <f>VLOOKUP(A803,raw_아이건설넷결과!C:N,10,FALSE)</f>
        <v>주식회사 한아디엔씨</v>
      </c>
      <c r="T803" s="126">
        <f t="shared" si="259"/>
        <v>87.745857665301315</v>
      </c>
      <c r="U803" s="123">
        <f t="shared" si="260"/>
        <v>88.20538533448331</v>
      </c>
      <c r="V803" s="119">
        <f t="shared" si="252"/>
        <v>0.88068244084682445</v>
      </c>
      <c r="W803" s="178" t="str">
        <f>VLOOKUP(A803,raw_아이건설넷결과!C:H,6,FALSE)</f>
        <v>240,525,450</v>
      </c>
      <c r="X803" s="84">
        <f t="shared" si="261"/>
        <v>0.99844520547945204</v>
      </c>
      <c r="Y803" s="118">
        <f t="shared" si="262"/>
        <v>99844.520547945198</v>
      </c>
      <c r="Z803" s="121">
        <f t="shared" si="263"/>
        <v>212154414.4551</v>
      </c>
      <c r="AA803" s="83">
        <f t="shared" si="264"/>
        <v>189076028.84488356</v>
      </c>
      <c r="AB803" s="118">
        <f t="shared" si="265"/>
        <v>185294508.26798588</v>
      </c>
      <c r="AC803" s="61" t="e">
        <f>INDEX(raw_공고목록!A:A,MATCH(직접!$A803,raw_공고목록!C:C,0))</f>
        <v>#N/A</v>
      </c>
      <c r="AD803" s="61" t="e">
        <f t="shared" si="266"/>
        <v>#N/A</v>
      </c>
      <c r="AE803" s="186" t="e">
        <f>LEFT(VLOOKUP($A803,raw_공고목록!$C:$X,7,FALSE),10)</f>
        <v>#N/A</v>
      </c>
      <c r="AF803" s="9" t="e">
        <f>VLOOKUP(A803,raw_부광!A:L,12,FALSE)</f>
        <v>#N/A</v>
      </c>
    </row>
    <row r="804" spans="1:32" ht="12" customHeight="1">
      <c r="A804" s="19" t="s">
        <v>13026</v>
      </c>
      <c r="B804" s="203" t="str">
        <f>VLOOKUP(A804,raw_아이건설넷목록!$B:$R,2,FALSE)</f>
        <v xml:space="preserve">[기][A값][순][방사청-24-7-1] 시설사업 시설공사 </v>
      </c>
      <c r="C804" s="18" t="str">
        <f>VLOOKUP($A804,raw_아이건설넷목록!$B:$R,10,FALSE)</f>
        <v>수도방위사령부</v>
      </c>
      <c r="D804" s="19" t="s">
        <v>20</v>
      </c>
      <c r="E804" s="115">
        <f>VLOOKUP($A804,raw_아이건설넷목록!$B:$R,6,FALSE)</f>
        <v>1265410000</v>
      </c>
      <c r="F804" s="115">
        <f>VLOOKUP($A804,raw_아이건설넷목록!$B:$R,5,FALSE)</f>
        <v>1391951000</v>
      </c>
      <c r="G804" s="184">
        <v>1.00498</v>
      </c>
      <c r="H804" s="115">
        <f>VLOOKUP($A804,raw_아이건설넷목록!$B:$R,8,FALSE)</f>
        <v>76026798</v>
      </c>
      <c r="I804" s="114">
        <f>IF(E804="","-",IF(E804&lt;1000000000,낙찰하한율!$B$3,IF(AND(E804&lt;5000000000,E804&gt;=1000000000),낙찰하한율!$B$4,IF(AND(E804&gt;=5000000000,E804&lt;10000000000),낙찰하한율!$B$5,IF(AND(E804&gt;=10000000000,E804&lt;30000000000),낙찰하한율!$B$6)))))</f>
        <v>0.86745000000000005</v>
      </c>
      <c r="J804" s="115">
        <f t="shared" si="253"/>
        <v>1223538337.5417511</v>
      </c>
      <c r="K804" s="115">
        <f>VLOOKUP($A804,raw_아이건설넷목록!$B:$R,9,FALSE)</f>
        <v>1161137399</v>
      </c>
      <c r="L804" s="115">
        <f t="shared" si="254"/>
        <v>1143581465.9820795</v>
      </c>
      <c r="M804" s="120">
        <f t="shared" si="255"/>
        <v>0.93876027168370491</v>
      </c>
      <c r="N804" s="115">
        <f t="shared" si="256"/>
        <v>1223538337.5417511</v>
      </c>
      <c r="O804" s="119">
        <f t="shared" si="257"/>
        <v>0.8720194809075722</v>
      </c>
      <c r="P804" s="119"/>
      <c r="Q804" s="116">
        <f t="shared" si="258"/>
        <v>0.99931297488829995</v>
      </c>
      <c r="R804" s="134">
        <v>1216695700</v>
      </c>
      <c r="S804" s="115" t="str">
        <f>VLOOKUP(A804,raw_아이건설넷결과!C:N,10,FALSE)</f>
        <v>하우텍씨엔알건설(주)</v>
      </c>
      <c r="T804" s="126">
        <f t="shared" si="259"/>
        <v>86.745658274366164</v>
      </c>
      <c r="U804" s="123">
        <f t="shared" si="260"/>
        <v>87.470098413360276</v>
      </c>
      <c r="V804" s="119">
        <f t="shared" si="252"/>
        <v>0.87409377197904237</v>
      </c>
      <c r="W804" s="178" t="str">
        <f>VLOOKUP(A804,raw_아이건설넷결과!C:H,6,FALSE)</f>
        <v>1,390,984,716</v>
      </c>
      <c r="X804" s="84">
        <f t="shared" si="261"/>
        <v>0.99930580602334418</v>
      </c>
      <c r="Y804" s="118">
        <f t="shared" si="262"/>
        <v>99930.580602334419</v>
      </c>
      <c r="Z804" s="121">
        <f t="shared" si="263"/>
        <v>1216687043.9691</v>
      </c>
      <c r="AA804" s="83">
        <f t="shared" si="264"/>
        <v>1160331344.4115443</v>
      </c>
      <c r="AB804" s="118">
        <f t="shared" si="265"/>
        <v>1137124717.5233135</v>
      </c>
      <c r="AC804" s="61" t="e">
        <f>INDEX(raw_공고목록!A:A,MATCH(직접!$A804,raw_공고목록!C:C,0))</f>
        <v>#N/A</v>
      </c>
      <c r="AD804" s="61" t="e">
        <f t="shared" si="266"/>
        <v>#N/A</v>
      </c>
      <c r="AE804" s="186" t="e">
        <f>LEFT(VLOOKUP($A804,raw_공고목록!$C:$X,7,FALSE),10)</f>
        <v>#N/A</v>
      </c>
      <c r="AF804" s="9" t="e">
        <f>VLOOKUP(A804,raw_부광!A:L,12,FALSE)</f>
        <v>#N/A</v>
      </c>
    </row>
    <row r="805" spans="1:32" ht="12" customHeight="1">
      <c r="A805" s="19" t="s">
        <v>13035</v>
      </c>
      <c r="B805" s="203" t="str">
        <f>VLOOKUP(A805,raw_아이건설넷목록!$B:$R,2,FALSE)</f>
        <v xml:space="preserve">[기][A값][순]서울문화예술교육센터 은평 공연장 외 조성 건축(기계)공사 (긴급공고) </v>
      </c>
      <c r="C805" s="18" t="str">
        <f>VLOOKUP($A805,raw_아이건설넷목록!$B:$R,10,FALSE)</f>
        <v>재단법인서울문화재단</v>
      </c>
      <c r="D805" s="19" t="s">
        <v>20</v>
      </c>
      <c r="E805" s="115">
        <f>VLOOKUP($A805,raw_아이건설넷목록!$B:$R,6,FALSE)</f>
        <v>1488249091</v>
      </c>
      <c r="F805" s="115">
        <f>VLOOKUP($A805,raw_아이건설넷목록!$B:$R,5,FALSE)</f>
        <v>1637074000</v>
      </c>
      <c r="G805" s="184">
        <v>1.0065900000000001</v>
      </c>
      <c r="H805" s="115">
        <f>VLOOKUP($A805,raw_아이건설넷목록!$B:$R,8,FALSE)</f>
        <v>69542563</v>
      </c>
      <c r="I805" s="114">
        <f>IF(E805="","-",IF(E805&lt;1000000000,낙찰하한율!$B$3,IF(AND(E805&lt;5000000000,E805&gt;=1000000000),낙찰하한율!$B$4,IF(AND(E805&gt;=5000000000,E805&lt;10000000000),낙찰하한율!$B$5,IF(AND(E805&gt;=10000000000,E805&lt;30000000000),낙찰하한율!$B$6)))))</f>
        <v>0.86745000000000005</v>
      </c>
      <c r="J805" s="115">
        <f t="shared" si="253"/>
        <v>1438656034.1798172</v>
      </c>
      <c r="K805" s="115">
        <f>VLOOKUP($A805,raw_아이건설넷목록!$B:$R,9,FALSE)</f>
        <v>1377398594</v>
      </c>
      <c r="L805" s="115">
        <f t="shared" si="254"/>
        <v>1358746137.7197709</v>
      </c>
      <c r="M805" s="120">
        <f t="shared" si="255"/>
        <v>0.95031858895955224</v>
      </c>
      <c r="N805" s="115">
        <f t="shared" si="256"/>
        <v>1438656034.1798172</v>
      </c>
      <c r="O805" s="119">
        <f t="shared" si="257"/>
        <v>0.87342010428835637</v>
      </c>
      <c r="P805" s="119"/>
      <c r="Q805" s="116">
        <f t="shared" si="258"/>
        <v>0.99516199876525202</v>
      </c>
      <c r="R805" s="134">
        <v>1422427360</v>
      </c>
      <c r="S805" s="115" t="str">
        <f>VLOOKUP(A805,raw_아이건설넷결과!C:N,10,FALSE)</f>
        <v>(주)재우씨엔씨</v>
      </c>
      <c r="T805" s="126">
        <f t="shared" si="259"/>
        <v>86.749277859130629</v>
      </c>
      <c r="U805" s="123">
        <f t="shared" si="260"/>
        <v>87.314928974271737</v>
      </c>
      <c r="V805" s="119">
        <f t="shared" si="252"/>
        <v>0.86888397225782099</v>
      </c>
      <c r="W805" s="178" t="str">
        <f>VLOOKUP(A805,raw_아이건설넷결과!C:H,6,FALSE)</f>
        <v>1,629,076,925</v>
      </c>
      <c r="X805" s="84">
        <f t="shared" si="261"/>
        <v>0.99511501923553858</v>
      </c>
      <c r="Y805" s="118">
        <f t="shared" si="262"/>
        <v>99511.501923553864</v>
      </c>
      <c r="Z805" s="121">
        <f t="shared" si="263"/>
        <v>1422360645.3169</v>
      </c>
      <c r="AA805" s="83">
        <f t="shared" si="264"/>
        <v>1370670028.3633137</v>
      </c>
      <c r="AB805" s="118">
        <f t="shared" si="265"/>
        <v>1343256627.7960474</v>
      </c>
      <c r="AC805" s="61" t="e">
        <f>INDEX(raw_공고목록!A:A,MATCH(직접!$A805,raw_공고목록!C:C,0))</f>
        <v>#N/A</v>
      </c>
      <c r="AD805" s="61" t="e">
        <f t="shared" si="266"/>
        <v>#N/A</v>
      </c>
      <c r="AE805" s="186" t="e">
        <f>LEFT(VLOOKUP($A805,raw_공고목록!$C:$X,7,FALSE),10)</f>
        <v>#N/A</v>
      </c>
      <c r="AF805" s="9" t="e">
        <f>VLOOKUP(A805,raw_부광!A:L,12,FALSE)</f>
        <v>#N/A</v>
      </c>
    </row>
    <row r="806" spans="1:32" ht="12" customHeight="1">
      <c r="A806" s="19" t="s">
        <v>12887</v>
      </c>
      <c r="B806" s="203" t="str">
        <f>VLOOKUP(A806,raw_아이건설넷목록!$B:$R,2,FALSE)</f>
        <v xml:space="preserve">[기][A값][순][공지]2024년 중앙관 지하2층 대강당 리모델링공사(건축기계) </v>
      </c>
      <c r="C806" s="18" t="str">
        <f>VLOOKUP($A806,raw_아이건설넷목록!$B:$R,10,FALSE)</f>
        <v>한국보훈복지의료공단 중앙보훈병원</v>
      </c>
      <c r="D806" s="19" t="s">
        <v>20</v>
      </c>
      <c r="E806" s="115">
        <f>VLOOKUP($A806,raw_아이건설넷목록!$B:$R,6,FALSE)</f>
        <v>527272727</v>
      </c>
      <c r="F806" s="115">
        <f>VLOOKUP($A806,raw_아이건설넷목록!$B:$R,5,FALSE)</f>
        <v>580000000</v>
      </c>
      <c r="G806" s="184">
        <v>1.00936</v>
      </c>
      <c r="H806" s="115">
        <f>VLOOKUP($A806,raw_아이건설넷목록!$B:$R,8,FALSE)</f>
        <v>30727925</v>
      </c>
      <c r="I806" s="114">
        <f>IF(E806="","-",IF(E806&lt;1000000000,낙찰하한율!$B$3,IF(AND(E806&lt;5000000000,E806&gt;=1000000000),낙찰하한율!$B$4,IF(AND(E806&gt;=5000000000,E806&lt;10000000000),낙찰하한율!$B$5,IF(AND(E806&gt;=10000000000,E806&lt;30000000000),낙찰하한율!$B$6)))))</f>
        <v>0.87744999999999995</v>
      </c>
      <c r="J806" s="115">
        <f t="shared" si="253"/>
        <v>517450207.76874995</v>
      </c>
      <c r="K806" s="115">
        <f>VLOOKUP($A806,raw_아이건설넷목록!$B:$R,9,FALSE)</f>
        <v>499370804</v>
      </c>
      <c r="L806" s="115">
        <f t="shared" si="254"/>
        <v>493964016.43093121</v>
      </c>
      <c r="M806" s="120">
        <f t="shared" si="255"/>
        <v>0.9632110076459437</v>
      </c>
      <c r="N806" s="115">
        <f t="shared" si="256"/>
        <v>517450207.76874995</v>
      </c>
      <c r="O806" s="119">
        <f t="shared" si="257"/>
        <v>0.88612238801462817</v>
      </c>
      <c r="P806" s="119"/>
      <c r="Q806" s="116">
        <f t="shared" si="258"/>
        <v>1.0002260012678785</v>
      </c>
      <c r="R806" s="134">
        <v>512801724</v>
      </c>
      <c r="S806" s="115" t="str">
        <f>VLOOKUP(A806,raw_아이건설넷결과!C:N,10,FALSE)</f>
        <v>(주)남산건설</v>
      </c>
      <c r="T806" s="126">
        <f t="shared" si="259"/>
        <v>88.324601666871644</v>
      </c>
      <c r="U806" s="123">
        <f t="shared" si="260"/>
        <v>88.946882169020014</v>
      </c>
      <c r="V806" s="119">
        <f t="shared" si="252"/>
        <v>0.88414090344827589</v>
      </c>
      <c r="W806" s="178" t="str">
        <f>VLOOKUP(A806,raw_아이건설넷결과!C:H,6,FALSE)</f>
        <v>576,525,800</v>
      </c>
      <c r="X806" s="84">
        <f t="shared" si="261"/>
        <v>0.99400999999999995</v>
      </c>
      <c r="Y806" s="118">
        <f t="shared" si="262"/>
        <v>99401</v>
      </c>
      <c r="Z806" s="121">
        <f t="shared" si="263"/>
        <v>509638270.41874999</v>
      </c>
      <c r="AA806" s="83">
        <f t="shared" si="264"/>
        <v>496379572.88404</v>
      </c>
      <c r="AB806" s="118">
        <f t="shared" si="265"/>
        <v>486451981.42635918</v>
      </c>
      <c r="AC806" s="61" t="e">
        <f>INDEX(raw_공고목록!A:A,MATCH(직접!$A806,raw_공고목록!C:C,0))</f>
        <v>#N/A</v>
      </c>
      <c r="AD806" s="61" t="e">
        <f t="shared" si="266"/>
        <v>#N/A</v>
      </c>
      <c r="AE806" s="186" t="e">
        <f>LEFT(VLOOKUP($A806,raw_공고목록!$C:$X,7,FALSE),10)</f>
        <v>#N/A</v>
      </c>
      <c r="AF806" s="9" t="e">
        <f>VLOOKUP(A806,raw_부광!A:L,12,FALSE)</f>
        <v>#N/A</v>
      </c>
    </row>
    <row r="807" spans="1:32" ht="12" customHeight="1">
      <c r="A807" s="19" t="s">
        <v>12898</v>
      </c>
      <c r="B807" s="203" t="str">
        <f>VLOOKUP(A807,raw_아이건설넷목록!$B:$R,2,FALSE)</f>
        <v xml:space="preserve">[기][A값][순][협정]지하2층 수영장 천장 및 타일 보강공사 </v>
      </c>
      <c r="C807" s="18" t="str">
        <f>VLOOKUP($A807,raw_아이건설넷목록!$B:$R,10,FALSE)</f>
        <v>서울지방조달청</v>
      </c>
      <c r="D807" s="19" t="s">
        <v>20</v>
      </c>
      <c r="E807" s="115">
        <f>VLOOKUP($A807,raw_아이건설넷목록!$B:$R,6,FALSE)</f>
        <v>825833637</v>
      </c>
      <c r="F807" s="115">
        <f>VLOOKUP($A807,raw_아이건설넷목록!$B:$R,5,FALSE)</f>
        <v>830857000</v>
      </c>
      <c r="G807" s="184">
        <v>1.0046600000000001</v>
      </c>
      <c r="H807" s="115">
        <f>VLOOKUP($A807,raw_아이건설넷목록!$B:$R,8,FALSE)</f>
        <v>48592909</v>
      </c>
      <c r="I807" s="114">
        <f>IF(E807="","-",IF(E807&lt;1000000000,낙찰하한율!$B$3,IF(AND(E807&lt;5000000000,E807&gt;=1000000000),낙찰하한율!$B$4,IF(AND(E807&gt;=5000000000,E807&lt;10000000000),낙찰하한율!$B$5,IF(AND(E807&gt;=10000000000,E807&lt;30000000000),낙찰하한율!$B$6)))))</f>
        <v>0.87744999999999995</v>
      </c>
      <c r="J807" s="115">
        <f t="shared" si="253"/>
        <v>738387840.95981908</v>
      </c>
      <c r="K807" s="115">
        <f>VLOOKUP($A807,raw_아이건설넷목록!$B:$R,9,FALSE)</f>
        <v>709571249</v>
      </c>
      <c r="L807" s="115">
        <f t="shared" si="254"/>
        <v>698620293.99993324</v>
      </c>
      <c r="M807" s="120">
        <f t="shared" si="255"/>
        <v>0.95011183555165457</v>
      </c>
      <c r="N807" s="115">
        <f t="shared" si="256"/>
        <v>738387840.95981908</v>
      </c>
      <c r="O807" s="119">
        <f t="shared" si="257"/>
        <v>0.88179291353898936</v>
      </c>
      <c r="P807" s="119"/>
      <c r="Q807" s="116">
        <f t="shared" si="258"/>
        <v>1.0157831336775129</v>
      </c>
      <c r="R807" s="134">
        <v>746497000</v>
      </c>
      <c r="S807" s="115" t="str">
        <f>VLOOKUP(A807,raw_아이건설넷결과!C:N,10,FALSE)</f>
        <v>종합건설미래 주식회사</v>
      </c>
      <c r="T807" s="126">
        <f t="shared" si="259"/>
        <v>87.79342650125794</v>
      </c>
      <c r="U807" s="123">
        <f t="shared" si="260"/>
        <v>88.49660439594571</v>
      </c>
      <c r="V807" s="119">
        <f t="shared" si="252"/>
        <v>0.89846628240479409</v>
      </c>
      <c r="W807" s="178" t="str">
        <f>VLOOKUP(A807,raw_아이건설넷결과!C:H,6,FALSE)</f>
        <v>843,531,800</v>
      </c>
      <c r="X807" s="84">
        <f t="shared" si="261"/>
        <v>1.0152550920314807</v>
      </c>
      <c r="Y807" s="118">
        <f t="shared" si="262"/>
        <v>101525.50920314807</v>
      </c>
      <c r="Z807" s="121">
        <f t="shared" si="263"/>
        <v>746112038.90794992</v>
      </c>
      <c r="AA807" s="83">
        <f t="shared" si="264"/>
        <v>720395823.70638764</v>
      </c>
      <c r="AB807" s="118">
        <f t="shared" si="265"/>
        <v>705987907.23225987</v>
      </c>
      <c r="AC807" s="61" t="e">
        <f>INDEX(raw_공고목록!A:A,MATCH(직접!$A807,raw_공고목록!C:C,0))</f>
        <v>#N/A</v>
      </c>
      <c r="AD807" s="61" t="e">
        <f t="shared" si="266"/>
        <v>#N/A</v>
      </c>
      <c r="AE807" s="186" t="e">
        <f>LEFT(VLOOKUP($A807,raw_공고목록!$C:$X,7,FALSE),10)</f>
        <v>#N/A</v>
      </c>
      <c r="AF807" s="9" t="e">
        <f>VLOOKUP(A807,raw_부광!A:L,12,FALSE)</f>
        <v>#N/A</v>
      </c>
    </row>
    <row r="808" spans="1:32" ht="12" customHeight="1">
      <c r="A808" s="19" t="s">
        <v>12903</v>
      </c>
      <c r="B808" s="203" t="str">
        <f>VLOOKUP(A808,raw_아이건설넷목록!$B:$R,2,FALSE)</f>
        <v xml:space="preserve">[기][A값][순][협정]1층 수영장 및 부속시설 개보수공사 </v>
      </c>
      <c r="C808" s="18" t="str">
        <f>VLOOKUP($A808,raw_아이건설넷목록!$B:$R,10,FALSE)</f>
        <v>서울지방조달청</v>
      </c>
      <c r="D808" s="19" t="s">
        <v>20</v>
      </c>
      <c r="E808" s="115">
        <f>VLOOKUP($A808,raw_아이건설넷목록!$B:$R,6,FALSE)</f>
        <v>536800000</v>
      </c>
      <c r="F808" s="115">
        <f>VLOOKUP($A808,raw_아이건설넷목록!$B:$R,5,FALSE)</f>
        <v>592713000</v>
      </c>
      <c r="G808" s="184">
        <v>1.00532</v>
      </c>
      <c r="H808" s="115">
        <f>VLOOKUP($A808,raw_아이건설넷목록!$B:$R,8,FALSE)</f>
        <v>35714948</v>
      </c>
      <c r="I808" s="114">
        <f>IF(E808="","-",IF(E808&lt;1000000000,낙찰하한율!$B$3,IF(AND(E808&lt;5000000000,E808&gt;=1000000000),낙찰하한율!$B$4,IF(AND(E808&gt;=5000000000,E808&lt;10000000000),낙찰하한율!$B$5,IF(AND(E808&gt;=10000000000,E808&lt;30000000000),낙찰하한율!$B$6)))))</f>
        <v>0.87744999999999995</v>
      </c>
      <c r="J808" s="115">
        <f t="shared" si="253"/>
        <v>527219693.16364193</v>
      </c>
      <c r="K808" s="115">
        <f>VLOOKUP($A808,raw_아이건설넷목록!$B:$R,9,FALSE)</f>
        <v>507210019</v>
      </c>
      <c r="L808" s="115">
        <f t="shared" si="254"/>
        <v>499710208.77505839</v>
      </c>
      <c r="M808" s="120">
        <f t="shared" si="255"/>
        <v>0.95242487845463908</v>
      </c>
      <c r="N808" s="115">
        <f t="shared" si="256"/>
        <v>527219693.16364193</v>
      </c>
      <c r="O808" s="119">
        <f t="shared" si="257"/>
        <v>0.88241735029199331</v>
      </c>
      <c r="P808" s="119"/>
      <c r="Q808" s="116">
        <f t="shared" si="258"/>
        <v>0.99610828293871279</v>
      </c>
      <c r="R808" s="134">
        <v>522428900</v>
      </c>
      <c r="S808" s="115" t="str">
        <f>VLOOKUP(A808,raw_아이건설넷결과!C:N,10,FALSE)</f>
        <v>주식회사 제이디빌더스</v>
      </c>
      <c r="T808" s="126">
        <f t="shared" si="259"/>
        <v>87.747409050317344</v>
      </c>
      <c r="U808" s="123">
        <f t="shared" si="260"/>
        <v>88.488613734184</v>
      </c>
      <c r="V808" s="119">
        <f t="shared" si="252"/>
        <v>0.88141967528972709</v>
      </c>
      <c r="W808" s="178" t="str">
        <f>VLOOKUP(A808,raw_아이건설넷결과!C:H,6,FALSE)</f>
        <v>590,391,100</v>
      </c>
      <c r="X808" s="84">
        <f t="shared" si="261"/>
        <v>0.99608258971880148</v>
      </c>
      <c r="Y808" s="118">
        <f t="shared" si="262"/>
        <v>99608.258971880146</v>
      </c>
      <c r="Z808" s="121">
        <f t="shared" si="263"/>
        <v>522415537.57239997</v>
      </c>
      <c r="AA808" s="83">
        <f t="shared" si="264"/>
        <v>505223069.25684249</v>
      </c>
      <c r="AB808" s="118">
        <f t="shared" si="265"/>
        <v>495118607.87170565</v>
      </c>
      <c r="AC808" s="61" t="e">
        <f>INDEX(raw_공고목록!A:A,MATCH(직접!$A808,raw_공고목록!C:C,0))</f>
        <v>#N/A</v>
      </c>
      <c r="AD808" s="61" t="e">
        <f t="shared" si="266"/>
        <v>#N/A</v>
      </c>
      <c r="AE808" s="186" t="e">
        <f>LEFT(VLOOKUP($A808,raw_공고목록!$C:$X,7,FALSE),10)</f>
        <v>#N/A</v>
      </c>
      <c r="AF808" s="9" t="e">
        <f>VLOOKUP(A808,raw_부광!A:L,12,FALSE)</f>
        <v>#N/A</v>
      </c>
    </row>
    <row r="809" spans="1:32" ht="12" customHeight="1">
      <c r="A809" s="19" t="s">
        <v>13089</v>
      </c>
      <c r="B809" s="203" t="str">
        <f>VLOOKUP(A809,raw_아이건설넷목록!$B:$R,2,FALSE)</f>
        <v xml:space="preserve">[기][정][A값][순][공지](긴급)덕원중학교 내진보강공사 (긴급공고) (정정공고) </v>
      </c>
      <c r="C809" s="18" t="str">
        <f>VLOOKUP($A809,raw_아이건설넷목록!$B:$R,10,FALSE)</f>
        <v>서울특별시강서교육청 덕원중학교</v>
      </c>
      <c r="D809" s="19" t="s">
        <v>20</v>
      </c>
      <c r="E809" s="115">
        <f>VLOOKUP($A809,raw_아이건설넷목록!$B:$R,6,FALSE)</f>
        <v>1109981819</v>
      </c>
      <c r="F809" s="115">
        <f>VLOOKUP($A809,raw_아이건설넷목록!$B:$R,5,FALSE)</f>
        <v>1220980000</v>
      </c>
      <c r="G809" s="184">
        <v>0.99958000000000002</v>
      </c>
      <c r="H809" s="115">
        <f>VLOOKUP($A809,raw_아이건설넷목록!$B:$R,8,FALSE)</f>
        <v>46793524</v>
      </c>
      <c r="I809" s="114">
        <f>IF(E809="","-",IF(E809&lt;1000000000,낙찰하한율!$B$3,IF(AND(E809&lt;5000000000,E809&gt;=1000000000),낙찰하한율!$B$4,IF(AND(E809&gt;=5000000000,E809&lt;10000000000),낙찰하한율!$B$5,IF(AND(E809&gt;=10000000000,E809&lt;30000000000),낙찰하한율!$B$6)))))</f>
        <v>0.86745000000000005</v>
      </c>
      <c r="J809" s="115">
        <f t="shared" si="253"/>
        <v>1064896744.1837802</v>
      </c>
      <c r="K809" s="115">
        <f>VLOOKUP($A809,raw_아이건설넷목록!$B:$R,9,FALSE)</f>
        <v>1079389733</v>
      </c>
      <c r="L809" s="115">
        <f t="shared" si="254"/>
        <v>1057357661.5258971</v>
      </c>
      <c r="M809" s="120">
        <f t="shared" si="255"/>
        <v>0.99246187675182163</v>
      </c>
      <c r="N809" s="115">
        <f t="shared" si="256"/>
        <v>1064896744.1837802</v>
      </c>
      <c r="O809" s="119">
        <f t="shared" si="257"/>
        <v>0.86707115180892291</v>
      </c>
      <c r="P809" s="119"/>
      <c r="Q809" s="116">
        <f t="shared" si="258"/>
        <v>0.99859208048801895</v>
      </c>
      <c r="R809" s="134">
        <v>1063850400</v>
      </c>
      <c r="S809" s="115" t="e">
        <f>VLOOKUP(A809,raw_아이건설넷결과!C:N,10,FALSE)</f>
        <v>#N/A</v>
      </c>
      <c r="T809" s="126" t="e">
        <f t="shared" si="259"/>
        <v>#N/A</v>
      </c>
      <c r="U809" s="123" t="e">
        <f t="shared" si="260"/>
        <v>#N/A</v>
      </c>
      <c r="V809" s="119">
        <f t="shared" si="252"/>
        <v>0.87130862094383199</v>
      </c>
      <c r="W809" s="178" t="e">
        <f>VLOOKUP(A809,raw_아이건설넷결과!C:H,6,FALSE)</f>
        <v>#N/A</v>
      </c>
      <c r="X809" s="84" t="e">
        <f t="shared" si="261"/>
        <v>#N/A</v>
      </c>
      <c r="Y809" s="118" t="e">
        <f t="shared" si="262"/>
        <v>#N/A</v>
      </c>
      <c r="Z809" s="121" t="e">
        <f t="shared" si="263"/>
        <v>#N/A</v>
      </c>
      <c r="AA809" s="83" t="e">
        <f t="shared" si="264"/>
        <v>#N/A</v>
      </c>
      <c r="AB809" s="118" t="e">
        <f t="shared" si="265"/>
        <v>#N/A</v>
      </c>
      <c r="AC809" s="61" t="e">
        <f>INDEX(raw_공고목록!A:A,MATCH(직접!$A809,raw_공고목록!C:C,0))</f>
        <v>#N/A</v>
      </c>
      <c r="AD809" s="61" t="e">
        <f t="shared" si="266"/>
        <v>#N/A</v>
      </c>
      <c r="AE809" s="186" t="e">
        <f>LEFT(VLOOKUP($A809,raw_공고목록!$C:$X,7,FALSE),10)</f>
        <v>#N/A</v>
      </c>
      <c r="AF809" s="9" t="e">
        <f>VLOOKUP(A809,raw_부광!A:L,12,FALSE)</f>
        <v>#N/A</v>
      </c>
    </row>
    <row r="810" spans="1:32" ht="12" customHeight="1">
      <c r="A810" s="19" t="s">
        <v>13145</v>
      </c>
      <c r="B810" s="203" t="str">
        <f>VLOOKUP(A810,raw_아이건설넷목록!$B:$R,2,FALSE)</f>
        <v xml:space="preserve">[기][수의]공관 환경개선공사(건축, 기계) </v>
      </c>
      <c r="C810" s="18" t="str">
        <f>VLOOKUP($A810,raw_아이건설넷목록!$B:$R,10,FALSE)</f>
        <v>헌법재판소</v>
      </c>
      <c r="D810" s="19" t="s">
        <v>20</v>
      </c>
      <c r="E810" s="115">
        <f>VLOOKUP($A810,raw_아이건설넷목록!$B:$R,6,FALSE)</f>
        <v>293181818</v>
      </c>
      <c r="F810" s="115">
        <f>VLOOKUP($A810,raw_아이건설넷목록!$B:$R,5,FALSE)</f>
        <v>322500000</v>
      </c>
      <c r="G810" s="184">
        <v>1.00532</v>
      </c>
      <c r="H810" s="115">
        <f>VLOOKUP($A810,raw_아이건설넷목록!$B:$R,8,FALSE)</f>
        <v>0</v>
      </c>
      <c r="I810" s="114">
        <f>IF(E810="","-",IF(E810&lt;1000000000,낙찰하한율!$B$3,IF(AND(E810&lt;5000000000,E810&gt;=1000000000),낙찰하한율!$B$4,IF(AND(E810&gt;=5000000000,E810&lt;10000000000),낙찰하한율!$B$5,IF(AND(E810&gt;=10000000000,E810&lt;30000000000),낙찰하한율!$B$6)))))</f>
        <v>0.87744999999999995</v>
      </c>
      <c r="J810" s="115">
        <f t="shared" si="253"/>
        <v>284483065.96499997</v>
      </c>
      <c r="K810" s="115">
        <f>VLOOKUP($A810,raw_아이건설넷목록!$B:$R,9,FALSE)</f>
        <v>0</v>
      </c>
      <c r="L810" s="115">
        <f t="shared" si="254"/>
        <v>0</v>
      </c>
      <c r="M810" s="120">
        <f t="shared" si="255"/>
        <v>0</v>
      </c>
      <c r="N810" s="115">
        <f t="shared" si="256"/>
        <v>284483065.96499997</v>
      </c>
      <c r="O810" s="119">
        <f t="shared" si="257"/>
        <v>0.88211803399999988</v>
      </c>
      <c r="P810" s="119"/>
      <c r="Q810" s="116">
        <f t="shared" si="258"/>
        <v>1.0055530008777196</v>
      </c>
      <c r="R810" s="134">
        <v>284549000</v>
      </c>
      <c r="S810" s="115" t="str">
        <f>VLOOKUP(A810,raw_아이건설넷결과!C:N,10,FALSE)</f>
        <v>우일종합토건(주)</v>
      </c>
      <c r="T810" s="126">
        <f t="shared" si="259"/>
        <v>87.74547155608991</v>
      </c>
      <c r="U810" s="123">
        <f t="shared" si="260"/>
        <v>87.74547155608991</v>
      </c>
      <c r="V810" s="119">
        <f t="shared" si="252"/>
        <v>0.88232248062015506</v>
      </c>
      <c r="W810" s="178" t="str">
        <f>VLOOKUP(A810,raw_아이건설넷결과!C:H,6,FALSE)</f>
        <v>324,289,100</v>
      </c>
      <c r="X810" s="84">
        <f t="shared" si="261"/>
        <v>1.0055475968992249</v>
      </c>
      <c r="Y810" s="118">
        <f t="shared" si="262"/>
        <v>100554.75968992249</v>
      </c>
      <c r="Z810" s="121">
        <f t="shared" si="263"/>
        <v>284547470.79499996</v>
      </c>
      <c r="AA810" s="83">
        <f t="shared" si="264"/>
        <v>0</v>
      </c>
      <c r="AB810" s="118">
        <f t="shared" si="265"/>
        <v>0</v>
      </c>
      <c r="AC810" s="61" t="e">
        <f>INDEX(raw_공고목록!A:A,MATCH(직접!$A810,raw_공고목록!C:C,0))</f>
        <v>#N/A</v>
      </c>
      <c r="AD810" s="61" t="e">
        <f t="shared" si="266"/>
        <v>#N/A</v>
      </c>
      <c r="AE810" s="186" t="e">
        <f>LEFT(VLOOKUP($A810,raw_공고목록!$C:$X,7,FALSE),10)</f>
        <v>#N/A</v>
      </c>
      <c r="AF810" s="9" t="e">
        <f>VLOOKUP(A810,raw_부광!A:L,12,FALSE)</f>
        <v>#N/A</v>
      </c>
    </row>
    <row r="811" spans="1:32" ht="12" customHeight="1">
      <c r="A811" s="19" t="s">
        <v>13153</v>
      </c>
      <c r="B811" s="203" t="str">
        <f>VLOOKUP(A811,raw_아이건설넷목록!$B:$R,2,FALSE)</f>
        <v xml:space="preserve">[기][A값][순][공지]2024년 황새마을 동물탈출방지 철망 및 동양관 노후바닥 등 시설개선공사 (긴급공고) </v>
      </c>
      <c r="C811" s="18" t="str">
        <f>VLOOKUP($A811,raw_아이건설넷목록!$B:$R,10,FALSE)</f>
        <v>서울특별시</v>
      </c>
      <c r="D811" s="19" t="s">
        <v>20</v>
      </c>
      <c r="E811" s="115">
        <f>VLOOKUP($A811,raw_아이건설넷목록!$B:$R,6,FALSE)</f>
        <v>606446364</v>
      </c>
      <c r="F811" s="115">
        <f>VLOOKUP($A811,raw_아이건설넷목록!$B:$R,5,FALSE)</f>
        <v>667091000</v>
      </c>
      <c r="G811" s="184">
        <v>1.00536</v>
      </c>
      <c r="H811" s="115">
        <f>VLOOKUP($A811,raw_아이건설넷목록!$B:$R,8,FALSE)</f>
        <v>36972642</v>
      </c>
      <c r="I811" s="114">
        <f>IF(E811="","-",IF(E811&lt;1000000000,낙찰하한율!$B$3,IF(AND(E811&lt;5000000000,E811&gt;=1000000000),낙찰하한율!$B$4,IF(AND(E811&gt;=5000000000,E811&lt;10000000000),낙찰하한율!$B$5,IF(AND(E811&gt;=10000000000,E811&lt;30000000000),낙찰하한율!$B$6)))))</f>
        <v>0.87744999999999995</v>
      </c>
      <c r="J811" s="115">
        <f t="shared" si="253"/>
        <v>593007412.25611198</v>
      </c>
      <c r="K811" s="115">
        <f>VLOOKUP($A811,raw_아이건설넷목록!$B:$R,9,FALSE)</f>
        <v>551487621</v>
      </c>
      <c r="L811" s="115">
        <f t="shared" si="254"/>
        <v>543354722.75558889</v>
      </c>
      <c r="M811" s="120">
        <f t="shared" si="255"/>
        <v>0.92053276369006876</v>
      </c>
      <c r="N811" s="115">
        <f t="shared" si="256"/>
        <v>593007412.25611198</v>
      </c>
      <c r="O811" s="119">
        <f t="shared" si="257"/>
        <v>0.88242909160902749</v>
      </c>
      <c r="P811" s="119"/>
      <c r="Q811" s="116">
        <f t="shared" si="258"/>
        <v>0.99678411103020215</v>
      </c>
      <c r="R811" s="134">
        <v>587987610</v>
      </c>
      <c r="S811" s="115" t="str">
        <f>VLOOKUP(A811,raw_아이건설넷결과!C:N,10,FALSE)</f>
        <v>이제이종합건설주식회사</v>
      </c>
      <c r="T811" s="126">
        <f t="shared" si="259"/>
        <v>87.747474558533824</v>
      </c>
      <c r="U811" s="123">
        <f t="shared" si="260"/>
        <v>88.428763715770728</v>
      </c>
      <c r="V811" s="119">
        <f t="shared" si="252"/>
        <v>0.88142039092117863</v>
      </c>
      <c r="W811" s="178" t="str">
        <f>VLOOKUP(A811,raw_아이건설넷결과!C:H,6,FALSE)</f>
        <v>664,928,000</v>
      </c>
      <c r="X811" s="84">
        <f t="shared" si="261"/>
        <v>0.99675756381063452</v>
      </c>
      <c r="Y811" s="118">
        <f t="shared" si="262"/>
        <v>99675.756381063446</v>
      </c>
      <c r="Z811" s="121">
        <f t="shared" si="263"/>
        <v>587972070.87709999</v>
      </c>
      <c r="AA811" s="83">
        <f t="shared" si="264"/>
        <v>549699457.57968247</v>
      </c>
      <c r="AB811" s="118">
        <f t="shared" si="265"/>
        <v>538705468.42808878</v>
      </c>
      <c r="AC811" s="61" t="e">
        <f>INDEX(raw_공고목록!A:A,MATCH(직접!$A811,raw_공고목록!C:C,0))</f>
        <v>#N/A</v>
      </c>
      <c r="AD811" s="61" t="e">
        <f t="shared" si="266"/>
        <v>#N/A</v>
      </c>
      <c r="AE811" s="186" t="e">
        <f>LEFT(VLOOKUP($A811,raw_공고목록!$C:$X,7,FALSE),10)</f>
        <v>#N/A</v>
      </c>
      <c r="AF811" s="9" t="e">
        <f>VLOOKUP(A811,raw_부광!A:L,12,FALSE)</f>
        <v>#N/A</v>
      </c>
    </row>
    <row r="812" spans="1:32" ht="12" customHeight="1">
      <c r="A812" s="19" t="s">
        <v>13157</v>
      </c>
      <c r="B812" s="203" t="str">
        <f>VLOOKUP(A812,raw_아이건설넷목록!$B:$R,2,FALSE)</f>
        <v xml:space="preserve">[기][A값][순]2024년 김포공항 기계시설 보수공사 </v>
      </c>
      <c r="C812" s="18" t="str">
        <f>VLOOKUP($A812,raw_아이건설넷목록!$B:$R,10,FALSE)</f>
        <v>한국공항공사 김포공항</v>
      </c>
      <c r="D812" s="19" t="s">
        <v>20</v>
      </c>
      <c r="E812" s="115">
        <f>VLOOKUP($A812,raw_아이건설넷목록!$B:$R,6,FALSE)</f>
        <v>746020000</v>
      </c>
      <c r="F812" s="115">
        <f>VLOOKUP($A812,raw_아이건설넷목록!$B:$R,5,FALSE)</f>
        <v>820622000</v>
      </c>
      <c r="G812" s="184">
        <v>1.00692</v>
      </c>
      <c r="H812" s="115">
        <f>VLOOKUP($A812,raw_아이건설넷목록!$B:$R,8,FALSE)</f>
        <v>37548226</v>
      </c>
      <c r="I812" s="114">
        <f>IF(E812="","-",IF(E812&lt;1000000000,낙찰하한율!$B$3,IF(AND(E812&lt;5000000000,E812&gt;=1000000000),낙찰하한율!$B$4,IF(AND(E812&gt;=5000000000,E812&lt;10000000000),낙찰하한율!$B$5,IF(AND(E812&gt;=10000000000,E812&lt;30000000000),낙찰하한율!$B$6)))))</f>
        <v>0.87744999999999995</v>
      </c>
      <c r="J812" s="115">
        <f t="shared" ref="J812:J842" si="267">(F812*G812-H812)*I812+H812</f>
        <v>729639088.03168797</v>
      </c>
      <c r="K812" s="115">
        <f>VLOOKUP($A812,raw_아이건설넷목록!$B:$R,9,FALSE)</f>
        <v>728476351</v>
      </c>
      <c r="L812" s="115">
        <f t="shared" ref="L812:L842" si="268">K812*G812*0.98</f>
        <v>718847059.20194161</v>
      </c>
      <c r="M812" s="120">
        <f t="shared" ref="M812:M842" si="269">((L812-H812)/I812+H812)/F812</f>
        <v>0.99193221126374309</v>
      </c>
      <c r="N812" s="115">
        <f t="shared" ref="N812:N842" si="270">J812</f>
        <v>729639088.03168797</v>
      </c>
      <c r="O812" s="119">
        <f t="shared" ref="O812:O842" si="271">(N812-H812)/(F812-H812)</f>
        <v>0.88381310294231352</v>
      </c>
      <c r="P812" s="119"/>
      <c r="Q812" s="116">
        <f t="shared" ref="Q812:Q830" si="272">((R812-H812)/I812+H812)/F812</f>
        <v>0.99855200043928216</v>
      </c>
      <c r="R812" s="134">
        <v>723613670</v>
      </c>
      <c r="S812" s="115" t="str">
        <f>VLOOKUP(A812,raw_아이건설넷결과!C:N,10,FALSE)</f>
        <v>(주)지명건설개발</v>
      </c>
      <c r="T812" s="126">
        <f t="shared" ref="T812:T830" si="273">(R812-H812)/(W812-H812)*100</f>
        <v>87.749785387185099</v>
      </c>
      <c r="U812" s="123">
        <f t="shared" ref="U812:U842" si="274">R812/W812*100</f>
        <v>88.311145922868832</v>
      </c>
      <c r="V812" s="119">
        <f t="shared" si="252"/>
        <v>0.88178682755275872</v>
      </c>
      <c r="W812" s="178" t="str">
        <f>VLOOKUP(A812,raw_아이건설넷결과!C:H,6,FALSE)</f>
        <v>819,391,100</v>
      </c>
      <c r="X812" s="84">
        <f t="shared" ref="X812:X830" si="275">W812/F812</f>
        <v>0.99850004021339911</v>
      </c>
      <c r="Y812" s="118">
        <f t="shared" ref="Y812:Y842" si="276">X812*100000</f>
        <v>99850.004021339904</v>
      </c>
      <c r="Z812" s="121">
        <f t="shared" ref="Z812:Z830" si="277">(W812-H812)*I812+H812</f>
        <v>723576255.79129994</v>
      </c>
      <c r="AA812" s="83">
        <f t="shared" ref="AA812:AA830" si="278">K812*X812</f>
        <v>727383665.76801026</v>
      </c>
      <c r="AB812" s="118">
        <f t="shared" ref="AB812:AB842" si="279">AA812*0.98</f>
        <v>712835992.45265007</v>
      </c>
      <c r="AC812" s="61" t="e">
        <f>INDEX(raw_공고목록!A:A,MATCH(직접!$A812,raw_공고목록!C:C,0))</f>
        <v>#N/A</v>
      </c>
      <c r="AD812" s="61" t="e">
        <f t="shared" ref="AD812:AD842" si="280">AC812+1/24</f>
        <v>#N/A</v>
      </c>
      <c r="AE812" s="186" t="e">
        <f>LEFT(VLOOKUP($A812,raw_공고목록!$C:$X,7,FALSE),10)</f>
        <v>#N/A</v>
      </c>
      <c r="AF812" s="9" t="e">
        <f>VLOOKUP(A812,raw_부광!A:L,12,FALSE)</f>
        <v>#N/A</v>
      </c>
    </row>
    <row r="813" spans="1:32" ht="12" customHeight="1">
      <c r="A813" s="19" t="s">
        <v>13161</v>
      </c>
      <c r="B813" s="203" t="str">
        <f>VLOOKUP(A813,raw_아이건설넷목록!$B:$R,2,FALSE)</f>
        <v xml:space="preserve">[기][A값][순][긴급] 둔촌중 급식시설 증축 및 기타공사 (긴급공고) </v>
      </c>
      <c r="C813" s="18" t="str">
        <f>VLOOKUP($A813,raw_아이건설넷목록!$B:$R,10,FALSE)</f>
        <v>서울특별시교육청 서울특별시강동송파교육지원청</v>
      </c>
      <c r="D813" s="19" t="s">
        <v>20</v>
      </c>
      <c r="E813" s="115">
        <f>VLOOKUP($A813,raw_아이건설넷목록!$B:$R,6,FALSE)</f>
        <v>1550699091</v>
      </c>
      <c r="F813" s="115">
        <f>VLOOKUP($A813,raw_아이건설넷목록!$B:$R,5,FALSE)</f>
        <v>1705769000</v>
      </c>
      <c r="G813" s="184">
        <v>1.00936</v>
      </c>
      <c r="H813" s="115">
        <f>VLOOKUP($A813,raw_아이건설넷목록!$B:$R,8,FALSE)</f>
        <v>83506243</v>
      </c>
      <c r="I813" s="114">
        <f>IF(E813="","-",IF(E813&lt;1000000000,낙찰하한율!$B$3,IF(AND(E813&lt;5000000000,E813&gt;=1000000000),낙찰하한율!$B$4,IF(AND(E813&gt;=5000000000,E813&lt;10000000000),낙찰하한율!$B$5,IF(AND(E813&gt;=10000000000,E813&lt;30000000000),낙찰하한율!$B$6)))))</f>
        <v>0.86745000000000005</v>
      </c>
      <c r="J813" s="115">
        <f t="shared" si="267"/>
        <v>1504587776.3859582</v>
      </c>
      <c r="K813" s="115">
        <f>VLOOKUP($A813,raw_아이건설넷목록!$B:$R,9,FALSE)</f>
        <v>1335605108</v>
      </c>
      <c r="L813" s="115">
        <f t="shared" si="268"/>
        <v>1321144244.3746624</v>
      </c>
      <c r="M813" s="120">
        <f t="shared" si="269"/>
        <v>0.88538396721378732</v>
      </c>
      <c r="N813" s="115">
        <f t="shared" si="270"/>
        <v>1504587776.3859582</v>
      </c>
      <c r="O813" s="119">
        <f t="shared" si="271"/>
        <v>0.87598727595393977</v>
      </c>
      <c r="P813" s="119"/>
      <c r="Q813" s="116">
        <f t="shared" si="272"/>
        <v>1.0027498903896732</v>
      </c>
      <c r="R813" s="134">
        <v>1494807000</v>
      </c>
      <c r="S813" s="115" t="str">
        <f>VLOOKUP(A813,raw_아이건설넷결과!C:N,10,FALSE)</f>
        <v>혜성종합건설 (주)</v>
      </c>
      <c r="T813" s="126">
        <f t="shared" si="273"/>
        <v>86.746350433541323</v>
      </c>
      <c r="U813" s="123">
        <f t="shared" si="274"/>
        <v>87.393415596453622</v>
      </c>
      <c r="V813" s="119">
        <f t="shared" si="252"/>
        <v>0.87632440265944567</v>
      </c>
      <c r="W813" s="178" t="str">
        <f>VLOOKUP(A813,raw_아이건설넷결과!C:H,6,FALSE)</f>
        <v>1,710,434,350</v>
      </c>
      <c r="X813" s="84">
        <f t="shared" si="275"/>
        <v>1.0027350420836585</v>
      </c>
      <c r="Y813" s="118">
        <f t="shared" si="276"/>
        <v>100273.50420836585</v>
      </c>
      <c r="Z813" s="121">
        <f t="shared" si="277"/>
        <v>1494785029.41715</v>
      </c>
      <c r="AA813" s="83">
        <f t="shared" si="278"/>
        <v>1339258044.1775293</v>
      </c>
      <c r="AB813" s="118">
        <f t="shared" si="279"/>
        <v>1312472883.2939787</v>
      </c>
      <c r="AC813" s="61" t="e">
        <f>INDEX(raw_공고목록!A:A,MATCH(직접!$A813,raw_공고목록!C:C,0))</f>
        <v>#N/A</v>
      </c>
      <c r="AD813" s="61" t="e">
        <f t="shared" si="280"/>
        <v>#N/A</v>
      </c>
      <c r="AE813" s="186" t="e">
        <f>LEFT(VLOOKUP($A813,raw_공고목록!$C:$X,7,FALSE),10)</f>
        <v>#N/A</v>
      </c>
      <c r="AF813" s="9" t="e">
        <f>VLOOKUP(A813,raw_부광!A:L,12,FALSE)</f>
        <v>#N/A</v>
      </c>
    </row>
    <row r="814" spans="1:32" ht="12" customHeight="1">
      <c r="A814" s="19" t="s">
        <v>13163</v>
      </c>
      <c r="B814" s="203" t="str">
        <f>VLOOKUP(A814,raw_아이건설넷목록!$B:$R,2,FALSE)</f>
        <v xml:space="preserve">[기][A값][순]대모산 따뜻한 동행길 조성(화장실정비) 공사 (건축，기계) (긴급공고) </v>
      </c>
      <c r="C814" s="18" t="str">
        <f>VLOOKUP($A814,raw_아이건설넷목록!$B:$R,10,FALSE)</f>
        <v>서울특별시 강남구</v>
      </c>
      <c r="D814" s="19" t="s">
        <v>20</v>
      </c>
      <c r="E814" s="115">
        <f>VLOOKUP($A814,raw_아이건설넷목록!$B:$R,6,FALSE)</f>
        <v>216489091</v>
      </c>
      <c r="F814" s="115">
        <f>VLOOKUP($A814,raw_아이건설넷목록!$B:$R,5,FALSE)</f>
        <v>238138000</v>
      </c>
      <c r="G814" s="184">
        <v>1.00553</v>
      </c>
      <c r="H814" s="115">
        <f>VLOOKUP($A814,raw_아이건설넷목록!$B:$R,8,FALSE)</f>
        <v>11952669</v>
      </c>
      <c r="I814" s="114">
        <f>IF(E814="","-",IF(E814&lt;1000000000,낙찰하한율!$B$3,IF(AND(E814&lt;5000000000,E814&gt;=1000000000),낙찰하한율!$B$4,IF(AND(E814&gt;=5000000000,E814&lt;10000000000),낙찰하한율!$B$5,IF(AND(E814&gt;=10000000000,E814&lt;30000000000),낙찰하한율!$B$6)))))</f>
        <v>0.87744999999999995</v>
      </c>
      <c r="J814" s="115">
        <f t="shared" si="267"/>
        <v>211574504.34614301</v>
      </c>
      <c r="K814" s="115">
        <f>VLOOKUP($A814,raw_아이건설넷목록!$B:$R,9,FALSE)</f>
        <v>195384644</v>
      </c>
      <c r="L814" s="115">
        <f t="shared" si="268"/>
        <v>192535818.65969363</v>
      </c>
      <c r="M814" s="120">
        <f t="shared" si="269"/>
        <v>0.91441583828079132</v>
      </c>
      <c r="N814" s="115">
        <f t="shared" si="270"/>
        <v>211574504.34614301</v>
      </c>
      <c r="O814" s="119">
        <f t="shared" si="271"/>
        <v>0.88255871618015325</v>
      </c>
      <c r="P814" s="119">
        <f t="shared" ref="P814:P819" si="281">N814/F814</f>
        <v>0.88845335203177578</v>
      </c>
      <c r="Q814" s="116">
        <f t="shared" si="272"/>
        <v>0.99031372520285943</v>
      </c>
      <c r="R814" s="134">
        <v>208395000</v>
      </c>
      <c r="S814" s="115" t="str">
        <f>VLOOKUP(A814,raw_아이건설넷결과!C:N,10,FALSE)</f>
        <v>알파건설 주식회사</v>
      </c>
      <c r="T814" s="126">
        <f t="shared" si="273"/>
        <v>87.757457295105226</v>
      </c>
      <c r="U814" s="123">
        <f t="shared" si="274"/>
        <v>88.378031255784833</v>
      </c>
      <c r="V814" s="119">
        <f t="shared" si="252"/>
        <v>0.87510183171102474</v>
      </c>
      <c r="W814" s="178" t="str">
        <f>VLOOKUP(A814,raw_아이건설넷결과!C:H,6,FALSE)</f>
        <v>235,799,550</v>
      </c>
      <c r="X814" s="84">
        <f t="shared" si="275"/>
        <v>0.99018027362285732</v>
      </c>
      <c r="Y814" s="118">
        <f t="shared" si="276"/>
        <v>99018.027362285735</v>
      </c>
      <c r="Z814" s="121">
        <f t="shared" si="277"/>
        <v>208367114.73345</v>
      </c>
      <c r="AA814" s="83">
        <f t="shared" si="278"/>
        <v>193466020.25762457</v>
      </c>
      <c r="AB814" s="118">
        <f t="shared" si="279"/>
        <v>189596699.85247207</v>
      </c>
      <c r="AC814" s="61" t="e">
        <f>INDEX(raw_공고목록!A:A,MATCH(직접!$A814,raw_공고목록!C:C,0))</f>
        <v>#N/A</v>
      </c>
      <c r="AD814" s="61" t="e">
        <f t="shared" si="280"/>
        <v>#N/A</v>
      </c>
      <c r="AE814" s="186" t="e">
        <f>LEFT(VLOOKUP($A814,raw_공고목록!$C:$X,7,FALSE),10)</f>
        <v>#N/A</v>
      </c>
      <c r="AF814" s="9" t="e">
        <f>VLOOKUP(A814,raw_부광!A:L,12,FALSE)</f>
        <v>#N/A</v>
      </c>
    </row>
    <row r="815" spans="1:32" ht="12" customHeight="1">
      <c r="A815" s="19" t="s">
        <v>13167</v>
      </c>
      <c r="B815" s="203" t="str">
        <f>VLOOKUP(A815,raw_아이건설넷목록!$B:$R,2,FALSE)</f>
        <v xml:space="preserve">[기][A값][순]보훈회관 리모델링 공사(건축,기계) (긴급공고) </v>
      </c>
      <c r="C815" s="18" t="str">
        <f>VLOOKUP($A815,raw_아이건설넷목록!$B:$R,10,FALSE)</f>
        <v>서울특별시 중랑구</v>
      </c>
      <c r="D815" s="19" t="s">
        <v>20</v>
      </c>
      <c r="E815" s="115">
        <f>VLOOKUP($A815,raw_아이건설넷목록!$B:$R,6,FALSE)</f>
        <v>927720000</v>
      </c>
      <c r="F815" s="115">
        <f>VLOOKUP($A815,raw_아이건설넷목록!$B:$R,5,FALSE)</f>
        <v>1020492000</v>
      </c>
      <c r="G815" s="184">
        <v>1.00665</v>
      </c>
      <c r="H815" s="115">
        <f>VLOOKUP($A815,raw_아이건설넷목록!$B:$R,8,FALSE)</f>
        <v>54276222</v>
      </c>
      <c r="I815" s="114">
        <f>IF(E815="","-",IF(E815&lt;1000000000,낙찰하한율!$B$3,IF(AND(E815&lt;5000000000,E815&gt;=1000000000),낙찰하한율!$B$4,IF(AND(E815&gt;=5000000000,E815&lt;10000000000),낙찰하한율!$B$5,IF(AND(E815&gt;=10000000000,E815&lt;30000000000),낙찰하한율!$B$6)))))</f>
        <v>0.87744999999999995</v>
      </c>
      <c r="J815" s="115">
        <f t="shared" si="267"/>
        <v>908036870.59701002</v>
      </c>
      <c r="K815" s="115">
        <f>VLOOKUP($A815,raw_아이건설넷목록!$B:$R,9,FALSE)</f>
        <v>861785595</v>
      </c>
      <c r="L815" s="115">
        <f t="shared" si="268"/>
        <v>850166139.82261503</v>
      </c>
      <c r="M815" s="120">
        <f t="shared" si="269"/>
        <v>0.94202106732503288</v>
      </c>
      <c r="N815" s="115">
        <f>J815</f>
        <v>908036870.59701002</v>
      </c>
      <c r="O815" s="119">
        <f t="shared" si="271"/>
        <v>0.88361282027937449</v>
      </c>
      <c r="P815" s="119">
        <f t="shared" si="281"/>
        <v>0.8898030269683741</v>
      </c>
      <c r="Q815" s="116">
        <f t="shared" si="272"/>
        <v>0.99878800626385134</v>
      </c>
      <c r="R815" s="134">
        <v>900997000</v>
      </c>
      <c r="S815" s="115" t="str">
        <f>VLOOKUP(A815,raw_아이건설넷결과!C:N,10,FALSE)</f>
        <v>우주건업 주식회사</v>
      </c>
      <c r="T815" s="126">
        <f t="shared" si="273"/>
        <v>87.745508761214467</v>
      </c>
      <c r="U815" s="123">
        <f t="shared" si="274"/>
        <v>88.398074632505967</v>
      </c>
      <c r="V815" s="119">
        <f t="shared" si="252"/>
        <v>0.88290452056459046</v>
      </c>
      <c r="W815" s="178" t="str">
        <f>VLOOKUP(A815,raw_아이건설넷결과!C:H,6,FALSE)</f>
        <v>1,019,249,575</v>
      </c>
      <c r="X815" s="84">
        <f t="shared" si="275"/>
        <v>0.99878252352786701</v>
      </c>
      <c r="Y815" s="118">
        <f t="shared" si="276"/>
        <v>99878.252352786702</v>
      </c>
      <c r="Z815" s="121">
        <f t="shared" si="277"/>
        <v>900992090.58984995</v>
      </c>
      <c r="AA815" s="83">
        <f t="shared" si="278"/>
        <v>860736391.31406438</v>
      </c>
      <c r="AB815" s="118">
        <f t="shared" si="279"/>
        <v>843521663.48778307</v>
      </c>
      <c r="AC815" s="61" t="e">
        <f>INDEX(raw_공고목록!A:A,MATCH(직접!$A815,raw_공고목록!C:C,0))</f>
        <v>#N/A</v>
      </c>
      <c r="AD815" s="61" t="e">
        <f t="shared" si="280"/>
        <v>#N/A</v>
      </c>
      <c r="AE815" s="186" t="e">
        <f>LEFT(VLOOKUP($A815,raw_공고목록!$C:$X,7,FALSE),10)</f>
        <v>#N/A</v>
      </c>
      <c r="AF815" s="9" t="e">
        <f>VLOOKUP(A815,raw_부광!A:L,12,FALSE)</f>
        <v>#N/A</v>
      </c>
    </row>
    <row r="816" spans="1:32" ht="12" customHeight="1">
      <c r="A816" s="19" t="s">
        <v>13171</v>
      </c>
      <c r="B816" s="203" t="str">
        <f>VLOOKUP(A816,raw_아이건설넷목록!$B:$R,2,FALSE)</f>
        <v xml:space="preserve">[기][A값][수의]시설관리공단 본부 환경개선공사(건축·기계) </v>
      </c>
      <c r="C816" s="18" t="str">
        <f>VLOOKUP($A816,raw_아이건설넷목록!$B:$R,10,FALSE)</f>
        <v>서울특별시 용산구</v>
      </c>
      <c r="D816" s="19" t="s">
        <v>20</v>
      </c>
      <c r="E816" s="115">
        <f>VLOOKUP($A816,raw_아이건설넷목록!$B:$R,6,FALSE)</f>
        <v>108260000</v>
      </c>
      <c r="F816" s="115">
        <f>VLOOKUP($A816,raw_아이건설넷목록!$B:$R,5,FALSE)</f>
        <v>119086000</v>
      </c>
      <c r="G816" s="184">
        <v>1.0003899999999999</v>
      </c>
      <c r="H816" s="115">
        <f>VLOOKUP($A816,raw_아이건설넷목록!$B:$R,8,FALSE)</f>
        <v>6427575</v>
      </c>
      <c r="I816" s="114">
        <f>IF(E816="","-",IF(E816&lt;1000000000,낙찰하한율!$B$3,IF(AND(E816&lt;5000000000,E816&gt;=1000000000),낙찰하한율!$B$4,IF(AND(E816&gt;=5000000000,E816&lt;10000000000),낙찰하한율!$B$5,IF(AND(E816&gt;=10000000000,E816&lt;30000000000),낙찰하한율!$B$6)))))</f>
        <v>0.87744999999999995</v>
      </c>
      <c r="J816" s="115">
        <f t="shared" si="267"/>
        <v>105320461.90042299</v>
      </c>
      <c r="K816" s="115">
        <f>VLOOKUP($A816,raw_아이건설넷목록!$B:$R,9,FALSE)</f>
        <v>0</v>
      </c>
      <c r="L816" s="115">
        <f t="shared" si="268"/>
        <v>0</v>
      </c>
      <c r="M816" s="120">
        <f t="shared" si="269"/>
        <v>-7.5383688281347241E-3</v>
      </c>
      <c r="N816" s="115">
        <f t="shared" si="270"/>
        <v>105320461.90042299</v>
      </c>
      <c r="O816" s="119">
        <f t="shared" si="271"/>
        <v>0.87781172957480091</v>
      </c>
      <c r="P816" s="119">
        <f t="shared" si="281"/>
        <v>0.88440674722824675</v>
      </c>
      <c r="Q816" s="116">
        <f t="shared" si="272"/>
        <v>1.0063459395537309</v>
      </c>
      <c r="R816" s="134">
        <v>105942810</v>
      </c>
      <c r="S816" s="115" t="str">
        <f>VLOOKUP(A816,raw_아이건설넷결과!C:N,10,FALSE)</f>
        <v>주식회사 수호건설</v>
      </c>
      <c r="T816" s="126">
        <f t="shared" si="273"/>
        <v>87.747118014591123</v>
      </c>
      <c r="U816" s="123">
        <f t="shared" si="274"/>
        <v>88.404302523448649</v>
      </c>
      <c r="V816" s="119">
        <f t="shared" si="252"/>
        <v>0.88963278638966792</v>
      </c>
      <c r="W816" s="178" t="str">
        <f>VLOOKUP(A816,raw_아이건설넷결과!C:H,6,FALSE)</f>
        <v>119,838,975</v>
      </c>
      <c r="X816" s="84">
        <f t="shared" si="275"/>
        <v>1.0063229514804426</v>
      </c>
      <c r="Y816" s="118">
        <f t="shared" si="276"/>
        <v>100632.29514804426</v>
      </c>
      <c r="Z816" s="121">
        <f t="shared" si="277"/>
        <v>105940407.92999999</v>
      </c>
      <c r="AA816" s="83">
        <f t="shared" si="278"/>
        <v>0</v>
      </c>
      <c r="AB816" s="118">
        <f t="shared" si="279"/>
        <v>0</v>
      </c>
      <c r="AC816" s="61" t="e">
        <f>INDEX(raw_공고목록!A:A,MATCH(직접!$A816,raw_공고목록!C:C,0))</f>
        <v>#N/A</v>
      </c>
      <c r="AD816" s="61" t="e">
        <f t="shared" si="280"/>
        <v>#N/A</v>
      </c>
      <c r="AE816" s="186" t="e">
        <f>LEFT(VLOOKUP($A816,raw_공고목록!$C:$X,7,FALSE),10)</f>
        <v>#N/A</v>
      </c>
      <c r="AF816" s="9" t="e">
        <f>VLOOKUP(A816,raw_부광!A:L,12,FALSE)</f>
        <v>#N/A</v>
      </c>
    </row>
    <row r="817" spans="1:32" ht="12" customHeight="1">
      <c r="A817" s="19" t="s">
        <v>13121</v>
      </c>
      <c r="B817" s="203" t="str">
        <f>VLOOKUP(A817,raw_아이건설넷목록!$B:$R,2,FALSE)</f>
        <v xml:space="preserve">[기][A값][순]강남종합사회복지관 리모델링공사(건축,기계) </v>
      </c>
      <c r="C817" s="18" t="str">
        <f>VLOOKUP($A817,raw_아이건설넷목록!$B:$R,10,FALSE)</f>
        <v>서울특별시 강남구</v>
      </c>
      <c r="D817" s="19" t="s">
        <v>20</v>
      </c>
      <c r="E817" s="115">
        <f>VLOOKUP($A817,raw_아이건설넷목록!$B:$R,6,FALSE)</f>
        <v>1810146364</v>
      </c>
      <c r="F817" s="115">
        <f>VLOOKUP($A817,raw_아이건설넷목록!$B:$R,5,FALSE)</f>
        <v>1991161000</v>
      </c>
      <c r="G817" s="184">
        <v>1.0054449999999999</v>
      </c>
      <c r="H817" s="115">
        <f>VLOOKUP($A817,raw_아이건설넷목록!$B:$R,8,FALSE)</f>
        <v>95839679</v>
      </c>
      <c r="I817" s="114">
        <f>IF(E817="","-",IF(E817&lt;1000000000,낙찰하한율!$B$3,IF(AND(E817&lt;5000000000,E817&gt;=1000000000),낙찰하한율!$B$4,IF(AND(E817&gt;=5000000000,E817&lt;10000000000),낙찰하한율!$B$5,IF(AND(E817&gt;=10000000000,E817&lt;30000000000),낙찰하한율!$B$6)))))</f>
        <v>0.86745000000000005</v>
      </c>
      <c r="J817" s="115">
        <f t="shared" si="267"/>
        <v>1749340940.4599051</v>
      </c>
      <c r="K817" s="115">
        <f>VLOOKUP($A817,raw_아이건설넷목록!$B:$R,9,FALSE)</f>
        <v>1668391314</v>
      </c>
      <c r="L817" s="115">
        <f t="shared" si="268"/>
        <v>1643926190.6106353</v>
      </c>
      <c r="M817" s="120">
        <f t="shared" si="269"/>
        <v>0.94441399046918928</v>
      </c>
      <c r="N817" s="115">
        <f>J817</f>
        <v>1749340940.4599051</v>
      </c>
      <c r="O817" s="119">
        <f t="shared" si="271"/>
        <v>0.87241210402650515</v>
      </c>
      <c r="P817" s="119">
        <f t="shared" si="281"/>
        <v>0.87855323625759296</v>
      </c>
      <c r="Q817" s="116">
        <f t="shared" si="272"/>
        <v>0.98301968203877921</v>
      </c>
      <c r="R817" s="134">
        <v>1710607200</v>
      </c>
      <c r="S817" s="115" t="str">
        <f>VLOOKUP(A817,raw_아이건설넷결과!C:N,10,FALSE)</f>
        <v>창공건설산업 주식회사</v>
      </c>
      <c r="T817" s="126">
        <f t="shared" si="273"/>
        <v>86.747288228208703</v>
      </c>
      <c r="U817" s="123">
        <f t="shared" si="274"/>
        <v>87.396210093044687</v>
      </c>
      <c r="V817" s="119">
        <f t="shared" si="252"/>
        <v>0.85910039419213213</v>
      </c>
      <c r="W817" s="178" t="str">
        <f>VLOOKUP(A817,raw_아이건설넷결과!C:H,6,FALSE)</f>
        <v>1,957,301,350</v>
      </c>
      <c r="X817" s="84">
        <f t="shared" si="275"/>
        <v>0.98299502149750828</v>
      </c>
      <c r="Y817" s="118">
        <f t="shared" si="276"/>
        <v>98299.502149750828</v>
      </c>
      <c r="Z817" s="121">
        <f t="shared" si="277"/>
        <v>1710564605.50895</v>
      </c>
      <c r="AA817" s="83">
        <f t="shared" si="278"/>
        <v>1640020355.571686</v>
      </c>
      <c r="AB817" s="118">
        <f t="shared" si="279"/>
        <v>1607219948.4602523</v>
      </c>
      <c r="AC817" s="61" t="e">
        <f>INDEX(raw_공고목록!A:A,MATCH(직접!$A817,raw_공고목록!C:C,0))</f>
        <v>#N/A</v>
      </c>
      <c r="AD817" s="61" t="e">
        <f t="shared" si="280"/>
        <v>#N/A</v>
      </c>
      <c r="AE817" s="186" t="e">
        <f>LEFT(VLOOKUP($A817,raw_공고목록!$C:$X,7,FALSE),10)</f>
        <v>#N/A</v>
      </c>
      <c r="AF817" s="9" t="e">
        <f>VLOOKUP(A817,raw_부광!A:L,12,FALSE)</f>
        <v>#N/A</v>
      </c>
    </row>
    <row r="818" spans="1:32" ht="12" customHeight="1">
      <c r="A818" s="19" t="s">
        <v>14702</v>
      </c>
      <c r="B818" s="203" t="str">
        <f>VLOOKUP(A818,raw_아이건설넷목록!$B:$R,2,FALSE)</f>
        <v xml:space="preserve">[기][A값][수의]서울대공원 식물원 전시온실 노후시설물 정비공사 (긴급공고) </v>
      </c>
      <c r="C818" s="18" t="str">
        <f>VLOOKUP($A818,raw_아이건설넷목록!$B:$R,10,FALSE)</f>
        <v>서울특별시 서울대공원</v>
      </c>
      <c r="D818" s="19" t="s">
        <v>20</v>
      </c>
      <c r="E818" s="115">
        <f>VLOOKUP($A818,raw_아이건설넷목록!$B:$R,6,FALSE)</f>
        <v>199481819</v>
      </c>
      <c r="F818" s="115">
        <f>VLOOKUP($A818,raw_아이건설넷목록!$B:$R,5,FALSE)</f>
        <v>219430000</v>
      </c>
      <c r="G818" s="184">
        <v>1.0023599999999999</v>
      </c>
      <c r="H818" s="115">
        <f>VLOOKUP($A818,raw_아이건설넷목록!$B:$R,8,FALSE)</f>
        <v>11863018</v>
      </c>
      <c r="I818" s="114">
        <f>IF(E818="","-",IF(E818&lt;1000000000,낙찰하한율!$B$3,IF(AND(E818&lt;5000000000,E818&gt;=1000000000),낙찰하한율!$B$4,IF(AND(E818&gt;=5000000000,E818&lt;10000000000),낙찰하한율!$B$5,IF(AND(E818&gt;=10000000000,E818&lt;30000000000),낙찰하한율!$B$6)))))</f>
        <v>0.87744999999999995</v>
      </c>
      <c r="J818" s="115">
        <f t="shared" si="267"/>
        <v>194447058.05015996</v>
      </c>
      <c r="K818" s="115">
        <f>VLOOKUP($A818,raw_아이건설넷목록!$B:$R,9,FALSE)</f>
        <v>0</v>
      </c>
      <c r="L818" s="115">
        <f t="shared" si="268"/>
        <v>0</v>
      </c>
      <c r="M818" s="120">
        <f t="shared" si="269"/>
        <v>-7.5507505600681266E-3</v>
      </c>
      <c r="N818" s="115">
        <f t="shared" si="270"/>
        <v>194447058.05015996</v>
      </c>
      <c r="O818" s="119">
        <f t="shared" si="271"/>
        <v>0.87963913282778261</v>
      </c>
      <c r="P818" s="119">
        <f t="shared" si="281"/>
        <v>0.88614618807893164</v>
      </c>
      <c r="Q818" s="116">
        <f t="shared" si="272"/>
        <v>1.0021311731977256</v>
      </c>
      <c r="R818" s="134">
        <v>194403000</v>
      </c>
      <c r="S818" s="115" t="str">
        <f>VLOOKUP(A818,raw_아이건설넷결과!C:N,10,FALSE)</f>
        <v>주식회사 세라종합건설</v>
      </c>
      <c r="T818" s="126">
        <f t="shared" si="273"/>
        <v>87.7455560517528</v>
      </c>
      <c r="U818" s="123">
        <f t="shared" si="274"/>
        <v>88.406661639297525</v>
      </c>
      <c r="V818" s="119">
        <f t="shared" si="252"/>
        <v>0.88594540400127608</v>
      </c>
      <c r="W818" s="178" t="str">
        <f>VLOOKUP(A818,raw_아이건설넷결과!C:H,6,FALSE)</f>
        <v>219,896,325</v>
      </c>
      <c r="X818" s="84">
        <f t="shared" si="275"/>
        <v>1.0021251652007475</v>
      </c>
      <c r="Y818" s="118">
        <f t="shared" si="276"/>
        <v>100212.51652007474</v>
      </c>
      <c r="Z818" s="121">
        <f t="shared" si="277"/>
        <v>194401843.22714999</v>
      </c>
      <c r="AA818" s="83">
        <f t="shared" si="278"/>
        <v>0</v>
      </c>
      <c r="AB818" s="118">
        <f t="shared" si="279"/>
        <v>0</v>
      </c>
      <c r="AC818" s="61" t="e">
        <f>INDEX(raw_공고목록!A:A,MATCH(직접!$A818,raw_공고목록!C:C,0))</f>
        <v>#N/A</v>
      </c>
      <c r="AD818" s="61" t="e">
        <f t="shared" si="280"/>
        <v>#N/A</v>
      </c>
      <c r="AE818" s="186" t="e">
        <f>LEFT(VLOOKUP($A818,raw_공고목록!$C:$X,7,FALSE),10)</f>
        <v>#N/A</v>
      </c>
      <c r="AF818" s="9" t="e">
        <f>VLOOKUP(A818,raw_부광!A:L,12,FALSE)</f>
        <v>#N/A</v>
      </c>
    </row>
    <row r="819" spans="1:32" ht="12" customHeight="1">
      <c r="A819" s="19" t="s">
        <v>13177</v>
      </c>
      <c r="B819" s="203" t="str">
        <f>VLOOKUP(A819,raw_아이건설넷목록!$B:$R,2,FALSE)</f>
        <v xml:space="preserve">[기][A값][순][긴급]등촌중 별관동 개선공사(문화예술소극장 조성 등) (긴급공고) </v>
      </c>
      <c r="C819" s="18" t="str">
        <f>VLOOKUP($A819,raw_아이건설넷목록!$B:$R,10,FALSE)</f>
        <v>서울특별시강서교육청 등촌중학교</v>
      </c>
      <c r="D819" s="19" t="s">
        <v>20</v>
      </c>
      <c r="E819" s="115">
        <f>VLOOKUP($A819,raw_아이건설넷목록!$B:$R,6,FALSE)</f>
        <v>679726364</v>
      </c>
      <c r="F819" s="115">
        <f>VLOOKUP($A819,raw_아이건설넷목록!$B:$R,5,FALSE)</f>
        <v>747699000</v>
      </c>
      <c r="G819" s="184">
        <v>1.00953</v>
      </c>
      <c r="H819" s="115">
        <f>VLOOKUP($A819,raw_아이건설넷목록!$B:$R,8,FALSE)</f>
        <v>31783609</v>
      </c>
      <c r="I819" s="114">
        <f>IF(E819="","-",IF(E819&lt;1000000000,낙찰하한율!$B$3,IF(AND(E819&lt;5000000000,E819&gt;=1000000000),낙찰하한율!$B$4,IF(AND(E819&gt;=5000000000,E819&lt;10000000000),낙찰하한율!$B$5,IF(AND(E819&gt;=10000000000,E819&lt;30000000000),낙찰하한율!$B$6)))))</f>
        <v>0.87744999999999995</v>
      </c>
      <c r="J819" s="115">
        <f t="shared" si="267"/>
        <v>666215901.51930153</v>
      </c>
      <c r="K819" s="115">
        <f>VLOOKUP($A819,raw_아이건설넷목록!$B:$R,9,FALSE)</f>
        <v>653504228</v>
      </c>
      <c r="L819" s="115">
        <f t="shared" si="268"/>
        <v>646537480.82698321</v>
      </c>
      <c r="M819" s="120">
        <f t="shared" si="269"/>
        <v>0.97953553895553702</v>
      </c>
      <c r="N819" s="115">
        <f t="shared" si="270"/>
        <v>666215901.51930153</v>
      </c>
      <c r="O819" s="119">
        <f t="shared" si="271"/>
        <v>0.88618334023119438</v>
      </c>
      <c r="P819" s="119">
        <f t="shared" si="281"/>
        <v>0.89102152272411961</v>
      </c>
      <c r="Q819" s="116">
        <f t="shared" si="272"/>
        <v>1.0008580006169052</v>
      </c>
      <c r="R819" s="134">
        <v>660526476</v>
      </c>
      <c r="S819" s="115" t="e">
        <f>VLOOKUP(A819,raw_아이건설넷결과!C:N,10,FALSE)</f>
        <v>#N/A</v>
      </c>
      <c r="T819" s="126" t="e">
        <f t="shared" si="273"/>
        <v>#N/A</v>
      </c>
      <c r="U819" s="123" t="e">
        <f t="shared" si="274"/>
        <v>#N/A</v>
      </c>
      <c r="V819" s="119">
        <f t="shared" si="252"/>
        <v>0.88341227686542312</v>
      </c>
      <c r="W819" s="178" t="e">
        <f>VLOOKUP(A819,raw_아이건설넷결과!C:H,6,FALSE)</f>
        <v>#N/A</v>
      </c>
      <c r="X819" s="84" t="e">
        <f t="shared" si="275"/>
        <v>#N/A</v>
      </c>
      <c r="Y819" s="118" t="e">
        <f t="shared" si="276"/>
        <v>#N/A</v>
      </c>
      <c r="Z819" s="121" t="e">
        <f t="shared" si="277"/>
        <v>#N/A</v>
      </c>
      <c r="AA819" s="83" t="e">
        <f t="shared" si="278"/>
        <v>#N/A</v>
      </c>
      <c r="AB819" s="118" t="e">
        <f t="shared" si="279"/>
        <v>#N/A</v>
      </c>
      <c r="AC819" s="61" t="e">
        <f>INDEX(raw_공고목록!A:A,MATCH(직접!$A819,raw_공고목록!C:C,0))</f>
        <v>#N/A</v>
      </c>
      <c r="AD819" s="61" t="e">
        <f t="shared" si="280"/>
        <v>#N/A</v>
      </c>
      <c r="AE819" s="186" t="e">
        <f>LEFT(VLOOKUP($A819,raw_공고목록!$C:$X,7,FALSE),10)</f>
        <v>#N/A</v>
      </c>
      <c r="AF819" s="9" t="e">
        <f>VLOOKUP(A819,raw_부광!A:L,12,FALSE)</f>
        <v>#N/A</v>
      </c>
    </row>
    <row r="820" spans="1:32" ht="12" customHeight="1">
      <c r="A820" s="19" t="s">
        <v>13247</v>
      </c>
      <c r="B820" s="203" t="str">
        <f>VLOOKUP(A820,raw_아이건설넷목록!$B:$R,2,FALSE)</f>
        <v xml:space="preserve">[기][정][수의][공지]서울북부지방검찰청 비상대기소 조성 공사 (정정공고) </v>
      </c>
      <c r="C820" s="18" t="str">
        <f>VLOOKUP($A820,raw_아이건설넷목록!$B:$R,10,FALSE)</f>
        <v>대검찰청 서울고등검찰청 서울북부지방검찰청</v>
      </c>
      <c r="D820" s="19" t="s">
        <v>20</v>
      </c>
      <c r="E820" s="115">
        <f>VLOOKUP($A820,raw_아이건설넷목록!$B:$R,6,FALSE)</f>
        <v>228070000</v>
      </c>
      <c r="F820" s="115">
        <f>VLOOKUP($A820,raw_아이건설넷목록!$B:$R,5,FALSE)</f>
        <v>250877000</v>
      </c>
      <c r="G820" s="184">
        <v>1.0066299999999999</v>
      </c>
      <c r="H820" s="115">
        <f>VLOOKUP($A820,raw_아이건설넷목록!$B:$R,8,FALSE)</f>
        <v>0</v>
      </c>
      <c r="I820" s="114">
        <f>IF(E820="","-",IF(E820&lt;1000000000,낙찰하한율!$B$3,IF(AND(E820&lt;5000000000,E820&gt;=1000000000),낙찰하한율!$B$4,IF(AND(E820&gt;=5000000000,E820&lt;10000000000),낙찰하한율!$B$5,IF(AND(E820&gt;=10000000000,E820&lt;30000000000),낙찰하한율!$B$6)))))</f>
        <v>0.87744999999999995</v>
      </c>
      <c r="J820" s="115">
        <f t="shared" si="267"/>
        <v>221591498.96679947</v>
      </c>
      <c r="K820" s="115">
        <f>VLOOKUP($A820,raw_아이건설넷목록!$B:$R,9,FALSE)</f>
        <v>0</v>
      </c>
      <c r="L820" s="115">
        <f t="shared" si="268"/>
        <v>0</v>
      </c>
      <c r="M820" s="120">
        <f t="shared" si="269"/>
        <v>0</v>
      </c>
      <c r="N820" s="115">
        <f t="shared" si="270"/>
        <v>221591498.96679947</v>
      </c>
      <c r="O820" s="119">
        <f t="shared" si="271"/>
        <v>0.88326749349999989</v>
      </c>
      <c r="P820" s="119">
        <f>N820/F820</f>
        <v>0.88326749349999989</v>
      </c>
      <c r="Q820" s="116">
        <f t="shared" si="272"/>
        <v>1.004836989786152</v>
      </c>
      <c r="R820" s="134">
        <v>221196800</v>
      </c>
      <c r="S820" s="115" t="str">
        <f>VLOOKUP(A820,raw_아이건설넷결과!C:N,10,FALSE)</f>
        <v>일진피앤에스 주식회사</v>
      </c>
      <c r="T820" s="126">
        <f t="shared" si="273"/>
        <v>87.745596764473149</v>
      </c>
      <c r="U820" s="123">
        <f t="shared" si="274"/>
        <v>87.745596764473149</v>
      </c>
      <c r="V820" s="119">
        <f>R820/F820</f>
        <v>0.88169421668785897</v>
      </c>
      <c r="W820" s="178" t="str">
        <f>VLOOKUP(A820,raw_아이건설넷결과!C:H,6,FALSE)</f>
        <v>252,088,775</v>
      </c>
      <c r="X820" s="84">
        <f t="shared" si="275"/>
        <v>1.0048301558134065</v>
      </c>
      <c r="Y820" s="118">
        <f t="shared" si="276"/>
        <v>100483.01558134065</v>
      </c>
      <c r="Z820" s="121">
        <f t="shared" si="277"/>
        <v>221195295.62375</v>
      </c>
      <c r="AA820" s="83">
        <f t="shared" si="278"/>
        <v>0</v>
      </c>
      <c r="AB820" s="118">
        <f t="shared" si="279"/>
        <v>0</v>
      </c>
      <c r="AC820" s="61" t="e">
        <f>INDEX(raw_공고목록!A:A,MATCH(직접!$A820,raw_공고목록!C:C,0))</f>
        <v>#N/A</v>
      </c>
      <c r="AD820" s="61" t="e">
        <f t="shared" si="280"/>
        <v>#N/A</v>
      </c>
      <c r="AE820" s="186" t="e">
        <f>LEFT(VLOOKUP($A820,raw_공고목록!$C:$X,7,FALSE),10)</f>
        <v>#N/A</v>
      </c>
      <c r="AF820" s="9" t="e">
        <f>VLOOKUP(A820,raw_부광!A:L,12,FALSE)</f>
        <v>#N/A</v>
      </c>
    </row>
    <row r="821" spans="1:32" ht="12" customHeight="1">
      <c r="A821" s="19" t="s">
        <v>13184</v>
      </c>
      <c r="B821" s="203" t="str">
        <f>VLOOKUP(A821,raw_아이건설넷목록!$B:$R,2,FALSE)</f>
        <v xml:space="preserve">[기][A값][순]국방부 별관 승강기 교체공사 </v>
      </c>
      <c r="C821" s="18" t="str">
        <f>VLOOKUP($A821,raw_아이건설넷목록!$B:$R,10,FALSE)</f>
        <v>국방부근무지원단</v>
      </c>
      <c r="D821" s="19" t="s">
        <v>20</v>
      </c>
      <c r="E821" s="115">
        <f>VLOOKUP($A821,raw_아이건설넷목록!$B:$R,6,FALSE)</f>
        <v>462480627</v>
      </c>
      <c r="F821" s="115">
        <f>VLOOKUP($A821,raw_아이건설넷목록!$B:$R,5,FALSE)</f>
        <v>508728690</v>
      </c>
      <c r="G821" s="184">
        <v>1.0027680000000001</v>
      </c>
      <c r="H821" s="115">
        <f>VLOOKUP($A821,raw_아이건설넷목록!$B:$R,8,FALSE)</f>
        <v>19316313</v>
      </c>
      <c r="I821" s="114">
        <f>IF(E821="","-",IF(E821&lt;1000000000,낙찰하한율!$B$3,IF(AND(E821&lt;5000000000,E821&gt;=1000000000),낙찰하한율!$B$4,IF(AND(E821&gt;=5000000000,E821&lt;10000000000),낙찰하한율!$B$5,IF(AND(E821&gt;=10000000000,E821&lt;30000000000),낙찰하한율!$B$6)))))</f>
        <v>0.87744999999999995</v>
      </c>
      <c r="J821" s="115">
        <f t="shared" si="267"/>
        <v>449986794.08031416</v>
      </c>
      <c r="K821" s="115">
        <f>VLOOKUP($A821,raw_아이건설넷목록!$B:$R,9,FALSE)</f>
        <v>463555569</v>
      </c>
      <c r="L821" s="115">
        <f t="shared" si="268"/>
        <v>455541916.99869221</v>
      </c>
      <c r="M821" s="120">
        <f t="shared" si="269"/>
        <v>1.0152127181233332</v>
      </c>
      <c r="N821" s="115">
        <f t="shared" si="270"/>
        <v>449986794.08031416</v>
      </c>
      <c r="O821" s="119">
        <f t="shared" si="271"/>
        <v>0.87997464167179029</v>
      </c>
      <c r="P821" s="119">
        <f t="shared" ref="P821:P836" si="282">N821/F821</f>
        <v>0.88453197731056643</v>
      </c>
      <c r="Q821" s="116">
        <f t="shared" si="272"/>
        <v>1.0105182912394379</v>
      </c>
      <c r="R821" s="134">
        <v>453446400</v>
      </c>
      <c r="S821" s="115" t="e">
        <f>VLOOKUP(A821,raw_아이건설넷결과!C:N,10,FALSE)</f>
        <v>#N/A</v>
      </c>
      <c r="T821" s="126" t="e">
        <f t="shared" si="273"/>
        <v>#N/A</v>
      </c>
      <c r="U821" s="123" t="e">
        <f t="shared" si="274"/>
        <v>#N/A</v>
      </c>
      <c r="V821" s="123"/>
      <c r="W821" s="178" t="e">
        <f>VLOOKUP(A821,raw_아이건설넷결과!C:H,6,FALSE)</f>
        <v>#N/A</v>
      </c>
      <c r="X821" s="84" t="e">
        <f t="shared" si="275"/>
        <v>#N/A</v>
      </c>
      <c r="Y821" s="118" t="e">
        <f t="shared" si="276"/>
        <v>#N/A</v>
      </c>
      <c r="Z821" s="121" t="e">
        <f t="shared" si="277"/>
        <v>#N/A</v>
      </c>
      <c r="AA821" s="83" t="e">
        <f t="shared" si="278"/>
        <v>#N/A</v>
      </c>
      <c r="AB821" s="118" t="e">
        <f t="shared" si="279"/>
        <v>#N/A</v>
      </c>
      <c r="AC821" s="61" t="e">
        <f>INDEX(raw_공고목록!A:A,MATCH(직접!$A821,raw_공고목록!C:C,0))</f>
        <v>#N/A</v>
      </c>
      <c r="AD821" s="61" t="e">
        <f t="shared" si="280"/>
        <v>#N/A</v>
      </c>
      <c r="AE821" s="186" t="e">
        <f>LEFT(VLOOKUP($A821,raw_공고목록!$C:$X,7,FALSE),10)</f>
        <v>#N/A</v>
      </c>
      <c r="AF821" s="9" t="e">
        <f>VLOOKUP(A821,raw_부광!A:L,12,FALSE)</f>
        <v>#N/A</v>
      </c>
    </row>
    <row r="822" spans="1:32" ht="12" customHeight="1">
      <c r="A822" s="19" t="s">
        <v>13187</v>
      </c>
      <c r="B822" s="203" t="str">
        <f>VLOOKUP(A822,raw_아이건설넷목록!$B:$R,2,FALSE)</f>
        <v xml:space="preserve">[기][A값][순]배화여중 체육관 환경개선공사(건축) </v>
      </c>
      <c r="C822" s="18" t="str">
        <f>VLOOKUP($A822,raw_아이건설넷목록!$B:$R,10,FALSE)</f>
        <v>서울특별시중부교육청 배화여자중학교</v>
      </c>
      <c r="D822" s="19" t="s">
        <v>20</v>
      </c>
      <c r="E822" s="115">
        <f>VLOOKUP($A822,raw_아이건설넷목록!$B:$R,6,FALSE)</f>
        <v>703055454</v>
      </c>
      <c r="F822" s="115">
        <f>VLOOKUP($A822,raw_아이건설넷목록!$B:$R,5,FALSE)</f>
        <v>773361000</v>
      </c>
      <c r="G822" s="184">
        <v>1.00936</v>
      </c>
      <c r="H822" s="115">
        <f>VLOOKUP($A822,raw_아이건설넷목록!$B:$R,8,FALSE)</f>
        <v>37142179</v>
      </c>
      <c r="I822" s="114">
        <f>IF(E822="","-",IF(E822&lt;1000000000,낙찰하한율!$B$3,IF(AND(E822&lt;5000000000,E822&gt;=1000000000),낙찰하한율!$B$4,IF(AND(E822&gt;=5000000000,E822&lt;10000000000),낙찰하한율!$B$5,IF(AND(E822&gt;=10000000000,E822&lt;30000000000),낙찰하한율!$B$6)))))</f>
        <v>0.87744999999999995</v>
      </c>
      <c r="J822" s="115">
        <f t="shared" si="267"/>
        <v>689488944.79090202</v>
      </c>
      <c r="K822" s="115">
        <f>VLOOKUP($A822,raw_아이건설넷목록!$B:$R,9,FALSE)</f>
        <v>602638144</v>
      </c>
      <c r="L822" s="115">
        <f t="shared" si="268"/>
        <v>596113260.28728318</v>
      </c>
      <c r="M822" s="120">
        <f t="shared" si="269"/>
        <v>0.8717566037545349</v>
      </c>
      <c r="N822" s="115">
        <f t="shared" si="270"/>
        <v>689488944.79090202</v>
      </c>
      <c r="O822" s="119">
        <f t="shared" si="271"/>
        <v>0.88607727374427181</v>
      </c>
      <c r="P822" s="119">
        <f t="shared" si="282"/>
        <v>0.89154863613616675</v>
      </c>
      <c r="Q822" s="116">
        <f t="shared" si="272"/>
        <v>1.005431763453601</v>
      </c>
      <c r="R822" s="134">
        <v>686823300</v>
      </c>
      <c r="S822" s="115" t="e">
        <f>VLOOKUP(A822,raw_아이건설넷결과!C:N,10,FALSE)</f>
        <v>#N/A</v>
      </c>
      <c r="T822" s="126" t="e">
        <f t="shared" si="273"/>
        <v>#N/A</v>
      </c>
      <c r="U822" s="123" t="e">
        <f t="shared" si="274"/>
        <v>#N/A</v>
      </c>
      <c r="V822" s="123"/>
      <c r="W822" s="178" t="e">
        <f>VLOOKUP(A822,raw_아이건설넷결과!C:H,6,FALSE)</f>
        <v>#N/A</v>
      </c>
      <c r="X822" s="84" t="e">
        <f t="shared" si="275"/>
        <v>#N/A</v>
      </c>
      <c r="Y822" s="118" t="e">
        <f t="shared" si="276"/>
        <v>#N/A</v>
      </c>
      <c r="Z822" s="121" t="e">
        <f t="shared" si="277"/>
        <v>#N/A</v>
      </c>
      <c r="AA822" s="83" t="e">
        <f t="shared" si="278"/>
        <v>#N/A</v>
      </c>
      <c r="AB822" s="118" t="e">
        <f t="shared" si="279"/>
        <v>#N/A</v>
      </c>
      <c r="AC822" s="61" t="e">
        <f>INDEX(raw_공고목록!A:A,MATCH(직접!$A822,raw_공고목록!C:C,0))</f>
        <v>#N/A</v>
      </c>
      <c r="AD822" s="61" t="e">
        <f t="shared" si="280"/>
        <v>#N/A</v>
      </c>
      <c r="AE822" s="186" t="e">
        <f>LEFT(VLOOKUP($A822,raw_공고목록!$C:$X,7,FALSE),10)</f>
        <v>#N/A</v>
      </c>
      <c r="AF822" s="9" t="e">
        <f>VLOOKUP(A822,raw_부광!A:L,12,FALSE)</f>
        <v>#N/A</v>
      </c>
    </row>
    <row r="823" spans="1:32" ht="12" customHeight="1">
      <c r="A823" s="19" t="s">
        <v>14744</v>
      </c>
      <c r="B823" s="203" t="str">
        <f>VLOOKUP(A823,raw_아이건설넷목록!$B:$R,2,FALSE)</f>
        <v xml:space="preserve">[기][A값][순]서울형 키즈카페 구로4동점 건축공사 </v>
      </c>
      <c r="C823" s="18" t="str">
        <f>VLOOKUP($A823,raw_아이건설넷목록!$B:$R,10,FALSE)</f>
        <v>서울특별시 구로구</v>
      </c>
      <c r="D823" s="19" t="s">
        <v>20</v>
      </c>
      <c r="E823" s="115">
        <f>VLOOKUP($A823,raw_아이건설넷목록!$B:$R,6,FALSE)</f>
        <v>258181819</v>
      </c>
      <c r="F823" s="115">
        <f>VLOOKUP($A823,raw_아이건설넷목록!$B:$R,5,FALSE)</f>
        <v>284000000</v>
      </c>
      <c r="G823" s="184">
        <v>1.0023599999999999</v>
      </c>
      <c r="H823" s="115">
        <f>VLOOKUP($A823,raw_아이건설넷목록!$B:$R,8,FALSE)</f>
        <v>7968779</v>
      </c>
      <c r="I823" s="114">
        <f>IF(E823="","-",IF(E823&lt;1000000000,낙찰하한율!$B$3,IF(AND(E823&lt;5000000000,E823&gt;=1000000000),낙찰하한율!$B$4,IF(AND(E823&gt;=5000000000,E823&lt;10000000000),낙찰하한율!$B$5,IF(AND(E823&gt;=10000000000,E823&lt;30000000000),낙찰하한율!$B$6)))))</f>
        <v>0.87744999999999995</v>
      </c>
      <c r="J823" s="115">
        <f t="shared" si="267"/>
        <v>250760475.95444998</v>
      </c>
      <c r="K823" s="115">
        <f>VLOOKUP($A823,raw_아이건설넷목록!$B:$R,9,FALSE)</f>
        <v>259698463</v>
      </c>
      <c r="L823" s="115">
        <f t="shared" si="268"/>
        <v>255105124.34522638</v>
      </c>
      <c r="M823" s="120">
        <f t="shared" si="269"/>
        <v>1.0197946774334736</v>
      </c>
      <c r="N823" s="115">
        <v>255105120</v>
      </c>
      <c r="O823" s="119">
        <f t="shared" si="271"/>
        <v>0.89532024712523373</v>
      </c>
      <c r="P823" s="119">
        <f t="shared" si="282"/>
        <v>0.89825746478873236</v>
      </c>
      <c r="Q823" s="116">
        <f t="shared" si="272"/>
        <v>1.0213222940898281</v>
      </c>
      <c r="R823" s="134">
        <v>255485800</v>
      </c>
      <c r="S823" s="115" t="e">
        <f>VLOOKUP(A823,raw_아이건설넷결과!C:N,10,FALSE)</f>
        <v>#N/A</v>
      </c>
      <c r="T823" s="126" t="e">
        <f t="shared" si="273"/>
        <v>#N/A</v>
      </c>
      <c r="U823" s="123" t="e">
        <f t="shared" si="274"/>
        <v>#N/A</v>
      </c>
      <c r="V823" s="123"/>
      <c r="W823" s="178" t="e">
        <f>VLOOKUP(A823,raw_아이건설넷결과!C:H,6,FALSE)</f>
        <v>#N/A</v>
      </c>
      <c r="X823" s="84" t="e">
        <f t="shared" si="275"/>
        <v>#N/A</v>
      </c>
      <c r="Y823" s="118" t="e">
        <f t="shared" si="276"/>
        <v>#N/A</v>
      </c>
      <c r="Z823" s="121" t="e">
        <f t="shared" si="277"/>
        <v>#N/A</v>
      </c>
      <c r="AA823" s="83" t="e">
        <f t="shared" si="278"/>
        <v>#N/A</v>
      </c>
      <c r="AB823" s="118" t="e">
        <f t="shared" si="279"/>
        <v>#N/A</v>
      </c>
      <c r="AC823" s="61" t="e">
        <f>INDEX(raw_공고목록!A:A,MATCH(직접!$A823,raw_공고목록!C:C,0))</f>
        <v>#N/A</v>
      </c>
      <c r="AD823" s="61" t="e">
        <f t="shared" si="280"/>
        <v>#N/A</v>
      </c>
      <c r="AE823" s="186" t="e">
        <f>LEFT(VLOOKUP($A823,raw_공고목록!$C:$X,7,FALSE),10)</f>
        <v>#N/A</v>
      </c>
      <c r="AF823" s="9" t="e">
        <f>VLOOKUP(A823,raw_부광!A:L,12,FALSE)</f>
        <v>#N/A</v>
      </c>
    </row>
    <row r="824" spans="1:32" ht="12" customHeight="1">
      <c r="A824" s="19" t="s">
        <v>13193</v>
      </c>
      <c r="B824" s="203" t="str">
        <f>VLOOKUP(A824,raw_아이건설넷목록!$B:$R,2,FALSE)</f>
        <v xml:space="preserve">[기][A값][순]노원구 상계동 1019-2 대수선공사 </v>
      </c>
      <c r="C824" s="18" t="str">
        <f>VLOOKUP($A824,raw_아이건설넷목록!$B:$R,10,FALSE)</f>
        <v>서울주택도시공사</v>
      </c>
      <c r="D824" s="19" t="s">
        <v>20</v>
      </c>
      <c r="E824" s="115">
        <f>VLOOKUP($A824,raw_아이건설넷목록!$B:$R,6,FALSE)</f>
        <v>120116977</v>
      </c>
      <c r="F824" s="115">
        <f>VLOOKUP($A824,raw_아이건설넷목록!$B:$R,5,FALSE)</f>
        <v>122455000</v>
      </c>
      <c r="G824" s="184">
        <v>1.0068900000000001</v>
      </c>
      <c r="H824" s="115">
        <f>VLOOKUP($A824,raw_아이건설넷목록!$B:$R,8,FALSE)</f>
        <v>6736821</v>
      </c>
      <c r="I824" s="114">
        <f>IF(E824="","-",IF(E824&lt;1000000000,낙찰하한율!$B$3,IF(AND(E824&lt;5000000000,E824&gt;=1000000000),낙찰하한율!$B$4,IF(AND(E824&gt;=5000000000,E824&lt;10000000000),낙찰하한율!$B$5,IF(AND(E824&gt;=10000000000,E824&lt;30000000000),낙찰하한율!$B$6)))))</f>
        <v>0.87744999999999995</v>
      </c>
      <c r="J824" s="115">
        <f t="shared" si="267"/>
        <v>109014054.8464275</v>
      </c>
      <c r="K824" s="115">
        <f>VLOOKUP($A824,raw_아이건설넷목록!$B:$R,9,FALSE)</f>
        <v>88763517</v>
      </c>
      <c r="L824" s="115">
        <f t="shared" si="268"/>
        <v>87587595.679487407</v>
      </c>
      <c r="M824" s="120">
        <f t="shared" si="269"/>
        <v>0.80747790020196619</v>
      </c>
      <c r="N824" s="115">
        <f t="shared" si="270"/>
        <v>109014054.8464275</v>
      </c>
      <c r="O824" s="119">
        <f t="shared" si="271"/>
        <v>0.88384759188465545</v>
      </c>
      <c r="P824" s="119">
        <f t="shared" si="282"/>
        <v>0.89023767789332819</v>
      </c>
      <c r="Q824" s="116">
        <f t="shared" si="272"/>
        <v>1.0099536096105379</v>
      </c>
      <c r="R824" s="134">
        <v>109343234</v>
      </c>
      <c r="S824" s="115" t="e">
        <f>VLOOKUP(A824,raw_아이건설넷결과!C:N,10,FALSE)</f>
        <v>#N/A</v>
      </c>
      <c r="T824" s="126" t="e">
        <f t="shared" si="273"/>
        <v>#N/A</v>
      </c>
      <c r="U824" s="123" t="e">
        <f t="shared" si="274"/>
        <v>#N/A</v>
      </c>
      <c r="V824" s="123"/>
      <c r="W824" s="178" t="e">
        <f>VLOOKUP(A824,raw_아이건설넷결과!C:H,6,FALSE)</f>
        <v>#N/A</v>
      </c>
      <c r="X824" s="84" t="e">
        <f t="shared" si="275"/>
        <v>#N/A</v>
      </c>
      <c r="Y824" s="118" t="e">
        <f t="shared" si="276"/>
        <v>#N/A</v>
      </c>
      <c r="Z824" s="121" t="e">
        <f t="shared" si="277"/>
        <v>#N/A</v>
      </c>
      <c r="AA824" s="83" t="e">
        <f t="shared" si="278"/>
        <v>#N/A</v>
      </c>
      <c r="AB824" s="118" t="e">
        <f t="shared" si="279"/>
        <v>#N/A</v>
      </c>
      <c r="AC824" s="61" t="e">
        <f>INDEX(raw_공고목록!A:A,MATCH(직접!$A824,raw_공고목록!C:C,0))</f>
        <v>#N/A</v>
      </c>
      <c r="AD824" s="61" t="e">
        <f t="shared" si="280"/>
        <v>#N/A</v>
      </c>
      <c r="AE824" s="186" t="e">
        <f>LEFT(VLOOKUP($A824,raw_공고목록!$C:$X,7,FALSE),10)</f>
        <v>#N/A</v>
      </c>
      <c r="AF824" s="9" t="e">
        <f>VLOOKUP(A824,raw_부광!A:L,12,FALSE)</f>
        <v>#N/A</v>
      </c>
    </row>
    <row r="825" spans="1:32" ht="12" customHeight="1">
      <c r="A825" s="19" t="s">
        <v>13225</v>
      </c>
      <c r="B825" s="203" t="str">
        <f>VLOOKUP(A825,raw_아이건설넷목록!$B:$R,2,FALSE)</f>
        <v xml:space="preserve">[기][A값][순]서울형 키즈카페 3호점 놀이공간 조성공사 </v>
      </c>
      <c r="C825" s="18" t="str">
        <f>VLOOKUP($A825,raw_아이건설넷목록!$B:$R,10,FALSE)</f>
        <v>서울특별시 은평구</v>
      </c>
      <c r="D825" s="19" t="s">
        <v>20</v>
      </c>
      <c r="E825" s="115">
        <f>VLOOKUP($A825,raw_아이건설넷목록!$B:$R,6,FALSE)</f>
        <v>262402727</v>
      </c>
      <c r="F825" s="115">
        <f>VLOOKUP($A825,raw_아이건설넷목록!$B:$R,5,FALSE)</f>
        <v>288643000</v>
      </c>
      <c r="G825" s="184">
        <v>1.00265</v>
      </c>
      <c r="H825" s="115">
        <f>VLOOKUP($A825,raw_아이건설넷목록!$B:$R,8,FALSE)</f>
        <v>14682833</v>
      </c>
      <c r="I825" s="114">
        <f>IF(E825="","-",IF(E825&lt;1000000000,낙찰하한율!$B$3,IF(AND(E825&lt;5000000000,E825&gt;=1000000000),낙찰하한율!$B$4,IF(AND(E825&gt;=5000000000,E825&lt;10000000000),낙찰하한율!$B$5,IF(AND(E825&gt;=10000000000,E825&lt;30000000000),낙찰하한율!$B$6)))))</f>
        <v>0.87744999999999995</v>
      </c>
      <c r="J825" s="115">
        <f>(F825*G825-H825)*I825+H825</f>
        <v>255740346.50507748</v>
      </c>
      <c r="K825" s="115">
        <f>VLOOKUP($A825,raw_아이건설넷목록!$B:$R,9,FALSE)</f>
        <v>262636663</v>
      </c>
      <c r="L825" s="115">
        <f>K825*G825*0.98</f>
        <v>258065997.15381098</v>
      </c>
      <c r="M825" s="120">
        <f>((L825-H825)/I825+H825)/F825</f>
        <v>1.0118325027915671</v>
      </c>
      <c r="N825" s="115">
        <v>255178931</v>
      </c>
      <c r="O825" s="119">
        <f>(N825-H825)/(F825-H825)</f>
        <v>0.87785060373393631</v>
      </c>
      <c r="P825" s="119">
        <f t="shared" si="282"/>
        <v>0.88406415883981249</v>
      </c>
      <c r="Q825" s="116">
        <f>((R825-H825)/I825+H825)/F825</f>
        <v>1.0202061929956823</v>
      </c>
      <c r="R825" s="134">
        <v>260186800</v>
      </c>
      <c r="S825" s="115" t="e">
        <f>VLOOKUP(A825,raw_아이건설넷결과!C:N,10,FALSE)</f>
        <v>#N/A</v>
      </c>
      <c r="T825" s="126" t="e">
        <f>(R825-H825)/(W825-H825)*100</f>
        <v>#N/A</v>
      </c>
      <c r="U825" s="123" t="e">
        <f>R825/W825*100</f>
        <v>#N/A</v>
      </c>
      <c r="V825" s="123"/>
      <c r="W825" s="178" t="e">
        <f>VLOOKUP(A825,raw_아이건설넷결과!C:H,6,FALSE)</f>
        <v>#N/A</v>
      </c>
      <c r="X825" s="84" t="e">
        <f>W825/F825</f>
        <v>#N/A</v>
      </c>
      <c r="Y825" s="118" t="e">
        <f>X825*100000</f>
        <v>#N/A</v>
      </c>
      <c r="Z825" s="121" t="e">
        <f>(W825-H825)*I825+H825</f>
        <v>#N/A</v>
      </c>
      <c r="AA825" s="83" t="e">
        <f>K825*X825</f>
        <v>#N/A</v>
      </c>
      <c r="AB825" s="118" t="e">
        <f>AA825*0.98</f>
        <v>#N/A</v>
      </c>
      <c r="AC825" s="61" t="e">
        <f>INDEX(raw_공고목록!A:A,MATCH(직접!$A825,raw_공고목록!C:C,0))</f>
        <v>#N/A</v>
      </c>
      <c r="AD825" s="61" t="e">
        <f>AC825+1/24</f>
        <v>#N/A</v>
      </c>
      <c r="AE825" s="186" t="e">
        <f>LEFT(VLOOKUP($A825,raw_공고목록!$C:$X,7,FALSE),10)</f>
        <v>#N/A</v>
      </c>
      <c r="AF825" s="9" t="e">
        <f>VLOOKUP(A825,raw_부광!A:L,12,FALSE)</f>
        <v>#N/A</v>
      </c>
    </row>
    <row r="826" spans="1:32" ht="12" customHeight="1">
      <c r="A826" s="19" t="s">
        <v>14707</v>
      </c>
      <c r="B826" s="203" t="str">
        <f>VLOOKUP(A826,raw_아이건설넷목록!$B:$R,2,FALSE)</f>
        <v xml:space="preserve">[기][A값][순]우리금융아트홀 및 올림픽테니스경기장 시설개선 공사(건축·기계) (긴급공고) </v>
      </c>
      <c r="C826" s="18" t="str">
        <f>VLOOKUP($A826,raw_아이건설넷목록!$B:$R,10,FALSE)</f>
        <v>서울올림픽기념국민체육진흥공단</v>
      </c>
      <c r="D826" s="19" t="s">
        <v>20</v>
      </c>
      <c r="E826" s="115">
        <f>VLOOKUP($A826,raw_아이건설넷목록!$B:$R,6,FALSE)</f>
        <v>766432728</v>
      </c>
      <c r="F826" s="115">
        <f>VLOOKUP($A826,raw_아이건설넷목록!$B:$R,5,FALSE)</f>
        <v>843076000</v>
      </c>
      <c r="G826" s="184">
        <v>1.0063500000000001</v>
      </c>
      <c r="H826" s="115">
        <f>VLOOKUP($A826,raw_아이건설넷목록!$B:$R,8,FALSE)</f>
        <v>52172411</v>
      </c>
      <c r="I826" s="114">
        <f>IF(E826="","-",IF(E826&lt;1000000000,낙찰하한율!$B$3,IF(AND(E826&lt;5000000000,E826&gt;=1000000000),낙찰하한율!$B$4,IF(AND(E826&gt;=5000000000,E826&lt;10000000000),낙찰하한율!$B$5,IF(AND(E826&gt;=10000000000,E826&lt;30000000000),낙찰하한율!$B$6)))))</f>
        <v>0.87744999999999995</v>
      </c>
      <c r="J826" s="115">
        <f>(F826*G826-H826)*I826+H826</f>
        <v>750848222.34791994</v>
      </c>
      <c r="K826" s="115">
        <f>VLOOKUP($A826,raw_아이건설넷목록!$B:$R,9,FALSE)</f>
        <v>742969658</v>
      </c>
      <c r="L826" s="115">
        <f>K826*G826*0.98</f>
        <v>732733765.021734</v>
      </c>
      <c r="M826" s="120">
        <f>((L826-H826)/I826+H826)/F826</f>
        <v>0.98186296379790228</v>
      </c>
      <c r="N826" s="115">
        <f>J826</f>
        <v>750848222.34791994</v>
      </c>
      <c r="O826" s="119">
        <f>(N826-H826)/(F826-H826)</f>
        <v>0.8833893549924452</v>
      </c>
      <c r="P826" s="119">
        <f t="shared" si="282"/>
        <v>0.89060561841153107</v>
      </c>
      <c r="Q826" s="116">
        <f>((R826-H826)/I826+H826)/F826</f>
        <v>1.0115295082230811</v>
      </c>
      <c r="R826" s="134">
        <v>754679800</v>
      </c>
      <c r="S826" s="115" t="e">
        <f>VLOOKUP(A826,raw_아이건설넷결과!C:N,10,FALSE)</f>
        <v>#N/A</v>
      </c>
      <c r="T826" s="126" t="e">
        <f>(R826-H826)/(W826-H826)*100</f>
        <v>#N/A</v>
      </c>
      <c r="U826" s="123" t="e">
        <f>R826/W826*100</f>
        <v>#N/A</v>
      </c>
      <c r="V826" s="123"/>
      <c r="W826" s="178" t="e">
        <f>VLOOKUP(A826,raw_아이건설넷결과!C:H,6,FALSE)</f>
        <v>#N/A</v>
      </c>
      <c r="X826" s="84" t="e">
        <f>W826/F826</f>
        <v>#N/A</v>
      </c>
      <c r="Y826" s="118" t="e">
        <f>X826*100000</f>
        <v>#N/A</v>
      </c>
      <c r="Z826" s="121" t="e">
        <f>(W826-H826)*I826+H826</f>
        <v>#N/A</v>
      </c>
      <c r="AA826" s="83" t="e">
        <f>K826*X826</f>
        <v>#N/A</v>
      </c>
      <c r="AB826" s="118" t="e">
        <f>AA826*0.98</f>
        <v>#N/A</v>
      </c>
      <c r="AC826" s="61" t="e">
        <f>INDEX(raw_공고목록!A:A,MATCH(직접!$A826,raw_공고목록!C:C,0))</f>
        <v>#N/A</v>
      </c>
      <c r="AD826" s="61" t="e">
        <f>AC826+1/24</f>
        <v>#N/A</v>
      </c>
      <c r="AE826" s="186" t="e">
        <f>LEFT(VLOOKUP($A826,raw_공고목록!$C:$X,7,FALSE),10)</f>
        <v>#N/A</v>
      </c>
      <c r="AF826" s="9" t="e">
        <f>VLOOKUP(A826,raw_부광!A:L,12,FALSE)</f>
        <v>#N/A</v>
      </c>
    </row>
    <row r="827" spans="1:32" ht="12" customHeight="1">
      <c r="A827" s="19" t="s">
        <v>14710</v>
      </c>
      <c r="B827" s="203" t="str">
        <f>VLOOKUP(A827,raw_아이건설넷목록!$B:$R,2,FALSE)</f>
        <v xml:space="preserve">[기][A값][순]우면종합사회복지관 증축공사(건축,기계) (긴급공고) </v>
      </c>
      <c r="C827" s="18" t="str">
        <f>VLOOKUP($A827,raw_아이건설넷목록!$B:$R,10,FALSE)</f>
        <v>서울특별시 서초구</v>
      </c>
      <c r="D827" s="19" t="s">
        <v>20</v>
      </c>
      <c r="E827" s="115">
        <f>VLOOKUP($A827,raw_아이건설넷목록!$B:$R,6,FALSE)</f>
        <v>1277099000</v>
      </c>
      <c r="F827" s="115">
        <f>VLOOKUP($A827,raw_아이건설넷목록!$B:$R,5,FALSE)</f>
        <v>1404808000</v>
      </c>
      <c r="G827" s="184">
        <v>1.00926</v>
      </c>
      <c r="H827" s="115">
        <f>VLOOKUP($A827,raw_아이건설넷목록!$B:$R,8,FALSE)</f>
        <v>79160659</v>
      </c>
      <c r="I827" s="114">
        <f>IF(E827="","-",IF(E827&lt;1000000000,낙찰하한율!$B$3,IF(AND(E827&lt;5000000000,E827&gt;=1000000000),낙찰하한율!$B$4,IF(AND(E827&gt;=5000000000,E827&lt;10000000000),낙찰하한율!$B$5,IF(AND(E827&gt;=10000000000,E827&lt;30000000000),낙찰하한율!$B$6)))))</f>
        <v>0.86745000000000005</v>
      </c>
      <c r="J827" s="115">
        <f t="shared" si="267"/>
        <v>1240377687.4287462</v>
      </c>
      <c r="K827" s="115">
        <f>VLOOKUP($A827,raw_아이건설넷목록!$B:$R,9,FALSE)</f>
        <v>1050370553</v>
      </c>
      <c r="L827" s="115">
        <f t="shared" si="268"/>
        <v>1038895044.6343644</v>
      </c>
      <c r="M827" s="120">
        <f t="shared" si="269"/>
        <v>0.84392065392829874</v>
      </c>
      <c r="N827" s="115">
        <f t="shared" si="270"/>
        <v>1240377687.4287462</v>
      </c>
      <c r="O827" s="119">
        <f t="shared" si="271"/>
        <v>0.87596225067881472</v>
      </c>
      <c r="P827" s="119">
        <f t="shared" si="282"/>
        <v>0.88295175385443858</v>
      </c>
      <c r="Q827" s="116">
        <f t="shared" si="272"/>
        <v>1.0104130007915761</v>
      </c>
      <c r="R827" s="134">
        <v>1241782735</v>
      </c>
      <c r="S827" s="115" t="e">
        <f>VLOOKUP(A827,raw_아이건설넷결과!C:N,10,FALSE)</f>
        <v>#N/A</v>
      </c>
      <c r="T827" s="126" t="e">
        <f t="shared" si="273"/>
        <v>#N/A</v>
      </c>
      <c r="U827" s="123" t="e">
        <f t="shared" si="274"/>
        <v>#N/A</v>
      </c>
      <c r="V827" s="123"/>
      <c r="W827" s="178" t="e">
        <f>VLOOKUP(A827,raw_아이건설넷결과!C:H,6,FALSE)</f>
        <v>#N/A</v>
      </c>
      <c r="X827" s="84" t="e">
        <f t="shared" si="275"/>
        <v>#N/A</v>
      </c>
      <c r="Y827" s="118" t="e">
        <f t="shared" si="276"/>
        <v>#N/A</v>
      </c>
      <c r="Z827" s="121" t="e">
        <f t="shared" si="277"/>
        <v>#N/A</v>
      </c>
      <c r="AA827" s="83" t="e">
        <f t="shared" si="278"/>
        <v>#N/A</v>
      </c>
      <c r="AB827" s="118" t="e">
        <f t="shared" si="279"/>
        <v>#N/A</v>
      </c>
      <c r="AC827" s="61" t="e">
        <f>INDEX(raw_공고목록!A:A,MATCH(직접!$A827,raw_공고목록!C:C,0))</f>
        <v>#N/A</v>
      </c>
      <c r="AD827" s="61" t="e">
        <f t="shared" si="280"/>
        <v>#N/A</v>
      </c>
      <c r="AE827" s="186" t="e">
        <f>LEFT(VLOOKUP($A827,raw_공고목록!$C:$X,7,FALSE),10)</f>
        <v>#N/A</v>
      </c>
      <c r="AF827" s="9" t="e">
        <f>VLOOKUP(A827,raw_부광!A:L,12,FALSE)</f>
        <v>#N/A</v>
      </c>
    </row>
    <row r="828" spans="1:32" ht="12" customHeight="1">
      <c r="A828" s="19" t="s">
        <v>14713</v>
      </c>
      <c r="B828" s="203" t="str">
        <f>VLOOKUP(A828,raw_아이건설넷목록!$B:$R,2,FALSE)</f>
        <v xml:space="preserve">[기][A값][순]24-A-00부대 시설공사(1197) </v>
      </c>
      <c r="C828" s="18" t="str">
        <f>VLOOKUP($A828,raw_아이건설넷목록!$B:$R,10,FALSE)</f>
        <v>국군재정관리단</v>
      </c>
      <c r="D828" s="19" t="s">
        <v>20</v>
      </c>
      <c r="E828" s="115">
        <f>VLOOKUP($A828,raw_아이건설넷목록!$B:$R,6,FALSE)</f>
        <v>2293027596</v>
      </c>
      <c r="F828" s="115">
        <f>VLOOKUP($A828,raw_아이건설넷목록!$B:$R,5,FALSE)</f>
        <v>2472872540</v>
      </c>
      <c r="G828" s="184">
        <v>1.0096499999999999</v>
      </c>
      <c r="H828" s="115">
        <f>VLOOKUP($A828,raw_아이건설넷목록!$B:$R,8,FALSE)</f>
        <v>150925843</v>
      </c>
      <c r="I828" s="114">
        <f>IF(E828="","-",IF(E828&lt;1000000000,낙찰하한율!$B$3,IF(AND(E828&lt;5000000000,E828&gt;=1000000000),낙찰하한율!$B$4,IF(AND(E828&gt;=5000000000,E828&lt;10000000000),낙찰하한율!$B$5,IF(AND(E828&gt;=10000000000,E828&lt;30000000000),낙찰하한율!$B$6)))))</f>
        <v>0.86745000000000005</v>
      </c>
      <c r="J828" s="115">
        <f t="shared" si="267"/>
        <v>2185798655.5111918</v>
      </c>
      <c r="K828" s="115">
        <f>VLOOKUP($A828,raw_아이건설넷목록!$B:$R,9,FALSE)</f>
        <v>2200226648</v>
      </c>
      <c r="L828" s="115">
        <f t="shared" si="268"/>
        <v>2177029658.4501357</v>
      </c>
      <c r="M828" s="120">
        <f t="shared" si="269"/>
        <v>1.0055620672638812</v>
      </c>
      <c r="N828" s="115">
        <f t="shared" si="270"/>
        <v>2185798655.5111918</v>
      </c>
      <c r="O828" s="119">
        <f t="shared" si="271"/>
        <v>0.87636499801665857</v>
      </c>
      <c r="P828" s="119">
        <f t="shared" si="282"/>
        <v>0.88391076375945843</v>
      </c>
      <c r="Q828" s="116">
        <f t="shared" si="272"/>
        <v>0.99657334001991582</v>
      </c>
      <c r="R828" s="134">
        <v>2157748000</v>
      </c>
      <c r="S828" s="115" t="e">
        <f>VLOOKUP(A828,raw_아이건설넷결과!C:N,10,FALSE)</f>
        <v>#N/A</v>
      </c>
      <c r="T828" s="126" t="e">
        <f t="shared" si="273"/>
        <v>#N/A</v>
      </c>
      <c r="U828" s="123" t="e">
        <f t="shared" si="274"/>
        <v>#N/A</v>
      </c>
      <c r="V828" s="123"/>
      <c r="W828" s="178" t="e">
        <f>VLOOKUP(A828,raw_아이건설넷결과!C:H,6,FALSE)</f>
        <v>#N/A</v>
      </c>
      <c r="X828" s="84" t="e">
        <f t="shared" si="275"/>
        <v>#N/A</v>
      </c>
      <c r="Y828" s="118" t="e">
        <f t="shared" si="276"/>
        <v>#N/A</v>
      </c>
      <c r="Z828" s="121" t="e">
        <f t="shared" si="277"/>
        <v>#N/A</v>
      </c>
      <c r="AA828" s="83" t="e">
        <f t="shared" si="278"/>
        <v>#N/A</v>
      </c>
      <c r="AB828" s="118" t="e">
        <f t="shared" si="279"/>
        <v>#N/A</v>
      </c>
      <c r="AC828" s="61" t="e">
        <f>INDEX(raw_공고목록!A:A,MATCH(직접!$A828,raw_공고목록!C:C,0))</f>
        <v>#N/A</v>
      </c>
      <c r="AD828" s="61" t="e">
        <f t="shared" si="280"/>
        <v>#N/A</v>
      </c>
      <c r="AE828" s="186" t="e">
        <f>LEFT(VLOOKUP($A828,raw_공고목록!$C:$X,7,FALSE),10)</f>
        <v>#N/A</v>
      </c>
      <c r="AF828" s="9" t="e">
        <f>VLOOKUP(A828,raw_부광!A:L,12,FALSE)</f>
        <v>#N/A</v>
      </c>
    </row>
    <row r="829" spans="1:32" ht="12" customHeight="1">
      <c r="A829" s="19" t="s">
        <v>14745</v>
      </c>
      <c r="B829" s="203" t="str">
        <f>VLOOKUP(A829,raw_아이건설넷목록!$B:$R,2,FALSE)</f>
        <v xml:space="preserve">[기][A값][수의]신곡수중보 관리사무소 내진보강공사(건축) </v>
      </c>
      <c r="C829" s="18" t="str">
        <f>VLOOKUP($A829,raw_아이건설넷목록!$B:$R,10,FALSE)</f>
        <v>서울특별시 미래한강본부</v>
      </c>
      <c r="D829" s="19" t="s">
        <v>20</v>
      </c>
      <c r="E829" s="115">
        <f>VLOOKUP($A829,raw_아이건설넷목록!$B:$R,6,FALSE)</f>
        <v>141890910</v>
      </c>
      <c r="F829" s="115">
        <f>VLOOKUP($A829,raw_아이건설넷목록!$B:$R,5,FALSE)</f>
        <v>156080000</v>
      </c>
      <c r="G829" s="184">
        <v>1.0053799999999999</v>
      </c>
      <c r="H829" s="115">
        <f>VLOOKUP($A829,raw_아이건설넷목록!$B:$R,8,FALSE)</f>
        <v>7732888</v>
      </c>
      <c r="I829" s="114">
        <f>IF(E829="","-",IF(E829&lt;1000000000,낙찰하한율!$B$3,IF(AND(E829&lt;5000000000,E829&gt;=1000000000),낙찰하한율!$B$4,IF(AND(E829&gt;=5000000000,E829&lt;10000000000),낙찰하한율!$B$5,IF(AND(E829&gt;=10000000000,E829&lt;30000000000),낙찰하한율!$B$6)))))</f>
        <v>0.87744999999999995</v>
      </c>
      <c r="J829" s="115">
        <f t="shared" si="267"/>
        <v>138636865.31487995</v>
      </c>
      <c r="K829" s="115">
        <f>VLOOKUP($A829,raw_아이건설넷목록!$B:$R,9,FALSE)</f>
        <v>0</v>
      </c>
      <c r="L829" s="115">
        <f t="shared" si="268"/>
        <v>0</v>
      </c>
      <c r="M829" s="120">
        <f t="shared" si="269"/>
        <v>-6.9196702801753128E-3</v>
      </c>
      <c r="N829" s="115">
        <f t="shared" si="270"/>
        <v>138636865.31487995</v>
      </c>
      <c r="O829" s="119">
        <f t="shared" si="271"/>
        <v>0.88241675587779522</v>
      </c>
      <c r="P829" s="119">
        <f t="shared" si="282"/>
        <v>0.88824234568733951</v>
      </c>
      <c r="Q829" s="116">
        <f t="shared" si="272"/>
        <v>1.0050866475939568</v>
      </c>
      <c r="R829" s="134">
        <v>138596690</v>
      </c>
      <c r="S829" s="115" t="e">
        <f>VLOOKUP(A829,raw_아이건설넷결과!C:N,10,FALSE)</f>
        <v>#N/A</v>
      </c>
      <c r="T829" s="126" t="e">
        <f t="shared" si="273"/>
        <v>#N/A</v>
      </c>
      <c r="U829" s="123" t="e">
        <f t="shared" si="274"/>
        <v>#N/A</v>
      </c>
      <c r="V829" s="123"/>
      <c r="W829" s="178" t="e">
        <f>VLOOKUP(A829,raw_아이건설넷결과!C:H,6,FALSE)</f>
        <v>#N/A</v>
      </c>
      <c r="X829" s="84" t="e">
        <f t="shared" si="275"/>
        <v>#N/A</v>
      </c>
      <c r="Y829" s="118" t="e">
        <f t="shared" si="276"/>
        <v>#N/A</v>
      </c>
      <c r="Z829" s="121" t="e">
        <f t="shared" si="277"/>
        <v>#N/A</v>
      </c>
      <c r="AA829" s="83" t="e">
        <f t="shared" si="278"/>
        <v>#N/A</v>
      </c>
      <c r="AB829" s="118" t="e">
        <f t="shared" si="279"/>
        <v>#N/A</v>
      </c>
      <c r="AC829" s="61" t="e">
        <f>INDEX(raw_공고목록!A:A,MATCH(직접!$A829,raw_공고목록!C:C,0))</f>
        <v>#N/A</v>
      </c>
      <c r="AD829" s="61" t="e">
        <f t="shared" si="280"/>
        <v>#N/A</v>
      </c>
      <c r="AE829" s="186" t="e">
        <f>LEFT(VLOOKUP($A829,raw_공고목록!$C:$X,7,FALSE),10)</f>
        <v>#N/A</v>
      </c>
      <c r="AF829" s="9" t="e">
        <f>VLOOKUP(A829,raw_부광!A:L,12,FALSE)</f>
        <v>#N/A</v>
      </c>
    </row>
    <row r="830" spans="1:32" ht="12" customHeight="1">
      <c r="A830" s="19" t="s">
        <v>14716</v>
      </c>
      <c r="B830" s="203" t="str">
        <f>VLOOKUP(A830,raw_아이건설넷목록!$B:$R,2,FALSE)</f>
        <v xml:space="preserve">[기][A값][수의]무악어린이집 그린리모델링 공사 </v>
      </c>
      <c r="C830" s="18" t="str">
        <f>VLOOKUP($A830,raw_아이건설넷목록!$B:$R,10,FALSE)</f>
        <v>서울특별시 종로구</v>
      </c>
      <c r="D830" s="19" t="s">
        <v>20</v>
      </c>
      <c r="E830" s="115">
        <f>VLOOKUP($A830,raw_아이건설넷목록!$B:$R,6,FALSE)</f>
        <v>63060000</v>
      </c>
      <c r="F830" s="115">
        <f>VLOOKUP($A830,raw_아이건설넷목록!$B:$R,5,FALSE)</f>
        <v>69366000</v>
      </c>
      <c r="G830" s="184">
        <v>1.00665</v>
      </c>
      <c r="H830" s="115">
        <f>VLOOKUP($A830,raw_아이건설넷목록!$B:$R,8,FALSE)</f>
        <v>1282762</v>
      </c>
      <c r="I830" s="114">
        <f>IF(E830="","-",IF(E830&lt;1000000000,낙찰하한율!$B$3,IF(AND(E830&lt;5000000000,E830&gt;=1000000000),낙찰하한율!$B$4,IF(AND(E830&gt;=5000000000,E830&lt;10000000000),낙찰하한율!$B$5,IF(AND(E830&gt;=10000000000,E830&lt;30000000000),낙찰하한율!$B$6)))))</f>
        <v>0.87744999999999995</v>
      </c>
      <c r="J830" s="115">
        <f t="shared" si="267"/>
        <v>61427152.741154999</v>
      </c>
      <c r="K830" s="115">
        <f>VLOOKUP($A830,raw_아이건설넷목록!$B:$R,9,FALSE)</f>
        <v>0</v>
      </c>
      <c r="L830" s="115">
        <f t="shared" si="268"/>
        <v>0</v>
      </c>
      <c r="M830" s="120">
        <f t="shared" si="269"/>
        <v>-2.5827975858656853E-3</v>
      </c>
      <c r="N830" s="115">
        <f t="shared" si="270"/>
        <v>61427152.741154999</v>
      </c>
      <c r="O830" s="119">
        <f t="shared" si="271"/>
        <v>0.88339498102535896</v>
      </c>
      <c r="P830" s="119">
        <f t="shared" si="282"/>
        <v>0.88555131824171784</v>
      </c>
      <c r="Q830" s="116">
        <f t="shared" si="272"/>
        <v>1.0084140172818994</v>
      </c>
      <c r="R830" s="134">
        <v>61534520</v>
      </c>
      <c r="S830" s="115" t="e">
        <f>VLOOKUP(A830,raw_아이건설넷결과!C:N,10,FALSE)</f>
        <v>#N/A</v>
      </c>
      <c r="T830" s="126" t="e">
        <f t="shared" si="273"/>
        <v>#N/A</v>
      </c>
      <c r="U830" s="123" t="e">
        <f t="shared" si="274"/>
        <v>#N/A</v>
      </c>
      <c r="V830" s="123"/>
      <c r="W830" s="178" t="e">
        <f>VLOOKUP(A830,raw_아이건설넷결과!C:H,6,FALSE)</f>
        <v>#N/A</v>
      </c>
      <c r="X830" s="84" t="e">
        <f t="shared" si="275"/>
        <v>#N/A</v>
      </c>
      <c r="Y830" s="118" t="e">
        <f t="shared" si="276"/>
        <v>#N/A</v>
      </c>
      <c r="Z830" s="121" t="e">
        <f t="shared" si="277"/>
        <v>#N/A</v>
      </c>
      <c r="AA830" s="83" t="e">
        <f t="shared" si="278"/>
        <v>#N/A</v>
      </c>
      <c r="AB830" s="118" t="e">
        <f t="shared" si="279"/>
        <v>#N/A</v>
      </c>
      <c r="AC830" s="61" t="e">
        <f>INDEX(raw_공고목록!A:A,MATCH(직접!$A830,raw_공고목록!C:C,0))</f>
        <v>#N/A</v>
      </c>
      <c r="AD830" s="61" t="e">
        <f t="shared" si="280"/>
        <v>#N/A</v>
      </c>
      <c r="AE830" s="186" t="e">
        <f>LEFT(VLOOKUP($A830,raw_공고목록!$C:$X,7,FALSE),10)</f>
        <v>#N/A</v>
      </c>
      <c r="AF830" s="9" t="e">
        <f>VLOOKUP(A830,raw_부광!A:L,12,FALSE)</f>
        <v>#N/A</v>
      </c>
    </row>
    <row r="831" spans="1:32" ht="12" customHeight="1">
      <c r="A831" s="19" t="s">
        <v>14746</v>
      </c>
      <c r="B831" s="203" t="str">
        <f>VLOOKUP(A831,raw_아이건설넷목록!$B:$R,2,FALSE)</f>
        <v xml:space="preserve">[기][A값][수의]정릉동 559-165 옹벽 보수·보강 긴급공사 (긴급공고) </v>
      </c>
      <c r="C831" s="18" t="str">
        <f>VLOOKUP($A831,raw_아이건설넷목록!$B:$R,10,FALSE)</f>
        <v>서울특별시 성북구</v>
      </c>
      <c r="D831" s="19" t="s">
        <v>20</v>
      </c>
      <c r="E831" s="115">
        <f>VLOOKUP($A831,raw_아이건설넷목록!$B:$R,6,FALSE)</f>
        <v>147909091</v>
      </c>
      <c r="F831" s="115">
        <f>VLOOKUP($A831,raw_아이건설넷목록!$B:$R,5,FALSE)</f>
        <v>162700000</v>
      </c>
      <c r="G831" s="184">
        <v>1.00692</v>
      </c>
      <c r="H831" s="115">
        <f>VLOOKUP($A831,raw_아이건설넷목록!$B:$R,8,FALSE)</f>
        <v>7761783</v>
      </c>
      <c r="I831" s="114">
        <f>IF(E831="","-",IF(E831&lt;1000000000,낙찰하한율!$B$3,IF(AND(E831&lt;5000000000,E831&gt;=1000000000),낙찰하한율!$B$4,IF(AND(E831&gt;=5000000000,E831&lt;10000000000),낙찰하한율!$B$5,IF(AND(E831&gt;=10000000000,E831&lt;30000000000),낙찰하한율!$B$6)))))</f>
        <v>0.87744999999999995</v>
      </c>
      <c r="J831" s="115">
        <f t="shared" si="267"/>
        <v>144700228.42245001</v>
      </c>
      <c r="K831" s="115">
        <f>VLOOKUP($A831,raw_아이건설넷목록!$B:$R,9,FALSE)</f>
        <v>0</v>
      </c>
      <c r="L831" s="115">
        <f t="shared" si="268"/>
        <v>0</v>
      </c>
      <c r="M831" s="120">
        <f t="shared" si="269"/>
        <v>-6.662924330970656E-3</v>
      </c>
      <c r="N831" s="115">
        <f t="shared" si="270"/>
        <v>144700228.42245001</v>
      </c>
      <c r="O831" s="119">
        <f t="shared" si="271"/>
        <v>0.8838261345323859</v>
      </c>
      <c r="P831" s="119">
        <f t="shared" si="282"/>
        <v>0.88936833695421025</v>
      </c>
      <c r="Q831" s="116">
        <f t="shared" ref="Q831:Q842" si="283">((R831-H831)/I831+H831)/F831</f>
        <v>1.0110231591659258</v>
      </c>
      <c r="R831" s="134">
        <v>145286000</v>
      </c>
      <c r="S831" s="115" t="e">
        <f>VLOOKUP(A831,raw_아이건설넷결과!C:N,10,FALSE)</f>
        <v>#N/A</v>
      </c>
      <c r="T831" s="126" t="e">
        <f t="shared" ref="T831:T842" si="284">(R831-H831)/(W831-H831)*100</f>
        <v>#N/A</v>
      </c>
      <c r="U831" s="123" t="e">
        <f t="shared" si="274"/>
        <v>#N/A</v>
      </c>
      <c r="V831" s="123"/>
      <c r="W831" s="178" t="e">
        <f>VLOOKUP(A831,raw_아이건설넷결과!C:H,6,FALSE)</f>
        <v>#N/A</v>
      </c>
      <c r="X831" s="84" t="e">
        <f t="shared" ref="X831:X842" si="285">W831/F831</f>
        <v>#N/A</v>
      </c>
      <c r="Y831" s="118" t="e">
        <f t="shared" si="276"/>
        <v>#N/A</v>
      </c>
      <c r="Z831" s="121" t="e">
        <f t="shared" ref="Z831:Z842" si="286">(W831-H831)*I831+H831</f>
        <v>#N/A</v>
      </c>
      <c r="AA831" s="83" t="e">
        <f t="shared" ref="AA831:AA842" si="287">K831*X831</f>
        <v>#N/A</v>
      </c>
      <c r="AB831" s="118" t="e">
        <f t="shared" si="279"/>
        <v>#N/A</v>
      </c>
      <c r="AC831" s="61" t="e">
        <f>INDEX(raw_공고목록!A:A,MATCH(직접!$A831,raw_공고목록!C:C,0))</f>
        <v>#N/A</v>
      </c>
      <c r="AD831" s="61" t="e">
        <f t="shared" si="280"/>
        <v>#N/A</v>
      </c>
      <c r="AE831" s="186" t="e">
        <f>LEFT(VLOOKUP($A831,raw_공고목록!$C:$X,7,FALSE),10)</f>
        <v>#N/A</v>
      </c>
      <c r="AF831" s="9" t="e">
        <f>VLOOKUP(A831,raw_부광!A:L,12,FALSE)</f>
        <v>#N/A</v>
      </c>
    </row>
    <row r="832" spans="1:32" ht="12" customHeight="1">
      <c r="A832" s="19" t="s">
        <v>14726</v>
      </c>
      <c r="B832" s="203" t="str">
        <f>VLOOKUP(A832,raw_아이건설넷목록!$B:$R,2,FALSE)</f>
        <v xml:space="preserve">[기][A값][순]동대문서 장안2파출소 리모델링 건축 </v>
      </c>
      <c r="C832" s="18" t="str">
        <f>VLOOKUP($A832,raw_아이건설넷목록!$B:$R,10,FALSE)</f>
        <v>경찰청 서울특별시경찰청</v>
      </c>
      <c r="D832" s="19" t="s">
        <v>20</v>
      </c>
      <c r="E832" s="115">
        <f>VLOOKUP($A832,raw_아이건설넷목록!$B:$R,6,FALSE)</f>
        <v>303281818</v>
      </c>
      <c r="F832" s="115">
        <f>VLOOKUP($A832,raw_아이건설넷목록!$B:$R,5,FALSE)</f>
        <v>326900000</v>
      </c>
      <c r="G832" s="184">
        <v>1.0063899999999999</v>
      </c>
      <c r="H832" s="115">
        <f>VLOOKUP($A832,raw_아이건설넷목록!$B:$R,8,FALSE)</f>
        <v>16306855</v>
      </c>
      <c r="I832" s="114">
        <f>IF(E832="","-",IF(E832&lt;1000000000,낙찰하한율!$B$3,IF(AND(E832&lt;5000000000,E832&gt;=1000000000),낙찰하한율!$B$4,IF(AND(E832&gt;=5000000000,E832&lt;10000000000),낙찰하한율!$B$5,IF(AND(E832&gt;=10000000000,E832&lt;30000000000),낙찰하한율!$B$6)))))</f>
        <v>0.87744999999999995</v>
      </c>
      <c r="J832" s="115">
        <f t="shared" si="267"/>
        <v>290669707.48819995</v>
      </c>
      <c r="K832" s="115">
        <f>VLOOKUP($A832,raw_아이건설넷목록!$B:$R,9,FALSE)</f>
        <v>281502927</v>
      </c>
      <c r="L832" s="115">
        <f t="shared" si="268"/>
        <v>277635696.08945936</v>
      </c>
      <c r="M832" s="120">
        <f t="shared" si="269"/>
        <v>0.96094974105440789</v>
      </c>
      <c r="N832" s="115">
        <f t="shared" si="270"/>
        <v>290669707.48819995</v>
      </c>
      <c r="O832" s="119">
        <f t="shared" si="271"/>
        <v>0.88335128094407867</v>
      </c>
      <c r="P832" s="119">
        <f t="shared" si="282"/>
        <v>0.88917010550076458</v>
      </c>
      <c r="Q832" s="116">
        <f t="shared" si="283"/>
        <v>1.0039052996398792</v>
      </c>
      <c r="R832" s="134">
        <v>289957000</v>
      </c>
      <c r="S832" s="115" t="e">
        <f>VLOOKUP(A832,raw_아이건설넷결과!C:N,10,FALSE)</f>
        <v>#N/A</v>
      </c>
      <c r="T832" s="126" t="e">
        <f t="shared" si="284"/>
        <v>#N/A</v>
      </c>
      <c r="U832" s="123" t="e">
        <f t="shared" si="274"/>
        <v>#N/A</v>
      </c>
      <c r="V832" s="123"/>
      <c r="W832" s="178" t="e">
        <f>VLOOKUP(A832,raw_아이건설넷결과!C:H,6,FALSE)</f>
        <v>#N/A</v>
      </c>
      <c r="X832" s="84" t="e">
        <f t="shared" si="285"/>
        <v>#N/A</v>
      </c>
      <c r="Y832" s="118" t="e">
        <f t="shared" si="276"/>
        <v>#N/A</v>
      </c>
      <c r="Z832" s="121" t="e">
        <f t="shared" si="286"/>
        <v>#N/A</v>
      </c>
      <c r="AA832" s="83" t="e">
        <f t="shared" si="287"/>
        <v>#N/A</v>
      </c>
      <c r="AB832" s="118" t="e">
        <f t="shared" si="279"/>
        <v>#N/A</v>
      </c>
      <c r="AC832" s="61" t="e">
        <f>INDEX(raw_공고목록!A:A,MATCH(직접!$A832,raw_공고목록!C:C,0))</f>
        <v>#N/A</v>
      </c>
      <c r="AD832" s="61" t="e">
        <f t="shared" si="280"/>
        <v>#N/A</v>
      </c>
      <c r="AE832" s="186" t="e">
        <f>LEFT(VLOOKUP($A832,raw_공고목록!$C:$X,7,FALSE),10)</f>
        <v>#N/A</v>
      </c>
      <c r="AF832" s="9" t="e">
        <f>VLOOKUP(A832,raw_부광!A:L,12,FALSE)</f>
        <v>#N/A</v>
      </c>
    </row>
    <row r="833" spans="1:32" ht="12" customHeight="1">
      <c r="A833" s="19" t="s">
        <v>14731</v>
      </c>
      <c r="B833" s="203" t="str">
        <f>VLOOKUP(A833,raw_아이건설넷목록!$B:$R,2,FALSE)</f>
        <v xml:space="preserve">[기][정][A값][순]2024 서울여자상업고등학교 체육관 개선공사(건축,기계) (정정공고) </v>
      </c>
      <c r="C833" s="18" t="str">
        <f>VLOOKUP($A833,raw_아이건설넷목록!$B:$R,10,FALSE)</f>
        <v>서울특별시교육청 서울여자상업고등학교</v>
      </c>
      <c r="D833" s="19" t="s">
        <v>20</v>
      </c>
      <c r="E833" s="115">
        <f>VLOOKUP($A833,raw_아이건설넷목록!$B:$R,6,FALSE)</f>
        <v>579250000</v>
      </c>
      <c r="F833" s="115">
        <f>VLOOKUP($A833,raw_아이건설넷목록!$B:$R,5,FALSE)</f>
        <v>637175000</v>
      </c>
      <c r="G833" s="184">
        <v>1.00936</v>
      </c>
      <c r="H833" s="115">
        <f>VLOOKUP($A833,raw_아이건설넷목록!$B:$R,8,FALSE)</f>
        <v>28691039</v>
      </c>
      <c r="I833" s="114">
        <f>IF(E833="","-",IF(E833&lt;1000000000,낙찰하한율!$B$3,IF(AND(E833&lt;5000000000,E833&gt;=1000000000),낙찰하한율!$B$4,IF(AND(E833&gt;=5000000000,E833&lt;10000000000),낙찰하한율!$B$5,IF(AND(E833&gt;=10000000000,E833&lt;30000000000),낙찰하한율!$B$6)))))</f>
        <v>0.87744999999999995</v>
      </c>
      <c r="J833" s="115">
        <f t="shared" si="267"/>
        <v>567838365.52654994</v>
      </c>
      <c r="K833" s="115">
        <f>VLOOKUP($A833,raw_아이건설넷목록!$B:$R,9,FALSE)</f>
        <v>560093675</v>
      </c>
      <c r="L833" s="115">
        <f t="shared" si="268"/>
        <v>554029428.76204002</v>
      </c>
      <c r="M833" s="120">
        <f t="shared" si="269"/>
        <v>0.98466101337695533</v>
      </c>
      <c r="N833" s="115">
        <f t="shared" si="270"/>
        <v>567838365.52654994</v>
      </c>
      <c r="O833" s="119">
        <f t="shared" si="271"/>
        <v>0.88605018551433923</v>
      </c>
      <c r="P833" s="119">
        <f t="shared" si="282"/>
        <v>0.8911811755429041</v>
      </c>
      <c r="Q833" s="116">
        <f t="shared" si="283"/>
        <v>0.99942000207252268</v>
      </c>
      <c r="R833" s="134">
        <v>562281020</v>
      </c>
      <c r="S833" s="115" t="e">
        <f>VLOOKUP(A833,raw_아이건설넷결과!C:N,10,FALSE)</f>
        <v>#N/A</v>
      </c>
      <c r="T833" s="126" t="e">
        <f t="shared" si="284"/>
        <v>#N/A</v>
      </c>
      <c r="U833" s="123" t="e">
        <f t="shared" si="274"/>
        <v>#N/A</v>
      </c>
      <c r="V833" s="123"/>
      <c r="W833" s="178" t="e">
        <f>VLOOKUP(A833,raw_아이건설넷결과!C:H,6,FALSE)</f>
        <v>#N/A</v>
      </c>
      <c r="X833" s="84" t="e">
        <f t="shared" si="285"/>
        <v>#N/A</v>
      </c>
      <c r="Y833" s="118" t="e">
        <f t="shared" si="276"/>
        <v>#N/A</v>
      </c>
      <c r="Z833" s="121" t="e">
        <f t="shared" si="286"/>
        <v>#N/A</v>
      </c>
      <c r="AA833" s="83" t="e">
        <f t="shared" si="287"/>
        <v>#N/A</v>
      </c>
      <c r="AB833" s="118" t="e">
        <f t="shared" si="279"/>
        <v>#N/A</v>
      </c>
      <c r="AC833" s="61" t="e">
        <f>INDEX(raw_공고목록!A:A,MATCH(직접!$A833,raw_공고목록!C:C,0))</f>
        <v>#N/A</v>
      </c>
      <c r="AD833" s="61" t="e">
        <f t="shared" si="280"/>
        <v>#N/A</v>
      </c>
      <c r="AE833" s="186" t="e">
        <f>LEFT(VLOOKUP($A833,raw_공고목록!$C:$X,7,FALSE),10)</f>
        <v>#N/A</v>
      </c>
      <c r="AF833" s="9" t="e">
        <f>VLOOKUP(A833,raw_부광!A:L,12,FALSE)</f>
        <v>#N/A</v>
      </c>
    </row>
    <row r="834" spans="1:32" ht="12" customHeight="1">
      <c r="A834" s="19" t="s">
        <v>14749</v>
      </c>
      <c r="B834" s="203" t="str">
        <f>VLOOKUP(A834,raw_아이건설넷목록!$B:$R,2,FALSE)</f>
        <v xml:space="preserve">[기][A값][순]태릉 골프연습장 노후시설 보수공사(건축) </v>
      </c>
      <c r="C834" s="18" t="str">
        <f>VLOOKUP($A834,raw_아이건설넷목록!$B:$R,10,FALSE)</f>
        <v>국군복지단</v>
      </c>
      <c r="D834" s="19" t="s">
        <v>20</v>
      </c>
      <c r="E834" s="115">
        <f>VLOOKUP($A834,raw_아이건설넷목록!$B:$R,6,FALSE)</f>
        <v>447945455</v>
      </c>
      <c r="F834" s="115">
        <f>VLOOKUP($A834,raw_아이건설넷목록!$B:$R,5,FALSE)</f>
        <v>483078430</v>
      </c>
      <c r="G834" s="184">
        <v>1.00535</v>
      </c>
      <c r="H834" s="115">
        <f>VLOOKUP($A834,raw_아이건설넷목록!$B:$R,8,FALSE)</f>
        <v>25041992</v>
      </c>
      <c r="I834" s="114">
        <f>IF(E834="","-",IF(E834&lt;1000000000,낙찰하한율!$B$3,IF(AND(E834&lt;5000000000,E834&gt;=1000000000),낙찰하한율!$B$4,IF(AND(E834&gt;=5000000000,E834&lt;10000000000),낙찰하한율!$B$5,IF(AND(E834&gt;=10000000000,E834&lt;30000000000),낙찰하한율!$B$6)))))</f>
        <v>0.87744999999999995</v>
      </c>
      <c r="J834" s="115">
        <f t="shared" si="267"/>
        <v>429213807.37405866</v>
      </c>
      <c r="K834" s="115">
        <f>VLOOKUP($A834,raw_아이건설넷목록!$B:$R,9,FALSE)</f>
        <v>436912589</v>
      </c>
      <c r="L834" s="115">
        <f t="shared" si="268"/>
        <v>430465069.92412698</v>
      </c>
      <c r="M834" s="120">
        <f t="shared" si="269"/>
        <v>1.0083019460903757</v>
      </c>
      <c r="N834" s="115">
        <f t="shared" si="270"/>
        <v>429213807.37405866</v>
      </c>
      <c r="O834" s="119">
        <f t="shared" si="271"/>
        <v>0.88240100970756974</v>
      </c>
      <c r="P834" s="119">
        <f t="shared" si="282"/>
        <v>0.8884971481215973</v>
      </c>
      <c r="Q834" s="116">
        <f t="shared" si="283"/>
        <v>1.0057956305741891</v>
      </c>
      <c r="R834" s="134">
        <v>429402700</v>
      </c>
      <c r="S834" s="115" t="e">
        <f>VLOOKUP(A834,raw_아이건설넷결과!C:N,10,FALSE)</f>
        <v>#N/A</v>
      </c>
      <c r="T834" s="126" t="e">
        <f t="shared" si="284"/>
        <v>#N/A</v>
      </c>
      <c r="U834" s="123" t="e">
        <f t="shared" si="274"/>
        <v>#N/A</v>
      </c>
      <c r="V834" s="123"/>
      <c r="W834" s="178" t="e">
        <f>VLOOKUP(A834,raw_아이건설넷결과!C:H,6,FALSE)</f>
        <v>#N/A</v>
      </c>
      <c r="X834" s="84" t="e">
        <f t="shared" si="285"/>
        <v>#N/A</v>
      </c>
      <c r="Y834" s="118" t="e">
        <f t="shared" si="276"/>
        <v>#N/A</v>
      </c>
      <c r="Z834" s="121" t="e">
        <f t="shared" si="286"/>
        <v>#N/A</v>
      </c>
      <c r="AA834" s="83" t="e">
        <f t="shared" si="287"/>
        <v>#N/A</v>
      </c>
      <c r="AB834" s="118" t="e">
        <f t="shared" si="279"/>
        <v>#N/A</v>
      </c>
      <c r="AC834" s="61" t="e">
        <f>INDEX(raw_공고목록!A:A,MATCH(직접!$A834,raw_공고목록!C:C,0))</f>
        <v>#N/A</v>
      </c>
      <c r="AD834" s="61" t="e">
        <f t="shared" si="280"/>
        <v>#N/A</v>
      </c>
      <c r="AE834" s="186" t="e">
        <f>LEFT(VLOOKUP($A834,raw_공고목록!$C:$X,7,FALSE),10)</f>
        <v>#N/A</v>
      </c>
      <c r="AF834" s="9" t="e">
        <f>VLOOKUP(A834,raw_부광!A:L,12,FALSE)</f>
        <v>#N/A</v>
      </c>
    </row>
    <row r="835" spans="1:32" ht="12" customHeight="1">
      <c r="A835" s="19" t="s">
        <v>14739</v>
      </c>
      <c r="B835" s="203" t="str">
        <f>VLOOKUP(A835,raw_아이건설넷목록!$B:$R,2,FALSE)</f>
        <v xml:space="preserve">[기][A값][순]노원자원회수시설 근로환경개선 건축공사 </v>
      </c>
      <c r="C835" s="18" t="str">
        <f>VLOOKUP($A835,raw_아이건설넷목록!$B:$R,10,FALSE)</f>
        <v>서울특별시</v>
      </c>
      <c r="D835" s="19" t="s">
        <v>20</v>
      </c>
      <c r="E835" s="115">
        <f>VLOOKUP($A835,raw_아이건설넷목록!$B:$R,6,FALSE)</f>
        <v>622244545</v>
      </c>
      <c r="F835" s="115">
        <f>VLOOKUP($A835,raw_아이건설넷목록!$B:$R,5,FALSE)</f>
        <v>684469000</v>
      </c>
      <c r="G835" s="184">
        <v>1.00668</v>
      </c>
      <c r="H835" s="115">
        <f>VLOOKUP($A835,raw_아이건설넷목록!$B:$R,8,FALSE)</f>
        <v>39560350</v>
      </c>
      <c r="I835" s="114">
        <f>IF(E835="","-",IF(E835&lt;1000000000,낙찰하한율!$B$3,IF(AND(E835&lt;5000000000,E835&gt;=1000000000),낙찰하한율!$B$4,IF(AND(E835&gt;=5000000000,E835&lt;10000000000),낙찰하한율!$B$5,IF(AND(E835&gt;=10000000000,E835&lt;30000000000),낙찰하한율!$B$6)))))</f>
        <v>0.87744999999999995</v>
      </c>
      <c r="J835" s="115">
        <f t="shared" si="267"/>
        <v>609447368.26715398</v>
      </c>
      <c r="K835" s="115">
        <f>VLOOKUP($A835,raw_아이건설넷목록!$B:$R,9,FALSE)</f>
        <v>573447751</v>
      </c>
      <c r="L835" s="115">
        <f t="shared" si="268"/>
        <v>565732814.3371464</v>
      </c>
      <c r="M835" s="120">
        <f t="shared" si="269"/>
        <v>0.93389365873121855</v>
      </c>
      <c r="N835" s="115">
        <f t="shared" si="270"/>
        <v>609447368.26715398</v>
      </c>
      <c r="O835" s="119">
        <f t="shared" si="271"/>
        <v>0.88367091721773927</v>
      </c>
      <c r="P835" s="119">
        <f t="shared" si="282"/>
        <v>0.89039440539623271</v>
      </c>
      <c r="Q835" s="116">
        <f t="shared" si="283"/>
        <v>0.99666650483230435</v>
      </c>
      <c r="R835" s="134">
        <v>603433390</v>
      </c>
      <c r="S835" s="115" t="e">
        <f>VLOOKUP(A835,raw_아이건설넷결과!C:N,10,FALSE)</f>
        <v>#N/A</v>
      </c>
      <c r="T835" s="126" t="e">
        <f t="shared" si="284"/>
        <v>#N/A</v>
      </c>
      <c r="U835" s="123" t="e">
        <f t="shared" si="274"/>
        <v>#N/A</v>
      </c>
      <c r="V835" s="123"/>
      <c r="W835" s="178" t="e">
        <f>VLOOKUP(A835,raw_아이건설넷결과!C:H,6,FALSE)</f>
        <v>#N/A</v>
      </c>
      <c r="X835" s="84" t="e">
        <f t="shared" si="285"/>
        <v>#N/A</v>
      </c>
      <c r="Y835" s="118" t="e">
        <f t="shared" si="276"/>
        <v>#N/A</v>
      </c>
      <c r="Z835" s="121" t="e">
        <f t="shared" si="286"/>
        <v>#N/A</v>
      </c>
      <c r="AA835" s="83" t="e">
        <f t="shared" si="287"/>
        <v>#N/A</v>
      </c>
      <c r="AB835" s="118" t="e">
        <f t="shared" si="279"/>
        <v>#N/A</v>
      </c>
      <c r="AC835" s="61" t="e">
        <f>INDEX(raw_공고목록!A:A,MATCH(직접!$A835,raw_공고목록!C:C,0))</f>
        <v>#N/A</v>
      </c>
      <c r="AD835" s="61" t="e">
        <f t="shared" si="280"/>
        <v>#N/A</v>
      </c>
      <c r="AE835" s="186" t="e">
        <f>LEFT(VLOOKUP($A835,raw_공고목록!$C:$X,7,FALSE),10)</f>
        <v>#N/A</v>
      </c>
      <c r="AF835" s="9" t="e">
        <f>VLOOKUP(A835,raw_부광!A:L,12,FALSE)</f>
        <v>#N/A</v>
      </c>
    </row>
    <row r="836" spans="1:32" ht="12" customHeight="1">
      <c r="A836" s="19" t="s">
        <v>14754</v>
      </c>
      <c r="B836" s="203" t="str">
        <f>VLOOKUP(A836,raw_아이건설넷목록!$B:$R,2,FALSE)</f>
        <v xml:space="preserve">[기][A값][수의]선유도공원 관리사무소 화장실 리모델링공사 (건축+기계) </v>
      </c>
      <c r="C836" s="18" t="str">
        <f>VLOOKUP($A836,raw_아이건설넷목록!$B:$R,10,FALSE)</f>
        <v>서울특별시 서부공원여가센터</v>
      </c>
      <c r="D836" s="19" t="s">
        <v>20</v>
      </c>
      <c r="E836" s="115">
        <f>VLOOKUP($A836,raw_아이건설넷목록!$B:$R,6,FALSE)</f>
        <v>175722728</v>
      </c>
      <c r="F836" s="115">
        <f>VLOOKUP($A836,raw_아이건설넷목록!$B:$R,5,FALSE)</f>
        <v>193295000</v>
      </c>
      <c r="G836" s="184">
        <v>1.0065500000000001</v>
      </c>
      <c r="H836" s="115">
        <f>VLOOKUP($A836,raw_아이건설넷목록!$B:$R,8,FALSE)</f>
        <v>10079292</v>
      </c>
      <c r="I836" s="114">
        <f>IF(E836="","-",IF(E836&lt;1000000000,낙찰하한율!$B$3,IF(AND(E836&lt;5000000000,E836&gt;=1000000000),낙찰하한율!$B$4,IF(AND(E836&gt;=5000000000,E836&lt;10000000000),낙찰하한율!$B$5,IF(AND(E836&gt;=10000000000,E836&lt;30000000000),낙찰하한율!$B$6)))))</f>
        <v>0.87744999999999995</v>
      </c>
      <c r="J836" s="115">
        <f t="shared" si="267"/>
        <v>171952838.85486248</v>
      </c>
      <c r="K836" s="115">
        <f>VLOOKUP($A836,raw_아이건설넷목록!$B:$R,9,FALSE)</f>
        <v>0</v>
      </c>
      <c r="L836" s="115">
        <f t="shared" si="268"/>
        <v>0</v>
      </c>
      <c r="M836" s="120">
        <f t="shared" si="269"/>
        <v>-7.28283287739443E-3</v>
      </c>
      <c r="N836" s="115">
        <f t="shared" si="270"/>
        <v>171952838.85486248</v>
      </c>
      <c r="O836" s="119">
        <f t="shared" si="271"/>
        <v>0.88351347502836641</v>
      </c>
      <c r="P836" s="119">
        <f t="shared" si="282"/>
        <v>0.88958761920826968</v>
      </c>
      <c r="Q836" s="116">
        <f t="shared" si="283"/>
        <v>1.003061583193875</v>
      </c>
      <c r="R836" s="134">
        <v>171361180</v>
      </c>
      <c r="S836" s="115" t="e">
        <f>VLOOKUP(A836,raw_아이건설넷결과!C:N,10,FALSE)</f>
        <v>#N/A</v>
      </c>
      <c r="T836" s="126" t="e">
        <f t="shared" si="284"/>
        <v>#N/A</v>
      </c>
      <c r="U836" s="123" t="e">
        <f t="shared" si="274"/>
        <v>#N/A</v>
      </c>
      <c r="V836" s="123"/>
      <c r="W836" s="178" t="e">
        <f>VLOOKUP(A836,raw_아이건설넷결과!C:H,6,FALSE)</f>
        <v>#N/A</v>
      </c>
      <c r="X836" s="84" t="e">
        <f t="shared" si="285"/>
        <v>#N/A</v>
      </c>
      <c r="Y836" s="118" t="e">
        <f t="shared" si="276"/>
        <v>#N/A</v>
      </c>
      <c r="Z836" s="121" t="e">
        <f t="shared" si="286"/>
        <v>#N/A</v>
      </c>
      <c r="AA836" s="83" t="e">
        <f t="shared" si="287"/>
        <v>#N/A</v>
      </c>
      <c r="AB836" s="118" t="e">
        <f t="shared" si="279"/>
        <v>#N/A</v>
      </c>
      <c r="AC836" s="61" t="e">
        <f>INDEX(raw_공고목록!A:A,MATCH(직접!$A836,raw_공고목록!C:C,0))</f>
        <v>#N/A</v>
      </c>
      <c r="AD836" s="61" t="e">
        <f t="shared" si="280"/>
        <v>#N/A</v>
      </c>
      <c r="AE836" s="186" t="e">
        <f>LEFT(VLOOKUP($A836,raw_공고목록!$C:$X,7,FALSE),10)</f>
        <v>#N/A</v>
      </c>
      <c r="AF836" s="9" t="e">
        <f>VLOOKUP(A836,raw_부광!A:L,12,FALSE)</f>
        <v>#N/A</v>
      </c>
    </row>
    <row r="837" spans="1:32" ht="12" customHeight="1">
      <c r="A837" s="19" t="s">
        <v>14758</v>
      </c>
      <c r="B837" s="203" t="str">
        <f>VLOOKUP(A837,raw_아이건설넷목록!$B:$R,2,FALSE)</f>
        <v xml:space="preserve">[기][A값][순]2024년 중앙보훈병원 보장구센터 시설선진화공사(건축기계) (긴급공고) </v>
      </c>
      <c r="C837" s="18" t="str">
        <f>VLOOKUP($A837,raw_아이건설넷목록!$B:$R,10,FALSE)</f>
        <v>한국보훈복지의료공단 중앙보훈병원</v>
      </c>
      <c r="D837" s="19" t="s">
        <v>20</v>
      </c>
      <c r="E837" s="115">
        <f>VLOOKUP($A837,raw_아이건설넷목록!$B:$R,6,FALSE)</f>
        <v>1060909090</v>
      </c>
      <c r="F837" s="115">
        <f>VLOOKUP($A837,raw_아이건설넷목록!$B:$R,5,FALSE)</f>
        <v>1167000000</v>
      </c>
      <c r="G837" s="184">
        <v>1.0095799999999999</v>
      </c>
      <c r="H837" s="115">
        <f>VLOOKUP($A837,raw_아이건설넷목록!$B:$R,8,FALSE)</f>
        <v>56302431</v>
      </c>
      <c r="I837" s="114">
        <f>IF(E837="","-",IF(E837&lt;1000000000,낙찰하한율!$B$3,IF(AND(E837&lt;5000000000,E837&gt;=1000000000),낙찰하한율!$B$4,IF(AND(E837&gt;=5000000000,E837&lt;10000000000),낙찰하한율!$B$5,IF(AND(E837&gt;=10000000000,E837&lt;30000000000),낙찰하한율!$B$6)))))</f>
        <v>0.86745000000000005</v>
      </c>
      <c r="J837" s="115">
        <f t="shared" si="267"/>
        <v>1029475006.7860501</v>
      </c>
      <c r="K837" s="115">
        <f>VLOOKUP($A837,raw_아이건설넷목록!$B:$R,9,FALSE)</f>
        <v>998972463</v>
      </c>
      <c r="L837" s="115">
        <f t="shared" si="268"/>
        <v>988371766.81162918</v>
      </c>
      <c r="M837" s="120">
        <f t="shared" si="269"/>
        <v>0.96897675448138221</v>
      </c>
      <c r="N837" s="115">
        <f t="shared" si="270"/>
        <v>1029475006.7860501</v>
      </c>
      <c r="O837" s="119">
        <f t="shared" si="271"/>
        <v>0.87618142233104146</v>
      </c>
      <c r="P837" s="119"/>
      <c r="Q837" s="116" t="e">
        <f t="shared" si="283"/>
        <v>#N/A</v>
      </c>
      <c r="R837" s="134" t="e">
        <f>VLOOKUP(A837,raw_아이건설넷결과!C:J,8,FALSE)</f>
        <v>#N/A</v>
      </c>
      <c r="S837" s="115" t="e">
        <f>VLOOKUP(A837,raw_아이건설넷결과!C:N,10,FALSE)</f>
        <v>#N/A</v>
      </c>
      <c r="T837" s="126" t="e">
        <f t="shared" si="284"/>
        <v>#N/A</v>
      </c>
      <c r="U837" s="123" t="e">
        <f t="shared" si="274"/>
        <v>#N/A</v>
      </c>
      <c r="V837" s="123"/>
      <c r="W837" s="178" t="e">
        <f>VLOOKUP(A837,raw_아이건설넷결과!C:H,6,FALSE)</f>
        <v>#N/A</v>
      </c>
      <c r="X837" s="84" t="e">
        <f t="shared" si="285"/>
        <v>#N/A</v>
      </c>
      <c r="Y837" s="118" t="e">
        <f t="shared" si="276"/>
        <v>#N/A</v>
      </c>
      <c r="Z837" s="121" t="e">
        <f t="shared" si="286"/>
        <v>#N/A</v>
      </c>
      <c r="AA837" s="83" t="e">
        <f t="shared" si="287"/>
        <v>#N/A</v>
      </c>
      <c r="AB837" s="118" t="e">
        <f t="shared" si="279"/>
        <v>#N/A</v>
      </c>
      <c r="AC837" s="61" t="e">
        <f>INDEX(raw_공고목록!A:A,MATCH(직접!$A837,raw_공고목록!C:C,0))</f>
        <v>#N/A</v>
      </c>
      <c r="AD837" s="61" t="e">
        <f t="shared" si="280"/>
        <v>#N/A</v>
      </c>
      <c r="AE837" s="186" t="e">
        <f>LEFT(VLOOKUP($A837,raw_공고목록!$C:$X,7,FALSE),10)</f>
        <v>#N/A</v>
      </c>
      <c r="AF837" s="9" t="e">
        <f>VLOOKUP(A837,raw_부광!A:L,12,FALSE)</f>
        <v>#N/A</v>
      </c>
    </row>
    <row r="838" spans="1:32" ht="12" customHeight="1">
      <c r="A838" s="19" t="s">
        <v>14762</v>
      </c>
      <c r="B838" s="203" t="str">
        <f>VLOOKUP(A838,raw_아이건설넷목록!$B:$R,2,FALSE)</f>
        <v xml:space="preserve">[기][A값][순]경문고등학교 본관동 내진보강공사 (긴급공고) </v>
      </c>
      <c r="C838" s="18" t="str">
        <f>VLOOKUP($A838,raw_아이건설넷목록!$B:$R,10,FALSE)</f>
        <v>서울특별시교육청 경문고등학교</v>
      </c>
      <c r="D838" s="19" t="s">
        <v>20</v>
      </c>
      <c r="E838" s="115">
        <f>VLOOKUP($A838,raw_아이건설넷목록!$B:$R,6,FALSE)</f>
        <v>625090000</v>
      </c>
      <c r="F838" s="115">
        <f>VLOOKUP($A838,raw_아이건설넷목록!$B:$R,5,FALSE)</f>
        <v>687599000</v>
      </c>
      <c r="G838" s="184">
        <v>1.00295</v>
      </c>
      <c r="H838" s="115">
        <f>VLOOKUP($A838,raw_아이건설넷목록!$B:$R,8,FALSE)</f>
        <v>24918639</v>
      </c>
      <c r="I838" s="114">
        <f>IF(E838="","-",IF(E838&lt;1000000000,낙찰하한율!$B$3,IF(AND(E838&lt;5000000000,E838&gt;=1000000000),낙찰하한율!$B$4,IF(AND(E838&gt;=5000000000,E838&lt;10000000000),낙찰하한율!$B$5,IF(AND(E838&gt;=10000000000,E838&lt;30000000000),낙찰하한율!$B$6)))))</f>
        <v>0.87744999999999995</v>
      </c>
      <c r="J838" s="115">
        <f t="shared" si="267"/>
        <v>608167356.29997241</v>
      </c>
      <c r="K838" s="115">
        <f>VLOOKUP($A838,raw_아이건설넷목록!$B:$R,9,FALSE)</f>
        <v>548189008</v>
      </c>
      <c r="L838" s="115">
        <f t="shared" si="268"/>
        <v>538810042.262128</v>
      </c>
      <c r="M838" s="120">
        <f t="shared" si="269"/>
        <v>0.88799320387468361</v>
      </c>
      <c r="N838" s="115">
        <f t="shared" si="270"/>
        <v>608167356.29997241</v>
      </c>
      <c r="O838" s="119">
        <f t="shared" si="271"/>
        <v>0.88013581150924192</v>
      </c>
      <c r="P838" s="119"/>
      <c r="Q838" s="116">
        <f t="shared" si="283"/>
        <v>1.0018160002719543</v>
      </c>
      <c r="R838" s="134">
        <v>607483176</v>
      </c>
      <c r="S838" s="115" t="e">
        <f>VLOOKUP(A838,raw_아이건설넷결과!C:N,10,FALSE)</f>
        <v>#N/A</v>
      </c>
      <c r="T838" s="126" t="e">
        <f t="shared" si="284"/>
        <v>#N/A</v>
      </c>
      <c r="U838" s="123" t="e">
        <f t="shared" si="274"/>
        <v>#N/A</v>
      </c>
      <c r="V838" s="123"/>
      <c r="W838" s="178" t="e">
        <f>VLOOKUP(A838,raw_아이건설넷결과!C:H,6,FALSE)</f>
        <v>#N/A</v>
      </c>
      <c r="X838" s="84" t="e">
        <f t="shared" si="285"/>
        <v>#N/A</v>
      </c>
      <c r="Y838" s="118" t="e">
        <f t="shared" si="276"/>
        <v>#N/A</v>
      </c>
      <c r="Z838" s="121" t="e">
        <f t="shared" si="286"/>
        <v>#N/A</v>
      </c>
      <c r="AA838" s="83" t="e">
        <f t="shared" si="287"/>
        <v>#N/A</v>
      </c>
      <c r="AB838" s="118" t="e">
        <f t="shared" si="279"/>
        <v>#N/A</v>
      </c>
      <c r="AC838" s="61" t="e">
        <f>INDEX(raw_공고목록!A:A,MATCH(직접!$A838,raw_공고목록!C:C,0))</f>
        <v>#N/A</v>
      </c>
      <c r="AD838" s="61" t="e">
        <f t="shared" si="280"/>
        <v>#N/A</v>
      </c>
      <c r="AE838" s="186" t="e">
        <f>LEFT(VLOOKUP($A838,raw_공고목록!$C:$X,7,FALSE),10)</f>
        <v>#N/A</v>
      </c>
      <c r="AF838" s="9" t="e">
        <f>VLOOKUP(A838,raw_부광!A:L,12,FALSE)</f>
        <v>#N/A</v>
      </c>
    </row>
    <row r="839" spans="1:32" ht="12" customHeight="1">
      <c r="A839" s="19" t="s">
        <v>14775</v>
      </c>
      <c r="B839" s="203" t="str">
        <f>VLOOKUP(A839,raw_아이건설넷목록!$B:$R,2,FALSE)</f>
        <v xml:space="preserve">[기][A값][순]정덕초 교사동 텍스설치공사 </v>
      </c>
      <c r="C839" s="18" t="str">
        <f>VLOOKUP($A839,raw_아이건설넷목록!$B:$R,10,FALSE)</f>
        <v>서울특별시교육청 서울특별시성북강북교육지원청</v>
      </c>
      <c r="D839" s="19" t="s">
        <v>20</v>
      </c>
      <c r="E839" s="115">
        <f>VLOOKUP($A839,raw_아이건설넷목록!$B:$R,6,FALSE)</f>
        <v>862320000</v>
      </c>
      <c r="F839" s="115">
        <f>VLOOKUP($A839,raw_아이건설넷목록!$B:$R,5,FALSE)</f>
        <v>948552000</v>
      </c>
      <c r="G839" s="184">
        <v>1.00942</v>
      </c>
      <c r="H839" s="115">
        <f>VLOOKUP($A839,raw_아이건설넷목록!$B:$R,8,FALSE)</f>
        <v>47135465</v>
      </c>
      <c r="I839" s="114">
        <f>IF(E839="","-",IF(E839&lt;1000000000,낙찰하한율!$B$3,IF(AND(E839&lt;5000000000,E839&gt;=1000000000),낙찰하한율!$B$4,IF(AND(E839&gt;=5000000000,E839&lt;10000000000),낙찰하한율!$B$5,IF(AND(E839&gt;=10000000000,E839&lt;30000000000),낙찰하한율!$B$6)))))</f>
        <v>0.87744999999999995</v>
      </c>
      <c r="J839" s="115">
        <f t="shared" si="267"/>
        <v>845923735.12735796</v>
      </c>
      <c r="K839" s="115">
        <f>VLOOKUP($A839,raw_아이건설넷목록!$B:$R,9,FALSE)</f>
        <v>795164014</v>
      </c>
      <c r="L839" s="115">
        <f t="shared" si="268"/>
        <v>786601369.83164239</v>
      </c>
      <c r="M839" s="120">
        <f t="shared" si="269"/>
        <v>0.93814537574670442</v>
      </c>
      <c r="N839" s="115">
        <f t="shared" si="270"/>
        <v>845923735.12735796</v>
      </c>
      <c r="O839" s="119">
        <f t="shared" si="271"/>
        <v>0.8861477897422394</v>
      </c>
      <c r="P839" s="119"/>
      <c r="Q839" s="116">
        <f t="shared" si="283"/>
        <v>0.9971260006553444</v>
      </c>
      <c r="R839" s="134">
        <v>835691354</v>
      </c>
      <c r="S839" s="115" t="e">
        <f>VLOOKUP(A839,raw_아이건설넷결과!C:N,10,FALSE)</f>
        <v>#N/A</v>
      </c>
      <c r="T839" s="126" t="e">
        <f t="shared" si="284"/>
        <v>#N/A</v>
      </c>
      <c r="U839" s="123" t="e">
        <f t="shared" si="274"/>
        <v>#N/A</v>
      </c>
      <c r="V839" s="123"/>
      <c r="W839" s="178" t="e">
        <f>VLOOKUP(A839,raw_아이건설넷결과!C:H,6,FALSE)</f>
        <v>#N/A</v>
      </c>
      <c r="X839" s="84" t="e">
        <f t="shared" si="285"/>
        <v>#N/A</v>
      </c>
      <c r="Y839" s="118" t="e">
        <f t="shared" si="276"/>
        <v>#N/A</v>
      </c>
      <c r="Z839" s="121" t="e">
        <f t="shared" si="286"/>
        <v>#N/A</v>
      </c>
      <c r="AA839" s="83" t="e">
        <f t="shared" si="287"/>
        <v>#N/A</v>
      </c>
      <c r="AB839" s="118" t="e">
        <f t="shared" si="279"/>
        <v>#N/A</v>
      </c>
      <c r="AC839" s="61" t="e">
        <f>INDEX(raw_공고목록!A:A,MATCH(직접!$A839,raw_공고목록!C:C,0))</f>
        <v>#N/A</v>
      </c>
      <c r="AD839" s="61" t="e">
        <f t="shared" si="280"/>
        <v>#N/A</v>
      </c>
      <c r="AE839" s="186" t="e">
        <f>LEFT(VLOOKUP($A839,raw_공고목록!$C:$X,7,FALSE),10)</f>
        <v>#N/A</v>
      </c>
      <c r="AF839" s="9" t="e">
        <f>VLOOKUP(A839,raw_부광!A:L,12,FALSE)</f>
        <v>#N/A</v>
      </c>
    </row>
    <row r="840" spans="1:32" ht="12" customHeight="1">
      <c r="A840" s="19" t="s">
        <v>14779</v>
      </c>
      <c r="B840" s="203" t="str">
        <f>VLOOKUP(A840,raw_아이건설넷목록!$B:$R,2,FALSE)</f>
        <v xml:space="preserve">[기][A값][순]천보경로당 그린리모델링 공사(건축,기계) </v>
      </c>
      <c r="C840" s="18" t="str">
        <f>VLOOKUP($A840,raw_아이건설넷목록!$B:$R,10,FALSE)</f>
        <v>서울특별시 노원구</v>
      </c>
      <c r="D840" s="19" t="s">
        <v>20</v>
      </c>
      <c r="E840" s="115">
        <f>VLOOKUP($A840,raw_아이건설넷목록!$B:$R,6,FALSE)</f>
        <v>229604546</v>
      </c>
      <c r="F840" s="115">
        <f>VLOOKUP($A840,raw_아이건설넷목록!$B:$R,5,FALSE)</f>
        <v>252565000</v>
      </c>
      <c r="G840" s="184">
        <v>1.0063599999999999</v>
      </c>
      <c r="H840" s="115">
        <f>VLOOKUP($A840,raw_아이건설넷목록!$B:$R,8,FALSE)</f>
        <v>12895692</v>
      </c>
      <c r="I840" s="114">
        <f>IF(E840="","-",IF(E840&lt;1000000000,낙찰하한율!$B$3,IF(AND(E840&lt;5000000000,E840&gt;=1000000000),낙찰하한율!$B$4,IF(AND(E840&gt;=5000000000,E840&lt;10000000000),낙찰하한율!$B$5,IF(AND(E840&gt;=10000000000,E840&lt;30000000000),낙찰하한율!$B$6)))))</f>
        <v>0.87744999999999995</v>
      </c>
      <c r="J840" s="115">
        <f t="shared" si="267"/>
        <v>224602985.99742997</v>
      </c>
      <c r="K840" s="115">
        <f>VLOOKUP($A840,raw_아이건설넷목록!$B:$R,9,FALSE)</f>
        <v>218904610</v>
      </c>
      <c r="L840" s="115">
        <f t="shared" si="268"/>
        <v>215890906.45320797</v>
      </c>
      <c r="M840" s="120">
        <f t="shared" si="269"/>
        <v>0.96704789609016861</v>
      </c>
      <c r="N840" s="115">
        <f t="shared" si="270"/>
        <v>224602985.99742997</v>
      </c>
      <c r="O840" s="119">
        <f t="shared" si="271"/>
        <v>0.88333085184787186</v>
      </c>
      <c r="P840" s="119"/>
      <c r="Q840" s="116">
        <f t="shared" si="283"/>
        <v>1.0045266883013402</v>
      </c>
      <c r="R840" s="134">
        <v>224196700</v>
      </c>
      <c r="S840" s="115" t="e">
        <f>VLOOKUP(A840,raw_아이건설넷결과!C:N,10,FALSE)</f>
        <v>#N/A</v>
      </c>
      <c r="T840" s="126" t="e">
        <f t="shared" si="284"/>
        <v>#N/A</v>
      </c>
      <c r="U840" s="123" t="e">
        <f t="shared" si="274"/>
        <v>#N/A</v>
      </c>
      <c r="V840" s="123"/>
      <c r="W840" s="178" t="e">
        <f>VLOOKUP(A840,raw_아이건설넷결과!C:H,6,FALSE)</f>
        <v>#N/A</v>
      </c>
      <c r="X840" s="84" t="e">
        <f t="shared" si="285"/>
        <v>#N/A</v>
      </c>
      <c r="Y840" s="118" t="e">
        <f t="shared" si="276"/>
        <v>#N/A</v>
      </c>
      <c r="Z840" s="121" t="e">
        <f t="shared" si="286"/>
        <v>#N/A</v>
      </c>
      <c r="AA840" s="83" t="e">
        <f t="shared" si="287"/>
        <v>#N/A</v>
      </c>
      <c r="AB840" s="118" t="e">
        <f t="shared" si="279"/>
        <v>#N/A</v>
      </c>
      <c r="AC840" s="61" t="e">
        <f>INDEX(raw_공고목록!A:A,MATCH(직접!$A840,raw_공고목록!C:C,0))</f>
        <v>#N/A</v>
      </c>
      <c r="AD840" s="61" t="e">
        <f t="shared" si="280"/>
        <v>#N/A</v>
      </c>
      <c r="AE840" s="186" t="e">
        <f>LEFT(VLOOKUP($A840,raw_공고목록!$C:$X,7,FALSE),10)</f>
        <v>#N/A</v>
      </c>
      <c r="AF840" s="9" t="e">
        <f>VLOOKUP(A840,raw_부광!A:L,12,FALSE)</f>
        <v>#N/A</v>
      </c>
    </row>
    <row r="841" spans="1:32" ht="12" customHeight="1">
      <c r="A841" s="19" t="s">
        <v>14783</v>
      </c>
      <c r="B841" s="203" t="str">
        <f>VLOOKUP(A841,raw_아이건설넷목록!$B:$R,2,FALSE)</f>
        <v xml:space="preserve">[기][정][A값][순]국민대학교 조형관 별관 환경개선공사 (정정공고) </v>
      </c>
      <c r="C841" s="18" t="str">
        <f>VLOOKUP($A841,raw_아이건설넷목록!$B:$R,10,FALSE)</f>
        <v>국민대학교</v>
      </c>
      <c r="D841" s="19" t="s">
        <v>20</v>
      </c>
      <c r="E841" s="115">
        <f>VLOOKUP($A841,raw_아이건설넷목록!$B:$R,6,FALSE)</f>
        <v>669603233</v>
      </c>
      <c r="F841" s="115">
        <f>VLOOKUP($A841,raw_아이건설넷목록!$B:$R,5,FALSE)</f>
        <v>736563556</v>
      </c>
      <c r="G841" s="184">
        <v>1.0003500000000001</v>
      </c>
      <c r="H841" s="115">
        <f>VLOOKUP($A841,raw_아이건설넷목록!$B:$R,8,FALSE)</f>
        <v>44256042</v>
      </c>
      <c r="I841" s="114">
        <f>IF(E841="","-",IF(E841&lt;1000000000,낙찰하한율!$B$3,IF(AND(E841&lt;5000000000,E841&gt;=1000000000),낙찰하한율!$B$4,IF(AND(E841&gt;=5000000000,E841&lt;10000000000),낙찰하한율!$B$5,IF(AND(E841&gt;=10000000000,E841&lt;30000000000),낙찰하한율!$B$6)))))</f>
        <v>0.87744999999999995</v>
      </c>
      <c r="J841" s="115">
        <f t="shared" si="267"/>
        <v>651947474.3515743</v>
      </c>
      <c r="K841" s="115">
        <f>VLOOKUP($A841,raw_아이건설넷목록!$B:$R,9,FALSE)</f>
        <v>626662853</v>
      </c>
      <c r="L841" s="115">
        <f t="shared" si="268"/>
        <v>614344541.2985791</v>
      </c>
      <c r="M841" s="120">
        <f t="shared" si="269"/>
        <v>0.94216793698769874</v>
      </c>
      <c r="N841" s="115">
        <f t="shared" si="270"/>
        <v>651947474.3515743</v>
      </c>
      <c r="O841" s="119">
        <f t="shared" si="271"/>
        <v>0.87777673947299417</v>
      </c>
      <c r="P841" s="119"/>
      <c r="Q841" s="116">
        <f t="shared" si="283"/>
        <v>1.0056850007124793</v>
      </c>
      <c r="R841" s="134">
        <v>655395473</v>
      </c>
      <c r="S841" s="115" t="e">
        <f>VLOOKUP(A841,raw_아이건설넷결과!C:N,10,FALSE)</f>
        <v>#N/A</v>
      </c>
      <c r="T841" s="126" t="e">
        <f t="shared" si="284"/>
        <v>#N/A</v>
      </c>
      <c r="U841" s="123" t="e">
        <f t="shared" si="274"/>
        <v>#N/A</v>
      </c>
      <c r="V841" s="123"/>
      <c r="W841" s="178" t="e">
        <f>VLOOKUP(A841,raw_아이건설넷결과!C:H,6,FALSE)</f>
        <v>#N/A</v>
      </c>
      <c r="X841" s="84" t="e">
        <f t="shared" si="285"/>
        <v>#N/A</v>
      </c>
      <c r="Y841" s="118" t="e">
        <f t="shared" si="276"/>
        <v>#N/A</v>
      </c>
      <c r="Z841" s="121" t="e">
        <f t="shared" si="286"/>
        <v>#N/A</v>
      </c>
      <c r="AA841" s="83" t="e">
        <f t="shared" si="287"/>
        <v>#N/A</v>
      </c>
      <c r="AB841" s="118" t="e">
        <f t="shared" si="279"/>
        <v>#N/A</v>
      </c>
      <c r="AC841" s="61" t="e">
        <f>INDEX(raw_공고목록!A:A,MATCH(직접!$A841,raw_공고목록!C:C,0))</f>
        <v>#N/A</v>
      </c>
      <c r="AD841" s="61" t="e">
        <f t="shared" si="280"/>
        <v>#N/A</v>
      </c>
      <c r="AE841" s="186" t="e">
        <f>LEFT(VLOOKUP($A841,raw_공고목록!$C:$X,7,FALSE),10)</f>
        <v>#N/A</v>
      </c>
      <c r="AF841" s="9" t="e">
        <f>VLOOKUP(A841,raw_부광!A:L,12,FALSE)</f>
        <v>#N/A</v>
      </c>
    </row>
    <row r="842" spans="1:32" ht="12" customHeight="1">
      <c r="A842" s="19" t="s">
        <v>14784</v>
      </c>
      <c r="B842" s="203" t="str">
        <f>VLOOKUP(A842,raw_아이건설넷목록!$B:$R,2,FALSE)</f>
        <v xml:space="preserve">[기][A값][순]2024년 제3차 교내시설물 건축 성능개선공사 </v>
      </c>
      <c r="C842" s="18" t="str">
        <f>VLOOKUP($A842,raw_아이건설넷목록!$B:$R,10,FALSE)</f>
        <v>서울과학기술대학교</v>
      </c>
      <c r="D842" s="19" t="s">
        <v>20</v>
      </c>
      <c r="E842" s="115">
        <f>VLOOKUP($A842,raw_아이건설넷목록!$B:$R,6,FALSE)</f>
        <v>288380000</v>
      </c>
      <c r="F842" s="115">
        <f>VLOOKUP($A842,raw_아이건설넷목록!$B:$R,5,FALSE)</f>
        <v>317218000</v>
      </c>
      <c r="G842" s="184">
        <v>1.00569</v>
      </c>
      <c r="H842" s="115">
        <f>VLOOKUP($A842,raw_아이건설넷목록!$B:$R,8,FALSE)</f>
        <v>18481524</v>
      </c>
      <c r="I842" s="114">
        <f>IF(E842="","-",IF(E842&lt;1000000000,낙찰하한율!$B$3,IF(AND(E842&lt;5000000000,E842&gt;=1000000000),낙찰하한율!$B$4,IF(AND(E842&gt;=5000000000,E842&lt;10000000000),낙찰하한율!$B$5,IF(AND(E842&gt;=10000000000,E842&lt;30000000000),낙찰하한율!$B$6)))))</f>
        <v>0.87744999999999995</v>
      </c>
      <c r="J842" s="115">
        <f t="shared" si="267"/>
        <v>282191616.16122901</v>
      </c>
      <c r="K842" s="115">
        <f>VLOOKUP($A842,raw_아이건설넷목록!$B:$R,9,FALSE)</f>
        <v>268023985</v>
      </c>
      <c r="L842" s="115">
        <f t="shared" si="268"/>
        <v>264158060.64515695</v>
      </c>
      <c r="M842" s="120">
        <f t="shared" si="269"/>
        <v>0.94090101739341025</v>
      </c>
      <c r="N842" s="115">
        <f t="shared" si="270"/>
        <v>282191616.16122901</v>
      </c>
      <c r="O842" s="119">
        <f t="shared" si="271"/>
        <v>0.88275156650515285</v>
      </c>
      <c r="P842" s="119"/>
      <c r="Q842" s="116">
        <f t="shared" si="283"/>
        <v>0.99663097297859515</v>
      </c>
      <c r="R842" s="134">
        <v>279670100</v>
      </c>
      <c r="S842" s="115" t="e">
        <f>VLOOKUP(A842,raw_아이건설넷결과!C:N,10,FALSE)</f>
        <v>#N/A</v>
      </c>
      <c r="T842" s="126" t="e">
        <f t="shared" si="284"/>
        <v>#N/A</v>
      </c>
      <c r="U842" s="123" t="e">
        <f t="shared" si="274"/>
        <v>#N/A</v>
      </c>
      <c r="V842" s="123"/>
      <c r="W842" s="178" t="e">
        <f>VLOOKUP(A842,raw_아이건설넷결과!C:H,6,FALSE)</f>
        <v>#N/A</v>
      </c>
      <c r="X842" s="84" t="e">
        <f t="shared" si="285"/>
        <v>#N/A</v>
      </c>
      <c r="Y842" s="118" t="e">
        <f t="shared" si="276"/>
        <v>#N/A</v>
      </c>
      <c r="Z842" s="121" t="e">
        <f t="shared" si="286"/>
        <v>#N/A</v>
      </c>
      <c r="AA842" s="83" t="e">
        <f t="shared" si="287"/>
        <v>#N/A</v>
      </c>
      <c r="AB842" s="118" t="e">
        <f t="shared" si="279"/>
        <v>#N/A</v>
      </c>
      <c r="AC842" s="61" t="e">
        <f>INDEX(raw_공고목록!A:A,MATCH(직접!$A842,raw_공고목록!C:C,0))</f>
        <v>#N/A</v>
      </c>
      <c r="AD842" s="61" t="e">
        <f t="shared" si="280"/>
        <v>#N/A</v>
      </c>
      <c r="AE842" s="186" t="e">
        <f>LEFT(VLOOKUP($A842,raw_공고목록!$C:$X,7,FALSE),10)</f>
        <v>#N/A</v>
      </c>
      <c r="AF842" s="9" t="e">
        <f>VLOOKUP(A842,raw_부광!A:L,12,FALSE)</f>
        <v>#N/A</v>
      </c>
    </row>
    <row r="843" spans="1:32" ht="12" customHeight="1">
      <c r="A843" s="19" t="s">
        <v>14814</v>
      </c>
      <c r="B843" s="203" t="str">
        <f>VLOOKUP(A843,raw_아이건설넷목록!$B:$R,2,FALSE)</f>
        <v xml:space="preserve">[기][A값][순]송파구민회관 리모델링공사(건축,기계) (긴급공고) </v>
      </c>
      <c r="C843" s="18" t="str">
        <f>VLOOKUP($A843,raw_아이건설넷목록!$B:$R,10,FALSE)</f>
        <v>서울특별시 송파구</v>
      </c>
      <c r="D843" s="19" t="s">
        <v>20</v>
      </c>
      <c r="E843" s="115">
        <f>VLOOKUP($A843,raw_아이건설넷목록!$B:$R,6,FALSE)</f>
        <v>2595600000</v>
      </c>
      <c r="F843" s="115">
        <f>VLOOKUP($A843,raw_아이건설넷목록!$B:$R,5,FALSE)</f>
        <v>2855160000</v>
      </c>
      <c r="G843" s="184">
        <v>1.0092699999999999</v>
      </c>
      <c r="H843" s="115">
        <f>VLOOKUP($A843,raw_아이건설넷목록!$B:$R,8,FALSE)</f>
        <v>145731217</v>
      </c>
      <c r="I843" s="114">
        <f>IF(E843="","-",IF(E843&lt;1000000000,낙찰하한율!$B$3,IF(AND(E843&lt;5000000000,E843&gt;=1000000000),낙찰하한율!$B$4,IF(AND(E843&gt;=5000000000,E843&lt;10000000000),낙찰하한율!$B$5,IF(AND(E843&gt;=10000000000,E843&lt;30000000000),낙찰하한율!$B$6)))))</f>
        <v>0.86745000000000005</v>
      </c>
      <c r="J843" s="115">
        <f t="shared" ref="J843:J877" si="288">(F843*G843-H843)*I843+H843</f>
        <v>2518984302.9976902</v>
      </c>
      <c r="K843" s="115">
        <f>VLOOKUP($A843,raw_아이건설넷목록!$B:$R,9,FALSE)</f>
        <v>2395278416</v>
      </c>
      <c r="L843" s="115">
        <f t="shared" ref="L843:L877" si="289">K843*G843*0.98</f>
        <v>2369132993.9779935</v>
      </c>
      <c r="M843" s="120">
        <f t="shared" ref="M843:M877" si="290">((L843-H843)/I843+H843)/F843</f>
        <v>0.94876578382820609</v>
      </c>
      <c r="N843" s="115">
        <f t="shared" ref="N843:N877" si="291">J843</f>
        <v>2518984302.9976902</v>
      </c>
      <c r="O843" s="119">
        <f t="shared" ref="O843:O877" si="292">(N843-H843)/(F843-H843)</f>
        <v>0.87592377437207225</v>
      </c>
      <c r="P843" s="119"/>
      <c r="Q843" s="116">
        <f t="shared" ref="Q843:Q877" si="293">((R843-H843)/I843+H843)/F843</f>
        <v>1.0134820002517075</v>
      </c>
      <c r="R843" s="134">
        <v>2529416200</v>
      </c>
      <c r="S843" s="115" t="e">
        <f>VLOOKUP(A843,raw_아이건설넷결과!C:N,10,FALSE)</f>
        <v>#N/A</v>
      </c>
      <c r="T843" s="126" t="e">
        <f t="shared" ref="T843:T877" si="294">(R843-H843)/(W843-H843)*100</f>
        <v>#N/A</v>
      </c>
      <c r="U843" s="123" t="e">
        <f t="shared" ref="U843:U877" si="295">R843/W843*100</f>
        <v>#N/A</v>
      </c>
      <c r="V843" s="123"/>
      <c r="W843" s="178" t="e">
        <f>VLOOKUP(A843,raw_아이건설넷결과!C:H,6,FALSE)</f>
        <v>#N/A</v>
      </c>
      <c r="X843" s="84" t="e">
        <f t="shared" ref="X843:X877" si="296">W843/F843</f>
        <v>#N/A</v>
      </c>
      <c r="Y843" s="118" t="e">
        <f t="shared" ref="Y843:Y877" si="297">X843*100000</f>
        <v>#N/A</v>
      </c>
      <c r="Z843" s="121" t="e">
        <f t="shared" ref="Z843:Z877" si="298">(W843-H843)*I843+H843</f>
        <v>#N/A</v>
      </c>
      <c r="AA843" s="83" t="e">
        <f t="shared" ref="AA843:AA877" si="299">K843*X843</f>
        <v>#N/A</v>
      </c>
      <c r="AB843" s="118" t="e">
        <f t="shared" ref="AB843:AB877" si="300">AA843*0.98</f>
        <v>#N/A</v>
      </c>
      <c r="AC843" s="61" t="e">
        <f>INDEX(raw_공고목록!A:A,MATCH(직접!$A843,raw_공고목록!C:C,0))</f>
        <v>#N/A</v>
      </c>
      <c r="AD843" s="61" t="e">
        <f t="shared" ref="AD843:AD877" si="301">AC843+1/24</f>
        <v>#N/A</v>
      </c>
      <c r="AE843" s="186" t="e">
        <f>LEFT(VLOOKUP($A843,raw_공고목록!$C:$X,7,FALSE),10)</f>
        <v>#N/A</v>
      </c>
      <c r="AF843" s="9" t="e">
        <f>VLOOKUP(A843,raw_부광!A:L,12,FALSE)</f>
        <v>#N/A</v>
      </c>
    </row>
    <row r="844" spans="1:32" ht="12" customHeight="1">
      <c r="A844" s="19" t="s">
        <v>14819</v>
      </c>
      <c r="B844" s="203" t="str">
        <f>VLOOKUP(A844,raw_아이건설넷목록!$B:$R,2,FALSE)</f>
        <v xml:space="preserve">[기][A값][순]시민안전체험관(보라매) 태풍풍수해체험장 리뉴얼 공사 (긴급공고) </v>
      </c>
      <c r="C844" s="18" t="str">
        <f>VLOOKUP($A844,raw_아이건설넷목록!$B:$R,10,FALSE)</f>
        <v>서울특별시</v>
      </c>
      <c r="D844" s="19" t="s">
        <v>20</v>
      </c>
      <c r="E844" s="115">
        <f>VLOOKUP($A844,raw_아이건설넷목록!$B:$R,6,FALSE)</f>
        <v>546068182</v>
      </c>
      <c r="F844" s="115">
        <f>VLOOKUP($A844,raw_아이건설넷목록!$B:$R,5,FALSE)</f>
        <v>600675000</v>
      </c>
      <c r="G844" s="184">
        <v>1.0043200000000001</v>
      </c>
      <c r="H844" s="115">
        <f>VLOOKUP($A844,raw_아이건설넷목록!$B:$R,8,FALSE)</f>
        <v>27750073</v>
      </c>
      <c r="I844" s="114">
        <f>IF(E844="","-",IF(E844&lt;1000000000,낙찰하한율!$B$3,IF(AND(E844&lt;5000000000,E844&gt;=1000000000),낙찰하한율!$B$4,IF(AND(E844&gt;=5000000000,E844&lt;10000000000),낙찰하한율!$B$5,IF(AND(E844&gt;=10000000000,E844&lt;30000000000),낙찰하한율!$B$6)))))</f>
        <v>0.87744999999999995</v>
      </c>
      <c r="J844" s="115">
        <f t="shared" si="288"/>
        <v>532739959.24035007</v>
      </c>
      <c r="K844" s="115">
        <f>VLOOKUP($A844,raw_아이건설넷목록!$B:$R,9,FALSE)</f>
        <v>518239959</v>
      </c>
      <c r="L844" s="115">
        <f t="shared" si="289"/>
        <v>510069180.51042241</v>
      </c>
      <c r="M844" s="120">
        <f t="shared" si="290"/>
        <v>0.96130652769518166</v>
      </c>
      <c r="N844" s="115">
        <f t="shared" si="291"/>
        <v>532739959.24035007</v>
      </c>
      <c r="O844" s="119">
        <f t="shared" si="292"/>
        <v>0.88142418394085698</v>
      </c>
      <c r="P844" s="119"/>
      <c r="Q844" s="116">
        <f t="shared" si="293"/>
        <v>0.9917928101278487</v>
      </c>
      <c r="R844" s="134">
        <v>526137350</v>
      </c>
      <c r="S844" s="115" t="e">
        <f>VLOOKUP(A844,raw_아이건설넷결과!C:N,10,FALSE)</f>
        <v>#N/A</v>
      </c>
      <c r="T844" s="126" t="e">
        <f t="shared" si="294"/>
        <v>#N/A</v>
      </c>
      <c r="U844" s="123" t="e">
        <f t="shared" si="295"/>
        <v>#N/A</v>
      </c>
      <c r="V844" s="123"/>
      <c r="W844" s="178" t="e">
        <f>VLOOKUP(A844,raw_아이건설넷결과!C:H,6,FALSE)</f>
        <v>#N/A</v>
      </c>
      <c r="X844" s="84" t="e">
        <f t="shared" si="296"/>
        <v>#N/A</v>
      </c>
      <c r="Y844" s="118" t="e">
        <f t="shared" si="297"/>
        <v>#N/A</v>
      </c>
      <c r="Z844" s="121" t="e">
        <f t="shared" si="298"/>
        <v>#N/A</v>
      </c>
      <c r="AA844" s="83" t="e">
        <f t="shared" si="299"/>
        <v>#N/A</v>
      </c>
      <c r="AB844" s="118" t="e">
        <f t="shared" si="300"/>
        <v>#N/A</v>
      </c>
      <c r="AC844" s="61" t="e">
        <f>INDEX(raw_공고목록!A:A,MATCH(직접!$A844,raw_공고목록!C:C,0))</f>
        <v>#N/A</v>
      </c>
      <c r="AD844" s="61" t="e">
        <f t="shared" si="301"/>
        <v>#N/A</v>
      </c>
      <c r="AE844" s="186" t="e">
        <f>LEFT(VLOOKUP($A844,raw_공고목록!$C:$X,7,FALSE),10)</f>
        <v>#N/A</v>
      </c>
      <c r="AF844" s="9" t="e">
        <f>VLOOKUP(A844,raw_부광!A:L,12,FALSE)</f>
        <v>#N/A</v>
      </c>
    </row>
    <row r="845" spans="1:32" ht="12" customHeight="1">
      <c r="A845" s="19" t="s">
        <v>14844</v>
      </c>
      <c r="B845" s="203" t="str">
        <f>VLOOKUP(A845,raw_아이건설넷목록!$B:$R,2,FALSE)</f>
        <v xml:space="preserve">[기][정][수의][협정]경찰청 교육장 시설개선 건축공사 (정정공고) </v>
      </c>
      <c r="C845" s="18" t="str">
        <f>VLOOKUP($A845,raw_아이건설넷목록!$B:$R,10,FALSE)</f>
        <v>경찰청</v>
      </c>
      <c r="D845" s="19" t="s">
        <v>20</v>
      </c>
      <c r="E845" s="115">
        <f>VLOOKUP($A845,raw_아이건설넷목록!$B:$R,6,FALSE)</f>
        <v>145240000</v>
      </c>
      <c r="F845" s="115">
        <f>VLOOKUP($A845,raw_아이건설넷목록!$B:$R,5,FALSE)</f>
        <v>156568720</v>
      </c>
      <c r="G845" s="184">
        <v>1.00434</v>
      </c>
      <c r="H845" s="115">
        <f>VLOOKUP($A845,raw_아이건설넷목록!$B:$R,8,FALSE)</f>
        <v>0</v>
      </c>
      <c r="I845" s="114">
        <f>IF(E845="","-",IF(E845&lt;1000000000,낙찰하한율!$B$3,IF(AND(E845&lt;5000000000,E845&gt;=1000000000),낙찰하한율!$B$4,IF(AND(E845&gt;=5000000000,E845&lt;10000000000),낙찰하한율!$B$5,IF(AND(E845&gt;=10000000000,E845&lt;30000000000),낙찰하한율!$B$6)))))</f>
        <v>0.87744999999999995</v>
      </c>
      <c r="J845" s="115">
        <f t="shared" si="288"/>
        <v>137977457.87339976</v>
      </c>
      <c r="K845" s="115">
        <f>VLOOKUP($A845,raw_아이건설넷목록!$B:$R,9,FALSE)</f>
        <v>0</v>
      </c>
      <c r="L845" s="115">
        <f t="shared" si="289"/>
        <v>0</v>
      </c>
      <c r="M845" s="120">
        <f t="shared" si="290"/>
        <v>0</v>
      </c>
      <c r="N845" s="115">
        <f t="shared" si="291"/>
        <v>137977457.87339976</v>
      </c>
      <c r="O845" s="119">
        <f t="shared" si="292"/>
        <v>0.881258133</v>
      </c>
      <c r="P845" s="119"/>
      <c r="Q845" s="116">
        <f t="shared" si="293"/>
        <v>0.99433166087088387</v>
      </c>
      <c r="R845" s="134">
        <v>136602500</v>
      </c>
      <c r="S845" s="115" t="e">
        <f>VLOOKUP(A845,raw_아이건설넷결과!C:N,10,FALSE)</f>
        <v>#N/A</v>
      </c>
      <c r="T845" s="126" t="e">
        <f t="shared" si="294"/>
        <v>#N/A</v>
      </c>
      <c r="U845" s="123" t="e">
        <f t="shared" si="295"/>
        <v>#N/A</v>
      </c>
      <c r="V845" s="123"/>
      <c r="W845" s="178" t="e">
        <f>VLOOKUP(A845,raw_아이건설넷결과!C:H,6,FALSE)</f>
        <v>#N/A</v>
      </c>
      <c r="X845" s="84" t="e">
        <f t="shared" si="296"/>
        <v>#N/A</v>
      </c>
      <c r="Y845" s="118" t="e">
        <f t="shared" si="297"/>
        <v>#N/A</v>
      </c>
      <c r="Z845" s="121" t="e">
        <f t="shared" si="298"/>
        <v>#N/A</v>
      </c>
      <c r="AA845" s="83" t="e">
        <f t="shared" si="299"/>
        <v>#N/A</v>
      </c>
      <c r="AB845" s="118" t="e">
        <f t="shared" si="300"/>
        <v>#N/A</v>
      </c>
      <c r="AC845" s="61" t="e">
        <f>INDEX(raw_공고목록!A:A,MATCH(직접!$A845,raw_공고목록!C:C,0))</f>
        <v>#N/A</v>
      </c>
      <c r="AD845" s="61" t="e">
        <f t="shared" si="301"/>
        <v>#N/A</v>
      </c>
      <c r="AE845" s="186" t="e">
        <f>LEFT(VLOOKUP($A845,raw_공고목록!$C:$X,7,FALSE),10)</f>
        <v>#N/A</v>
      </c>
      <c r="AF845" s="9" t="e">
        <f>VLOOKUP(A845,raw_부광!A:L,12,FALSE)</f>
        <v>#N/A</v>
      </c>
    </row>
    <row r="846" spans="1:32" ht="12" customHeight="1">
      <c r="A846" s="19" t="s">
        <v>14898</v>
      </c>
      <c r="B846" s="203" t="str">
        <f>VLOOKUP(A846,raw_아이건설넷목록!$B:$R,2,FALSE)</f>
        <v xml:space="preserve">[기][수의]구로검사소 친환경진로 구축공사(건축) </v>
      </c>
      <c r="C846" s="18" t="str">
        <f>VLOOKUP($A846,raw_아이건설넷목록!$B:$R,10,FALSE)</f>
        <v>한국교통안전공단</v>
      </c>
      <c r="D846" s="19" t="s">
        <v>20</v>
      </c>
      <c r="E846" s="115">
        <f>VLOOKUP($A846,raw_아이건설넷목록!$B:$R,6,FALSE)</f>
        <v>113720000</v>
      </c>
      <c r="F846" s="115">
        <f>VLOOKUP($A846,raw_아이건설넷목록!$B:$R,5,FALSE)</f>
        <v>125092000</v>
      </c>
      <c r="G846" s="184">
        <v>1.00553</v>
      </c>
      <c r="H846" s="115">
        <f>VLOOKUP($A846,raw_아이건설넷목록!$B:$R,8,FALSE)</f>
        <v>0</v>
      </c>
      <c r="I846" s="114">
        <f>IF(E846="","-",IF(E846&lt;1000000000,낙찰하한율!$B$3,IF(AND(E846&lt;5000000000,E846&gt;=1000000000),낙찰하한율!$B$4,IF(AND(E846&gt;=5000000000,E846&lt;10000000000),낙찰하한율!$B$5,IF(AND(E846&gt;=10000000000,E846&lt;30000000000),낙찰하한율!$B$6)))))</f>
        <v>0.87744999999999995</v>
      </c>
      <c r="J846" s="115">
        <f t="shared" si="288"/>
        <v>110368959.123962</v>
      </c>
      <c r="K846" s="115">
        <f>VLOOKUP($A846,raw_아이건설넷목록!$B:$R,9,FALSE)</f>
        <v>0</v>
      </c>
      <c r="L846" s="115">
        <f t="shared" si="289"/>
        <v>0</v>
      </c>
      <c r="M846" s="120">
        <f t="shared" si="290"/>
        <v>0</v>
      </c>
      <c r="N846" s="115">
        <f t="shared" si="291"/>
        <v>110368959.123962</v>
      </c>
      <c r="O846" s="119">
        <f t="shared" si="292"/>
        <v>0.88230229849999997</v>
      </c>
      <c r="P846" s="119"/>
      <c r="Q846" s="116">
        <f t="shared" si="293"/>
        <v>0.99497116011270326</v>
      </c>
      <c r="R846" s="134">
        <v>109210000</v>
      </c>
      <c r="S846" s="115" t="e">
        <f>VLOOKUP(A846,raw_아이건설넷결과!C:N,10,FALSE)</f>
        <v>#N/A</v>
      </c>
      <c r="T846" s="126" t="e">
        <f t="shared" si="294"/>
        <v>#N/A</v>
      </c>
      <c r="U846" s="123" t="e">
        <f t="shared" si="295"/>
        <v>#N/A</v>
      </c>
      <c r="V846" s="123"/>
      <c r="W846" s="178" t="e">
        <f>VLOOKUP(A846,raw_아이건설넷결과!C:H,6,FALSE)</f>
        <v>#N/A</v>
      </c>
      <c r="X846" s="84" t="e">
        <f t="shared" si="296"/>
        <v>#N/A</v>
      </c>
      <c r="Y846" s="118" t="e">
        <f t="shared" si="297"/>
        <v>#N/A</v>
      </c>
      <c r="Z846" s="121" t="e">
        <f t="shared" si="298"/>
        <v>#N/A</v>
      </c>
      <c r="AA846" s="83" t="e">
        <f t="shared" si="299"/>
        <v>#N/A</v>
      </c>
      <c r="AB846" s="118" t="e">
        <f t="shared" si="300"/>
        <v>#N/A</v>
      </c>
      <c r="AC846" s="61" t="e">
        <f>INDEX(raw_공고목록!A:A,MATCH(직접!$A846,raw_공고목록!C:C,0))</f>
        <v>#N/A</v>
      </c>
      <c r="AD846" s="61" t="e">
        <f t="shared" si="301"/>
        <v>#N/A</v>
      </c>
      <c r="AE846" s="186" t="e">
        <f>LEFT(VLOOKUP($A846,raw_공고목록!$C:$X,7,FALSE),10)</f>
        <v>#N/A</v>
      </c>
      <c r="AF846" s="9" t="e">
        <f>VLOOKUP(A846,raw_부광!A:L,12,FALSE)</f>
        <v>#N/A</v>
      </c>
    </row>
    <row r="847" spans="1:32" ht="12" customHeight="1">
      <c r="A847" s="19" t="s">
        <v>14905</v>
      </c>
      <c r="B847" s="203" t="str">
        <f>VLOOKUP(A847,raw_아이건설넷목록!$B:$R,2,FALSE)</f>
        <v xml:space="preserve">[기][A값][수의]구립 강북실버종합복지센터 비상대피시설 환경개선 공사 </v>
      </c>
      <c r="C847" s="18" t="str">
        <f>VLOOKUP($A847,raw_아이건설넷목록!$B:$R,10,FALSE)</f>
        <v>서울특별시 강북구</v>
      </c>
      <c r="D847" s="19" t="s">
        <v>20</v>
      </c>
      <c r="E847" s="115">
        <f>VLOOKUP($A847,raw_아이건설넷목록!$B:$R,6,FALSE)</f>
        <v>104410000</v>
      </c>
      <c r="F847" s="115">
        <f>VLOOKUP($A847,raw_아이건설넷목록!$B:$R,5,FALSE)</f>
        <v>114851000</v>
      </c>
      <c r="G847" s="184">
        <v>1.00553</v>
      </c>
      <c r="H847" s="115">
        <f>VLOOKUP($A847,raw_아이건설넷목록!$B:$R,8,FALSE)</f>
        <v>4251814</v>
      </c>
      <c r="I847" s="114">
        <f>IF(E847="","-",IF(E847&lt;1000000000,낙찰하한율!$B$3,IF(AND(E847&lt;5000000000,E847&gt;=1000000000),낙찰하한율!$B$4,IF(AND(E847&gt;=5000000000,E847&lt;10000000000),낙찰하한율!$B$5,IF(AND(E847&gt;=10000000000,E847&lt;30000000000),낙찰하한율!$B$6)))))</f>
        <v>0.87744999999999995</v>
      </c>
      <c r="J847" s="115">
        <f t="shared" si="288"/>
        <v>101854361.0907235</v>
      </c>
      <c r="K847" s="115">
        <f>VLOOKUP($A847,raw_아이건설넷목록!$B:$R,9,FALSE)</f>
        <v>0</v>
      </c>
      <c r="L847" s="115">
        <f t="shared" si="289"/>
        <v>0</v>
      </c>
      <c r="M847" s="120">
        <f t="shared" si="290"/>
        <v>-5.1704746591825198E-3</v>
      </c>
      <c r="N847" s="115">
        <f t="shared" si="291"/>
        <v>101854361.0907235</v>
      </c>
      <c r="O847" s="119">
        <f t="shared" si="292"/>
        <v>0.88248883758261565</v>
      </c>
      <c r="P847" s="119"/>
      <c r="Q847" s="116">
        <f t="shared" si="293"/>
        <v>0.99449400947730215</v>
      </c>
      <c r="R847" s="134">
        <v>100742198</v>
      </c>
      <c r="S847" s="115" t="e">
        <f>VLOOKUP(A847,raw_아이건설넷결과!C:N,10,FALSE)</f>
        <v>#N/A</v>
      </c>
      <c r="T847" s="126" t="e">
        <f t="shared" si="294"/>
        <v>#N/A</v>
      </c>
      <c r="U847" s="123" t="e">
        <f t="shared" si="295"/>
        <v>#N/A</v>
      </c>
      <c r="V847" s="123"/>
      <c r="W847" s="178" t="e">
        <f>VLOOKUP(A847,raw_아이건설넷결과!C:H,6,FALSE)</f>
        <v>#N/A</v>
      </c>
      <c r="X847" s="84" t="e">
        <f t="shared" si="296"/>
        <v>#N/A</v>
      </c>
      <c r="Y847" s="118" t="e">
        <f t="shared" si="297"/>
        <v>#N/A</v>
      </c>
      <c r="Z847" s="121" t="e">
        <f t="shared" si="298"/>
        <v>#N/A</v>
      </c>
      <c r="AA847" s="83" t="e">
        <f t="shared" si="299"/>
        <v>#N/A</v>
      </c>
      <c r="AB847" s="118" t="e">
        <f t="shared" si="300"/>
        <v>#N/A</v>
      </c>
      <c r="AC847" s="61" t="e">
        <f>INDEX(raw_공고목록!A:A,MATCH(직접!$A847,raw_공고목록!C:C,0))</f>
        <v>#N/A</v>
      </c>
      <c r="AD847" s="61" t="e">
        <f t="shared" si="301"/>
        <v>#N/A</v>
      </c>
      <c r="AE847" s="186" t="e">
        <f>LEFT(VLOOKUP($A847,raw_공고목록!$C:$X,7,FALSE),10)</f>
        <v>#N/A</v>
      </c>
      <c r="AF847" s="9" t="e">
        <f>VLOOKUP(A847,raw_부광!A:L,12,FALSE)</f>
        <v>#N/A</v>
      </c>
    </row>
    <row r="848" spans="1:32" ht="12" customHeight="1">
      <c r="A848" s="19" t="s">
        <v>14912</v>
      </c>
      <c r="B848" s="203" t="str">
        <f>VLOOKUP(A848,raw_아이건설넷목록!$B:$R,2,FALSE)</f>
        <v xml:space="preserve">[기][A값][순]SNU Commons(62동) 공간조성 건축공사 (긴급공고) </v>
      </c>
      <c r="C848" s="18" t="str">
        <f>VLOOKUP($A848,raw_아이건설넷목록!$B:$R,10,FALSE)</f>
        <v>서울대학교</v>
      </c>
      <c r="D848" s="19" t="s">
        <v>20</v>
      </c>
      <c r="E848" s="115">
        <f>VLOOKUP($A848,raw_아이건설넷목록!$B:$R,6,FALSE)</f>
        <v>2506839091</v>
      </c>
      <c r="F848" s="115">
        <f>VLOOKUP($A848,raw_아이건설넷목록!$B:$R,5,FALSE)</f>
        <v>2757523000</v>
      </c>
      <c r="G848" s="184">
        <v>1.00952</v>
      </c>
      <c r="H848" s="115">
        <f>VLOOKUP($A848,raw_아이건설넷목록!$B:$R,8,FALSE)</f>
        <v>112664133</v>
      </c>
      <c r="I848" s="114">
        <f>IF(E848="","-",IF(E848&lt;1000000000,낙찰하한율!$B$3,IF(AND(E848&lt;5000000000,E848&gt;=1000000000),낙찰하한율!$B$4,IF(AND(E848&gt;=5000000000,E848&lt;10000000000),낙찰하한율!$B$5,IF(AND(E848&gt;=10000000000,E848&lt;30000000000),낙찰하한율!$B$6)))))</f>
        <v>0.86745000000000005</v>
      </c>
      <c r="J848" s="115">
        <f t="shared" si="288"/>
        <v>2429718924.0460024</v>
      </c>
      <c r="K848" s="115">
        <f>VLOOKUP($A848,raw_아이건설넷목록!$B:$R,9,FALSE)</f>
        <v>2519894377</v>
      </c>
      <c r="L848" s="115">
        <f t="shared" si="289"/>
        <v>2493006096.039659</v>
      </c>
      <c r="M848" s="120">
        <f t="shared" si="290"/>
        <v>1.0359777004218567</v>
      </c>
      <c r="N848" s="115">
        <f t="shared" si="291"/>
        <v>2429718924.0460024</v>
      </c>
      <c r="O848" s="119">
        <f t="shared" si="292"/>
        <v>0.87605989867965317</v>
      </c>
      <c r="P848" s="119"/>
      <c r="Q848" s="116">
        <f t="shared" si="293"/>
        <v>1.0243299998289117</v>
      </c>
      <c r="R848" s="134">
        <v>2465144641</v>
      </c>
      <c r="S848" s="115" t="e">
        <f>VLOOKUP(A848,raw_아이건설넷결과!C:N,10,FALSE)</f>
        <v>#N/A</v>
      </c>
      <c r="T848" s="126" t="e">
        <f t="shared" si="294"/>
        <v>#N/A</v>
      </c>
      <c r="U848" s="123" t="e">
        <f t="shared" si="295"/>
        <v>#N/A</v>
      </c>
      <c r="V848" s="123"/>
      <c r="W848" s="178" t="e">
        <f>VLOOKUP(A848,raw_아이건설넷결과!C:H,6,FALSE)</f>
        <v>#N/A</v>
      </c>
      <c r="X848" s="84" t="e">
        <f t="shared" si="296"/>
        <v>#N/A</v>
      </c>
      <c r="Y848" s="118" t="e">
        <f t="shared" si="297"/>
        <v>#N/A</v>
      </c>
      <c r="Z848" s="121" t="e">
        <f t="shared" si="298"/>
        <v>#N/A</v>
      </c>
      <c r="AA848" s="83" t="e">
        <f t="shared" si="299"/>
        <v>#N/A</v>
      </c>
      <c r="AB848" s="118" t="e">
        <f t="shared" si="300"/>
        <v>#N/A</v>
      </c>
      <c r="AC848" s="61" t="e">
        <f>INDEX(raw_공고목록!A:A,MATCH(직접!$A848,raw_공고목록!C:C,0))</f>
        <v>#N/A</v>
      </c>
      <c r="AD848" s="61" t="e">
        <f t="shared" si="301"/>
        <v>#N/A</v>
      </c>
      <c r="AE848" s="186" t="e">
        <f>LEFT(VLOOKUP($A848,raw_공고목록!$C:$X,7,FALSE),10)</f>
        <v>#N/A</v>
      </c>
      <c r="AF848" s="9" t="e">
        <f>VLOOKUP(A848,raw_부광!A:L,12,FALSE)</f>
        <v>#N/A</v>
      </c>
    </row>
    <row r="849" spans="1:32" ht="12" customHeight="1">
      <c r="A849" s="19" t="s">
        <v>14916</v>
      </c>
      <c r="B849" s="203" t="str">
        <f>VLOOKUP(A849,raw_아이건설넷목록!$B:$R,2,FALSE)</f>
        <v xml:space="preserve">[기][A값][순]중랑경찰서 봉화지구대 신축 건축공사 </v>
      </c>
      <c r="C849" s="18" t="str">
        <f>VLOOKUP($A849,raw_아이건설넷목록!$B:$R,10,FALSE)</f>
        <v>경찰청 서울특별시경찰청</v>
      </c>
      <c r="D849" s="19" t="s">
        <v>20</v>
      </c>
      <c r="E849" s="115">
        <f>VLOOKUP($A849,raw_아이건설넷목록!$B:$R,6,FALSE)</f>
        <v>1074590000</v>
      </c>
      <c r="F849" s="115">
        <f>VLOOKUP($A849,raw_아이건설넷목록!$B:$R,5,FALSE)</f>
        <v>1158400000</v>
      </c>
      <c r="G849" s="184">
        <v>1.00667</v>
      </c>
      <c r="H849" s="115">
        <f>VLOOKUP($A849,raw_아이건설넷목록!$B:$R,8,FALSE)</f>
        <v>69808951</v>
      </c>
      <c r="I849" s="114">
        <f>IF(E849="","-",IF(E849&lt;1000000000,낙찰하한율!$B$3,IF(AND(E849&lt;5000000000,E849&gt;=1000000000),낙찰하한율!$B$4,IF(AND(E849&gt;=5000000000,E849&lt;10000000000),낙찰하한율!$B$5,IF(AND(E849&gt;=10000000000,E849&lt;30000000000),낙찰하한율!$B$6)))))</f>
        <v>0.86745000000000005</v>
      </c>
      <c r="J849" s="115">
        <f t="shared" si="288"/>
        <v>1020809633.16865</v>
      </c>
      <c r="K849" s="115">
        <f>VLOOKUP($A849,raw_아이건설넷목록!$B:$R,9,FALSE)</f>
        <v>993925859</v>
      </c>
      <c r="L849" s="115">
        <f t="shared" si="289"/>
        <v>980544237.58993936</v>
      </c>
      <c r="M849" s="120">
        <f t="shared" si="290"/>
        <v>0.96659911171867785</v>
      </c>
      <c r="N849" s="115">
        <f t="shared" si="291"/>
        <v>1020809633.16865</v>
      </c>
      <c r="O849" s="119">
        <f t="shared" si="292"/>
        <v>0.87360692800318074</v>
      </c>
      <c r="P849" s="119"/>
      <c r="Q849" s="116">
        <f t="shared" si="293"/>
        <v>1.0032870001831011</v>
      </c>
      <c r="R849" s="134">
        <v>1017410212</v>
      </c>
      <c r="S849" s="115" t="e">
        <f>VLOOKUP(A849,raw_아이건설넷결과!C:N,10,FALSE)</f>
        <v>#N/A</v>
      </c>
      <c r="T849" s="126" t="e">
        <f t="shared" si="294"/>
        <v>#N/A</v>
      </c>
      <c r="U849" s="123" t="e">
        <f t="shared" si="295"/>
        <v>#N/A</v>
      </c>
      <c r="V849" s="123"/>
      <c r="W849" s="178" t="e">
        <f>VLOOKUP(A849,raw_아이건설넷결과!C:H,6,FALSE)</f>
        <v>#N/A</v>
      </c>
      <c r="X849" s="84" t="e">
        <f t="shared" si="296"/>
        <v>#N/A</v>
      </c>
      <c r="Y849" s="118" t="e">
        <f t="shared" si="297"/>
        <v>#N/A</v>
      </c>
      <c r="Z849" s="121" t="e">
        <f t="shared" si="298"/>
        <v>#N/A</v>
      </c>
      <c r="AA849" s="83" t="e">
        <f t="shared" si="299"/>
        <v>#N/A</v>
      </c>
      <c r="AB849" s="118" t="e">
        <f t="shared" si="300"/>
        <v>#N/A</v>
      </c>
      <c r="AC849" s="61" t="e">
        <f>INDEX(raw_공고목록!A:A,MATCH(직접!$A849,raw_공고목록!C:C,0))</f>
        <v>#N/A</v>
      </c>
      <c r="AD849" s="61" t="e">
        <f t="shared" si="301"/>
        <v>#N/A</v>
      </c>
      <c r="AE849" s="186" t="e">
        <f>LEFT(VLOOKUP($A849,raw_공고목록!$C:$X,7,FALSE),10)</f>
        <v>#N/A</v>
      </c>
      <c r="AF849" s="9" t="e">
        <f>VLOOKUP(A849,raw_부광!A:L,12,FALSE)</f>
        <v>#N/A</v>
      </c>
    </row>
    <row r="850" spans="1:32" ht="12" customHeight="1">
      <c r="A850" s="19" t="s">
        <v>14921</v>
      </c>
      <c r="B850" s="203" t="str">
        <f>VLOOKUP(A850,raw_아이건설넷목록!$B:$R,2,FALSE)</f>
        <v xml:space="preserve">[기][A값][순]영등포지사 지하 1층 리모델링 건축공사 </v>
      </c>
      <c r="C850" s="18" t="str">
        <f>VLOOKUP($A850,raw_아이건설넷목록!$B:$R,10,FALSE)</f>
        <v>한국마사회</v>
      </c>
      <c r="D850" s="19" t="s">
        <v>20</v>
      </c>
      <c r="E850" s="115">
        <f>VLOOKUP($A850,raw_아이건설넷목록!$B:$R,6,FALSE)</f>
        <v>699562728</v>
      </c>
      <c r="F850" s="115">
        <f>VLOOKUP($A850,raw_아이건설넷목록!$B:$R,5,FALSE)</f>
        <v>769519000</v>
      </c>
      <c r="G850" s="184">
        <v>1.00569</v>
      </c>
      <c r="H850" s="115">
        <f>VLOOKUP($A850,raw_아이건설넷목록!$B:$R,8,FALSE)</f>
        <v>36082722</v>
      </c>
      <c r="I850" s="114">
        <f>IF(E850="","-",IF(E850&lt;1000000000,낙찰하한율!$B$3,IF(AND(E850&lt;5000000000,E850&gt;=1000000000),낙찰하한율!$B$4,IF(AND(E850&gt;=5000000000,E850&lt;10000000000),낙찰하한율!$B$5,IF(AND(E850&gt;=10000000000,E850&lt;30000000000),낙찰하한율!$B$6)))))</f>
        <v>0.87744999999999995</v>
      </c>
      <c r="J850" s="115">
        <f t="shared" si="288"/>
        <v>683478354.3319695</v>
      </c>
      <c r="K850" s="115">
        <f>VLOOKUP($A850,raw_아이건설넷목록!$B:$R,9,FALSE)</f>
        <v>663726573</v>
      </c>
      <c r="L850" s="115">
        <f t="shared" si="289"/>
        <v>654153113.65636253</v>
      </c>
      <c r="M850" s="120">
        <f t="shared" si="290"/>
        <v>0.96225899696763906</v>
      </c>
      <c r="N850" s="115">
        <f t="shared" si="291"/>
        <v>683478354.3319695</v>
      </c>
      <c r="O850" s="119">
        <f t="shared" si="292"/>
        <v>0.882688314924026</v>
      </c>
      <c r="P850" s="119"/>
      <c r="Q850" s="116">
        <f t="shared" si="293"/>
        <v>1.0065509941197215</v>
      </c>
      <c r="R850" s="134">
        <v>684059710</v>
      </c>
      <c r="S850" s="115" t="e">
        <f>VLOOKUP(A850,raw_아이건설넷결과!C:N,10,FALSE)</f>
        <v>#N/A</v>
      </c>
      <c r="T850" s="126" t="e">
        <f t="shared" si="294"/>
        <v>#N/A</v>
      </c>
      <c r="U850" s="123" t="e">
        <f t="shared" si="295"/>
        <v>#N/A</v>
      </c>
      <c r="V850" s="123"/>
      <c r="W850" s="178" t="e">
        <f>VLOOKUP(A850,raw_아이건설넷결과!C:H,6,FALSE)</f>
        <v>#N/A</v>
      </c>
      <c r="X850" s="84" t="e">
        <f t="shared" si="296"/>
        <v>#N/A</v>
      </c>
      <c r="Y850" s="118" t="e">
        <f t="shared" si="297"/>
        <v>#N/A</v>
      </c>
      <c r="Z850" s="121" t="e">
        <f t="shared" si="298"/>
        <v>#N/A</v>
      </c>
      <c r="AA850" s="83" t="e">
        <f t="shared" si="299"/>
        <v>#N/A</v>
      </c>
      <c r="AB850" s="118" t="e">
        <f t="shared" si="300"/>
        <v>#N/A</v>
      </c>
      <c r="AC850" s="61" t="e">
        <f>INDEX(raw_공고목록!A:A,MATCH(직접!$A850,raw_공고목록!C:C,0))</f>
        <v>#N/A</v>
      </c>
      <c r="AD850" s="61" t="e">
        <f t="shared" si="301"/>
        <v>#N/A</v>
      </c>
      <c r="AE850" s="186" t="e">
        <f>LEFT(VLOOKUP($A850,raw_공고목록!$C:$X,7,FALSE),10)</f>
        <v>#N/A</v>
      </c>
      <c r="AF850" s="9" t="e">
        <f>VLOOKUP(A850,raw_부광!A:L,12,FALSE)</f>
        <v>#N/A</v>
      </c>
    </row>
    <row r="851" spans="1:32" ht="12" customHeight="1">
      <c r="A851" s="19" t="s">
        <v>14924</v>
      </c>
      <c r="B851" s="203" t="str">
        <f>VLOOKUP(A851,raw_아이건설넷목록!$B:$R,2,FALSE)</f>
        <v xml:space="preserve">[기][A값][순]도봉2동 도시재생 뉴딜사업 공동이용시설 신축공사 (긴급공고) </v>
      </c>
      <c r="C851" s="18" t="str">
        <f>VLOOKUP($A851,raw_아이건설넷목록!$B:$R,10,FALSE)</f>
        <v>서울특별시 도봉구</v>
      </c>
      <c r="D851" s="19" t="s">
        <v>20</v>
      </c>
      <c r="E851" s="115">
        <f>VLOOKUP($A851,raw_아이건설넷목록!$B:$R,6,FALSE)</f>
        <v>1310080000</v>
      </c>
      <c r="F851" s="115">
        <f>VLOOKUP($A851,raw_아이건설넷목록!$B:$R,5,FALSE)</f>
        <v>1441088000</v>
      </c>
      <c r="G851" s="184">
        <v>1.00926</v>
      </c>
      <c r="H851" s="115">
        <f>VLOOKUP($A851,raw_아이건설넷목록!$B:$R,8,FALSE)</f>
        <v>75960219</v>
      </c>
      <c r="I851" s="114">
        <f>IF(E851="","-",IF(E851&lt;1000000000,낙찰하한율!$B$3,IF(AND(E851&lt;5000000000,E851&gt;=1000000000),낙찰하한율!$B$4,IF(AND(E851&gt;=5000000000,E851&lt;10000000000),낙찰하한율!$B$5,IF(AND(E851&gt;=10000000000,E851&lt;30000000000),낙찰하한율!$B$6)))))</f>
        <v>0.86745000000000005</v>
      </c>
      <c r="J851" s="115">
        <f t="shared" si="288"/>
        <v>1271715977.3631063</v>
      </c>
      <c r="K851" s="115">
        <f>VLOOKUP($A851,raw_아이건설넷목록!$B:$R,9,FALSE)</f>
        <v>1082337688</v>
      </c>
      <c r="L851" s="115">
        <f t="shared" si="289"/>
        <v>1070512932.2910624</v>
      </c>
      <c r="M851" s="120">
        <f t="shared" si="290"/>
        <v>0.84830680723957641</v>
      </c>
      <c r="N851" s="115">
        <f t="shared" si="291"/>
        <v>1271715977.3631063</v>
      </c>
      <c r="O851" s="119">
        <f t="shared" si="292"/>
        <v>0.87592954667377487</v>
      </c>
      <c r="P851" s="119"/>
      <c r="Q851" s="116">
        <f t="shared" si="293"/>
        <v>0.9937359496321313</v>
      </c>
      <c r="R851" s="134">
        <v>1252309800</v>
      </c>
      <c r="S851" s="115" t="e">
        <f>VLOOKUP(A851,raw_아이건설넷결과!C:N,10,FALSE)</f>
        <v>#N/A</v>
      </c>
      <c r="T851" s="126" t="e">
        <f t="shared" si="294"/>
        <v>#N/A</v>
      </c>
      <c r="U851" s="123" t="e">
        <f t="shared" si="295"/>
        <v>#N/A</v>
      </c>
      <c r="V851" s="123"/>
      <c r="W851" s="178" t="e">
        <f>VLOOKUP(A851,raw_아이건설넷결과!C:H,6,FALSE)</f>
        <v>#N/A</v>
      </c>
      <c r="X851" s="84" t="e">
        <f t="shared" si="296"/>
        <v>#N/A</v>
      </c>
      <c r="Y851" s="118" t="e">
        <f t="shared" si="297"/>
        <v>#N/A</v>
      </c>
      <c r="Z851" s="121" t="e">
        <f t="shared" si="298"/>
        <v>#N/A</v>
      </c>
      <c r="AA851" s="83" t="e">
        <f t="shared" si="299"/>
        <v>#N/A</v>
      </c>
      <c r="AB851" s="118" t="e">
        <f t="shared" si="300"/>
        <v>#N/A</v>
      </c>
      <c r="AC851" s="61" t="e">
        <f>INDEX(raw_공고목록!A:A,MATCH(직접!$A851,raw_공고목록!C:C,0))</f>
        <v>#N/A</v>
      </c>
      <c r="AD851" s="61" t="e">
        <f t="shared" si="301"/>
        <v>#N/A</v>
      </c>
      <c r="AE851" s="186" t="e">
        <f>LEFT(VLOOKUP($A851,raw_공고목록!$C:$X,7,FALSE),10)</f>
        <v>#N/A</v>
      </c>
      <c r="AF851" s="9" t="e">
        <f>VLOOKUP(A851,raw_부광!A:L,12,FALSE)</f>
        <v>#N/A</v>
      </c>
    </row>
    <row r="852" spans="1:32" ht="12" customHeight="1">
      <c r="A852" s="19" t="s">
        <v>14859</v>
      </c>
      <c r="B852" s="203" t="str">
        <f>VLOOKUP(A852,raw_아이건설넷목록!$B:$R,2,FALSE)</f>
        <v xml:space="preserve">[기][A값][순][협정]나라키움 관악 복합관사 개발사업 건축공사 (긴급공고) </v>
      </c>
      <c r="C852" s="18" t="str">
        <f>VLOOKUP($A852,raw_아이건설넷목록!$B:$R,10,FALSE)</f>
        <v>한국자산관리공사</v>
      </c>
      <c r="D852" s="19" t="s">
        <v>20</v>
      </c>
      <c r="E852" s="115">
        <f>VLOOKUP($A852,raw_아이건설넷목록!$B:$R,6,FALSE)</f>
        <v>6242736364</v>
      </c>
      <c r="F852" s="115">
        <f>VLOOKUP($A852,raw_아이건설넷목록!$B:$R,5,FALSE)</f>
        <v>6867010000</v>
      </c>
      <c r="G852" s="184">
        <v>1.0103599999999999</v>
      </c>
      <c r="H852" s="115">
        <f>VLOOKUP($A852,raw_아이건설넷목록!$B:$R,8,FALSE)</f>
        <v>386493024</v>
      </c>
      <c r="I852" s="114">
        <f>IF(E852="","-",IF(E852&lt;1000000000,낙찰하한율!$B$3,IF(AND(E852&lt;5000000000,E852&gt;=1000000000),낙찰하한율!$B$4,IF(AND(E852&gt;=5000000000,E852&lt;10000000000),낙찰하한율!$B$5,IF(AND(E852&gt;=10000000000,E852&lt;30000000000),낙찰하한율!$B$6)))))</f>
        <v>0.85494999999999999</v>
      </c>
      <c r="J852" s="115">
        <f t="shared" si="288"/>
        <v>5987834056.698019</v>
      </c>
      <c r="K852" s="115">
        <f>VLOOKUP($A852,raw_아이건설넷목록!$B:$R,9,FALSE)</f>
        <v>5987901581</v>
      </c>
      <c r="L852" s="115">
        <f t="shared" si="289"/>
        <v>5928937516.5515766</v>
      </c>
      <c r="M852" s="120">
        <f t="shared" si="290"/>
        <v>1.0003281417581333</v>
      </c>
      <c r="N852" s="115">
        <f t="shared" si="291"/>
        <v>5987834056.698019</v>
      </c>
      <c r="O852" s="119">
        <f t="shared" si="292"/>
        <v>0.86433552345315534</v>
      </c>
      <c r="P852" s="119"/>
      <c r="Q852" s="116">
        <f t="shared" si="293"/>
        <v>1.0064063202873026</v>
      </c>
      <c r="R852" s="134">
        <v>5964622200</v>
      </c>
      <c r="S852" s="115" t="e">
        <f>VLOOKUP(A852,raw_아이건설넷결과!C:N,10,FALSE)</f>
        <v>#N/A</v>
      </c>
      <c r="T852" s="126" t="e">
        <f t="shared" si="294"/>
        <v>#N/A</v>
      </c>
      <c r="U852" s="123" t="e">
        <f t="shared" si="295"/>
        <v>#N/A</v>
      </c>
      <c r="V852" s="123"/>
      <c r="W852" s="178" t="e">
        <f>VLOOKUP(A852,raw_아이건설넷결과!C:H,6,FALSE)</f>
        <v>#N/A</v>
      </c>
      <c r="X852" s="84" t="e">
        <f t="shared" si="296"/>
        <v>#N/A</v>
      </c>
      <c r="Y852" s="118" t="e">
        <f t="shared" si="297"/>
        <v>#N/A</v>
      </c>
      <c r="Z852" s="121" t="e">
        <f t="shared" si="298"/>
        <v>#N/A</v>
      </c>
      <c r="AA852" s="83" t="e">
        <f t="shared" si="299"/>
        <v>#N/A</v>
      </c>
      <c r="AB852" s="118" t="e">
        <f t="shared" si="300"/>
        <v>#N/A</v>
      </c>
      <c r="AC852" s="61" t="e">
        <f>INDEX(raw_공고목록!A:A,MATCH(직접!$A852,raw_공고목록!C:C,0))</f>
        <v>#N/A</v>
      </c>
      <c r="AD852" s="61" t="e">
        <f t="shared" si="301"/>
        <v>#N/A</v>
      </c>
      <c r="AE852" s="186" t="e">
        <f>LEFT(VLOOKUP($A852,raw_공고목록!$C:$X,7,FALSE),10)</f>
        <v>#N/A</v>
      </c>
      <c r="AF852" s="9" t="e">
        <f>VLOOKUP(A852,raw_부광!A:L,12,FALSE)</f>
        <v>#N/A</v>
      </c>
    </row>
    <row r="853" spans="1:32" ht="12" customHeight="1">
      <c r="A853" s="19" t="s">
        <v>14932</v>
      </c>
      <c r="B853" s="203" t="str">
        <f>VLOOKUP(A853,raw_아이건설넷목록!$B:$R,2,FALSE)</f>
        <v xml:space="preserve">[기][수의]관악서 구암지구대 리모델링 건축 </v>
      </c>
      <c r="C853" s="18" t="str">
        <f>VLOOKUP($A853,raw_아이건설넷목록!$B:$R,10,FALSE)</f>
        <v>경찰청 서울특별시경찰청</v>
      </c>
      <c r="D853" s="19" t="s">
        <v>20</v>
      </c>
      <c r="E853" s="115">
        <f>VLOOKUP($A853,raw_아이건설넷목록!$B:$R,6,FALSE)</f>
        <v>163525454</v>
      </c>
      <c r="F853" s="115">
        <f>VLOOKUP($A853,raw_아이건설넷목록!$B:$R,5,FALSE)</f>
        <v>176280000</v>
      </c>
      <c r="G853" s="184">
        <v>1.006678</v>
      </c>
      <c r="H853" s="115">
        <f>VLOOKUP($A853,raw_아이건설넷목록!$B:$R,8,FALSE)</f>
        <v>0</v>
      </c>
      <c r="I853" s="114">
        <f>IF(E853="","-",IF(E853&lt;1000000000,낙찰하한율!$B$3,IF(AND(E853&lt;5000000000,E853&gt;=1000000000),낙찰하한율!$B$4,IF(AND(E853&gt;=5000000000,E853&lt;10000000000),낙찰하한율!$B$5,IF(AND(E853&gt;=10000000000,E853&lt;30000000000),낙찰하한율!$B$6)))))</f>
        <v>0.87744999999999995</v>
      </c>
      <c r="J853" s="115">
        <f t="shared" si="288"/>
        <v>155709818.244708</v>
      </c>
      <c r="K853" s="115">
        <f>VLOOKUP($A853,raw_아이건설넷목록!$B:$R,9,FALSE)</f>
        <v>0</v>
      </c>
      <c r="L853" s="115">
        <f t="shared" si="289"/>
        <v>0</v>
      </c>
      <c r="M853" s="120">
        <f t="shared" si="290"/>
        <v>0</v>
      </c>
      <c r="N853" s="115">
        <f t="shared" si="291"/>
        <v>155709818.244708</v>
      </c>
      <c r="O853" s="119">
        <f t="shared" si="292"/>
        <v>0.88330961110000006</v>
      </c>
      <c r="P853" s="119"/>
      <c r="Q853" s="116">
        <f t="shared" si="293"/>
        <v>0.99619797104009467</v>
      </c>
      <c r="R853" s="134">
        <v>154088800</v>
      </c>
      <c r="S853" s="115" t="e">
        <f>VLOOKUP(A853,raw_아이건설넷결과!C:N,10,FALSE)</f>
        <v>#N/A</v>
      </c>
      <c r="T853" s="126" t="e">
        <f t="shared" si="294"/>
        <v>#N/A</v>
      </c>
      <c r="U853" s="123" t="e">
        <f t="shared" si="295"/>
        <v>#N/A</v>
      </c>
      <c r="V853" s="123"/>
      <c r="W853" s="178" t="e">
        <f>VLOOKUP(A853,raw_아이건설넷결과!C:H,6,FALSE)</f>
        <v>#N/A</v>
      </c>
      <c r="X853" s="84" t="e">
        <f t="shared" si="296"/>
        <v>#N/A</v>
      </c>
      <c r="Y853" s="118" t="e">
        <f t="shared" si="297"/>
        <v>#N/A</v>
      </c>
      <c r="Z853" s="121" t="e">
        <f t="shared" si="298"/>
        <v>#N/A</v>
      </c>
      <c r="AA853" s="83" t="e">
        <f t="shared" si="299"/>
        <v>#N/A</v>
      </c>
      <c r="AB853" s="118" t="e">
        <f t="shared" si="300"/>
        <v>#N/A</v>
      </c>
      <c r="AC853" s="61" t="e">
        <f>INDEX(raw_공고목록!A:A,MATCH(직접!$A853,raw_공고목록!C:C,0))</f>
        <v>#N/A</v>
      </c>
      <c r="AD853" s="61" t="e">
        <f t="shared" si="301"/>
        <v>#N/A</v>
      </c>
      <c r="AE853" s="186" t="e">
        <f>LEFT(VLOOKUP($A853,raw_공고목록!$C:$X,7,FALSE),10)</f>
        <v>#N/A</v>
      </c>
      <c r="AF853" s="9" t="e">
        <f>VLOOKUP(A853,raw_부광!A:L,12,FALSE)</f>
        <v>#N/A</v>
      </c>
    </row>
    <row r="854" spans="1:32" ht="12" customHeight="1">
      <c r="A854" s="19" t="s">
        <v>14937</v>
      </c>
      <c r="B854" s="203" t="str">
        <f>VLOOKUP(A854,raw_아이건설넷목록!$B:$R,2,FALSE)</f>
        <v xml:space="preserve">[기][수의]서부서 응암지구대 리모델링 건축 </v>
      </c>
      <c r="C854" s="18" t="str">
        <f>VLOOKUP($A854,raw_아이건설넷목록!$B:$R,10,FALSE)</f>
        <v>경찰청 서울특별시경찰청</v>
      </c>
      <c r="D854" s="19" t="s">
        <v>20</v>
      </c>
      <c r="E854" s="115">
        <f>VLOOKUP($A854,raw_아이건설넷목록!$B:$R,6,FALSE)</f>
        <v>166460000</v>
      </c>
      <c r="F854" s="115">
        <f>VLOOKUP($A854,raw_아이건설넷목록!$B:$R,5,FALSE)</f>
        <v>179440000</v>
      </c>
      <c r="G854" s="184">
        <v>1.0043599999999999</v>
      </c>
      <c r="H854" s="115">
        <f>VLOOKUP($A854,raw_아이건설넷목록!$B:$R,8,FALSE)</f>
        <v>0</v>
      </c>
      <c r="I854" s="114">
        <f>IF(E854="","-",IF(E854&lt;1000000000,낙찰하한율!$B$3,IF(AND(E854&lt;5000000000,E854&gt;=1000000000),낙찰하한율!$B$4,IF(AND(E854&gt;=5000000000,E854&lt;10000000000),낙찰하한율!$B$5,IF(AND(E854&gt;=10000000000,E854&lt;30000000000),낙찰하한율!$B$6)))))</f>
        <v>0.87744999999999995</v>
      </c>
      <c r="J854" s="115">
        <f t="shared" si="288"/>
        <v>158136108.37807998</v>
      </c>
      <c r="K854" s="115">
        <f>VLOOKUP($A854,raw_아이건설넷목록!$B:$R,9,FALSE)</f>
        <v>0</v>
      </c>
      <c r="L854" s="115">
        <f t="shared" si="289"/>
        <v>0</v>
      </c>
      <c r="M854" s="120">
        <f t="shared" si="290"/>
        <v>0</v>
      </c>
      <c r="N854" s="115">
        <f t="shared" si="291"/>
        <v>158136108.37807998</v>
      </c>
      <c r="O854" s="119">
        <f t="shared" si="292"/>
        <v>0.88127568199999984</v>
      </c>
      <c r="P854" s="119"/>
      <c r="Q854" s="116">
        <f t="shared" si="293"/>
        <v>1.0026300601993166</v>
      </c>
      <c r="R854" s="134">
        <v>157863730</v>
      </c>
      <c r="S854" s="115" t="e">
        <f>VLOOKUP(A854,raw_아이건설넷결과!C:N,10,FALSE)</f>
        <v>#N/A</v>
      </c>
      <c r="T854" s="126" t="e">
        <f t="shared" si="294"/>
        <v>#N/A</v>
      </c>
      <c r="U854" s="123" t="e">
        <f t="shared" si="295"/>
        <v>#N/A</v>
      </c>
      <c r="V854" s="123"/>
      <c r="W854" s="178" t="e">
        <f>VLOOKUP(A854,raw_아이건설넷결과!C:H,6,FALSE)</f>
        <v>#N/A</v>
      </c>
      <c r="X854" s="84" t="e">
        <f t="shared" si="296"/>
        <v>#N/A</v>
      </c>
      <c r="Y854" s="118" t="e">
        <f t="shared" si="297"/>
        <v>#N/A</v>
      </c>
      <c r="Z854" s="121" t="e">
        <f t="shared" si="298"/>
        <v>#N/A</v>
      </c>
      <c r="AA854" s="83" t="e">
        <f t="shared" si="299"/>
        <v>#N/A</v>
      </c>
      <c r="AB854" s="118" t="e">
        <f t="shared" si="300"/>
        <v>#N/A</v>
      </c>
      <c r="AC854" s="61" t="e">
        <f>INDEX(raw_공고목록!A:A,MATCH(직접!$A854,raw_공고목록!C:C,0))</f>
        <v>#N/A</v>
      </c>
      <c r="AD854" s="61" t="e">
        <f t="shared" si="301"/>
        <v>#N/A</v>
      </c>
      <c r="AE854" s="186" t="e">
        <f>LEFT(VLOOKUP($A854,raw_공고목록!$C:$X,7,FALSE),10)</f>
        <v>#N/A</v>
      </c>
      <c r="AF854" s="9" t="e">
        <f>VLOOKUP(A854,raw_부광!A:L,12,FALSE)</f>
        <v>#N/A</v>
      </c>
    </row>
    <row r="855" spans="1:32" ht="12" customHeight="1">
      <c r="A855" s="19" t="s">
        <v>14939</v>
      </c>
      <c r="B855" s="203" t="str">
        <f>VLOOKUP(A855,raw_아이건설넷목록!$B:$R,2,FALSE)</f>
        <v xml:space="preserve">[A값]대학본부 등 2동(미술2관) 외부 창호 및 외벽 개선공사 </v>
      </c>
      <c r="C855" s="18" t="str">
        <f>VLOOKUP($A855,raw_아이건설넷목록!$B:$R,10,FALSE)</f>
        <v>서울교육대학교</v>
      </c>
      <c r="D855" s="19" t="s">
        <v>20</v>
      </c>
      <c r="E855" s="115">
        <f>VLOOKUP($A855,raw_아이건설넷목록!$B:$R,6,FALSE)</f>
        <v>1455449090</v>
      </c>
      <c r="F855" s="115">
        <f>VLOOKUP($A855,raw_아이건설넷목록!$B:$R,5,FALSE)</f>
        <v>1600994000</v>
      </c>
      <c r="G855" s="184">
        <v>1.0045200000000001</v>
      </c>
      <c r="H855" s="115">
        <f>VLOOKUP($A855,raw_아이건설넷목록!$B:$R,8,FALSE)</f>
        <v>84723542</v>
      </c>
      <c r="I855" s="114">
        <f>IF(E855="","-",IF(E855&lt;1000000000,낙찰하한율!$B$3,IF(AND(E855&lt;5000000000,E855&gt;=1000000000),낙찰하한율!$B$4,IF(AND(E855&gt;=5000000000,E855&lt;10000000000),낙찰하한율!$B$5,IF(AND(E855&gt;=10000000000,E855&lt;30000000000),낙찰하한율!$B$6)))))</f>
        <v>0.86745000000000005</v>
      </c>
      <c r="J855" s="115">
        <f t="shared" si="288"/>
        <v>1406289646.5408561</v>
      </c>
      <c r="K855" s="115">
        <f>VLOOKUP($A855,raw_아이건설넷목록!$B:$R,9,FALSE)</f>
        <v>1406485307</v>
      </c>
      <c r="L855" s="115">
        <f t="shared" si="289"/>
        <v>1384585768.1758871</v>
      </c>
      <c r="M855" s="120">
        <f t="shared" si="290"/>
        <v>0.98889200760708129</v>
      </c>
      <c r="N855" s="115">
        <f t="shared" si="291"/>
        <v>1406289646.5408561</v>
      </c>
      <c r="O855" s="119">
        <f t="shared" si="292"/>
        <v>0.87158995782588555</v>
      </c>
      <c r="P855" s="119"/>
      <c r="Q855" s="116">
        <f t="shared" si="293"/>
        <v>0.99827340045553214</v>
      </c>
      <c r="R855" s="134">
        <v>1397614480</v>
      </c>
      <c r="S855" s="115" t="e">
        <f>VLOOKUP(A855,raw_아이건설넷결과!C:N,10,FALSE)</f>
        <v>#N/A</v>
      </c>
      <c r="T855" s="126" t="e">
        <f t="shared" si="294"/>
        <v>#N/A</v>
      </c>
      <c r="U855" s="123" t="e">
        <f t="shared" si="295"/>
        <v>#N/A</v>
      </c>
      <c r="V855" s="123"/>
      <c r="W855" s="178" t="e">
        <f>VLOOKUP(A855,raw_아이건설넷결과!C:H,6,FALSE)</f>
        <v>#N/A</v>
      </c>
      <c r="X855" s="84" t="e">
        <f t="shared" si="296"/>
        <v>#N/A</v>
      </c>
      <c r="Y855" s="118" t="e">
        <f t="shared" si="297"/>
        <v>#N/A</v>
      </c>
      <c r="Z855" s="121" t="e">
        <f t="shared" si="298"/>
        <v>#N/A</v>
      </c>
      <c r="AA855" s="83" t="e">
        <f t="shared" si="299"/>
        <v>#N/A</v>
      </c>
      <c r="AB855" s="118" t="e">
        <f t="shared" si="300"/>
        <v>#N/A</v>
      </c>
      <c r="AC855" s="61" t="e">
        <f>INDEX(raw_공고목록!A:A,MATCH(직접!$A855,raw_공고목록!C:C,0))</f>
        <v>#N/A</v>
      </c>
      <c r="AD855" s="61" t="e">
        <f t="shared" si="301"/>
        <v>#N/A</v>
      </c>
      <c r="AE855" s="186" t="e">
        <f>LEFT(VLOOKUP($A855,raw_공고목록!$C:$X,7,FALSE),10)</f>
        <v>#N/A</v>
      </c>
      <c r="AF855" s="9" t="e">
        <f>VLOOKUP(A855,raw_부광!A:L,12,FALSE)</f>
        <v>#N/A</v>
      </c>
    </row>
    <row r="856" spans="1:32" ht="12" customHeight="1">
      <c r="A856" s="19" t="s">
        <v>14941</v>
      </c>
      <c r="B856" s="203" t="str">
        <f>VLOOKUP(A856,raw_아이건설넷목록!$B:$R,2,FALSE)</f>
        <v xml:space="preserve">[기][A값][순]보라매공원 복합문화공간 리모델링 공사(건축+기계)-장기계속공사 (긴급공고) </v>
      </c>
      <c r="C856" s="18" t="str">
        <f>VLOOKUP($A856,raw_아이건설넷목록!$B:$R,10,FALSE)</f>
        <v>서울특별시</v>
      </c>
      <c r="D856" s="19" t="s">
        <v>20</v>
      </c>
      <c r="E856" s="115">
        <f>VLOOKUP($A856,raw_아이건설넷목록!$B:$R,6,FALSE)</f>
        <v>1486962728</v>
      </c>
      <c r="F856" s="115">
        <f>VLOOKUP($A856,raw_아이건설넷목록!$B:$R,5,FALSE)</f>
        <v>1635659000</v>
      </c>
      <c r="G856" s="184">
        <v>1.00586</v>
      </c>
      <c r="H856" s="115">
        <f>VLOOKUP($A856,raw_아이건설넷목록!$B:$R,8,FALSE)</f>
        <v>74121857</v>
      </c>
      <c r="I856" s="114">
        <f>IF(E856="","-",IF(E856&lt;1000000000,낙찰하한율!$B$3,IF(AND(E856&lt;5000000000,E856&gt;=1000000000),낙찰하한율!$B$4,IF(AND(E856&gt;=5000000000,E856&lt;10000000000),낙찰하한율!$B$5,IF(AND(E856&gt;=10000000000,E856&lt;30000000000),낙찰하한율!$B$6)))))</f>
        <v>0.86745000000000005</v>
      </c>
      <c r="J856" s="115">
        <f t="shared" si="288"/>
        <v>1436991726.7567132</v>
      </c>
      <c r="K856" s="115">
        <f>VLOOKUP($A856,raw_아이건설넷목록!$B:$R,9,FALSE)</f>
        <v>1394739928</v>
      </c>
      <c r="L856" s="115">
        <f t="shared" si="289"/>
        <v>1374854841.8985183</v>
      </c>
      <c r="M856" s="120">
        <f t="shared" si="290"/>
        <v>0.96206623760589749</v>
      </c>
      <c r="N856" s="115">
        <f t="shared" si="291"/>
        <v>1436991726.7567132</v>
      </c>
      <c r="O856" s="119">
        <f t="shared" si="292"/>
        <v>0.87277454517565267</v>
      </c>
      <c r="P856" s="119"/>
      <c r="Q856" s="116">
        <f t="shared" si="293"/>
        <v>0.99217900205907994</v>
      </c>
      <c r="R856" s="134">
        <v>1417580410</v>
      </c>
      <c r="S856" s="115" t="e">
        <f>VLOOKUP(A856,raw_아이건설넷결과!C:N,10,FALSE)</f>
        <v>#N/A</v>
      </c>
      <c r="T856" s="126" t="e">
        <f t="shared" si="294"/>
        <v>#N/A</v>
      </c>
      <c r="U856" s="123" t="e">
        <f t="shared" si="295"/>
        <v>#N/A</v>
      </c>
      <c r="V856" s="123"/>
      <c r="W856" s="178" t="e">
        <f>VLOOKUP(A856,raw_아이건설넷결과!C:H,6,FALSE)</f>
        <v>#N/A</v>
      </c>
      <c r="X856" s="84" t="e">
        <f t="shared" si="296"/>
        <v>#N/A</v>
      </c>
      <c r="Y856" s="118" t="e">
        <f t="shared" si="297"/>
        <v>#N/A</v>
      </c>
      <c r="Z856" s="121" t="e">
        <f t="shared" si="298"/>
        <v>#N/A</v>
      </c>
      <c r="AA856" s="83" t="e">
        <f t="shared" si="299"/>
        <v>#N/A</v>
      </c>
      <c r="AB856" s="118" t="e">
        <f t="shared" si="300"/>
        <v>#N/A</v>
      </c>
      <c r="AC856" s="61" t="e">
        <f>INDEX(raw_공고목록!A:A,MATCH(직접!$A856,raw_공고목록!C:C,0))</f>
        <v>#N/A</v>
      </c>
      <c r="AD856" s="61" t="e">
        <f t="shared" si="301"/>
        <v>#N/A</v>
      </c>
      <c r="AE856" s="186" t="e">
        <f>LEFT(VLOOKUP($A856,raw_공고목록!$C:$X,7,FALSE),10)</f>
        <v>#N/A</v>
      </c>
      <c r="AF856" s="9" t="e">
        <f>VLOOKUP(A856,raw_부광!A:L,12,FALSE)</f>
        <v>#N/A</v>
      </c>
    </row>
    <row r="857" spans="1:32" ht="12" customHeight="1">
      <c r="A857" s="19" t="s">
        <v>14953</v>
      </c>
      <c r="B857" s="203" t="str">
        <f>VLOOKUP(A857,raw_아이건설넷목록!$B:$R,2,FALSE)</f>
        <v xml:space="preserve">[기][정][A값][수의]서울형 키즈카페 서대문구 천연동점 건축공사 (정정공고) </v>
      </c>
      <c r="C857" s="18" t="str">
        <f>VLOOKUP($A857,raw_아이건설넷목록!$B:$R,10,FALSE)</f>
        <v>서울특별시 서대문구</v>
      </c>
      <c r="D857" s="19" t="s">
        <v>20</v>
      </c>
      <c r="E857" s="115">
        <f>VLOOKUP($A857,raw_아이건설넷목록!$B:$R,6,FALSE)</f>
        <v>342795000</v>
      </c>
      <c r="F857" s="115">
        <f>VLOOKUP($A857,raw_아이건설넷목록!$B:$R,5,FALSE)</f>
        <v>377074000</v>
      </c>
      <c r="G857" s="184">
        <v>1.00952</v>
      </c>
      <c r="H857" s="115">
        <f>VLOOKUP($A857,raw_아이건설넷목록!$B:$R,8,FALSE)</f>
        <v>12521298</v>
      </c>
      <c r="I857" s="114">
        <f>IF(E857="","-",IF(E857&lt;1000000000,낙찰하한율!$B$3,IF(AND(E857&lt;5000000000,E857&gt;=1000000000),낙찰하한율!$B$4,IF(AND(E857&gt;=5000000000,E857&lt;10000000000),낙찰하한율!$B$5,IF(AND(E857&gt;=10000000000,E857&lt;30000000000),낙찰하한율!$B$6)))))</f>
        <v>0.87744999999999995</v>
      </c>
      <c r="J857" s="115">
        <f t="shared" si="288"/>
        <v>335547887.663876</v>
      </c>
      <c r="K857" s="115">
        <f>VLOOKUP($A857,raw_아이건설넷목록!$B:$R,9,FALSE)</f>
        <v>0</v>
      </c>
      <c r="L857" s="115">
        <f t="shared" si="289"/>
        <v>0</v>
      </c>
      <c r="M857" s="120">
        <f t="shared" si="290"/>
        <v>-4.6378179909400642E-3</v>
      </c>
      <c r="N857" s="115">
        <f t="shared" si="291"/>
        <v>335547887.663876</v>
      </c>
      <c r="O857" s="119">
        <f t="shared" si="292"/>
        <v>0.88609023576480306</v>
      </c>
      <c r="P857" s="119"/>
      <c r="Q857" s="116">
        <f t="shared" si="293"/>
        <v>0.98525202939916312</v>
      </c>
      <c r="R857" s="134">
        <v>327518500</v>
      </c>
      <c r="S857" s="115" t="e">
        <f>VLOOKUP(A857,raw_아이건설넷결과!C:N,10,FALSE)</f>
        <v>#N/A</v>
      </c>
      <c r="T857" s="126" t="e">
        <f t="shared" si="294"/>
        <v>#N/A</v>
      </c>
      <c r="U857" s="123" t="e">
        <f t="shared" si="295"/>
        <v>#N/A</v>
      </c>
      <c r="V857" s="123"/>
      <c r="W857" s="178" t="e">
        <f>VLOOKUP(A857,raw_아이건설넷결과!C:H,6,FALSE)</f>
        <v>#N/A</v>
      </c>
      <c r="X857" s="84" t="e">
        <f t="shared" si="296"/>
        <v>#N/A</v>
      </c>
      <c r="Y857" s="118" t="e">
        <f t="shared" si="297"/>
        <v>#N/A</v>
      </c>
      <c r="Z857" s="121" t="e">
        <f t="shared" si="298"/>
        <v>#N/A</v>
      </c>
      <c r="AA857" s="83" t="e">
        <f t="shared" si="299"/>
        <v>#N/A</v>
      </c>
      <c r="AB857" s="118" t="e">
        <f t="shared" si="300"/>
        <v>#N/A</v>
      </c>
      <c r="AC857" s="61" t="e">
        <f>INDEX(raw_공고목록!A:A,MATCH(직접!$A857,raw_공고목록!C:C,0))</f>
        <v>#N/A</v>
      </c>
      <c r="AD857" s="61" t="e">
        <f t="shared" si="301"/>
        <v>#N/A</v>
      </c>
      <c r="AE857" s="186" t="e">
        <f>LEFT(VLOOKUP($A857,raw_공고목록!$C:$X,7,FALSE),10)</f>
        <v>#N/A</v>
      </c>
      <c r="AF857" s="9" t="e">
        <f>VLOOKUP(A857,raw_부광!A:L,12,FALSE)</f>
        <v>#N/A</v>
      </c>
    </row>
    <row r="858" spans="1:32" ht="12" customHeight="1">
      <c r="A858" s="19" t="s">
        <v>14959</v>
      </c>
      <c r="B858" s="203" t="str">
        <f>VLOOKUP(A858,raw_아이건설넷목록!$B:$R,2,FALSE)</f>
        <v xml:space="preserve">[기][A값][순][공지]시립동부노인전문요양센터 3,4층 B,C동 치매전담실 전환 인테리어공사(건축,기계) (긴급공고) </v>
      </c>
      <c r="C858" s="18" t="str">
        <f>VLOOKUP($A858,raw_아이건설넷목록!$B:$R,10,FALSE)</f>
        <v xml:space="preserve">시립동부노인전문요양센터 </v>
      </c>
      <c r="D858" s="19" t="s">
        <v>20</v>
      </c>
      <c r="E858" s="115">
        <f>VLOOKUP($A858,raw_아이건설넷목록!$B:$R,6,FALSE)</f>
        <v>862628182</v>
      </c>
      <c r="F858" s="115">
        <f>VLOOKUP($A858,raw_아이건설넷목록!$B:$R,5,FALSE)</f>
        <v>948891000</v>
      </c>
      <c r="G858" s="184">
        <v>1.0063200000000001</v>
      </c>
      <c r="H858" s="115">
        <f>VLOOKUP($A858,raw_아이건설넷목록!$B:$R,8,FALSE)</f>
        <v>46570603</v>
      </c>
      <c r="I858" s="114">
        <f>IF(E858="","-",IF(E858&lt;1000000000,낙찰하한율!$B$3,IF(AND(E858&lt;5000000000,E858&gt;=1000000000),낙찰하한율!$B$4,IF(AND(E858&gt;=5000000000,E858&lt;10000000000),낙찰하한율!$B$5,IF(AND(E858&gt;=10000000000,E858&lt;30000000000),낙찰하한율!$B$6)))))</f>
        <v>0.87744999999999995</v>
      </c>
      <c r="J858" s="115">
        <f t="shared" si="288"/>
        <v>843573695.20589411</v>
      </c>
      <c r="K858" s="115">
        <f>VLOOKUP($A858,raw_아이건설넷목록!$B:$R,9,FALSE)</f>
        <v>823230213</v>
      </c>
      <c r="L858" s="115">
        <f t="shared" si="289"/>
        <v>811864367.38723683</v>
      </c>
      <c r="M858" s="120">
        <f t="shared" si="290"/>
        <v>0.96823549370158823</v>
      </c>
      <c r="N858" s="115">
        <f t="shared" si="291"/>
        <v>843573695.20589411</v>
      </c>
      <c r="O858" s="119">
        <f t="shared" si="292"/>
        <v>0.8832816977824498</v>
      </c>
      <c r="P858" s="119"/>
      <c r="Q858" s="116">
        <f t="shared" si="293"/>
        <v>0.98714400831241722</v>
      </c>
      <c r="R858" s="134">
        <v>827607680</v>
      </c>
      <c r="S858" s="115" t="e">
        <f>VLOOKUP(A858,raw_아이건설넷결과!C:N,10,FALSE)</f>
        <v>#N/A</v>
      </c>
      <c r="T858" s="126" t="e">
        <f t="shared" si="294"/>
        <v>#N/A</v>
      </c>
      <c r="U858" s="123" t="e">
        <f t="shared" si="295"/>
        <v>#N/A</v>
      </c>
      <c r="V858" s="123"/>
      <c r="W858" s="178" t="e">
        <f>VLOOKUP(A858,raw_아이건설넷결과!C:H,6,FALSE)</f>
        <v>#N/A</v>
      </c>
      <c r="X858" s="84" t="e">
        <f t="shared" si="296"/>
        <v>#N/A</v>
      </c>
      <c r="Y858" s="118" t="e">
        <f t="shared" si="297"/>
        <v>#N/A</v>
      </c>
      <c r="Z858" s="121" t="e">
        <f t="shared" si="298"/>
        <v>#N/A</v>
      </c>
      <c r="AA858" s="83" t="e">
        <f t="shared" si="299"/>
        <v>#N/A</v>
      </c>
      <c r="AB858" s="118" t="e">
        <f t="shared" si="300"/>
        <v>#N/A</v>
      </c>
      <c r="AC858" s="61" t="e">
        <f>INDEX(raw_공고목록!A:A,MATCH(직접!$A858,raw_공고목록!C:C,0))</f>
        <v>#N/A</v>
      </c>
      <c r="AD858" s="61" t="e">
        <f t="shared" si="301"/>
        <v>#N/A</v>
      </c>
      <c r="AE858" s="186" t="e">
        <f>LEFT(VLOOKUP($A858,raw_공고목록!$C:$X,7,FALSE),10)</f>
        <v>#N/A</v>
      </c>
      <c r="AF858" s="9" t="e">
        <f>VLOOKUP(A858,raw_부광!A:L,12,FALSE)</f>
        <v>#N/A</v>
      </c>
    </row>
    <row r="859" spans="1:32" ht="12" customHeight="1">
      <c r="A859" s="19" t="s">
        <v>15011</v>
      </c>
      <c r="B859" s="203" t="str">
        <f>VLOOKUP(A859,raw_아이건설넷목록!$B:$R,2,FALSE)</f>
        <v xml:space="preserve">[기][A값][수의]북한산 산악구조대 청사(가설건축물) 축조 공사 </v>
      </c>
      <c r="C859" s="18" t="str">
        <f>VLOOKUP($A859,raw_아이건설넷목록!$B:$R,10,FALSE)</f>
        <v>서울특별시 119특수구조단</v>
      </c>
      <c r="D859" s="19" t="s">
        <v>20</v>
      </c>
      <c r="E859" s="115">
        <f>VLOOKUP($A859,raw_아이건설넷목록!$B:$R,6,FALSE)</f>
        <v>347812728</v>
      </c>
      <c r="F859" s="115">
        <f>VLOOKUP($A859,raw_아이건설넷목록!$B:$R,5,FALSE)</f>
        <v>382594000</v>
      </c>
      <c r="G859" s="184">
        <v>1.0067900000000001</v>
      </c>
      <c r="H859" s="115">
        <f>VLOOKUP($A859,raw_아이건설넷목록!$B:$R,8,FALSE)</f>
        <v>15047090</v>
      </c>
      <c r="I859" s="114">
        <f>IF(E859="","-",IF(E859&lt;1000000000,낙찰하한율!$B$3,IF(AND(E859&lt;5000000000,E859&gt;=1000000000),낙찰하한율!$B$4,IF(AND(E859&gt;=5000000000,E859&lt;10000000000),낙찰하한율!$B$5,IF(AND(E859&gt;=10000000000,E859&lt;30000000000),낙찰하한율!$B$6)))))</f>
        <v>0.87744999999999995</v>
      </c>
      <c r="J859" s="115">
        <f t="shared" si="288"/>
        <v>339830577.42448705</v>
      </c>
      <c r="K859" s="115">
        <f>VLOOKUP($A859,raw_아이건설넷목록!$B:$R,9,FALSE)</f>
        <v>0</v>
      </c>
      <c r="L859" s="115">
        <f t="shared" si="289"/>
        <v>0</v>
      </c>
      <c r="M859" s="120">
        <f t="shared" si="290"/>
        <v>-5.4929456373945858E-3</v>
      </c>
      <c r="N859" s="115">
        <f t="shared" si="291"/>
        <v>339830577.42448705</v>
      </c>
      <c r="O859" s="119">
        <f t="shared" si="292"/>
        <v>0.88365179678557781</v>
      </c>
      <c r="P859" s="119"/>
      <c r="Q859" s="116">
        <f t="shared" si="293"/>
        <v>0.99207899940895306</v>
      </c>
      <c r="R859" s="134">
        <v>334891990</v>
      </c>
      <c r="S859" s="115" t="e">
        <f>VLOOKUP(A859,raw_아이건설넷결과!C:N,10,FALSE)</f>
        <v>#N/A</v>
      </c>
      <c r="T859" s="126" t="e">
        <f t="shared" si="294"/>
        <v>#N/A</v>
      </c>
      <c r="U859" s="123" t="e">
        <f t="shared" si="295"/>
        <v>#N/A</v>
      </c>
      <c r="V859" s="123"/>
      <c r="W859" s="178" t="e">
        <f>VLOOKUP(A859,raw_아이건설넷결과!C:H,6,FALSE)</f>
        <v>#N/A</v>
      </c>
      <c r="X859" s="84" t="e">
        <f t="shared" si="296"/>
        <v>#N/A</v>
      </c>
      <c r="Y859" s="118" t="e">
        <f t="shared" si="297"/>
        <v>#N/A</v>
      </c>
      <c r="Z859" s="121" t="e">
        <f t="shared" si="298"/>
        <v>#N/A</v>
      </c>
      <c r="AA859" s="83" t="e">
        <f t="shared" si="299"/>
        <v>#N/A</v>
      </c>
      <c r="AB859" s="118" t="e">
        <f t="shared" si="300"/>
        <v>#N/A</v>
      </c>
      <c r="AC859" s="61" t="e">
        <f>INDEX(raw_공고목록!A:A,MATCH(직접!$A859,raw_공고목록!C:C,0))</f>
        <v>#N/A</v>
      </c>
      <c r="AD859" s="61" t="e">
        <f t="shared" si="301"/>
        <v>#N/A</v>
      </c>
      <c r="AE859" s="186" t="e">
        <f>LEFT(VLOOKUP($A859,raw_공고목록!$C:$X,7,FALSE),10)</f>
        <v>#N/A</v>
      </c>
      <c r="AF859" s="9" t="e">
        <f>VLOOKUP(A859,raw_부광!A:L,12,FALSE)</f>
        <v>#N/A</v>
      </c>
    </row>
    <row r="860" spans="1:32" ht="12" customHeight="1">
      <c r="A860" s="19" t="s">
        <v>14967</v>
      </c>
      <c r="B860" s="203" t="str">
        <f>VLOOKUP(A860,raw_아이건설넷목록!$B:$R,2,FALSE)</f>
        <v xml:space="preserve">[기][A값][순]강동서 성내지구대 리모델링 건축 </v>
      </c>
      <c r="C860" s="18" t="str">
        <f>VLOOKUP($A860,raw_아이건설넷목록!$B:$R,10,FALSE)</f>
        <v>경찰청 서울특별시경찰청</v>
      </c>
      <c r="D860" s="19" t="s">
        <v>20</v>
      </c>
      <c r="E860" s="115">
        <f>VLOOKUP($A860,raw_아이건설넷목록!$B:$R,6,FALSE)</f>
        <v>266009090</v>
      </c>
      <c r="F860" s="115">
        <f>VLOOKUP($A860,raw_아이건설넷목록!$B:$R,5,FALSE)</f>
        <v>286750000</v>
      </c>
      <c r="G860" s="184">
        <v>1.0005599999999999</v>
      </c>
      <c r="H860" s="115">
        <f>VLOOKUP($A860,raw_아이건설넷목록!$B:$R,8,FALSE)</f>
        <v>15742162</v>
      </c>
      <c r="I860" s="114">
        <f>IF(E860="","-",IF(E860&lt;1000000000,낙찰하한율!$B$3,IF(AND(E860&lt;5000000000,E860&gt;=1000000000),낙찰하한율!$B$4,IF(AND(E860&gt;=5000000000,E860&lt;10000000000),낙찰하한율!$B$5,IF(AND(E860&gt;=10000000000,E860&lt;30000000000),낙찰하한율!$B$6)))))</f>
        <v>0.87744999999999995</v>
      </c>
      <c r="J860" s="115">
        <f t="shared" si="288"/>
        <v>253678890.37409994</v>
      </c>
      <c r="K860" s="115">
        <f>VLOOKUP($A860,raw_아이건설넷목록!$B:$R,9,FALSE)</f>
        <v>246155140</v>
      </c>
      <c r="L860" s="115">
        <f t="shared" si="289"/>
        <v>241367127.14083198</v>
      </c>
      <c r="M860" s="120">
        <f t="shared" si="290"/>
        <v>0.95162783290202846</v>
      </c>
      <c r="N860" s="115">
        <f t="shared" si="291"/>
        <v>253678890.37409994</v>
      </c>
      <c r="O860" s="119">
        <f t="shared" si="292"/>
        <v>0.87796991456055207</v>
      </c>
      <c r="P860" s="119"/>
      <c r="Q860" s="116">
        <f t="shared" si="293"/>
        <v>1.001935586398786</v>
      </c>
      <c r="R860" s="134">
        <v>254025000</v>
      </c>
      <c r="S860" s="115" t="e">
        <f>VLOOKUP(A860,raw_아이건설넷결과!C:N,10,FALSE)</f>
        <v>#N/A</v>
      </c>
      <c r="T860" s="126" t="e">
        <f t="shared" si="294"/>
        <v>#N/A</v>
      </c>
      <c r="U860" s="123" t="e">
        <f t="shared" si="295"/>
        <v>#N/A</v>
      </c>
      <c r="V860" s="123"/>
      <c r="W860" s="178" t="e">
        <f>VLOOKUP(A860,raw_아이건설넷결과!C:H,6,FALSE)</f>
        <v>#N/A</v>
      </c>
      <c r="X860" s="84" t="e">
        <f t="shared" si="296"/>
        <v>#N/A</v>
      </c>
      <c r="Y860" s="118" t="e">
        <f t="shared" si="297"/>
        <v>#N/A</v>
      </c>
      <c r="Z860" s="121" t="e">
        <f t="shared" si="298"/>
        <v>#N/A</v>
      </c>
      <c r="AA860" s="83" t="e">
        <f t="shared" si="299"/>
        <v>#N/A</v>
      </c>
      <c r="AB860" s="118" t="e">
        <f t="shared" si="300"/>
        <v>#N/A</v>
      </c>
      <c r="AC860" s="61" t="e">
        <f>INDEX(raw_공고목록!A:A,MATCH(직접!$A860,raw_공고목록!C:C,0))</f>
        <v>#N/A</v>
      </c>
      <c r="AD860" s="61" t="e">
        <f t="shared" si="301"/>
        <v>#N/A</v>
      </c>
      <c r="AE860" s="186" t="e">
        <f>LEFT(VLOOKUP($A860,raw_공고목록!$C:$X,7,FALSE),10)</f>
        <v>#N/A</v>
      </c>
      <c r="AF860" s="9" t="e">
        <f>VLOOKUP(A860,raw_부광!A:L,12,FALSE)</f>
        <v>#N/A</v>
      </c>
    </row>
    <row r="861" spans="1:32" ht="12" customHeight="1">
      <c r="A861" s="19" t="s">
        <v>14971</v>
      </c>
      <c r="B861" s="203" t="str">
        <f>VLOOKUP(A861,raw_아이건설넷목록!$B:$R,2,FALSE)</f>
        <v xml:space="preserve">[기][A값][순][공지]신용보증기금 광진지점 리모델링 공사(건축) (긴급공고) </v>
      </c>
      <c r="C861" s="18" t="str">
        <f>VLOOKUP($A861,raw_아이건설넷목록!$B:$R,10,FALSE)</f>
        <v>신용보증기금</v>
      </c>
      <c r="D861" s="19" t="s">
        <v>20</v>
      </c>
      <c r="E861" s="115">
        <f>VLOOKUP($A861,raw_아이건설넷목록!$B:$R,6,FALSE)</f>
        <v>3642160000</v>
      </c>
      <c r="F861" s="115">
        <f>VLOOKUP($A861,raw_아이건설넷목록!$B:$R,5,FALSE)</f>
        <v>4006376000</v>
      </c>
      <c r="G861" s="184">
        <v>1.0103899999999999</v>
      </c>
      <c r="H861" s="115">
        <f>VLOOKUP($A861,raw_아이건설넷목록!$B:$R,8,FALSE)</f>
        <v>199024190</v>
      </c>
      <c r="I861" s="114">
        <f>IF(E861="","-",IF(E861&lt;1000000000,낙찰하한율!$B$3,IF(AND(E861&lt;5000000000,E861&gt;=1000000000),낙찰하한율!$B$4,IF(AND(E861&gt;=5000000000,E861&lt;10000000000),낙찰하한율!$B$5,IF(AND(E861&gt;=10000000000,E861&lt;30000000000),낙찰하한율!$B$6)))))</f>
        <v>0.86745000000000005</v>
      </c>
      <c r="J861" s="115">
        <f t="shared" si="288"/>
        <v>3537820205.2323675</v>
      </c>
      <c r="K861" s="115">
        <f>VLOOKUP($A861,raw_아이건설넷목록!$B:$R,9,FALSE)</f>
        <v>3740102187</v>
      </c>
      <c r="L861" s="115">
        <f t="shared" si="289"/>
        <v>3703382611.7484708</v>
      </c>
      <c r="M861" s="120">
        <f t="shared" si="290"/>
        <v>1.0580293221619581</v>
      </c>
      <c r="N861" s="115">
        <f t="shared" si="291"/>
        <v>3537820205.2323675</v>
      </c>
      <c r="O861" s="119">
        <f t="shared" si="292"/>
        <v>0.87693393777350126</v>
      </c>
      <c r="P861" s="119"/>
      <c r="Q861" s="116">
        <f t="shared" si="293"/>
        <v>1.0231824409338917</v>
      </c>
      <c r="R861" s="134">
        <v>3582278170</v>
      </c>
      <c r="S861" s="115" t="e">
        <f>VLOOKUP(A861,raw_아이건설넷결과!C:N,10,FALSE)</f>
        <v>#N/A</v>
      </c>
      <c r="T861" s="126" t="e">
        <f t="shared" si="294"/>
        <v>#N/A</v>
      </c>
      <c r="U861" s="123" t="e">
        <f t="shared" si="295"/>
        <v>#N/A</v>
      </c>
      <c r="V861" s="123"/>
      <c r="W861" s="178" t="e">
        <f>VLOOKUP(A861,raw_아이건설넷결과!C:H,6,FALSE)</f>
        <v>#N/A</v>
      </c>
      <c r="X861" s="84" t="e">
        <f t="shared" si="296"/>
        <v>#N/A</v>
      </c>
      <c r="Y861" s="118" t="e">
        <f t="shared" si="297"/>
        <v>#N/A</v>
      </c>
      <c r="Z861" s="121" t="e">
        <f t="shared" si="298"/>
        <v>#N/A</v>
      </c>
      <c r="AA861" s="83" t="e">
        <f t="shared" si="299"/>
        <v>#N/A</v>
      </c>
      <c r="AB861" s="118" t="e">
        <f t="shared" si="300"/>
        <v>#N/A</v>
      </c>
      <c r="AC861" s="61" t="e">
        <f>INDEX(raw_공고목록!A:A,MATCH(직접!$A861,raw_공고목록!C:C,0))</f>
        <v>#N/A</v>
      </c>
      <c r="AD861" s="61" t="e">
        <f t="shared" si="301"/>
        <v>#N/A</v>
      </c>
      <c r="AE861" s="186" t="e">
        <f>LEFT(VLOOKUP($A861,raw_공고목록!$C:$X,7,FALSE),10)</f>
        <v>#N/A</v>
      </c>
      <c r="AF861" s="9" t="e">
        <f>VLOOKUP(A861,raw_부광!A:L,12,FALSE)</f>
        <v>#N/A</v>
      </c>
    </row>
    <row r="862" spans="1:32" ht="12" customHeight="1">
      <c r="A862" s="19" t="s">
        <v>14975</v>
      </c>
      <c r="B862" s="203" t="str">
        <f>VLOOKUP(A862,raw_아이건설넷목록!$B:$R,2,FALSE)</f>
        <v xml:space="preserve">[기][A값][순]피싱범죄수사계 청사 리모델링 공사(건축,기계) </v>
      </c>
      <c r="C862" s="18" t="str">
        <f>VLOOKUP($A862,raw_아이건설넷목록!$B:$R,10,FALSE)</f>
        <v>경찰청 서울특별시경찰청</v>
      </c>
      <c r="D862" s="19" t="s">
        <v>20</v>
      </c>
      <c r="E862" s="115">
        <f>VLOOKUP($A862,raw_아이건설넷목록!$B:$R,6,FALSE)</f>
        <v>532062727</v>
      </c>
      <c r="F862" s="115">
        <f>VLOOKUP($A862,raw_아이건설넷목록!$B:$R,5,FALSE)</f>
        <v>585269000</v>
      </c>
      <c r="G862" s="184">
        <v>1.0063800000000001</v>
      </c>
      <c r="H862" s="115">
        <f>VLOOKUP($A862,raw_아이건설넷목록!$B:$R,8,FALSE)</f>
        <v>27171364</v>
      </c>
      <c r="I862" s="114">
        <f>IF(E862="","-",IF(E862&lt;1000000000,낙찰하한율!$B$3,IF(AND(E862&lt;5000000000,E862&gt;=1000000000),낙찰하한율!$B$4,IF(AND(E862&gt;=5000000000,E862&lt;10000000000),낙찰하한율!$B$5,IF(AND(E862&gt;=10000000000,E862&lt;30000000000),낙찰하한율!$B$6)))))</f>
        <v>0.87744999999999995</v>
      </c>
      <c r="J862" s="115">
        <f t="shared" si="288"/>
        <v>520150547.240439</v>
      </c>
      <c r="K862" s="115">
        <f>VLOOKUP($A862,raw_아이건설넷목록!$B:$R,9,FALSE)</f>
        <v>503856202</v>
      </c>
      <c r="L862" s="115">
        <f t="shared" si="289"/>
        <v>496929388.47738481</v>
      </c>
      <c r="M862" s="120">
        <f t="shared" si="290"/>
        <v>0.96116255822472896</v>
      </c>
      <c r="N862" s="115">
        <f t="shared" si="291"/>
        <v>520150547.240439</v>
      </c>
      <c r="O862" s="119">
        <f t="shared" si="292"/>
        <v>0.8833206798253469</v>
      </c>
      <c r="P862" s="119"/>
      <c r="Q862" s="116">
        <f t="shared" si="293"/>
        <v>1.0004576144630539</v>
      </c>
      <c r="R862" s="134">
        <v>517109140</v>
      </c>
      <c r="S862" s="115" t="e">
        <f>VLOOKUP(A862,raw_아이건설넷결과!C:N,10,FALSE)</f>
        <v>#N/A</v>
      </c>
      <c r="T862" s="126" t="e">
        <f t="shared" si="294"/>
        <v>#N/A</v>
      </c>
      <c r="U862" s="123" t="e">
        <f t="shared" si="295"/>
        <v>#N/A</v>
      </c>
      <c r="V862" s="123"/>
      <c r="W862" s="178" t="e">
        <f>VLOOKUP(A862,raw_아이건설넷결과!C:H,6,FALSE)</f>
        <v>#N/A</v>
      </c>
      <c r="X862" s="84" t="e">
        <f t="shared" si="296"/>
        <v>#N/A</v>
      </c>
      <c r="Y862" s="118" t="e">
        <f t="shared" si="297"/>
        <v>#N/A</v>
      </c>
      <c r="Z862" s="121" t="e">
        <f t="shared" si="298"/>
        <v>#N/A</v>
      </c>
      <c r="AA862" s="83" t="e">
        <f t="shared" si="299"/>
        <v>#N/A</v>
      </c>
      <c r="AB862" s="118" t="e">
        <f t="shared" si="300"/>
        <v>#N/A</v>
      </c>
      <c r="AC862" s="61" t="e">
        <f>INDEX(raw_공고목록!A:A,MATCH(직접!$A862,raw_공고목록!C:C,0))</f>
        <v>#N/A</v>
      </c>
      <c r="AD862" s="61" t="e">
        <f t="shared" si="301"/>
        <v>#N/A</v>
      </c>
      <c r="AE862" s="186" t="e">
        <f>LEFT(VLOOKUP($A862,raw_공고목록!$C:$X,7,FALSE),10)</f>
        <v>#N/A</v>
      </c>
      <c r="AF862" s="9" t="e">
        <f>VLOOKUP(A862,raw_부광!A:L,12,FALSE)</f>
        <v>#N/A</v>
      </c>
    </row>
    <row r="863" spans="1:32" ht="12" customHeight="1">
      <c r="A863" s="19" t="s">
        <v>14977</v>
      </c>
      <c r="B863" s="203" t="str">
        <f>VLOOKUP(A863,raw_아이건설넷목록!$B:$R,2,FALSE)</f>
        <v xml:space="preserve">[기][A값][순]서울형 키즈카페 서대문구 홍제3동점 건축공사 (긴급공고) </v>
      </c>
      <c r="C863" s="18" t="str">
        <f>VLOOKUP($A863,raw_아이건설넷목록!$B:$R,10,FALSE)</f>
        <v>서울특별시 서대문구</v>
      </c>
      <c r="D863" s="19" t="s">
        <v>20</v>
      </c>
      <c r="E863" s="115">
        <f>VLOOKUP($A863,raw_아이건설넷목록!$B:$R,6,FALSE)</f>
        <v>369632000</v>
      </c>
      <c r="F863" s="115">
        <f>VLOOKUP($A863,raw_아이건설넷목록!$B:$R,5,FALSE)</f>
        <v>406595000</v>
      </c>
      <c r="G863" s="184">
        <v>1.0044200000000001</v>
      </c>
      <c r="H863" s="115">
        <f>VLOOKUP($A863,raw_아이건설넷목록!$B:$R,8,FALSE)</f>
        <v>14104096</v>
      </c>
      <c r="I863" s="114">
        <f>IF(E863="","-",IF(E863&lt;1000000000,낙찰하한율!$B$3,IF(AND(E863&lt;5000000000,E863&gt;=1000000000),낙찰하한율!$B$4,IF(AND(E863&gt;=5000000000,E863&lt;10000000000),낙찰하한율!$B$5,IF(AND(E863&gt;=10000000000,E863&lt;30000000000),낙찰하한율!$B$6)))))</f>
        <v>0.87744999999999995</v>
      </c>
      <c r="J863" s="115">
        <f t="shared" si="288"/>
        <v>360072148.89455503</v>
      </c>
      <c r="K863" s="115">
        <f>VLOOKUP($A863,raw_아이건설넷목록!$B:$R,9,FALSE)</f>
        <v>338405662</v>
      </c>
      <c r="L863" s="115">
        <f t="shared" si="289"/>
        <v>333103386.72551924</v>
      </c>
      <c r="M863" s="120">
        <f t="shared" si="290"/>
        <v>0.92882786678300766</v>
      </c>
      <c r="N863" s="115">
        <f t="shared" si="291"/>
        <v>360072148.89455503</v>
      </c>
      <c r="O863" s="119">
        <f t="shared" si="292"/>
        <v>0.8814676961139335</v>
      </c>
      <c r="P863" s="119"/>
      <c r="Q863" s="116">
        <f t="shared" si="293"/>
        <v>0.9905197460124251</v>
      </c>
      <c r="R863" s="134">
        <v>355113000</v>
      </c>
      <c r="S863" s="115" t="e">
        <f>VLOOKUP(A863,raw_아이건설넷결과!C:N,10,FALSE)</f>
        <v>#N/A</v>
      </c>
      <c r="T863" s="126" t="e">
        <f t="shared" si="294"/>
        <v>#N/A</v>
      </c>
      <c r="U863" s="123" t="e">
        <f t="shared" si="295"/>
        <v>#N/A</v>
      </c>
      <c r="V863" s="123"/>
      <c r="W863" s="178" t="e">
        <f>VLOOKUP(A863,raw_아이건설넷결과!C:H,6,FALSE)</f>
        <v>#N/A</v>
      </c>
      <c r="X863" s="84" t="e">
        <f t="shared" si="296"/>
        <v>#N/A</v>
      </c>
      <c r="Y863" s="118" t="e">
        <f t="shared" si="297"/>
        <v>#N/A</v>
      </c>
      <c r="Z863" s="121" t="e">
        <f t="shared" si="298"/>
        <v>#N/A</v>
      </c>
      <c r="AA863" s="83" t="e">
        <f t="shared" si="299"/>
        <v>#N/A</v>
      </c>
      <c r="AB863" s="118" t="e">
        <f t="shared" si="300"/>
        <v>#N/A</v>
      </c>
      <c r="AC863" s="61" t="e">
        <f>INDEX(raw_공고목록!A:A,MATCH(직접!$A863,raw_공고목록!C:C,0))</f>
        <v>#N/A</v>
      </c>
      <c r="AD863" s="61" t="e">
        <f t="shared" si="301"/>
        <v>#N/A</v>
      </c>
      <c r="AE863" s="186" t="e">
        <f>LEFT(VLOOKUP($A863,raw_공고목록!$C:$X,7,FALSE),10)</f>
        <v>#N/A</v>
      </c>
      <c r="AF863" s="9" t="e">
        <f>VLOOKUP(A863,raw_부광!A:L,12,FALSE)</f>
        <v>#N/A</v>
      </c>
    </row>
    <row r="864" spans="1:32" ht="12" customHeight="1">
      <c r="A864" s="19" t="s">
        <v>14980</v>
      </c>
      <c r="B864" s="203" t="str">
        <f>VLOOKUP(A864,raw_아이건설넷목록!$B:$R,2,FALSE)</f>
        <v xml:space="preserve">[기][A값][순]동작구 보건소 신청사 리모델링 공사 (긴급공고) </v>
      </c>
      <c r="C864" s="18" t="str">
        <f>VLOOKUP($A864,raw_아이건설넷목록!$B:$R,10,FALSE)</f>
        <v>서울특별시 동작구</v>
      </c>
      <c r="D864" s="19" t="s">
        <v>20</v>
      </c>
      <c r="E864" s="115">
        <f>VLOOKUP($A864,raw_아이건설넷목록!$B:$R,6,FALSE)</f>
        <v>750000000</v>
      </c>
      <c r="F864" s="115">
        <f>VLOOKUP($A864,raw_아이건설넷목록!$B:$R,5,FALSE)</f>
        <v>825000000</v>
      </c>
      <c r="G864" s="184">
        <v>1.0063800000000001</v>
      </c>
      <c r="H864" s="115">
        <f>VLOOKUP($A864,raw_아이건설넷목록!$B:$R,8,FALSE)</f>
        <v>42963827</v>
      </c>
      <c r="I864" s="114">
        <f>IF(E864="","-",IF(E864&lt;1000000000,낙찰하한율!$B$3,IF(AND(E864&lt;5000000000,E864&gt;=1000000000),낙찰하한율!$B$4,IF(AND(E864&gt;=5000000000,E864&lt;10000000000),낙찰하한율!$B$5,IF(AND(E864&gt;=10000000000,E864&lt;30000000000),낙찰하한율!$B$6)))))</f>
        <v>0.87744999999999995</v>
      </c>
      <c r="J864" s="115">
        <f t="shared" si="288"/>
        <v>733779925.07384992</v>
      </c>
      <c r="K864" s="115">
        <f>VLOOKUP($A864,raw_아이건설넷목록!$B:$R,9,FALSE)</f>
        <v>713322005</v>
      </c>
      <c r="L864" s="115">
        <f t="shared" si="289"/>
        <v>703515539.40406203</v>
      </c>
      <c r="M864" s="120">
        <f t="shared" si="290"/>
        <v>0.96457237125515161</v>
      </c>
      <c r="N864" s="115">
        <f t="shared" si="291"/>
        <v>733779925.07384992</v>
      </c>
      <c r="O864" s="119">
        <f t="shared" si="292"/>
        <v>0.88335568343825177</v>
      </c>
      <c r="P864" s="119"/>
      <c r="Q864" s="116">
        <f t="shared" si="293"/>
        <v>0.99599947230165931</v>
      </c>
      <c r="R864" s="134">
        <v>726265500</v>
      </c>
      <c r="S864" s="115" t="e">
        <f>VLOOKUP(A864,raw_아이건설넷결과!C:N,10,FALSE)</f>
        <v>#N/A</v>
      </c>
      <c r="T864" s="126" t="e">
        <f t="shared" si="294"/>
        <v>#N/A</v>
      </c>
      <c r="U864" s="123" t="e">
        <f t="shared" si="295"/>
        <v>#N/A</v>
      </c>
      <c r="V864" s="123"/>
      <c r="W864" s="178" t="e">
        <f>VLOOKUP(A864,raw_아이건설넷결과!C:H,6,FALSE)</f>
        <v>#N/A</v>
      </c>
      <c r="X864" s="84" t="e">
        <f t="shared" si="296"/>
        <v>#N/A</v>
      </c>
      <c r="Y864" s="118" t="e">
        <f t="shared" si="297"/>
        <v>#N/A</v>
      </c>
      <c r="Z864" s="121" t="e">
        <f t="shared" si="298"/>
        <v>#N/A</v>
      </c>
      <c r="AA864" s="83" t="e">
        <f t="shared" si="299"/>
        <v>#N/A</v>
      </c>
      <c r="AB864" s="118" t="e">
        <f t="shared" si="300"/>
        <v>#N/A</v>
      </c>
      <c r="AC864" s="61" t="e">
        <f>INDEX(raw_공고목록!A:A,MATCH(직접!$A864,raw_공고목록!C:C,0))</f>
        <v>#N/A</v>
      </c>
      <c r="AD864" s="61" t="e">
        <f t="shared" si="301"/>
        <v>#N/A</v>
      </c>
      <c r="AE864" s="186" t="e">
        <f>LEFT(VLOOKUP($A864,raw_공고목록!$C:$X,7,FALSE),10)</f>
        <v>#N/A</v>
      </c>
      <c r="AF864" s="9" t="e">
        <f>VLOOKUP(A864,raw_부광!A:L,12,FALSE)</f>
        <v>#N/A</v>
      </c>
    </row>
    <row r="865" spans="1:32" ht="12" customHeight="1">
      <c r="A865" s="19" t="s">
        <v>15020</v>
      </c>
      <c r="B865" s="203" t="str">
        <f>VLOOKUP(A865,raw_아이건설넷목록!$B:$R,2,FALSE)</f>
        <v xml:space="preserve">[기][A값][순]푸른숲아파트 노후세대 리모델링 공사 </v>
      </c>
      <c r="C865" s="18" t="str">
        <f>VLOOKUP($A865,raw_아이건설넷목록!$B:$R,10,FALSE)</f>
        <v>국방부근무지원단</v>
      </c>
      <c r="D865" s="19" t="s">
        <v>20</v>
      </c>
      <c r="E865" s="115">
        <f>VLOOKUP($A865,raw_아이건설넷목록!$B:$R,6,FALSE)</f>
        <v>744727009</v>
      </c>
      <c r="F865" s="115">
        <f>VLOOKUP($A865,raw_아이건설넷목록!$B:$R,5,FALSE)</f>
        <v>819199710</v>
      </c>
      <c r="G865" s="184">
        <v>1.0059199999999999</v>
      </c>
      <c r="H865" s="115">
        <f>VLOOKUP($A865,raw_아이건설넷목록!$B:$R,8,FALSE)</f>
        <v>41653781</v>
      </c>
      <c r="I865" s="114">
        <f>IF(E865="","-",IF(E865&lt;1000000000,낙찰하한율!$B$3,IF(AND(E865&lt;5000000000,E865&gt;=1000000000),낙찰하한율!$B$4,IF(AND(E865&gt;=5000000000,E865&lt;10000000000),낙찰하한율!$B$5,IF(AND(E865&gt;=10000000000,E865&lt;30000000000),낙찰하한율!$B$6)))))</f>
        <v>0.87744999999999995</v>
      </c>
      <c r="J865" s="115">
        <f t="shared" si="288"/>
        <v>728166792.57144368</v>
      </c>
      <c r="K865" s="115">
        <f>VLOOKUP($A865,raw_아이건설넷목록!$B:$R,9,FALSE)</f>
        <v>727260551</v>
      </c>
      <c r="L865" s="115">
        <f t="shared" si="289"/>
        <v>716934614.79268146</v>
      </c>
      <c r="M865" s="120">
        <f t="shared" si="290"/>
        <v>0.99029385677942372</v>
      </c>
      <c r="N865" s="115">
        <f t="shared" si="291"/>
        <v>728166792.57144368</v>
      </c>
      <c r="O865" s="119">
        <f t="shared" si="292"/>
        <v>0.8829227778921902</v>
      </c>
      <c r="P865" s="119"/>
      <c r="Q865" s="116">
        <f t="shared" si="293"/>
        <v>1.0032749323549905</v>
      </c>
      <c r="R865" s="134">
        <v>726265500</v>
      </c>
      <c r="S865" s="115" t="e">
        <f>VLOOKUP(A865,raw_아이건설넷결과!C:N,10,FALSE)</f>
        <v>#N/A</v>
      </c>
      <c r="T865" s="126" t="e">
        <f t="shared" si="294"/>
        <v>#N/A</v>
      </c>
      <c r="U865" s="123" t="e">
        <f t="shared" si="295"/>
        <v>#N/A</v>
      </c>
      <c r="V865" s="123"/>
      <c r="W865" s="178" t="e">
        <f>VLOOKUP(A865,raw_아이건설넷결과!C:H,6,FALSE)</f>
        <v>#N/A</v>
      </c>
      <c r="X865" s="84" t="e">
        <f t="shared" si="296"/>
        <v>#N/A</v>
      </c>
      <c r="Y865" s="118" t="e">
        <f t="shared" si="297"/>
        <v>#N/A</v>
      </c>
      <c r="Z865" s="121" t="e">
        <f t="shared" si="298"/>
        <v>#N/A</v>
      </c>
      <c r="AA865" s="83" t="e">
        <f t="shared" si="299"/>
        <v>#N/A</v>
      </c>
      <c r="AB865" s="118" t="e">
        <f t="shared" si="300"/>
        <v>#N/A</v>
      </c>
      <c r="AC865" s="61" t="e">
        <f>INDEX(raw_공고목록!A:A,MATCH(직접!$A865,raw_공고목록!C:C,0))</f>
        <v>#N/A</v>
      </c>
      <c r="AD865" s="61" t="e">
        <f t="shared" si="301"/>
        <v>#N/A</v>
      </c>
      <c r="AE865" s="186" t="e">
        <f>LEFT(VLOOKUP($A865,raw_공고목록!$C:$X,7,FALSE),10)</f>
        <v>#N/A</v>
      </c>
      <c r="AF865" s="9" t="e">
        <f>VLOOKUP(A865,raw_부광!A:L,12,FALSE)</f>
        <v>#N/A</v>
      </c>
    </row>
    <row r="866" spans="1:32" ht="12" customHeight="1">
      <c r="A866" s="19" t="s">
        <v>15025</v>
      </c>
      <c r="B866" s="203" t="str">
        <f>VLOOKUP(A866,raw_아이건설넷목록!$B:$R,2,FALSE)</f>
        <v xml:space="preserve">[기][A값][순]서울특별시교육청강남도서관 장애인용승강기 신설공사 </v>
      </c>
      <c r="C866" s="18" t="str">
        <f>VLOOKUP($A866,raw_아이건설넷목록!$B:$R,10,FALSE)</f>
        <v>서울특별시교육청 서울특별시교육청교육시설관리본부</v>
      </c>
      <c r="D866" s="19" t="s">
        <v>20</v>
      </c>
      <c r="E866" s="115">
        <f>VLOOKUP($A866,raw_아이건설넷목록!$B:$R,6,FALSE)</f>
        <v>410130000</v>
      </c>
      <c r="F866" s="115">
        <f>VLOOKUP($A866,raw_아이건설넷목록!$B:$R,5,FALSE)</f>
        <v>451143000</v>
      </c>
      <c r="G866" s="184">
        <v>1.00922</v>
      </c>
      <c r="H866" s="115">
        <f>VLOOKUP($A866,raw_아이건설넷목록!$B:$R,8,FALSE)</f>
        <v>18246270</v>
      </c>
      <c r="I866" s="114">
        <f>IF(E866="","-",IF(E866&lt;1000000000,낙찰하한율!$B$3,IF(AND(E866&lt;5000000000,E866&gt;=1000000000),낙찰하한율!$B$4,IF(AND(E866&gt;=5000000000,E866&lt;10000000000),낙찰하한율!$B$5,IF(AND(E866&gt;=10000000000,E866&lt;30000000000),낙찰하한율!$B$6)))))</f>
        <v>0.87744999999999995</v>
      </c>
      <c r="J866" s="115">
        <f t="shared" si="288"/>
        <v>401741292.76022696</v>
      </c>
      <c r="K866" s="115">
        <f>VLOOKUP($A866,raw_아이건설넷목록!$B:$R,9,FALSE)</f>
        <v>396871428</v>
      </c>
      <c r="L866" s="115">
        <f t="shared" si="289"/>
        <v>392519970.91483682</v>
      </c>
      <c r="M866" s="120">
        <f t="shared" si="290"/>
        <v>0.98592532913061115</v>
      </c>
      <c r="N866" s="115">
        <f t="shared" si="291"/>
        <v>401741292.76022696</v>
      </c>
      <c r="O866" s="119">
        <f t="shared" si="292"/>
        <v>0.88588108013711941</v>
      </c>
      <c r="P866" s="119"/>
      <c r="Q866" s="116">
        <f t="shared" si="293"/>
        <v>0.99545999972866106</v>
      </c>
      <c r="R866" s="134">
        <v>396294322</v>
      </c>
      <c r="S866" s="115" t="e">
        <f>VLOOKUP(A866,raw_아이건설넷결과!C:N,10,FALSE)</f>
        <v>#N/A</v>
      </c>
      <c r="T866" s="126" t="e">
        <f t="shared" si="294"/>
        <v>#N/A</v>
      </c>
      <c r="U866" s="123" t="e">
        <f t="shared" si="295"/>
        <v>#N/A</v>
      </c>
      <c r="V866" s="123"/>
      <c r="W866" s="178" t="e">
        <f>VLOOKUP(A866,raw_아이건설넷결과!C:H,6,FALSE)</f>
        <v>#N/A</v>
      </c>
      <c r="X866" s="84" t="e">
        <f t="shared" si="296"/>
        <v>#N/A</v>
      </c>
      <c r="Y866" s="118" t="e">
        <f t="shared" si="297"/>
        <v>#N/A</v>
      </c>
      <c r="Z866" s="121" t="e">
        <f t="shared" si="298"/>
        <v>#N/A</v>
      </c>
      <c r="AA866" s="83" t="e">
        <f t="shared" si="299"/>
        <v>#N/A</v>
      </c>
      <c r="AB866" s="118" t="e">
        <f t="shared" si="300"/>
        <v>#N/A</v>
      </c>
      <c r="AC866" s="61" t="e">
        <f>INDEX(raw_공고목록!A:A,MATCH(직접!$A866,raw_공고목록!C:C,0))</f>
        <v>#N/A</v>
      </c>
      <c r="AD866" s="61" t="e">
        <f t="shared" si="301"/>
        <v>#N/A</v>
      </c>
      <c r="AE866" s="186" t="e">
        <f>LEFT(VLOOKUP($A866,raw_공고목록!$C:$X,7,FALSE),10)</f>
        <v>#N/A</v>
      </c>
      <c r="AF866" s="9" t="e">
        <f>VLOOKUP(A866,raw_부광!A:L,12,FALSE)</f>
        <v>#N/A</v>
      </c>
    </row>
    <row r="867" spans="1:32" ht="12" customHeight="1">
      <c r="A867" s="19" t="s">
        <v>15033</v>
      </c>
      <c r="B867" s="203" t="str">
        <f>VLOOKUP(A867,raw_아이건설넷목록!$B:$R,2,FALSE)</f>
        <v xml:space="preserve">[기][A값][순]서울형 키즈카페 행운동점 조성공사(건축) </v>
      </c>
      <c r="C867" s="18" t="str">
        <f>VLOOKUP($A867,raw_아이건설넷목록!$B:$R,10,FALSE)</f>
        <v>서울특별시 관악구</v>
      </c>
      <c r="D867" s="19" t="s">
        <v>20</v>
      </c>
      <c r="E867" s="115">
        <f>VLOOKUP($A867,raw_아이건설넷목록!$B:$R,6,FALSE)</f>
        <v>496367273</v>
      </c>
      <c r="F867" s="115">
        <f>VLOOKUP($A867,raw_아이건설넷목록!$B:$R,5,FALSE)</f>
        <v>546004000</v>
      </c>
      <c r="G867" s="184">
        <v>1.0066569999999999</v>
      </c>
      <c r="H867" s="115">
        <f>VLOOKUP($A867,raw_아이건설넷목록!$B:$R,8,FALSE)</f>
        <v>20684081</v>
      </c>
      <c r="I867" s="114">
        <f>IF(E867="","-",IF(E867&lt;1000000000,낙찰하한율!$B$3,IF(AND(E867&lt;5000000000,E867&gt;=1000000000),낙찰하한율!$B$4,IF(AND(E867&gt;=5000000000,E867&lt;10000000000),낙찰하한율!$B$5,IF(AND(E867&gt;=10000000000,E867&lt;30000000000),낙찰하한율!$B$6)))))</f>
        <v>0.87744999999999995</v>
      </c>
      <c r="J867" s="115">
        <f t="shared" si="288"/>
        <v>484815354.11018848</v>
      </c>
      <c r="K867" s="115">
        <f>VLOOKUP($A867,raw_아이건설넷목록!$B:$R,9,FALSE)</f>
        <v>488552403</v>
      </c>
      <c r="L867" s="115">
        <f t="shared" si="289"/>
        <v>481968602.41983551</v>
      </c>
      <c r="M867" s="120">
        <f t="shared" si="290"/>
        <v>1.0007150172791284</v>
      </c>
      <c r="N867" s="115">
        <f t="shared" si="291"/>
        <v>484815354.11018848</v>
      </c>
      <c r="O867" s="119">
        <f t="shared" si="292"/>
        <v>0.88352117695005672</v>
      </c>
      <c r="P867" s="119"/>
      <c r="Q867" s="116">
        <f t="shared" si="293"/>
        <v>1.0085661268449557</v>
      </c>
      <c r="R867" s="134">
        <v>485730000</v>
      </c>
      <c r="S867" s="115" t="e">
        <f>VLOOKUP(A867,raw_아이건설넷결과!C:N,10,FALSE)</f>
        <v>#N/A</v>
      </c>
      <c r="T867" s="126" t="e">
        <f t="shared" si="294"/>
        <v>#N/A</v>
      </c>
      <c r="U867" s="123" t="e">
        <f t="shared" si="295"/>
        <v>#N/A</v>
      </c>
      <c r="V867" s="123"/>
      <c r="W867" s="178" t="e">
        <f>VLOOKUP(A867,raw_아이건설넷결과!C:H,6,FALSE)</f>
        <v>#N/A</v>
      </c>
      <c r="X867" s="84" t="e">
        <f t="shared" si="296"/>
        <v>#N/A</v>
      </c>
      <c r="Y867" s="118" t="e">
        <f t="shared" si="297"/>
        <v>#N/A</v>
      </c>
      <c r="Z867" s="121" t="e">
        <f t="shared" si="298"/>
        <v>#N/A</v>
      </c>
      <c r="AA867" s="83" t="e">
        <f t="shared" si="299"/>
        <v>#N/A</v>
      </c>
      <c r="AB867" s="118" t="e">
        <f t="shared" si="300"/>
        <v>#N/A</v>
      </c>
      <c r="AC867" s="61" t="e">
        <f>INDEX(raw_공고목록!A:A,MATCH(직접!$A867,raw_공고목록!C:C,0))</f>
        <v>#N/A</v>
      </c>
      <c r="AD867" s="61" t="e">
        <f t="shared" si="301"/>
        <v>#N/A</v>
      </c>
      <c r="AE867" s="186" t="e">
        <f>LEFT(VLOOKUP($A867,raw_공고목록!$C:$X,7,FALSE),10)</f>
        <v>#N/A</v>
      </c>
      <c r="AF867" s="9" t="e">
        <f>VLOOKUP(A867,raw_부광!A:L,12,FALSE)</f>
        <v>#N/A</v>
      </c>
    </row>
    <row r="868" spans="1:32" ht="12" customHeight="1">
      <c r="A868" s="19" t="s">
        <v>15036</v>
      </c>
      <c r="B868" s="203" t="str">
        <f>VLOOKUP(A868,raw_아이건설넷목록!$B:$R,2,FALSE)</f>
        <v xml:space="preserve">[기][A값][순](긴급)금빛휘트니스센터 리모델링 공사(건축,기계) (긴급공고) </v>
      </c>
      <c r="C868" s="18" t="str">
        <f>VLOOKUP($A868,raw_아이건설넷목록!$B:$R,10,FALSE)</f>
        <v>서울특별시 금천구</v>
      </c>
      <c r="D868" s="19" t="s">
        <v>20</v>
      </c>
      <c r="E868" s="115">
        <f>VLOOKUP($A868,raw_아이건설넷목록!$B:$R,6,FALSE)</f>
        <v>1066245456</v>
      </c>
      <c r="F868" s="115">
        <f>VLOOKUP($A868,raw_아이건설넷목록!$B:$R,5,FALSE)</f>
        <v>1172870000</v>
      </c>
      <c r="G868" s="184">
        <v>1.0093350000000001</v>
      </c>
      <c r="H868" s="115">
        <f>VLOOKUP($A868,raw_아이건설넷목록!$B:$R,8,FALSE)</f>
        <v>63245437</v>
      </c>
      <c r="I868" s="114">
        <f>IF(E868="","-",IF(E868&lt;1000000000,낙찰하한율!$B$3,IF(AND(E868&lt;5000000000,E868&gt;=1000000000),낙찰하한율!$B$4,IF(AND(E868&gt;=5000000000,E868&lt;10000000000),낙찰하한율!$B$5,IF(AND(E868&gt;=10000000000,E868&lt;30000000000),낙찰하한율!$B$6)))))</f>
        <v>0.86745000000000005</v>
      </c>
      <c r="J868" s="115">
        <f t="shared" si="288"/>
        <v>1035286749.9451526</v>
      </c>
      <c r="K868" s="115">
        <f>VLOOKUP($A868,raw_아이건설넷목록!$B:$R,9,FALSE)</f>
        <v>1006326293</v>
      </c>
      <c r="L868" s="115">
        <f t="shared" si="289"/>
        <v>995405941.96625197</v>
      </c>
      <c r="M868" s="120">
        <f t="shared" si="290"/>
        <v>0.97013648457526147</v>
      </c>
      <c r="N868" s="115">
        <f t="shared" si="291"/>
        <v>1035286749.9451526</v>
      </c>
      <c r="O868" s="119">
        <f t="shared" si="292"/>
        <v>0.87600918847463605</v>
      </c>
      <c r="P868" s="119"/>
      <c r="Q868" s="116">
        <f t="shared" si="293"/>
        <v>1.0022239947910612</v>
      </c>
      <c r="R868" s="134">
        <v>1028051970</v>
      </c>
      <c r="S868" s="115" t="e">
        <f>VLOOKUP(A868,raw_아이건설넷결과!C:N,10,FALSE)</f>
        <v>#N/A</v>
      </c>
      <c r="T868" s="126" t="e">
        <f t="shared" si="294"/>
        <v>#N/A</v>
      </c>
      <c r="U868" s="123" t="e">
        <f t="shared" si="295"/>
        <v>#N/A</v>
      </c>
      <c r="V868" s="123"/>
      <c r="W868" s="178" t="e">
        <f>VLOOKUP(A868,raw_아이건설넷결과!C:H,6,FALSE)</f>
        <v>#N/A</v>
      </c>
      <c r="X868" s="84" t="e">
        <f t="shared" si="296"/>
        <v>#N/A</v>
      </c>
      <c r="Y868" s="118" t="e">
        <f t="shared" si="297"/>
        <v>#N/A</v>
      </c>
      <c r="Z868" s="121" t="e">
        <f t="shared" si="298"/>
        <v>#N/A</v>
      </c>
      <c r="AA868" s="83" t="e">
        <f t="shared" si="299"/>
        <v>#N/A</v>
      </c>
      <c r="AB868" s="118" t="e">
        <f t="shared" si="300"/>
        <v>#N/A</v>
      </c>
      <c r="AC868" s="61" t="e">
        <f>INDEX(raw_공고목록!A:A,MATCH(직접!$A868,raw_공고목록!C:C,0))</f>
        <v>#N/A</v>
      </c>
      <c r="AD868" s="61" t="e">
        <f t="shared" si="301"/>
        <v>#N/A</v>
      </c>
      <c r="AE868" s="186" t="e">
        <f>LEFT(VLOOKUP($A868,raw_공고목록!$C:$X,7,FALSE),10)</f>
        <v>#N/A</v>
      </c>
      <c r="AF868" s="9" t="e">
        <f>VLOOKUP(A868,raw_부광!A:L,12,FALSE)</f>
        <v>#N/A</v>
      </c>
    </row>
    <row r="869" spans="1:32" ht="12" customHeight="1">
      <c r="A869" s="19" t="s">
        <v>15039</v>
      </c>
      <c r="B869" s="203" t="str">
        <f>VLOOKUP(A869,raw_아이건설넷목록!$B:$R,2,FALSE)</f>
        <v xml:space="preserve">[기][A값][순]전수교육관 유니버설디자인 적용 환경개선공사(건축, 기계) </v>
      </c>
      <c r="C869" s="18" t="str">
        <f>VLOOKUP($A869,raw_아이건설넷목록!$B:$R,10,FALSE)</f>
        <v>국가유산진흥원</v>
      </c>
      <c r="D869" s="19" t="s">
        <v>20</v>
      </c>
      <c r="E869" s="115">
        <f>VLOOKUP($A869,raw_아이건설넷목록!$B:$R,6,FALSE)</f>
        <v>615759136</v>
      </c>
      <c r="F869" s="115">
        <f>VLOOKUP($A869,raw_아이건설넷목록!$B:$R,5,FALSE)</f>
        <v>677334000</v>
      </c>
      <c r="G869" s="184">
        <v>1.0025299999999999</v>
      </c>
      <c r="H869" s="115">
        <f>VLOOKUP($A869,raw_아이건설넷목록!$B:$R,8,FALSE)</f>
        <v>31493765</v>
      </c>
      <c r="I869" s="114">
        <f>IF(E869="","-",IF(E869&lt;1000000000,낙찰하한율!$B$3,IF(AND(E869&lt;5000000000,E869&gt;=1000000000),낙찰하한율!$B$4,IF(AND(E869&gt;=5000000000,E869&lt;10000000000),낙찰하한율!$B$5,IF(AND(E869&gt;=10000000000,E869&lt;30000000000),낙찰하한율!$B$6)))))</f>
        <v>0.87744999999999995</v>
      </c>
      <c r="J869" s="115">
        <f t="shared" si="288"/>
        <v>599689925.79804897</v>
      </c>
      <c r="K869" s="115">
        <f>VLOOKUP($A869,raw_아이건설넷목록!$B:$R,9,FALSE)</f>
        <v>591003589</v>
      </c>
      <c r="L869" s="115">
        <f t="shared" si="289"/>
        <v>580648851.51856649</v>
      </c>
      <c r="M869" s="120">
        <f t="shared" si="290"/>
        <v>0.97049194131411887</v>
      </c>
      <c r="N869" s="115">
        <f t="shared" si="291"/>
        <v>599689925.79804897</v>
      </c>
      <c r="O869" s="119">
        <f t="shared" si="292"/>
        <v>0.87977820210914692</v>
      </c>
      <c r="P869" s="119"/>
      <c r="Q869" s="116">
        <f t="shared" si="293"/>
        <v>0.99651996261136289</v>
      </c>
      <c r="R869" s="134">
        <v>596118000</v>
      </c>
      <c r="S869" s="115" t="e">
        <f>VLOOKUP(A869,raw_아이건설넷결과!C:N,10,FALSE)</f>
        <v>#N/A</v>
      </c>
      <c r="T869" s="126" t="e">
        <f t="shared" si="294"/>
        <v>#N/A</v>
      </c>
      <c r="U869" s="123" t="e">
        <f t="shared" si="295"/>
        <v>#N/A</v>
      </c>
      <c r="V869" s="123"/>
      <c r="W869" s="178" t="e">
        <f>VLOOKUP(A869,raw_아이건설넷결과!C:H,6,FALSE)</f>
        <v>#N/A</v>
      </c>
      <c r="X869" s="84" t="e">
        <f t="shared" si="296"/>
        <v>#N/A</v>
      </c>
      <c r="Y869" s="118" t="e">
        <f t="shared" si="297"/>
        <v>#N/A</v>
      </c>
      <c r="Z869" s="121" t="e">
        <f t="shared" si="298"/>
        <v>#N/A</v>
      </c>
      <c r="AA869" s="83" t="e">
        <f t="shared" si="299"/>
        <v>#N/A</v>
      </c>
      <c r="AB869" s="118" t="e">
        <f t="shared" si="300"/>
        <v>#N/A</v>
      </c>
      <c r="AC869" s="61" t="e">
        <f>INDEX(raw_공고목록!A:A,MATCH(직접!$A869,raw_공고목록!C:C,0))</f>
        <v>#N/A</v>
      </c>
      <c r="AD869" s="61" t="e">
        <f t="shared" si="301"/>
        <v>#N/A</v>
      </c>
      <c r="AE869" s="186" t="e">
        <f>LEFT(VLOOKUP($A869,raw_공고목록!$C:$X,7,FALSE),10)</f>
        <v>#N/A</v>
      </c>
      <c r="AF869" s="9" t="e">
        <f>VLOOKUP(A869,raw_부광!A:L,12,FALSE)</f>
        <v>#N/A</v>
      </c>
    </row>
    <row r="870" spans="1:32" ht="12" customHeight="1">
      <c r="A870" s="19" t="s">
        <v>15041</v>
      </c>
      <c r="B870" s="203" t="str">
        <f>VLOOKUP(A870,raw_아이건설넷목록!$B:$R,2,FALSE)</f>
        <v xml:space="preserve">[기][A값][순]청소년커뮤니티카페 및 아동보호전문기관 리모델링 공사(건축·기계) (긴급공고) </v>
      </c>
      <c r="C870" s="18" t="str">
        <f>VLOOKUP($A870,raw_아이건설넷목록!$B:$R,10,FALSE)</f>
        <v>서울특별시 서대문구</v>
      </c>
      <c r="D870" s="19" t="s">
        <v>20</v>
      </c>
      <c r="E870" s="115">
        <f>VLOOKUP($A870,raw_아이건설넷목록!$B:$R,6,FALSE)</f>
        <v>828891819</v>
      </c>
      <c r="F870" s="115">
        <f>VLOOKUP($A870,raw_아이건설넷목록!$B:$R,5,FALSE)</f>
        <v>911781000</v>
      </c>
      <c r="G870" s="184">
        <v>1.00465</v>
      </c>
      <c r="H870" s="115">
        <f>VLOOKUP($A870,raw_아이건설넷목록!$B:$R,8,FALSE)</f>
        <v>44114430</v>
      </c>
      <c r="I870" s="114">
        <f>IF(E870="","-",IF(E870&lt;1000000000,낙찰하한율!$B$3,IF(AND(E870&lt;5000000000,E870&gt;=1000000000),낙찰하한율!$B$4,IF(AND(E870&gt;=5000000000,E870&lt;10000000000),낙찰하한율!$B$5,IF(AND(E870&gt;=10000000000,E870&lt;30000000000),낙찰하한율!$B$6)))))</f>
        <v>0.87744999999999995</v>
      </c>
      <c r="J870" s="115">
        <f t="shared" si="288"/>
        <v>809168658.25529253</v>
      </c>
      <c r="K870" s="115">
        <f>VLOOKUP($A870,raw_아이건설넷목록!$B:$R,9,FALSE)</f>
        <v>756708334</v>
      </c>
      <c r="L870" s="115">
        <f t="shared" si="289"/>
        <v>745022487.19803798</v>
      </c>
      <c r="M870" s="120">
        <f t="shared" si="290"/>
        <v>0.92447151944685924</v>
      </c>
      <c r="N870" s="115">
        <f t="shared" si="291"/>
        <v>809168658.25529253</v>
      </c>
      <c r="O870" s="119">
        <f t="shared" si="292"/>
        <v>0.88173758757963039</v>
      </c>
      <c r="P870" s="119"/>
      <c r="Q870" s="116">
        <f t="shared" si="293"/>
        <v>1.0027070297659484</v>
      </c>
      <c r="R870" s="134">
        <v>807614200</v>
      </c>
      <c r="S870" s="115" t="e">
        <f>VLOOKUP(A870,raw_아이건설넷결과!C:N,10,FALSE)</f>
        <v>#N/A</v>
      </c>
      <c r="T870" s="126" t="e">
        <f t="shared" si="294"/>
        <v>#N/A</v>
      </c>
      <c r="U870" s="123" t="e">
        <f t="shared" si="295"/>
        <v>#N/A</v>
      </c>
      <c r="V870" s="123"/>
      <c r="W870" s="178" t="e">
        <f>VLOOKUP(A870,raw_아이건설넷결과!C:H,6,FALSE)</f>
        <v>#N/A</v>
      </c>
      <c r="X870" s="84" t="e">
        <f t="shared" si="296"/>
        <v>#N/A</v>
      </c>
      <c r="Y870" s="118" t="e">
        <f t="shared" si="297"/>
        <v>#N/A</v>
      </c>
      <c r="Z870" s="121" t="e">
        <f t="shared" si="298"/>
        <v>#N/A</v>
      </c>
      <c r="AA870" s="83" t="e">
        <f t="shared" si="299"/>
        <v>#N/A</v>
      </c>
      <c r="AB870" s="118" t="e">
        <f t="shared" si="300"/>
        <v>#N/A</v>
      </c>
      <c r="AC870" s="61" t="e">
        <f>INDEX(raw_공고목록!A:A,MATCH(직접!$A870,raw_공고목록!C:C,0))</f>
        <v>#N/A</v>
      </c>
      <c r="AD870" s="61" t="e">
        <f t="shared" si="301"/>
        <v>#N/A</v>
      </c>
      <c r="AE870" s="186" t="e">
        <f>LEFT(VLOOKUP($A870,raw_공고목록!$C:$X,7,FALSE),10)</f>
        <v>#N/A</v>
      </c>
      <c r="AF870" s="9" t="e">
        <f>VLOOKUP(A870,raw_부광!A:L,12,FALSE)</f>
        <v>#N/A</v>
      </c>
    </row>
    <row r="871" spans="1:32" ht="12" customHeight="1">
      <c r="A871" s="19" t="s">
        <v>15047</v>
      </c>
      <c r="B871" s="203" t="str">
        <f>VLOOKUP(A871,raw_아이건설넷목록!$B:$R,2,FALSE)</f>
        <v xml:space="preserve">[기][A값][수의]시니어파크 조성공사(건축,기계) </v>
      </c>
      <c r="C871" s="18" t="str">
        <f>VLOOKUP($A871,raw_아이건설넷목록!$B:$R,10,FALSE)</f>
        <v>서울특별시 서대문구</v>
      </c>
      <c r="D871" s="19" t="s">
        <v>20</v>
      </c>
      <c r="E871" s="115">
        <f>VLOOKUP($A871,raw_아이건설넷목록!$B:$R,6,FALSE)</f>
        <v>370550000</v>
      </c>
      <c r="F871" s="115">
        <f>VLOOKUP($A871,raw_아이건설넷목록!$B:$R,5,FALSE)</f>
        <v>407605000</v>
      </c>
      <c r="G871" s="184">
        <v>1.0085900000000001</v>
      </c>
      <c r="H871" s="115">
        <f>VLOOKUP($A871,raw_아이건설넷목록!$B:$R,8,FALSE)</f>
        <v>22688648</v>
      </c>
      <c r="I871" s="114">
        <f>IF(E871="","-",IF(E871&lt;1000000000,낙찰하한율!$B$3,IF(AND(E871&lt;5000000000,E871&gt;=1000000000),낙찰하한율!$B$4,IF(AND(E871&gt;=5000000000,E871&lt;10000000000),낙찰하한율!$B$5,IF(AND(E871&gt;=10000000000,E871&lt;30000000000),낙찰하한율!$B$6)))))</f>
        <v>0.87744999999999995</v>
      </c>
      <c r="J871" s="115">
        <f t="shared" si="288"/>
        <v>363505740.39467752</v>
      </c>
      <c r="K871" s="115">
        <f>VLOOKUP($A871,raw_아이건설넷목록!$B:$R,9,FALSE)</f>
        <v>0</v>
      </c>
      <c r="L871" s="115">
        <f t="shared" si="289"/>
        <v>0</v>
      </c>
      <c r="M871" s="120">
        <f t="shared" si="290"/>
        <v>-7.7742777385803744E-3</v>
      </c>
      <c r="N871" s="115">
        <f t="shared" si="291"/>
        <v>363505740.39467752</v>
      </c>
      <c r="O871" s="119">
        <f t="shared" si="292"/>
        <v>0.88543157655894422</v>
      </c>
      <c r="P871" s="119"/>
      <c r="Q871" s="116">
        <f t="shared" si="293"/>
        <v>0.9881180055074178</v>
      </c>
      <c r="R871" s="134">
        <v>356183870</v>
      </c>
      <c r="S871" s="115" t="e">
        <f>VLOOKUP(A871,raw_아이건설넷결과!C:N,10,FALSE)</f>
        <v>#N/A</v>
      </c>
      <c r="T871" s="126" t="e">
        <f t="shared" si="294"/>
        <v>#N/A</v>
      </c>
      <c r="U871" s="123" t="e">
        <f t="shared" si="295"/>
        <v>#N/A</v>
      </c>
      <c r="V871" s="123"/>
      <c r="W871" s="178" t="e">
        <f>VLOOKUP(A871,raw_아이건설넷결과!C:H,6,FALSE)</f>
        <v>#N/A</v>
      </c>
      <c r="X871" s="84" t="e">
        <f t="shared" si="296"/>
        <v>#N/A</v>
      </c>
      <c r="Y871" s="118" t="e">
        <f t="shared" si="297"/>
        <v>#N/A</v>
      </c>
      <c r="Z871" s="121" t="e">
        <f t="shared" si="298"/>
        <v>#N/A</v>
      </c>
      <c r="AA871" s="83" t="e">
        <f t="shared" si="299"/>
        <v>#N/A</v>
      </c>
      <c r="AB871" s="118" t="e">
        <f t="shared" si="300"/>
        <v>#N/A</v>
      </c>
      <c r="AC871" s="61" t="e">
        <f>INDEX(raw_공고목록!A:A,MATCH(직접!$A871,raw_공고목록!C:C,0))</f>
        <v>#N/A</v>
      </c>
      <c r="AD871" s="61" t="e">
        <f t="shared" si="301"/>
        <v>#N/A</v>
      </c>
      <c r="AE871" s="186" t="e">
        <f>LEFT(VLOOKUP($A871,raw_공고목록!$C:$X,7,FALSE),10)</f>
        <v>#N/A</v>
      </c>
      <c r="AF871" s="9" t="e">
        <f>VLOOKUP(A871,raw_부광!A:L,12,FALSE)</f>
        <v>#N/A</v>
      </c>
    </row>
    <row r="872" spans="1:32" ht="12" customHeight="1">
      <c r="A872" s="19" t="s">
        <v>15049</v>
      </c>
      <c r="B872" s="203" t="str">
        <f>VLOOKUP(A872,raw_아이건설넷목록!$B:$R,2,FALSE)</f>
        <v xml:space="preserve">[기][A값][순]대신경로당 리모델링 공사(건축, 기계) (긴급공고) </v>
      </c>
      <c r="C872" s="18" t="str">
        <f>VLOOKUP($A872,raw_아이건설넷목록!$B:$R,10,FALSE)</f>
        <v>서울특별시 서대문구</v>
      </c>
      <c r="D872" s="19" t="s">
        <v>20</v>
      </c>
      <c r="E872" s="115">
        <f>VLOOKUP($A872,raw_아이건설넷목록!$B:$R,6,FALSE)</f>
        <v>697182728</v>
      </c>
      <c r="F872" s="115">
        <f>VLOOKUP($A872,raw_아이건설넷목록!$B:$R,5,FALSE)</f>
        <v>766901000</v>
      </c>
      <c r="G872" s="184">
        <v>1.00932</v>
      </c>
      <c r="H872" s="115">
        <f>VLOOKUP($A872,raw_아이건설넷목록!$B:$R,8,FALSE)</f>
        <v>38012855</v>
      </c>
      <c r="I872" s="114">
        <f>IF(E872="","-",IF(E872&lt;1000000000,낙찰하한율!$B$3,IF(AND(E872&lt;5000000000,E872&gt;=1000000000),낙찰하한율!$B$4,IF(AND(E872&gt;=5000000000,E872&lt;10000000000),낙찰하한율!$B$5,IF(AND(E872&gt;=10000000000,E872&lt;30000000000),낙찰하한율!$B$6)))))</f>
        <v>0.87744999999999995</v>
      </c>
      <c r="J872" s="115">
        <f t="shared" si="288"/>
        <v>683847346.90268397</v>
      </c>
      <c r="K872" s="115">
        <f>VLOOKUP($A872,raw_아이건설넷목록!$B:$R,9,FALSE)</f>
        <v>623653579</v>
      </c>
      <c r="L872" s="115">
        <f t="shared" si="289"/>
        <v>616876709.74915433</v>
      </c>
      <c r="M872" s="120">
        <f t="shared" si="290"/>
        <v>0.90979716279525658</v>
      </c>
      <c r="N872" s="115">
        <f t="shared" si="291"/>
        <v>683847346.90268397</v>
      </c>
      <c r="O872" s="119">
        <f t="shared" si="292"/>
        <v>0.8860543230575989</v>
      </c>
      <c r="P872" s="119"/>
      <c r="Q872" s="116">
        <f t="shared" si="293"/>
        <v>1.0001051275863988</v>
      </c>
      <c r="R872" s="134">
        <v>677646500</v>
      </c>
      <c r="S872" s="115" t="e">
        <f>VLOOKUP(A872,raw_아이건설넷결과!C:N,10,FALSE)</f>
        <v>#N/A</v>
      </c>
      <c r="T872" s="126" t="e">
        <f t="shared" si="294"/>
        <v>#N/A</v>
      </c>
      <c r="U872" s="123" t="e">
        <f t="shared" si="295"/>
        <v>#N/A</v>
      </c>
      <c r="V872" s="123"/>
      <c r="W872" s="178" t="e">
        <f>VLOOKUP(A872,raw_아이건설넷결과!C:H,6,FALSE)</f>
        <v>#N/A</v>
      </c>
      <c r="X872" s="84" t="e">
        <f t="shared" si="296"/>
        <v>#N/A</v>
      </c>
      <c r="Y872" s="118" t="e">
        <f t="shared" si="297"/>
        <v>#N/A</v>
      </c>
      <c r="Z872" s="121" t="e">
        <f t="shared" si="298"/>
        <v>#N/A</v>
      </c>
      <c r="AA872" s="83" t="e">
        <f t="shared" si="299"/>
        <v>#N/A</v>
      </c>
      <c r="AB872" s="118" t="e">
        <f t="shared" si="300"/>
        <v>#N/A</v>
      </c>
      <c r="AC872" s="61" t="e">
        <f>INDEX(raw_공고목록!A:A,MATCH(직접!$A872,raw_공고목록!C:C,0))</f>
        <v>#N/A</v>
      </c>
      <c r="AD872" s="61" t="e">
        <f t="shared" si="301"/>
        <v>#N/A</v>
      </c>
      <c r="AE872" s="186" t="e">
        <f>LEFT(VLOOKUP($A872,raw_공고목록!$C:$X,7,FALSE),10)</f>
        <v>#N/A</v>
      </c>
      <c r="AF872" s="9" t="e">
        <f>VLOOKUP(A872,raw_부광!A:L,12,FALSE)</f>
        <v>#N/A</v>
      </c>
    </row>
    <row r="873" spans="1:32" ht="12" customHeight="1">
      <c r="A873" s="19" t="s">
        <v>15052</v>
      </c>
      <c r="B873" s="203" t="str">
        <f>VLOOKUP(A873,raw_아이건설넷목록!$B:$R,2,FALSE)</f>
        <v xml:space="preserve">[기][정][A값][순]연희노인복지관 리모델링 공사(건축, 기계) (긴급공고) (정정공고) </v>
      </c>
      <c r="C873" s="18" t="str">
        <f>VLOOKUP($A873,raw_아이건설넷목록!$B:$R,10,FALSE)</f>
        <v>서울특별시 서대문구</v>
      </c>
      <c r="D873" s="19" t="s">
        <v>20</v>
      </c>
      <c r="E873" s="115">
        <f>VLOOKUP($A873,raw_아이건설넷목록!$B:$R,6,FALSE)</f>
        <v>939690000</v>
      </c>
      <c r="F873" s="115">
        <f>VLOOKUP($A873,raw_아이건설넷목록!$B:$R,5,FALSE)</f>
        <v>1033659000</v>
      </c>
      <c r="G873" s="184">
        <v>1.0105900000000001</v>
      </c>
      <c r="H873" s="115">
        <f>VLOOKUP($A873,raw_아이건설넷목록!$B:$R,8,FALSE)</f>
        <v>52274619</v>
      </c>
      <c r="I873" s="114">
        <f>IF(E873="","-",IF(E873&lt;1000000000,낙찰하한율!$B$3,IF(AND(E873&lt;5000000000,E873&gt;=1000000000),낙찰하한율!$B$4,IF(AND(E873&gt;=5000000000,E873&lt;10000000000),낙찰하한율!$B$5,IF(AND(E873&gt;=10000000000,E873&lt;30000000000),낙찰하한율!$B$6)))))</f>
        <v>0.87744999999999995</v>
      </c>
      <c r="J873" s="115">
        <f t="shared" si="288"/>
        <v>922995305.61678445</v>
      </c>
      <c r="K873" s="115">
        <f>VLOOKUP($A873,raw_아이건설넷목록!$B:$R,9,FALSE)</f>
        <v>907946123</v>
      </c>
      <c r="L873" s="115">
        <f t="shared" si="289"/>
        <v>899210046.99371862</v>
      </c>
      <c r="M873" s="120">
        <f t="shared" si="290"/>
        <v>0.98436544005775573</v>
      </c>
      <c r="N873" s="115">
        <f t="shared" si="291"/>
        <v>922995305.61678445</v>
      </c>
      <c r="O873" s="119">
        <f t="shared" si="292"/>
        <v>0.88723715546557536</v>
      </c>
      <c r="P873" s="119"/>
      <c r="Q873" s="116">
        <f t="shared" si="293"/>
        <v>0.9856331061828052</v>
      </c>
      <c r="R873" s="134">
        <v>900359800</v>
      </c>
      <c r="S873" s="115" t="e">
        <f>VLOOKUP(A873,raw_아이건설넷결과!C:N,10,FALSE)</f>
        <v>#N/A</v>
      </c>
      <c r="T873" s="126" t="e">
        <f t="shared" si="294"/>
        <v>#N/A</v>
      </c>
      <c r="U873" s="123" t="e">
        <f t="shared" si="295"/>
        <v>#N/A</v>
      </c>
      <c r="V873" s="123"/>
      <c r="W873" s="178" t="e">
        <f>VLOOKUP(A873,raw_아이건설넷결과!C:H,6,FALSE)</f>
        <v>#N/A</v>
      </c>
      <c r="X873" s="84" t="e">
        <f t="shared" si="296"/>
        <v>#N/A</v>
      </c>
      <c r="Y873" s="118" t="e">
        <f t="shared" si="297"/>
        <v>#N/A</v>
      </c>
      <c r="Z873" s="121" t="e">
        <f t="shared" si="298"/>
        <v>#N/A</v>
      </c>
      <c r="AA873" s="83" t="e">
        <f t="shared" si="299"/>
        <v>#N/A</v>
      </c>
      <c r="AB873" s="118" t="e">
        <f t="shared" si="300"/>
        <v>#N/A</v>
      </c>
      <c r="AC873" s="61" t="e">
        <f>INDEX(raw_공고목록!A:A,MATCH(직접!$A873,raw_공고목록!C:C,0))</f>
        <v>#N/A</v>
      </c>
      <c r="AD873" s="61" t="e">
        <f t="shared" si="301"/>
        <v>#N/A</v>
      </c>
      <c r="AE873" s="186" t="e">
        <f>LEFT(VLOOKUP($A873,raw_공고목록!$C:$X,7,FALSE),10)</f>
        <v>#N/A</v>
      </c>
      <c r="AF873" s="9" t="e">
        <f>VLOOKUP(A873,raw_부광!A:L,12,FALSE)</f>
        <v>#N/A</v>
      </c>
    </row>
    <row r="874" spans="1:32" ht="12" customHeight="1">
      <c r="A874" s="19" t="s">
        <v>15106</v>
      </c>
      <c r="B874" s="203" t="str">
        <f>VLOOKUP(A874,raw_아이건설넷목록!$B:$R,2,FALSE)</f>
        <v xml:space="preserve">[기][A값][수의]장미경로당 그린리모델링 공사(건축) </v>
      </c>
      <c r="C874" s="18" t="str">
        <f>VLOOKUP($A874,raw_아이건설넷목록!$B:$R,10,FALSE)</f>
        <v>서울특별시 강서구</v>
      </c>
      <c r="D874" s="19" t="s">
        <v>20</v>
      </c>
      <c r="E874" s="115">
        <f>VLOOKUP($A874,raw_아이건설넷목록!$B:$R,6,FALSE)</f>
        <v>86497273</v>
      </c>
      <c r="F874" s="115">
        <f>VLOOKUP($A874,raw_아이건설넷목록!$B:$R,5,FALSE)</f>
        <v>95147000</v>
      </c>
      <c r="G874" s="184">
        <v>1.0023599999999999</v>
      </c>
      <c r="H874" s="115">
        <f>VLOOKUP($A874,raw_아이건설넷목록!$B:$R,8,FALSE)</f>
        <v>3535233</v>
      </c>
      <c r="I874" s="114">
        <f>IF(E874="","-",IF(E874&lt;1000000000,낙찰하한율!$B$3,IF(AND(E874&lt;5000000000,E874&gt;=1000000000),낙찰하한율!$B$4,IF(AND(E874&gt;=5000000000,E874&lt;10000000000),낙찰하한율!$B$5,IF(AND(E874&gt;=10000000000,E874&lt;30000000000),낙찰하한율!$B$6)))))</f>
        <v>0.87744999999999995</v>
      </c>
      <c r="J874" s="115">
        <f t="shared" si="288"/>
        <v>84117006.649103984</v>
      </c>
      <c r="K874" s="115">
        <f>VLOOKUP($A874,raw_아이건설넷목록!$B:$R,9,FALSE)</f>
        <v>0</v>
      </c>
      <c r="L874" s="115">
        <f t="shared" si="289"/>
        <v>0</v>
      </c>
      <c r="M874" s="120">
        <f t="shared" si="290"/>
        <v>-5.1893609610148984E-3</v>
      </c>
      <c r="N874" s="115">
        <f t="shared" si="291"/>
        <v>84117006.649103984</v>
      </c>
      <c r="O874" s="119">
        <f t="shared" si="292"/>
        <v>0.87960069200612612</v>
      </c>
      <c r="P874" s="119"/>
      <c r="Q874" s="116">
        <f t="shared" si="293"/>
        <v>0.99853056950987984</v>
      </c>
      <c r="R874" s="134">
        <v>83797300</v>
      </c>
      <c r="S874" s="115" t="e">
        <f>VLOOKUP(A874,raw_아이건설넷결과!C:N,10,FALSE)</f>
        <v>#N/A</v>
      </c>
      <c r="T874" s="126" t="e">
        <f t="shared" si="294"/>
        <v>#N/A</v>
      </c>
      <c r="U874" s="123" t="e">
        <f t="shared" si="295"/>
        <v>#N/A</v>
      </c>
      <c r="V874" s="123"/>
      <c r="W874" s="178" t="e">
        <f>VLOOKUP(A874,raw_아이건설넷결과!C:H,6,FALSE)</f>
        <v>#N/A</v>
      </c>
      <c r="X874" s="84" t="e">
        <f t="shared" si="296"/>
        <v>#N/A</v>
      </c>
      <c r="Y874" s="118" t="e">
        <f t="shared" si="297"/>
        <v>#N/A</v>
      </c>
      <c r="Z874" s="121" t="e">
        <f t="shared" si="298"/>
        <v>#N/A</v>
      </c>
      <c r="AA874" s="83" t="e">
        <f t="shared" si="299"/>
        <v>#N/A</v>
      </c>
      <c r="AB874" s="118" t="e">
        <f t="shared" si="300"/>
        <v>#N/A</v>
      </c>
      <c r="AC874" s="61" t="e">
        <f>INDEX(raw_공고목록!A:A,MATCH(직접!$A874,raw_공고목록!C:C,0))</f>
        <v>#N/A</v>
      </c>
      <c r="AD874" s="61" t="e">
        <f t="shared" si="301"/>
        <v>#N/A</v>
      </c>
      <c r="AE874" s="186" t="e">
        <f>LEFT(VLOOKUP($A874,raw_공고목록!$C:$X,7,FALSE),10)</f>
        <v>#N/A</v>
      </c>
      <c r="AF874" s="9" t="e">
        <f>VLOOKUP(A874,raw_부광!A:L,12,FALSE)</f>
        <v>#N/A</v>
      </c>
    </row>
    <row r="875" spans="1:32" ht="12" customHeight="1">
      <c r="A875" s="19" t="s">
        <v>15110</v>
      </c>
      <c r="B875" s="203" t="str">
        <f>VLOOKUP(A875,raw_아이건설넷목록!$B:$R,2,FALSE)</f>
        <v xml:space="preserve">[기][A값][순]서울면중초 해체공사(그린스마트 미래학교 개축공사) </v>
      </c>
      <c r="C875" s="18" t="str">
        <f>VLOOKUP($A875,raw_아이건설넷목록!$B:$R,10,FALSE)</f>
        <v>서울특별시교육청 서울특별시동부교육지원청</v>
      </c>
      <c r="D875" s="19" t="s">
        <v>20</v>
      </c>
      <c r="E875" s="115">
        <f>VLOOKUP($A875,raw_아이건설넷목록!$B:$R,6,FALSE)</f>
        <v>501614546</v>
      </c>
      <c r="F875" s="115">
        <f>VLOOKUP($A875,raw_아이건설넷목록!$B:$R,5,FALSE)</f>
        <v>551776000</v>
      </c>
      <c r="G875" s="184">
        <v>1.0067600000000001</v>
      </c>
      <c r="H875" s="115">
        <f>VLOOKUP($A875,raw_아이건설넷목록!$B:$R,8,FALSE)</f>
        <v>33396233</v>
      </c>
      <c r="I875" s="114">
        <f>IF(E875="","-",IF(E875&lt;1000000000,낙찰하한율!$B$3,IF(AND(E875&lt;5000000000,E875&gt;=1000000000),낙찰하한율!$B$4,IF(AND(E875&gt;=5000000000,E875&lt;10000000000),낙찰하한율!$B$5,IF(AND(E875&gt;=10000000000,E875&lt;30000000000),낙찰하한율!$B$6)))))</f>
        <v>0.87744999999999995</v>
      </c>
      <c r="J875" s="115">
        <f t="shared" si="288"/>
        <v>491521453.10826206</v>
      </c>
      <c r="K875" s="115">
        <f>VLOOKUP($A875,raw_아이건설넷목록!$B:$R,9,FALSE)</f>
        <v>469388403</v>
      </c>
      <c r="L875" s="115">
        <f t="shared" si="289"/>
        <v>463110239.23219442</v>
      </c>
      <c r="M875" s="120">
        <f t="shared" si="290"/>
        <v>0.94807804086297998</v>
      </c>
      <c r="N875" s="115">
        <f t="shared" si="291"/>
        <v>491521453.10826206</v>
      </c>
      <c r="O875" s="119">
        <f t="shared" si="292"/>
        <v>0.88376369849377645</v>
      </c>
      <c r="P875" s="119"/>
      <c r="Q875" s="116">
        <f t="shared" si="293"/>
        <v>1.0024950032987436</v>
      </c>
      <c r="R875" s="134">
        <v>489456530</v>
      </c>
      <c r="S875" s="115" t="e">
        <f>VLOOKUP(A875,raw_아이건설넷결과!C:N,10,FALSE)</f>
        <v>#N/A</v>
      </c>
      <c r="T875" s="126" t="e">
        <f t="shared" si="294"/>
        <v>#N/A</v>
      </c>
      <c r="U875" s="123" t="e">
        <f t="shared" si="295"/>
        <v>#N/A</v>
      </c>
      <c r="V875" s="123"/>
      <c r="W875" s="178" t="e">
        <f>VLOOKUP(A875,raw_아이건설넷결과!C:H,6,FALSE)</f>
        <v>#N/A</v>
      </c>
      <c r="X875" s="84" t="e">
        <f t="shared" si="296"/>
        <v>#N/A</v>
      </c>
      <c r="Y875" s="118" t="e">
        <f t="shared" si="297"/>
        <v>#N/A</v>
      </c>
      <c r="Z875" s="121" t="e">
        <f t="shared" si="298"/>
        <v>#N/A</v>
      </c>
      <c r="AA875" s="83" t="e">
        <f t="shared" si="299"/>
        <v>#N/A</v>
      </c>
      <c r="AB875" s="118" t="e">
        <f t="shared" si="300"/>
        <v>#N/A</v>
      </c>
      <c r="AC875" s="61" t="e">
        <f>INDEX(raw_공고목록!A:A,MATCH(직접!$A875,raw_공고목록!C:C,0))</f>
        <v>#N/A</v>
      </c>
      <c r="AD875" s="61" t="e">
        <f t="shared" si="301"/>
        <v>#N/A</v>
      </c>
      <c r="AE875" s="186" t="e">
        <f>LEFT(VLOOKUP($A875,raw_공고목록!$C:$X,7,FALSE),10)</f>
        <v>#N/A</v>
      </c>
      <c r="AF875" s="9" t="e">
        <f>VLOOKUP(A875,raw_부광!A:L,12,FALSE)</f>
        <v>#N/A</v>
      </c>
    </row>
    <row r="876" spans="1:32" ht="12" customHeight="1">
      <c r="A876" s="19" t="s">
        <v>15055</v>
      </c>
      <c r="B876" s="203" t="str">
        <f>VLOOKUP(A876,raw_아이건설넷목록!$B:$R,2,FALSE)</f>
        <v xml:space="preserve">[기][A값][순]직원숙소 라동 내진보강공사 </v>
      </c>
      <c r="C876" s="18" t="str">
        <f>VLOOKUP($A876,raw_아이건설넷목록!$B:$R,10,FALSE)</f>
        <v>국민건강보험공단 일산병원</v>
      </c>
      <c r="D876" s="19" t="s">
        <v>20</v>
      </c>
      <c r="E876" s="115">
        <f>VLOOKUP($A876,raw_아이건설넷목록!$B:$R,6,FALSE)</f>
        <v>43290909</v>
      </c>
      <c r="F876" s="115">
        <f>VLOOKUP($A876,raw_아이건설넷목록!$B:$R,5,FALSE)</f>
        <v>47620000</v>
      </c>
      <c r="G876" s="184">
        <v>1.0043200000000001</v>
      </c>
      <c r="H876" s="115">
        <f>VLOOKUP($A876,raw_아이건설넷목록!$B:$R,8,FALSE)</f>
        <v>2455514</v>
      </c>
      <c r="I876" s="114">
        <f>IF(E876="","-",IF(E876&lt;1000000000,낙찰하한율!$B$3,IF(AND(E876&lt;5000000000,E876&gt;=1000000000),낙찰하한율!$B$4,IF(AND(E876&gt;=5000000000,E876&lt;10000000000),낙찰하한율!$B$5,IF(AND(E876&gt;=10000000000,E876&lt;30000000000),낙찰하한율!$B$6)))))</f>
        <v>0.87744999999999995</v>
      </c>
      <c r="J876" s="115">
        <f t="shared" si="288"/>
        <v>42265599.850780003</v>
      </c>
      <c r="K876" s="115">
        <f>VLOOKUP($A876,raw_아이건설넷목록!$B:$R,9,FALSE)</f>
        <v>41153592</v>
      </c>
      <c r="L876" s="115">
        <f t="shared" si="289"/>
        <v>40504748.007091202</v>
      </c>
      <c r="M876" s="120">
        <f t="shared" si="290"/>
        <v>0.96217839743064426</v>
      </c>
      <c r="N876" s="115">
        <f t="shared" si="291"/>
        <v>42265599.850780003</v>
      </c>
      <c r="O876" s="119">
        <f t="shared" si="292"/>
        <v>0.88144667141302135</v>
      </c>
      <c r="P876" s="119"/>
      <c r="Q876" s="116">
        <f t="shared" si="293"/>
        <v>0.99563010955895759</v>
      </c>
      <c r="R876" s="134">
        <v>41902500</v>
      </c>
      <c r="S876" s="115" t="e">
        <f>VLOOKUP(A876,raw_아이건설넷결과!C:N,10,FALSE)</f>
        <v>#N/A</v>
      </c>
      <c r="T876" s="126" t="e">
        <f t="shared" si="294"/>
        <v>#N/A</v>
      </c>
      <c r="U876" s="123" t="e">
        <f t="shared" si="295"/>
        <v>#N/A</v>
      </c>
      <c r="V876" s="123"/>
      <c r="W876" s="178" t="e">
        <f>VLOOKUP(A876,raw_아이건설넷결과!C:H,6,FALSE)</f>
        <v>#N/A</v>
      </c>
      <c r="X876" s="84" t="e">
        <f t="shared" si="296"/>
        <v>#N/A</v>
      </c>
      <c r="Y876" s="118" t="e">
        <f t="shared" si="297"/>
        <v>#N/A</v>
      </c>
      <c r="Z876" s="121" t="e">
        <f t="shared" si="298"/>
        <v>#N/A</v>
      </c>
      <c r="AA876" s="83" t="e">
        <f t="shared" si="299"/>
        <v>#N/A</v>
      </c>
      <c r="AB876" s="118" t="e">
        <f t="shared" si="300"/>
        <v>#N/A</v>
      </c>
      <c r="AC876" s="61" t="e">
        <f>INDEX(raw_공고목록!A:A,MATCH(직접!$A876,raw_공고목록!C:C,0))</f>
        <v>#N/A</v>
      </c>
      <c r="AD876" s="61" t="e">
        <f t="shared" si="301"/>
        <v>#N/A</v>
      </c>
      <c r="AE876" s="186" t="e">
        <f>LEFT(VLOOKUP($A876,raw_공고목록!$C:$X,7,FALSE),10)</f>
        <v>#N/A</v>
      </c>
      <c r="AF876" s="9" t="e">
        <f>VLOOKUP(A876,raw_부광!A:L,12,FALSE)</f>
        <v>#N/A</v>
      </c>
    </row>
    <row r="877" spans="1:32" ht="12" customHeight="1">
      <c r="A877" s="19" t="s">
        <v>15062</v>
      </c>
      <c r="B877" s="203" t="str">
        <f>VLOOKUP(A877,raw_아이건설넷목록!$B:$R,2,FALSE)</f>
        <v xml:space="preserve">[기][A값][순]예일디자인고등학교 종합관 장애인 엘리베이터 설치 건축공사 입찰공고 </v>
      </c>
      <c r="C877" s="18" t="str">
        <f>VLOOKUP($A877,raw_아이건설넷목록!$B:$R,10,FALSE)</f>
        <v>서울특별시교육청 예일디자인고등학교</v>
      </c>
      <c r="D877" s="19" t="s">
        <v>20</v>
      </c>
      <c r="E877" s="115">
        <f>VLOOKUP($A877,raw_아이건설넷목록!$B:$R,6,FALSE)</f>
        <v>152130000</v>
      </c>
      <c r="F877" s="115">
        <f>VLOOKUP($A877,raw_아이건설넷목록!$B:$R,5,FALSE)</f>
        <v>167343000</v>
      </c>
      <c r="G877" s="184">
        <v>1.00675</v>
      </c>
      <c r="H877" s="115">
        <f>VLOOKUP($A877,raw_아이건설넷목록!$B:$R,8,FALSE)</f>
        <v>7854204</v>
      </c>
      <c r="I877" s="114">
        <f>IF(E877="","-",IF(E877&lt;1000000000,낙찰하한율!$B$3,IF(AND(E877&lt;5000000000,E877&gt;=1000000000),낙찰하한율!$B$4,IF(AND(E877&gt;=5000000000,E877&lt;10000000000),낙찰하한율!$B$5,IF(AND(E877&gt;=10000000000,E877&lt;30000000000),낙찰하한율!$B$6)))))</f>
        <v>0.87744999999999995</v>
      </c>
      <c r="J877" s="115">
        <f t="shared" si="288"/>
        <v>148788785.07881248</v>
      </c>
      <c r="K877" s="115">
        <f>VLOOKUP($A877,raw_아이건설넷목록!$B:$R,9,FALSE)</f>
        <v>144758916</v>
      </c>
      <c r="L877" s="115">
        <f t="shared" si="289"/>
        <v>142821317.90933999</v>
      </c>
      <c r="M877" s="120">
        <f t="shared" si="290"/>
        <v>0.96610940013226199</v>
      </c>
      <c r="N877" s="115">
        <f t="shared" si="291"/>
        <v>148788785.07881248</v>
      </c>
      <c r="O877" s="119">
        <f t="shared" si="292"/>
        <v>0.88366446178960734</v>
      </c>
      <c r="P877" s="119"/>
      <c r="Q877" s="116">
        <f t="shared" si="293"/>
        <v>1.0065042476217185</v>
      </c>
      <c r="R877" s="134">
        <v>148752700</v>
      </c>
      <c r="S877" s="115" t="e">
        <f>VLOOKUP(A877,raw_아이건설넷결과!C:N,10,FALSE)</f>
        <v>#N/A</v>
      </c>
      <c r="T877" s="126" t="e">
        <f t="shared" si="294"/>
        <v>#N/A</v>
      </c>
      <c r="U877" s="123" t="e">
        <f t="shared" si="295"/>
        <v>#N/A</v>
      </c>
      <c r="V877" s="123"/>
      <c r="W877" s="178" t="e">
        <f>VLOOKUP(A877,raw_아이건설넷결과!C:H,6,FALSE)</f>
        <v>#N/A</v>
      </c>
      <c r="X877" s="84" t="e">
        <f t="shared" si="296"/>
        <v>#N/A</v>
      </c>
      <c r="Y877" s="118" t="e">
        <f t="shared" si="297"/>
        <v>#N/A</v>
      </c>
      <c r="Z877" s="121" t="e">
        <f t="shared" si="298"/>
        <v>#N/A</v>
      </c>
      <c r="AA877" s="83" t="e">
        <f t="shared" si="299"/>
        <v>#N/A</v>
      </c>
      <c r="AB877" s="118" t="e">
        <f t="shared" si="300"/>
        <v>#N/A</v>
      </c>
      <c r="AC877" s="61" t="e">
        <f>INDEX(raw_공고목록!A:A,MATCH(직접!$A877,raw_공고목록!C:C,0))</f>
        <v>#N/A</v>
      </c>
      <c r="AD877" s="61" t="e">
        <f t="shared" si="301"/>
        <v>#N/A</v>
      </c>
      <c r="AE877" s="186" t="e">
        <f>LEFT(VLOOKUP($A877,raw_공고목록!$C:$X,7,FALSE),10)</f>
        <v>#N/A</v>
      </c>
      <c r="AF877" s="9" t="e">
        <f>VLOOKUP(A877,raw_부광!A:L,12,FALSE)</f>
        <v>#N/A</v>
      </c>
    </row>
    <row r="878" spans="1:32" ht="12" customHeight="1">
      <c r="A878" s="19" t="s">
        <v>15119</v>
      </c>
      <c r="B878" s="203" t="str">
        <f>VLOOKUP(A878,raw_아이건설넷목록!$B:$R,2,FALSE)</f>
        <v xml:space="preserve">[기][A값][순]구청사 제2별관 외벽판넬 설치 공사(건축) (긴급공고) </v>
      </c>
      <c r="C878" s="18" t="str">
        <f>VLOOKUP($A878,raw_아이건설넷목록!$B:$R,10,FALSE)</f>
        <v>서울특별시 강남구</v>
      </c>
      <c r="D878" s="19" t="s">
        <v>20</v>
      </c>
      <c r="E878" s="115">
        <f>VLOOKUP($A878,raw_아이건설넷목록!$B:$R,6,FALSE)</f>
        <v>412180000</v>
      </c>
      <c r="F878" s="115">
        <f>VLOOKUP($A878,raw_아이건설넷목록!$B:$R,5,FALSE)</f>
        <v>453398000</v>
      </c>
      <c r="G878" s="184">
        <v>1.0025900000000001</v>
      </c>
      <c r="H878" s="115">
        <f>VLOOKUP($A878,raw_아이건설넷목록!$B:$R,8,FALSE)</f>
        <v>20571152</v>
      </c>
      <c r="I878" s="114">
        <f>IF(E878="","-",IF(E878&lt;1000000000,낙찰하한율!$B$3,IF(AND(E878&lt;5000000000,E878&gt;=1000000000),낙찰하한율!$B$4,IF(AND(E878&gt;=5000000000,E878&lt;10000000000),낙찰하한율!$B$5,IF(AND(E878&gt;=10000000000,E878&lt;30000000000),낙찰하한율!$B$6)))))</f>
        <v>0.87744999999999995</v>
      </c>
      <c r="J878" s="115">
        <f t="shared" ref="J878:J890" si="302">(F878*G878-H878)*I878+H878</f>
        <v>401385460.03210902</v>
      </c>
      <c r="K878" s="115">
        <f>VLOOKUP($A878,raw_아이건설넷목록!$B:$R,9,FALSE)</f>
        <v>397572087</v>
      </c>
      <c r="L878" s="115">
        <f t="shared" ref="L878:L890" si="303">K878*G878*0.98</f>
        <v>390629762.7312234</v>
      </c>
      <c r="M878" s="120">
        <f t="shared" ref="M878:M890" si="304">((L878-H878)/I878+H878)/F878</f>
        <v>0.97555436385399619</v>
      </c>
      <c r="N878" s="115">
        <f t="shared" ref="N878:N890" si="305">J878</f>
        <v>401385460.03210902</v>
      </c>
      <c r="O878" s="119">
        <f t="shared" ref="O878:O890" si="306">(N878-H878)/(F878-H878)</f>
        <v>0.87983060614601483</v>
      </c>
      <c r="P878" s="119"/>
      <c r="Q878" s="116">
        <f t="shared" ref="Q878:Q890" si="307">((R878-H878)/I878+H878)/F878</f>
        <v>0.99300520002742221</v>
      </c>
      <c r="R878" s="134">
        <v>397572300</v>
      </c>
      <c r="S878" s="115" t="e">
        <f>VLOOKUP(A878,raw_아이건설넷결과!C:N,10,FALSE)</f>
        <v>#N/A</v>
      </c>
      <c r="T878" s="126" t="e">
        <f t="shared" ref="T878:T890" si="308">(R878-H878)/(W878-H878)*100</f>
        <v>#N/A</v>
      </c>
      <c r="U878" s="123" t="e">
        <f t="shared" ref="U878:U890" si="309">R878/W878*100</f>
        <v>#N/A</v>
      </c>
      <c r="V878" s="123"/>
      <c r="W878" s="178" t="e">
        <f>VLOOKUP(A878,raw_아이건설넷결과!C:H,6,FALSE)</f>
        <v>#N/A</v>
      </c>
      <c r="X878" s="84" t="e">
        <f t="shared" ref="X878:X890" si="310">W878/F878</f>
        <v>#N/A</v>
      </c>
      <c r="Y878" s="118" t="e">
        <f t="shared" ref="Y878:Y890" si="311">X878*100000</f>
        <v>#N/A</v>
      </c>
      <c r="Z878" s="121" t="e">
        <f t="shared" ref="Z878:Z890" si="312">(W878-H878)*I878+H878</f>
        <v>#N/A</v>
      </c>
      <c r="AA878" s="83" t="e">
        <f t="shared" ref="AA878:AA890" si="313">K878*X878</f>
        <v>#N/A</v>
      </c>
      <c r="AB878" s="118" t="e">
        <f t="shared" ref="AB878:AB890" si="314">AA878*0.98</f>
        <v>#N/A</v>
      </c>
      <c r="AC878" s="61" t="e">
        <f>INDEX(raw_공고목록!A:A,MATCH(직접!$A878,raw_공고목록!C:C,0))</f>
        <v>#N/A</v>
      </c>
      <c r="AD878" s="61" t="e">
        <f t="shared" ref="AD878:AD890" si="315">AC878+1/24</f>
        <v>#N/A</v>
      </c>
      <c r="AE878" s="186" t="e">
        <f>LEFT(VLOOKUP($A878,raw_공고목록!$C:$X,7,FALSE),10)</f>
        <v>#N/A</v>
      </c>
      <c r="AF878" s="9" t="e">
        <f>VLOOKUP(A878,raw_부광!A:L,12,FALSE)</f>
        <v>#N/A</v>
      </c>
    </row>
    <row r="879" spans="1:32" ht="12" customHeight="1">
      <c r="A879" s="19" t="s">
        <v>15123</v>
      </c>
      <c r="B879" s="203" t="str">
        <f>VLOOKUP(A879,raw_아이건설넷목록!$B:$R,2,FALSE)</f>
        <v xml:space="preserve">[기][A값][순]배봉어린이집 그린리모델링 공사(건축·기계) </v>
      </c>
      <c r="C879" s="18" t="str">
        <f>VLOOKUP($A879,raw_아이건설넷목록!$B:$R,10,FALSE)</f>
        <v>서울특별시 동대문구</v>
      </c>
      <c r="D879" s="19" t="s">
        <v>20</v>
      </c>
      <c r="E879" s="115">
        <f>VLOOKUP($A879,raw_아이건설넷목록!$B:$R,6,FALSE)</f>
        <v>116181818</v>
      </c>
      <c r="F879" s="115">
        <f>VLOOKUP($A879,raw_아이건설넷목록!$B:$R,5,FALSE)</f>
        <v>127800000</v>
      </c>
      <c r="G879" s="184">
        <v>1.00562</v>
      </c>
      <c r="H879" s="115">
        <f>VLOOKUP($A879,raw_아이건설넷목록!$B:$R,8,FALSE)</f>
        <v>7216702</v>
      </c>
      <c r="I879" s="114">
        <f>IF(E879="","-",IF(E879&lt;1000000000,낙찰하한율!$B$3,IF(AND(E879&lt;5000000000,E879&gt;=1000000000),낙찰하한율!$B$4,IF(AND(E879&gt;=5000000000,E879&lt;10000000000),낙찰하한율!$B$5,IF(AND(E879&gt;=10000000000,E879&lt;30000000000),낙찰하한율!$B$6)))))</f>
        <v>0.87744999999999995</v>
      </c>
      <c r="J879" s="115">
        <f t="shared" si="302"/>
        <v>113652733.00829999</v>
      </c>
      <c r="K879" s="115">
        <f>VLOOKUP($A879,raw_아이건설넷목록!$B:$R,9,FALSE)</f>
        <v>109616670</v>
      </c>
      <c r="L879" s="115">
        <f t="shared" si="303"/>
        <v>108028061.37169199</v>
      </c>
      <c r="M879" s="120">
        <f t="shared" si="304"/>
        <v>0.95546156914533331</v>
      </c>
      <c r="N879" s="115">
        <f t="shared" si="305"/>
        <v>113652733.00829999</v>
      </c>
      <c r="O879" s="119">
        <f t="shared" si="306"/>
        <v>0.88267639692770716</v>
      </c>
      <c r="P879" s="119"/>
      <c r="Q879" s="116">
        <f t="shared" si="307"/>
        <v>0.98933701638006921</v>
      </c>
      <c r="R879" s="134">
        <v>111826790</v>
      </c>
      <c r="S879" s="115" t="e">
        <f>VLOOKUP(A879,raw_아이건설넷결과!C:N,10,FALSE)</f>
        <v>#N/A</v>
      </c>
      <c r="T879" s="126" t="e">
        <f t="shared" si="308"/>
        <v>#N/A</v>
      </c>
      <c r="U879" s="123" t="e">
        <f t="shared" si="309"/>
        <v>#N/A</v>
      </c>
      <c r="V879" s="123"/>
      <c r="W879" s="178" t="e">
        <f>VLOOKUP(A879,raw_아이건설넷결과!C:H,6,FALSE)</f>
        <v>#N/A</v>
      </c>
      <c r="X879" s="84" t="e">
        <f t="shared" si="310"/>
        <v>#N/A</v>
      </c>
      <c r="Y879" s="118" t="e">
        <f t="shared" si="311"/>
        <v>#N/A</v>
      </c>
      <c r="Z879" s="121" t="e">
        <f t="shared" si="312"/>
        <v>#N/A</v>
      </c>
      <c r="AA879" s="83" t="e">
        <f t="shared" si="313"/>
        <v>#N/A</v>
      </c>
      <c r="AB879" s="118" t="e">
        <f t="shared" si="314"/>
        <v>#N/A</v>
      </c>
      <c r="AC879" s="61" t="e">
        <f>INDEX(raw_공고목록!A:A,MATCH(직접!$A879,raw_공고목록!C:C,0))</f>
        <v>#N/A</v>
      </c>
      <c r="AD879" s="61" t="e">
        <f t="shared" si="315"/>
        <v>#N/A</v>
      </c>
      <c r="AE879" s="186" t="e">
        <f>LEFT(VLOOKUP($A879,raw_공고목록!$C:$X,7,FALSE),10)</f>
        <v>#N/A</v>
      </c>
      <c r="AF879" s="9" t="e">
        <f>VLOOKUP(A879,raw_부광!A:L,12,FALSE)</f>
        <v>#N/A</v>
      </c>
    </row>
    <row r="880" spans="1:32" ht="12" customHeight="1">
      <c r="A880" s="19" t="s">
        <v>15125</v>
      </c>
      <c r="B880" s="203" t="str">
        <f>VLOOKUP(A880,raw_아이건설넷목록!$B:$R,2,FALSE)</f>
        <v xml:space="preserve">[기][수의]여청수사계 통합청사 조성 리모델링 공사(건축,기계) </v>
      </c>
      <c r="C880" s="18" t="str">
        <f>VLOOKUP($A880,raw_아이건설넷목록!$B:$R,10,FALSE)</f>
        <v>경찰청 서울특별시경찰청</v>
      </c>
      <c r="D880" s="19" t="s">
        <v>20</v>
      </c>
      <c r="E880" s="115">
        <f>VLOOKUP($A880,raw_아이건설넷목록!$B:$R,6,FALSE)</f>
        <v>250584545</v>
      </c>
      <c r="F880" s="115">
        <f>VLOOKUP($A880,raw_아이건설넷목록!$B:$R,5,FALSE)</f>
        <v>275643000</v>
      </c>
      <c r="G880" s="184">
        <v>1.0063800000000001</v>
      </c>
      <c r="H880" s="115">
        <f>VLOOKUP($A880,raw_아이건설넷목록!$B:$R,8,FALSE)</f>
        <v>0</v>
      </c>
      <c r="I880" s="114">
        <f>IF(E880="","-",IF(E880&lt;1000000000,낙찰하한율!$B$3,IF(AND(E880&lt;5000000000,E880&gt;=1000000000),낙찰하한율!$B$4,IF(AND(E880&gt;=5000000000,E880&lt;10000000000),낙찰하한율!$B$5,IF(AND(E880&gt;=10000000000,E880&lt;30000000000),낙찰하한율!$B$6)))))</f>
        <v>0.87744999999999995</v>
      </c>
      <c r="J880" s="115">
        <f t="shared" si="302"/>
        <v>243406035.97323301</v>
      </c>
      <c r="K880" s="115">
        <f>VLOOKUP($A880,raw_아이건설넷목록!$B:$R,9,FALSE)</f>
        <v>0</v>
      </c>
      <c r="L880" s="115">
        <f t="shared" si="303"/>
        <v>0</v>
      </c>
      <c r="M880" s="120">
        <f t="shared" si="304"/>
        <v>0</v>
      </c>
      <c r="N880" s="115">
        <f t="shared" si="305"/>
        <v>243406035.97323301</v>
      </c>
      <c r="O880" s="119">
        <f t="shared" si="306"/>
        <v>0.88304813100000001</v>
      </c>
      <c r="P880" s="119"/>
      <c r="Q880" s="116">
        <f t="shared" si="307"/>
        <v>1.0003640063510042</v>
      </c>
      <c r="R880" s="134">
        <v>241950990</v>
      </c>
      <c r="S880" s="115" t="e">
        <f>VLOOKUP(A880,raw_아이건설넷결과!C:N,10,FALSE)</f>
        <v>#N/A</v>
      </c>
      <c r="T880" s="126" t="e">
        <f t="shared" si="308"/>
        <v>#N/A</v>
      </c>
      <c r="U880" s="123" t="e">
        <f t="shared" si="309"/>
        <v>#N/A</v>
      </c>
      <c r="V880" s="123"/>
      <c r="W880" s="178" t="e">
        <f>VLOOKUP(A880,raw_아이건설넷결과!C:H,6,FALSE)</f>
        <v>#N/A</v>
      </c>
      <c r="X880" s="84" t="e">
        <f t="shared" si="310"/>
        <v>#N/A</v>
      </c>
      <c r="Y880" s="118" t="e">
        <f t="shared" si="311"/>
        <v>#N/A</v>
      </c>
      <c r="Z880" s="121" t="e">
        <f t="shared" si="312"/>
        <v>#N/A</v>
      </c>
      <c r="AA880" s="83" t="e">
        <f t="shared" si="313"/>
        <v>#N/A</v>
      </c>
      <c r="AB880" s="118" t="e">
        <f t="shared" si="314"/>
        <v>#N/A</v>
      </c>
      <c r="AC880" s="61" t="e">
        <f>INDEX(raw_공고목록!A:A,MATCH(직접!$A880,raw_공고목록!C:C,0))</f>
        <v>#N/A</v>
      </c>
      <c r="AD880" s="61" t="e">
        <f t="shared" si="315"/>
        <v>#N/A</v>
      </c>
      <c r="AE880" s="186" t="e">
        <f>LEFT(VLOOKUP($A880,raw_공고목록!$C:$X,7,FALSE),10)</f>
        <v>#N/A</v>
      </c>
      <c r="AF880" s="9" t="e">
        <f>VLOOKUP(A880,raw_부광!A:L,12,FALSE)</f>
        <v>#N/A</v>
      </c>
    </row>
    <row r="881" spans="1:32" ht="12" customHeight="1">
      <c r="A881" s="19" t="s">
        <v>15127</v>
      </c>
      <c r="B881" s="203" t="str">
        <f>VLOOKUP(A881,raw_아이건설넷목록!$B:$R,2,FALSE)</f>
        <v xml:space="preserve">[기][A값][순]성북경찰서 정릉파출소 청사 시설개선 건축 공사 </v>
      </c>
      <c r="C881" s="18" t="str">
        <f>VLOOKUP($A881,raw_아이건설넷목록!$B:$R,10,FALSE)</f>
        <v>경찰청 서울특별시경찰청</v>
      </c>
      <c r="D881" s="19" t="s">
        <v>20</v>
      </c>
      <c r="E881" s="115">
        <f>VLOOKUP($A881,raw_아이건설넷목록!$B:$R,6,FALSE)</f>
        <v>358879091</v>
      </c>
      <c r="F881" s="115">
        <f>VLOOKUP($A881,raw_아이건설넷목록!$B:$R,5,FALSE)</f>
        <v>386871660</v>
      </c>
      <c r="G881" s="184">
        <v>1.0068299999999999</v>
      </c>
      <c r="H881" s="115">
        <f>VLOOKUP($A881,raw_아이건설넷목록!$B:$R,8,FALSE)</f>
        <v>18305910</v>
      </c>
      <c r="I881" s="114">
        <f>IF(E881="","-",IF(E881&lt;1000000000,낙찰하한율!$B$3,IF(AND(E881&lt;5000000000,E881&gt;=1000000000),낙찰하한율!$B$4,IF(AND(E881&gt;=5000000000,E881&lt;10000000000),낙찰하한율!$B$5,IF(AND(E881&gt;=10000000000,E881&lt;30000000000),낙찰하한율!$B$6)))))</f>
        <v>0.87744999999999995</v>
      </c>
      <c r="J881" s="115">
        <f t="shared" si="302"/>
        <v>344022442.81249756</v>
      </c>
      <c r="K881" s="115">
        <f>VLOOKUP($A881,raw_아이건설넷목록!$B:$R,9,FALSE)</f>
        <v>337775262</v>
      </c>
      <c r="L881" s="115">
        <f t="shared" si="303"/>
        <v>333280621.69867074</v>
      </c>
      <c r="M881" s="120">
        <f t="shared" si="304"/>
        <v>0.97518620076785867</v>
      </c>
      <c r="N881" s="115">
        <f t="shared" si="305"/>
        <v>344022442.81249756</v>
      </c>
      <c r="O881" s="119">
        <f t="shared" si="306"/>
        <v>0.88374064278218356</v>
      </c>
      <c r="P881" s="119"/>
      <c r="Q881" s="116">
        <f t="shared" si="307"/>
        <v>0.99429203951500966</v>
      </c>
      <c r="R881" s="134">
        <v>339766300</v>
      </c>
      <c r="S881" s="115" t="e">
        <f>VLOOKUP(A881,raw_아이건설넷결과!C:N,10,FALSE)</f>
        <v>#N/A</v>
      </c>
      <c r="T881" s="126" t="e">
        <f t="shared" si="308"/>
        <v>#N/A</v>
      </c>
      <c r="U881" s="123" t="e">
        <f t="shared" si="309"/>
        <v>#N/A</v>
      </c>
      <c r="V881" s="123"/>
      <c r="W881" s="178" t="e">
        <f>VLOOKUP(A881,raw_아이건설넷결과!C:H,6,FALSE)</f>
        <v>#N/A</v>
      </c>
      <c r="X881" s="84" t="e">
        <f t="shared" si="310"/>
        <v>#N/A</v>
      </c>
      <c r="Y881" s="118" t="e">
        <f t="shared" si="311"/>
        <v>#N/A</v>
      </c>
      <c r="Z881" s="121" t="e">
        <f t="shared" si="312"/>
        <v>#N/A</v>
      </c>
      <c r="AA881" s="83" t="e">
        <f t="shared" si="313"/>
        <v>#N/A</v>
      </c>
      <c r="AB881" s="118" t="e">
        <f t="shared" si="314"/>
        <v>#N/A</v>
      </c>
      <c r="AC881" s="61" t="e">
        <f>INDEX(raw_공고목록!A:A,MATCH(직접!$A881,raw_공고목록!C:C,0))</f>
        <v>#N/A</v>
      </c>
      <c r="AD881" s="61" t="e">
        <f t="shared" si="315"/>
        <v>#N/A</v>
      </c>
      <c r="AE881" s="186" t="e">
        <f>LEFT(VLOOKUP($A881,raw_공고목록!$C:$X,7,FALSE),10)</f>
        <v>#N/A</v>
      </c>
      <c r="AF881" s="9" t="e">
        <f>VLOOKUP(A881,raw_부광!A:L,12,FALSE)</f>
        <v>#N/A</v>
      </c>
    </row>
    <row r="882" spans="1:32" ht="12" customHeight="1">
      <c r="A882" s="19" t="s">
        <v>15076</v>
      </c>
      <c r="B882" s="203" t="str">
        <f>VLOOKUP(A882,raw_아이건설넷목록!$B:$R,2,FALSE)</f>
        <v xml:space="preserve">[기][A값][순]서울시립대학교 도서관 조성공사 (긴급공고) </v>
      </c>
      <c r="C882" s="18" t="str">
        <f>VLOOKUP($A882,raw_아이건설넷목록!$B:$R,10,FALSE)</f>
        <v>서울특별시</v>
      </c>
      <c r="D882" s="19" t="s">
        <v>20</v>
      </c>
      <c r="E882" s="115">
        <f>VLOOKUP($A882,raw_아이건설넷목록!$B:$R,6,FALSE)</f>
        <v>439880000</v>
      </c>
      <c r="F882" s="115">
        <f>VLOOKUP($A882,raw_아이건설넷목록!$B:$R,5,FALSE)</f>
        <v>483868000</v>
      </c>
      <c r="G882" s="184">
        <v>1.0103599999999999</v>
      </c>
      <c r="H882" s="115">
        <f>VLOOKUP($A882,raw_아이건설넷목록!$B:$R,8,FALSE)</f>
        <v>18315135</v>
      </c>
      <c r="I882" s="114">
        <f>IF(E882="","-",IF(E882&lt;1000000000,낙찰하한율!$B$3,IF(AND(E882&lt;5000000000,E882&gt;=1000000000),낙찰하한율!$B$4,IF(AND(E882&gt;=5000000000,E882&lt;10000000000),낙찰하한율!$B$5,IF(AND(E882&gt;=10000000000,E882&lt;30000000000),낙찰하한율!$B$6)))))</f>
        <v>0.87744999999999995</v>
      </c>
      <c r="J882" s="115">
        <f t="shared" si="302"/>
        <v>431213041.35182595</v>
      </c>
      <c r="K882" s="115">
        <f>VLOOKUP($A882,raw_아이건설넷목록!$B:$R,9,FALSE)</f>
        <v>418626068</v>
      </c>
      <c r="L882" s="115">
        <f t="shared" si="303"/>
        <v>414503773.38319033</v>
      </c>
      <c r="M882" s="120">
        <f t="shared" si="304"/>
        <v>0.97100425444671057</v>
      </c>
      <c r="N882" s="115">
        <f t="shared" si="305"/>
        <v>431213041.35182595</v>
      </c>
      <c r="O882" s="119">
        <f t="shared" si="306"/>
        <v>0.88689800319846801</v>
      </c>
      <c r="P882" s="119"/>
      <c r="Q882" s="116">
        <f t="shared" si="307"/>
        <v>1.0061328726694285</v>
      </c>
      <c r="R882" s="134">
        <v>429418330</v>
      </c>
      <c r="S882" s="115" t="e">
        <f>VLOOKUP(A882,raw_아이건설넷결과!C:N,10,FALSE)</f>
        <v>#N/A</v>
      </c>
      <c r="T882" s="126" t="e">
        <f t="shared" si="308"/>
        <v>#N/A</v>
      </c>
      <c r="U882" s="123" t="e">
        <f t="shared" si="309"/>
        <v>#N/A</v>
      </c>
      <c r="V882" s="123"/>
      <c r="W882" s="178" t="e">
        <f>VLOOKUP(A882,raw_아이건설넷결과!C:H,6,FALSE)</f>
        <v>#N/A</v>
      </c>
      <c r="X882" s="84" t="e">
        <f t="shared" si="310"/>
        <v>#N/A</v>
      </c>
      <c r="Y882" s="118" t="e">
        <f t="shared" si="311"/>
        <v>#N/A</v>
      </c>
      <c r="Z882" s="121" t="e">
        <f t="shared" si="312"/>
        <v>#N/A</v>
      </c>
      <c r="AA882" s="83" t="e">
        <f t="shared" si="313"/>
        <v>#N/A</v>
      </c>
      <c r="AB882" s="118" t="e">
        <f t="shared" si="314"/>
        <v>#N/A</v>
      </c>
      <c r="AC882" s="61" t="e">
        <f>INDEX(raw_공고목록!A:A,MATCH(직접!$A882,raw_공고목록!C:C,0))</f>
        <v>#N/A</v>
      </c>
      <c r="AD882" s="61" t="e">
        <f t="shared" si="315"/>
        <v>#N/A</v>
      </c>
      <c r="AE882" s="186" t="e">
        <f>LEFT(VLOOKUP($A882,raw_공고목록!$C:$X,7,FALSE),10)</f>
        <v>#N/A</v>
      </c>
      <c r="AF882" s="9" t="e">
        <f>VLOOKUP(A882,raw_부광!A:L,12,FALSE)</f>
        <v>#N/A</v>
      </c>
    </row>
    <row r="883" spans="1:32" ht="12" customHeight="1">
      <c r="A883" s="19" t="s">
        <v>15085</v>
      </c>
      <c r="B883" s="203" t="str">
        <f>VLOOKUP(A883,raw_아이건설넷목록!$B:$R,2,FALSE)</f>
        <v xml:space="preserve">[기][수의]광운인공지능고등학교 다목적관 화장실 환경개선공사 </v>
      </c>
      <c r="C883" s="18" t="str">
        <f>VLOOKUP($A883,raw_아이건설넷목록!$B:$R,10,FALSE)</f>
        <v>서울특별시교육청 광운인공지능고등학교</v>
      </c>
      <c r="D883" s="19" t="s">
        <v>20</v>
      </c>
      <c r="E883" s="115">
        <f>VLOOKUP($A883,raw_아이건설넷목록!$B:$R,6,FALSE)</f>
        <v>178945455</v>
      </c>
      <c r="F883" s="115">
        <f>VLOOKUP($A883,raw_아이건설넷목록!$B:$R,5,FALSE)</f>
        <v>196840000</v>
      </c>
      <c r="G883" s="184">
        <v>1.0043599999999999</v>
      </c>
      <c r="H883" s="115">
        <f>VLOOKUP($A883,raw_아이건설넷목록!$B:$R,8,FALSE)</f>
        <v>0</v>
      </c>
      <c r="I883" s="114">
        <f>IF(E883="","-",IF(E883&lt;1000000000,낙찰하한율!$B$3,IF(AND(E883&lt;5000000000,E883&gt;=1000000000),낙찰하한율!$B$4,IF(AND(E883&gt;=5000000000,E883&lt;10000000000),낙찰하한율!$B$5,IF(AND(E883&gt;=10000000000,E883&lt;30000000000),낙찰하한율!$B$6)))))</f>
        <v>0.87744999999999995</v>
      </c>
      <c r="J883" s="115">
        <f t="shared" si="302"/>
        <v>173470305.24487996</v>
      </c>
      <c r="K883" s="115">
        <f>VLOOKUP($A883,raw_아이건설넷목록!$B:$R,9,FALSE)</f>
        <v>0</v>
      </c>
      <c r="L883" s="115">
        <f t="shared" si="303"/>
        <v>0</v>
      </c>
      <c r="M883" s="120">
        <f t="shared" si="304"/>
        <v>0</v>
      </c>
      <c r="N883" s="115">
        <f t="shared" si="305"/>
        <v>173470305.24487996</v>
      </c>
      <c r="O883" s="119">
        <f t="shared" si="306"/>
        <v>0.88127568199999984</v>
      </c>
      <c r="P883" s="119"/>
      <c r="Q883" s="116">
        <f t="shared" si="307"/>
        <v>1.0006176105459015</v>
      </c>
      <c r="R883" s="134">
        <v>172823930</v>
      </c>
      <c r="S883" s="115" t="e">
        <f>VLOOKUP(A883,raw_아이건설넷결과!C:N,10,FALSE)</f>
        <v>#N/A</v>
      </c>
      <c r="T883" s="126" t="e">
        <f t="shared" si="308"/>
        <v>#N/A</v>
      </c>
      <c r="U883" s="123" t="e">
        <f t="shared" si="309"/>
        <v>#N/A</v>
      </c>
      <c r="V883" s="123"/>
      <c r="W883" s="178" t="e">
        <f>VLOOKUP(A883,raw_아이건설넷결과!C:H,6,FALSE)</f>
        <v>#N/A</v>
      </c>
      <c r="X883" s="84" t="e">
        <f t="shared" si="310"/>
        <v>#N/A</v>
      </c>
      <c r="Y883" s="118" t="e">
        <f t="shared" si="311"/>
        <v>#N/A</v>
      </c>
      <c r="Z883" s="121" t="e">
        <f t="shared" si="312"/>
        <v>#N/A</v>
      </c>
      <c r="AA883" s="83" t="e">
        <f t="shared" si="313"/>
        <v>#N/A</v>
      </c>
      <c r="AB883" s="118" t="e">
        <f t="shared" si="314"/>
        <v>#N/A</v>
      </c>
      <c r="AC883" s="61" t="e">
        <f>INDEX(raw_공고목록!A:A,MATCH(직접!$A883,raw_공고목록!C:C,0))</f>
        <v>#N/A</v>
      </c>
      <c r="AD883" s="61" t="e">
        <f t="shared" si="315"/>
        <v>#N/A</v>
      </c>
      <c r="AE883" s="186" t="e">
        <f>LEFT(VLOOKUP($A883,raw_공고목록!$C:$X,7,FALSE),10)</f>
        <v>#N/A</v>
      </c>
      <c r="AF883" s="9" t="e">
        <f>VLOOKUP(A883,raw_부광!A:L,12,FALSE)</f>
        <v>#N/A</v>
      </c>
    </row>
    <row r="884" spans="1:32" ht="12" customHeight="1">
      <c r="A884" s="19" t="s">
        <v>14991</v>
      </c>
      <c r="B884" s="203" t="str">
        <f>VLOOKUP(A884,raw_아이건설넷목록!$B:$R,2,FALSE)</f>
        <v xml:space="preserve">[기][A값][순][협정]AI+x분야 학과(클라우드컴퓨팅과) 신설 인테리어 리모델링 공사(건축) </v>
      </c>
      <c r="C884" s="18" t="str">
        <f>VLOOKUP($A884,raw_아이건설넷목록!$B:$R,10,FALSE)</f>
        <v>서울지방조달청</v>
      </c>
      <c r="D884" s="19" t="s">
        <v>20</v>
      </c>
      <c r="E884" s="115">
        <f>VLOOKUP($A884,raw_아이건설넷목록!$B:$R,6,FALSE)</f>
        <v>493178262</v>
      </c>
      <c r="F884" s="115">
        <f>VLOOKUP($A884,raw_아이건설넷목록!$B:$R,5,FALSE)</f>
        <v>533934000</v>
      </c>
      <c r="G884" s="184">
        <v>1.00932</v>
      </c>
      <c r="H884" s="115">
        <f>VLOOKUP($A884,raw_아이건설넷목록!$B:$R,8,FALSE)</f>
        <v>26090855</v>
      </c>
      <c r="I884" s="114">
        <f>IF(E884="","-",IF(E884&lt;1000000000,낙찰하한율!$B$3,IF(AND(E884&lt;5000000000,E884&gt;=1000000000),낙찰하한율!$B$4,IF(AND(E884&gt;=5000000000,E884&lt;10000000000),낙찰하한율!$B$5,IF(AND(E884&gt;=10000000000,E884&lt;30000000000),낙찰하한율!$B$6)))))</f>
        <v>0.87744999999999995</v>
      </c>
      <c r="J884" s="115">
        <f t="shared" si="302"/>
        <v>476064246.19920599</v>
      </c>
      <c r="K884" s="115">
        <f>VLOOKUP($A884,raw_아이건설넷목록!$B:$R,9,FALSE)</f>
        <v>459086246</v>
      </c>
      <c r="L884" s="115">
        <f t="shared" si="303"/>
        <v>454097631.21646559</v>
      </c>
      <c r="M884" s="120">
        <f t="shared" si="304"/>
        <v>0.96243292043439188</v>
      </c>
      <c r="N884" s="115">
        <f t="shared" si="305"/>
        <v>476064246.19920599</v>
      </c>
      <c r="O884" s="119">
        <f t="shared" si="306"/>
        <v>0.88604797687917203</v>
      </c>
      <c r="P884" s="119"/>
      <c r="Q884" s="116">
        <f t="shared" si="307"/>
        <v>0.98912397362414317</v>
      </c>
      <c r="R884" s="134">
        <v>466602400</v>
      </c>
      <c r="S884" s="115" t="e">
        <f>VLOOKUP(A884,raw_아이건설넷결과!C:N,10,FALSE)</f>
        <v>#N/A</v>
      </c>
      <c r="T884" s="126" t="e">
        <f t="shared" si="308"/>
        <v>#N/A</v>
      </c>
      <c r="U884" s="123" t="e">
        <f t="shared" si="309"/>
        <v>#N/A</v>
      </c>
      <c r="V884" s="123"/>
      <c r="W884" s="178" t="e">
        <f>VLOOKUP(A884,raw_아이건설넷결과!C:H,6,FALSE)</f>
        <v>#N/A</v>
      </c>
      <c r="X884" s="84" t="e">
        <f t="shared" si="310"/>
        <v>#N/A</v>
      </c>
      <c r="Y884" s="118" t="e">
        <f t="shared" si="311"/>
        <v>#N/A</v>
      </c>
      <c r="Z884" s="121" t="e">
        <f t="shared" si="312"/>
        <v>#N/A</v>
      </c>
      <c r="AA884" s="83" t="e">
        <f t="shared" si="313"/>
        <v>#N/A</v>
      </c>
      <c r="AB884" s="118" t="e">
        <f t="shared" si="314"/>
        <v>#N/A</v>
      </c>
      <c r="AC884" s="61" t="e">
        <f>INDEX(raw_공고목록!A:A,MATCH(직접!$A884,raw_공고목록!C:C,0))</f>
        <v>#N/A</v>
      </c>
      <c r="AD884" s="61" t="e">
        <f t="shared" si="315"/>
        <v>#N/A</v>
      </c>
      <c r="AE884" s="186" t="e">
        <f>LEFT(VLOOKUP($A884,raw_공고목록!$C:$X,7,FALSE),10)</f>
        <v>#N/A</v>
      </c>
      <c r="AF884" s="9" t="e">
        <f>VLOOKUP(A884,raw_부광!A:L,12,FALSE)</f>
        <v>#N/A</v>
      </c>
    </row>
    <row r="885" spans="1:32" ht="12" customHeight="1">
      <c r="A885" s="19" t="s">
        <v>15136</v>
      </c>
      <c r="B885" s="203" t="str">
        <f>VLOOKUP(A885,raw_아이건설넷목록!$B:$R,2,FALSE)</f>
        <v xml:space="preserve">[기][수의]구외 테니스장 개선공사 소액수의 견적제출 안내공고(긴급) (긴급공고) </v>
      </c>
      <c r="C885" s="18" t="str">
        <f>VLOOKUP($A885,raw_아이건설넷목록!$B:$R,10,FALSE)</f>
        <v>법무부서울지방교정청서울남부구치소</v>
      </c>
      <c r="D885" s="19" t="s">
        <v>20</v>
      </c>
      <c r="E885" s="115">
        <f>VLOOKUP($A885,raw_아이건설넷목록!$B:$R,6,FALSE)</f>
        <v>163000000</v>
      </c>
      <c r="F885" s="115">
        <f>VLOOKUP($A885,raw_아이건설넷목록!$B:$R,5,FALSE)</f>
        <v>179300000</v>
      </c>
      <c r="G885" s="184">
        <v>1.00925</v>
      </c>
      <c r="H885" s="115">
        <f>VLOOKUP($A885,raw_아이건설넷목록!$B:$R,8,FALSE)</f>
        <v>0</v>
      </c>
      <c r="I885" s="114">
        <f>IF(E885="","-",IF(E885&lt;1000000000,낙찰하한율!$B$3,IF(AND(E885&lt;5000000000,E885&gt;=1000000000),낙찰하한율!$B$4,IF(AND(E885&gt;=5000000000,E885&lt;10000000000),낙찰하한율!$B$5,IF(AND(E885&gt;=10000000000,E885&lt;30000000000),낙찰하한율!$B$6)))))</f>
        <v>0.87744999999999995</v>
      </c>
      <c r="J885" s="115">
        <f t="shared" si="302"/>
        <v>158782057.76124999</v>
      </c>
      <c r="K885" s="115">
        <f>VLOOKUP($A885,raw_아이건설넷목록!$B:$R,9,FALSE)</f>
        <v>0</v>
      </c>
      <c r="L885" s="115">
        <f t="shared" si="303"/>
        <v>0</v>
      </c>
      <c r="M885" s="120">
        <f t="shared" si="304"/>
        <v>0</v>
      </c>
      <c r="N885" s="115">
        <f t="shared" si="305"/>
        <v>158782057.76124999</v>
      </c>
      <c r="O885" s="119">
        <f t="shared" si="306"/>
        <v>0.8855664124999999</v>
      </c>
      <c r="P885" s="119"/>
      <c r="Q885" s="116">
        <f t="shared" si="307"/>
        <v>0.99080401344246627</v>
      </c>
      <c r="R885" s="134">
        <v>155880010</v>
      </c>
      <c r="S885" s="115" t="e">
        <f>VLOOKUP(A885,raw_아이건설넷결과!C:N,10,FALSE)</f>
        <v>#N/A</v>
      </c>
      <c r="T885" s="126" t="e">
        <f t="shared" si="308"/>
        <v>#N/A</v>
      </c>
      <c r="U885" s="123" t="e">
        <f t="shared" si="309"/>
        <v>#N/A</v>
      </c>
      <c r="V885" s="123"/>
      <c r="W885" s="178" t="e">
        <f>VLOOKUP(A885,raw_아이건설넷결과!C:H,6,FALSE)</f>
        <v>#N/A</v>
      </c>
      <c r="X885" s="84" t="e">
        <f t="shared" si="310"/>
        <v>#N/A</v>
      </c>
      <c r="Y885" s="118" t="e">
        <f t="shared" si="311"/>
        <v>#N/A</v>
      </c>
      <c r="Z885" s="121" t="e">
        <f t="shared" si="312"/>
        <v>#N/A</v>
      </c>
      <c r="AA885" s="83" t="e">
        <f t="shared" si="313"/>
        <v>#N/A</v>
      </c>
      <c r="AB885" s="118" t="e">
        <f t="shared" si="314"/>
        <v>#N/A</v>
      </c>
      <c r="AC885" s="61" t="e">
        <f>INDEX(raw_공고목록!A:A,MATCH(직접!$A885,raw_공고목록!C:C,0))</f>
        <v>#N/A</v>
      </c>
      <c r="AD885" s="61" t="e">
        <f t="shared" si="315"/>
        <v>#N/A</v>
      </c>
      <c r="AE885" s="186" t="e">
        <f>LEFT(VLOOKUP($A885,raw_공고목록!$C:$X,7,FALSE),10)</f>
        <v>#N/A</v>
      </c>
      <c r="AF885" s="9" t="e">
        <f>VLOOKUP(A885,raw_부광!A:L,12,FALSE)</f>
        <v>#N/A</v>
      </c>
    </row>
    <row r="886" spans="1:32" ht="12" customHeight="1">
      <c r="A886" s="19" t="s">
        <v>15142</v>
      </c>
      <c r="B886" s="203" t="str">
        <f>VLOOKUP(A886,raw_아이건설넷목록!$B:$R,2,FALSE)</f>
        <v xml:space="preserve">[기][A값][순]묵동천 수변활력거점 조성사업 (긴급공고) </v>
      </c>
      <c r="C886" s="18" t="str">
        <f>VLOOKUP($A886,raw_아이건설넷목록!$B:$R,10,FALSE)</f>
        <v>서울특별시 중랑구</v>
      </c>
      <c r="D886" s="19" t="s">
        <v>20</v>
      </c>
      <c r="E886" s="115">
        <f>VLOOKUP($A886,raw_아이건설넷목록!$B:$R,6,FALSE)</f>
        <v>2204484546</v>
      </c>
      <c r="F886" s="115">
        <f>VLOOKUP($A886,raw_아이건설넷목록!$B:$R,5,FALSE)</f>
        <v>2424933000</v>
      </c>
      <c r="G886" s="184">
        <v>1.00946</v>
      </c>
      <c r="H886" s="115">
        <f>VLOOKUP($A886,raw_아이건설넷목록!$B:$R,8,FALSE)</f>
        <v>148442776</v>
      </c>
      <c r="I886" s="114">
        <f>IF(E886="","-",IF(E886&lt;1000000000,낙찰하한율!$B$3,IF(AND(E886&lt;5000000000,E886&gt;=1000000000),낙찰하한율!$B$4,IF(AND(E886&gt;=5000000000,E886&lt;10000000000),낙찰하한율!$B$5,IF(AND(E886&gt;=10000000000,E886&lt;30000000000),낙찰하한율!$B$6)))))</f>
        <v>0.86745000000000005</v>
      </c>
      <c r="J886" s="115">
        <f t="shared" si="302"/>
        <v>2143083407.7266409</v>
      </c>
      <c r="K886" s="115">
        <f>VLOOKUP($A886,raw_아이건설넷목록!$B:$R,9,FALSE)</f>
        <v>2050656157</v>
      </c>
      <c r="L886" s="115">
        <f t="shared" si="303"/>
        <v>2028654256.9603155</v>
      </c>
      <c r="M886" s="120">
        <f t="shared" si="304"/>
        <v>0.95506080415753547</v>
      </c>
      <c r="N886" s="115">
        <f t="shared" si="305"/>
        <v>2143083407.7266409</v>
      </c>
      <c r="O886" s="119">
        <f t="shared" si="306"/>
        <v>0.87619116950209264</v>
      </c>
      <c r="P886" s="119"/>
      <c r="Q886" s="116">
        <f t="shared" si="307"/>
        <v>1.0102804875693356</v>
      </c>
      <c r="R886" s="134">
        <v>2144809310</v>
      </c>
      <c r="S886" s="115" t="e">
        <f>VLOOKUP(A886,raw_아이건설넷결과!C:N,10,FALSE)</f>
        <v>#N/A</v>
      </c>
      <c r="T886" s="126" t="e">
        <f t="shared" si="308"/>
        <v>#N/A</v>
      </c>
      <c r="U886" s="123" t="e">
        <f t="shared" si="309"/>
        <v>#N/A</v>
      </c>
      <c r="V886" s="123"/>
      <c r="W886" s="178" t="e">
        <f>VLOOKUP(A886,raw_아이건설넷결과!C:H,6,FALSE)</f>
        <v>#N/A</v>
      </c>
      <c r="X886" s="84" t="e">
        <f t="shared" si="310"/>
        <v>#N/A</v>
      </c>
      <c r="Y886" s="118" t="e">
        <f t="shared" si="311"/>
        <v>#N/A</v>
      </c>
      <c r="Z886" s="121" t="e">
        <f t="shared" si="312"/>
        <v>#N/A</v>
      </c>
      <c r="AA886" s="83" t="e">
        <f t="shared" si="313"/>
        <v>#N/A</v>
      </c>
      <c r="AB886" s="118" t="e">
        <f t="shared" si="314"/>
        <v>#N/A</v>
      </c>
      <c r="AC886" s="61" t="e">
        <f>INDEX(raw_공고목록!A:A,MATCH(직접!$A886,raw_공고목록!C:C,0))</f>
        <v>#N/A</v>
      </c>
      <c r="AD886" s="61" t="e">
        <f t="shared" si="315"/>
        <v>#N/A</v>
      </c>
      <c r="AE886" s="186" t="e">
        <f>LEFT(VLOOKUP($A886,raw_공고목록!$C:$X,7,FALSE),10)</f>
        <v>#N/A</v>
      </c>
      <c r="AF886" s="9" t="e">
        <f>VLOOKUP(A886,raw_부광!A:L,12,FALSE)</f>
        <v>#N/A</v>
      </c>
    </row>
    <row r="887" spans="1:32" ht="12" customHeight="1">
      <c r="A887" s="19" t="s">
        <v>15092</v>
      </c>
      <c r="B887" s="203" t="str">
        <f>VLOOKUP(A887,raw_아이건설넷목록!$B:$R,2,FALSE)</f>
        <v xml:space="preserve">[기][A값][순][협정]저탄소분야 학과(친환경산업디자인과) 신설 인테리어 리모델링 공사(건축) </v>
      </c>
      <c r="C887" s="18" t="str">
        <f>VLOOKUP($A887,raw_아이건설넷목록!$B:$R,10,FALSE)</f>
        <v>서울지방조달청</v>
      </c>
      <c r="D887" s="19" t="s">
        <v>20</v>
      </c>
      <c r="E887" s="115">
        <f>VLOOKUP($A887,raw_아이건설넷목록!$B:$R,6,FALSE)</f>
        <v>508640000</v>
      </c>
      <c r="F887" s="115">
        <f>VLOOKUP($A887,raw_아이건설넷목록!$B:$R,5,FALSE)</f>
        <v>560337000</v>
      </c>
      <c r="G887" s="184">
        <v>1.0043599999999999</v>
      </c>
      <c r="H887" s="115">
        <f>VLOOKUP($A887,raw_아이건설넷목록!$B:$R,8,FALSE)</f>
        <v>27693883</v>
      </c>
      <c r="I887" s="114">
        <f>IF(E887="","-",IF(E887&lt;1000000000,낙찰하한율!$B$3,IF(AND(E887&lt;5000000000,E887&gt;=1000000000),낙찰하한율!$B$4,IF(AND(E887&gt;=5000000000,E887&lt;10000000000),낙찰하한율!$B$5,IF(AND(E887&gt;=10000000000,E887&lt;30000000000),낙찰하한율!$B$6)))))</f>
        <v>0.87744999999999995</v>
      </c>
      <c r="J887" s="115">
        <f t="shared" si="302"/>
        <v>497205257.18648392</v>
      </c>
      <c r="K887" s="115">
        <f>VLOOKUP($A887,raw_아이건설넷목록!$B:$R,9,FALSE)</f>
        <v>485583623</v>
      </c>
      <c r="L887" s="115">
        <f t="shared" si="303"/>
        <v>477946752.24435437</v>
      </c>
      <c r="M887" s="120">
        <f t="shared" si="304"/>
        <v>0.96519024181440172</v>
      </c>
      <c r="N887" s="115">
        <f t="shared" si="305"/>
        <v>497205257.18648392</v>
      </c>
      <c r="O887" s="119">
        <f t="shared" si="306"/>
        <v>0.8814745919010607</v>
      </c>
      <c r="P887" s="119"/>
      <c r="Q887" s="116">
        <f t="shared" si="307"/>
        <v>0.99997380342122733</v>
      </c>
      <c r="R887" s="134">
        <v>495048706</v>
      </c>
      <c r="S887" s="115" t="e">
        <f>VLOOKUP(A887,raw_아이건설넷결과!C:N,10,FALSE)</f>
        <v>#N/A</v>
      </c>
      <c r="T887" s="126" t="e">
        <f t="shared" si="308"/>
        <v>#N/A</v>
      </c>
      <c r="U887" s="123" t="e">
        <f t="shared" si="309"/>
        <v>#N/A</v>
      </c>
      <c r="V887" s="123"/>
      <c r="W887" s="178" t="e">
        <f>VLOOKUP(A887,raw_아이건설넷결과!C:H,6,FALSE)</f>
        <v>#N/A</v>
      </c>
      <c r="X887" s="84" t="e">
        <f t="shared" si="310"/>
        <v>#N/A</v>
      </c>
      <c r="Y887" s="118" t="e">
        <f t="shared" si="311"/>
        <v>#N/A</v>
      </c>
      <c r="Z887" s="121" t="e">
        <f t="shared" si="312"/>
        <v>#N/A</v>
      </c>
      <c r="AA887" s="83" t="e">
        <f t="shared" si="313"/>
        <v>#N/A</v>
      </c>
      <c r="AB887" s="118" t="e">
        <f t="shared" si="314"/>
        <v>#N/A</v>
      </c>
      <c r="AC887" s="61" t="e">
        <f>INDEX(raw_공고목록!A:A,MATCH(직접!$A887,raw_공고목록!C:C,0))</f>
        <v>#N/A</v>
      </c>
      <c r="AD887" s="61" t="e">
        <f t="shared" si="315"/>
        <v>#N/A</v>
      </c>
      <c r="AE887" s="186" t="e">
        <f>LEFT(VLOOKUP($A887,raw_공고목록!$C:$X,7,FALSE),10)</f>
        <v>#N/A</v>
      </c>
      <c r="AF887" s="9" t="e">
        <f>VLOOKUP(A887,raw_부광!A:L,12,FALSE)</f>
        <v>#N/A</v>
      </c>
    </row>
    <row r="888" spans="1:32" ht="12" customHeight="1">
      <c r="A888" s="19" t="s">
        <v>15145</v>
      </c>
      <c r="B888" s="203" t="str">
        <f>VLOOKUP(A888,raw_아이건설넷목록!$B:$R,2,FALSE)</f>
        <v xml:space="preserve">[기][정][A값][순]송파나루공원 관리사무소 신축 공사(건축,기계 분야) (긴급공고) (정정공고) </v>
      </c>
      <c r="C888" s="18" t="str">
        <f>VLOOKUP($A888,raw_아이건설넷목록!$B:$R,10,FALSE)</f>
        <v>서울특별시 송파구</v>
      </c>
      <c r="D888" s="19" t="s">
        <v>20</v>
      </c>
      <c r="E888" s="115">
        <f>VLOOKUP($A888,raw_아이건설넷목록!$B:$R,6,FALSE)</f>
        <v>1138198181</v>
      </c>
      <c r="F888" s="115">
        <f>VLOOKUP($A888,raw_아이건설넷목록!$B:$R,5,FALSE)</f>
        <v>1252018000</v>
      </c>
      <c r="G888" s="184">
        <v>1.00925</v>
      </c>
      <c r="H888" s="115">
        <f>VLOOKUP($A888,raw_아이건설넷목록!$B:$R,8,FALSE)</f>
        <v>62980109</v>
      </c>
      <c r="I888" s="114">
        <f>IF(E888="","-",IF(E888&lt;1000000000,낙찰하한율!$B$3,IF(AND(E888&lt;5000000000,E888&gt;=1000000000),낙찰하한율!$B$4,IF(AND(E888&gt;=5000000000,E888&lt;10000000000),낙찰하한율!$B$5,IF(AND(E888&gt;=10000000000,E888&lt;30000000000),낙찰하한율!$B$6)))))</f>
        <v>0.86745000000000005</v>
      </c>
      <c r="J888" s="115">
        <f t="shared" si="302"/>
        <v>1104457110.428375</v>
      </c>
      <c r="K888" s="115">
        <f>VLOOKUP($A888,raw_아이건설넷목록!$B:$R,9,FALSE)</f>
        <v>1076946186</v>
      </c>
      <c r="L888" s="115">
        <f t="shared" si="303"/>
        <v>1065169779.45609</v>
      </c>
      <c r="M888" s="120">
        <f t="shared" si="304"/>
        <v>0.97307591943355898</v>
      </c>
      <c r="N888" s="115">
        <f t="shared" si="305"/>
        <v>1104457110.428375</v>
      </c>
      <c r="O888" s="119">
        <f t="shared" si="306"/>
        <v>0.8758989173612256</v>
      </c>
      <c r="P888" s="119"/>
      <c r="Q888" s="116">
        <f t="shared" si="307"/>
        <v>0.99110730461993179</v>
      </c>
      <c r="R888" s="134">
        <v>1084753000</v>
      </c>
      <c r="S888" s="115" t="e">
        <f>VLOOKUP(A888,raw_아이건설넷결과!C:N,10,FALSE)</f>
        <v>#N/A</v>
      </c>
      <c r="T888" s="126" t="e">
        <f t="shared" si="308"/>
        <v>#N/A</v>
      </c>
      <c r="U888" s="123" t="e">
        <f t="shared" si="309"/>
        <v>#N/A</v>
      </c>
      <c r="V888" s="123"/>
      <c r="W888" s="178" t="e">
        <f>VLOOKUP(A888,raw_아이건설넷결과!C:H,6,FALSE)</f>
        <v>#N/A</v>
      </c>
      <c r="X888" s="84" t="e">
        <f t="shared" si="310"/>
        <v>#N/A</v>
      </c>
      <c r="Y888" s="118" t="e">
        <f t="shared" si="311"/>
        <v>#N/A</v>
      </c>
      <c r="Z888" s="121" t="e">
        <f t="shared" si="312"/>
        <v>#N/A</v>
      </c>
      <c r="AA888" s="83" t="e">
        <f t="shared" si="313"/>
        <v>#N/A</v>
      </c>
      <c r="AB888" s="118" t="e">
        <f t="shared" si="314"/>
        <v>#N/A</v>
      </c>
      <c r="AC888" s="61" t="e">
        <f>INDEX(raw_공고목록!A:A,MATCH(직접!$A888,raw_공고목록!C:C,0))</f>
        <v>#N/A</v>
      </c>
      <c r="AD888" s="61" t="e">
        <f t="shared" si="315"/>
        <v>#N/A</v>
      </c>
      <c r="AE888" s="186" t="e">
        <f>LEFT(VLOOKUP($A888,raw_공고목록!$C:$X,7,FALSE),10)</f>
        <v>#N/A</v>
      </c>
      <c r="AF888" s="9" t="e">
        <f>VLOOKUP(A888,raw_부광!A:L,12,FALSE)</f>
        <v>#N/A</v>
      </c>
    </row>
    <row r="889" spans="1:32" ht="12" customHeight="1">
      <c r="A889" s="19" t="s">
        <v>15150</v>
      </c>
      <c r="B889" s="203" t="str">
        <f>VLOOKUP(A889,raw_아이건설넷목록!$B:$R,2,FALSE)</f>
        <v xml:space="preserve">[기][A값][순]별밭어린이집 그린리모델링 공사(건축·기계) </v>
      </c>
      <c r="C889" s="18" t="str">
        <f>VLOOKUP($A889,raw_아이건설넷목록!$B:$R,10,FALSE)</f>
        <v>서울특별시 동대문구</v>
      </c>
      <c r="D889" s="19" t="s">
        <v>20</v>
      </c>
      <c r="E889" s="115">
        <f>VLOOKUP($A889,raw_아이건설넷목록!$B:$R,6,FALSE)</f>
        <v>120114545</v>
      </c>
      <c r="F889" s="115">
        <f>VLOOKUP($A889,raw_아이건설넷목록!$B:$R,5,FALSE)</f>
        <v>132126000</v>
      </c>
      <c r="G889" s="184">
        <v>1.00257</v>
      </c>
      <c r="H889" s="115">
        <f>VLOOKUP($A889,raw_아이건설넷목록!$B:$R,8,FALSE)</f>
        <v>6432330</v>
      </c>
      <c r="I889" s="114">
        <f>IF(E889="","-",IF(E889&lt;1000000000,낙찰하한율!$B$3,IF(AND(E889&lt;5000000000,E889&gt;=1000000000),낙찰하한율!$B$4,IF(AND(E889&gt;=5000000000,E889&lt;10000000000),낙찰하한율!$B$5,IF(AND(E889&gt;=10000000000,E889&lt;30000000000),낙찰하한율!$B$6)))))</f>
        <v>0.87744999999999995</v>
      </c>
      <c r="J889" s="115">
        <f t="shared" si="302"/>
        <v>117020191.01535898</v>
      </c>
      <c r="K889" s="115">
        <f>VLOOKUP($A889,raw_아이건설넷목록!$B:$R,9,FALSE)</f>
        <v>116232207</v>
      </c>
      <c r="L889" s="115">
        <f t="shared" si="303"/>
        <v>114200305.2965502</v>
      </c>
      <c r="M889" s="120">
        <f t="shared" si="304"/>
        <v>0.9782467926289331</v>
      </c>
      <c r="N889" s="115">
        <f t="shared" si="305"/>
        <v>117020191.01535898</v>
      </c>
      <c r="O889" s="119">
        <f t="shared" si="306"/>
        <v>0.8798204477230952</v>
      </c>
      <c r="P889" s="119"/>
      <c r="Q889" s="116">
        <f t="shared" si="307"/>
        <v>1.0030263717588384</v>
      </c>
      <c r="R889" s="134">
        <v>117073100</v>
      </c>
      <c r="S889" s="115" t="e">
        <f>VLOOKUP(A889,raw_아이건설넷결과!C:N,10,FALSE)</f>
        <v>#N/A</v>
      </c>
      <c r="T889" s="126" t="e">
        <f t="shared" si="308"/>
        <v>#N/A</v>
      </c>
      <c r="U889" s="123" t="e">
        <f t="shared" si="309"/>
        <v>#N/A</v>
      </c>
      <c r="V889" s="123"/>
      <c r="W889" s="178" t="e">
        <f>VLOOKUP(A889,raw_아이건설넷결과!C:H,6,FALSE)</f>
        <v>#N/A</v>
      </c>
      <c r="X889" s="84" t="e">
        <f t="shared" si="310"/>
        <v>#N/A</v>
      </c>
      <c r="Y889" s="118" t="e">
        <f t="shared" si="311"/>
        <v>#N/A</v>
      </c>
      <c r="Z889" s="121" t="e">
        <f t="shared" si="312"/>
        <v>#N/A</v>
      </c>
      <c r="AA889" s="83" t="e">
        <f t="shared" si="313"/>
        <v>#N/A</v>
      </c>
      <c r="AB889" s="118" t="e">
        <f t="shared" si="314"/>
        <v>#N/A</v>
      </c>
      <c r="AC889" s="61" t="e">
        <f>INDEX(raw_공고목록!A:A,MATCH(직접!$A889,raw_공고목록!C:C,0))</f>
        <v>#N/A</v>
      </c>
      <c r="AD889" s="61" t="e">
        <f t="shared" si="315"/>
        <v>#N/A</v>
      </c>
      <c r="AE889" s="186" t="e">
        <f>LEFT(VLOOKUP($A889,raw_공고목록!$C:$X,7,FALSE),10)</f>
        <v>#N/A</v>
      </c>
      <c r="AF889" s="9" t="e">
        <f>VLOOKUP(A889,raw_부광!A:L,12,FALSE)</f>
        <v>#N/A</v>
      </c>
    </row>
    <row r="890" spans="1:32" ht="12" customHeight="1">
      <c r="A890" s="19" t="s">
        <v>15154</v>
      </c>
      <c r="B890" s="203" t="str">
        <f>VLOOKUP(A890,raw_아이건설넷목록!$B:$R,2,FALSE)</f>
        <v xml:space="preserve">[기][A값][순]전동초 체육관 전면개선공사 </v>
      </c>
      <c r="C890" s="18" t="str">
        <f>VLOOKUP($A890,raw_아이건설넷목록!$B:$R,10,FALSE)</f>
        <v>서울특별시교육청 서울특별시동부교육지원청</v>
      </c>
      <c r="D890" s="19" t="s">
        <v>20</v>
      </c>
      <c r="E890" s="115">
        <f>VLOOKUP($A890,raw_아이건설넷목록!$B:$R,6,FALSE)</f>
        <v>486140000</v>
      </c>
      <c r="F890" s="115">
        <f>VLOOKUP($A890,raw_아이건설넷목록!$B:$R,5,FALSE)</f>
        <v>534754000</v>
      </c>
      <c r="G890" s="184">
        <v>1.0065900000000001</v>
      </c>
      <c r="H890" s="115">
        <f>VLOOKUP($A890,raw_아이건설넷목록!$B:$R,8,FALSE)</f>
        <v>27877270</v>
      </c>
      <c r="I890" s="114">
        <f>IF(E890="","-",IF(E890&lt;1000000000,낙찰하한율!$B$3,IF(AND(E890&lt;5000000000,E890&gt;=1000000000),낙찰하한율!$B$4,IF(AND(E890&gt;=5000000000,E890&lt;10000000000),낙찰하한율!$B$5,IF(AND(E890&gt;=10000000000,E890&lt;30000000000),낙찰하한율!$B$6)))))</f>
        <v>0.87744999999999995</v>
      </c>
      <c r="J890" s="115">
        <f t="shared" si="302"/>
        <v>475728415.86170697</v>
      </c>
      <c r="K890" s="115">
        <f>VLOOKUP($A890,raw_아이건설넷목록!$B:$R,9,FALSE)</f>
        <v>466546661</v>
      </c>
      <c r="L890" s="115">
        <f t="shared" si="303"/>
        <v>460228779.42607021</v>
      </c>
      <c r="M890" s="120">
        <f t="shared" si="304"/>
        <v>0.97355722256488852</v>
      </c>
      <c r="N890" s="115">
        <f t="shared" si="305"/>
        <v>475728415.86170697</v>
      </c>
      <c r="O890" s="119">
        <f t="shared" si="306"/>
        <v>0.88355041641329046</v>
      </c>
      <c r="P890" s="119"/>
      <c r="Q890" s="116">
        <f t="shared" si="307"/>
        <v>0.99121252793791115</v>
      </c>
      <c r="R890" s="134">
        <v>468513000</v>
      </c>
      <c r="S890" s="115" t="e">
        <f>VLOOKUP(A890,raw_아이건설넷결과!C:N,10,FALSE)</f>
        <v>#N/A</v>
      </c>
      <c r="T890" s="126" t="e">
        <f t="shared" si="308"/>
        <v>#N/A</v>
      </c>
      <c r="U890" s="123" t="e">
        <f t="shared" si="309"/>
        <v>#N/A</v>
      </c>
      <c r="V890" s="123"/>
      <c r="W890" s="178" t="e">
        <f>VLOOKUP(A890,raw_아이건설넷결과!C:H,6,FALSE)</f>
        <v>#N/A</v>
      </c>
      <c r="X890" s="84" t="e">
        <f t="shared" si="310"/>
        <v>#N/A</v>
      </c>
      <c r="Y890" s="118" t="e">
        <f t="shared" si="311"/>
        <v>#N/A</v>
      </c>
      <c r="Z890" s="121" t="e">
        <f t="shared" si="312"/>
        <v>#N/A</v>
      </c>
      <c r="AA890" s="83" t="e">
        <f t="shared" si="313"/>
        <v>#N/A</v>
      </c>
      <c r="AB890" s="118" t="e">
        <f t="shared" si="314"/>
        <v>#N/A</v>
      </c>
      <c r="AC890" s="61" t="e">
        <f>INDEX(raw_공고목록!A:A,MATCH(직접!$A890,raw_공고목록!C:C,0))</f>
        <v>#N/A</v>
      </c>
      <c r="AD890" s="61" t="e">
        <f t="shared" si="315"/>
        <v>#N/A</v>
      </c>
      <c r="AE890" s="186" t="e">
        <f>LEFT(VLOOKUP($A890,raw_공고목록!$C:$X,7,FALSE),10)</f>
        <v>#N/A</v>
      </c>
      <c r="AF890" s="9" t="e">
        <f>VLOOKUP(A890,raw_부광!A:L,12,FALSE)</f>
        <v>#N/A</v>
      </c>
    </row>
    <row r="891" spans="1:32" ht="12.6" customHeight="1">
      <c r="A891" s="9" t="s">
        <v>15162</v>
      </c>
      <c r="B891" s="203" t="str">
        <f>VLOOKUP(A891,raw_아이건설넷목록!$B:$R,2,FALSE)</f>
        <v xml:space="preserve">[기][A값][순]홍은1동제1공영주차장 보수보강공사 </v>
      </c>
      <c r="C891" s="18" t="str">
        <f>VLOOKUP($A891,raw_아이건설넷목록!$B:$R,10,FALSE)</f>
        <v>서울특별시 서대문구</v>
      </c>
      <c r="D891" s="19" t="s">
        <v>20</v>
      </c>
      <c r="E891" s="115">
        <f>VLOOKUP($A891,raw_아이건설넷목록!$B:$R,6,FALSE)</f>
        <v>250910000</v>
      </c>
      <c r="F891" s="115">
        <f>VLOOKUP($A891,raw_아이건설넷목록!$B:$R,5,FALSE)</f>
        <v>276001000</v>
      </c>
      <c r="G891" s="184">
        <v>1.0063599999999999</v>
      </c>
      <c r="H891" s="115">
        <f>VLOOKUP($A891,raw_아이건설넷목록!$B:$R,8,FALSE)</f>
        <v>13669603</v>
      </c>
      <c r="I891" s="114">
        <f>IF(E891="","-",IF(E891&lt;1000000000,낙찰하한율!$B$3,IF(AND(E891&lt;5000000000,E891&gt;=1000000000),낙찰하한율!$B$4,IF(AND(E891&gt;=5000000000,E891&lt;10000000000),낙찰하한율!$B$5,IF(AND(E891&gt;=10000000000,E891&lt;30000000000),낙찰하한율!$B$6)))))</f>
        <v>0.87744999999999995</v>
      </c>
      <c r="J891" s="115">
        <f t="shared" ref="J891:J906" si="316">(F891*G891-H891)*I891+H891</f>
        <v>245392533.51023194</v>
      </c>
      <c r="K891" s="115">
        <f>VLOOKUP($A891,raw_아이건설넷목록!$B:$R,9,FALSE)</f>
        <v>225602894</v>
      </c>
      <c r="L891" s="115">
        <f t="shared" ref="L891:L906" si="317">K891*G891*0.98</f>
        <v>222496973.83772317</v>
      </c>
      <c r="M891" s="120">
        <f t="shared" ref="M891:M906" si="318">((L891-H891)/I891+H891)/F891</f>
        <v>0.91181942698794083</v>
      </c>
      <c r="N891" s="115">
        <f t="shared" ref="N891:N906" si="319">J891</f>
        <v>245392533.51023194</v>
      </c>
      <c r="O891" s="119">
        <f t="shared" ref="O891:O906" si="320">(N891-H891)/(F891-H891)</f>
        <v>0.88332137578725256</v>
      </c>
      <c r="P891" s="119"/>
      <c r="Q891" s="116">
        <f t="shared" ref="Q891:Q906" si="321">((R891-H891)/I891+H891)/F891</f>
        <v>0.99069801600807961</v>
      </c>
      <c r="R891" s="134">
        <v>241599560</v>
      </c>
      <c r="S891" s="115" t="e">
        <f>VLOOKUP(A891,raw_아이건설넷결과!C:N,10,FALSE)</f>
        <v>#N/A</v>
      </c>
      <c r="T891" s="126" t="e">
        <f t="shared" ref="T891:T906" si="322">(R891-H891)/(W891-H891)*100</f>
        <v>#N/A</v>
      </c>
      <c r="U891" s="123" t="e">
        <f t="shared" ref="U891:U906" si="323">R891/W891*100</f>
        <v>#N/A</v>
      </c>
      <c r="V891" s="123"/>
      <c r="W891" s="178" t="e">
        <f>VLOOKUP(A891,raw_아이건설넷결과!C:H,6,FALSE)</f>
        <v>#N/A</v>
      </c>
      <c r="X891" s="84" t="e">
        <f t="shared" ref="X891:X906" si="324">W891/F891</f>
        <v>#N/A</v>
      </c>
      <c r="Y891" s="118" t="e">
        <f t="shared" ref="Y891:Y906" si="325">X891*100000</f>
        <v>#N/A</v>
      </c>
      <c r="Z891" s="121" t="e">
        <f t="shared" ref="Z891:Z906" si="326">(W891-H891)*I891+H891</f>
        <v>#N/A</v>
      </c>
      <c r="AA891" s="83" t="e">
        <f t="shared" ref="AA891:AA906" si="327">K891*X891</f>
        <v>#N/A</v>
      </c>
      <c r="AB891" s="118" t="e">
        <f t="shared" ref="AB891:AB906" si="328">AA891*0.98</f>
        <v>#N/A</v>
      </c>
      <c r="AC891" s="61" t="e">
        <f>INDEX(raw_공고목록!A:A,MATCH(직접!$A891,raw_공고목록!C:C,0))</f>
        <v>#N/A</v>
      </c>
      <c r="AD891" s="61" t="e">
        <f t="shared" ref="AD891:AD906" si="329">AC891+1/24</f>
        <v>#N/A</v>
      </c>
      <c r="AE891" s="186" t="e">
        <f>LEFT(VLOOKUP($A891,raw_공고목록!$C:$X,7,FALSE),10)</f>
        <v>#N/A</v>
      </c>
      <c r="AF891" s="9" t="e">
        <f>VLOOKUP(A891,raw_부광!A:L,12,FALSE)</f>
        <v>#N/A</v>
      </c>
    </row>
    <row r="892" spans="1:32" ht="12.6" customHeight="1">
      <c r="A892" s="9" t="s">
        <v>15164</v>
      </c>
      <c r="B892" s="203" t="str">
        <f>VLOOKUP(A892,raw_아이건설넷목록!$B:$R,2,FALSE)</f>
        <v xml:space="preserve">[기][A값][순](대행)덕수초 강당동(수영장) 균열 보수공사 (긴급공고) </v>
      </c>
      <c r="C892" s="18" t="str">
        <f>VLOOKUP($A892,raw_아이건설넷목록!$B:$R,10,FALSE)</f>
        <v>서울특별시교육청 서울특별시중부교육지원청</v>
      </c>
      <c r="D892" s="19" t="s">
        <v>20</v>
      </c>
      <c r="E892" s="115">
        <f>VLOOKUP($A892,raw_아이건설넷목록!$B:$R,6,FALSE)</f>
        <v>187890000</v>
      </c>
      <c r="F892" s="115">
        <f>VLOOKUP($A892,raw_아이건설넷목록!$B:$R,5,FALSE)</f>
        <v>206679000</v>
      </c>
      <c r="G892" s="184">
        <v>1.0003599999999999</v>
      </c>
      <c r="H892" s="115">
        <f>VLOOKUP($A892,raw_아이건설넷목록!$B:$R,8,FALSE)</f>
        <v>13280516</v>
      </c>
      <c r="I892" s="114">
        <f>IF(E892="","-",IF(E892&lt;1000000000,낙찰하한율!$B$3,IF(AND(E892&lt;5000000000,E892&gt;=1000000000),낙찰하한율!$B$4,IF(AND(E892&gt;=5000000000,E892&lt;10000000000),낙찰하한율!$B$5,IF(AND(E892&gt;=10000000000,E892&lt;30000000000),낙찰하한율!$B$6)))))</f>
        <v>0.87744999999999995</v>
      </c>
      <c r="J892" s="115">
        <f t="shared" si="316"/>
        <v>183043301.96167797</v>
      </c>
      <c r="K892" s="115">
        <f>VLOOKUP($A892,raw_아이건설넷목록!$B:$R,9,FALSE)</f>
        <v>172792093</v>
      </c>
      <c r="L892" s="115">
        <f t="shared" si="317"/>
        <v>169397212.19041038</v>
      </c>
      <c r="M892" s="120">
        <f t="shared" si="318"/>
        <v>0.92511294728800653</v>
      </c>
      <c r="N892" s="115">
        <f t="shared" si="319"/>
        <v>183043301.96167797</v>
      </c>
      <c r="O892" s="119">
        <f t="shared" si="320"/>
        <v>0.87778757335904434</v>
      </c>
      <c r="P892" s="119"/>
      <c r="Q892" s="116">
        <f t="shared" si="321"/>
        <v>0.99338289190509055</v>
      </c>
      <c r="R892" s="134">
        <v>181778000</v>
      </c>
      <c r="S892" s="115" t="e">
        <f>VLOOKUP(A892,raw_아이건설넷결과!C:N,10,FALSE)</f>
        <v>#N/A</v>
      </c>
      <c r="T892" s="126" t="e">
        <f t="shared" si="322"/>
        <v>#N/A</v>
      </c>
      <c r="U892" s="123" t="e">
        <f t="shared" si="323"/>
        <v>#N/A</v>
      </c>
      <c r="V892" s="123"/>
      <c r="W892" s="178" t="e">
        <f>VLOOKUP(A892,raw_아이건설넷결과!C:H,6,FALSE)</f>
        <v>#N/A</v>
      </c>
      <c r="X892" s="84" t="e">
        <f t="shared" si="324"/>
        <v>#N/A</v>
      </c>
      <c r="Y892" s="118" t="e">
        <f t="shared" si="325"/>
        <v>#N/A</v>
      </c>
      <c r="Z892" s="121" t="e">
        <f t="shared" si="326"/>
        <v>#N/A</v>
      </c>
      <c r="AA892" s="83" t="e">
        <f t="shared" si="327"/>
        <v>#N/A</v>
      </c>
      <c r="AB892" s="118" t="e">
        <f t="shared" si="328"/>
        <v>#N/A</v>
      </c>
      <c r="AC892" s="61" t="e">
        <f>INDEX(raw_공고목록!A:A,MATCH(직접!$A892,raw_공고목록!C:C,0))</f>
        <v>#N/A</v>
      </c>
      <c r="AD892" s="61" t="e">
        <f t="shared" si="329"/>
        <v>#N/A</v>
      </c>
      <c r="AE892" s="186" t="e">
        <f>LEFT(VLOOKUP($A892,raw_공고목록!$C:$X,7,FALSE),10)</f>
        <v>#N/A</v>
      </c>
      <c r="AF892" s="9" t="e">
        <f>VLOOKUP(A892,raw_부광!A:L,12,FALSE)</f>
        <v>#N/A</v>
      </c>
    </row>
    <row r="893" spans="1:32" ht="12.6" customHeight="1">
      <c r="A893" s="9" t="s">
        <v>15101</v>
      </c>
      <c r="B893" s="203" t="str">
        <f>VLOOKUP(A893,raw_아이건설넷목록!$B:$R,2,FALSE)</f>
        <v xml:space="preserve">[기][A값][순]대학본관 외벽 개선공사 (긴급공고) </v>
      </c>
      <c r="C893" s="18" t="str">
        <f>VLOOKUP($A893,raw_아이건설넷목록!$B:$R,10,FALSE)</f>
        <v>한국방송통신대학교</v>
      </c>
      <c r="D893" s="19" t="s">
        <v>20</v>
      </c>
      <c r="E893" s="115">
        <f>VLOOKUP($A893,raw_아이건설넷목록!$B:$R,6,FALSE)</f>
        <v>1129760000</v>
      </c>
      <c r="F893" s="115">
        <f>VLOOKUP($A893,raw_아이건설넷목록!$B:$R,5,FALSE)</f>
        <v>1242736000</v>
      </c>
      <c r="G893" s="184">
        <v>1.0099800000000001</v>
      </c>
      <c r="H893" s="115">
        <f>VLOOKUP($A893,raw_아이건설넷목록!$B:$R,8,FALSE)</f>
        <v>50865818</v>
      </c>
      <c r="I893" s="114">
        <f>IF(E893="","-",IF(E893&lt;1000000000,낙찰하한율!$B$3,IF(AND(E893&lt;5000000000,E893&gt;=1000000000),낙찰하한율!$B$4,IF(AND(E893&gt;=5000000000,E893&lt;10000000000),낙찰하한율!$B$5,IF(AND(E893&gt;=10000000000,E893&lt;30000000000),낙찰하한율!$B$6)))))</f>
        <v>0.86745000000000005</v>
      </c>
      <c r="J893" s="115">
        <f t="shared" si="316"/>
        <v>1095512160.5810361</v>
      </c>
      <c r="K893" s="115">
        <f>VLOOKUP($A893,raw_아이건설넷목록!$B:$R,9,FALSE)</f>
        <v>1084105705</v>
      </c>
      <c r="L893" s="115">
        <f t="shared" si="317"/>
        <v>1073026578.3371822</v>
      </c>
      <c r="M893" s="120">
        <f t="shared" si="318"/>
        <v>0.98912160886553657</v>
      </c>
      <c r="N893" s="115">
        <f t="shared" si="319"/>
        <v>1095512160.5810361</v>
      </c>
      <c r="O893" s="119">
        <f t="shared" si="320"/>
        <v>0.87647661495154017</v>
      </c>
      <c r="P893" s="119"/>
      <c r="Q893" s="116">
        <f t="shared" si="321"/>
        <v>1.0009994260551116</v>
      </c>
      <c r="R893" s="134">
        <v>1085831000</v>
      </c>
      <c r="S893" s="115" t="e">
        <f>VLOOKUP(A893,raw_아이건설넷결과!C:N,10,FALSE)</f>
        <v>#N/A</v>
      </c>
      <c r="T893" s="126" t="e">
        <f t="shared" si="322"/>
        <v>#N/A</v>
      </c>
      <c r="U893" s="123" t="e">
        <f t="shared" si="323"/>
        <v>#N/A</v>
      </c>
      <c r="V893" s="123"/>
      <c r="W893" s="178" t="e">
        <f>VLOOKUP(A893,raw_아이건설넷결과!C:H,6,FALSE)</f>
        <v>#N/A</v>
      </c>
      <c r="X893" s="84" t="e">
        <f t="shared" si="324"/>
        <v>#N/A</v>
      </c>
      <c r="Y893" s="118" t="e">
        <f t="shared" si="325"/>
        <v>#N/A</v>
      </c>
      <c r="Z893" s="121" t="e">
        <f t="shared" si="326"/>
        <v>#N/A</v>
      </c>
      <c r="AA893" s="83" t="e">
        <f t="shared" si="327"/>
        <v>#N/A</v>
      </c>
      <c r="AB893" s="118" t="e">
        <f t="shared" si="328"/>
        <v>#N/A</v>
      </c>
      <c r="AC893" s="61" t="e">
        <f>INDEX(raw_공고목록!A:A,MATCH(직접!$A893,raw_공고목록!C:C,0))</f>
        <v>#N/A</v>
      </c>
      <c r="AD893" s="61" t="e">
        <f t="shared" si="329"/>
        <v>#N/A</v>
      </c>
      <c r="AE893" s="186" t="e">
        <f>LEFT(VLOOKUP($A893,raw_공고목록!$C:$X,7,FALSE),10)</f>
        <v>#N/A</v>
      </c>
      <c r="AF893" s="9" t="e">
        <f>VLOOKUP(A893,raw_부광!A:L,12,FALSE)</f>
        <v>#N/A</v>
      </c>
    </row>
    <row r="894" spans="1:32" ht="12.6" customHeight="1">
      <c r="A894" s="9" t="s">
        <v>15169</v>
      </c>
      <c r="B894" s="203" t="str">
        <f>VLOOKUP(A894,raw_아이건설넷목록!$B:$R,2,FALSE)</f>
        <v xml:space="preserve">[기][A값][순]어린이병원 발달센터 리모델링공사(건축) (긴급공고) </v>
      </c>
      <c r="C894" s="18" t="str">
        <f>VLOOKUP($A894,raw_아이건설넷목록!$B:$R,10,FALSE)</f>
        <v>서울특별시</v>
      </c>
      <c r="D894" s="19" t="s">
        <v>20</v>
      </c>
      <c r="E894" s="115">
        <f>VLOOKUP($A894,raw_아이건설넷목록!$B:$R,6,FALSE)</f>
        <v>592709091</v>
      </c>
      <c r="F894" s="115">
        <f>VLOOKUP($A894,raw_아이건설넷목록!$B:$R,5,FALSE)</f>
        <v>651980000</v>
      </c>
      <c r="G894" s="184">
        <v>1.0065200000000001</v>
      </c>
      <c r="H894" s="115">
        <f>VLOOKUP($A894,raw_아이건설넷목록!$B:$R,8,FALSE)</f>
        <v>31319413</v>
      </c>
      <c r="I894" s="114">
        <f>IF(E894="","-",IF(E894&lt;1000000000,낙찰하한율!$B$3,IF(AND(E894&lt;5000000000,E894&gt;=1000000000),낙찰하한율!$B$4,IF(AND(E894&gt;=5000000000,E894&lt;10000000000),낙찰하한율!$B$5,IF(AND(E894&gt;=10000000000,E894&lt;30000000000),낙찰하한율!$B$6)))))</f>
        <v>0.87744999999999995</v>
      </c>
      <c r="J894" s="115">
        <f t="shared" si="316"/>
        <v>579648005.69166994</v>
      </c>
      <c r="K894" s="115">
        <f>VLOOKUP($A894,raw_아이건설넷목록!$B:$R,9,FALSE)</f>
        <v>566700092</v>
      </c>
      <c r="L894" s="115">
        <f t="shared" si="317"/>
        <v>558987077.0678432</v>
      </c>
      <c r="M894" s="120">
        <f t="shared" si="318"/>
        <v>0.97040453711888075</v>
      </c>
      <c r="N894" s="115">
        <f t="shared" si="319"/>
        <v>579648005.69166994</v>
      </c>
      <c r="O894" s="119">
        <f t="shared" si="320"/>
        <v>0.88345966245746155</v>
      </c>
      <c r="P894" s="119"/>
      <c r="Q894" s="116">
        <f t="shared" si="321"/>
        <v>1.0010520016319366</v>
      </c>
      <c r="R894" s="134">
        <v>576519874</v>
      </c>
      <c r="S894" s="115" t="e">
        <f>VLOOKUP(A894,raw_아이건설넷결과!C:N,10,FALSE)</f>
        <v>#N/A</v>
      </c>
      <c r="T894" s="126" t="e">
        <f t="shared" si="322"/>
        <v>#N/A</v>
      </c>
      <c r="U894" s="123" t="e">
        <f t="shared" si="323"/>
        <v>#N/A</v>
      </c>
      <c r="V894" s="123"/>
      <c r="W894" s="178" t="e">
        <f>VLOOKUP(A894,raw_아이건설넷결과!C:H,6,FALSE)</f>
        <v>#N/A</v>
      </c>
      <c r="X894" s="84" t="e">
        <f t="shared" si="324"/>
        <v>#N/A</v>
      </c>
      <c r="Y894" s="118" t="e">
        <f t="shared" si="325"/>
        <v>#N/A</v>
      </c>
      <c r="Z894" s="121" t="e">
        <f t="shared" si="326"/>
        <v>#N/A</v>
      </c>
      <c r="AA894" s="83" t="e">
        <f t="shared" si="327"/>
        <v>#N/A</v>
      </c>
      <c r="AB894" s="118" t="e">
        <f t="shared" si="328"/>
        <v>#N/A</v>
      </c>
      <c r="AC894" s="61" t="e">
        <f>INDEX(raw_공고목록!A:A,MATCH(직접!$A894,raw_공고목록!C:C,0))</f>
        <v>#N/A</v>
      </c>
      <c r="AD894" s="61" t="e">
        <f t="shared" si="329"/>
        <v>#N/A</v>
      </c>
      <c r="AE894" s="186" t="e">
        <f>LEFT(VLOOKUP($A894,raw_공고목록!$C:$X,7,FALSE),10)</f>
        <v>#N/A</v>
      </c>
      <c r="AF894" s="9" t="e">
        <f>VLOOKUP(A894,raw_부광!A:L,12,FALSE)</f>
        <v>#N/A</v>
      </c>
    </row>
    <row r="895" spans="1:32" ht="12.6" customHeight="1">
      <c r="A895" s="9" t="s">
        <v>15173</v>
      </c>
      <c r="B895" s="203" t="str">
        <f>VLOOKUP(A895,raw_아이건설넷목록!$B:$R,2,FALSE)</f>
        <v xml:space="preserve">[기][A값][순]말죽거리근린공원 배드민턴장 시설개선공사 (긴급공고) </v>
      </c>
      <c r="C895" s="18" t="str">
        <f>VLOOKUP($A895,raw_아이건설넷목록!$B:$R,10,FALSE)</f>
        <v>서울특별시 서초구</v>
      </c>
      <c r="D895" s="19" t="s">
        <v>20</v>
      </c>
      <c r="E895" s="115">
        <f>VLOOKUP($A895,raw_아이건설넷목록!$B:$R,6,FALSE)</f>
        <v>174156364</v>
      </c>
      <c r="F895" s="115">
        <f>VLOOKUP($A895,raw_아이건설넷목록!$B:$R,5,FALSE)</f>
        <v>191572000</v>
      </c>
      <c r="G895" s="184">
        <v>1.00257</v>
      </c>
      <c r="H895" s="115">
        <f>VLOOKUP($A895,raw_아이건설넷목록!$B:$R,8,FALSE)</f>
        <v>10252978</v>
      </c>
      <c r="I895" s="114">
        <f>IF(E895="","-",IF(E895&lt;1000000000,낙찰하한율!$B$3,IF(AND(E895&lt;5000000000,E895&gt;=1000000000),낙찰하한율!$B$4,IF(AND(E895&gt;=5000000000,E895&lt;10000000000),낙찰하한율!$B$5,IF(AND(E895&gt;=10000000000,E895&lt;30000000000),낙찰하한율!$B$6)))))</f>
        <v>0.87744999999999995</v>
      </c>
      <c r="J895" s="115">
        <f t="shared" si="316"/>
        <v>169783357.62199798</v>
      </c>
      <c r="K895" s="115">
        <f>VLOOKUP($A895,raw_아이건설넷목록!$B:$R,9,FALSE)</f>
        <v>144434518</v>
      </c>
      <c r="L895" s="115">
        <f t="shared" si="317"/>
        <v>141909600.41703478</v>
      </c>
      <c r="M895" s="120">
        <f t="shared" si="318"/>
        <v>0.83674840003537898</v>
      </c>
      <c r="N895" s="115">
        <f t="shared" si="319"/>
        <v>169783357.62199798</v>
      </c>
      <c r="O895" s="119">
        <f t="shared" si="320"/>
        <v>0.87983256175955982</v>
      </c>
      <c r="P895" s="119"/>
      <c r="Q895" s="116">
        <f t="shared" si="321"/>
        <v>1.0030973354731791</v>
      </c>
      <c r="R895" s="134">
        <v>169872000</v>
      </c>
      <c r="S895" s="115" t="e">
        <f>VLOOKUP(A895,raw_아이건설넷결과!C:N,10,FALSE)</f>
        <v>#N/A</v>
      </c>
      <c r="T895" s="126" t="e">
        <f t="shared" si="322"/>
        <v>#N/A</v>
      </c>
      <c r="U895" s="123" t="e">
        <f t="shared" si="323"/>
        <v>#N/A</v>
      </c>
      <c r="V895" s="123"/>
      <c r="W895" s="178" t="e">
        <f>VLOOKUP(A895,raw_아이건설넷결과!C:H,6,FALSE)</f>
        <v>#N/A</v>
      </c>
      <c r="X895" s="84" t="e">
        <f t="shared" si="324"/>
        <v>#N/A</v>
      </c>
      <c r="Y895" s="118" t="e">
        <f t="shared" si="325"/>
        <v>#N/A</v>
      </c>
      <c r="Z895" s="121" t="e">
        <f t="shared" si="326"/>
        <v>#N/A</v>
      </c>
      <c r="AA895" s="83" t="e">
        <f t="shared" si="327"/>
        <v>#N/A</v>
      </c>
      <c r="AB895" s="118" t="e">
        <f t="shared" si="328"/>
        <v>#N/A</v>
      </c>
      <c r="AC895" s="61" t="e">
        <f>INDEX(raw_공고목록!A:A,MATCH(직접!$A895,raw_공고목록!C:C,0))</f>
        <v>#N/A</v>
      </c>
      <c r="AD895" s="61" t="e">
        <f t="shared" si="329"/>
        <v>#N/A</v>
      </c>
      <c r="AE895" s="186" t="e">
        <f>LEFT(VLOOKUP($A895,raw_공고목록!$C:$X,7,FALSE),10)</f>
        <v>#N/A</v>
      </c>
      <c r="AF895" s="9" t="e">
        <f>VLOOKUP(A895,raw_부광!A:L,12,FALSE)</f>
        <v>#N/A</v>
      </c>
    </row>
    <row r="896" spans="1:32" ht="12.6" customHeight="1">
      <c r="A896" s="9" t="s">
        <v>15204</v>
      </c>
      <c r="B896" s="203" t="str">
        <f>VLOOKUP(A896,raw_아이건설넷목록!$B:$R,2,FALSE)</f>
        <v xml:space="preserve">[기][A값][수의](긴급)舊보라매치안센터 개보수공사 (건축·기계) (긴급공고) </v>
      </c>
      <c r="C896" s="18" t="str">
        <f>VLOOKUP($A896,raw_아이건설넷목록!$B:$R,10,FALSE)</f>
        <v>서울특별시 관악구</v>
      </c>
      <c r="D896" s="19" t="s">
        <v>20</v>
      </c>
      <c r="E896" s="115">
        <f>VLOOKUP($A896,raw_아이건설넷목록!$B:$R,6,FALSE)</f>
        <v>156425455</v>
      </c>
      <c r="F896" s="115">
        <f>VLOOKUP($A896,raw_아이건설넷목록!$B:$R,5,FALSE)</f>
        <v>172068000</v>
      </c>
      <c r="G896" s="184">
        <v>1.00637</v>
      </c>
      <c r="H896" s="115">
        <f>VLOOKUP($A896,raw_아이건설넷목록!$B:$R,8,FALSE)</f>
        <v>8254046</v>
      </c>
      <c r="I896" s="114">
        <f>IF(E896="","-",IF(E896&lt;1000000000,낙찰하한율!$B$3,IF(AND(E896&lt;5000000000,E896&gt;=1000000000),낙찰하한율!$B$4,IF(AND(E896&gt;=5000000000,E896&lt;10000000000),낙찰하한율!$B$5,IF(AND(E896&gt;=10000000000,E896&lt;30000000000),낙찰하한율!$B$6)))))</f>
        <v>0.87744999999999995</v>
      </c>
      <c r="J896" s="115">
        <f t="shared" si="316"/>
        <v>152954349.33154199</v>
      </c>
      <c r="K896" s="115">
        <f>VLOOKUP($A896,raw_아이건설넷목록!$B:$R,9,FALSE)</f>
        <v>0</v>
      </c>
      <c r="L896" s="115">
        <f t="shared" si="317"/>
        <v>0</v>
      </c>
      <c r="M896" s="120">
        <f t="shared" si="318"/>
        <v>-6.6997363317077077E-3</v>
      </c>
      <c r="N896" s="115">
        <f t="shared" si="319"/>
        <v>152954349.33154199</v>
      </c>
      <c r="O896" s="119">
        <f t="shared" si="320"/>
        <v>0.88332098577842755</v>
      </c>
      <c r="P896" s="119"/>
      <c r="Q896" s="116" t="e">
        <f t="shared" si="321"/>
        <v>#N/A</v>
      </c>
      <c r="R896" s="134" t="e">
        <f>VLOOKUP(A896,raw_아이건설넷결과!C:J,8,FALSE)</f>
        <v>#N/A</v>
      </c>
      <c r="S896" s="115" t="e">
        <f>VLOOKUP(A896,raw_아이건설넷결과!C:N,10,FALSE)</f>
        <v>#N/A</v>
      </c>
      <c r="T896" s="126" t="e">
        <f t="shared" si="322"/>
        <v>#N/A</v>
      </c>
      <c r="U896" s="123" t="e">
        <f t="shared" si="323"/>
        <v>#N/A</v>
      </c>
      <c r="V896" s="123"/>
      <c r="W896" s="178" t="e">
        <f>VLOOKUP(A896,raw_아이건설넷결과!C:H,6,FALSE)</f>
        <v>#N/A</v>
      </c>
      <c r="X896" s="84" t="e">
        <f t="shared" si="324"/>
        <v>#N/A</v>
      </c>
      <c r="Y896" s="118" t="e">
        <f t="shared" si="325"/>
        <v>#N/A</v>
      </c>
      <c r="Z896" s="121" t="e">
        <f t="shared" si="326"/>
        <v>#N/A</v>
      </c>
      <c r="AA896" s="83" t="e">
        <f t="shared" si="327"/>
        <v>#N/A</v>
      </c>
      <c r="AB896" s="118" t="e">
        <f t="shared" si="328"/>
        <v>#N/A</v>
      </c>
      <c r="AC896" s="61" t="e">
        <f>INDEX(raw_공고목록!A:A,MATCH(직접!$A896,raw_공고목록!C:C,0))</f>
        <v>#N/A</v>
      </c>
      <c r="AD896" s="61" t="e">
        <f t="shared" si="329"/>
        <v>#N/A</v>
      </c>
      <c r="AE896" s="186" t="e">
        <f>LEFT(VLOOKUP($A896,raw_공고목록!$C:$X,7,FALSE),10)</f>
        <v>#N/A</v>
      </c>
      <c r="AF896" s="9" t="e">
        <f>VLOOKUP(A896,raw_부광!A:L,12,FALSE)</f>
        <v>#N/A</v>
      </c>
    </row>
    <row r="897" spans="1:32" ht="12.6" customHeight="1">
      <c r="A897" s="9" t="s">
        <v>15212</v>
      </c>
      <c r="B897" s="203" t="str">
        <f>VLOOKUP(A897,raw_아이건설넷목록!$B:$R,2,FALSE)</f>
        <v xml:space="preserve">[수의]우신고등학교 본관 장애인편의시설(승강기 등) 설치 건축공사 </v>
      </c>
      <c r="C897" s="18" t="str">
        <f>VLOOKUP($A897,raw_아이건설넷목록!$B:$R,10,FALSE)</f>
        <v>서울특별시교육청 우신고등학교</v>
      </c>
      <c r="D897" s="19" t="s">
        <v>20</v>
      </c>
      <c r="E897" s="115">
        <f>VLOOKUP($A897,raw_아이건설넷목록!$B:$R,6,FALSE)</f>
        <v>236836364</v>
      </c>
      <c r="F897" s="115">
        <f>VLOOKUP($A897,raw_아이건설넷목록!$B:$R,5,FALSE)</f>
        <v>260520000</v>
      </c>
      <c r="G897" s="184">
        <v>1.0036799999999999</v>
      </c>
      <c r="H897" s="115">
        <f>VLOOKUP($A897,raw_아이건설넷목록!$B:$R,8,FALSE)</f>
        <v>0</v>
      </c>
      <c r="I897" s="114">
        <f>IF(E897="","-",IF(E897&lt;1000000000,낙찰하한율!$B$3,IF(AND(E897&lt;5000000000,E897&gt;=1000000000),낙찰하한율!$B$4,IF(AND(E897&gt;=5000000000,E897&lt;10000000000),낙찰하한율!$B$5,IF(AND(E897&gt;=10000000000,E897&lt;30000000000),낙찰하한율!$B$6)))))</f>
        <v>0.87744999999999995</v>
      </c>
      <c r="J897" s="115">
        <f t="shared" si="316"/>
        <v>229434497.24831995</v>
      </c>
      <c r="K897" s="115">
        <f>VLOOKUP($A897,raw_아이건설넷목록!$B:$R,9,FALSE)</f>
        <v>0</v>
      </c>
      <c r="L897" s="115">
        <f t="shared" si="317"/>
        <v>0</v>
      </c>
      <c r="M897" s="120">
        <f t="shared" si="318"/>
        <v>0</v>
      </c>
      <c r="N897" s="115">
        <f t="shared" si="319"/>
        <v>229434497.24831995</v>
      </c>
      <c r="O897" s="119">
        <f t="shared" si="320"/>
        <v>0.88067901599999987</v>
      </c>
      <c r="P897" s="119"/>
      <c r="Q897" s="116">
        <f t="shared" si="321"/>
        <v>1.0059421083404232</v>
      </c>
      <c r="R897" s="134">
        <v>229951600</v>
      </c>
      <c r="S897" s="115" t="e">
        <f>VLOOKUP(A897,raw_아이건설넷결과!C:N,10,FALSE)</f>
        <v>#N/A</v>
      </c>
      <c r="T897" s="126" t="e">
        <f t="shared" si="322"/>
        <v>#N/A</v>
      </c>
      <c r="U897" s="123" t="e">
        <f t="shared" si="323"/>
        <v>#N/A</v>
      </c>
      <c r="V897" s="123"/>
      <c r="W897" s="178" t="e">
        <f>VLOOKUP(A897,raw_아이건설넷결과!C:H,6,FALSE)</f>
        <v>#N/A</v>
      </c>
      <c r="X897" s="84" t="e">
        <f t="shared" si="324"/>
        <v>#N/A</v>
      </c>
      <c r="Y897" s="118" t="e">
        <f t="shared" si="325"/>
        <v>#N/A</v>
      </c>
      <c r="Z897" s="121" t="e">
        <f t="shared" si="326"/>
        <v>#N/A</v>
      </c>
      <c r="AA897" s="83" t="e">
        <f t="shared" si="327"/>
        <v>#N/A</v>
      </c>
      <c r="AB897" s="118" t="e">
        <f t="shared" si="328"/>
        <v>#N/A</v>
      </c>
      <c r="AC897" s="61" t="e">
        <f>INDEX(raw_공고목록!A:A,MATCH(직접!$A897,raw_공고목록!C:C,0))</f>
        <v>#N/A</v>
      </c>
      <c r="AD897" s="61" t="e">
        <f t="shared" si="329"/>
        <v>#N/A</v>
      </c>
      <c r="AE897" s="186" t="e">
        <f>LEFT(VLOOKUP($A897,raw_공고목록!$C:$X,7,FALSE),10)</f>
        <v>#N/A</v>
      </c>
      <c r="AF897" s="9" t="e">
        <f>VLOOKUP(A897,raw_부광!A:L,12,FALSE)</f>
        <v>#N/A</v>
      </c>
    </row>
    <row r="898" spans="1:32" ht="12" customHeight="1">
      <c r="A898" s="9" t="s">
        <v>15218</v>
      </c>
      <c r="B898" s="203" t="str">
        <f>VLOOKUP(A898,raw_아이건설넷목록!$B:$R,2,FALSE)</f>
        <v xml:space="preserve">[기][A값][순]성북천 미디어글라스 설치공사 </v>
      </c>
      <c r="C898" s="18" t="str">
        <f>VLOOKUP($A898,raw_아이건설넷목록!$B:$R,10,FALSE)</f>
        <v>서울특별시 동대문구</v>
      </c>
      <c r="D898" s="19" t="s">
        <v>20</v>
      </c>
      <c r="E898" s="115">
        <f>VLOOKUP($A898,raw_아이건설넷목록!$B:$R,6,FALSE)</f>
        <v>91353637</v>
      </c>
      <c r="F898" s="115">
        <f>VLOOKUP($A898,raw_아이건설넷목록!$B:$R,5,FALSE)</f>
        <v>100489000</v>
      </c>
      <c r="G898" s="184">
        <v>1.00637</v>
      </c>
      <c r="H898" s="115">
        <f>VLOOKUP($A898,raw_아이건설넷목록!$B:$R,8,FALSE)</f>
        <v>9191017</v>
      </c>
      <c r="I898" s="114">
        <f>IF(E898="","-",IF(E898&lt;1000000000,낙찰하한율!$B$3,IF(AND(E898&lt;5000000000,E898&gt;=1000000000),낙찰하한율!$B$4,IF(AND(E898&gt;=5000000000,E898&lt;10000000000),낙찰하한율!$B$5,IF(AND(E898&gt;=10000000000,E898&lt;30000000000),낙찰하한율!$B$6)))))</f>
        <v>0.87744999999999995</v>
      </c>
      <c r="J898" s="115">
        <f t="shared" si="316"/>
        <v>89862101.028678492</v>
      </c>
      <c r="K898" s="115">
        <f>VLOOKUP($A898,raw_아이건설넷목록!$B:$R,9,FALSE)</f>
        <v>85269847</v>
      </c>
      <c r="L898" s="115">
        <f t="shared" si="317"/>
        <v>84096755.6068822</v>
      </c>
      <c r="M898" s="120">
        <f t="shared" si="318"/>
        <v>0.94098405124693518</v>
      </c>
      <c r="N898" s="115">
        <f t="shared" si="319"/>
        <v>89862101.028678492</v>
      </c>
      <c r="O898" s="119">
        <f t="shared" si="320"/>
        <v>0.88360204002183151</v>
      </c>
      <c r="P898" s="119"/>
      <c r="Q898" s="116">
        <f t="shared" si="321"/>
        <v>1.0048490196932103</v>
      </c>
      <c r="R898" s="134">
        <v>89727990</v>
      </c>
      <c r="S898" s="115" t="e">
        <f>VLOOKUP(A898,raw_아이건설넷결과!C:N,10,FALSE)</f>
        <v>#N/A</v>
      </c>
      <c r="T898" s="126" t="e">
        <f t="shared" si="322"/>
        <v>#N/A</v>
      </c>
      <c r="U898" s="123" t="e">
        <f t="shared" si="323"/>
        <v>#N/A</v>
      </c>
      <c r="V898" s="123"/>
      <c r="W898" s="178" t="e">
        <f>VLOOKUP(A898,raw_아이건설넷결과!C:H,6,FALSE)</f>
        <v>#N/A</v>
      </c>
      <c r="X898" s="84" t="e">
        <f t="shared" si="324"/>
        <v>#N/A</v>
      </c>
      <c r="Y898" s="118" t="e">
        <f t="shared" si="325"/>
        <v>#N/A</v>
      </c>
      <c r="Z898" s="121" t="e">
        <f t="shared" si="326"/>
        <v>#N/A</v>
      </c>
      <c r="AA898" s="83" t="e">
        <f t="shared" si="327"/>
        <v>#N/A</v>
      </c>
      <c r="AB898" s="118" t="e">
        <f t="shared" si="328"/>
        <v>#N/A</v>
      </c>
      <c r="AC898" s="61" t="e">
        <f>INDEX(raw_공고목록!A:A,MATCH(직접!$A898,raw_공고목록!C:C,0))</f>
        <v>#N/A</v>
      </c>
      <c r="AD898" s="61" t="e">
        <f t="shared" si="329"/>
        <v>#N/A</v>
      </c>
      <c r="AE898" s="186" t="e">
        <f>LEFT(VLOOKUP($A898,raw_공고목록!$C:$X,7,FALSE),10)</f>
        <v>#N/A</v>
      </c>
      <c r="AF898" s="9" t="e">
        <f>VLOOKUP(A898,raw_부광!A:L,12,FALSE)</f>
        <v>#N/A</v>
      </c>
    </row>
    <row r="899" spans="1:32" ht="12.6" customHeight="1">
      <c r="A899" s="9" t="s">
        <v>15223</v>
      </c>
      <c r="B899" s="203" t="str">
        <f>VLOOKUP(A899,raw_아이건설넷목록!$B:$R,2,FALSE)</f>
        <v xml:space="preserve">[기][A값][수의]구립 응암어린이집 그린리모델링 공사 </v>
      </c>
      <c r="C899" s="18" t="str">
        <f>VLOOKUP($A899,raw_아이건설넷목록!$B:$R,10,FALSE)</f>
        <v>서울특별시 은평구</v>
      </c>
      <c r="D899" s="19" t="s">
        <v>20</v>
      </c>
      <c r="E899" s="115">
        <f>VLOOKUP($A899,raw_아이건설넷목록!$B:$R,6,FALSE)</f>
        <v>274456365</v>
      </c>
      <c r="F899" s="115">
        <f>VLOOKUP($A899,raw_아이건설넷목록!$B:$R,5,FALSE)</f>
        <v>301902000</v>
      </c>
      <c r="G899" s="184">
        <v>1.00467</v>
      </c>
      <c r="H899" s="115">
        <f>VLOOKUP($A899,raw_아이건설넷목록!$B:$R,8,FALSE)</f>
        <v>17167390</v>
      </c>
      <c r="I899" s="114">
        <f>IF(E899="","-",IF(E899&lt;1000000000,낙찰하한율!$B$3,IF(AND(E899&lt;5000000000,E899&gt;=1000000000),낙찰하한율!$B$4,IF(AND(E899&gt;=5000000000,E899&lt;10000000000),낙찰하한율!$B$5,IF(AND(E899&gt;=10000000000,E899&lt;30000000000),낙찰하한율!$B$6)))))</f>
        <v>0.87744999999999995</v>
      </c>
      <c r="J899" s="115">
        <f t="shared" si="316"/>
        <v>268244874.80373296</v>
      </c>
      <c r="K899" s="115">
        <f>VLOOKUP($A899,raw_아이건설넷목록!$B:$R,9,FALSE)</f>
        <v>0</v>
      </c>
      <c r="L899" s="115">
        <f t="shared" si="317"/>
        <v>0</v>
      </c>
      <c r="M899" s="120">
        <f t="shared" si="318"/>
        <v>-7.9419878902285707E-3</v>
      </c>
      <c r="N899" s="115">
        <f t="shared" si="319"/>
        <v>268244874.80373296</v>
      </c>
      <c r="O899" s="119">
        <f t="shared" si="320"/>
        <v>0.88179475197529711</v>
      </c>
      <c r="P899" s="119"/>
      <c r="Q899" s="116">
        <f t="shared" si="321"/>
        <v>0.99224898739593881</v>
      </c>
      <c r="R899" s="134">
        <v>264954500</v>
      </c>
      <c r="S899" s="115" t="e">
        <f>VLOOKUP(A899,raw_아이건설넷결과!C:N,10,FALSE)</f>
        <v>#N/A</v>
      </c>
      <c r="T899" s="126" t="e">
        <f t="shared" si="322"/>
        <v>#N/A</v>
      </c>
      <c r="U899" s="123" t="e">
        <f t="shared" si="323"/>
        <v>#N/A</v>
      </c>
      <c r="V899" s="123"/>
      <c r="W899" s="178" t="e">
        <f>VLOOKUP(A899,raw_아이건설넷결과!C:H,6,FALSE)</f>
        <v>#N/A</v>
      </c>
      <c r="X899" s="84" t="e">
        <f t="shared" si="324"/>
        <v>#N/A</v>
      </c>
      <c r="Y899" s="118" t="e">
        <f t="shared" si="325"/>
        <v>#N/A</v>
      </c>
      <c r="Z899" s="121" t="e">
        <f t="shared" si="326"/>
        <v>#N/A</v>
      </c>
      <c r="AA899" s="83" t="e">
        <f t="shared" si="327"/>
        <v>#N/A</v>
      </c>
      <c r="AB899" s="118" t="e">
        <f t="shared" si="328"/>
        <v>#N/A</v>
      </c>
      <c r="AC899" s="61" t="e">
        <f>INDEX(raw_공고목록!A:A,MATCH(직접!$A899,raw_공고목록!C:C,0))</f>
        <v>#N/A</v>
      </c>
      <c r="AD899" s="61" t="e">
        <f t="shared" si="329"/>
        <v>#N/A</v>
      </c>
      <c r="AE899" s="186" t="e">
        <f>LEFT(VLOOKUP($A899,raw_공고목록!$C:$X,7,FALSE),10)</f>
        <v>#N/A</v>
      </c>
      <c r="AF899" s="9" t="e">
        <f>VLOOKUP(A899,raw_부광!A:L,12,FALSE)</f>
        <v>#N/A</v>
      </c>
    </row>
    <row r="900" spans="1:32" ht="12.6" customHeight="1">
      <c r="A900" s="9" t="s">
        <v>15226</v>
      </c>
      <c r="B900" s="203" t="str">
        <f>VLOOKUP(A900,raw_아이건설넷목록!$B:$R,2,FALSE)</f>
        <v xml:space="preserve">[기][A값][순]서초문화예술회관 승강기 설치 및 출입구 개선공사(건축,토목,조경) (긴급공고) </v>
      </c>
      <c r="C900" s="18" t="str">
        <f>VLOOKUP($A900,raw_아이건설넷목록!$B:$R,10,FALSE)</f>
        <v>서울특별시 서초구</v>
      </c>
      <c r="D900" s="19" t="s">
        <v>20</v>
      </c>
      <c r="E900" s="115">
        <f>VLOOKUP($A900,raw_아이건설넷목록!$B:$R,6,FALSE)</f>
        <v>755090000</v>
      </c>
      <c r="F900" s="115">
        <f>VLOOKUP($A900,raw_아이건설넷목록!$B:$R,5,FALSE)</f>
        <v>830599000</v>
      </c>
      <c r="G900" s="184">
        <v>1.0065599999999999</v>
      </c>
      <c r="H900" s="115">
        <f>VLOOKUP($A900,raw_아이건설넷목록!$B:$R,8,FALSE)</f>
        <v>38213218</v>
      </c>
      <c r="I900" s="114">
        <f>IF(E900="","-",IF(E900&lt;1000000000,낙찰하한율!$B$3,IF(AND(E900&lt;5000000000,E900&gt;=1000000000),낙찰하한율!$B$4,IF(AND(E900&gt;=5000000000,E900&lt;10000000000),낙찰하한율!$B$5,IF(AND(E900&gt;=10000000000,E900&lt;30000000000),낙찰하한율!$B$6)))))</f>
        <v>0.87744999999999995</v>
      </c>
      <c r="J900" s="115">
        <f t="shared" si="316"/>
        <v>738273110.06302786</v>
      </c>
      <c r="K900" s="115">
        <f>VLOOKUP($A900,raw_아이건설넷목록!$B:$R,9,FALSE)</f>
        <v>501469658</v>
      </c>
      <c r="L900" s="115">
        <f t="shared" si="317"/>
        <v>494664112.97735035</v>
      </c>
      <c r="M900" s="120">
        <f t="shared" si="318"/>
        <v>0.67230374609772758</v>
      </c>
      <c r="N900" s="115">
        <f t="shared" si="319"/>
        <v>738273110.06302786</v>
      </c>
      <c r="O900" s="119">
        <f t="shared" si="320"/>
        <v>0.88348366157714309</v>
      </c>
      <c r="P900" s="119"/>
      <c r="Q900" s="116">
        <f t="shared" si="321"/>
        <v>0.99596099658197113</v>
      </c>
      <c r="R900" s="134">
        <v>730548460</v>
      </c>
      <c r="S900" s="115" t="e">
        <f>VLOOKUP(A900,raw_아이건설넷결과!C:N,10,FALSE)</f>
        <v>#N/A</v>
      </c>
      <c r="T900" s="126" t="e">
        <f t="shared" si="322"/>
        <v>#N/A</v>
      </c>
      <c r="U900" s="123" t="e">
        <f t="shared" si="323"/>
        <v>#N/A</v>
      </c>
      <c r="V900" s="123"/>
      <c r="W900" s="178" t="e">
        <f>VLOOKUP(A900,raw_아이건설넷결과!C:H,6,FALSE)</f>
        <v>#N/A</v>
      </c>
      <c r="X900" s="84" t="e">
        <f t="shared" si="324"/>
        <v>#N/A</v>
      </c>
      <c r="Y900" s="118" t="e">
        <f t="shared" si="325"/>
        <v>#N/A</v>
      </c>
      <c r="Z900" s="121" t="e">
        <f t="shared" si="326"/>
        <v>#N/A</v>
      </c>
      <c r="AA900" s="83" t="e">
        <f t="shared" si="327"/>
        <v>#N/A</v>
      </c>
      <c r="AB900" s="118" t="e">
        <f t="shared" si="328"/>
        <v>#N/A</v>
      </c>
      <c r="AC900" s="61" t="e">
        <f>INDEX(raw_공고목록!A:A,MATCH(직접!$A900,raw_공고목록!C:C,0))</f>
        <v>#N/A</v>
      </c>
      <c r="AD900" s="61" t="e">
        <f t="shared" si="329"/>
        <v>#N/A</v>
      </c>
      <c r="AE900" s="186" t="e">
        <f>LEFT(VLOOKUP($A900,raw_공고목록!$C:$X,7,FALSE),10)</f>
        <v>#N/A</v>
      </c>
      <c r="AF900" s="9" t="e">
        <f>VLOOKUP(A900,raw_부광!A:L,12,FALSE)</f>
        <v>#N/A</v>
      </c>
    </row>
    <row r="901" spans="1:32" ht="12.6" customHeight="1">
      <c r="A901" s="9" t="s">
        <v>15228</v>
      </c>
      <c r="B901" s="203" t="str">
        <f>VLOOKUP(A901,raw_아이건설넷목록!$B:$R,2,FALSE)</f>
        <v xml:space="preserve">[기][A값][수의]불광천(증산) 공중화장실 재설치 공사 </v>
      </c>
      <c r="C901" s="18" t="str">
        <f>VLOOKUP($A901,raw_아이건설넷목록!$B:$R,10,FALSE)</f>
        <v>서울특별시 은평구</v>
      </c>
      <c r="D901" s="19" t="s">
        <v>20</v>
      </c>
      <c r="E901" s="115">
        <f>VLOOKUP($A901,raw_아이건설넷목록!$B:$R,6,FALSE)</f>
        <v>87790909</v>
      </c>
      <c r="F901" s="115">
        <f>VLOOKUP($A901,raw_아이건설넷목록!$B:$R,5,FALSE)</f>
        <v>96570000</v>
      </c>
      <c r="G901" s="184">
        <v>1.0093399999999999</v>
      </c>
      <c r="H901" s="115">
        <f>VLOOKUP($A901,raw_아이건설넷목록!$B:$R,8,FALSE)</f>
        <v>4451649</v>
      </c>
      <c r="I901" s="114">
        <f>IF(E901="","-",IF(E901&lt;1000000000,낙찰하한율!$B$3,IF(AND(E901&lt;5000000000,E901&gt;=1000000000),낙찰하한율!$B$4,IF(AND(E901&gt;=5000000000,E901&lt;10000000000),낙찰하한율!$B$5,IF(AND(E901&gt;=10000000000,E901&lt;30000000000),낙찰하한율!$B$6)))))</f>
        <v>0.87744999999999995</v>
      </c>
      <c r="J901" s="115">
        <f t="shared" si="316"/>
        <v>86072324.221259996</v>
      </c>
      <c r="K901" s="115">
        <f>VLOOKUP($A901,raw_아이건설넷목록!$B:$R,9,FALSE)</f>
        <v>0</v>
      </c>
      <c r="L901" s="115">
        <f t="shared" si="317"/>
        <v>0</v>
      </c>
      <c r="M901" s="120">
        <f t="shared" si="318"/>
        <v>-6.4382764393369216E-3</v>
      </c>
      <c r="N901" s="115">
        <f t="shared" si="319"/>
        <v>86072324.221259996</v>
      </c>
      <c r="O901" s="119">
        <f t="shared" si="320"/>
        <v>0.88604142752468507</v>
      </c>
      <c r="P901" s="119"/>
      <c r="Q901" s="116">
        <f t="shared" si="321"/>
        <v>0.99858400195542962</v>
      </c>
      <c r="R901" s="134">
        <v>85160911</v>
      </c>
      <c r="S901" s="115" t="e">
        <f>VLOOKUP(A901,raw_아이건설넷결과!C:N,10,FALSE)</f>
        <v>#N/A</v>
      </c>
      <c r="T901" s="126" t="e">
        <f t="shared" si="322"/>
        <v>#N/A</v>
      </c>
      <c r="U901" s="123" t="e">
        <f t="shared" si="323"/>
        <v>#N/A</v>
      </c>
      <c r="V901" s="123"/>
      <c r="W901" s="178" t="e">
        <f>VLOOKUP(A901,raw_아이건설넷결과!C:H,6,FALSE)</f>
        <v>#N/A</v>
      </c>
      <c r="X901" s="84" t="e">
        <f t="shared" si="324"/>
        <v>#N/A</v>
      </c>
      <c r="Y901" s="118" t="e">
        <f t="shared" si="325"/>
        <v>#N/A</v>
      </c>
      <c r="Z901" s="121" t="e">
        <f t="shared" si="326"/>
        <v>#N/A</v>
      </c>
      <c r="AA901" s="83" t="e">
        <f t="shared" si="327"/>
        <v>#N/A</v>
      </c>
      <c r="AB901" s="118" t="e">
        <f t="shared" si="328"/>
        <v>#N/A</v>
      </c>
      <c r="AC901" s="61" t="e">
        <f>INDEX(raw_공고목록!A:A,MATCH(직접!$A901,raw_공고목록!C:C,0))</f>
        <v>#N/A</v>
      </c>
      <c r="AD901" s="61" t="e">
        <f t="shared" si="329"/>
        <v>#N/A</v>
      </c>
      <c r="AE901" s="186" t="e">
        <f>LEFT(VLOOKUP($A901,raw_공고목록!$C:$X,7,FALSE),10)</f>
        <v>#N/A</v>
      </c>
      <c r="AF901" s="9" t="e">
        <f>VLOOKUP(A901,raw_부광!A:L,12,FALSE)</f>
        <v>#N/A</v>
      </c>
    </row>
    <row r="902" spans="1:32" ht="12.6" customHeight="1">
      <c r="A902" s="9" t="s">
        <v>15231</v>
      </c>
      <c r="B902" s="203" t="str">
        <f>VLOOKUP(A902,raw_아이건설넷목록!$B:$R,2,FALSE)</f>
        <v xml:space="preserve">[기][A값][순]방학중 교사동 텍스설치 및 기타공사(장기계속) </v>
      </c>
      <c r="C902" s="18" t="str">
        <f>VLOOKUP($A902,raw_아이건설넷목록!$B:$R,10,FALSE)</f>
        <v>서울특별시교육청 서울특별시북부교육지원청</v>
      </c>
      <c r="D902" s="19" t="s">
        <v>20</v>
      </c>
      <c r="E902" s="115">
        <f>VLOOKUP($A902,raw_아이건설넷목록!$B:$R,6,FALSE)</f>
        <v>643190910</v>
      </c>
      <c r="F902" s="115">
        <f>VLOOKUP($A902,raw_아이건설넷목록!$B:$R,5,FALSE)</f>
        <v>707510000</v>
      </c>
      <c r="G902" s="184">
        <v>1.00963</v>
      </c>
      <c r="H902" s="115">
        <f>VLOOKUP($A902,raw_아이건설넷목록!$B:$R,8,FALSE)</f>
        <v>41963930</v>
      </c>
      <c r="I902" s="114">
        <f>IF(E902="","-",IF(E902&lt;1000000000,낙찰하한율!$B$3,IF(AND(E902&lt;5000000000,E902&gt;=1000000000),낙찰하한율!$B$4,IF(AND(E902&gt;=5000000000,E902&lt;10000000000),낙찰하한율!$B$5,IF(AND(E902&gt;=10000000000,E902&lt;30000000000),낙찰하한율!$B$6)))))</f>
        <v>0.87744999999999995</v>
      </c>
      <c r="J902" s="115">
        <f t="shared" si="316"/>
        <v>631925677.89618504</v>
      </c>
      <c r="K902" s="115">
        <f>VLOOKUP($A902,raw_아이건설넷목록!$B:$R,9,FALSE)</f>
        <v>599550580</v>
      </c>
      <c r="L902" s="115">
        <f t="shared" si="317"/>
        <v>593217767.04369199</v>
      </c>
      <c r="M902" s="120">
        <f t="shared" si="318"/>
        <v>0.94727880645841067</v>
      </c>
      <c r="N902" s="115">
        <f t="shared" si="319"/>
        <v>631925677.89618504</v>
      </c>
      <c r="O902" s="119">
        <f t="shared" si="320"/>
        <v>0.88643262200644513</v>
      </c>
      <c r="P902" s="119"/>
      <c r="Q902" s="116">
        <f t="shared" si="321"/>
        <v>0.99315800046774627</v>
      </c>
      <c r="R902" s="134">
        <v>621699784</v>
      </c>
      <c r="S902" s="115" t="e">
        <f>VLOOKUP(A902,raw_아이건설넷결과!C:N,10,FALSE)</f>
        <v>#N/A</v>
      </c>
      <c r="T902" s="126" t="e">
        <f t="shared" si="322"/>
        <v>#N/A</v>
      </c>
      <c r="U902" s="123" t="e">
        <f t="shared" si="323"/>
        <v>#N/A</v>
      </c>
      <c r="V902" s="123"/>
      <c r="W902" s="178" t="e">
        <f>VLOOKUP(A902,raw_아이건설넷결과!C:H,6,FALSE)</f>
        <v>#N/A</v>
      </c>
      <c r="X902" s="84" t="e">
        <f t="shared" si="324"/>
        <v>#N/A</v>
      </c>
      <c r="Y902" s="118" t="e">
        <f t="shared" si="325"/>
        <v>#N/A</v>
      </c>
      <c r="Z902" s="121" t="e">
        <f t="shared" si="326"/>
        <v>#N/A</v>
      </c>
      <c r="AA902" s="83" t="e">
        <f t="shared" si="327"/>
        <v>#N/A</v>
      </c>
      <c r="AB902" s="118" t="e">
        <f t="shared" si="328"/>
        <v>#N/A</v>
      </c>
      <c r="AC902" s="61" t="e">
        <f>INDEX(raw_공고목록!A:A,MATCH(직접!$A902,raw_공고목록!C:C,0))</f>
        <v>#N/A</v>
      </c>
      <c r="AD902" s="61" t="e">
        <f t="shared" si="329"/>
        <v>#N/A</v>
      </c>
      <c r="AE902" s="186" t="e">
        <f>LEFT(VLOOKUP($A902,raw_공고목록!$C:$X,7,FALSE),10)</f>
        <v>#N/A</v>
      </c>
      <c r="AF902" s="9" t="e">
        <f>VLOOKUP(A902,raw_부광!A:L,12,FALSE)</f>
        <v>#N/A</v>
      </c>
    </row>
    <row r="903" spans="1:32" ht="12.6" customHeight="1">
      <c r="A903" s="9" t="s">
        <v>15235</v>
      </c>
      <c r="B903" s="203" t="str">
        <f>VLOOKUP(A903,raw_아이건설넷목록!$B:$R,2,FALSE)</f>
        <v xml:space="preserve">[기][A값][순]가락몰 주차램프(#5) 지붕 설치공사 (긴급공고) </v>
      </c>
      <c r="C903" s="18" t="str">
        <f>VLOOKUP($A903,raw_아이건설넷목록!$B:$R,10,FALSE)</f>
        <v>서울특별시농수산식품공사</v>
      </c>
      <c r="D903" s="19" t="s">
        <v>20</v>
      </c>
      <c r="E903" s="115">
        <f>VLOOKUP($A903,raw_아이건설넷목록!$B:$R,6,FALSE)</f>
        <v>435454545</v>
      </c>
      <c r="F903" s="115">
        <f>VLOOKUP($A903,raw_아이건설넷목록!$B:$R,5,FALSE)</f>
        <v>479000000</v>
      </c>
      <c r="G903" s="184">
        <v>1.00657</v>
      </c>
      <c r="H903" s="115">
        <f>VLOOKUP($A903,raw_아이건설넷목록!$B:$R,8,FALSE)</f>
        <v>18179477</v>
      </c>
      <c r="I903" s="114">
        <f>IF(E903="","-",IF(E903&lt;1000000000,낙찰하한율!$B$3,IF(AND(E903&lt;5000000000,E903&gt;=1000000000),낙찰하한율!$B$4,IF(AND(E903&gt;=5000000000,E903&lt;10000000000),낙찰하한율!$B$5,IF(AND(E903&gt;=10000000000,E903&lt;30000000000),낙찰하한율!$B$6)))))</f>
        <v>0.87744999999999995</v>
      </c>
      <c r="J903" s="115">
        <f t="shared" si="316"/>
        <v>425287806.37984997</v>
      </c>
      <c r="K903" s="115">
        <f>VLOOKUP($A903,raw_아이건설넷목록!$B:$R,9,FALSE)</f>
        <v>418460819</v>
      </c>
      <c r="L903" s="115">
        <f t="shared" si="317"/>
        <v>412785904.44921339</v>
      </c>
      <c r="M903" s="120">
        <f t="shared" si="318"/>
        <v>0.97682471077490851</v>
      </c>
      <c r="N903" s="115">
        <f t="shared" si="319"/>
        <v>425287806.37984997</v>
      </c>
      <c r="O903" s="119">
        <f t="shared" si="320"/>
        <v>0.88344227103758999</v>
      </c>
      <c r="P903" s="119"/>
      <c r="Q903" s="116">
        <f t="shared" si="321"/>
        <v>1.0091500555822761</v>
      </c>
      <c r="R903" s="134">
        <v>426372200</v>
      </c>
      <c r="S903" s="115" t="e">
        <f>VLOOKUP(A903,raw_아이건설넷결과!C:N,10,FALSE)</f>
        <v>#N/A</v>
      </c>
      <c r="T903" s="126" t="e">
        <f t="shared" si="322"/>
        <v>#N/A</v>
      </c>
      <c r="U903" s="123" t="e">
        <f t="shared" si="323"/>
        <v>#N/A</v>
      </c>
      <c r="V903" s="123"/>
      <c r="W903" s="178" t="e">
        <f>VLOOKUP(A903,raw_아이건설넷결과!C:H,6,FALSE)</f>
        <v>#N/A</v>
      </c>
      <c r="X903" s="84" t="e">
        <f t="shared" si="324"/>
        <v>#N/A</v>
      </c>
      <c r="Y903" s="118" t="e">
        <f t="shared" si="325"/>
        <v>#N/A</v>
      </c>
      <c r="Z903" s="121" t="e">
        <f t="shared" si="326"/>
        <v>#N/A</v>
      </c>
      <c r="AA903" s="83" t="e">
        <f t="shared" si="327"/>
        <v>#N/A</v>
      </c>
      <c r="AB903" s="118" t="e">
        <f t="shared" si="328"/>
        <v>#N/A</v>
      </c>
      <c r="AC903" s="61" t="e">
        <f>INDEX(raw_공고목록!A:A,MATCH(직접!$A903,raw_공고목록!C:C,0))</f>
        <v>#N/A</v>
      </c>
      <c r="AD903" s="61" t="e">
        <f t="shared" si="329"/>
        <v>#N/A</v>
      </c>
      <c r="AE903" s="186" t="e">
        <f>LEFT(VLOOKUP($A903,raw_공고목록!$C:$X,7,FALSE),10)</f>
        <v>#N/A</v>
      </c>
      <c r="AF903" s="9" t="e">
        <f>VLOOKUP(A903,raw_부광!A:L,12,FALSE)</f>
        <v>#N/A</v>
      </c>
    </row>
    <row r="904" spans="1:32" ht="12.6" customHeight="1">
      <c r="A904" s="9" t="s">
        <v>15241</v>
      </c>
      <c r="B904" s="203" t="str">
        <f>VLOOKUP(A904,raw_아이건설넷목록!$B:$R,2,FALSE)</f>
        <v xml:space="preserve">[기][A값][순]서울형 키즈카페 2호점 놀이공간 조성공사 </v>
      </c>
      <c r="C904" s="18" t="str">
        <f>VLOOKUP($A904,raw_아이건설넷목록!$B:$R,10,FALSE)</f>
        <v>서울특별시 은평구</v>
      </c>
      <c r="D904" s="19" t="s">
        <v>20</v>
      </c>
      <c r="E904" s="115">
        <f>VLOOKUP($A904,raw_아이건설넷목록!$B:$R,6,FALSE)</f>
        <v>370437272</v>
      </c>
      <c r="F904" s="115">
        <f>VLOOKUP($A904,raw_아이건설넷목록!$B:$R,5,FALSE)</f>
        <v>407481000</v>
      </c>
      <c r="G904" s="184">
        <v>1.0047600000000001</v>
      </c>
      <c r="H904" s="115">
        <f>VLOOKUP($A904,raw_아이건설넷목록!$B:$R,8,FALSE)</f>
        <v>14869405</v>
      </c>
      <c r="I904" s="114">
        <f>IF(E904="","-",IF(E904&lt;1000000000,낙찰하한율!$B$3,IF(AND(E904&lt;5000000000,E904&gt;=1000000000),낙찰하한율!$B$4,IF(AND(E904&gt;=5000000000,E904&lt;10000000000),낙찰하한율!$B$5,IF(AND(E904&gt;=10000000000,E904&lt;30000000000),낙찰하한율!$B$6)))))</f>
        <v>0.87744999999999995</v>
      </c>
      <c r="J904" s="115">
        <f t="shared" si="316"/>
        <v>361068359.44117206</v>
      </c>
      <c r="K904" s="115">
        <f>VLOOKUP($A904,raw_아이건설넷목록!$B:$R,9,FALSE)</f>
        <v>380166111</v>
      </c>
      <c r="L904" s="115">
        <f t="shared" si="317"/>
        <v>374336187.65459281</v>
      </c>
      <c r="M904" s="120">
        <f t="shared" si="318"/>
        <v>1.0418682179081564</v>
      </c>
      <c r="N904" s="115">
        <f t="shared" si="319"/>
        <v>361068359.44117206</v>
      </c>
      <c r="O904" s="119">
        <f t="shared" si="320"/>
        <v>0.88178484499718368</v>
      </c>
      <c r="P904" s="119"/>
      <c r="Q904" s="116">
        <f t="shared" si="321"/>
        <v>1.0346773457592466</v>
      </c>
      <c r="R904" s="134">
        <v>371765133</v>
      </c>
      <c r="S904" s="115" t="e">
        <f>VLOOKUP(A904,raw_아이건설넷결과!C:N,10,FALSE)</f>
        <v>#N/A</v>
      </c>
      <c r="T904" s="126" t="e">
        <f t="shared" si="322"/>
        <v>#N/A</v>
      </c>
      <c r="U904" s="123" t="e">
        <f t="shared" si="323"/>
        <v>#N/A</v>
      </c>
      <c r="V904" s="123"/>
      <c r="W904" s="178" t="e">
        <f>VLOOKUP(A904,raw_아이건설넷결과!C:H,6,FALSE)</f>
        <v>#N/A</v>
      </c>
      <c r="X904" s="84" t="e">
        <f t="shared" si="324"/>
        <v>#N/A</v>
      </c>
      <c r="Y904" s="118" t="e">
        <f t="shared" si="325"/>
        <v>#N/A</v>
      </c>
      <c r="Z904" s="121" t="e">
        <f t="shared" si="326"/>
        <v>#N/A</v>
      </c>
      <c r="AA904" s="83" t="e">
        <f t="shared" si="327"/>
        <v>#N/A</v>
      </c>
      <c r="AB904" s="118" t="e">
        <f t="shared" si="328"/>
        <v>#N/A</v>
      </c>
      <c r="AC904" s="61" t="e">
        <f>INDEX(raw_공고목록!A:A,MATCH(직접!$A904,raw_공고목록!C:C,0))</f>
        <v>#N/A</v>
      </c>
      <c r="AD904" s="61" t="e">
        <f t="shared" si="329"/>
        <v>#N/A</v>
      </c>
      <c r="AE904" s="186" t="e">
        <f>LEFT(VLOOKUP($A904,raw_공고목록!$C:$X,7,FALSE),10)</f>
        <v>#N/A</v>
      </c>
      <c r="AF904" s="9" t="e">
        <f>VLOOKUP(A904,raw_부광!A:L,12,FALSE)</f>
        <v>#N/A</v>
      </c>
    </row>
    <row r="905" spans="1:32" ht="12.6" customHeight="1">
      <c r="A905" s="9" t="s">
        <v>15243</v>
      </c>
      <c r="B905" s="203" t="str">
        <f>VLOOKUP(A905,raw_아이건설넷목록!$B:$R,2,FALSE)</f>
        <v xml:space="preserve">[기][A값][순]제기동 고대앞마을 주민사랑방 신축공사(긴급) (긴급공고) </v>
      </c>
      <c r="C905" s="18" t="str">
        <f>VLOOKUP($A905,raw_아이건설넷목록!$B:$R,10,FALSE)</f>
        <v>서울특별시 동대문구</v>
      </c>
      <c r="D905" s="19" t="s">
        <v>20</v>
      </c>
      <c r="E905" s="115">
        <f>VLOOKUP($A905,raw_아이건설넷목록!$B:$R,6,FALSE)</f>
        <v>1166863636</v>
      </c>
      <c r="F905" s="115">
        <f>VLOOKUP($A905,raw_아이건설넷목록!$B:$R,5,FALSE)</f>
        <v>1283550000</v>
      </c>
      <c r="G905" s="184">
        <v>1.01092</v>
      </c>
      <c r="H905" s="115">
        <f>VLOOKUP($A905,raw_아이건설넷목록!$B:$R,8,FALSE)</f>
        <v>68001104</v>
      </c>
      <c r="I905" s="114">
        <f>IF(E905="","-",IF(E905&lt;1000000000,낙찰하한율!$B$3,IF(AND(E905&lt;5000000000,E905&gt;=1000000000),낙찰하한율!$B$4,IF(AND(E905&gt;=5000000000,E905&lt;10000000000),낙찰하한율!$B$5,IF(AND(E905&gt;=10000000000,E905&lt;30000000000),낙찰하한율!$B$6)))))</f>
        <v>0.86745000000000005</v>
      </c>
      <c r="J905" s="115">
        <f t="shared" si="316"/>
        <v>1134587490.5219002</v>
      </c>
      <c r="K905" s="115">
        <f>VLOOKUP($A905,raw_아이건설넷목록!$B:$R,9,FALSE)</f>
        <v>1106020116</v>
      </c>
      <c r="L905" s="115">
        <f t="shared" si="317"/>
        <v>1095735898.5533857</v>
      </c>
      <c r="M905" s="120">
        <f t="shared" si="318"/>
        <v>0.97602593412750882</v>
      </c>
      <c r="N905" s="115">
        <f t="shared" si="319"/>
        <v>1134587490.5219002</v>
      </c>
      <c r="O905" s="119">
        <f t="shared" si="320"/>
        <v>0.87745247437738627</v>
      </c>
      <c r="P905" s="119"/>
      <c r="Q905" s="116">
        <f t="shared" si="321"/>
        <v>1.0023730011746579</v>
      </c>
      <c r="R905" s="134">
        <v>1125071130</v>
      </c>
      <c r="S905" s="115" t="e">
        <f>VLOOKUP(A905,raw_아이건설넷결과!C:N,10,FALSE)</f>
        <v>#N/A</v>
      </c>
      <c r="T905" s="126" t="e">
        <f t="shared" si="322"/>
        <v>#N/A</v>
      </c>
      <c r="U905" s="123" t="e">
        <f t="shared" si="323"/>
        <v>#N/A</v>
      </c>
      <c r="V905" s="123"/>
      <c r="W905" s="178" t="e">
        <f>VLOOKUP(A905,raw_아이건설넷결과!C:H,6,FALSE)</f>
        <v>#N/A</v>
      </c>
      <c r="X905" s="84" t="e">
        <f t="shared" si="324"/>
        <v>#N/A</v>
      </c>
      <c r="Y905" s="118" t="e">
        <f t="shared" si="325"/>
        <v>#N/A</v>
      </c>
      <c r="Z905" s="121" t="e">
        <f t="shared" si="326"/>
        <v>#N/A</v>
      </c>
      <c r="AA905" s="83" t="e">
        <f t="shared" si="327"/>
        <v>#N/A</v>
      </c>
      <c r="AB905" s="118" t="e">
        <f t="shared" si="328"/>
        <v>#N/A</v>
      </c>
      <c r="AC905" s="61" t="e">
        <f>INDEX(raw_공고목록!A:A,MATCH(직접!$A905,raw_공고목록!C:C,0))</f>
        <v>#N/A</v>
      </c>
      <c r="AD905" s="61" t="e">
        <f t="shared" si="329"/>
        <v>#N/A</v>
      </c>
      <c r="AE905" s="186" t="e">
        <f>LEFT(VLOOKUP($A905,raw_공고목록!$C:$X,7,FALSE),10)</f>
        <v>#N/A</v>
      </c>
      <c r="AF905" s="9" t="e">
        <f>VLOOKUP(A905,raw_부광!A:L,12,FALSE)</f>
        <v>#N/A</v>
      </c>
    </row>
    <row r="906" spans="1:32" ht="12.6" customHeight="1">
      <c r="A906" s="9" t="s">
        <v>15245</v>
      </c>
      <c r="B906" s="203" t="str">
        <f>VLOOKUP(A906,raw_아이건설넷목록!$B:$R,2,FALSE)</f>
        <v xml:space="preserve">[기][A값][순]대원외국어고등학교 인정관 외벽 드라이비트 해소 및 리모델링 공사 </v>
      </c>
      <c r="C906" s="18" t="str">
        <f>VLOOKUP($A906,raw_아이건설넷목록!$B:$R,10,FALSE)</f>
        <v>대원외국어고등학교</v>
      </c>
      <c r="D906" s="19" t="s">
        <v>20</v>
      </c>
      <c r="E906" s="115">
        <f>VLOOKUP($A906,raw_아이건설넷목록!$B:$R,6,FALSE)</f>
        <v>567274000</v>
      </c>
      <c r="F906" s="115">
        <f>VLOOKUP($A906,raw_아이건설넷목록!$B:$R,5,FALSE)</f>
        <v>624001400</v>
      </c>
      <c r="G906" s="184">
        <v>1.0093799999999999</v>
      </c>
      <c r="H906" s="115">
        <f>VLOOKUP($A906,raw_아이건설넷목록!$B:$R,8,FALSE)</f>
        <v>30551543</v>
      </c>
      <c r="I906" s="114">
        <f>IF(E906="","-",IF(E906&lt;1000000000,낙찰하한율!$B$3,IF(AND(E906&lt;5000000000,E906&gt;=1000000000),낙찰하한율!$B$4,IF(AND(E906&gt;=5000000000,E906&lt;10000000000),낙찰하한율!$B$5,IF(AND(E906&gt;=10000000000,E906&lt;30000000000),낙찰하한율!$B$6)))))</f>
        <v>0.87744999999999995</v>
      </c>
      <c r="J906" s="115">
        <f t="shared" si="316"/>
        <v>556409951.69132328</v>
      </c>
      <c r="K906" s="115">
        <f>VLOOKUP($A906,raw_아이건설넷목록!$B:$R,9,FALSE)</f>
        <v>477988569</v>
      </c>
      <c r="L906" s="115">
        <f t="shared" si="317"/>
        <v>472822659.74167556</v>
      </c>
      <c r="M906" s="120">
        <f t="shared" si="318"/>
        <v>0.85671752011861724</v>
      </c>
      <c r="N906" s="115">
        <f t="shared" si="319"/>
        <v>556409951.69132328</v>
      </c>
      <c r="O906" s="119">
        <f t="shared" si="320"/>
        <v>0.88610419648533723</v>
      </c>
      <c r="P906" s="119"/>
      <c r="Q906" s="116">
        <f t="shared" si="321"/>
        <v>1.0021550050482773</v>
      </c>
      <c r="R906" s="134">
        <v>552454050</v>
      </c>
      <c r="S906" s="115" t="e">
        <f>VLOOKUP(A906,raw_아이건설넷결과!C:N,10,FALSE)</f>
        <v>#N/A</v>
      </c>
      <c r="T906" s="126" t="e">
        <f t="shared" si="322"/>
        <v>#N/A</v>
      </c>
      <c r="U906" s="123" t="e">
        <f t="shared" si="323"/>
        <v>#N/A</v>
      </c>
      <c r="V906" s="123"/>
      <c r="W906" s="178" t="e">
        <f>VLOOKUP(A906,raw_아이건설넷결과!C:H,6,FALSE)</f>
        <v>#N/A</v>
      </c>
      <c r="X906" s="84" t="e">
        <f t="shared" si="324"/>
        <v>#N/A</v>
      </c>
      <c r="Y906" s="118" t="e">
        <f t="shared" si="325"/>
        <v>#N/A</v>
      </c>
      <c r="Z906" s="121" t="e">
        <f t="shared" si="326"/>
        <v>#N/A</v>
      </c>
      <c r="AA906" s="83" t="e">
        <f t="shared" si="327"/>
        <v>#N/A</v>
      </c>
      <c r="AB906" s="118" t="e">
        <f t="shared" si="328"/>
        <v>#N/A</v>
      </c>
      <c r="AC906" s="61" t="e">
        <f>INDEX(raw_공고목록!A:A,MATCH(직접!$A906,raw_공고목록!C:C,0))</f>
        <v>#N/A</v>
      </c>
      <c r="AD906" s="61" t="e">
        <f t="shared" si="329"/>
        <v>#N/A</v>
      </c>
      <c r="AE906" s="186" t="e">
        <f>LEFT(VLOOKUP($A906,raw_공고목록!$C:$X,7,FALSE),10)</f>
        <v>#N/A</v>
      </c>
      <c r="AF906" s="9" t="e">
        <f>VLOOKUP(A906,raw_부광!A:L,12,FALSE)</f>
        <v>#N/A</v>
      </c>
    </row>
    <row r="907" spans="1:32" ht="12.6" customHeight="1">
      <c r="A907" s="9" t="s">
        <v>15250</v>
      </c>
      <c r="B907" s="203" t="str">
        <f>VLOOKUP(A907,raw_아이건설넷목록!$B:$R,2,FALSE)</f>
        <v xml:space="preserve">[기][A값][순]서초성심노인복지센터 구조보강 및 리모델링공사(건축,기계) (긴급공고) </v>
      </c>
      <c r="C907" s="18" t="str">
        <f>VLOOKUP($A907,raw_아이건설넷목록!$B:$R,10,FALSE)</f>
        <v>서울특별시 서초구</v>
      </c>
      <c r="D907" s="19" t="s">
        <v>20</v>
      </c>
      <c r="E907" s="115">
        <f>VLOOKUP($A907,raw_아이건설넷목록!$B:$R,6,FALSE)</f>
        <v>1018264545</v>
      </c>
      <c r="F907" s="115">
        <f>VLOOKUP($A907,raw_아이건설넷목록!$B:$R,5,FALSE)</f>
        <v>1120091000</v>
      </c>
      <c r="G907" s="184">
        <v>1.00956</v>
      </c>
      <c r="H907" s="115">
        <f>VLOOKUP($A907,raw_아이건설넷목록!$B:$R,8,FALSE)</f>
        <v>55486702</v>
      </c>
      <c r="I907" s="114">
        <f>IF(E907="","-",IF(E907&lt;1000000000,낙찰하한율!$B$3,IF(AND(E907&lt;5000000000,E907&gt;=1000000000),낙찰하한율!$B$4,IF(AND(E907&gt;=5000000000,E907&lt;10000000000),낙찰하한율!$B$5,IF(AND(E907&gt;=10000000000,E907&lt;30000000000),낙찰하한율!$B$6)))))</f>
        <v>0.86745000000000005</v>
      </c>
      <c r="J907" s="115">
        <f t="shared" ref="J907" si="330">(F907*G907-H907)*I907+H907</f>
        <v>988266415.58690214</v>
      </c>
      <c r="K907" s="115">
        <f>VLOOKUP($A907,raw_아이건설넷목록!$B:$R,9,FALSE)</f>
        <v>826739409</v>
      </c>
      <c r="L907" s="115">
        <f t="shared" ref="L907" si="331">K907*G907*0.98</f>
        <v>817950176.99503922</v>
      </c>
      <c r="M907" s="120">
        <f t="shared" ref="M907" si="332">((L907-H907)/I907+H907)/F907</f>
        <v>0.83426953294782413</v>
      </c>
      <c r="N907" s="115">
        <f t="shared" ref="N907" si="333">J907</f>
        <v>988266415.58690214</v>
      </c>
      <c r="O907" s="119">
        <f t="shared" ref="O907" si="334">(N907-H907)/(F907-H907)</f>
        <v>0.87617504019028691</v>
      </c>
      <c r="P907" s="119"/>
      <c r="Q907" s="116">
        <f t="shared" ref="Q907" si="335">((R907-H907)/I907+H907)/F907</f>
        <v>0.993559538319152</v>
      </c>
      <c r="R907" s="134">
        <v>972720000</v>
      </c>
      <c r="S907" s="115" t="e">
        <f>VLOOKUP(A907,raw_아이건설넷결과!C:N,10,FALSE)</f>
        <v>#N/A</v>
      </c>
      <c r="T907" s="126" t="e">
        <f t="shared" ref="T907" si="336">(R907-H907)/(W907-H907)*100</f>
        <v>#N/A</v>
      </c>
      <c r="U907" s="123" t="e">
        <f t="shared" ref="U907" si="337">R907/W907*100</f>
        <v>#N/A</v>
      </c>
      <c r="V907" s="123"/>
      <c r="W907" s="178" t="e">
        <f>VLOOKUP(A907,raw_아이건설넷결과!C:H,6,FALSE)</f>
        <v>#N/A</v>
      </c>
      <c r="X907" s="84" t="e">
        <f t="shared" ref="X907" si="338">W907/F907</f>
        <v>#N/A</v>
      </c>
      <c r="Y907" s="118" t="e">
        <f t="shared" ref="Y907" si="339">X907*100000</f>
        <v>#N/A</v>
      </c>
      <c r="Z907" s="121" t="e">
        <f t="shared" ref="Z907" si="340">(W907-H907)*I907+H907</f>
        <v>#N/A</v>
      </c>
      <c r="AA907" s="83" t="e">
        <f t="shared" ref="AA907" si="341">K907*X907</f>
        <v>#N/A</v>
      </c>
      <c r="AB907" s="118" t="e">
        <f t="shared" ref="AB907" si="342">AA907*0.98</f>
        <v>#N/A</v>
      </c>
      <c r="AC907" s="61" t="e">
        <f>INDEX(raw_공고목록!A:A,MATCH(직접!$A907,raw_공고목록!C:C,0))</f>
        <v>#N/A</v>
      </c>
      <c r="AD907" s="61" t="e">
        <f t="shared" ref="AD907" si="343">AC907+1/24</f>
        <v>#N/A</v>
      </c>
      <c r="AE907" s="186" t="e">
        <f>LEFT(VLOOKUP($A907,raw_공고목록!$C:$X,7,FALSE),10)</f>
        <v>#N/A</v>
      </c>
      <c r="AF907" s="9" t="e">
        <f>VLOOKUP(A907,raw_부광!A:L,12,FALSE)</f>
        <v>#N/A</v>
      </c>
    </row>
    <row r="908" spans="1:32" ht="12.6" customHeight="1">
      <c r="A908" s="9" t="s">
        <v>15258</v>
      </c>
      <c r="B908" s="203" t="str">
        <f>VLOOKUP(A908,raw_아이건설넷목록!$B:$R,2,FALSE)</f>
        <v xml:space="preserve">[기][A값][순]서울바이오허브 노후시설 방수 공사 </v>
      </c>
      <c r="C908" s="18" t="str">
        <f>VLOOKUP($A908,raw_아이건설넷목록!$B:$R,10,FALSE)</f>
        <v>한국과학기술연구원</v>
      </c>
      <c r="D908" s="19" t="s">
        <v>20</v>
      </c>
      <c r="E908" s="115">
        <f>VLOOKUP($A908,raw_아이건설넷목록!$B:$R,6,FALSE)</f>
        <v>241230000</v>
      </c>
      <c r="F908" s="115">
        <f>VLOOKUP($A908,raw_아이건설넷목록!$B:$R,5,FALSE)</f>
        <v>265353000</v>
      </c>
      <c r="G908" s="184">
        <v>1.00539</v>
      </c>
      <c r="H908" s="115">
        <f>VLOOKUP($A908,raw_아이건설넷목록!$B:$R,8,FALSE)</f>
        <v>14976249</v>
      </c>
      <c r="I908" s="114">
        <f>IF(E908="","-",IF(E908&lt;1000000000,낙찰하한율!$B$3,IF(AND(E908&lt;5000000000,E908&gt;=1000000000),낙찰하한율!$B$4,IF(AND(E908&gt;=5000000000,E908&lt;10000000000),낙찰하한율!$B$5,IF(AND(E908&gt;=10000000000,E908&lt;30000000000),낙찰하한율!$B$6)))))</f>
        <v>0.87744999999999995</v>
      </c>
      <c r="J908" s="115">
        <f t="shared" ref="J908:J945" si="344">(F908*G908-H908)*I908+H908</f>
        <v>235924304.37024146</v>
      </c>
      <c r="K908" s="115">
        <f>VLOOKUP($A908,raw_아이건설넷목록!$B:$R,9,FALSE)</f>
        <v>201953071</v>
      </c>
      <c r="L908" s="115">
        <f t="shared" ref="L908:L945" si="345">K908*G908*0.98</f>
        <v>198980766.09163618</v>
      </c>
      <c r="M908" s="120">
        <f t="shared" ref="M908:M945" si="346">((L908-H908)/I908+H908)/F908</f>
        <v>0.84672099165458758</v>
      </c>
      <c r="N908" s="115">
        <f t="shared" ref="N908:N945" si="347">J908</f>
        <v>235924304.37024146</v>
      </c>
      <c r="O908" s="119">
        <f t="shared" ref="O908:O945" si="348">(N908-H908)/(F908-H908)</f>
        <v>0.88246234719389527</v>
      </c>
      <c r="P908" s="119"/>
      <c r="Q908" s="116">
        <f t="shared" ref="Q908:Q945" si="349">((R908-H908)/I908+H908)/F908</f>
        <v>0.99612801736752099</v>
      </c>
      <c r="R908" s="134">
        <v>233767800</v>
      </c>
      <c r="S908" s="115" t="e">
        <f>VLOOKUP(A908,raw_아이건설넷결과!C:N,10,FALSE)</f>
        <v>#N/A</v>
      </c>
      <c r="T908" s="126" t="e">
        <f t="shared" ref="T908:T945" si="350">(R908-H908)/(W908-H908)*100</f>
        <v>#N/A</v>
      </c>
      <c r="U908" s="123" t="e">
        <f t="shared" ref="U908:U945" si="351">R908/W908*100</f>
        <v>#N/A</v>
      </c>
      <c r="V908" s="123"/>
      <c r="W908" s="178" t="e">
        <f>VLOOKUP(A908,raw_아이건설넷결과!C:H,6,FALSE)</f>
        <v>#N/A</v>
      </c>
      <c r="X908" s="84" t="e">
        <f t="shared" ref="X908:X945" si="352">W908/F908</f>
        <v>#N/A</v>
      </c>
      <c r="Y908" s="118" t="e">
        <f t="shared" ref="Y908:Y945" si="353">X908*100000</f>
        <v>#N/A</v>
      </c>
      <c r="Z908" s="121" t="e">
        <f t="shared" ref="Z908:Z945" si="354">(W908-H908)*I908+H908</f>
        <v>#N/A</v>
      </c>
      <c r="AA908" s="83" t="e">
        <f t="shared" ref="AA908:AA945" si="355">K908*X908</f>
        <v>#N/A</v>
      </c>
      <c r="AB908" s="118" t="e">
        <f t="shared" ref="AB908:AB945" si="356">AA908*0.98</f>
        <v>#N/A</v>
      </c>
      <c r="AC908" s="61" t="e">
        <f>INDEX(raw_공고목록!A:A,MATCH(직접!$A908,raw_공고목록!C:C,0))</f>
        <v>#N/A</v>
      </c>
      <c r="AD908" s="61" t="e">
        <f t="shared" ref="AD908:AD945" si="357">AC908+1/24</f>
        <v>#N/A</v>
      </c>
      <c r="AE908" s="186" t="e">
        <f>LEFT(VLOOKUP($A908,raw_공고목록!$C:$X,7,FALSE),10)</f>
        <v>#N/A</v>
      </c>
      <c r="AF908" s="9" t="e">
        <f>VLOOKUP(A908,raw_부광!A:L,12,FALSE)</f>
        <v>#N/A</v>
      </c>
    </row>
    <row r="909" spans="1:32" ht="12.6" customHeight="1">
      <c r="A909" s="9" t="s">
        <v>15302</v>
      </c>
      <c r="B909" s="203" t="str">
        <f>VLOOKUP(A909,raw_아이건설넷목록!$B:$R,2,FALSE)</f>
        <v xml:space="preserve">[기][정][수의]별관동 내진보강공사 (정정공고) </v>
      </c>
      <c r="C909" s="18" t="str">
        <f>VLOOKUP($A909,raw_아이건설넷목록!$B:$R,10,FALSE)</f>
        <v>문화체육관광부 국립중앙극장</v>
      </c>
      <c r="D909" s="19" t="s">
        <v>20</v>
      </c>
      <c r="E909" s="115">
        <f>VLOOKUP($A909,raw_아이건설넷목록!$B:$R,6,FALSE)</f>
        <v>74288182</v>
      </c>
      <c r="F909" s="115">
        <f>VLOOKUP($A909,raw_아이건설넷목록!$B:$R,5,FALSE)</f>
        <v>81717000</v>
      </c>
      <c r="G909" s="184">
        <v>1.0109300000000001</v>
      </c>
      <c r="H909" s="115">
        <f>VLOOKUP($A909,raw_아이건설넷목록!$B:$R,8,FALSE)</f>
        <v>0</v>
      </c>
      <c r="I909" s="114">
        <f>IF(E909="","-",IF(E909&lt;1000000000,낙찰하한율!$B$3,IF(AND(E909&lt;5000000000,E909&gt;=1000000000),낙찰하한율!$B$4,IF(AND(E909&gt;=5000000000,E909&lt;10000000000),낙찰하한율!$B$5,IF(AND(E909&gt;=10000000000,E909&lt;30000000000),낙찰하한율!$B$6)))))</f>
        <v>0.87744999999999995</v>
      </c>
      <c r="J909" s="115">
        <f t="shared" si="344"/>
        <v>72486290.867434502</v>
      </c>
      <c r="K909" s="115">
        <f>VLOOKUP($A909,raw_아이건설넷목록!$B:$R,9,FALSE)</f>
        <v>0</v>
      </c>
      <c r="L909" s="115">
        <f t="shared" si="345"/>
        <v>0</v>
      </c>
      <c r="M909" s="120">
        <f t="shared" si="346"/>
        <v>0</v>
      </c>
      <c r="N909" s="115">
        <f t="shared" si="347"/>
        <v>72486290.867434502</v>
      </c>
      <c r="O909" s="119">
        <f t="shared" si="348"/>
        <v>0.88704052850000004</v>
      </c>
      <c r="P909" s="119"/>
      <c r="Q909" s="116">
        <f t="shared" si="349"/>
        <v>1.0040845161117014</v>
      </c>
      <c r="R909" s="134">
        <v>71995452</v>
      </c>
      <c r="S909" s="115" t="e">
        <f>VLOOKUP(A909,raw_아이건설넷결과!C:N,10,FALSE)</f>
        <v>#N/A</v>
      </c>
      <c r="T909" s="126" t="e">
        <f t="shared" si="350"/>
        <v>#N/A</v>
      </c>
      <c r="U909" s="123" t="e">
        <f t="shared" si="351"/>
        <v>#N/A</v>
      </c>
      <c r="V909" s="123"/>
      <c r="W909" s="178" t="e">
        <f>VLOOKUP(A909,raw_아이건설넷결과!C:H,6,FALSE)</f>
        <v>#N/A</v>
      </c>
      <c r="X909" s="84" t="e">
        <f t="shared" si="352"/>
        <v>#N/A</v>
      </c>
      <c r="Y909" s="118" t="e">
        <f t="shared" si="353"/>
        <v>#N/A</v>
      </c>
      <c r="Z909" s="121" t="e">
        <f t="shared" si="354"/>
        <v>#N/A</v>
      </c>
      <c r="AA909" s="83" t="e">
        <f t="shared" si="355"/>
        <v>#N/A</v>
      </c>
      <c r="AB909" s="118" t="e">
        <f t="shared" si="356"/>
        <v>#N/A</v>
      </c>
      <c r="AC909" s="61" t="e">
        <f>INDEX(raw_공고목록!A:A,MATCH(직접!$A909,raw_공고목록!C:C,0))</f>
        <v>#N/A</v>
      </c>
      <c r="AD909" s="61" t="e">
        <f t="shared" si="357"/>
        <v>#N/A</v>
      </c>
      <c r="AE909" s="186" t="e">
        <f>LEFT(VLOOKUP($A909,raw_공고목록!$C:$X,7,FALSE),10)</f>
        <v>#N/A</v>
      </c>
      <c r="AF909" s="9" t="e">
        <f>VLOOKUP(A909,raw_부광!A:L,12,FALSE)</f>
        <v>#N/A</v>
      </c>
    </row>
    <row r="910" spans="1:32" ht="12.6" customHeight="1">
      <c r="A910" s="9" t="s">
        <v>15385</v>
      </c>
      <c r="B910" s="203" t="str">
        <f>VLOOKUP(A910,raw_아이건설넷목록!$B:$R,2,FALSE)</f>
        <v xml:space="preserve">[기][정][A값][순]세화어린이집 그린리모델링 공사(건축, 기계) (정정공고) </v>
      </c>
      <c r="C910" s="18" t="str">
        <f>VLOOKUP($A910,raw_아이건설넷목록!$B:$R,10,FALSE)</f>
        <v>서울특별시 구로구</v>
      </c>
      <c r="D910" s="19" t="s">
        <v>20</v>
      </c>
      <c r="E910" s="115">
        <f>VLOOKUP($A910,raw_아이건설넷목록!$B:$R,6,FALSE)</f>
        <v>275000000</v>
      </c>
      <c r="F910" s="115">
        <f>VLOOKUP($A910,raw_아이건설넷목록!$B:$R,5,FALSE)</f>
        <v>302500000</v>
      </c>
      <c r="G910" s="184">
        <v>1.0053099999999999</v>
      </c>
      <c r="H910" s="115">
        <f>VLOOKUP($A910,raw_아이건설넷목록!$B:$R,8,FALSE)</f>
        <v>13669527</v>
      </c>
      <c r="I910" s="114">
        <f>IF(E910="","-",IF(E910&lt;1000000000,낙찰하한율!$B$3,IF(AND(E910&lt;5000000000,E910&gt;=1000000000),낙찰하한율!$B$4,IF(AND(E910&gt;=5000000000,E910&lt;10000000000),낙찰하한율!$B$5,IF(AND(E910&gt;=10000000000,E910&lt;30000000000),낙찰하한율!$B$6)))))</f>
        <v>0.87744999999999995</v>
      </c>
      <c r="J910" s="115">
        <f t="shared" si="344"/>
        <v>268513251.53259999</v>
      </c>
      <c r="K910" s="115">
        <f>VLOOKUP($A910,raw_아이건설넷목록!$B:$R,9,FALSE)</f>
        <v>270225809</v>
      </c>
      <c r="L910" s="115">
        <f t="shared" si="345"/>
        <v>266227493.88487417</v>
      </c>
      <c r="M910" s="120">
        <f t="shared" si="346"/>
        <v>0.99669842825363764</v>
      </c>
      <c r="N910" s="115">
        <f t="shared" si="347"/>
        <v>268513251.53259999</v>
      </c>
      <c r="O910" s="119">
        <f t="shared" si="348"/>
        <v>0.8823297690358316</v>
      </c>
      <c r="P910" s="119"/>
      <c r="Q910" s="116">
        <f t="shared" si="349"/>
        <v>1.0039269858936655</v>
      </c>
      <c r="R910" s="134">
        <v>268146160</v>
      </c>
      <c r="S910" s="115" t="e">
        <f>VLOOKUP(A910,raw_아이건설넷결과!C:N,10,FALSE)</f>
        <v>#N/A</v>
      </c>
      <c r="T910" s="126" t="e">
        <f t="shared" si="350"/>
        <v>#N/A</v>
      </c>
      <c r="U910" s="123" t="e">
        <f t="shared" si="351"/>
        <v>#N/A</v>
      </c>
      <c r="V910" s="123"/>
      <c r="W910" s="178" t="e">
        <f>VLOOKUP(A910,raw_아이건설넷결과!C:H,6,FALSE)</f>
        <v>#N/A</v>
      </c>
      <c r="X910" s="84" t="e">
        <f t="shared" si="352"/>
        <v>#N/A</v>
      </c>
      <c r="Y910" s="118" t="e">
        <f t="shared" si="353"/>
        <v>#N/A</v>
      </c>
      <c r="Z910" s="121" t="e">
        <f t="shared" si="354"/>
        <v>#N/A</v>
      </c>
      <c r="AA910" s="83" t="e">
        <f t="shared" si="355"/>
        <v>#N/A</v>
      </c>
      <c r="AB910" s="118" t="e">
        <f t="shared" si="356"/>
        <v>#N/A</v>
      </c>
      <c r="AC910" s="61" t="e">
        <f>INDEX(raw_공고목록!A:A,MATCH(직접!$A910,raw_공고목록!C:C,0))</f>
        <v>#N/A</v>
      </c>
      <c r="AD910" s="61" t="e">
        <f t="shared" si="357"/>
        <v>#N/A</v>
      </c>
      <c r="AE910" s="186" t="e">
        <f>LEFT(VLOOKUP($A910,raw_공고목록!$C:$X,7,FALSE),10)</f>
        <v>#N/A</v>
      </c>
      <c r="AF910" s="9" t="e">
        <f>VLOOKUP(A910,raw_부광!A:L,12,FALSE)</f>
        <v>#N/A</v>
      </c>
    </row>
    <row r="911" spans="1:32" ht="12.6" customHeight="1">
      <c r="A911" s="9" t="s">
        <v>15310</v>
      </c>
      <c r="B911" s="203" t="str">
        <f>VLOOKUP(A911,raw_아이건설넷목록!$B:$R,2,FALSE)</f>
        <v xml:space="preserve">[기][정][A값][순]공단(서남,탄천)환경개선 및 사택시설 고도화 사업 2차 (긴급공고) (정정공고) </v>
      </c>
      <c r="C911" s="18" t="str">
        <f>VLOOKUP($A911,raw_아이건설넷목록!$B:$R,10,FALSE)</f>
        <v>서울물재생시설공단</v>
      </c>
      <c r="D911" s="19" t="s">
        <v>20</v>
      </c>
      <c r="E911" s="115">
        <f>VLOOKUP($A911,raw_아이건설넷목록!$B:$R,6,FALSE)</f>
        <v>454021818</v>
      </c>
      <c r="F911" s="115">
        <f>VLOOKUP($A911,raw_아이건설넷목록!$B:$R,5,FALSE)</f>
        <v>499424000</v>
      </c>
      <c r="G911" s="184">
        <v>1.0096799999999999</v>
      </c>
      <c r="H911" s="115">
        <f>VLOOKUP($A911,raw_아이건설넷목록!$B:$R,8,FALSE)</f>
        <v>24380463</v>
      </c>
      <c r="I911" s="114">
        <f>IF(E911="","-",IF(E911&lt;1000000000,낙찰하한율!$B$3,IF(AND(E911&lt;5000000000,E911&gt;=1000000000),낙찰하한율!$B$4,IF(AND(E911&gt;=5000000000,E911&lt;10000000000),낙찰하한율!$B$5,IF(AND(E911&gt;=10000000000,E911&lt;30000000000),낙찰하한율!$B$6)))))</f>
        <v>0.87744999999999995</v>
      </c>
      <c r="J911" s="115">
        <f t="shared" si="344"/>
        <v>445449380.16023391</v>
      </c>
      <c r="K911" s="115">
        <f>VLOOKUP($A911,raw_아이건설넷목록!$B:$R,9,FALSE)</f>
        <v>422703363</v>
      </c>
      <c r="L911" s="115">
        <f t="shared" si="345"/>
        <v>418259228.92276317</v>
      </c>
      <c r="M911" s="120">
        <f t="shared" si="346"/>
        <v>0.94763313597932253</v>
      </c>
      <c r="N911" s="115">
        <f t="shared" si="347"/>
        <v>445449380.16023391</v>
      </c>
      <c r="O911" s="119">
        <f t="shared" si="348"/>
        <v>0.88637963547377741</v>
      </c>
      <c r="P911" s="119"/>
      <c r="Q911" s="116">
        <f t="shared" si="349"/>
        <v>1.0034027585654794</v>
      </c>
      <c r="R911" s="134">
        <v>442698570</v>
      </c>
      <c r="S911" s="115" t="e">
        <f>VLOOKUP(A911,raw_아이건설넷결과!C:N,10,FALSE)</f>
        <v>#N/A</v>
      </c>
      <c r="T911" s="126" t="e">
        <f t="shared" si="350"/>
        <v>#N/A</v>
      </c>
      <c r="U911" s="123" t="e">
        <f t="shared" si="351"/>
        <v>#N/A</v>
      </c>
      <c r="V911" s="123"/>
      <c r="W911" s="178" t="e">
        <f>VLOOKUP(A911,raw_아이건설넷결과!C:H,6,FALSE)</f>
        <v>#N/A</v>
      </c>
      <c r="X911" s="84" t="e">
        <f t="shared" si="352"/>
        <v>#N/A</v>
      </c>
      <c r="Y911" s="118" t="e">
        <f t="shared" si="353"/>
        <v>#N/A</v>
      </c>
      <c r="Z911" s="121" t="e">
        <f t="shared" si="354"/>
        <v>#N/A</v>
      </c>
      <c r="AA911" s="83" t="e">
        <f t="shared" si="355"/>
        <v>#N/A</v>
      </c>
      <c r="AB911" s="118" t="e">
        <f t="shared" si="356"/>
        <v>#N/A</v>
      </c>
      <c r="AC911" s="61" t="e">
        <f>INDEX(raw_공고목록!A:A,MATCH(직접!$A911,raw_공고목록!C:C,0))</f>
        <v>#N/A</v>
      </c>
      <c r="AD911" s="61" t="e">
        <f t="shared" si="357"/>
        <v>#N/A</v>
      </c>
      <c r="AE911" s="186" t="e">
        <f>LEFT(VLOOKUP($A911,raw_공고목록!$C:$X,7,FALSE),10)</f>
        <v>#N/A</v>
      </c>
      <c r="AF911" s="9" t="e">
        <f>VLOOKUP(A911,raw_부광!A:L,12,FALSE)</f>
        <v>#N/A</v>
      </c>
    </row>
    <row r="912" spans="1:32" ht="12.6" customHeight="1">
      <c r="A912" s="9" t="s">
        <v>15312</v>
      </c>
      <c r="B912" s="203" t="str">
        <f>VLOOKUP(A912,raw_아이건설넷목록!$B:$R,2,FALSE)</f>
        <v xml:space="preserve">[기][A값][순]신도봉중 신관동 화장실개선 및 기타공사 </v>
      </c>
      <c r="C912" s="18" t="str">
        <f>VLOOKUP($A912,raw_아이건설넷목록!$B:$R,10,FALSE)</f>
        <v>서울특별시교육청 서울특별시북부교육지원청</v>
      </c>
      <c r="D912" s="19" t="s">
        <v>20</v>
      </c>
      <c r="E912" s="115">
        <f>VLOOKUP($A912,raw_아이건설넷목록!$B:$R,6,FALSE)</f>
        <v>422902728</v>
      </c>
      <c r="F912" s="115">
        <f>VLOOKUP($A912,raw_아이건설넷목록!$B:$R,5,FALSE)</f>
        <v>465193000</v>
      </c>
      <c r="G912" s="184">
        <v>1.0099800000000001</v>
      </c>
      <c r="H912" s="115">
        <f>VLOOKUP($A912,raw_아이건설넷목록!$B:$R,8,FALSE)</f>
        <v>25564111</v>
      </c>
      <c r="I912" s="114">
        <f>IF(E912="","-",IF(E912&lt;1000000000,낙찰하한율!$B$3,IF(AND(E912&lt;5000000000,E912&gt;=1000000000),낙찰하한율!$B$4,IF(AND(E912&gt;=5000000000,E912&lt;10000000000),낙찰하한율!$B$5,IF(AND(E912&gt;=10000000000,E912&lt;30000000000),낙찰하한율!$B$6)))))</f>
        <v>0.87744999999999995</v>
      </c>
      <c r="J912" s="115">
        <f t="shared" si="344"/>
        <v>415390151.959593</v>
      </c>
      <c r="K912" s="115">
        <f>VLOOKUP($A912,raw_아이건설넷목록!$B:$R,9,FALSE)</f>
        <v>399883259</v>
      </c>
      <c r="L912" s="115">
        <f t="shared" si="345"/>
        <v>395796612.04632366</v>
      </c>
      <c r="M912" s="120">
        <f t="shared" si="346"/>
        <v>0.9619782184083997</v>
      </c>
      <c r="N912" s="115">
        <f t="shared" si="347"/>
        <v>415390151.959593</v>
      </c>
      <c r="O912" s="119">
        <f t="shared" si="348"/>
        <v>0.88671616154777533</v>
      </c>
      <c r="P912" s="119"/>
      <c r="Q912" s="116">
        <f t="shared" si="349"/>
        <v>0.98601499990906616</v>
      </c>
      <c r="R912" s="134">
        <v>405608032</v>
      </c>
      <c r="S912" s="115" t="e">
        <f>VLOOKUP(A912,raw_아이건설넷결과!C:N,10,FALSE)</f>
        <v>#N/A</v>
      </c>
      <c r="T912" s="126" t="e">
        <f t="shared" si="350"/>
        <v>#N/A</v>
      </c>
      <c r="U912" s="123" t="e">
        <f t="shared" si="351"/>
        <v>#N/A</v>
      </c>
      <c r="V912" s="123"/>
      <c r="W912" s="178" t="e">
        <f>VLOOKUP(A912,raw_아이건설넷결과!C:H,6,FALSE)</f>
        <v>#N/A</v>
      </c>
      <c r="X912" s="84" t="e">
        <f t="shared" si="352"/>
        <v>#N/A</v>
      </c>
      <c r="Y912" s="118" t="e">
        <f t="shared" si="353"/>
        <v>#N/A</v>
      </c>
      <c r="Z912" s="121" t="e">
        <f t="shared" si="354"/>
        <v>#N/A</v>
      </c>
      <c r="AA912" s="83" t="e">
        <f t="shared" si="355"/>
        <v>#N/A</v>
      </c>
      <c r="AB912" s="118" t="e">
        <f t="shared" si="356"/>
        <v>#N/A</v>
      </c>
      <c r="AC912" s="61" t="e">
        <f>INDEX(raw_공고목록!A:A,MATCH(직접!$A912,raw_공고목록!C:C,0))</f>
        <v>#N/A</v>
      </c>
      <c r="AD912" s="61" t="e">
        <f t="shared" si="357"/>
        <v>#N/A</v>
      </c>
      <c r="AE912" s="186" t="e">
        <f>LEFT(VLOOKUP($A912,raw_공고목록!$C:$X,7,FALSE),10)</f>
        <v>#N/A</v>
      </c>
      <c r="AF912" s="9" t="e">
        <f>VLOOKUP(A912,raw_부광!A:L,12,FALSE)</f>
        <v>#N/A</v>
      </c>
    </row>
    <row r="913" spans="1:32" ht="12.6" customHeight="1">
      <c r="A913" s="9" t="s">
        <v>15315</v>
      </c>
      <c r="B913" s="203" t="str">
        <f>VLOOKUP(A913,raw_아이건설넷목록!$B:$R,2,FALSE)</f>
        <v xml:space="preserve">[기][A값][순]경복고 통합환경개선공사 </v>
      </c>
      <c r="C913" s="18" t="str">
        <f>VLOOKUP($A913,raw_아이건설넷목록!$B:$R,10,FALSE)</f>
        <v>서울특별시교육청 서울특별시중부교육지원청</v>
      </c>
      <c r="D913" s="19" t="s">
        <v>20</v>
      </c>
      <c r="E913" s="115">
        <f>VLOOKUP($A913,raw_아이건설넷목록!$B:$R,6,FALSE)</f>
        <v>550240000</v>
      </c>
      <c r="F913" s="115">
        <f>VLOOKUP($A913,raw_아이건설넷목록!$B:$R,5,FALSE)</f>
        <v>605264000</v>
      </c>
      <c r="G913" s="184">
        <v>1.0093799999999999</v>
      </c>
      <c r="H913" s="115">
        <f>VLOOKUP($A913,raw_아이건설넷목록!$B:$R,8,FALSE)</f>
        <v>32063219</v>
      </c>
      <c r="I913" s="114">
        <f>IF(E913="","-",IF(E913&lt;1000000000,낙찰하한율!$B$3,IF(AND(E913&lt;5000000000,E913&gt;=1000000000),낙찰하한율!$B$4,IF(AND(E913&gt;=5000000000,E913&lt;10000000000),낙찰하한율!$B$5,IF(AND(E913&gt;=10000000000,E913&lt;30000000000),낙찰하한율!$B$6)))))</f>
        <v>0.87744999999999995</v>
      </c>
      <c r="J913" s="115">
        <f t="shared" si="344"/>
        <v>539999858.14043391</v>
      </c>
      <c r="K913" s="115">
        <f>VLOOKUP($A913,raw_아이건설넷목록!$B:$R,9,FALSE)</f>
        <v>520904310</v>
      </c>
      <c r="L913" s="115">
        <f t="shared" si="345"/>
        <v>515274584.57924402</v>
      </c>
      <c r="M913" s="120">
        <f t="shared" si="346"/>
        <v>0.9628241903979381</v>
      </c>
      <c r="N913" s="115">
        <f t="shared" si="347"/>
        <v>539999858.14043391</v>
      </c>
      <c r="O913" s="119">
        <f t="shared" si="348"/>
        <v>0.88614087066366698</v>
      </c>
      <c r="P913" s="119"/>
      <c r="Q913" s="116">
        <f t="shared" si="349"/>
        <v>0.98861707649157171</v>
      </c>
      <c r="R913" s="134">
        <v>528972900</v>
      </c>
      <c r="S913" s="115" t="e">
        <f>VLOOKUP(A913,raw_아이건설넷결과!C:N,10,FALSE)</f>
        <v>#N/A</v>
      </c>
      <c r="T913" s="126" t="e">
        <f t="shared" si="350"/>
        <v>#N/A</v>
      </c>
      <c r="U913" s="123" t="e">
        <f t="shared" si="351"/>
        <v>#N/A</v>
      </c>
      <c r="V913" s="123"/>
      <c r="W913" s="178" t="e">
        <f>VLOOKUP(A913,raw_아이건설넷결과!C:H,6,FALSE)</f>
        <v>#N/A</v>
      </c>
      <c r="X913" s="84" t="e">
        <f t="shared" si="352"/>
        <v>#N/A</v>
      </c>
      <c r="Y913" s="118" t="e">
        <f t="shared" si="353"/>
        <v>#N/A</v>
      </c>
      <c r="Z913" s="121" t="e">
        <f t="shared" si="354"/>
        <v>#N/A</v>
      </c>
      <c r="AA913" s="83" t="e">
        <f t="shared" si="355"/>
        <v>#N/A</v>
      </c>
      <c r="AB913" s="118" t="e">
        <f t="shared" si="356"/>
        <v>#N/A</v>
      </c>
      <c r="AC913" s="61" t="e">
        <f>INDEX(raw_공고목록!A:A,MATCH(직접!$A913,raw_공고목록!C:C,0))</f>
        <v>#N/A</v>
      </c>
      <c r="AD913" s="61" t="e">
        <f t="shared" si="357"/>
        <v>#N/A</v>
      </c>
      <c r="AE913" s="186" t="e">
        <f>LEFT(VLOOKUP($A913,raw_공고목록!$C:$X,7,FALSE),10)</f>
        <v>#N/A</v>
      </c>
      <c r="AF913" s="9" t="e">
        <f>VLOOKUP(A913,raw_부광!A:L,12,FALSE)</f>
        <v>#N/A</v>
      </c>
    </row>
    <row r="914" spans="1:32" ht="12.6" customHeight="1">
      <c r="A914" s="9" t="s">
        <v>15317</v>
      </c>
      <c r="B914" s="203" t="str">
        <f>VLOOKUP(A914,raw_아이건설넷목록!$B:$R,2,FALSE)</f>
        <v xml:space="preserve">[기][A값][순]서북병원 방수공사(긴급) (긴급공고) </v>
      </c>
      <c r="C914" s="18" t="str">
        <f>VLOOKUP($A914,raw_아이건설넷목록!$B:$R,10,FALSE)</f>
        <v>서울특별시</v>
      </c>
      <c r="D914" s="19" t="s">
        <v>20</v>
      </c>
      <c r="E914" s="115">
        <f>VLOOKUP($A914,raw_아이건설넷목록!$B:$R,6,FALSE)</f>
        <v>828263636</v>
      </c>
      <c r="F914" s="115">
        <f>VLOOKUP($A914,raw_아이건설넷목록!$B:$R,5,FALSE)</f>
        <v>911090000</v>
      </c>
      <c r="G914" s="184">
        <v>1.0095400000000001</v>
      </c>
      <c r="H914" s="115">
        <f>VLOOKUP($A914,raw_아이건설넷목록!$B:$R,8,FALSE)</f>
        <v>53836495</v>
      </c>
      <c r="I914" s="114">
        <f>IF(E914="","-",IF(E914&lt;1000000000,낙찰하한율!$B$3,IF(AND(E914&lt;5000000000,E914&gt;=1000000000),낙찰하한율!$B$4,IF(AND(E914&gt;=5000000000,E914&lt;10000000000),낙찰하한율!$B$5,IF(AND(E914&gt;=10000000000,E914&lt;30000000000),낙찰하한율!$B$6)))))</f>
        <v>0.87744999999999995</v>
      </c>
      <c r="J914" s="115">
        <f t="shared" si="344"/>
        <v>813660201.64382005</v>
      </c>
      <c r="K914" s="115">
        <f>VLOOKUP($A914,raw_아이건설넷목록!$B:$R,9,FALSE)</f>
        <v>743746032</v>
      </c>
      <c r="L914" s="115">
        <f t="shared" si="345"/>
        <v>735824541.76237452</v>
      </c>
      <c r="M914" s="120">
        <f t="shared" si="346"/>
        <v>0.91217677439867373</v>
      </c>
      <c r="N914" s="115">
        <f t="shared" si="347"/>
        <v>813660201.64382005</v>
      </c>
      <c r="O914" s="119">
        <f t="shared" si="348"/>
        <v>0.88634657334392586</v>
      </c>
      <c r="P914" s="119"/>
      <c r="Q914" s="116">
        <f t="shared" si="349"/>
        <v>0.99908736529903019</v>
      </c>
      <c r="R914" s="134">
        <v>805303990</v>
      </c>
      <c r="S914" s="115" t="e">
        <f>VLOOKUP(A914,raw_아이건설넷결과!C:N,10,FALSE)</f>
        <v>#N/A</v>
      </c>
      <c r="T914" s="126" t="e">
        <f t="shared" si="350"/>
        <v>#N/A</v>
      </c>
      <c r="U914" s="123" t="e">
        <f t="shared" si="351"/>
        <v>#N/A</v>
      </c>
      <c r="V914" s="123"/>
      <c r="W914" s="178" t="e">
        <f>VLOOKUP(A914,raw_아이건설넷결과!C:H,6,FALSE)</f>
        <v>#N/A</v>
      </c>
      <c r="X914" s="84" t="e">
        <f t="shared" si="352"/>
        <v>#N/A</v>
      </c>
      <c r="Y914" s="118" t="e">
        <f t="shared" si="353"/>
        <v>#N/A</v>
      </c>
      <c r="Z914" s="121" t="e">
        <f t="shared" si="354"/>
        <v>#N/A</v>
      </c>
      <c r="AA914" s="83" t="e">
        <f t="shared" si="355"/>
        <v>#N/A</v>
      </c>
      <c r="AB914" s="118" t="e">
        <f t="shared" si="356"/>
        <v>#N/A</v>
      </c>
      <c r="AC914" s="61" t="e">
        <f>INDEX(raw_공고목록!A:A,MATCH(직접!$A914,raw_공고목록!C:C,0))</f>
        <v>#N/A</v>
      </c>
      <c r="AD914" s="61" t="e">
        <f t="shared" si="357"/>
        <v>#N/A</v>
      </c>
      <c r="AE914" s="186" t="e">
        <f>LEFT(VLOOKUP($A914,raw_공고목록!$C:$X,7,FALSE),10)</f>
        <v>#N/A</v>
      </c>
      <c r="AF914" s="9" t="e">
        <f>VLOOKUP(A914,raw_부광!A:L,12,FALSE)</f>
        <v>#N/A</v>
      </c>
    </row>
    <row r="915" spans="1:32" ht="12.6" customHeight="1">
      <c r="A915" s="9" t="s">
        <v>15322</v>
      </c>
      <c r="B915" s="203" t="str">
        <f>VLOOKUP(A915,raw_아이건설넷목록!$B:$R,2,FALSE)</f>
        <v xml:space="preserve">[기][수의]성신여자중학교 본관동 장애인 편의시설 설치공사 </v>
      </c>
      <c r="C915" s="18" t="str">
        <f>VLOOKUP($A915,raw_아이건설넷목록!$B:$R,10,FALSE)</f>
        <v>서울특별시교육청 서울특별시성북강북교육지원청 성신여자중학교</v>
      </c>
      <c r="D915" s="19" t="s">
        <v>20</v>
      </c>
      <c r="E915" s="115">
        <f>VLOOKUP($A915,raw_아이건설넷목록!$B:$R,6,FALSE)</f>
        <v>231109091</v>
      </c>
      <c r="F915" s="115">
        <f>VLOOKUP($A915,raw_아이건설넷목록!$B:$R,5,FALSE)</f>
        <v>254220000</v>
      </c>
      <c r="G915" s="184">
        <v>1.00868</v>
      </c>
      <c r="H915" s="115">
        <f>VLOOKUP($A915,raw_아이건설넷목록!$B:$R,8,FALSE)</f>
        <v>0</v>
      </c>
      <c r="I915" s="114">
        <f>IF(E915="","-",IF(E915&lt;1000000000,낙찰하한율!$B$3,IF(AND(E915&lt;5000000000,E915&gt;=1000000000),낙찰하한율!$B$4,IF(AND(E915&gt;=5000000000,E915&lt;10000000000),낙찰하한율!$B$5,IF(AND(E915&gt;=10000000000,E915&lt;30000000000),낙찰하한율!$B$6)))))</f>
        <v>0.87744999999999995</v>
      </c>
      <c r="J915" s="115">
        <f t="shared" si="344"/>
        <v>225001546.14251998</v>
      </c>
      <c r="K915" s="115">
        <f>VLOOKUP($A915,raw_아이건설넷목록!$B:$R,9,FALSE)</f>
        <v>0</v>
      </c>
      <c r="L915" s="115">
        <f t="shared" si="345"/>
        <v>0</v>
      </c>
      <c r="M915" s="120">
        <f t="shared" si="346"/>
        <v>0</v>
      </c>
      <c r="N915" s="115">
        <f t="shared" si="347"/>
        <v>225001546.14251998</v>
      </c>
      <c r="O915" s="119">
        <f t="shared" si="348"/>
        <v>0.88506626599999993</v>
      </c>
      <c r="P915" s="119"/>
      <c r="Q915" s="116">
        <f t="shared" si="349"/>
        <v>1.007337988982681</v>
      </c>
      <c r="R915" s="134">
        <v>224702190</v>
      </c>
      <c r="S915" s="115" t="e">
        <f>VLOOKUP(A915,raw_아이건설넷결과!C:N,10,FALSE)</f>
        <v>#N/A</v>
      </c>
      <c r="T915" s="126" t="e">
        <f t="shared" si="350"/>
        <v>#N/A</v>
      </c>
      <c r="U915" s="123" t="e">
        <f t="shared" si="351"/>
        <v>#N/A</v>
      </c>
      <c r="V915" s="123"/>
      <c r="W915" s="178" t="e">
        <f>VLOOKUP(A915,raw_아이건설넷결과!C:H,6,FALSE)</f>
        <v>#N/A</v>
      </c>
      <c r="X915" s="84" t="e">
        <f t="shared" si="352"/>
        <v>#N/A</v>
      </c>
      <c r="Y915" s="118" t="e">
        <f t="shared" si="353"/>
        <v>#N/A</v>
      </c>
      <c r="Z915" s="121" t="e">
        <f t="shared" si="354"/>
        <v>#N/A</v>
      </c>
      <c r="AA915" s="83" t="e">
        <f t="shared" si="355"/>
        <v>#N/A</v>
      </c>
      <c r="AB915" s="118" t="e">
        <f t="shared" si="356"/>
        <v>#N/A</v>
      </c>
      <c r="AC915" s="61" t="e">
        <f>INDEX(raw_공고목록!A:A,MATCH(직접!$A915,raw_공고목록!C:C,0))</f>
        <v>#N/A</v>
      </c>
      <c r="AD915" s="61" t="e">
        <f t="shared" si="357"/>
        <v>#N/A</v>
      </c>
      <c r="AE915" s="186" t="e">
        <f>LEFT(VLOOKUP($A915,raw_공고목록!$C:$X,7,FALSE),10)</f>
        <v>#N/A</v>
      </c>
      <c r="AF915" s="9" t="e">
        <f>VLOOKUP(A915,raw_부광!A:L,12,FALSE)</f>
        <v>#N/A</v>
      </c>
    </row>
    <row r="916" spans="1:32" ht="12.6" customHeight="1">
      <c r="A916" s="9" t="s">
        <v>15327</v>
      </c>
      <c r="B916" s="203" t="str">
        <f>VLOOKUP(A916,raw_아이건설넷목록!$B:$R,2,FALSE)</f>
        <v xml:space="preserve">[기][A값][순]대현산 체육관 외부 리모델링 공사 (긴급공고) </v>
      </c>
      <c r="C916" s="18" t="str">
        <f>VLOOKUP($A916,raw_아이건설넷목록!$B:$R,10,FALSE)</f>
        <v>서울특별시 성동구</v>
      </c>
      <c r="D916" s="19" t="s">
        <v>20</v>
      </c>
      <c r="E916" s="115">
        <f>VLOOKUP($A916,raw_아이건설넷목록!$B:$R,6,FALSE)</f>
        <v>211790000</v>
      </c>
      <c r="F916" s="115">
        <f>VLOOKUP($A916,raw_아이건설넷목록!$B:$R,5,FALSE)</f>
        <v>232969000</v>
      </c>
      <c r="G916" s="184">
        <v>1.0023299999999999</v>
      </c>
      <c r="H916" s="115">
        <f>VLOOKUP($A916,raw_아이건설넷목록!$B:$R,8,FALSE)</f>
        <v>5953605</v>
      </c>
      <c r="I916" s="114">
        <f>IF(E916="","-",IF(E916&lt;1000000000,낙찰하한율!$B$3,IF(AND(E916&lt;5000000000,E916&gt;=1000000000),낙찰하한율!$B$4,IF(AND(E916&gt;=5000000000,E916&lt;10000000000),낙찰하한율!$B$5,IF(AND(E916&gt;=10000000000,E916&lt;30000000000),낙찰하한율!$B$6)))))</f>
        <v>0.87744999999999995</v>
      </c>
      <c r="J916" s="115">
        <f t="shared" si="344"/>
        <v>205624558.79503646</v>
      </c>
      <c r="K916" s="115">
        <f>VLOOKUP($A916,raw_아이건설넷목록!$B:$R,9,FALSE)</f>
        <v>189505623</v>
      </c>
      <c r="L916" s="115">
        <f t="shared" si="345"/>
        <v>186148227.67955819</v>
      </c>
      <c r="M916" s="120">
        <f t="shared" si="346"/>
        <v>0.90705331557814739</v>
      </c>
      <c r="N916" s="115">
        <f t="shared" si="347"/>
        <v>205624558.79503646</v>
      </c>
      <c r="O916" s="119">
        <f t="shared" si="348"/>
        <v>0.87954807556129166</v>
      </c>
      <c r="P916" s="119"/>
      <c r="Q916" s="116">
        <f t="shared" si="349"/>
        <v>1.0008569993885792</v>
      </c>
      <c r="R916" s="134">
        <v>205323450</v>
      </c>
      <c r="S916" s="115" t="e">
        <f>VLOOKUP(A916,raw_아이건설넷결과!C:N,10,FALSE)</f>
        <v>#N/A</v>
      </c>
      <c r="T916" s="126" t="e">
        <f t="shared" si="350"/>
        <v>#N/A</v>
      </c>
      <c r="U916" s="123" t="e">
        <f t="shared" si="351"/>
        <v>#N/A</v>
      </c>
      <c r="V916" s="123"/>
      <c r="W916" s="178" t="e">
        <f>VLOOKUP(A916,raw_아이건설넷결과!C:H,6,FALSE)</f>
        <v>#N/A</v>
      </c>
      <c r="X916" s="84" t="e">
        <f t="shared" si="352"/>
        <v>#N/A</v>
      </c>
      <c r="Y916" s="118" t="e">
        <f t="shared" si="353"/>
        <v>#N/A</v>
      </c>
      <c r="Z916" s="121" t="e">
        <f t="shared" si="354"/>
        <v>#N/A</v>
      </c>
      <c r="AA916" s="83" t="e">
        <f t="shared" si="355"/>
        <v>#N/A</v>
      </c>
      <c r="AB916" s="118" t="e">
        <f t="shared" si="356"/>
        <v>#N/A</v>
      </c>
      <c r="AC916" s="61" t="e">
        <f>INDEX(raw_공고목록!A:A,MATCH(직접!$A916,raw_공고목록!C:C,0))</f>
        <v>#N/A</v>
      </c>
      <c r="AD916" s="61" t="e">
        <f t="shared" si="357"/>
        <v>#N/A</v>
      </c>
      <c r="AE916" s="186" t="e">
        <f>LEFT(VLOOKUP($A916,raw_공고목록!$C:$X,7,FALSE),10)</f>
        <v>#N/A</v>
      </c>
      <c r="AF916" s="9" t="e">
        <f>VLOOKUP(A916,raw_부광!A:L,12,FALSE)</f>
        <v>#N/A</v>
      </c>
    </row>
    <row r="917" spans="1:32" ht="12.6" customHeight="1">
      <c r="A917" s="9" t="s">
        <v>15330</v>
      </c>
      <c r="B917" s="203" t="str">
        <f>VLOOKUP(A917,raw_아이건설넷목록!$B:$R,2,FALSE)</f>
        <v xml:space="preserve">[기][정][A값][순]사무실 환경개선 실내건축공사 (정정공고) </v>
      </c>
      <c r="C917" s="18" t="str">
        <f>VLOOKUP($A917,raw_아이건설넷목록!$B:$R,10,FALSE)</f>
        <v>(주)코스콤</v>
      </c>
      <c r="D917" s="19" t="s">
        <v>20</v>
      </c>
      <c r="E917" s="115">
        <f>VLOOKUP($A917,raw_아이건설넷목록!$B:$R,6,FALSE)</f>
        <v>594000000</v>
      </c>
      <c r="F917" s="115">
        <f>VLOOKUP($A917,raw_아이건설넷목록!$B:$R,5,FALSE)</f>
        <v>640332000</v>
      </c>
      <c r="G917" s="184">
        <v>1.00349</v>
      </c>
      <c r="H917" s="115">
        <f>VLOOKUP($A917,raw_아이건설넷목록!$B:$R,8,FALSE)</f>
        <v>24268282</v>
      </c>
      <c r="I917" s="114">
        <f>IF(E917="","-",IF(E917&lt;1000000000,낙찰하한율!$B$3,IF(AND(E917&lt;5000000000,E917&gt;=1000000000),낙찰하한율!$B$4,IF(AND(E917&gt;=5000000000,E917&lt;10000000000),낙찰하한율!$B$5,IF(AND(E917&gt;=10000000000,E917&lt;30000000000),낙찰하한율!$B$6)))))</f>
        <v>0.87744999999999995</v>
      </c>
      <c r="J917" s="115">
        <f t="shared" si="344"/>
        <v>566794280.36286592</v>
      </c>
      <c r="K917" s="115">
        <f>VLOOKUP($A917,raw_아이건설넷목록!$B:$R,9,FALSE)</f>
        <v>573454857</v>
      </c>
      <c r="L917" s="115">
        <f t="shared" si="345"/>
        <v>563947090.16191137</v>
      </c>
      <c r="M917" s="120">
        <f t="shared" si="346"/>
        <v>0.99842255672185043</v>
      </c>
      <c r="N917" s="115">
        <f t="shared" si="347"/>
        <v>566794280.36286592</v>
      </c>
      <c r="O917" s="119">
        <f t="shared" si="348"/>
        <v>0.88063293213262384</v>
      </c>
      <c r="P917" s="119"/>
      <c r="Q917" s="116">
        <f t="shared" si="349"/>
        <v>0.99434799551531305</v>
      </c>
      <c r="R917" s="134">
        <v>561657760</v>
      </c>
      <c r="S917" s="115" t="e">
        <f>VLOOKUP(A917,raw_아이건설넷결과!C:N,10,FALSE)</f>
        <v>#N/A</v>
      </c>
      <c r="T917" s="126" t="e">
        <f t="shared" si="350"/>
        <v>#N/A</v>
      </c>
      <c r="U917" s="123" t="e">
        <f t="shared" si="351"/>
        <v>#N/A</v>
      </c>
      <c r="V917" s="123"/>
      <c r="W917" s="178" t="e">
        <f>VLOOKUP(A917,raw_아이건설넷결과!C:H,6,FALSE)</f>
        <v>#N/A</v>
      </c>
      <c r="X917" s="84" t="e">
        <f t="shared" si="352"/>
        <v>#N/A</v>
      </c>
      <c r="Y917" s="118" t="e">
        <f t="shared" si="353"/>
        <v>#N/A</v>
      </c>
      <c r="Z917" s="121" t="e">
        <f t="shared" si="354"/>
        <v>#N/A</v>
      </c>
      <c r="AA917" s="83" t="e">
        <f t="shared" si="355"/>
        <v>#N/A</v>
      </c>
      <c r="AB917" s="118" t="e">
        <f t="shared" si="356"/>
        <v>#N/A</v>
      </c>
      <c r="AC917" s="61" t="e">
        <f>INDEX(raw_공고목록!A:A,MATCH(직접!$A917,raw_공고목록!C:C,0))</f>
        <v>#N/A</v>
      </c>
      <c r="AD917" s="61" t="e">
        <f t="shared" si="357"/>
        <v>#N/A</v>
      </c>
      <c r="AE917" s="186" t="e">
        <f>LEFT(VLOOKUP($A917,raw_공고목록!$C:$X,7,FALSE),10)</f>
        <v>#N/A</v>
      </c>
      <c r="AF917" s="9" t="e">
        <f>VLOOKUP(A917,raw_부광!A:L,12,FALSE)</f>
        <v>#N/A</v>
      </c>
    </row>
    <row r="918" spans="1:32" ht="12.6" customHeight="1">
      <c r="A918" s="9" t="s">
        <v>15336</v>
      </c>
      <c r="B918" s="203" t="str">
        <f>VLOOKUP(A918,raw_아이건설넷목록!$B:$R,2,FALSE)</f>
        <v xml:space="preserve">[기][A값][순]서울시 장애인 편의증진 기술지원센터 리모델링 공사(건축,기계) (긴급공고) </v>
      </c>
      <c r="C918" s="18" t="str">
        <f>VLOOKUP($A918,raw_아이건설넷목록!$B:$R,10,FALSE)</f>
        <v>서울특별시</v>
      </c>
      <c r="D918" s="19" t="s">
        <v>20</v>
      </c>
      <c r="E918" s="115">
        <f>VLOOKUP($A918,raw_아이건설넷목록!$B:$R,6,FALSE)</f>
        <v>576287274</v>
      </c>
      <c r="F918" s="115">
        <f>VLOOKUP($A918,raw_아이건설넷목록!$B:$R,5,FALSE)</f>
        <v>633916000</v>
      </c>
      <c r="G918" s="184">
        <v>1.0096799999999999</v>
      </c>
      <c r="H918" s="115">
        <f>VLOOKUP($A918,raw_아이건설넷목록!$B:$R,8,FALSE)</f>
        <v>30920884</v>
      </c>
      <c r="I918" s="114">
        <f>IF(E918="","-",IF(E918&lt;1000000000,낙찰하한율!$B$3,IF(AND(E918&lt;5000000000,E918&gt;=1000000000),낙찰하한율!$B$4,IF(AND(E918&gt;=5000000000,E918&lt;10000000000),낙찰하한율!$B$5,IF(AND(E918&gt;=10000000000,E918&lt;30000000000),낙찰하한율!$B$6)))))</f>
        <v>0.87744999999999995</v>
      </c>
      <c r="J918" s="115">
        <f t="shared" si="344"/>
        <v>565403251.00605595</v>
      </c>
      <c r="K918" s="115">
        <f>VLOOKUP($A918,raw_아이건설넷목록!$B:$R,9,FALSE)</f>
        <v>531436971</v>
      </c>
      <c r="L918" s="115">
        <f t="shared" si="345"/>
        <v>525849655.26169437</v>
      </c>
      <c r="M918" s="120">
        <f t="shared" si="346"/>
        <v>0.93856980349697183</v>
      </c>
      <c r="N918" s="115">
        <f t="shared" si="347"/>
        <v>565403251.00605595</v>
      </c>
      <c r="O918" s="119">
        <f t="shared" si="348"/>
        <v>0.88637926381820964</v>
      </c>
      <c r="P918" s="119"/>
      <c r="Q918" s="116">
        <f t="shared" si="349"/>
        <v>1.0163850010154674</v>
      </c>
      <c r="R918" s="134">
        <v>569132771</v>
      </c>
      <c r="S918" s="115" t="e">
        <f>VLOOKUP(A918,raw_아이건설넷결과!C:N,10,FALSE)</f>
        <v>#N/A</v>
      </c>
      <c r="T918" s="126" t="e">
        <f t="shared" si="350"/>
        <v>#N/A</v>
      </c>
      <c r="U918" s="123" t="e">
        <f t="shared" si="351"/>
        <v>#N/A</v>
      </c>
      <c r="V918" s="123"/>
      <c r="W918" s="178" t="e">
        <f>VLOOKUP(A918,raw_아이건설넷결과!C:H,6,FALSE)</f>
        <v>#N/A</v>
      </c>
      <c r="X918" s="84" t="e">
        <f t="shared" si="352"/>
        <v>#N/A</v>
      </c>
      <c r="Y918" s="118" t="e">
        <f t="shared" si="353"/>
        <v>#N/A</v>
      </c>
      <c r="Z918" s="121" t="e">
        <f t="shared" si="354"/>
        <v>#N/A</v>
      </c>
      <c r="AA918" s="83" t="e">
        <f t="shared" si="355"/>
        <v>#N/A</v>
      </c>
      <c r="AB918" s="118" t="e">
        <f t="shared" si="356"/>
        <v>#N/A</v>
      </c>
      <c r="AC918" s="61" t="e">
        <f>INDEX(raw_공고목록!A:A,MATCH(직접!$A918,raw_공고목록!C:C,0))</f>
        <v>#N/A</v>
      </c>
      <c r="AD918" s="61" t="e">
        <f t="shared" si="357"/>
        <v>#N/A</v>
      </c>
      <c r="AE918" s="186" t="e">
        <f>LEFT(VLOOKUP($A918,raw_공고목록!$C:$X,7,FALSE),10)</f>
        <v>#N/A</v>
      </c>
      <c r="AF918" s="9" t="e">
        <f>VLOOKUP(A918,raw_부광!A:L,12,FALSE)</f>
        <v>#N/A</v>
      </c>
    </row>
    <row r="919" spans="1:32" ht="12.6" customHeight="1">
      <c r="A919" s="9" t="s">
        <v>15348</v>
      </c>
      <c r="B919" s="203" t="str">
        <f>VLOOKUP(A919,raw_아이건설넷목록!$B:$R,2,FALSE)</f>
        <v xml:space="preserve">[기][A값][순]마천2동 주민센터 엘리베이터 설치공사(건축) (긴급공고) </v>
      </c>
      <c r="C919" s="18" t="str">
        <f>VLOOKUP($A919,raw_아이건설넷목록!$B:$R,10,FALSE)</f>
        <v>서울특별시 송파구</v>
      </c>
      <c r="D919" s="19" t="s">
        <v>20</v>
      </c>
      <c r="E919" s="115">
        <f>VLOOKUP($A919,raw_아이건설넷목록!$B:$R,6,FALSE)</f>
        <v>250760000</v>
      </c>
      <c r="F919" s="115">
        <f>VLOOKUP($A919,raw_아이건설넷목록!$B:$R,5,FALSE)</f>
        <v>275836000</v>
      </c>
      <c r="G919" s="184">
        <v>1.00546</v>
      </c>
      <c r="H919" s="115">
        <f>VLOOKUP($A919,raw_아이건설넷목록!$B:$R,8,FALSE)</f>
        <v>15078525</v>
      </c>
      <c r="I919" s="114">
        <f>IF(E919="","-",IF(E919&lt;1000000000,낙찰하한율!$B$3,IF(AND(E919&lt;5000000000,E919&gt;=1000000000),낙찰하한율!$B$4,IF(AND(E919&gt;=5000000000,E919&lt;10000000000),낙찰하한율!$B$5,IF(AND(E919&gt;=10000000000,E919&lt;30000000000),낙찰하한율!$B$6)))))</f>
        <v>0.87744999999999995</v>
      </c>
      <c r="J919" s="115">
        <f t="shared" si="344"/>
        <v>245201667.78692198</v>
      </c>
      <c r="K919" s="115">
        <f>VLOOKUP($A919,raw_아이건설넷목록!$B:$R,9,FALSE)</f>
        <v>235442926</v>
      </c>
      <c r="L919" s="115">
        <f t="shared" si="345"/>
        <v>231993875.48844078</v>
      </c>
      <c r="M919" s="120">
        <f t="shared" si="346"/>
        <v>0.95088962903419139</v>
      </c>
      <c r="N919" s="115">
        <f t="shared" si="347"/>
        <v>245201667.78692198</v>
      </c>
      <c r="O919" s="119">
        <f t="shared" si="348"/>
        <v>0.88251791357820897</v>
      </c>
      <c r="P919" s="119"/>
      <c r="Q919" s="116">
        <f t="shared" si="349"/>
        <v>0.99482960560199318</v>
      </c>
      <c r="R919" s="134">
        <v>242628769</v>
      </c>
      <c r="S919" s="115" t="e">
        <f>VLOOKUP(A919,raw_아이건설넷결과!C:N,10,FALSE)</f>
        <v>#N/A</v>
      </c>
      <c r="T919" s="126" t="e">
        <f t="shared" si="350"/>
        <v>#N/A</v>
      </c>
      <c r="U919" s="123" t="e">
        <f t="shared" si="351"/>
        <v>#N/A</v>
      </c>
      <c r="V919" s="123"/>
      <c r="W919" s="178" t="e">
        <f>VLOOKUP(A919,raw_아이건설넷결과!C:H,6,FALSE)</f>
        <v>#N/A</v>
      </c>
      <c r="X919" s="84" t="e">
        <f t="shared" si="352"/>
        <v>#N/A</v>
      </c>
      <c r="Y919" s="118" t="e">
        <f t="shared" si="353"/>
        <v>#N/A</v>
      </c>
      <c r="Z919" s="121" t="e">
        <f t="shared" si="354"/>
        <v>#N/A</v>
      </c>
      <c r="AA919" s="83" t="e">
        <f t="shared" si="355"/>
        <v>#N/A</v>
      </c>
      <c r="AB919" s="118" t="e">
        <f t="shared" si="356"/>
        <v>#N/A</v>
      </c>
      <c r="AC919" s="61" t="e">
        <f>INDEX(raw_공고목록!A:A,MATCH(직접!$A919,raw_공고목록!C:C,0))</f>
        <v>#N/A</v>
      </c>
      <c r="AD919" s="61" t="e">
        <f t="shared" si="357"/>
        <v>#N/A</v>
      </c>
      <c r="AE919" s="186" t="e">
        <f>LEFT(VLOOKUP($A919,raw_공고목록!$C:$X,7,FALSE),10)</f>
        <v>#N/A</v>
      </c>
      <c r="AF919" s="9" t="e">
        <f>VLOOKUP(A919,raw_부광!A:L,12,FALSE)</f>
        <v>#N/A</v>
      </c>
    </row>
    <row r="920" spans="1:32" ht="12.6" customHeight="1">
      <c r="A920" s="9" t="s">
        <v>15281</v>
      </c>
      <c r="B920" s="203" t="str">
        <f>VLOOKUP(A920,raw_아이건설넷목록!$B:$R,2,FALSE)</f>
        <v xml:space="preserve">[기][A값][순][협정]국립재활원 음압격리병실 구축 사업 건축기계공사 </v>
      </c>
      <c r="C920" s="18" t="str">
        <f>VLOOKUP($A920,raw_아이건설넷목록!$B:$R,10,FALSE)</f>
        <v>서울지방조달청</v>
      </c>
      <c r="D920" s="19" t="s">
        <v>20</v>
      </c>
      <c r="E920" s="115">
        <f>VLOOKUP($A920,raw_아이건설넷목록!$B:$R,6,FALSE)</f>
        <v>2793719091</v>
      </c>
      <c r="F920" s="115">
        <f>VLOOKUP($A920,raw_아이건설넷목록!$B:$R,5,FALSE)</f>
        <v>3024399000</v>
      </c>
      <c r="G920" s="184">
        <v>1.0104599999999999</v>
      </c>
      <c r="H920" s="115">
        <f>VLOOKUP($A920,raw_아이건설넷목록!$B:$R,8,FALSE)</f>
        <v>139317323</v>
      </c>
      <c r="I920" s="114">
        <f>IF(E920="","-",IF(E920&lt;1000000000,낙찰하한율!$B$3,IF(AND(E920&lt;5000000000,E920&gt;=1000000000),낙찰하한율!$B$4,IF(AND(E920&gt;=5000000000,E920&lt;10000000000),낙찰하한율!$B$5,IF(AND(E920&gt;=10000000000,E920&lt;30000000000),낙찰하한율!$B$6)))))</f>
        <v>0.86745000000000005</v>
      </c>
      <c r="J920" s="115">
        <f t="shared" si="344"/>
        <v>2669423389.6989231</v>
      </c>
      <c r="K920" s="115">
        <f>VLOOKUP($A920,raw_아이건설넷목록!$B:$R,9,FALSE)</f>
        <v>2624910123</v>
      </c>
      <c r="L920" s="115">
        <f t="shared" si="345"/>
        <v>2599319349.2288485</v>
      </c>
      <c r="M920" s="120">
        <f t="shared" si="346"/>
        <v>0.98373858129003922</v>
      </c>
      <c r="N920" s="115">
        <f t="shared" si="347"/>
        <v>2669423389.6989231</v>
      </c>
      <c r="O920" s="119">
        <f t="shared" si="348"/>
        <v>0.87696167733102381</v>
      </c>
      <c r="P920" s="119"/>
      <c r="Q920" s="116">
        <f t="shared" si="349"/>
        <v>0.99975474745328408</v>
      </c>
      <c r="R920" s="134">
        <v>2641338000</v>
      </c>
      <c r="S920" s="115" t="e">
        <f>VLOOKUP(A920,raw_아이건설넷결과!C:N,10,FALSE)</f>
        <v>#N/A</v>
      </c>
      <c r="T920" s="126" t="e">
        <f t="shared" si="350"/>
        <v>#N/A</v>
      </c>
      <c r="U920" s="123" t="e">
        <f t="shared" si="351"/>
        <v>#N/A</v>
      </c>
      <c r="V920" s="123"/>
      <c r="W920" s="178" t="e">
        <f>VLOOKUP(A920,raw_아이건설넷결과!C:H,6,FALSE)</f>
        <v>#N/A</v>
      </c>
      <c r="X920" s="84" t="e">
        <f t="shared" si="352"/>
        <v>#N/A</v>
      </c>
      <c r="Y920" s="118" t="e">
        <f t="shared" si="353"/>
        <v>#N/A</v>
      </c>
      <c r="Z920" s="121" t="e">
        <f t="shared" si="354"/>
        <v>#N/A</v>
      </c>
      <c r="AA920" s="83" t="e">
        <f t="shared" si="355"/>
        <v>#N/A</v>
      </c>
      <c r="AB920" s="118" t="e">
        <f t="shared" si="356"/>
        <v>#N/A</v>
      </c>
      <c r="AC920" s="61" t="e">
        <f>INDEX(raw_공고목록!A:A,MATCH(직접!$A920,raw_공고목록!C:C,0))</f>
        <v>#N/A</v>
      </c>
      <c r="AD920" s="61" t="e">
        <f t="shared" si="357"/>
        <v>#N/A</v>
      </c>
      <c r="AE920" s="186" t="e">
        <f>LEFT(VLOOKUP($A920,raw_공고목록!$C:$X,7,FALSE),10)</f>
        <v>#N/A</v>
      </c>
      <c r="AF920" s="9" t="e">
        <f>VLOOKUP(A920,raw_부광!A:L,12,FALSE)</f>
        <v>#N/A</v>
      </c>
    </row>
    <row r="921" spans="1:32" ht="12.6" customHeight="1">
      <c r="A921" s="9" t="s">
        <v>15386</v>
      </c>
      <c r="B921" s="203" t="str">
        <f>VLOOKUP(A921,raw_아이건설넷목록!$B:$R,2,FALSE)</f>
        <v xml:space="preserve">[기][수의]태성대아파트 리모델링 공사(건축, 설비) </v>
      </c>
      <c r="C921" s="18" t="str">
        <f>VLOOKUP($A921,raw_아이건설넷목록!$B:$R,10,FALSE)</f>
        <v>공군항공안전단</v>
      </c>
      <c r="D921" s="19" t="s">
        <v>20</v>
      </c>
      <c r="E921" s="115">
        <f>VLOOKUP($A921,raw_아이건설넷목록!$B:$R,6,FALSE)</f>
        <v>385482727</v>
      </c>
      <c r="F921" s="115">
        <f>VLOOKUP($A921,raw_아이건설넷목록!$B:$R,5,FALSE)</f>
        <v>415716666</v>
      </c>
      <c r="G921" s="184">
        <v>1.00698</v>
      </c>
      <c r="H921" s="115">
        <f>VLOOKUP($A921,raw_아이건설넷목록!$B:$R,8,FALSE)</f>
        <v>0</v>
      </c>
      <c r="I921" s="114">
        <f>IF(E921="","-",IF(E921&lt;1000000000,낙찰하한율!$B$3,IF(AND(E921&lt;5000000000,E921&gt;=1000000000),낙찰하한율!$B$4,IF(AND(E921&gt;=5000000000,E921&lt;10000000000),낙찰하한율!$B$5,IF(AND(E921&gt;=10000000000,E921&lt;30000000000),낙찰하한율!$B$6)))))</f>
        <v>0.87744999999999995</v>
      </c>
      <c r="J921" s="115">
        <f t="shared" si="344"/>
        <v>367316687.2900002</v>
      </c>
      <c r="K921" s="115">
        <f>VLOOKUP($A921,raw_아이건설넷목록!$B:$R,9,FALSE)</f>
        <v>0</v>
      </c>
      <c r="L921" s="115">
        <f t="shared" si="345"/>
        <v>0</v>
      </c>
      <c r="M921" s="120">
        <f t="shared" si="346"/>
        <v>0</v>
      </c>
      <c r="N921" s="115">
        <f t="shared" si="347"/>
        <v>367316687.2900002</v>
      </c>
      <c r="O921" s="119">
        <f t="shared" si="348"/>
        <v>0.88357460099999985</v>
      </c>
      <c r="P921" s="119"/>
      <c r="Q921" s="116">
        <f t="shared" si="349"/>
        <v>1.0063690014793494</v>
      </c>
      <c r="R921" s="134">
        <v>367093813</v>
      </c>
      <c r="S921" s="115" t="e">
        <f>VLOOKUP(A921,raw_아이건설넷결과!C:N,10,FALSE)</f>
        <v>#N/A</v>
      </c>
      <c r="T921" s="126" t="e">
        <f t="shared" si="350"/>
        <v>#N/A</v>
      </c>
      <c r="U921" s="123" t="e">
        <f t="shared" si="351"/>
        <v>#N/A</v>
      </c>
      <c r="V921" s="123"/>
      <c r="W921" s="178" t="e">
        <f>VLOOKUP(A921,raw_아이건설넷결과!C:H,6,FALSE)</f>
        <v>#N/A</v>
      </c>
      <c r="X921" s="84" t="e">
        <f t="shared" si="352"/>
        <v>#N/A</v>
      </c>
      <c r="Y921" s="118" t="e">
        <f t="shared" si="353"/>
        <v>#N/A</v>
      </c>
      <c r="Z921" s="121" t="e">
        <f t="shared" si="354"/>
        <v>#N/A</v>
      </c>
      <c r="AA921" s="83" t="e">
        <f t="shared" si="355"/>
        <v>#N/A</v>
      </c>
      <c r="AB921" s="118" t="e">
        <f t="shared" si="356"/>
        <v>#N/A</v>
      </c>
      <c r="AC921" s="61" t="e">
        <f>INDEX(raw_공고목록!A:A,MATCH(직접!$A921,raw_공고목록!C:C,0))</f>
        <v>#N/A</v>
      </c>
      <c r="AD921" s="61" t="e">
        <f t="shared" si="357"/>
        <v>#N/A</v>
      </c>
      <c r="AE921" s="186" t="e">
        <f>LEFT(VLOOKUP($A921,raw_공고목록!$C:$X,7,FALSE),10)</f>
        <v>#N/A</v>
      </c>
      <c r="AF921" s="9" t="e">
        <f>VLOOKUP(A921,raw_부광!A:L,12,FALSE)</f>
        <v>#N/A</v>
      </c>
    </row>
    <row r="922" spans="1:32" ht="12.6" customHeight="1">
      <c r="A922" s="9" t="s">
        <v>15390</v>
      </c>
      <c r="B922" s="203" t="str">
        <f>VLOOKUP(A922,raw_아이건설넷목록!$B:$R,2,FALSE)</f>
        <v xml:space="preserve">[기][수의]북한산 탐방안내소 화장실 정비공사(건축) </v>
      </c>
      <c r="C922" s="18" t="str">
        <f>VLOOKUP($A922,raw_아이건설넷목록!$B:$R,10,FALSE)</f>
        <v>국립공원공단 북한산국립공원사무소</v>
      </c>
      <c r="D922" s="19" t="s">
        <v>20</v>
      </c>
      <c r="E922" s="115">
        <f>VLOOKUP($A922,raw_아이건설넷목록!$B:$R,6,FALSE)</f>
        <v>97413636</v>
      </c>
      <c r="F922" s="115">
        <f>VLOOKUP($A922,raw_아이건설넷목록!$B:$R,5,FALSE)</f>
        <v>107155000</v>
      </c>
      <c r="G922" s="184">
        <v>1.0035799999999999</v>
      </c>
      <c r="H922" s="115">
        <f>VLOOKUP($A922,raw_아이건설넷목록!$B:$R,8,FALSE)</f>
        <v>0</v>
      </c>
      <c r="I922" s="114">
        <f>IF(E922="","-",IF(E922&lt;1000000000,낙찰하한율!$B$3,IF(AND(E922&lt;5000000000,E922&gt;=1000000000),낙찰하한율!$B$4,IF(AND(E922&gt;=5000000000,E922&lt;10000000000),낙찰하한율!$B$5,IF(AND(E922&gt;=10000000000,E922&lt;30000000000),낙찰하한율!$B$6)))))</f>
        <v>0.87744999999999995</v>
      </c>
      <c r="J922" s="115">
        <f t="shared" si="344"/>
        <v>94359757.644004986</v>
      </c>
      <c r="K922" s="115">
        <f>VLOOKUP($A922,raw_아이건설넷목록!$B:$R,9,FALSE)</f>
        <v>0</v>
      </c>
      <c r="L922" s="115">
        <f t="shared" si="345"/>
        <v>0</v>
      </c>
      <c r="M922" s="120">
        <f t="shared" si="346"/>
        <v>0</v>
      </c>
      <c r="N922" s="115">
        <f t="shared" si="347"/>
        <v>94359757.644004986</v>
      </c>
      <c r="O922" s="119">
        <f t="shared" si="348"/>
        <v>0.8805912709999999</v>
      </c>
      <c r="P922" s="119"/>
      <c r="Q922" s="116">
        <f t="shared" si="349"/>
        <v>1.0003380576846683</v>
      </c>
      <c r="R922" s="134">
        <v>94054940</v>
      </c>
      <c r="S922" s="115" t="e">
        <f>VLOOKUP(A922,raw_아이건설넷결과!C:N,10,FALSE)</f>
        <v>#N/A</v>
      </c>
      <c r="T922" s="126" t="e">
        <f t="shared" si="350"/>
        <v>#N/A</v>
      </c>
      <c r="U922" s="123" t="e">
        <f t="shared" si="351"/>
        <v>#N/A</v>
      </c>
      <c r="V922" s="123"/>
      <c r="W922" s="178" t="e">
        <f>VLOOKUP(A922,raw_아이건설넷결과!C:H,6,FALSE)</f>
        <v>#N/A</v>
      </c>
      <c r="X922" s="84" t="e">
        <f t="shared" si="352"/>
        <v>#N/A</v>
      </c>
      <c r="Y922" s="118" t="e">
        <f t="shared" si="353"/>
        <v>#N/A</v>
      </c>
      <c r="Z922" s="121" t="e">
        <f t="shared" si="354"/>
        <v>#N/A</v>
      </c>
      <c r="AA922" s="83" t="e">
        <f t="shared" si="355"/>
        <v>#N/A</v>
      </c>
      <c r="AB922" s="118" t="e">
        <f t="shared" si="356"/>
        <v>#N/A</v>
      </c>
      <c r="AC922" s="61" t="e">
        <f>INDEX(raw_공고목록!A:A,MATCH(직접!$A922,raw_공고목록!C:C,0))</f>
        <v>#N/A</v>
      </c>
      <c r="AD922" s="61" t="e">
        <f t="shared" si="357"/>
        <v>#N/A</v>
      </c>
      <c r="AE922" s="186" t="e">
        <f>LEFT(VLOOKUP($A922,raw_공고목록!$C:$X,7,FALSE),10)</f>
        <v>#N/A</v>
      </c>
      <c r="AF922" s="9" t="e">
        <f>VLOOKUP(A922,raw_부광!A:L,12,FALSE)</f>
        <v>#N/A</v>
      </c>
    </row>
    <row r="923" spans="1:32" ht="12.6" customHeight="1">
      <c r="A923" s="9" t="s">
        <v>15358</v>
      </c>
      <c r="B923" s="203" t="str">
        <f>VLOOKUP(A923,raw_아이건설넷목록!$B:$R,2,FALSE)</f>
        <v xml:space="preserve">[기][A값][수의]수유전통시장 아케이드 보수공사 </v>
      </c>
      <c r="C923" s="18" t="str">
        <f>VLOOKUP($A923,raw_아이건설넷목록!$B:$R,10,FALSE)</f>
        <v>서울특별시 강북구</v>
      </c>
      <c r="D923" s="19" t="s">
        <v>20</v>
      </c>
      <c r="E923" s="115">
        <f>VLOOKUP($A923,raw_아이건설넷목록!$B:$R,6,FALSE)</f>
        <v>161408055</v>
      </c>
      <c r="F923" s="115">
        <f>VLOOKUP($A923,raw_아이건설넷목록!$B:$R,5,FALSE)</f>
        <v>177548860</v>
      </c>
      <c r="G923" s="184">
        <v>1.0026900000000001</v>
      </c>
      <c r="H923" s="115">
        <f>VLOOKUP($A923,raw_아이건설넷목록!$B:$R,8,FALSE)</f>
        <v>9681075</v>
      </c>
      <c r="I923" s="114">
        <f>IF(E923="","-",IF(E923&lt;1000000000,낙찰하한율!$B$3,IF(AND(E923&lt;5000000000,E923&gt;=1000000000),낙찰하한율!$B$4,IF(AND(E923&gt;=5000000000,E923&lt;10000000000),낙찰하한율!$B$5,IF(AND(E923&gt;=10000000000,E923&lt;30000000000),낙찰하한율!$B$6)))))</f>
        <v>0.87744999999999995</v>
      </c>
      <c r="J923" s="115">
        <f t="shared" si="344"/>
        <v>157395738.71323684</v>
      </c>
      <c r="K923" s="115">
        <f>VLOOKUP($A923,raw_아이건설넷목록!$B:$R,9,FALSE)</f>
        <v>0</v>
      </c>
      <c r="L923" s="115">
        <f t="shared" si="345"/>
        <v>0</v>
      </c>
      <c r="M923" s="120">
        <f t="shared" si="346"/>
        <v>-7.6154686350397675E-3</v>
      </c>
      <c r="N923" s="115">
        <f t="shared" si="347"/>
        <v>157395738.71323684</v>
      </c>
      <c r="O923" s="119">
        <f t="shared" si="348"/>
        <v>0.87994646330287163</v>
      </c>
      <c r="P923" s="119"/>
      <c r="Q923" s="116">
        <f t="shared" si="349"/>
        <v>0.99417188839142434</v>
      </c>
      <c r="R923" s="134">
        <v>156068700</v>
      </c>
      <c r="S923" s="115" t="e">
        <f>VLOOKUP(A923,raw_아이건설넷결과!C:N,10,FALSE)</f>
        <v>#N/A</v>
      </c>
      <c r="T923" s="126" t="e">
        <f t="shared" si="350"/>
        <v>#N/A</v>
      </c>
      <c r="U923" s="123" t="e">
        <f t="shared" si="351"/>
        <v>#N/A</v>
      </c>
      <c r="V923" s="123"/>
      <c r="W923" s="178" t="e">
        <f>VLOOKUP(A923,raw_아이건설넷결과!C:H,6,FALSE)</f>
        <v>#N/A</v>
      </c>
      <c r="X923" s="84" t="e">
        <f t="shared" si="352"/>
        <v>#N/A</v>
      </c>
      <c r="Y923" s="118" t="e">
        <f t="shared" si="353"/>
        <v>#N/A</v>
      </c>
      <c r="Z923" s="121" t="e">
        <f t="shared" si="354"/>
        <v>#N/A</v>
      </c>
      <c r="AA923" s="83" t="e">
        <f t="shared" si="355"/>
        <v>#N/A</v>
      </c>
      <c r="AB923" s="118" t="e">
        <f t="shared" si="356"/>
        <v>#N/A</v>
      </c>
      <c r="AC923" s="61" t="e">
        <f>INDEX(raw_공고목록!A:A,MATCH(직접!$A923,raw_공고목록!C:C,0))</f>
        <v>#N/A</v>
      </c>
      <c r="AD923" s="61" t="e">
        <f t="shared" si="357"/>
        <v>#N/A</v>
      </c>
      <c r="AE923" s="186" t="e">
        <f>LEFT(VLOOKUP($A923,raw_공고목록!$C:$X,7,FALSE),10)</f>
        <v>#N/A</v>
      </c>
      <c r="AF923" s="9" t="e">
        <f>VLOOKUP(A923,raw_부광!A:L,12,FALSE)</f>
        <v>#N/A</v>
      </c>
    </row>
    <row r="924" spans="1:32" ht="12.6" customHeight="1">
      <c r="A924" s="9" t="s">
        <v>15397</v>
      </c>
      <c r="B924" s="203" t="str">
        <f>VLOOKUP(A924,raw_아이건설넷목록!$B:$R,2,FALSE)</f>
        <v xml:space="preserve">[기][수의]24-00대대 주거시설 환경개선 공사 </v>
      </c>
      <c r="C924" s="18" t="str">
        <f>VLOOKUP($A924,raw_아이건설넷목록!$B:$R,10,FALSE)</f>
        <v>해군재경근무지원대대</v>
      </c>
      <c r="D924" s="19" t="s">
        <v>20</v>
      </c>
      <c r="E924" s="115">
        <f>VLOOKUP($A924,raw_아이건설넷목록!$B:$R,6,FALSE)</f>
        <v>50000000</v>
      </c>
      <c r="F924" s="115">
        <f>VLOOKUP($A924,raw_아이건설넷목록!$B:$R,5,FALSE)</f>
        <v>53900000</v>
      </c>
      <c r="G924" s="184">
        <v>1.00667</v>
      </c>
      <c r="H924" s="115">
        <f>VLOOKUP($A924,raw_아이건설넷목록!$B:$R,8,FALSE)</f>
        <v>0</v>
      </c>
      <c r="I924" s="114">
        <f>IF(E924="","-",IF(E924&lt;1000000000,낙찰하한율!$B$3,IF(AND(E924&lt;5000000000,E924&gt;=1000000000),낙찰하한율!$B$4,IF(AND(E924&gt;=5000000000,E924&lt;10000000000),낙찰하한율!$B$5,IF(AND(E924&gt;=10000000000,E924&lt;30000000000),낙찰하한율!$B$6)))))</f>
        <v>0.87744999999999995</v>
      </c>
      <c r="J924" s="115">
        <f t="shared" si="344"/>
        <v>47610009.681849994</v>
      </c>
      <c r="K924" s="115">
        <f>VLOOKUP($A924,raw_아이건설넷목록!$B:$R,9,FALSE)</f>
        <v>0</v>
      </c>
      <c r="L924" s="115">
        <f t="shared" si="345"/>
        <v>0</v>
      </c>
      <c r="M924" s="120">
        <f t="shared" si="346"/>
        <v>0</v>
      </c>
      <c r="N924" s="115">
        <f t="shared" si="347"/>
        <v>47610009.681849994</v>
      </c>
      <c r="O924" s="119">
        <f t="shared" si="348"/>
        <v>0.8833025914999999</v>
      </c>
      <c r="P924" s="119"/>
      <c r="Q924" s="116">
        <f t="shared" si="349"/>
        <v>1.0032467373886911</v>
      </c>
      <c r="R924" s="134">
        <v>47448108</v>
      </c>
      <c r="S924" s="115" t="e">
        <f>VLOOKUP(A924,raw_아이건설넷결과!C:N,10,FALSE)</f>
        <v>#N/A</v>
      </c>
      <c r="T924" s="126" t="e">
        <f t="shared" si="350"/>
        <v>#N/A</v>
      </c>
      <c r="U924" s="123" t="e">
        <f t="shared" si="351"/>
        <v>#N/A</v>
      </c>
      <c r="V924" s="123"/>
      <c r="W924" s="178" t="e">
        <f>VLOOKUP(A924,raw_아이건설넷결과!C:H,6,FALSE)</f>
        <v>#N/A</v>
      </c>
      <c r="X924" s="84" t="e">
        <f t="shared" si="352"/>
        <v>#N/A</v>
      </c>
      <c r="Y924" s="118" t="e">
        <f t="shared" si="353"/>
        <v>#N/A</v>
      </c>
      <c r="Z924" s="121" t="e">
        <f t="shared" si="354"/>
        <v>#N/A</v>
      </c>
      <c r="AA924" s="83" t="e">
        <f t="shared" si="355"/>
        <v>#N/A</v>
      </c>
      <c r="AB924" s="118" t="e">
        <f t="shared" si="356"/>
        <v>#N/A</v>
      </c>
      <c r="AC924" s="61" t="e">
        <f>INDEX(raw_공고목록!A:A,MATCH(직접!$A924,raw_공고목록!C:C,0))</f>
        <v>#N/A</v>
      </c>
      <c r="AD924" s="61" t="e">
        <f t="shared" si="357"/>
        <v>#N/A</v>
      </c>
      <c r="AE924" s="186" t="e">
        <f>LEFT(VLOOKUP($A924,raw_공고목록!$C:$X,7,FALSE),10)</f>
        <v>#N/A</v>
      </c>
      <c r="AF924" s="9" t="e">
        <f>VLOOKUP(A924,raw_부광!A:L,12,FALSE)</f>
        <v>#N/A</v>
      </c>
    </row>
    <row r="925" spans="1:32" ht="12.6" customHeight="1">
      <c r="A925" s="9" t="s">
        <v>15402</v>
      </c>
      <c r="B925" s="203" t="str">
        <f>VLOOKUP(A925,raw_아이건설넷목록!$B:$R,2,FALSE)</f>
        <v xml:space="preserve">[기][A값][순]별빛남문시장 아케이드 개보수 공사 </v>
      </c>
      <c r="C925" s="18" t="str">
        <f>VLOOKUP($A925,raw_아이건설넷목록!$B:$R,10,FALSE)</f>
        <v>서울특별시 금천구</v>
      </c>
      <c r="D925" s="19" t="s">
        <v>20</v>
      </c>
      <c r="E925" s="115">
        <f>VLOOKUP($A925,raw_아이건설넷목록!$B:$R,6,FALSE)</f>
        <v>885470000</v>
      </c>
      <c r="F925" s="115">
        <f>VLOOKUP($A925,raw_아이건설넷목록!$B:$R,5,FALSE)</f>
        <v>974017000</v>
      </c>
      <c r="G925" s="184">
        <v>1.0063599999999999</v>
      </c>
      <c r="H925" s="115">
        <f>VLOOKUP($A925,raw_아이건설넷목록!$B:$R,8,FALSE)</f>
        <v>55045980</v>
      </c>
      <c r="I925" s="114">
        <f>IF(E925="","-",IF(E925&lt;1000000000,낙찰하한율!$B$3,IF(AND(E925&lt;5000000000,E925&gt;=1000000000),낙찰하한율!$B$4,IF(AND(E925&gt;=5000000000,E925&lt;10000000000),낙찰하한율!$B$5,IF(AND(E925&gt;=10000000000,E925&lt;30000000000),낙찰하한율!$B$6)))))</f>
        <v>0.87744999999999995</v>
      </c>
      <c r="J925" s="115">
        <f t="shared" si="344"/>
        <v>866832683.23689389</v>
      </c>
      <c r="K925" s="115">
        <f>VLOOKUP($A925,raw_아이건설넷목록!$B:$R,9,FALSE)</f>
        <v>809018579</v>
      </c>
      <c r="L925" s="115">
        <f t="shared" si="345"/>
        <v>797880658.41919112</v>
      </c>
      <c r="M925" s="120">
        <f t="shared" si="346"/>
        <v>0.92568144543364017</v>
      </c>
      <c r="N925" s="115">
        <f t="shared" si="347"/>
        <v>866832683.23689389</v>
      </c>
      <c r="O925" s="119">
        <f t="shared" si="348"/>
        <v>0.88336485652931029</v>
      </c>
      <c r="P925" s="119"/>
      <c r="Q925" s="116">
        <f t="shared" si="349"/>
        <v>0.95823116634768801</v>
      </c>
      <c r="R925" s="134">
        <v>825699317</v>
      </c>
      <c r="S925" s="115" t="e">
        <f>VLOOKUP(A925,raw_아이건설넷결과!C:N,10,FALSE)</f>
        <v>#N/A</v>
      </c>
      <c r="T925" s="126" t="e">
        <f t="shared" si="350"/>
        <v>#N/A</v>
      </c>
      <c r="U925" s="123" t="e">
        <f t="shared" si="351"/>
        <v>#N/A</v>
      </c>
      <c r="V925" s="123"/>
      <c r="W925" s="178" t="e">
        <f>VLOOKUP(A925,raw_아이건설넷결과!C:H,6,FALSE)</f>
        <v>#N/A</v>
      </c>
      <c r="X925" s="84" t="e">
        <f t="shared" si="352"/>
        <v>#N/A</v>
      </c>
      <c r="Y925" s="118" t="e">
        <f t="shared" si="353"/>
        <v>#N/A</v>
      </c>
      <c r="Z925" s="121" t="e">
        <f t="shared" si="354"/>
        <v>#N/A</v>
      </c>
      <c r="AA925" s="83" t="e">
        <f t="shared" si="355"/>
        <v>#N/A</v>
      </c>
      <c r="AB925" s="118" t="e">
        <f t="shared" si="356"/>
        <v>#N/A</v>
      </c>
      <c r="AC925" s="61" t="e">
        <f>INDEX(raw_공고목록!A:A,MATCH(직접!$A925,raw_공고목록!C:C,0))</f>
        <v>#N/A</v>
      </c>
      <c r="AD925" s="61" t="e">
        <f t="shared" si="357"/>
        <v>#N/A</v>
      </c>
      <c r="AE925" s="186" t="e">
        <f>LEFT(VLOOKUP($A925,raw_공고목록!$C:$X,7,FALSE),10)</f>
        <v>#N/A</v>
      </c>
      <c r="AF925" s="9" t="e">
        <f>VLOOKUP(A925,raw_부광!A:L,12,FALSE)</f>
        <v>#N/A</v>
      </c>
    </row>
    <row r="926" spans="1:32" ht="12.6" customHeight="1">
      <c r="A926" s="9" t="s">
        <v>15404</v>
      </c>
      <c r="B926" s="203" t="str">
        <f>VLOOKUP(A926,raw_아이건설넷목록!$B:$R,2,FALSE)</f>
        <v xml:space="preserve">[기][A값][순](긴급)성동고 정보센터 수영장 보수 및 화장실 개선공사 </v>
      </c>
      <c r="C926" s="18" t="str">
        <f>VLOOKUP($A926,raw_아이건설넷목록!$B:$R,10,FALSE)</f>
        <v>서울특별시교육청 서울특별시중부교육지원청</v>
      </c>
      <c r="D926" s="19" t="s">
        <v>20</v>
      </c>
      <c r="E926" s="115">
        <f>VLOOKUP($A926,raw_아이건설넷목록!$B:$R,6,FALSE)</f>
        <v>2377296364</v>
      </c>
      <c r="F926" s="115">
        <f>VLOOKUP($A926,raw_아이건설넷목록!$B:$R,5,FALSE)</f>
        <v>2615026000</v>
      </c>
      <c r="G926" s="184">
        <v>1.01057</v>
      </c>
      <c r="H926" s="115">
        <f>VLOOKUP($A926,raw_아이건설넷목록!$B:$R,8,FALSE)</f>
        <v>125669107</v>
      </c>
      <c r="I926" s="114">
        <f>IF(E926="","-",IF(E926&lt;1000000000,낙찰하한율!$B$3,IF(AND(E926&lt;5000000000,E926&gt;=1000000000),낙찰하한율!$B$4,IF(AND(E926&gt;=5000000000,E926&lt;10000000000),낙찰하한율!$B$5,IF(AND(E926&gt;=10000000000,E926&lt;30000000000),낙찰하한율!$B$6)))))</f>
        <v>0.86745000000000005</v>
      </c>
      <c r="J926" s="115">
        <f t="shared" si="344"/>
        <v>2309038777.3229589</v>
      </c>
      <c r="K926" s="115">
        <f>VLOOKUP($A926,raw_아이건설넷목록!$B:$R,9,FALSE)</f>
        <v>2283375887</v>
      </c>
      <c r="L926" s="115">
        <f t="shared" si="345"/>
        <v>2261360946.7230778</v>
      </c>
      <c r="M926" s="120">
        <f t="shared" si="346"/>
        <v>0.98955177563756425</v>
      </c>
      <c r="N926" s="115">
        <f t="shared" si="347"/>
        <v>2309038777.3229589</v>
      </c>
      <c r="O926" s="119">
        <f t="shared" si="348"/>
        <v>0.87708181838551624</v>
      </c>
      <c r="P926" s="119"/>
      <c r="Q926" s="116">
        <f t="shared" si="349"/>
        <v>1.0062176553554163</v>
      </c>
      <c r="R926" s="134">
        <v>2299165900</v>
      </c>
      <c r="S926" s="115" t="e">
        <f>VLOOKUP(A926,raw_아이건설넷결과!C:N,10,FALSE)</f>
        <v>#N/A</v>
      </c>
      <c r="T926" s="126" t="e">
        <f t="shared" si="350"/>
        <v>#N/A</v>
      </c>
      <c r="U926" s="123" t="e">
        <f t="shared" si="351"/>
        <v>#N/A</v>
      </c>
      <c r="V926" s="123"/>
      <c r="W926" s="178" t="e">
        <f>VLOOKUP(A926,raw_아이건설넷결과!C:H,6,FALSE)</f>
        <v>#N/A</v>
      </c>
      <c r="X926" s="84" t="e">
        <f t="shared" si="352"/>
        <v>#N/A</v>
      </c>
      <c r="Y926" s="118" t="e">
        <f t="shared" si="353"/>
        <v>#N/A</v>
      </c>
      <c r="Z926" s="121" t="e">
        <f t="shared" si="354"/>
        <v>#N/A</v>
      </c>
      <c r="AA926" s="83" t="e">
        <f t="shared" si="355"/>
        <v>#N/A</v>
      </c>
      <c r="AB926" s="118" t="e">
        <f t="shared" si="356"/>
        <v>#N/A</v>
      </c>
      <c r="AC926" s="61" t="e">
        <f>INDEX(raw_공고목록!A:A,MATCH(직접!$A926,raw_공고목록!C:C,0))</f>
        <v>#N/A</v>
      </c>
      <c r="AD926" s="61" t="e">
        <f t="shared" si="357"/>
        <v>#N/A</v>
      </c>
      <c r="AE926" s="186" t="e">
        <f>LEFT(VLOOKUP($A926,raw_공고목록!$C:$X,7,FALSE),10)</f>
        <v>#N/A</v>
      </c>
      <c r="AF926" s="9" t="e">
        <f>VLOOKUP(A926,raw_부광!A:L,12,FALSE)</f>
        <v>#N/A</v>
      </c>
    </row>
    <row r="927" spans="1:32" ht="12.6" customHeight="1">
      <c r="A927" s="9" t="s">
        <v>15406</v>
      </c>
      <c r="B927" s="203" t="str">
        <f>VLOOKUP(A927,raw_아이건설넷목록!$B:$R,2,FALSE)</f>
        <v xml:space="preserve">[기][A값][순](긴급)성동공고 창조관 화장실 개선공사 </v>
      </c>
      <c r="C927" s="18" t="str">
        <f>VLOOKUP($A927,raw_아이건설넷목록!$B:$R,10,FALSE)</f>
        <v>서울특별시교육청 서울특별시중부교육지원청</v>
      </c>
      <c r="D927" s="19" t="s">
        <v>20</v>
      </c>
      <c r="E927" s="115">
        <f>VLOOKUP($A927,raw_아이건설넷목록!$B:$R,6,FALSE)</f>
        <v>993382727</v>
      </c>
      <c r="F927" s="115">
        <f>VLOOKUP($A927,raw_아이건설넷목록!$B:$R,5,FALSE)</f>
        <v>1092721000</v>
      </c>
      <c r="G927" s="184">
        <v>1.00962</v>
      </c>
      <c r="H927" s="115">
        <f>VLOOKUP($A927,raw_아이건설넷목록!$B:$R,8,FALSE)</f>
        <v>51878912</v>
      </c>
      <c r="I927" s="114">
        <f>IF(E927="","-",IF(E927&lt;1000000000,낙찰하한율!$B$3,IF(AND(E927&lt;5000000000,E927&gt;=1000000000),낙찰하한율!$B$4,IF(AND(E927&gt;=5000000000,E927&lt;10000000000),낙찰하한율!$B$5,IF(AND(E927&gt;=10000000000,E927&lt;30000000000),낙찰하한율!$B$6)))))</f>
        <v>0.87744999999999995</v>
      </c>
      <c r="J927" s="115">
        <f t="shared" si="344"/>
        <v>974389535.4743489</v>
      </c>
      <c r="K927" s="115">
        <f>VLOOKUP($A927,raw_아이건설넷목록!$B:$R,9,FALSE)</f>
        <v>943113164</v>
      </c>
      <c r="L927" s="115">
        <f t="shared" si="345"/>
        <v>933142194.38492632</v>
      </c>
      <c r="M927" s="120">
        <f t="shared" si="346"/>
        <v>0.96660060580818186</v>
      </c>
      <c r="N927" s="115">
        <f t="shared" si="347"/>
        <v>974389535.4743489</v>
      </c>
      <c r="O927" s="119">
        <f t="shared" si="348"/>
        <v>0.88631179898477441</v>
      </c>
      <c r="P927" s="119"/>
      <c r="Q927" s="116">
        <f t="shared" si="349"/>
        <v>1.000945129624726</v>
      </c>
      <c r="R927" s="134">
        <v>966072000</v>
      </c>
      <c r="S927" s="115" t="e">
        <f>VLOOKUP(A927,raw_아이건설넷결과!C:N,10,FALSE)</f>
        <v>#N/A</v>
      </c>
      <c r="T927" s="126" t="e">
        <f t="shared" si="350"/>
        <v>#N/A</v>
      </c>
      <c r="U927" s="123" t="e">
        <f t="shared" si="351"/>
        <v>#N/A</v>
      </c>
      <c r="V927" s="123"/>
      <c r="W927" s="178" t="e">
        <f>VLOOKUP(A927,raw_아이건설넷결과!C:H,6,FALSE)</f>
        <v>#N/A</v>
      </c>
      <c r="X927" s="84" t="e">
        <f t="shared" si="352"/>
        <v>#N/A</v>
      </c>
      <c r="Y927" s="118" t="e">
        <f t="shared" si="353"/>
        <v>#N/A</v>
      </c>
      <c r="Z927" s="121" t="e">
        <f t="shared" si="354"/>
        <v>#N/A</v>
      </c>
      <c r="AA927" s="83" t="e">
        <f t="shared" si="355"/>
        <v>#N/A</v>
      </c>
      <c r="AB927" s="118" t="e">
        <f t="shared" si="356"/>
        <v>#N/A</v>
      </c>
      <c r="AC927" s="61" t="e">
        <f>INDEX(raw_공고목록!A:A,MATCH(직접!$A927,raw_공고목록!C:C,0))</f>
        <v>#N/A</v>
      </c>
      <c r="AD927" s="61" t="e">
        <f t="shared" si="357"/>
        <v>#N/A</v>
      </c>
      <c r="AE927" s="186" t="e">
        <f>LEFT(VLOOKUP($A927,raw_공고목록!$C:$X,7,FALSE),10)</f>
        <v>#N/A</v>
      </c>
      <c r="AF927" s="9" t="e">
        <f>VLOOKUP(A927,raw_부광!A:L,12,FALSE)</f>
        <v>#N/A</v>
      </c>
    </row>
    <row r="928" spans="1:32" ht="12.6" customHeight="1">
      <c r="A928" s="9" t="s">
        <v>15361</v>
      </c>
      <c r="B928" s="203" t="str">
        <f>VLOOKUP(A928,raw_아이건설넷목록!$B:$R,2,FALSE)</f>
        <v xml:space="preserve">[기][A값][순][긴급] 서울마천초 텍스설치공사 (긴급공고) </v>
      </c>
      <c r="C928" s="18" t="str">
        <f>VLOOKUP($A928,raw_아이건설넷목록!$B:$R,10,FALSE)</f>
        <v>서울특별시교육청 서울특별시강동송파교육지원청</v>
      </c>
      <c r="D928" s="19" t="s">
        <v>20</v>
      </c>
      <c r="E928" s="115">
        <f>VLOOKUP($A928,raw_아이건설넷목록!$B:$R,6,FALSE)</f>
        <v>571554545</v>
      </c>
      <c r="F928" s="115">
        <f>VLOOKUP($A928,raw_아이건설넷목록!$B:$R,5,FALSE)</f>
        <v>628710000</v>
      </c>
      <c r="G928" s="184">
        <v>1.0022599999999999</v>
      </c>
      <c r="H928" s="115">
        <f>VLOOKUP($A928,raw_아이건설넷목록!$B:$R,8,FALSE)</f>
        <v>31908504</v>
      </c>
      <c r="I928" s="114">
        <f>IF(E928="","-",IF(E928&lt;1000000000,낙찰하한율!$B$3,IF(AND(E928&lt;5000000000,E928&gt;=1000000000),낙찰하한율!$B$4,IF(AND(E928&gt;=5000000000,E928&lt;10000000000),낙찰하한율!$B$5,IF(AND(E928&gt;=10000000000,E928&lt;30000000000),낙찰하한율!$B$6)))))</f>
        <v>0.87744999999999995</v>
      </c>
      <c r="J928" s="115">
        <f t="shared" si="344"/>
        <v>556818731.85746992</v>
      </c>
      <c r="K928" s="115">
        <f>VLOOKUP($A928,raw_아이건설넷목록!$B:$R,9,FALSE)</f>
        <v>476964567</v>
      </c>
      <c r="L928" s="115">
        <f t="shared" si="345"/>
        <v>468481656.78299159</v>
      </c>
      <c r="M928" s="120">
        <f t="shared" si="346"/>
        <v>0.84213089774631045</v>
      </c>
      <c r="N928" s="115">
        <f t="shared" si="347"/>
        <v>556818731.85746992</v>
      </c>
      <c r="O928" s="119">
        <f t="shared" si="348"/>
        <v>0.8795390617745199</v>
      </c>
      <c r="P928" s="119"/>
      <c r="Q928" s="116">
        <f t="shared" si="349"/>
        <v>0.98722099417581433</v>
      </c>
      <c r="R928" s="134">
        <v>548522290</v>
      </c>
      <c r="S928" s="115" t="e">
        <f>VLOOKUP(A928,raw_아이건설넷결과!C:N,10,FALSE)</f>
        <v>#N/A</v>
      </c>
      <c r="T928" s="126" t="e">
        <f t="shared" si="350"/>
        <v>#N/A</v>
      </c>
      <c r="U928" s="123" t="e">
        <f t="shared" si="351"/>
        <v>#N/A</v>
      </c>
      <c r="V928" s="123"/>
      <c r="W928" s="178" t="e">
        <f>VLOOKUP(A928,raw_아이건설넷결과!C:H,6,FALSE)</f>
        <v>#N/A</v>
      </c>
      <c r="X928" s="84" t="e">
        <f t="shared" si="352"/>
        <v>#N/A</v>
      </c>
      <c r="Y928" s="118" t="e">
        <f t="shared" si="353"/>
        <v>#N/A</v>
      </c>
      <c r="Z928" s="121" t="e">
        <f t="shared" si="354"/>
        <v>#N/A</v>
      </c>
      <c r="AA928" s="83" t="e">
        <f t="shared" si="355"/>
        <v>#N/A</v>
      </c>
      <c r="AB928" s="118" t="e">
        <f t="shared" si="356"/>
        <v>#N/A</v>
      </c>
      <c r="AC928" s="61" t="e">
        <f>INDEX(raw_공고목록!A:A,MATCH(직접!$A928,raw_공고목록!C:C,0))</f>
        <v>#N/A</v>
      </c>
      <c r="AD928" s="61" t="e">
        <f t="shared" si="357"/>
        <v>#N/A</v>
      </c>
      <c r="AE928" s="186" t="e">
        <f>LEFT(VLOOKUP($A928,raw_공고목록!$C:$X,7,FALSE),10)</f>
        <v>#N/A</v>
      </c>
      <c r="AF928" s="9" t="e">
        <f>VLOOKUP(A928,raw_부광!A:L,12,FALSE)</f>
        <v>#N/A</v>
      </c>
    </row>
    <row r="929" spans="1:32" ht="12.6" customHeight="1">
      <c r="A929" s="9" t="s">
        <v>15408</v>
      </c>
      <c r="B929" s="203" t="str">
        <f>VLOOKUP(A929,raw_아이건설넷목록!$B:$R,2,FALSE)</f>
        <v xml:space="preserve">[기][정][A값][순]미래산업과학고등학교 교사동 내진보강공사 (정정공고) </v>
      </c>
      <c r="C929" s="18" t="str">
        <f>VLOOKUP($A929,raw_아이건설넷목록!$B:$R,10,FALSE)</f>
        <v>서울특별시교육청 미래산업과학고등학교</v>
      </c>
      <c r="D929" s="19" t="s">
        <v>20</v>
      </c>
      <c r="E929" s="115">
        <f>VLOOKUP($A929,raw_아이건설넷목록!$B:$R,6,FALSE)</f>
        <v>820901818</v>
      </c>
      <c r="F929" s="115">
        <f>VLOOKUP($A929,raw_아이건설넷목록!$B:$R,5,FALSE)</f>
        <v>902992000</v>
      </c>
      <c r="G929" s="184">
        <v>1.0068600000000001</v>
      </c>
      <c r="H929" s="115">
        <f>VLOOKUP($A929,raw_아이건설넷목록!$B:$R,8,FALSE)</f>
        <v>27798805</v>
      </c>
      <c r="I929" s="114">
        <f>IF(E929="","-",IF(E929&lt;1000000000,낙찰하한율!$B$3,IF(AND(E929&lt;5000000000,E929&gt;=1000000000),낙찰하한율!$B$4,IF(AND(E929&gt;=5000000000,E929&lt;10000000000),낙찰하한율!$B$5,IF(AND(E929&gt;=10000000000,E929&lt;30000000000),낙찰하한율!$B$6)))))</f>
        <v>0.87744999999999995</v>
      </c>
      <c r="J929" s="115">
        <f t="shared" si="344"/>
        <v>801172460.01929402</v>
      </c>
      <c r="K929" s="115">
        <f>VLOOKUP($A929,raw_아이건설넷목록!$B:$R,9,FALSE)</f>
        <v>726570299</v>
      </c>
      <c r="L929" s="115">
        <f t="shared" si="345"/>
        <v>716923479.82611728</v>
      </c>
      <c r="M929" s="120">
        <f t="shared" si="346"/>
        <v>0.90052937379433096</v>
      </c>
      <c r="N929" s="115">
        <f t="shared" si="347"/>
        <v>801172460.01929402</v>
      </c>
      <c r="O929" s="119">
        <f t="shared" si="348"/>
        <v>0.8836604985477452</v>
      </c>
      <c r="P929" s="119"/>
      <c r="Q929" s="116">
        <f t="shared" si="349"/>
        <v>0.99708698018466024</v>
      </c>
      <c r="R929" s="134">
        <v>793429000</v>
      </c>
      <c r="S929" s="115" t="e">
        <f>VLOOKUP(A929,raw_아이건설넷결과!C:N,10,FALSE)</f>
        <v>#N/A</v>
      </c>
      <c r="T929" s="126" t="e">
        <f t="shared" si="350"/>
        <v>#N/A</v>
      </c>
      <c r="U929" s="123" t="e">
        <f t="shared" si="351"/>
        <v>#N/A</v>
      </c>
      <c r="V929" s="123"/>
      <c r="W929" s="178" t="e">
        <f>VLOOKUP(A929,raw_아이건설넷결과!C:H,6,FALSE)</f>
        <v>#N/A</v>
      </c>
      <c r="X929" s="84" t="e">
        <f t="shared" si="352"/>
        <v>#N/A</v>
      </c>
      <c r="Y929" s="118" t="e">
        <f t="shared" si="353"/>
        <v>#N/A</v>
      </c>
      <c r="Z929" s="121" t="e">
        <f t="shared" si="354"/>
        <v>#N/A</v>
      </c>
      <c r="AA929" s="83" t="e">
        <f t="shared" si="355"/>
        <v>#N/A</v>
      </c>
      <c r="AB929" s="118" t="e">
        <f t="shared" si="356"/>
        <v>#N/A</v>
      </c>
      <c r="AC929" s="61" t="e">
        <f>INDEX(raw_공고목록!A:A,MATCH(직접!$A929,raw_공고목록!C:C,0))</f>
        <v>#N/A</v>
      </c>
      <c r="AD929" s="61" t="e">
        <f t="shared" si="357"/>
        <v>#N/A</v>
      </c>
      <c r="AE929" s="186" t="e">
        <f>LEFT(VLOOKUP($A929,raw_공고목록!$C:$X,7,FALSE),10)</f>
        <v>#N/A</v>
      </c>
      <c r="AF929" s="9" t="e">
        <f>VLOOKUP(A929,raw_부광!A:L,12,FALSE)</f>
        <v>#N/A</v>
      </c>
    </row>
    <row r="930" spans="1:32" ht="12.6" customHeight="1">
      <c r="A930" s="9" t="s">
        <v>15410</v>
      </c>
      <c r="B930" s="203" t="str">
        <f>VLOOKUP(A930,raw_아이건설넷목록!$B:$R,2,FALSE)</f>
        <v xml:space="preserve">[기][A값][순]초당초 수영장 개선공사(장기계속) (긴급공고) </v>
      </c>
      <c r="C930" s="18" t="str">
        <f>VLOOKUP($A930,raw_아이건설넷목록!$B:$R,10,FALSE)</f>
        <v>서울특별시교육청 서울특별시북부교육지원청</v>
      </c>
      <c r="D930" s="19" t="s">
        <v>20</v>
      </c>
      <c r="E930" s="115">
        <f>VLOOKUP($A930,raw_아이건설넷목록!$B:$R,6,FALSE)</f>
        <v>1155667273</v>
      </c>
      <c r="F930" s="115">
        <f>VLOOKUP($A930,raw_아이건설넷목록!$B:$R,5,FALSE)</f>
        <v>1271234000</v>
      </c>
      <c r="G930" s="184">
        <v>1.0088299999999999</v>
      </c>
      <c r="H930" s="115">
        <f>VLOOKUP($A930,raw_아이건설넷목록!$B:$R,8,FALSE)</f>
        <v>64858751</v>
      </c>
      <c r="I930" s="114">
        <f>IF(E930="","-",IF(E930&lt;1000000000,낙찰하한율!$B$3,IF(AND(E930&lt;5000000000,E930&gt;=1000000000),낙찰하한율!$B$4,IF(AND(E930&gt;=5000000000,E930&lt;10000000000),낙찰하한율!$B$5,IF(AND(E930&gt;=10000000000,E930&lt;30000000000),낙찰하한율!$B$6)))))</f>
        <v>0.86745000000000005</v>
      </c>
      <c r="J930" s="115">
        <f t="shared" si="344"/>
        <v>1121066083.7160888</v>
      </c>
      <c r="K930" s="115">
        <f>VLOOKUP($A930,raw_아이건설넷목록!$B:$R,9,FALSE)</f>
        <v>1100973877</v>
      </c>
      <c r="L930" s="115">
        <f t="shared" si="345"/>
        <v>1088481566.8072317</v>
      </c>
      <c r="M930" s="120">
        <f t="shared" si="346"/>
        <v>0.97928109883474046</v>
      </c>
      <c r="N930" s="115">
        <f t="shared" si="347"/>
        <v>1121066083.7160888</v>
      </c>
      <c r="O930" s="119">
        <f t="shared" si="348"/>
        <v>0.87552138821781211</v>
      </c>
      <c r="P930" s="119"/>
      <c r="Q930" s="116">
        <f t="shared" si="349"/>
        <v>1.0109330916162651</v>
      </c>
      <c r="R930" s="134">
        <v>1123385230</v>
      </c>
      <c r="S930" s="115" t="e">
        <f>VLOOKUP(A930,raw_아이건설넷결과!C:N,10,FALSE)</f>
        <v>#N/A</v>
      </c>
      <c r="T930" s="126" t="e">
        <f t="shared" si="350"/>
        <v>#N/A</v>
      </c>
      <c r="U930" s="123" t="e">
        <f t="shared" si="351"/>
        <v>#N/A</v>
      </c>
      <c r="V930" s="123"/>
      <c r="W930" s="178" t="e">
        <f>VLOOKUP(A930,raw_아이건설넷결과!C:H,6,FALSE)</f>
        <v>#N/A</v>
      </c>
      <c r="X930" s="84" t="e">
        <f t="shared" si="352"/>
        <v>#N/A</v>
      </c>
      <c r="Y930" s="118" t="e">
        <f t="shared" si="353"/>
        <v>#N/A</v>
      </c>
      <c r="Z930" s="121" t="e">
        <f t="shared" si="354"/>
        <v>#N/A</v>
      </c>
      <c r="AA930" s="83" t="e">
        <f t="shared" si="355"/>
        <v>#N/A</v>
      </c>
      <c r="AB930" s="118" t="e">
        <f t="shared" si="356"/>
        <v>#N/A</v>
      </c>
      <c r="AC930" s="61" t="e">
        <f>INDEX(raw_공고목록!A:A,MATCH(직접!$A930,raw_공고목록!C:C,0))</f>
        <v>#N/A</v>
      </c>
      <c r="AD930" s="61" t="e">
        <f t="shared" si="357"/>
        <v>#N/A</v>
      </c>
      <c r="AE930" s="186" t="e">
        <f>LEFT(VLOOKUP($A930,raw_공고목록!$C:$X,7,FALSE),10)</f>
        <v>#N/A</v>
      </c>
      <c r="AF930" s="9" t="e">
        <f>VLOOKUP(A930,raw_부광!A:L,12,FALSE)</f>
        <v>#N/A</v>
      </c>
    </row>
    <row r="931" spans="1:32" ht="12.6" customHeight="1">
      <c r="A931" s="9" t="s">
        <v>15414</v>
      </c>
      <c r="B931" s="203" t="str">
        <f>VLOOKUP(A931,raw_아이건설넷목록!$B:$R,2,FALSE)</f>
        <v xml:space="preserve">[기][A값][순]서울시립과학관 옥상 개선 증축공사 (긴급공고) </v>
      </c>
      <c r="C931" s="18" t="str">
        <f>VLOOKUP($A931,raw_아이건설넷목록!$B:$R,10,FALSE)</f>
        <v>서울특별시</v>
      </c>
      <c r="D931" s="19" t="s">
        <v>20</v>
      </c>
      <c r="E931" s="115">
        <f>VLOOKUP($A931,raw_아이건설넷목록!$B:$R,6,FALSE)</f>
        <v>626010000</v>
      </c>
      <c r="F931" s="115">
        <f>VLOOKUP($A931,raw_아이건설넷목록!$B:$R,5,FALSE)</f>
        <v>688611000</v>
      </c>
      <c r="G931" s="184">
        <v>1.00962</v>
      </c>
      <c r="H931" s="115">
        <f>VLOOKUP($A931,raw_아이건설넷목록!$B:$R,8,FALSE)</f>
        <v>34250633</v>
      </c>
      <c r="I931" s="114">
        <f>IF(E931="","-",IF(E931&lt;1000000000,낙찰하한율!$B$3,IF(AND(E931&lt;5000000000,E931&gt;=1000000000),낙찰하한율!$B$4,IF(AND(E931&gt;=5000000000,E931&lt;10000000000),낙찰하한율!$B$5,IF(AND(E931&gt;=10000000000,E931&lt;30000000000),낙찰하한율!$B$6)))))</f>
        <v>0.87744999999999995</v>
      </c>
      <c r="J931" s="115">
        <f t="shared" si="344"/>
        <v>614231749.98930895</v>
      </c>
      <c r="K931" s="115">
        <f>VLOOKUP($A931,raw_아이건설넷목록!$B:$R,9,FALSE)</f>
        <v>574563935</v>
      </c>
      <c r="L931" s="115">
        <f t="shared" si="345"/>
        <v>568489415.25360596</v>
      </c>
      <c r="M931" s="120">
        <f t="shared" si="346"/>
        <v>0.93391544805493065</v>
      </c>
      <c r="N931" s="115">
        <f t="shared" si="347"/>
        <v>614231749.98930895</v>
      </c>
      <c r="O931" s="119">
        <f t="shared" si="348"/>
        <v>0.88633289275801896</v>
      </c>
      <c r="P931" s="119"/>
      <c r="Q931" s="116">
        <f t="shared" si="349"/>
        <v>1.0114165011373439</v>
      </c>
      <c r="R931" s="134">
        <v>615317235</v>
      </c>
      <c r="S931" s="115" t="e">
        <f>VLOOKUP(A931,raw_아이건설넷결과!C:N,10,FALSE)</f>
        <v>#N/A</v>
      </c>
      <c r="T931" s="126" t="e">
        <f t="shared" si="350"/>
        <v>#N/A</v>
      </c>
      <c r="U931" s="123" t="e">
        <f t="shared" si="351"/>
        <v>#N/A</v>
      </c>
      <c r="V931" s="123"/>
      <c r="W931" s="178" t="e">
        <f>VLOOKUP(A931,raw_아이건설넷결과!C:H,6,FALSE)</f>
        <v>#N/A</v>
      </c>
      <c r="X931" s="84" t="e">
        <f t="shared" si="352"/>
        <v>#N/A</v>
      </c>
      <c r="Y931" s="118" t="e">
        <f t="shared" si="353"/>
        <v>#N/A</v>
      </c>
      <c r="Z931" s="121" t="e">
        <f t="shared" si="354"/>
        <v>#N/A</v>
      </c>
      <c r="AA931" s="83" t="e">
        <f t="shared" si="355"/>
        <v>#N/A</v>
      </c>
      <c r="AB931" s="118" t="e">
        <f t="shared" si="356"/>
        <v>#N/A</v>
      </c>
      <c r="AC931" s="61" t="e">
        <f>INDEX(raw_공고목록!A:A,MATCH(직접!$A931,raw_공고목록!C:C,0))</f>
        <v>#N/A</v>
      </c>
      <c r="AD931" s="61" t="e">
        <f t="shared" si="357"/>
        <v>#N/A</v>
      </c>
      <c r="AE931" s="186" t="e">
        <f>LEFT(VLOOKUP($A931,raw_공고목록!$C:$X,7,FALSE),10)</f>
        <v>#N/A</v>
      </c>
      <c r="AF931" s="9" t="e">
        <f>VLOOKUP(A931,raw_부광!A:L,12,FALSE)</f>
        <v>#N/A</v>
      </c>
    </row>
    <row r="932" spans="1:32" ht="12.6" customHeight="1">
      <c r="A932" s="9" t="s">
        <v>15370</v>
      </c>
      <c r="B932" s="203" t="str">
        <f>VLOOKUP(A932,raw_아이건설넷목록!$B:$R,2,FALSE)</f>
        <v xml:space="preserve">[기][A값][순]북부수도사업소 청사환경개선 정비공사 (긴급공고) </v>
      </c>
      <c r="C932" s="18" t="str">
        <f>VLOOKUP($A932,raw_아이건설넷목록!$B:$R,10,FALSE)</f>
        <v>서울특별시</v>
      </c>
      <c r="D932" s="19" t="s">
        <v>20</v>
      </c>
      <c r="E932" s="115">
        <f>VLOOKUP($A932,raw_아이건설넷목록!$B:$R,6,FALSE)</f>
        <v>428181819</v>
      </c>
      <c r="F932" s="115">
        <f>VLOOKUP($A932,raw_아이건설넷목록!$B:$R,5,FALSE)</f>
        <v>471000000</v>
      </c>
      <c r="G932" s="184">
        <v>1.0053799999999999</v>
      </c>
      <c r="H932" s="115">
        <f>VLOOKUP($A932,raw_아이건설넷목록!$B:$R,8,FALSE)</f>
        <v>21942095</v>
      </c>
      <c r="I932" s="114">
        <f>IF(E932="","-",IF(E932&lt;1000000000,낙찰하한율!$B$3,IF(AND(E932&lt;5000000000,E932&gt;=1000000000),낙찰하한율!$B$4,IF(AND(E932&gt;=5000000000,E932&lt;10000000000),낙찰하한율!$B$5,IF(AND(E932&gt;=10000000000,E932&lt;30000000000),낙찰하한율!$B$6)))))</f>
        <v>0.87744999999999995</v>
      </c>
      <c r="J932" s="115">
        <f t="shared" si="344"/>
        <v>418191394.49324995</v>
      </c>
      <c r="K932" s="115">
        <f>VLOOKUP($A932,raw_아이건설넷목록!$B:$R,9,FALSE)</f>
        <v>396950689</v>
      </c>
      <c r="L932" s="115">
        <f t="shared" si="345"/>
        <v>391104558.03268355</v>
      </c>
      <c r="M932" s="120">
        <f t="shared" si="346"/>
        <v>0.93983870770682509</v>
      </c>
      <c r="N932" s="115">
        <f t="shared" si="347"/>
        <v>418191394.49324995</v>
      </c>
      <c r="O932" s="119">
        <f t="shared" si="348"/>
        <v>0.88240134530812897</v>
      </c>
      <c r="P932" s="119"/>
      <c r="Q932" s="116">
        <f t="shared" si="349"/>
        <v>1.0019431095093279</v>
      </c>
      <c r="R932" s="134">
        <v>416771000</v>
      </c>
      <c r="S932" s="115" t="e">
        <f>VLOOKUP(A932,raw_아이건설넷결과!C:N,10,FALSE)</f>
        <v>#N/A</v>
      </c>
      <c r="T932" s="126" t="e">
        <f t="shared" si="350"/>
        <v>#N/A</v>
      </c>
      <c r="U932" s="123" t="e">
        <f t="shared" si="351"/>
        <v>#N/A</v>
      </c>
      <c r="V932" s="123"/>
      <c r="W932" s="178" t="e">
        <f>VLOOKUP(A932,raw_아이건설넷결과!C:H,6,FALSE)</f>
        <v>#N/A</v>
      </c>
      <c r="X932" s="84" t="e">
        <f t="shared" si="352"/>
        <v>#N/A</v>
      </c>
      <c r="Y932" s="118" t="e">
        <f t="shared" si="353"/>
        <v>#N/A</v>
      </c>
      <c r="Z932" s="121" t="e">
        <f t="shared" si="354"/>
        <v>#N/A</v>
      </c>
      <c r="AA932" s="83" t="e">
        <f t="shared" si="355"/>
        <v>#N/A</v>
      </c>
      <c r="AB932" s="118" t="e">
        <f t="shared" si="356"/>
        <v>#N/A</v>
      </c>
      <c r="AC932" s="61" t="e">
        <f>INDEX(raw_공고목록!A:A,MATCH(직접!$A932,raw_공고목록!C:C,0))</f>
        <v>#N/A</v>
      </c>
      <c r="AD932" s="61" t="e">
        <f t="shared" si="357"/>
        <v>#N/A</v>
      </c>
      <c r="AE932" s="186" t="e">
        <f>LEFT(VLOOKUP($A932,raw_공고목록!$C:$X,7,FALSE),10)</f>
        <v>#N/A</v>
      </c>
      <c r="AF932" s="9" t="e">
        <f>VLOOKUP(A932,raw_부광!A:L,12,FALSE)</f>
        <v>#N/A</v>
      </c>
    </row>
    <row r="933" spans="1:32" ht="12.6" customHeight="1">
      <c r="A933" s="9" t="s">
        <v>15416</v>
      </c>
      <c r="B933" s="203" t="str">
        <f>VLOOKUP(A933,raw_아이건설넷목록!$B:$R,2,FALSE)</f>
        <v xml:space="preserve">[기][A값][수의]서울형 키즈카페 4호점 놀이공간 조성공사 </v>
      </c>
      <c r="C933" s="18" t="str">
        <f>VLOOKUP($A933,raw_아이건설넷목록!$B:$R,10,FALSE)</f>
        <v>서울특별시 은평구</v>
      </c>
      <c r="D933" s="19" t="s">
        <v>20</v>
      </c>
      <c r="E933" s="115">
        <f>VLOOKUP($A933,raw_아이건설넷목록!$B:$R,6,FALSE)</f>
        <v>248481818</v>
      </c>
      <c r="F933" s="115">
        <f>VLOOKUP($A933,raw_아이건설넷목록!$B:$R,5,FALSE)</f>
        <v>273330000</v>
      </c>
      <c r="G933" s="184">
        <v>1.0005200000000001</v>
      </c>
      <c r="H933" s="115">
        <f>VLOOKUP($A933,raw_아이건설넷목록!$B:$R,8,FALSE)</f>
        <v>9073008</v>
      </c>
      <c r="I933" s="114">
        <f>IF(E933="","-",IF(E933&lt;1000000000,낙찰하한율!$B$3,IF(AND(E933&lt;5000000000,E933&gt;=1000000000),낙찰하한율!$B$4,IF(AND(E933&gt;=5000000000,E933&lt;10000000000),낙찰하한율!$B$5,IF(AND(E933&gt;=10000000000,E933&lt;30000000000),낙찰하한율!$B$6)))))</f>
        <v>0.87744999999999995</v>
      </c>
      <c r="J933" s="115">
        <f t="shared" si="344"/>
        <v>241070019.00282001</v>
      </c>
      <c r="K933" s="115">
        <f>VLOOKUP($A933,raw_아이건설넷목록!$B:$R,9,FALSE)</f>
        <v>0</v>
      </c>
      <c r="L933" s="115">
        <f t="shared" si="345"/>
        <v>0</v>
      </c>
      <c r="M933" s="120">
        <f t="shared" si="346"/>
        <v>-4.6361227877057881E-3</v>
      </c>
      <c r="N933" s="115">
        <f t="shared" si="347"/>
        <v>241070019.00282001</v>
      </c>
      <c r="O933" s="119">
        <f t="shared" si="348"/>
        <v>0.87792193972608301</v>
      </c>
      <c r="P933" s="119"/>
      <c r="Q933" s="116">
        <f t="shared" si="349"/>
        <v>0.99850600200930728</v>
      </c>
      <c r="R933" s="134">
        <v>240586995</v>
      </c>
      <c r="S933" s="115" t="e">
        <f>VLOOKUP(A933,raw_아이건설넷결과!C:N,10,FALSE)</f>
        <v>#N/A</v>
      </c>
      <c r="T933" s="126" t="e">
        <f t="shared" si="350"/>
        <v>#N/A</v>
      </c>
      <c r="U933" s="123" t="e">
        <f t="shared" si="351"/>
        <v>#N/A</v>
      </c>
      <c r="V933" s="123"/>
      <c r="W933" s="178" t="e">
        <f>VLOOKUP(A933,raw_아이건설넷결과!C:H,6,FALSE)</f>
        <v>#N/A</v>
      </c>
      <c r="X933" s="84" t="e">
        <f t="shared" si="352"/>
        <v>#N/A</v>
      </c>
      <c r="Y933" s="118" t="e">
        <f t="shared" si="353"/>
        <v>#N/A</v>
      </c>
      <c r="Z933" s="121" t="e">
        <f t="shared" si="354"/>
        <v>#N/A</v>
      </c>
      <c r="AA933" s="83" t="e">
        <f t="shared" si="355"/>
        <v>#N/A</v>
      </c>
      <c r="AB933" s="118" t="e">
        <f t="shared" si="356"/>
        <v>#N/A</v>
      </c>
      <c r="AC933" s="61" t="e">
        <f>INDEX(raw_공고목록!A:A,MATCH(직접!$A933,raw_공고목록!C:C,0))</f>
        <v>#N/A</v>
      </c>
      <c r="AD933" s="61" t="e">
        <f t="shared" si="357"/>
        <v>#N/A</v>
      </c>
      <c r="AE933" s="186" t="e">
        <f>LEFT(VLOOKUP($A933,raw_공고목록!$C:$X,7,FALSE),10)</f>
        <v>#N/A</v>
      </c>
      <c r="AF933" s="9" t="e">
        <f>VLOOKUP(A933,raw_부광!A:L,12,FALSE)</f>
        <v>#N/A</v>
      </c>
    </row>
    <row r="934" spans="1:32" ht="12.6" customHeight="1">
      <c r="A934" s="9" t="s">
        <v>15419</v>
      </c>
      <c r="B934" s="203" t="str">
        <f>VLOOKUP(A934,raw_아이건설넷목록!$B:$R,2,FALSE)</f>
        <v xml:space="preserve">[기][A값][순]보훈회관 이전 예정지 리모델링 공사(긴급) (긴급공고) </v>
      </c>
      <c r="C934" s="18" t="str">
        <f>VLOOKUP($A934,raw_아이건설넷목록!$B:$R,10,FALSE)</f>
        <v>서울특별시 강서구</v>
      </c>
      <c r="D934" s="19" t="s">
        <v>20</v>
      </c>
      <c r="E934" s="115">
        <f>VLOOKUP($A934,raw_아이건설넷목록!$B:$R,6,FALSE)</f>
        <v>1766200910</v>
      </c>
      <c r="F934" s="115">
        <f>VLOOKUP($A934,raw_아이건설넷목록!$B:$R,5,FALSE)</f>
        <v>1942821000</v>
      </c>
      <c r="G934" s="184">
        <v>1.0108600000000001</v>
      </c>
      <c r="H934" s="115">
        <f>VLOOKUP($A934,raw_아이건설넷목록!$B:$R,8,FALSE)</f>
        <v>99549342</v>
      </c>
      <c r="I934" s="114">
        <f>IF(E934="","-",IF(E934&lt;1000000000,낙찰하한율!$B$3,IF(AND(E934&lt;5000000000,E934&gt;=1000000000),낙찰하한율!$B$4,IF(AND(E934&gt;=5000000000,E934&lt;10000000000),낙찰하한율!$B$5,IF(AND(E934&gt;=10000000000,E934&lt;30000000000),낙찰하한율!$B$6)))))</f>
        <v>0.86745000000000005</v>
      </c>
      <c r="J934" s="115">
        <f t="shared" si="344"/>
        <v>1716797700.5623472</v>
      </c>
      <c r="K934" s="115">
        <f>VLOOKUP($A934,raw_아이건설넷목록!$B:$R,9,FALSE)</f>
        <v>1617115765</v>
      </c>
      <c r="L934" s="115">
        <f t="shared" si="345"/>
        <v>1601984089.3637421</v>
      </c>
      <c r="M934" s="120">
        <f t="shared" si="346"/>
        <v>0.94273349077889201</v>
      </c>
      <c r="N934" s="115">
        <f t="shared" si="347"/>
        <v>1716797700.5623472</v>
      </c>
      <c r="O934" s="119">
        <f t="shared" si="348"/>
        <v>0.87737927914385971</v>
      </c>
      <c r="P934" s="119"/>
      <c r="Q934" s="116">
        <f t="shared" si="349"/>
        <v>1.0118379999779772</v>
      </c>
      <c r="R934" s="134">
        <v>1718445924</v>
      </c>
      <c r="S934" s="115" t="e">
        <f>VLOOKUP(A934,raw_아이건설넷결과!C:N,10,FALSE)</f>
        <v>#N/A</v>
      </c>
      <c r="T934" s="126" t="e">
        <f t="shared" si="350"/>
        <v>#N/A</v>
      </c>
      <c r="U934" s="123" t="e">
        <f t="shared" si="351"/>
        <v>#N/A</v>
      </c>
      <c r="V934" s="123"/>
      <c r="W934" s="178" t="e">
        <f>VLOOKUP(A934,raw_아이건설넷결과!C:H,6,FALSE)</f>
        <v>#N/A</v>
      </c>
      <c r="X934" s="84" t="e">
        <f t="shared" si="352"/>
        <v>#N/A</v>
      </c>
      <c r="Y934" s="118" t="e">
        <f t="shared" si="353"/>
        <v>#N/A</v>
      </c>
      <c r="Z934" s="121" t="e">
        <f t="shared" si="354"/>
        <v>#N/A</v>
      </c>
      <c r="AA934" s="83" t="e">
        <f t="shared" si="355"/>
        <v>#N/A</v>
      </c>
      <c r="AB934" s="118" t="e">
        <f t="shared" si="356"/>
        <v>#N/A</v>
      </c>
      <c r="AC934" s="61" t="e">
        <f>INDEX(raw_공고목록!A:A,MATCH(직접!$A934,raw_공고목록!C:C,0))</f>
        <v>#N/A</v>
      </c>
      <c r="AD934" s="61" t="e">
        <f t="shared" si="357"/>
        <v>#N/A</v>
      </c>
      <c r="AE934" s="186" t="e">
        <f>LEFT(VLOOKUP($A934,raw_공고목록!$C:$X,7,FALSE),10)</f>
        <v>#N/A</v>
      </c>
      <c r="AF934" s="9" t="e">
        <f>VLOOKUP(A934,raw_부광!A:L,12,FALSE)</f>
        <v>#N/A</v>
      </c>
    </row>
    <row r="935" spans="1:32" ht="12.6" customHeight="1">
      <c r="A935" s="9" t="s">
        <v>15425</v>
      </c>
      <c r="B935" s="203" t="str">
        <f>VLOOKUP(A935,raw_아이건설넷목록!$B:$R,2,FALSE)</f>
        <v xml:space="preserve">[기][A값][순]도곡초 수영장 개선공사 입찰 공고 (긴급공고) </v>
      </c>
      <c r="C935" s="18" t="str">
        <f>VLOOKUP($A935,raw_아이건설넷목록!$B:$R,10,FALSE)</f>
        <v>서울특별시강남서초교육지원청</v>
      </c>
      <c r="D935" s="19" t="s">
        <v>20</v>
      </c>
      <c r="E935" s="115">
        <f>VLOOKUP($A935,raw_아이건설넷목록!$B:$R,6,FALSE)</f>
        <v>1309506363</v>
      </c>
      <c r="F935" s="115">
        <f>VLOOKUP($A935,raw_아이건설넷목록!$B:$R,5,FALSE)</f>
        <v>1440457000</v>
      </c>
      <c r="G935" s="184">
        <v>1.00976</v>
      </c>
      <c r="H935" s="115">
        <f>VLOOKUP($A935,raw_아이건설넷목록!$B:$R,8,FALSE)</f>
        <v>76882273</v>
      </c>
      <c r="I935" s="114">
        <f>IF(E935="","-",IF(E935&lt;1000000000,낙찰하한율!$B$3,IF(AND(E935&lt;5000000000,E935&gt;=1000000000),낙찰하한율!$B$4,IF(AND(E935&gt;=5000000000,E935&lt;10000000000),낙찰하한율!$B$5,IF(AND(E935&gt;=10000000000,E935&lt;30000000000),낙찰하한율!$B$6)))))</f>
        <v>0.86745000000000005</v>
      </c>
      <c r="J935" s="115">
        <f t="shared" si="344"/>
        <v>1271910528.320734</v>
      </c>
      <c r="K935" s="115">
        <f>VLOOKUP($A935,raw_아이건설넷목록!$B:$R,9,FALSE)</f>
        <v>1115478999</v>
      </c>
      <c r="L935" s="115">
        <f t="shared" si="345"/>
        <v>1103838752.5496352</v>
      </c>
      <c r="M935" s="120">
        <f t="shared" si="346"/>
        <v>0.87525140420510239</v>
      </c>
      <c r="N935" s="115">
        <f t="shared" si="347"/>
        <v>1271910528.320734</v>
      </c>
      <c r="O935" s="119">
        <f t="shared" si="348"/>
        <v>0.87639366707090194</v>
      </c>
      <c r="P935" s="119"/>
      <c r="Q935" s="116">
        <f t="shared" si="349"/>
        <v>0.99144781028258533</v>
      </c>
      <c r="R935" s="134">
        <v>1249029000</v>
      </c>
      <c r="S935" s="115" t="e">
        <f>VLOOKUP(A935,raw_아이건설넷결과!C:N,10,FALSE)</f>
        <v>#N/A</v>
      </c>
      <c r="T935" s="126" t="e">
        <f t="shared" si="350"/>
        <v>#N/A</v>
      </c>
      <c r="U935" s="123" t="e">
        <f t="shared" si="351"/>
        <v>#N/A</v>
      </c>
      <c r="V935" s="123"/>
      <c r="W935" s="178" t="e">
        <f>VLOOKUP(A935,raw_아이건설넷결과!C:H,6,FALSE)</f>
        <v>#N/A</v>
      </c>
      <c r="X935" s="84" t="e">
        <f t="shared" si="352"/>
        <v>#N/A</v>
      </c>
      <c r="Y935" s="118" t="e">
        <f t="shared" si="353"/>
        <v>#N/A</v>
      </c>
      <c r="Z935" s="121" t="e">
        <f t="shared" si="354"/>
        <v>#N/A</v>
      </c>
      <c r="AA935" s="83" t="e">
        <f t="shared" si="355"/>
        <v>#N/A</v>
      </c>
      <c r="AB935" s="118" t="e">
        <f t="shared" si="356"/>
        <v>#N/A</v>
      </c>
      <c r="AC935" s="61" t="e">
        <f>INDEX(raw_공고목록!A:A,MATCH(직접!$A935,raw_공고목록!C:C,0))</f>
        <v>#N/A</v>
      </c>
      <c r="AD935" s="61" t="e">
        <f t="shared" si="357"/>
        <v>#N/A</v>
      </c>
      <c r="AE935" s="186" t="e">
        <f>LEFT(VLOOKUP($A935,raw_공고목록!$C:$X,7,FALSE),10)</f>
        <v>#N/A</v>
      </c>
      <c r="AF935" s="9" t="e">
        <f>VLOOKUP(A935,raw_부광!A:L,12,FALSE)</f>
        <v>#N/A</v>
      </c>
    </row>
    <row r="936" spans="1:32" ht="12.6" customHeight="1">
      <c r="A936" s="9" t="s">
        <v>15383</v>
      </c>
      <c r="B936" s="203" t="str">
        <f>VLOOKUP(A936,raw_아이건설넷목록!$B:$R,2,FALSE)</f>
        <v xml:space="preserve">[기][A값][순][협정]본관 10층 리모델링 </v>
      </c>
      <c r="C936" s="18" t="str">
        <f>VLOOKUP($A936,raw_아이건설넷목록!$B:$R,10,FALSE)</f>
        <v>서울지방조달청</v>
      </c>
      <c r="D936" s="19" t="s">
        <v>20</v>
      </c>
      <c r="E936" s="115">
        <f>VLOOKUP($A936,raw_아이건설넷목록!$B:$R,6,FALSE)</f>
        <v>623000000</v>
      </c>
      <c r="F936" s="115">
        <f>VLOOKUP($A936,raw_아이건설넷목록!$B:$R,5,FALSE)</f>
        <v>674477000</v>
      </c>
      <c r="G936" s="184">
        <v>1.00963</v>
      </c>
      <c r="H936" s="115">
        <f>VLOOKUP($A936,raw_아이건설넷목록!$B:$R,8,FALSE)</f>
        <v>39340123</v>
      </c>
      <c r="I936" s="114">
        <f>IF(E936="","-",IF(E936&lt;1000000000,낙찰하한율!$B$3,IF(AND(E936&lt;5000000000,E936&gt;=1000000000),낙찰하한율!$B$4,IF(AND(E936&gt;=5000000000,E936&lt;10000000000),낙찰하한율!$B$5,IF(AND(E936&gt;=10000000000,E936&lt;30000000000),낙찰하한율!$B$6)))))</f>
        <v>0.87744999999999995</v>
      </c>
      <c r="J936" s="115">
        <f t="shared" si="344"/>
        <v>602340200.81799948</v>
      </c>
      <c r="K936" s="115">
        <f>VLOOKUP($A936,raw_아이건설넷목록!$B:$R,9,FALSE)</f>
        <v>586532447</v>
      </c>
      <c r="L936" s="115">
        <f t="shared" si="345"/>
        <v>580337139.37531781</v>
      </c>
      <c r="M936" s="120">
        <f t="shared" si="346"/>
        <v>0.97245135234435609</v>
      </c>
      <c r="N936" s="115">
        <f t="shared" si="347"/>
        <v>602340200.81799948</v>
      </c>
      <c r="O936" s="119">
        <f t="shared" si="348"/>
        <v>0.88642322341172997</v>
      </c>
      <c r="P936" s="119"/>
      <c r="Q936" s="116">
        <f t="shared" si="349"/>
        <v>1.0082864140649705</v>
      </c>
      <c r="R936" s="134">
        <v>601545040</v>
      </c>
      <c r="S936" s="115" t="e">
        <f>VLOOKUP(A936,raw_아이건설넷결과!C:N,10,FALSE)</f>
        <v>#N/A</v>
      </c>
      <c r="T936" s="126" t="e">
        <f t="shared" si="350"/>
        <v>#N/A</v>
      </c>
      <c r="U936" s="123" t="e">
        <f t="shared" si="351"/>
        <v>#N/A</v>
      </c>
      <c r="V936" s="123"/>
      <c r="W936" s="178" t="e">
        <f>VLOOKUP(A936,raw_아이건설넷결과!C:H,6,FALSE)</f>
        <v>#N/A</v>
      </c>
      <c r="X936" s="84" t="e">
        <f t="shared" si="352"/>
        <v>#N/A</v>
      </c>
      <c r="Y936" s="118" t="e">
        <f t="shared" si="353"/>
        <v>#N/A</v>
      </c>
      <c r="Z936" s="121" t="e">
        <f t="shared" si="354"/>
        <v>#N/A</v>
      </c>
      <c r="AA936" s="83" t="e">
        <f t="shared" si="355"/>
        <v>#N/A</v>
      </c>
      <c r="AB936" s="118" t="e">
        <f t="shared" si="356"/>
        <v>#N/A</v>
      </c>
      <c r="AC936" s="61" t="e">
        <f>INDEX(raw_공고목록!A:A,MATCH(직접!$A936,raw_공고목록!C:C,0))</f>
        <v>#N/A</v>
      </c>
      <c r="AD936" s="61" t="e">
        <f t="shared" si="357"/>
        <v>#N/A</v>
      </c>
      <c r="AE936" s="186" t="e">
        <f>LEFT(VLOOKUP($A936,raw_공고목록!$C:$X,7,FALSE),10)</f>
        <v>#N/A</v>
      </c>
      <c r="AF936" s="9" t="e">
        <f>VLOOKUP(A936,raw_부광!A:L,12,FALSE)</f>
        <v>#N/A</v>
      </c>
    </row>
    <row r="937" spans="1:32" ht="12.6" customHeight="1">
      <c r="A937" s="9" t="s">
        <v>15427</v>
      </c>
      <c r="B937" s="203" t="str">
        <f>VLOOKUP(A937,raw_아이건설넷목록!$B:$R,2,FALSE)</f>
        <v xml:space="preserve">[기][A값][순]신길초 본관동 외벽 보수공사 </v>
      </c>
      <c r="C937" s="18" t="str">
        <f>VLOOKUP($A937,raw_아이건설넷목록!$B:$R,10,FALSE)</f>
        <v>서울특별시교육청 서울특별시동작관악교육지원청</v>
      </c>
      <c r="D937" s="19" t="s">
        <v>20</v>
      </c>
      <c r="E937" s="115">
        <f>VLOOKUP($A937,raw_아이건설넷목록!$B:$R,6,FALSE)</f>
        <v>514803636</v>
      </c>
      <c r="F937" s="115">
        <f>VLOOKUP($A937,raw_아이건설넷목록!$B:$R,5,FALSE)</f>
        <v>566284000</v>
      </c>
      <c r="G937" s="184">
        <v>1.00668</v>
      </c>
      <c r="H937" s="115">
        <f>VLOOKUP($A937,raw_아이건설넷목록!$B:$R,8,FALSE)</f>
        <v>38784644</v>
      </c>
      <c r="I937" s="114">
        <f>IF(E937="","-",IF(E937&lt;1000000000,낙찰하한율!$B$3,IF(AND(E937&lt;5000000000,E937&gt;=1000000000),낙찰하한율!$B$4,IF(AND(E937&gt;=5000000000,E937&lt;10000000000),낙찰하한율!$B$5,IF(AND(E937&gt;=10000000000,E937&lt;30000000000),낙찰하한율!$B$6)))))</f>
        <v>0.87744999999999995</v>
      </c>
      <c r="J937" s="115">
        <f t="shared" si="344"/>
        <v>504958151.70614398</v>
      </c>
      <c r="K937" s="115">
        <f>VLOOKUP($A937,raw_아이건설넷목록!$B:$R,9,FALSE)</f>
        <v>420271741</v>
      </c>
      <c r="L937" s="115">
        <f t="shared" si="345"/>
        <v>414617573.10528243</v>
      </c>
      <c r="M937" s="120">
        <f t="shared" si="346"/>
        <v>0.82486647024502324</v>
      </c>
      <c r="N937" s="115">
        <f t="shared" si="347"/>
        <v>504958151.70614398</v>
      </c>
      <c r="O937" s="119">
        <f t="shared" si="348"/>
        <v>0.88374232575583267</v>
      </c>
      <c r="P937" s="119"/>
      <c r="Q937" s="116">
        <f t="shared" si="349"/>
        <v>1.0011949344564191</v>
      </c>
      <c r="R937" s="134">
        <v>502232700</v>
      </c>
      <c r="S937" s="115" t="e">
        <f>VLOOKUP(A937,raw_아이건설넷결과!C:N,10,FALSE)</f>
        <v>#N/A</v>
      </c>
      <c r="T937" s="126" t="e">
        <f t="shared" si="350"/>
        <v>#N/A</v>
      </c>
      <c r="U937" s="123" t="e">
        <f t="shared" si="351"/>
        <v>#N/A</v>
      </c>
      <c r="V937" s="123"/>
      <c r="W937" s="178" t="e">
        <f>VLOOKUP(A937,raw_아이건설넷결과!C:H,6,FALSE)</f>
        <v>#N/A</v>
      </c>
      <c r="X937" s="84" t="e">
        <f t="shared" si="352"/>
        <v>#N/A</v>
      </c>
      <c r="Y937" s="118" t="e">
        <f t="shared" si="353"/>
        <v>#N/A</v>
      </c>
      <c r="Z937" s="121" t="e">
        <f t="shared" si="354"/>
        <v>#N/A</v>
      </c>
      <c r="AA937" s="83" t="e">
        <f t="shared" si="355"/>
        <v>#N/A</v>
      </c>
      <c r="AB937" s="118" t="e">
        <f t="shared" si="356"/>
        <v>#N/A</v>
      </c>
      <c r="AC937" s="61" t="e">
        <f>INDEX(raw_공고목록!A:A,MATCH(직접!$A937,raw_공고목록!C:C,0))</f>
        <v>#N/A</v>
      </c>
      <c r="AD937" s="61" t="e">
        <f t="shared" si="357"/>
        <v>#N/A</v>
      </c>
      <c r="AE937" s="186" t="e">
        <f>LEFT(VLOOKUP($A937,raw_공고목록!$C:$X,7,FALSE),10)</f>
        <v>#N/A</v>
      </c>
      <c r="AF937" s="9" t="e">
        <f>VLOOKUP(A937,raw_부광!A:L,12,FALSE)</f>
        <v>#N/A</v>
      </c>
    </row>
    <row r="938" spans="1:32" ht="12.6" customHeight="1">
      <c r="A938" s="9" t="s">
        <v>15431</v>
      </c>
      <c r="B938" s="203" t="str">
        <f>VLOOKUP(A938,raw_아이건설넷목록!$B:$R,2,FALSE)</f>
        <v xml:space="preserve">[A값][수의]구립 역마을경로당 그린리모델링 공사 </v>
      </c>
      <c r="C938" s="18" t="str">
        <f>VLOOKUP($A938,raw_아이건설넷목록!$B:$R,10,FALSE)</f>
        <v>서울특별시 은평구</v>
      </c>
      <c r="D938" s="19" t="s">
        <v>20</v>
      </c>
      <c r="E938" s="115">
        <f>VLOOKUP($A938,raw_아이건설넷목록!$B:$R,6,FALSE)</f>
        <v>141994545</v>
      </c>
      <c r="F938" s="115">
        <v>156194000</v>
      </c>
      <c r="G938" s="184">
        <v>1.0038400000000001</v>
      </c>
      <c r="H938" s="115">
        <f>VLOOKUP($A938,raw_아이건설넷목록!$B:$R,8,FALSE)</f>
        <v>0</v>
      </c>
      <c r="I938" s="114">
        <f>IF(E938="","-",IF(E938&lt;1000000000,낙찰하한율!$B$3,IF(AND(E938&lt;5000000000,E938&gt;=1000000000),낙찰하한율!$B$4,IF(AND(E938&gt;=5000000000,E938&lt;10000000000),낙찰하한율!$B$5,IF(AND(E938&gt;=10000000000,E938&lt;30000000000),낙찰하한율!$B$6)))))</f>
        <v>0.87744999999999995</v>
      </c>
      <c r="J938" s="115">
        <f t="shared" si="344"/>
        <v>137578706.613152</v>
      </c>
      <c r="K938" s="115">
        <f>VLOOKUP($A938,raw_아이건설넷목록!$B:$R,9,FALSE)</f>
        <v>0</v>
      </c>
      <c r="L938" s="115">
        <f t="shared" si="345"/>
        <v>0</v>
      </c>
      <c r="M938" s="120">
        <f t="shared" si="346"/>
        <v>0</v>
      </c>
      <c r="N938" s="115">
        <f t="shared" si="347"/>
        <v>137578706.613152</v>
      </c>
      <c r="O938" s="119">
        <f t="shared" si="348"/>
        <v>0.88081940800000003</v>
      </c>
      <c r="P938" s="119"/>
      <c r="Q938" s="116">
        <f t="shared" si="349"/>
        <v>1.0002088594925433</v>
      </c>
      <c r="R938" s="134">
        <v>137081050</v>
      </c>
      <c r="S938" s="115" t="e">
        <f>VLOOKUP(A938,raw_아이건설넷결과!C:N,10,FALSE)</f>
        <v>#N/A</v>
      </c>
      <c r="T938" s="126" t="e">
        <f t="shared" si="350"/>
        <v>#N/A</v>
      </c>
      <c r="U938" s="123" t="e">
        <f t="shared" si="351"/>
        <v>#N/A</v>
      </c>
      <c r="V938" s="123"/>
      <c r="W938" s="178" t="e">
        <f>VLOOKUP(A938,raw_아이건설넷결과!C:H,6,FALSE)</f>
        <v>#N/A</v>
      </c>
      <c r="X938" s="84" t="e">
        <f t="shared" si="352"/>
        <v>#N/A</v>
      </c>
      <c r="Y938" s="118" t="e">
        <f t="shared" si="353"/>
        <v>#N/A</v>
      </c>
      <c r="Z938" s="121" t="e">
        <f t="shared" si="354"/>
        <v>#N/A</v>
      </c>
      <c r="AA938" s="83" t="e">
        <f t="shared" si="355"/>
        <v>#N/A</v>
      </c>
      <c r="AB938" s="118" t="e">
        <f t="shared" si="356"/>
        <v>#N/A</v>
      </c>
      <c r="AC938" s="61" t="e">
        <f>INDEX(raw_공고목록!A:A,MATCH(직접!$A938,raw_공고목록!C:C,0))</f>
        <v>#N/A</v>
      </c>
      <c r="AD938" s="61" t="e">
        <f t="shared" si="357"/>
        <v>#N/A</v>
      </c>
      <c r="AE938" s="186" t="e">
        <f>LEFT(VLOOKUP($A938,raw_공고목록!$C:$X,7,FALSE),10)</f>
        <v>#N/A</v>
      </c>
      <c r="AF938" s="9" t="e">
        <f>VLOOKUP(A938,raw_부광!A:L,12,FALSE)</f>
        <v>#N/A</v>
      </c>
    </row>
    <row r="939" spans="1:32" ht="12.6" customHeight="1">
      <c r="A939" s="9" t="s">
        <v>15438</v>
      </c>
      <c r="B939" s="203" t="str">
        <f>VLOOKUP(A939,raw_아이건설넷목록!$B:$R,2,FALSE)</f>
        <v xml:space="preserve">[기][수의]청량리전기사업소 전철팀 처소개량 기타공사 </v>
      </c>
      <c r="C939" s="18" t="str">
        <f>VLOOKUP($A939,raw_아이건설넷목록!$B:$R,10,FALSE)</f>
        <v>한국철도공사 회계통합센터</v>
      </c>
      <c r="D939" s="19" t="s">
        <v>20</v>
      </c>
      <c r="E939" s="115">
        <f>VLOOKUP($A939,raw_아이건설넷목록!$B:$R,6,FALSE)</f>
        <v>261041000</v>
      </c>
      <c r="F939" s="115">
        <f>VLOOKUP($A939,raw_아이건설넷목록!$B:$R,5,FALSE)</f>
        <v>287145100</v>
      </c>
      <c r="G939" s="184">
        <v>1.00265</v>
      </c>
      <c r="H939" s="115">
        <f>VLOOKUP($A939,raw_아이건설넷목록!$B:$R,8,FALSE)</f>
        <v>0</v>
      </c>
      <c r="I939" s="114">
        <f>IF(E939="","-",IF(E939&lt;1000000000,낙찰하한율!$B$3,IF(AND(E939&lt;5000000000,E939&gt;=1000000000),낙찰하한율!$B$4,IF(AND(E939&gt;=5000000000,E939&lt;10000000000),낙찰하한율!$B$5,IF(AND(E939&gt;=10000000000,E939&lt;30000000000),낙찰하한율!$B$6)))))</f>
        <v>0.87744999999999995</v>
      </c>
      <c r="J939" s="115">
        <f t="shared" si="344"/>
        <v>252623149.98518673</v>
      </c>
      <c r="K939" s="115">
        <f>VLOOKUP($A939,raw_아이건설넷목록!$B:$R,9,FALSE)</f>
        <v>0</v>
      </c>
      <c r="L939" s="115">
        <f t="shared" si="345"/>
        <v>0</v>
      </c>
      <c r="M939" s="120">
        <f t="shared" si="346"/>
        <v>0</v>
      </c>
      <c r="N939" s="115">
        <f t="shared" si="347"/>
        <v>252623149.98518673</v>
      </c>
      <c r="O939" s="119">
        <f t="shared" si="348"/>
        <v>0.87977524249999994</v>
      </c>
      <c r="P939" s="119"/>
      <c r="Q939" s="116">
        <f t="shared" si="349"/>
        <v>1.008741790851087</v>
      </c>
      <c r="R939" s="134">
        <v>254158010</v>
      </c>
      <c r="S939" s="115" t="e">
        <f>VLOOKUP(A939,raw_아이건설넷결과!C:N,10,FALSE)</f>
        <v>#N/A</v>
      </c>
      <c r="T939" s="126" t="e">
        <f t="shared" si="350"/>
        <v>#N/A</v>
      </c>
      <c r="U939" s="123" t="e">
        <f t="shared" si="351"/>
        <v>#N/A</v>
      </c>
      <c r="V939" s="123"/>
      <c r="W939" s="178" t="e">
        <f>VLOOKUP(A939,raw_아이건설넷결과!C:H,6,FALSE)</f>
        <v>#N/A</v>
      </c>
      <c r="X939" s="84" t="e">
        <f t="shared" si="352"/>
        <v>#N/A</v>
      </c>
      <c r="Y939" s="118" t="e">
        <f t="shared" si="353"/>
        <v>#N/A</v>
      </c>
      <c r="Z939" s="121" t="e">
        <f t="shared" si="354"/>
        <v>#N/A</v>
      </c>
      <c r="AA939" s="83" t="e">
        <f t="shared" si="355"/>
        <v>#N/A</v>
      </c>
      <c r="AB939" s="118" t="e">
        <f t="shared" si="356"/>
        <v>#N/A</v>
      </c>
      <c r="AC939" s="61" t="e">
        <f>INDEX(raw_공고목록!A:A,MATCH(직접!$A939,raw_공고목록!C:C,0))</f>
        <v>#N/A</v>
      </c>
      <c r="AD939" s="61" t="e">
        <f t="shared" si="357"/>
        <v>#N/A</v>
      </c>
      <c r="AE939" s="186" t="e">
        <f>LEFT(VLOOKUP($A939,raw_공고목록!$C:$X,7,FALSE),10)</f>
        <v>#N/A</v>
      </c>
      <c r="AF939" s="9" t="e">
        <f>VLOOKUP(A939,raw_부광!A:L,12,FALSE)</f>
        <v>#N/A</v>
      </c>
    </row>
    <row r="940" spans="1:32" ht="12.6" customHeight="1">
      <c r="A940" s="9" t="s">
        <v>15440</v>
      </c>
      <c r="B940" s="203" t="str">
        <f>VLOOKUP(A940,raw_아이건설넷목록!$B:$R,2,FALSE)</f>
        <v xml:space="preserve">[기][수의]청량리전기사업소 통신팀 처소개량 기타공사 </v>
      </c>
      <c r="C940" s="18" t="str">
        <f>VLOOKUP($A940,raw_아이건설넷목록!$B:$R,10,FALSE)</f>
        <v>한국철도공사 회계통합센터</v>
      </c>
      <c r="D940" s="19" t="s">
        <v>20</v>
      </c>
      <c r="E940" s="115">
        <f>VLOOKUP($A940,raw_아이건설넷목록!$B:$R,6,FALSE)</f>
        <v>307161000</v>
      </c>
      <c r="F940" s="115">
        <f>VLOOKUP($A940,raw_아이건설넷목록!$B:$R,5,FALSE)</f>
        <v>337877100</v>
      </c>
      <c r="G940" s="184">
        <v>1.0096700000000001</v>
      </c>
      <c r="H940" s="115">
        <f>VLOOKUP($A940,raw_아이건설넷목록!$B:$R,8,FALSE)</f>
        <v>0</v>
      </c>
      <c r="I940" s="114">
        <f>IF(E940="","-",IF(E940&lt;1000000000,낙찰하한율!$B$3,IF(AND(E940&lt;5000000000,E940&gt;=1000000000),낙찰하한율!$B$4,IF(AND(E940&gt;=5000000000,E940&lt;10000000000),낙찰하한율!$B$5,IF(AND(E940&gt;=10000000000,E940&lt;30000000000),낙찰하한율!$B$6)))))</f>
        <v>0.87744999999999995</v>
      </c>
      <c r="J940" s="115">
        <f t="shared" si="344"/>
        <v>299337128.82268965</v>
      </c>
      <c r="K940" s="115">
        <f>VLOOKUP($A940,raw_아이건설넷목록!$B:$R,9,FALSE)</f>
        <v>0</v>
      </c>
      <c r="L940" s="115">
        <f t="shared" si="345"/>
        <v>0</v>
      </c>
      <c r="M940" s="120">
        <f t="shared" si="346"/>
        <v>0</v>
      </c>
      <c r="N940" s="115">
        <f t="shared" si="347"/>
        <v>299337128.82268965</v>
      </c>
      <c r="O940" s="119">
        <f t="shared" si="348"/>
        <v>0.88593494149999996</v>
      </c>
      <c r="P940" s="119"/>
      <c r="Q940" s="116">
        <f t="shared" si="349"/>
        <v>1.0137171889884151</v>
      </c>
      <c r="R940" s="134">
        <v>300537000</v>
      </c>
      <c r="S940" s="115" t="e">
        <f>VLOOKUP(A940,raw_아이건설넷결과!C:N,10,FALSE)</f>
        <v>#N/A</v>
      </c>
      <c r="T940" s="126" t="e">
        <f t="shared" si="350"/>
        <v>#N/A</v>
      </c>
      <c r="U940" s="123" t="e">
        <f t="shared" si="351"/>
        <v>#N/A</v>
      </c>
      <c r="V940" s="123"/>
      <c r="W940" s="178" t="e">
        <f>VLOOKUP(A940,raw_아이건설넷결과!C:H,6,FALSE)</f>
        <v>#N/A</v>
      </c>
      <c r="X940" s="84" t="e">
        <f t="shared" si="352"/>
        <v>#N/A</v>
      </c>
      <c r="Y940" s="118" t="e">
        <f t="shared" si="353"/>
        <v>#N/A</v>
      </c>
      <c r="Z940" s="121" t="e">
        <f t="shared" si="354"/>
        <v>#N/A</v>
      </c>
      <c r="AA940" s="83" t="e">
        <f t="shared" si="355"/>
        <v>#N/A</v>
      </c>
      <c r="AB940" s="118" t="e">
        <f t="shared" si="356"/>
        <v>#N/A</v>
      </c>
      <c r="AC940" s="61" t="e">
        <f>INDEX(raw_공고목록!A:A,MATCH(직접!$A940,raw_공고목록!C:C,0))</f>
        <v>#N/A</v>
      </c>
      <c r="AD940" s="61" t="e">
        <f t="shared" si="357"/>
        <v>#N/A</v>
      </c>
      <c r="AE940" s="186" t="e">
        <f>LEFT(VLOOKUP($A940,raw_공고목록!$C:$X,7,FALSE),10)</f>
        <v>#N/A</v>
      </c>
      <c r="AF940" s="9" t="e">
        <f>VLOOKUP(A940,raw_부광!A:L,12,FALSE)</f>
        <v>#N/A</v>
      </c>
    </row>
    <row r="941" spans="1:32" ht="12.6" customHeight="1">
      <c r="A941" s="9" t="s">
        <v>15442</v>
      </c>
      <c r="B941" s="202" t="str">
        <f>VLOOKUP(A941,raw_아이건설넷목록!$B:$R,2,FALSE)</f>
        <v xml:space="preserve">[기][A값][순][긴급] 서울강동초 텍스설치공사 (긴급공고) </v>
      </c>
      <c r="C941" s="18" t="str">
        <f>VLOOKUP($A941,raw_아이건설넷목록!$B:$R,10,FALSE)</f>
        <v>서울특별시교육청 서울특별시강동송파교육지원청</v>
      </c>
      <c r="D941" s="19" t="s">
        <v>20</v>
      </c>
      <c r="E941" s="115">
        <f>VLOOKUP($A941,raw_아이건설넷목록!$B:$R,6,FALSE)</f>
        <v>851309091</v>
      </c>
      <c r="F941" s="115">
        <f>VLOOKUP($A941,raw_아이건설넷목록!$B:$R,5,FALSE)</f>
        <v>936440000</v>
      </c>
      <c r="G941" s="184">
        <v>1.0112399999999999</v>
      </c>
      <c r="H941" s="115">
        <f>VLOOKUP($A941,raw_아이건설넷목록!$B:$R,8,FALSE)</f>
        <v>57477106</v>
      </c>
      <c r="I941" s="114">
        <f>IF(E941="","-",IF(E941&lt;1000000000,낙찰하한율!$B$3,IF(AND(E941&lt;5000000000,E941&gt;=1000000000),낙찰하한율!$B$4,IF(AND(E941&gt;=5000000000,E941&lt;10000000000),낙찰하한율!$B$5,IF(AND(E941&gt;=10000000000,E941&lt;30000000000),낙찰하한율!$B$6)))))</f>
        <v>0.87744999999999995</v>
      </c>
      <c r="J941" s="115">
        <f t="shared" si="344"/>
        <v>837958772.42501986</v>
      </c>
      <c r="K941" s="115">
        <f>VLOOKUP($A941,raw_아이건설넷목록!$B:$R,9,FALSE)</f>
        <v>713139391</v>
      </c>
      <c r="L941" s="115">
        <f t="shared" si="345"/>
        <v>706731976.19974303</v>
      </c>
      <c r="M941" s="120">
        <f t="shared" si="346"/>
        <v>0.8515343828099351</v>
      </c>
      <c r="N941" s="115">
        <f t="shared" si="347"/>
        <v>837958772.42501986</v>
      </c>
      <c r="O941" s="119">
        <f t="shared" si="348"/>
        <v>0.88795746868583947</v>
      </c>
      <c r="P941" s="119"/>
      <c r="Q941" s="116">
        <f t="shared" si="349"/>
        <v>0.99219300095298268</v>
      </c>
      <c r="R941" s="134">
        <v>822308248</v>
      </c>
      <c r="S941" s="115" t="e">
        <f>VLOOKUP(A941,raw_아이건설넷결과!C:N,10,FALSE)</f>
        <v>#N/A</v>
      </c>
      <c r="T941" s="126" t="e">
        <f t="shared" si="350"/>
        <v>#N/A</v>
      </c>
      <c r="U941" s="123" t="e">
        <f t="shared" si="351"/>
        <v>#N/A</v>
      </c>
      <c r="V941" s="123"/>
      <c r="W941" s="178" t="e">
        <f>VLOOKUP(A941,raw_아이건설넷결과!C:H,6,FALSE)</f>
        <v>#N/A</v>
      </c>
      <c r="X941" s="84" t="e">
        <f t="shared" si="352"/>
        <v>#N/A</v>
      </c>
      <c r="Y941" s="118" t="e">
        <f t="shared" si="353"/>
        <v>#N/A</v>
      </c>
      <c r="Z941" s="121" t="e">
        <f t="shared" si="354"/>
        <v>#N/A</v>
      </c>
      <c r="AA941" s="83" t="e">
        <f t="shared" si="355"/>
        <v>#N/A</v>
      </c>
      <c r="AB941" s="118" t="e">
        <f t="shared" si="356"/>
        <v>#N/A</v>
      </c>
      <c r="AC941" s="61" t="e">
        <f>INDEX(raw_공고목록!A:A,MATCH(직접!$A941,raw_공고목록!C:C,0))</f>
        <v>#N/A</v>
      </c>
      <c r="AD941" s="61" t="e">
        <f t="shared" si="357"/>
        <v>#N/A</v>
      </c>
      <c r="AE941" s="186" t="e">
        <f>LEFT(VLOOKUP($A941,raw_공고목록!$C:$X,7,FALSE),10)</f>
        <v>#N/A</v>
      </c>
      <c r="AF941" s="9" t="e">
        <f>VLOOKUP(A941,raw_부광!A:L,12,FALSE)</f>
        <v>#N/A</v>
      </c>
    </row>
    <row r="942" spans="1:32" ht="12.6" customHeight="1">
      <c r="A942" s="9" t="s">
        <v>15447</v>
      </c>
      <c r="B942" s="202" t="str">
        <f>VLOOKUP(A942,raw_아이건설넷목록!$B:$R,2,FALSE)</f>
        <v xml:space="preserve">[기][A값][순]서울과학기술대학교 교내 장애인 편의시설 설치공사 </v>
      </c>
      <c r="C942" s="18" t="str">
        <f>VLOOKUP($A942,raw_아이건설넷목록!$B:$R,10,FALSE)</f>
        <v>서울과학기술대학교</v>
      </c>
      <c r="D942" s="19" t="s">
        <v>20</v>
      </c>
      <c r="E942" s="115">
        <f>VLOOKUP($A942,raw_아이건설넷목록!$B:$R,6,FALSE)</f>
        <v>326940000</v>
      </c>
      <c r="F942" s="115">
        <f>VLOOKUP($A942,raw_아이건설넷목록!$B:$R,5,FALSE)</f>
        <v>359634000</v>
      </c>
      <c r="G942" s="184">
        <v>1.0093799999999999</v>
      </c>
      <c r="H942" s="115">
        <f>VLOOKUP($A942,raw_아이건설넷목록!$B:$R,8,FALSE)</f>
        <v>20627501</v>
      </c>
      <c r="I942" s="114">
        <f>IF(E942="","-",IF(E942&lt;1000000000,낙찰하한율!$B$3,IF(AND(E942&lt;5000000000,E942&gt;=1000000000),낙찰하한율!$B$4,IF(AND(E942&gt;=5000000000,E942&lt;10000000000),낙찰하한율!$B$5,IF(AND(E942&gt;=10000000000,E942&lt;30000000000),낙찰하한율!$B$6)))))</f>
        <v>0.87744999999999995</v>
      </c>
      <c r="J942" s="115">
        <f t="shared" si="344"/>
        <v>321048714.35150397</v>
      </c>
      <c r="K942" s="115">
        <f>VLOOKUP($A942,raw_아이건설넷목록!$B:$R,9,FALSE)</f>
        <v>306315036</v>
      </c>
      <c r="L942" s="115">
        <f t="shared" si="345"/>
        <v>303004505.61692637</v>
      </c>
      <c r="M942" s="120">
        <f t="shared" si="346"/>
        <v>0.95219860837338022</v>
      </c>
      <c r="N942" s="115">
        <f t="shared" si="347"/>
        <v>321048714.35150397</v>
      </c>
      <c r="O942" s="119">
        <f t="shared" si="348"/>
        <v>0.886181280411099</v>
      </c>
      <c r="P942" s="119"/>
      <c r="Q942" s="116">
        <f t="shared" si="349"/>
        <v>0.99869399659926072</v>
      </c>
      <c r="R942" s="134">
        <v>317676630</v>
      </c>
      <c r="S942" s="115" t="e">
        <f>VLOOKUP(A942,raw_아이건설넷결과!C:N,10,FALSE)</f>
        <v>#N/A</v>
      </c>
      <c r="T942" s="126" t="e">
        <f t="shared" si="350"/>
        <v>#N/A</v>
      </c>
      <c r="U942" s="123" t="e">
        <f t="shared" si="351"/>
        <v>#N/A</v>
      </c>
      <c r="V942" s="123"/>
      <c r="W942" s="178" t="e">
        <f>VLOOKUP(A942,raw_아이건설넷결과!C:H,6,FALSE)</f>
        <v>#N/A</v>
      </c>
      <c r="X942" s="84" t="e">
        <f t="shared" si="352"/>
        <v>#N/A</v>
      </c>
      <c r="Y942" s="118" t="e">
        <f t="shared" si="353"/>
        <v>#N/A</v>
      </c>
      <c r="Z942" s="121" t="e">
        <f t="shared" si="354"/>
        <v>#N/A</v>
      </c>
      <c r="AA942" s="83" t="e">
        <f t="shared" si="355"/>
        <v>#N/A</v>
      </c>
      <c r="AB942" s="118" t="e">
        <f t="shared" si="356"/>
        <v>#N/A</v>
      </c>
      <c r="AC942" s="61" t="e">
        <f>INDEX(raw_공고목록!A:A,MATCH(직접!$A942,raw_공고목록!C:C,0))</f>
        <v>#N/A</v>
      </c>
      <c r="AD942" s="61" t="e">
        <f t="shared" si="357"/>
        <v>#N/A</v>
      </c>
      <c r="AE942" s="186" t="e">
        <f>LEFT(VLOOKUP($A942,raw_공고목록!$C:$X,7,FALSE),10)</f>
        <v>#N/A</v>
      </c>
      <c r="AF942" s="9" t="e">
        <f>VLOOKUP(A942,raw_부광!A:L,12,FALSE)</f>
        <v>#N/A</v>
      </c>
    </row>
    <row r="943" spans="1:32" ht="12.6" customHeight="1">
      <c r="A943" s="9" t="s">
        <v>15449</v>
      </c>
      <c r="B943" s="202" t="str">
        <f>VLOOKUP(A943,raw_아이건설넷목록!$B:$R,2,FALSE)</f>
        <v xml:space="preserve">[기][A값][수의]상상톡톡미술관 화장실 시설개선 공사 (긴급공고) </v>
      </c>
      <c r="C943" s="18" t="str">
        <f>VLOOKUP($A943,raw_아이건설넷목록!$B:$R,10,FALSE)</f>
        <v>서울특별시 북부공원여가센터</v>
      </c>
      <c r="D943" s="19" t="s">
        <v>20</v>
      </c>
      <c r="E943" s="115">
        <f>VLOOKUP($A943,raw_아이건설넷목록!$B:$R,6,FALSE)</f>
        <v>156670000</v>
      </c>
      <c r="F943" s="115">
        <f>VLOOKUP($A943,raw_아이건설넷목록!$B:$R,5,FALSE)</f>
        <v>172337000</v>
      </c>
      <c r="G943" s="184">
        <v>1.00285</v>
      </c>
      <c r="H943" s="115">
        <f>VLOOKUP($A943,raw_아이건설넷목록!$B:$R,8,FALSE)</f>
        <v>13950877</v>
      </c>
      <c r="I943" s="114">
        <f>IF(E943="","-",IF(E943&lt;1000000000,낙찰하한율!$B$3,IF(AND(E943&lt;5000000000,E943&gt;=1000000000),낙찰하한율!$B$4,IF(AND(E943&gt;=5000000000,E943&lt;10000000000),낙찰하한율!$B$5,IF(AND(E943&gt;=10000000000,E943&lt;30000000000),낙찰하한율!$B$6)))))</f>
        <v>0.87744999999999995</v>
      </c>
      <c r="J943" s="115">
        <f t="shared" si="344"/>
        <v>153357749.36320251</v>
      </c>
      <c r="K943" s="115">
        <f>VLOOKUP($A943,raw_아이건설넷목록!$B:$R,9,FALSE)</f>
        <v>0</v>
      </c>
      <c r="L943" s="115">
        <f t="shared" si="345"/>
        <v>0</v>
      </c>
      <c r="M943" s="120">
        <f t="shared" si="346"/>
        <v>-1.1306128533089292E-2</v>
      </c>
      <c r="N943" s="115">
        <f t="shared" si="347"/>
        <v>153357749.36320251</v>
      </c>
      <c r="O943" s="119">
        <f t="shared" si="348"/>
        <v>0.88017100060718401</v>
      </c>
      <c r="P943" s="119"/>
      <c r="Q943" s="116">
        <f t="shared" si="349"/>
        <v>0.99965162256038798</v>
      </c>
      <c r="R943" s="134">
        <v>152874100</v>
      </c>
      <c r="S943" s="115" t="e">
        <f>VLOOKUP(A943,raw_아이건설넷결과!C:N,10,FALSE)</f>
        <v>#N/A</v>
      </c>
      <c r="T943" s="126" t="e">
        <f t="shared" si="350"/>
        <v>#N/A</v>
      </c>
      <c r="U943" s="123" t="e">
        <f t="shared" si="351"/>
        <v>#N/A</v>
      </c>
      <c r="V943" s="123"/>
      <c r="W943" s="178" t="e">
        <f>VLOOKUP(A943,raw_아이건설넷결과!C:H,6,FALSE)</f>
        <v>#N/A</v>
      </c>
      <c r="X943" s="84" t="e">
        <f t="shared" si="352"/>
        <v>#N/A</v>
      </c>
      <c r="Y943" s="118" t="e">
        <f t="shared" si="353"/>
        <v>#N/A</v>
      </c>
      <c r="Z943" s="121" t="e">
        <f t="shared" si="354"/>
        <v>#N/A</v>
      </c>
      <c r="AA943" s="83" t="e">
        <f t="shared" si="355"/>
        <v>#N/A</v>
      </c>
      <c r="AB943" s="118" t="e">
        <f t="shared" si="356"/>
        <v>#N/A</v>
      </c>
      <c r="AC943" s="61" t="e">
        <f>INDEX(raw_공고목록!A:A,MATCH(직접!$A943,raw_공고목록!C:C,0))</f>
        <v>#N/A</v>
      </c>
      <c r="AD943" s="61" t="e">
        <f t="shared" si="357"/>
        <v>#N/A</v>
      </c>
      <c r="AE943" s="186" t="e">
        <f>LEFT(VLOOKUP($A943,raw_공고목록!$C:$X,7,FALSE),10)</f>
        <v>#N/A</v>
      </c>
      <c r="AF943" s="9" t="e">
        <f>VLOOKUP(A943,raw_부광!A:L,12,FALSE)</f>
        <v>#N/A</v>
      </c>
    </row>
    <row r="944" spans="1:32" ht="12.6" customHeight="1">
      <c r="A944" s="9" t="s">
        <v>15451</v>
      </c>
      <c r="B944" s="202" t="str">
        <f>VLOOKUP(A944,raw_아이건설넷목록!$B:$R,2,FALSE)</f>
        <v xml:space="preserve">[기][A값][순]청원중학교 장애인 편의시설 설치공사 </v>
      </c>
      <c r="C944" s="18" t="str">
        <f>VLOOKUP($A944,raw_아이건설넷목록!$B:$R,10,FALSE)</f>
        <v>서울특별시북부교육청 청원중학교</v>
      </c>
      <c r="D944" s="19" t="s">
        <v>20</v>
      </c>
      <c r="E944" s="115">
        <f>VLOOKUP($A944,raw_아이건설넷목록!$B:$R,6,FALSE)</f>
        <v>211928182</v>
      </c>
      <c r="F944" s="115">
        <v>233121000</v>
      </c>
      <c r="G944" s="184">
        <v>1.0005900000000001</v>
      </c>
      <c r="H944" s="115">
        <f>VLOOKUP($A944,raw_아이건설넷목록!$B:$R,8,FALSE)</f>
        <v>8516742</v>
      </c>
      <c r="I944" s="114">
        <f>IF(E944="","-",IF(E944&lt;1000000000,낙찰하한율!$B$3,IF(AND(E944&lt;5000000000,E944&gt;=1000000000),낙찰하한율!$B$4,IF(AND(E944&gt;=5000000000,E944&lt;10000000000),낙찰하한율!$B$5,IF(AND(E944&gt;=10000000000,E944&lt;30000000000),낙찰하한율!$B$6)))))</f>
        <v>0.87744999999999995</v>
      </c>
      <c r="J944" s="115">
        <f t="shared" si="344"/>
        <v>205716433.8747555</v>
      </c>
      <c r="K944" s="115">
        <f>VLOOKUP($A944,raw_아이건설넷목록!$B:$R,9,FALSE)</f>
        <v>204125871</v>
      </c>
      <c r="L944" s="115">
        <f t="shared" si="345"/>
        <v>200161379.15861222</v>
      </c>
      <c r="M944" s="120">
        <f t="shared" si="346"/>
        <v>0.97343282659850849</v>
      </c>
      <c r="N944" s="115">
        <f t="shared" si="347"/>
        <v>205716433.8747555</v>
      </c>
      <c r="O944" s="119">
        <f t="shared" si="348"/>
        <v>0.87798732593375639</v>
      </c>
      <c r="P944" s="119"/>
      <c r="Q944" s="116" t="e">
        <f t="shared" si="349"/>
        <v>#N/A</v>
      </c>
      <c r="R944" s="134" t="e">
        <f>VLOOKUP(A944,raw_아이건설넷결과!C:J,8,FALSE)</f>
        <v>#N/A</v>
      </c>
      <c r="S944" s="115" t="e">
        <f>VLOOKUP(A944,raw_아이건설넷결과!C:N,10,FALSE)</f>
        <v>#N/A</v>
      </c>
      <c r="T944" s="126" t="e">
        <f t="shared" si="350"/>
        <v>#N/A</v>
      </c>
      <c r="U944" s="123" t="e">
        <f t="shared" si="351"/>
        <v>#N/A</v>
      </c>
      <c r="V944" s="123"/>
      <c r="W944" s="178" t="e">
        <f>VLOOKUP(A944,raw_아이건설넷결과!C:H,6,FALSE)</f>
        <v>#N/A</v>
      </c>
      <c r="X944" s="84" t="e">
        <f t="shared" si="352"/>
        <v>#N/A</v>
      </c>
      <c r="Y944" s="118" t="e">
        <f t="shared" si="353"/>
        <v>#N/A</v>
      </c>
      <c r="Z944" s="121" t="e">
        <f t="shared" si="354"/>
        <v>#N/A</v>
      </c>
      <c r="AA944" s="83" t="e">
        <f t="shared" si="355"/>
        <v>#N/A</v>
      </c>
      <c r="AB944" s="118" t="e">
        <f t="shared" si="356"/>
        <v>#N/A</v>
      </c>
      <c r="AC944" s="61" t="e">
        <f>INDEX(raw_공고목록!A:A,MATCH(직접!$A944,raw_공고목록!C:C,0))</f>
        <v>#N/A</v>
      </c>
      <c r="AD944" s="61" t="e">
        <f t="shared" si="357"/>
        <v>#N/A</v>
      </c>
      <c r="AE944" s="186" t="e">
        <f>LEFT(VLOOKUP($A944,raw_공고목록!$C:$X,7,FALSE),10)</f>
        <v>#N/A</v>
      </c>
      <c r="AF944" s="9" t="e">
        <f>VLOOKUP(A944,raw_부광!A:L,12,FALSE)</f>
        <v>#N/A</v>
      </c>
    </row>
    <row r="945" spans="1:32" ht="12.6" customHeight="1">
      <c r="A945" s="9" t="s">
        <v>15503</v>
      </c>
      <c r="B945" s="189" t="str">
        <f>VLOOKUP(A945,raw_아이건설넷목록!$B:$R,2,FALSE)</f>
        <v xml:space="preserve">[기][A값][순]서울차량사업소 수차고 코레일테크 처소 개량 기타공사 (긴급공고) </v>
      </c>
      <c r="C945" s="18" t="str">
        <f>VLOOKUP($A945,raw_아이건설넷목록!$B:$R,10,FALSE)</f>
        <v>한국철도공사 회계통합센터</v>
      </c>
      <c r="D945" s="19" t="s">
        <v>20</v>
      </c>
      <c r="E945" s="115">
        <f>VLOOKUP($A945,raw_아이건설넷목록!$B:$R,6,FALSE)</f>
        <v>559681818</v>
      </c>
      <c r="F945" s="115">
        <f>VLOOKUP($A945,raw_아이건설넷목록!$B:$R,5,FALSE)</f>
        <v>615650000</v>
      </c>
      <c r="G945" s="184"/>
      <c r="H945" s="115">
        <f>VLOOKUP($A945,raw_아이건설넷목록!$B:$R,8,FALSE)</f>
        <v>30788490</v>
      </c>
      <c r="I945" s="114">
        <f>IF(E945="","-",IF(E945&lt;1000000000,낙찰하한율!$B$3,IF(AND(E945&lt;5000000000,E945&gt;=1000000000),낙찰하한율!$B$4,IF(AND(E945&gt;=5000000000,E945&lt;10000000000),낙찰하한율!$B$5,IF(AND(E945&gt;=10000000000,E945&lt;30000000000),낙찰하한율!$B$6)))))</f>
        <v>0.87744999999999995</v>
      </c>
      <c r="J945" s="115">
        <f t="shared" si="344"/>
        <v>3773129.449500002</v>
      </c>
      <c r="K945" s="115">
        <f>VLOOKUP($A945,raw_아이건설넷목록!$B:$R,9,FALSE)</f>
        <v>526608566</v>
      </c>
      <c r="L945" s="115">
        <f t="shared" si="345"/>
        <v>0</v>
      </c>
      <c r="M945" s="120">
        <f t="shared" si="346"/>
        <v>-6.9846627806240949E-3</v>
      </c>
      <c r="N945" s="115">
        <f t="shared" si="347"/>
        <v>3773129.449500002</v>
      </c>
      <c r="O945" s="119">
        <f t="shared" si="348"/>
        <v>-4.6191038542611564E-2</v>
      </c>
      <c r="P945" s="119"/>
      <c r="Q945" s="116" t="e">
        <f t="shared" si="349"/>
        <v>#N/A</v>
      </c>
      <c r="R945" s="134" t="e">
        <f>VLOOKUP(A945,raw_아이건설넷결과!C:J,8,FALSE)</f>
        <v>#N/A</v>
      </c>
      <c r="S945" s="115" t="e">
        <f>VLOOKUP(A945,raw_아이건설넷결과!C:N,10,FALSE)</f>
        <v>#N/A</v>
      </c>
      <c r="T945" s="126" t="e">
        <f t="shared" si="350"/>
        <v>#N/A</v>
      </c>
      <c r="U945" s="123" t="e">
        <f t="shared" si="351"/>
        <v>#N/A</v>
      </c>
      <c r="V945" s="123"/>
      <c r="W945" s="178" t="e">
        <f>VLOOKUP(A945,raw_아이건설넷결과!C:H,6,FALSE)</f>
        <v>#N/A</v>
      </c>
      <c r="X945" s="84" t="e">
        <f t="shared" si="352"/>
        <v>#N/A</v>
      </c>
      <c r="Y945" s="118" t="e">
        <f t="shared" si="353"/>
        <v>#N/A</v>
      </c>
      <c r="Z945" s="121" t="e">
        <f t="shared" si="354"/>
        <v>#N/A</v>
      </c>
      <c r="AA945" s="83" t="e">
        <f t="shared" si="355"/>
        <v>#N/A</v>
      </c>
      <c r="AB945" s="118" t="e">
        <f t="shared" si="356"/>
        <v>#N/A</v>
      </c>
      <c r="AC945" s="61" t="e">
        <f>INDEX(raw_공고목록!A:A,MATCH(직접!$A945,raw_공고목록!C:C,0))</f>
        <v>#N/A</v>
      </c>
      <c r="AD945" s="61" t="e">
        <f t="shared" si="357"/>
        <v>#N/A</v>
      </c>
      <c r="AE945" s="186" t="e">
        <f>LEFT(VLOOKUP($A945,raw_공고목록!$C:$X,7,FALSE),10)</f>
        <v>#N/A</v>
      </c>
      <c r="AF945" s="9" t="e">
        <f>VLOOKUP(A945,raw_부광!A:L,12,FALSE)</f>
        <v>#N/A</v>
      </c>
    </row>
    <row r="946" spans="1:32" ht="12.6" customHeight="1">
      <c r="A946" s="9" t="s">
        <v>15455</v>
      </c>
      <c r="B946" s="189" t="str">
        <f>VLOOKUP(A946,raw_아이건설넷목록!$B:$R,2,FALSE)</f>
        <v xml:space="preserve">[기][A값][순]용강중 본관동, 정보센터동 외부창호개선 및 기타공사 </v>
      </c>
      <c r="C946" s="18" t="str">
        <f>VLOOKUP($A946,raw_아이건설넷목록!$B:$R,10,FALSE)</f>
        <v>서울특별시교육청 서울특별시중부교육지원청</v>
      </c>
      <c r="D946" s="19" t="s">
        <v>20</v>
      </c>
      <c r="E946" s="115">
        <f>VLOOKUP($A946,raw_아이건설넷목록!$B:$R,6,FALSE)</f>
        <v>770116364</v>
      </c>
      <c r="F946" s="115">
        <f>VLOOKUP($A946,raw_아이건설넷목록!$B:$R,5,FALSE)</f>
        <v>847128000</v>
      </c>
      <c r="G946" s="184"/>
      <c r="H946" s="115">
        <f>VLOOKUP($A946,raw_아이건설넷목록!$B:$R,8,FALSE)</f>
        <v>41075114</v>
      </c>
      <c r="I946" s="114">
        <f>IF(E946="","-",IF(E946&lt;1000000000,낙찰하한율!$B$3,IF(AND(E946&lt;5000000000,E946&gt;=1000000000),낙찰하한율!$B$4,IF(AND(E946&gt;=5000000000,E946&lt;10000000000),낙찰하한율!$B$5,IF(AND(E946&gt;=10000000000,E946&lt;30000000000),낙찰하한율!$B$6)))))</f>
        <v>0.87744999999999995</v>
      </c>
      <c r="J946" s="115">
        <f t="shared" ref="J946:J1009" si="358">(F946*G946-H946)*I946+H946</f>
        <v>5033755.2207000032</v>
      </c>
      <c r="K946" s="115">
        <f>VLOOKUP($A946,raw_아이건설넷목록!$B:$R,9,FALSE)</f>
        <v>744888119</v>
      </c>
      <c r="L946" s="115">
        <f t="shared" ref="L946:L1009" si="359">K946*G946*0.98</f>
        <v>0</v>
      </c>
      <c r="M946" s="120">
        <f t="shared" ref="M946:M1009" si="360">((L946-H946)/I946+H946)/F946</f>
        <v>-6.772058141364389E-3</v>
      </c>
      <c r="N946" s="115">
        <f t="shared" ref="N946:N1009" si="361">J946</f>
        <v>5033755.2207000032</v>
      </c>
      <c r="O946" s="119">
        <f t="shared" ref="O946:O1009" si="362">(N946-H946)/(F946-H946)</f>
        <v>-4.4713392142485299E-2</v>
      </c>
      <c r="P946" s="119"/>
      <c r="Q946" s="116" t="e">
        <f t="shared" ref="Q946:Q1009" si="363">((R946-H946)/I946+H946)/F946</f>
        <v>#N/A</v>
      </c>
      <c r="R946" s="134" t="e">
        <f>VLOOKUP(A946,raw_아이건설넷결과!C:J,8,FALSE)</f>
        <v>#N/A</v>
      </c>
      <c r="S946" s="115" t="e">
        <f>VLOOKUP(A946,raw_아이건설넷결과!C:N,10,FALSE)</f>
        <v>#N/A</v>
      </c>
      <c r="T946" s="126" t="e">
        <f t="shared" ref="T946:T1009" si="364">(R946-H946)/(W946-H946)*100</f>
        <v>#N/A</v>
      </c>
      <c r="U946" s="123" t="e">
        <f t="shared" ref="U946:U1009" si="365">R946/W946*100</f>
        <v>#N/A</v>
      </c>
      <c r="V946" s="123"/>
      <c r="W946" s="178" t="e">
        <f>VLOOKUP(A946,raw_아이건설넷결과!C:H,6,FALSE)</f>
        <v>#N/A</v>
      </c>
      <c r="X946" s="84" t="e">
        <f t="shared" ref="X946:X1009" si="366">W946/F946</f>
        <v>#N/A</v>
      </c>
      <c r="Y946" s="118" t="e">
        <f t="shared" ref="Y946:Y1009" si="367">X946*100000</f>
        <v>#N/A</v>
      </c>
      <c r="Z946" s="121" t="e">
        <f t="shared" ref="Z946:Z1009" si="368">(W946-H946)*I946+H946</f>
        <v>#N/A</v>
      </c>
      <c r="AA946" s="83" t="e">
        <f t="shared" ref="AA946:AA1009" si="369">K946*X946</f>
        <v>#N/A</v>
      </c>
      <c r="AB946" s="118" t="e">
        <f t="shared" ref="AB946:AB1009" si="370">AA946*0.98</f>
        <v>#N/A</v>
      </c>
      <c r="AC946" s="61" t="e">
        <f>INDEX(raw_공고목록!A:A,MATCH(직접!$A946,raw_공고목록!C:C,0))</f>
        <v>#N/A</v>
      </c>
      <c r="AD946" s="61" t="e">
        <f t="shared" ref="AD946:AD1009" si="371">AC946+1/24</f>
        <v>#N/A</v>
      </c>
      <c r="AE946" s="186" t="e">
        <f>LEFT(VLOOKUP($A946,raw_공고목록!$C:$X,7,FALSE),10)</f>
        <v>#N/A</v>
      </c>
      <c r="AF946" s="9" t="e">
        <f>VLOOKUP(A946,raw_부광!A:L,12,FALSE)</f>
        <v>#N/A</v>
      </c>
    </row>
    <row r="947" spans="1:32" ht="12.6" customHeight="1">
      <c r="A947" s="9" t="s">
        <v>15460</v>
      </c>
      <c r="B947" s="189" t="str">
        <f>VLOOKUP(A947,raw_아이건설넷목록!$B:$R,2,FALSE)</f>
        <v xml:space="preserve">[기][A값][순]경원선 녹천역 3번출구 에스컬레이터 설치 기타공사 </v>
      </c>
      <c r="C947" s="18" t="str">
        <f>VLOOKUP($A947,raw_아이건설넷목록!$B:$R,10,FALSE)</f>
        <v>한국철도공사 회계통합센터</v>
      </c>
      <c r="D947" s="19" t="s">
        <v>20</v>
      </c>
      <c r="E947" s="115">
        <f>VLOOKUP($A947,raw_아이건설넷목록!$B:$R,6,FALSE)</f>
        <v>832870000</v>
      </c>
      <c r="F947" s="115">
        <f>VLOOKUP($A947,raw_아이건설넷목록!$B:$R,5,FALSE)</f>
        <v>832870000</v>
      </c>
      <c r="G947" s="184"/>
      <c r="H947" s="115">
        <f>VLOOKUP($A947,raw_아이건설넷목록!$B:$R,8,FALSE)</f>
        <v>28030060</v>
      </c>
      <c r="I947" s="114">
        <f>IF(E947="","-",IF(E947&lt;1000000000,낙찰하한율!$B$3,IF(AND(E947&lt;5000000000,E947&gt;=1000000000),낙찰하한율!$B$4,IF(AND(E947&gt;=5000000000,E947&lt;10000000000),낙찰하한율!$B$5,IF(AND(E947&gt;=10000000000,E947&lt;30000000000),낙찰하한율!$B$6)))))</f>
        <v>0.87744999999999995</v>
      </c>
      <c r="J947" s="115">
        <f t="shared" si="358"/>
        <v>3435083.8530000001</v>
      </c>
      <c r="K947" s="115">
        <f>VLOOKUP($A947,raw_아이건설넷목록!$B:$R,9,FALSE)</f>
        <v>445809055</v>
      </c>
      <c r="L947" s="115">
        <f t="shared" si="359"/>
        <v>0</v>
      </c>
      <c r="M947" s="120">
        <f t="shared" si="360"/>
        <v>-4.7004316901764435E-3</v>
      </c>
      <c r="N947" s="115">
        <f t="shared" si="361"/>
        <v>3435083.8530000001</v>
      </c>
      <c r="O947" s="119">
        <f t="shared" si="362"/>
        <v>-3.0558841484680792E-2</v>
      </c>
      <c r="P947" s="119"/>
      <c r="Q947" s="116" t="e">
        <f t="shared" si="363"/>
        <v>#N/A</v>
      </c>
      <c r="R947" s="134" t="e">
        <f>VLOOKUP(A947,raw_아이건설넷결과!C:J,8,FALSE)</f>
        <v>#N/A</v>
      </c>
      <c r="S947" s="115" t="e">
        <f>VLOOKUP(A947,raw_아이건설넷결과!C:N,10,FALSE)</f>
        <v>#N/A</v>
      </c>
      <c r="T947" s="126" t="e">
        <f t="shared" si="364"/>
        <v>#N/A</v>
      </c>
      <c r="U947" s="123" t="e">
        <f t="shared" si="365"/>
        <v>#N/A</v>
      </c>
      <c r="V947" s="123"/>
      <c r="W947" s="178" t="e">
        <f>VLOOKUP(A947,raw_아이건설넷결과!C:H,6,FALSE)</f>
        <v>#N/A</v>
      </c>
      <c r="X947" s="84" t="e">
        <f t="shared" si="366"/>
        <v>#N/A</v>
      </c>
      <c r="Y947" s="118" t="e">
        <f t="shared" si="367"/>
        <v>#N/A</v>
      </c>
      <c r="Z947" s="121" t="e">
        <f t="shared" si="368"/>
        <v>#N/A</v>
      </c>
      <c r="AA947" s="83" t="e">
        <f t="shared" si="369"/>
        <v>#N/A</v>
      </c>
      <c r="AB947" s="118" t="e">
        <f t="shared" si="370"/>
        <v>#N/A</v>
      </c>
      <c r="AC947" s="61" t="e">
        <f>INDEX(raw_공고목록!A:A,MATCH(직접!$A947,raw_공고목록!C:C,0))</f>
        <v>#N/A</v>
      </c>
      <c r="AD947" s="61" t="e">
        <f t="shared" si="371"/>
        <v>#N/A</v>
      </c>
      <c r="AE947" s="186" t="e">
        <f>LEFT(VLOOKUP($A947,raw_공고목록!$C:$X,7,FALSE),10)</f>
        <v>#N/A</v>
      </c>
      <c r="AF947" s="9" t="e">
        <f>VLOOKUP(A947,raw_부광!A:L,12,FALSE)</f>
        <v>#N/A</v>
      </c>
    </row>
    <row r="948" spans="1:32" ht="12.6" customHeight="1">
      <c r="A948" s="9" t="s">
        <v>15463</v>
      </c>
      <c r="B948" s="189" t="str">
        <f>VLOOKUP(A948,raw_아이건설넷목록!$B:$R,2,FALSE)</f>
        <v xml:space="preserve">[기][A값][순]서울신정고등학교 2024년 본관 내진보강사업(내진보강 및 건축공사) 전자입찰 공고 </v>
      </c>
      <c r="C948" s="18" t="str">
        <f>VLOOKUP($A948,raw_아이건설넷목록!$B:$R,10,FALSE)</f>
        <v>서울특별시교육청 서울신정고등학교</v>
      </c>
      <c r="D948" s="19" t="s">
        <v>20</v>
      </c>
      <c r="E948" s="115">
        <f>VLOOKUP($A948,raw_아이건설넷목록!$B:$R,6,FALSE)</f>
        <v>1838635454</v>
      </c>
      <c r="F948" s="115">
        <f>VLOOKUP($A948,raw_아이건설넷목록!$B:$R,5,FALSE)</f>
        <v>2022499000</v>
      </c>
      <c r="G948" s="184"/>
      <c r="H948" s="115">
        <f>VLOOKUP($A948,raw_아이건설넷목록!$B:$R,8,FALSE)</f>
        <v>67771201</v>
      </c>
      <c r="I948" s="114">
        <f>IF(E948="","-",IF(E948&lt;1000000000,낙찰하한율!$B$3,IF(AND(E948&lt;5000000000,E948&gt;=1000000000),낙찰하한율!$B$4,IF(AND(E948&gt;=5000000000,E948&lt;10000000000),낙찰하한율!$B$5,IF(AND(E948&gt;=10000000000,E948&lt;30000000000),낙찰하한율!$B$6)))))</f>
        <v>0.86745000000000005</v>
      </c>
      <c r="J948" s="115">
        <f t="shared" si="358"/>
        <v>8983072.6925499961</v>
      </c>
      <c r="K948" s="115">
        <f>VLOOKUP($A948,raw_아이건설넷목록!$B:$R,9,FALSE)</f>
        <v>1773504857</v>
      </c>
      <c r="L948" s="115">
        <f t="shared" si="359"/>
        <v>0</v>
      </c>
      <c r="M948" s="120">
        <f t="shared" si="360"/>
        <v>-5.1202615649286395E-3</v>
      </c>
      <c r="N948" s="115">
        <f t="shared" si="361"/>
        <v>8983072.6925499961</v>
      </c>
      <c r="O948" s="119">
        <f t="shared" si="362"/>
        <v>-3.0074841283540779E-2</v>
      </c>
      <c r="P948" s="119"/>
      <c r="Q948" s="116" t="e">
        <f t="shared" si="363"/>
        <v>#N/A</v>
      </c>
      <c r="R948" s="134" t="e">
        <f>VLOOKUP(A948,raw_아이건설넷결과!C:J,8,FALSE)</f>
        <v>#N/A</v>
      </c>
      <c r="S948" s="115" t="e">
        <f>VLOOKUP(A948,raw_아이건설넷결과!C:N,10,FALSE)</f>
        <v>#N/A</v>
      </c>
      <c r="T948" s="126" t="e">
        <f t="shared" si="364"/>
        <v>#N/A</v>
      </c>
      <c r="U948" s="123" t="e">
        <f t="shared" si="365"/>
        <v>#N/A</v>
      </c>
      <c r="V948" s="123"/>
      <c r="W948" s="178" t="e">
        <f>VLOOKUP(A948,raw_아이건설넷결과!C:H,6,FALSE)</f>
        <v>#N/A</v>
      </c>
      <c r="X948" s="84" t="e">
        <f t="shared" si="366"/>
        <v>#N/A</v>
      </c>
      <c r="Y948" s="118" t="e">
        <f t="shared" si="367"/>
        <v>#N/A</v>
      </c>
      <c r="Z948" s="121" t="e">
        <f t="shared" si="368"/>
        <v>#N/A</v>
      </c>
      <c r="AA948" s="83" t="e">
        <f t="shared" si="369"/>
        <v>#N/A</v>
      </c>
      <c r="AB948" s="118" t="e">
        <f t="shared" si="370"/>
        <v>#N/A</v>
      </c>
      <c r="AC948" s="61" t="e">
        <f>INDEX(raw_공고목록!A:A,MATCH(직접!$A948,raw_공고목록!C:C,0))</f>
        <v>#N/A</v>
      </c>
      <c r="AD948" s="61" t="e">
        <f t="shared" si="371"/>
        <v>#N/A</v>
      </c>
      <c r="AE948" s="186" t="e">
        <f>LEFT(VLOOKUP($A948,raw_공고목록!$C:$X,7,FALSE),10)</f>
        <v>#N/A</v>
      </c>
      <c r="AF948" s="9" t="e">
        <f>VLOOKUP(A948,raw_부광!A:L,12,FALSE)</f>
        <v>#N/A</v>
      </c>
    </row>
    <row r="949" spans="1:32" ht="12.6" customHeight="1">
      <c r="A949" s="9" t="s">
        <v>15294</v>
      </c>
      <c r="B949" s="189" t="str">
        <f>VLOOKUP(A949,raw_아이건설넷목록!$B:$R,2,FALSE)</f>
        <v xml:space="preserve">[기][A값][의무]신길12구역 사회복지복합시설 및 유치원 건립 공사(건축+토목+기계+조경) </v>
      </c>
      <c r="C949" s="18" t="str">
        <f>VLOOKUP($A949,raw_아이건설넷목록!$B:$R,10,FALSE)</f>
        <v>서울특별시 영등포구</v>
      </c>
      <c r="D949" s="19" t="s">
        <v>20</v>
      </c>
      <c r="E949" s="115">
        <f>VLOOKUP($A949,raw_아이건설넷목록!$B:$R,6,FALSE)</f>
        <v>18030779091</v>
      </c>
      <c r="F949" s="115">
        <f>VLOOKUP($A949,raw_아이건설넷목록!$B:$R,5,FALSE)</f>
        <v>19833857000</v>
      </c>
      <c r="G949" s="184"/>
      <c r="H949" s="115">
        <f>VLOOKUP($A949,raw_아이건설넷목록!$B:$R,8,FALSE)</f>
        <v>1213116383</v>
      </c>
      <c r="I949" s="114">
        <f>IF(E949="","-",IF(E949&lt;1000000000,낙찰하한율!$B$3,IF(AND(E949&lt;5000000000,E949&gt;=1000000000),낙찰하한율!$B$4,IF(AND(E949&gt;=5000000000,E949&lt;10000000000),낙찰하한율!$B$5,IF(AND(E949&gt;=10000000000,E949&lt;30000000000),낙찰하한율!$B$6)))))</f>
        <v>0.79995000000000005</v>
      </c>
      <c r="J949" s="115">
        <f t="shared" si="358"/>
        <v>242683932.41914999</v>
      </c>
      <c r="K949" s="115">
        <f>VLOOKUP($A949,raw_아이건설넷목록!$B:$R,9,FALSE)</f>
        <v>0</v>
      </c>
      <c r="L949" s="115">
        <f t="shared" si="359"/>
        <v>0</v>
      </c>
      <c r="M949" s="120">
        <f t="shared" si="360"/>
        <v>-1.5295757975426148E-2</v>
      </c>
      <c r="N949" s="115">
        <f t="shared" si="361"/>
        <v>242683932.41914999</v>
      </c>
      <c r="O949" s="119">
        <f t="shared" si="362"/>
        <v>-5.2115674158249296E-2</v>
      </c>
      <c r="P949" s="119"/>
      <c r="Q949" s="116" t="e">
        <f t="shared" si="363"/>
        <v>#N/A</v>
      </c>
      <c r="R949" s="134" t="e">
        <f>VLOOKUP(A949,raw_아이건설넷결과!C:J,8,FALSE)</f>
        <v>#N/A</v>
      </c>
      <c r="S949" s="115" t="e">
        <f>VLOOKUP(A949,raw_아이건설넷결과!C:N,10,FALSE)</f>
        <v>#N/A</v>
      </c>
      <c r="T949" s="126" t="e">
        <f t="shared" si="364"/>
        <v>#N/A</v>
      </c>
      <c r="U949" s="123" t="e">
        <f t="shared" si="365"/>
        <v>#N/A</v>
      </c>
      <c r="V949" s="123"/>
      <c r="W949" s="178" t="e">
        <f>VLOOKUP(A949,raw_아이건설넷결과!C:H,6,FALSE)</f>
        <v>#N/A</v>
      </c>
      <c r="X949" s="84" t="e">
        <f t="shared" si="366"/>
        <v>#N/A</v>
      </c>
      <c r="Y949" s="118" t="e">
        <f t="shared" si="367"/>
        <v>#N/A</v>
      </c>
      <c r="Z949" s="121" t="e">
        <f t="shared" si="368"/>
        <v>#N/A</v>
      </c>
      <c r="AA949" s="83" t="e">
        <f t="shared" si="369"/>
        <v>#N/A</v>
      </c>
      <c r="AB949" s="118" t="e">
        <f t="shared" si="370"/>
        <v>#N/A</v>
      </c>
      <c r="AC949" s="61" t="e">
        <f>INDEX(raw_공고목록!A:A,MATCH(직접!$A949,raw_공고목록!C:C,0))</f>
        <v>#N/A</v>
      </c>
      <c r="AD949" s="61" t="e">
        <f t="shared" si="371"/>
        <v>#N/A</v>
      </c>
      <c r="AE949" s="186" t="e">
        <f>LEFT(VLOOKUP($A949,raw_공고목록!$C:$X,7,FALSE),10)</f>
        <v>#N/A</v>
      </c>
      <c r="AF949" s="9" t="e">
        <f>VLOOKUP(A949,raw_부광!A:L,12,FALSE)</f>
        <v>#N/A</v>
      </c>
    </row>
    <row r="950" spans="1:32" ht="12.6" customHeight="1">
      <c r="B950" s="189" t="e">
        <f>VLOOKUP(A950,raw_아이건설넷목록!$B:$R,2,FALSE)</f>
        <v>#N/A</v>
      </c>
      <c r="C950" s="18" t="e">
        <f>VLOOKUP($A950,raw_아이건설넷목록!$B:$R,10,FALSE)</f>
        <v>#N/A</v>
      </c>
      <c r="D950" s="19" t="s">
        <v>20</v>
      </c>
      <c r="E950" s="115" t="e">
        <f>VLOOKUP($A950,raw_아이건설넷목록!$B:$R,6,FALSE)</f>
        <v>#N/A</v>
      </c>
      <c r="F950" s="115" t="e">
        <f>VLOOKUP($A950,raw_아이건설넷목록!$B:$R,5,FALSE)</f>
        <v>#N/A</v>
      </c>
      <c r="G950" s="184"/>
      <c r="H950" s="115" t="e">
        <f>VLOOKUP($A950,raw_아이건설넷목록!$B:$R,8,FALSE)</f>
        <v>#N/A</v>
      </c>
      <c r="I950" s="114" t="e">
        <f>IF(E950="","-",IF(E950&lt;1000000000,낙찰하한율!$B$3,IF(AND(E950&lt;5000000000,E950&gt;=1000000000),낙찰하한율!$B$4,IF(AND(E950&gt;=5000000000,E950&lt;10000000000),낙찰하한율!$B$5,IF(AND(E950&gt;=10000000000,E950&lt;30000000000),낙찰하한율!$B$6)))))</f>
        <v>#N/A</v>
      </c>
      <c r="J950" s="115" t="e">
        <f t="shared" si="358"/>
        <v>#N/A</v>
      </c>
      <c r="K950" s="115" t="e">
        <f>VLOOKUP($A950,raw_아이건설넷목록!$B:$R,9,FALSE)</f>
        <v>#N/A</v>
      </c>
      <c r="L950" s="115" t="e">
        <f t="shared" si="359"/>
        <v>#N/A</v>
      </c>
      <c r="M950" s="120" t="e">
        <f t="shared" si="360"/>
        <v>#N/A</v>
      </c>
      <c r="N950" s="115" t="e">
        <f t="shared" si="361"/>
        <v>#N/A</v>
      </c>
      <c r="O950" s="119" t="e">
        <f t="shared" si="362"/>
        <v>#N/A</v>
      </c>
      <c r="P950" s="119"/>
      <c r="Q950" s="116" t="e">
        <f t="shared" si="363"/>
        <v>#N/A</v>
      </c>
      <c r="R950" s="134" t="e">
        <f>VLOOKUP(A950,raw_아이건설넷결과!C:J,8,FALSE)</f>
        <v>#N/A</v>
      </c>
      <c r="S950" s="115" t="e">
        <f>VLOOKUP(A950,raw_아이건설넷결과!C:N,10,FALSE)</f>
        <v>#N/A</v>
      </c>
      <c r="T950" s="126" t="e">
        <f t="shared" si="364"/>
        <v>#N/A</v>
      </c>
      <c r="U950" s="123" t="e">
        <f t="shared" si="365"/>
        <v>#N/A</v>
      </c>
      <c r="V950" s="123"/>
      <c r="W950" s="178" t="e">
        <f>VLOOKUP(A950,raw_아이건설넷결과!C:H,6,FALSE)</f>
        <v>#N/A</v>
      </c>
      <c r="X950" s="84" t="e">
        <f t="shared" si="366"/>
        <v>#N/A</v>
      </c>
      <c r="Y950" s="118" t="e">
        <f t="shared" si="367"/>
        <v>#N/A</v>
      </c>
      <c r="Z950" s="121" t="e">
        <f t="shared" si="368"/>
        <v>#N/A</v>
      </c>
      <c r="AA950" s="83" t="e">
        <f t="shared" si="369"/>
        <v>#N/A</v>
      </c>
      <c r="AB950" s="118" t="e">
        <f t="shared" si="370"/>
        <v>#N/A</v>
      </c>
      <c r="AC950" s="61" t="e">
        <f>INDEX(raw_공고목록!A:A,MATCH(직접!$A950,raw_공고목록!C:C,0))</f>
        <v>#N/A</v>
      </c>
      <c r="AD950" s="61" t="e">
        <f t="shared" si="371"/>
        <v>#N/A</v>
      </c>
      <c r="AE950" s="186" t="e">
        <f>LEFT(VLOOKUP($A950,raw_공고목록!$C:$X,7,FALSE),10)</f>
        <v>#N/A</v>
      </c>
      <c r="AF950" s="9" t="e">
        <f>VLOOKUP(A950,raw_부광!A:L,12,FALSE)</f>
        <v>#N/A</v>
      </c>
    </row>
    <row r="951" spans="1:32" ht="12.6" customHeight="1">
      <c r="B951" s="189" t="e">
        <f>VLOOKUP(A951,raw_아이건설넷목록!$B:$R,2,FALSE)</f>
        <v>#N/A</v>
      </c>
      <c r="C951" s="18" t="e">
        <f>VLOOKUP($A951,raw_아이건설넷목록!$B:$R,10,FALSE)</f>
        <v>#N/A</v>
      </c>
      <c r="D951" s="19" t="s">
        <v>20</v>
      </c>
      <c r="E951" s="115" t="e">
        <f>VLOOKUP($A951,raw_아이건설넷목록!$B:$R,6,FALSE)</f>
        <v>#N/A</v>
      </c>
      <c r="F951" s="115" t="e">
        <f>VLOOKUP($A951,raw_아이건설넷목록!$B:$R,5,FALSE)</f>
        <v>#N/A</v>
      </c>
      <c r="G951" s="184"/>
      <c r="H951" s="115" t="e">
        <f>VLOOKUP($A951,raw_아이건설넷목록!$B:$R,8,FALSE)</f>
        <v>#N/A</v>
      </c>
      <c r="I951" s="114" t="e">
        <f>IF(E951="","-",IF(E951&lt;1000000000,낙찰하한율!$B$3,IF(AND(E951&lt;5000000000,E951&gt;=1000000000),낙찰하한율!$B$4,IF(AND(E951&gt;=5000000000,E951&lt;10000000000),낙찰하한율!$B$5,IF(AND(E951&gt;=10000000000,E951&lt;30000000000),낙찰하한율!$B$6)))))</f>
        <v>#N/A</v>
      </c>
      <c r="J951" s="115" t="e">
        <f t="shared" si="358"/>
        <v>#N/A</v>
      </c>
      <c r="K951" s="115" t="e">
        <f>VLOOKUP($A951,raw_아이건설넷목록!$B:$R,9,FALSE)</f>
        <v>#N/A</v>
      </c>
      <c r="L951" s="115" t="e">
        <f t="shared" si="359"/>
        <v>#N/A</v>
      </c>
      <c r="M951" s="120" t="e">
        <f t="shared" si="360"/>
        <v>#N/A</v>
      </c>
      <c r="N951" s="115" t="e">
        <f t="shared" si="361"/>
        <v>#N/A</v>
      </c>
      <c r="O951" s="119" t="e">
        <f t="shared" si="362"/>
        <v>#N/A</v>
      </c>
      <c r="P951" s="119"/>
      <c r="Q951" s="116" t="e">
        <f t="shared" si="363"/>
        <v>#N/A</v>
      </c>
      <c r="R951" s="134" t="e">
        <f>VLOOKUP(A951,raw_아이건설넷결과!C:J,8,FALSE)</f>
        <v>#N/A</v>
      </c>
      <c r="S951" s="115" t="e">
        <f>VLOOKUP(A951,raw_아이건설넷결과!C:N,10,FALSE)</f>
        <v>#N/A</v>
      </c>
      <c r="T951" s="126" t="e">
        <f t="shared" si="364"/>
        <v>#N/A</v>
      </c>
      <c r="U951" s="123" t="e">
        <f t="shared" si="365"/>
        <v>#N/A</v>
      </c>
      <c r="V951" s="123"/>
      <c r="W951" s="178" t="e">
        <f>VLOOKUP(A951,raw_아이건설넷결과!C:H,6,FALSE)</f>
        <v>#N/A</v>
      </c>
      <c r="X951" s="84" t="e">
        <f t="shared" si="366"/>
        <v>#N/A</v>
      </c>
      <c r="Y951" s="118" t="e">
        <f t="shared" si="367"/>
        <v>#N/A</v>
      </c>
      <c r="Z951" s="121" t="e">
        <f t="shared" si="368"/>
        <v>#N/A</v>
      </c>
      <c r="AA951" s="83" t="e">
        <f t="shared" si="369"/>
        <v>#N/A</v>
      </c>
      <c r="AB951" s="118" t="e">
        <f t="shared" si="370"/>
        <v>#N/A</v>
      </c>
      <c r="AC951" s="61" t="e">
        <f>INDEX(raw_공고목록!A:A,MATCH(직접!$A951,raw_공고목록!C:C,0))</f>
        <v>#N/A</v>
      </c>
      <c r="AD951" s="61" t="e">
        <f t="shared" si="371"/>
        <v>#N/A</v>
      </c>
      <c r="AE951" s="186" t="e">
        <f>LEFT(VLOOKUP($A951,raw_공고목록!$C:$X,7,FALSE),10)</f>
        <v>#N/A</v>
      </c>
      <c r="AF951" s="9" t="e">
        <f>VLOOKUP(A951,raw_부광!A:L,12,FALSE)</f>
        <v>#N/A</v>
      </c>
    </row>
    <row r="952" spans="1:32" ht="12.6" customHeight="1">
      <c r="B952" s="189" t="e">
        <f>VLOOKUP(A952,raw_아이건설넷목록!$B:$R,2,FALSE)</f>
        <v>#N/A</v>
      </c>
      <c r="C952" s="18" t="e">
        <f>VLOOKUP($A952,raw_아이건설넷목록!$B:$R,10,FALSE)</f>
        <v>#N/A</v>
      </c>
      <c r="D952" s="19" t="s">
        <v>20</v>
      </c>
      <c r="E952" s="115" t="e">
        <f>VLOOKUP($A952,raw_아이건설넷목록!$B:$R,6,FALSE)</f>
        <v>#N/A</v>
      </c>
      <c r="F952" s="115" t="e">
        <f>VLOOKUP($A952,raw_아이건설넷목록!$B:$R,5,FALSE)</f>
        <v>#N/A</v>
      </c>
      <c r="G952" s="184"/>
      <c r="H952" s="115" t="e">
        <f>VLOOKUP($A952,raw_아이건설넷목록!$B:$R,8,FALSE)</f>
        <v>#N/A</v>
      </c>
      <c r="I952" s="114" t="e">
        <f>IF(E952="","-",IF(E952&lt;1000000000,낙찰하한율!$B$3,IF(AND(E952&lt;5000000000,E952&gt;=1000000000),낙찰하한율!$B$4,IF(AND(E952&gt;=5000000000,E952&lt;10000000000),낙찰하한율!$B$5,IF(AND(E952&gt;=10000000000,E952&lt;30000000000),낙찰하한율!$B$6)))))</f>
        <v>#N/A</v>
      </c>
      <c r="J952" s="115" t="e">
        <f t="shared" si="358"/>
        <v>#N/A</v>
      </c>
      <c r="K952" s="115" t="e">
        <f>VLOOKUP($A952,raw_아이건설넷목록!$B:$R,9,FALSE)</f>
        <v>#N/A</v>
      </c>
      <c r="L952" s="115" t="e">
        <f t="shared" si="359"/>
        <v>#N/A</v>
      </c>
      <c r="M952" s="120" t="e">
        <f t="shared" si="360"/>
        <v>#N/A</v>
      </c>
      <c r="N952" s="115" t="e">
        <f t="shared" si="361"/>
        <v>#N/A</v>
      </c>
      <c r="O952" s="119" t="e">
        <f t="shared" si="362"/>
        <v>#N/A</v>
      </c>
      <c r="P952" s="119"/>
      <c r="Q952" s="116" t="e">
        <f t="shared" si="363"/>
        <v>#N/A</v>
      </c>
      <c r="R952" s="134" t="e">
        <f>VLOOKUP(A952,raw_아이건설넷결과!C:J,8,FALSE)</f>
        <v>#N/A</v>
      </c>
      <c r="S952" s="115" t="e">
        <f>VLOOKUP(A952,raw_아이건설넷결과!C:N,10,FALSE)</f>
        <v>#N/A</v>
      </c>
      <c r="T952" s="126" t="e">
        <f t="shared" si="364"/>
        <v>#N/A</v>
      </c>
      <c r="U952" s="123" t="e">
        <f t="shared" si="365"/>
        <v>#N/A</v>
      </c>
      <c r="V952" s="123"/>
      <c r="W952" s="178" t="e">
        <f>VLOOKUP(A952,raw_아이건설넷결과!C:H,6,FALSE)</f>
        <v>#N/A</v>
      </c>
      <c r="X952" s="84" t="e">
        <f t="shared" si="366"/>
        <v>#N/A</v>
      </c>
      <c r="Y952" s="118" t="e">
        <f t="shared" si="367"/>
        <v>#N/A</v>
      </c>
      <c r="Z952" s="121" t="e">
        <f t="shared" si="368"/>
        <v>#N/A</v>
      </c>
      <c r="AA952" s="83" t="e">
        <f t="shared" si="369"/>
        <v>#N/A</v>
      </c>
      <c r="AB952" s="118" t="e">
        <f t="shared" si="370"/>
        <v>#N/A</v>
      </c>
      <c r="AC952" s="61" t="e">
        <f>INDEX(raw_공고목록!A:A,MATCH(직접!$A952,raw_공고목록!C:C,0))</f>
        <v>#N/A</v>
      </c>
      <c r="AD952" s="61" t="e">
        <f t="shared" si="371"/>
        <v>#N/A</v>
      </c>
      <c r="AE952" s="186" t="e">
        <f>LEFT(VLOOKUP($A952,raw_공고목록!$C:$X,7,FALSE),10)</f>
        <v>#N/A</v>
      </c>
      <c r="AF952" s="9" t="e">
        <f>VLOOKUP(A952,raw_부광!A:L,12,FALSE)</f>
        <v>#N/A</v>
      </c>
    </row>
    <row r="953" spans="1:32" ht="12.6" customHeight="1">
      <c r="B953" s="189" t="e">
        <f>VLOOKUP(A953,raw_아이건설넷목록!$B:$R,2,FALSE)</f>
        <v>#N/A</v>
      </c>
      <c r="C953" s="18" t="e">
        <f>VLOOKUP($A953,raw_아이건설넷목록!$B:$R,10,FALSE)</f>
        <v>#N/A</v>
      </c>
      <c r="D953" s="19" t="s">
        <v>20</v>
      </c>
      <c r="E953" s="115" t="e">
        <f>VLOOKUP($A953,raw_아이건설넷목록!$B:$R,6,FALSE)</f>
        <v>#N/A</v>
      </c>
      <c r="F953" s="115" t="e">
        <f>VLOOKUP($A953,raw_아이건설넷목록!$B:$R,5,FALSE)</f>
        <v>#N/A</v>
      </c>
      <c r="G953" s="184"/>
      <c r="H953" s="115" t="e">
        <f>VLOOKUP($A953,raw_아이건설넷목록!$B:$R,8,FALSE)</f>
        <v>#N/A</v>
      </c>
      <c r="I953" s="114" t="e">
        <f>IF(E953="","-",IF(E953&lt;1000000000,낙찰하한율!$B$3,IF(AND(E953&lt;5000000000,E953&gt;=1000000000),낙찰하한율!$B$4,IF(AND(E953&gt;=5000000000,E953&lt;10000000000),낙찰하한율!$B$5,IF(AND(E953&gt;=10000000000,E953&lt;30000000000),낙찰하한율!$B$6)))))</f>
        <v>#N/A</v>
      </c>
      <c r="J953" s="115" t="e">
        <f t="shared" si="358"/>
        <v>#N/A</v>
      </c>
      <c r="K953" s="115" t="e">
        <f>VLOOKUP($A953,raw_아이건설넷목록!$B:$R,9,FALSE)</f>
        <v>#N/A</v>
      </c>
      <c r="L953" s="115" t="e">
        <f t="shared" si="359"/>
        <v>#N/A</v>
      </c>
      <c r="M953" s="120" t="e">
        <f t="shared" si="360"/>
        <v>#N/A</v>
      </c>
      <c r="N953" s="115" t="e">
        <f t="shared" si="361"/>
        <v>#N/A</v>
      </c>
      <c r="O953" s="119" t="e">
        <f t="shared" si="362"/>
        <v>#N/A</v>
      </c>
      <c r="P953" s="119"/>
      <c r="Q953" s="116" t="e">
        <f t="shared" si="363"/>
        <v>#N/A</v>
      </c>
      <c r="R953" s="134" t="e">
        <f>VLOOKUP(A953,raw_아이건설넷결과!C:J,8,FALSE)</f>
        <v>#N/A</v>
      </c>
      <c r="S953" s="115" t="e">
        <f>VLOOKUP(A953,raw_아이건설넷결과!C:N,10,FALSE)</f>
        <v>#N/A</v>
      </c>
      <c r="T953" s="126" t="e">
        <f t="shared" si="364"/>
        <v>#N/A</v>
      </c>
      <c r="U953" s="123" t="e">
        <f t="shared" si="365"/>
        <v>#N/A</v>
      </c>
      <c r="V953" s="123"/>
      <c r="W953" s="178" t="e">
        <f>VLOOKUP(A953,raw_아이건설넷결과!C:H,6,FALSE)</f>
        <v>#N/A</v>
      </c>
      <c r="X953" s="84" t="e">
        <f t="shared" si="366"/>
        <v>#N/A</v>
      </c>
      <c r="Y953" s="118" t="e">
        <f t="shared" si="367"/>
        <v>#N/A</v>
      </c>
      <c r="Z953" s="121" t="e">
        <f t="shared" si="368"/>
        <v>#N/A</v>
      </c>
      <c r="AA953" s="83" t="e">
        <f t="shared" si="369"/>
        <v>#N/A</v>
      </c>
      <c r="AB953" s="118" t="e">
        <f t="shared" si="370"/>
        <v>#N/A</v>
      </c>
      <c r="AC953" s="61" t="e">
        <f>INDEX(raw_공고목록!A:A,MATCH(직접!$A953,raw_공고목록!C:C,0))</f>
        <v>#N/A</v>
      </c>
      <c r="AD953" s="61" t="e">
        <f t="shared" si="371"/>
        <v>#N/A</v>
      </c>
      <c r="AE953" s="186" t="e">
        <f>LEFT(VLOOKUP($A953,raw_공고목록!$C:$X,7,FALSE),10)</f>
        <v>#N/A</v>
      </c>
      <c r="AF953" s="9" t="e">
        <f>VLOOKUP(A953,raw_부광!A:L,12,FALSE)</f>
        <v>#N/A</v>
      </c>
    </row>
    <row r="954" spans="1:32" ht="12.6" customHeight="1">
      <c r="B954" s="189" t="e">
        <f>VLOOKUP(A954,raw_아이건설넷목록!$B:$R,2,FALSE)</f>
        <v>#N/A</v>
      </c>
      <c r="C954" s="18" t="e">
        <f>VLOOKUP($A954,raw_아이건설넷목록!$B:$R,10,FALSE)</f>
        <v>#N/A</v>
      </c>
      <c r="D954" s="19" t="s">
        <v>20</v>
      </c>
      <c r="E954" s="115" t="e">
        <f>VLOOKUP($A954,raw_아이건설넷목록!$B:$R,6,FALSE)</f>
        <v>#N/A</v>
      </c>
      <c r="F954" s="115" t="e">
        <f>VLOOKUP($A954,raw_아이건설넷목록!$B:$R,5,FALSE)</f>
        <v>#N/A</v>
      </c>
      <c r="G954" s="184"/>
      <c r="H954" s="115" t="e">
        <f>VLOOKUP($A954,raw_아이건설넷목록!$B:$R,8,FALSE)</f>
        <v>#N/A</v>
      </c>
      <c r="I954" s="114" t="e">
        <f>IF(E954="","-",IF(E954&lt;1000000000,낙찰하한율!$B$3,IF(AND(E954&lt;5000000000,E954&gt;=1000000000),낙찰하한율!$B$4,IF(AND(E954&gt;=5000000000,E954&lt;10000000000),낙찰하한율!$B$5,IF(AND(E954&gt;=10000000000,E954&lt;30000000000),낙찰하한율!$B$6)))))</f>
        <v>#N/A</v>
      </c>
      <c r="J954" s="115" t="e">
        <f t="shared" si="358"/>
        <v>#N/A</v>
      </c>
      <c r="K954" s="115" t="e">
        <f>VLOOKUP($A954,raw_아이건설넷목록!$B:$R,9,FALSE)</f>
        <v>#N/A</v>
      </c>
      <c r="L954" s="115" t="e">
        <f t="shared" si="359"/>
        <v>#N/A</v>
      </c>
      <c r="M954" s="120" t="e">
        <f t="shared" si="360"/>
        <v>#N/A</v>
      </c>
      <c r="N954" s="115" t="e">
        <f t="shared" si="361"/>
        <v>#N/A</v>
      </c>
      <c r="O954" s="119" t="e">
        <f t="shared" si="362"/>
        <v>#N/A</v>
      </c>
      <c r="P954" s="119"/>
      <c r="Q954" s="116" t="e">
        <f t="shared" si="363"/>
        <v>#N/A</v>
      </c>
      <c r="R954" s="134" t="e">
        <f>VLOOKUP(A954,raw_아이건설넷결과!C:J,8,FALSE)</f>
        <v>#N/A</v>
      </c>
      <c r="S954" s="115" t="e">
        <f>VLOOKUP(A954,raw_아이건설넷결과!C:N,10,FALSE)</f>
        <v>#N/A</v>
      </c>
      <c r="T954" s="126" t="e">
        <f t="shared" si="364"/>
        <v>#N/A</v>
      </c>
      <c r="U954" s="123" t="e">
        <f t="shared" si="365"/>
        <v>#N/A</v>
      </c>
      <c r="V954" s="123"/>
      <c r="W954" s="178" t="e">
        <f>VLOOKUP(A954,raw_아이건설넷결과!C:H,6,FALSE)</f>
        <v>#N/A</v>
      </c>
      <c r="X954" s="84" t="e">
        <f t="shared" si="366"/>
        <v>#N/A</v>
      </c>
      <c r="Y954" s="118" t="e">
        <f t="shared" si="367"/>
        <v>#N/A</v>
      </c>
      <c r="Z954" s="121" t="e">
        <f t="shared" si="368"/>
        <v>#N/A</v>
      </c>
      <c r="AA954" s="83" t="e">
        <f t="shared" si="369"/>
        <v>#N/A</v>
      </c>
      <c r="AB954" s="118" t="e">
        <f t="shared" si="370"/>
        <v>#N/A</v>
      </c>
      <c r="AC954" s="61" t="e">
        <f>INDEX(raw_공고목록!A:A,MATCH(직접!$A954,raw_공고목록!C:C,0))</f>
        <v>#N/A</v>
      </c>
      <c r="AD954" s="61" t="e">
        <f t="shared" si="371"/>
        <v>#N/A</v>
      </c>
      <c r="AE954" s="186" t="e">
        <f>LEFT(VLOOKUP($A954,raw_공고목록!$C:$X,7,FALSE),10)</f>
        <v>#N/A</v>
      </c>
      <c r="AF954" s="9" t="e">
        <f>VLOOKUP(A954,raw_부광!A:L,12,FALSE)</f>
        <v>#N/A</v>
      </c>
    </row>
    <row r="955" spans="1:32" ht="12.6" customHeight="1">
      <c r="B955" s="189" t="e">
        <f>VLOOKUP(A955,raw_아이건설넷목록!$B:$R,2,FALSE)</f>
        <v>#N/A</v>
      </c>
      <c r="C955" s="18" t="e">
        <f>VLOOKUP($A955,raw_아이건설넷목록!$B:$R,10,FALSE)</f>
        <v>#N/A</v>
      </c>
      <c r="D955" s="19" t="s">
        <v>20</v>
      </c>
      <c r="E955" s="115" t="e">
        <f>VLOOKUP($A955,raw_아이건설넷목록!$B:$R,6,FALSE)</f>
        <v>#N/A</v>
      </c>
      <c r="F955" s="115" t="e">
        <f>VLOOKUP($A955,raw_아이건설넷목록!$B:$R,5,FALSE)</f>
        <v>#N/A</v>
      </c>
      <c r="G955" s="184"/>
      <c r="H955" s="115" t="e">
        <f>VLOOKUP($A955,raw_아이건설넷목록!$B:$R,8,FALSE)</f>
        <v>#N/A</v>
      </c>
      <c r="I955" s="114" t="e">
        <f>IF(E955="","-",IF(E955&lt;1000000000,낙찰하한율!$B$3,IF(AND(E955&lt;5000000000,E955&gt;=1000000000),낙찰하한율!$B$4,IF(AND(E955&gt;=5000000000,E955&lt;10000000000),낙찰하한율!$B$5,IF(AND(E955&gt;=10000000000,E955&lt;30000000000),낙찰하한율!$B$6)))))</f>
        <v>#N/A</v>
      </c>
      <c r="J955" s="115" t="e">
        <f t="shared" si="358"/>
        <v>#N/A</v>
      </c>
      <c r="K955" s="115" t="e">
        <f>VLOOKUP($A955,raw_아이건설넷목록!$B:$R,9,FALSE)</f>
        <v>#N/A</v>
      </c>
      <c r="L955" s="115" t="e">
        <f t="shared" si="359"/>
        <v>#N/A</v>
      </c>
      <c r="M955" s="120" t="e">
        <f t="shared" si="360"/>
        <v>#N/A</v>
      </c>
      <c r="N955" s="115" t="e">
        <f t="shared" si="361"/>
        <v>#N/A</v>
      </c>
      <c r="O955" s="119" t="e">
        <f t="shared" si="362"/>
        <v>#N/A</v>
      </c>
      <c r="P955" s="119"/>
      <c r="Q955" s="116" t="e">
        <f t="shared" si="363"/>
        <v>#N/A</v>
      </c>
      <c r="R955" s="134" t="e">
        <f>VLOOKUP(A955,raw_아이건설넷결과!C:J,8,FALSE)</f>
        <v>#N/A</v>
      </c>
      <c r="S955" s="115" t="e">
        <f>VLOOKUP(A955,raw_아이건설넷결과!C:N,10,FALSE)</f>
        <v>#N/A</v>
      </c>
      <c r="T955" s="126" t="e">
        <f t="shared" si="364"/>
        <v>#N/A</v>
      </c>
      <c r="U955" s="123" t="e">
        <f t="shared" si="365"/>
        <v>#N/A</v>
      </c>
      <c r="V955" s="123"/>
      <c r="W955" s="178" t="e">
        <f>VLOOKUP(A955,raw_아이건설넷결과!C:H,6,FALSE)</f>
        <v>#N/A</v>
      </c>
      <c r="X955" s="84" t="e">
        <f t="shared" si="366"/>
        <v>#N/A</v>
      </c>
      <c r="Y955" s="118" t="e">
        <f t="shared" si="367"/>
        <v>#N/A</v>
      </c>
      <c r="Z955" s="121" t="e">
        <f t="shared" si="368"/>
        <v>#N/A</v>
      </c>
      <c r="AA955" s="83" t="e">
        <f t="shared" si="369"/>
        <v>#N/A</v>
      </c>
      <c r="AB955" s="118" t="e">
        <f t="shared" si="370"/>
        <v>#N/A</v>
      </c>
      <c r="AC955" s="61" t="e">
        <f>INDEX(raw_공고목록!A:A,MATCH(직접!$A955,raw_공고목록!C:C,0))</f>
        <v>#N/A</v>
      </c>
      <c r="AD955" s="61" t="e">
        <f t="shared" si="371"/>
        <v>#N/A</v>
      </c>
      <c r="AE955" s="186" t="e">
        <f>LEFT(VLOOKUP($A955,raw_공고목록!$C:$X,7,FALSE),10)</f>
        <v>#N/A</v>
      </c>
      <c r="AF955" s="9" t="e">
        <f>VLOOKUP(A955,raw_부광!A:L,12,FALSE)</f>
        <v>#N/A</v>
      </c>
    </row>
    <row r="956" spans="1:32" ht="12.6" customHeight="1">
      <c r="B956" s="189" t="e">
        <f>VLOOKUP(A956,raw_아이건설넷목록!$B:$R,2,FALSE)</f>
        <v>#N/A</v>
      </c>
      <c r="C956" s="18" t="e">
        <f>VLOOKUP($A956,raw_아이건설넷목록!$B:$R,10,FALSE)</f>
        <v>#N/A</v>
      </c>
      <c r="D956" s="19" t="s">
        <v>20</v>
      </c>
      <c r="E956" s="115" t="e">
        <f>VLOOKUP($A956,raw_아이건설넷목록!$B:$R,6,FALSE)</f>
        <v>#N/A</v>
      </c>
      <c r="F956" s="115" t="e">
        <f>VLOOKUP($A956,raw_아이건설넷목록!$B:$R,5,FALSE)</f>
        <v>#N/A</v>
      </c>
      <c r="G956" s="184"/>
      <c r="H956" s="115" t="e">
        <f>VLOOKUP($A956,raw_아이건설넷목록!$B:$R,8,FALSE)</f>
        <v>#N/A</v>
      </c>
      <c r="I956" s="114" t="e">
        <f>IF(E956="","-",IF(E956&lt;1000000000,낙찰하한율!$B$3,IF(AND(E956&lt;5000000000,E956&gt;=1000000000),낙찰하한율!$B$4,IF(AND(E956&gt;=5000000000,E956&lt;10000000000),낙찰하한율!$B$5,IF(AND(E956&gt;=10000000000,E956&lt;30000000000),낙찰하한율!$B$6)))))</f>
        <v>#N/A</v>
      </c>
      <c r="J956" s="115" t="e">
        <f t="shared" si="358"/>
        <v>#N/A</v>
      </c>
      <c r="K956" s="115" t="e">
        <f>VLOOKUP($A956,raw_아이건설넷목록!$B:$R,9,FALSE)</f>
        <v>#N/A</v>
      </c>
      <c r="L956" s="115" t="e">
        <f t="shared" si="359"/>
        <v>#N/A</v>
      </c>
      <c r="M956" s="120" t="e">
        <f t="shared" si="360"/>
        <v>#N/A</v>
      </c>
      <c r="N956" s="115" t="e">
        <f t="shared" si="361"/>
        <v>#N/A</v>
      </c>
      <c r="O956" s="119" t="e">
        <f t="shared" si="362"/>
        <v>#N/A</v>
      </c>
      <c r="P956" s="119"/>
      <c r="Q956" s="116" t="e">
        <f t="shared" si="363"/>
        <v>#N/A</v>
      </c>
      <c r="R956" s="134" t="e">
        <f>VLOOKUP(A956,raw_아이건설넷결과!C:J,8,FALSE)</f>
        <v>#N/A</v>
      </c>
      <c r="S956" s="115" t="e">
        <f>VLOOKUP(A956,raw_아이건설넷결과!C:N,10,FALSE)</f>
        <v>#N/A</v>
      </c>
      <c r="T956" s="126" t="e">
        <f t="shared" si="364"/>
        <v>#N/A</v>
      </c>
      <c r="U956" s="123" t="e">
        <f t="shared" si="365"/>
        <v>#N/A</v>
      </c>
      <c r="V956" s="123"/>
      <c r="W956" s="178" t="e">
        <f>VLOOKUP(A956,raw_아이건설넷결과!C:H,6,FALSE)</f>
        <v>#N/A</v>
      </c>
      <c r="X956" s="84" t="e">
        <f t="shared" si="366"/>
        <v>#N/A</v>
      </c>
      <c r="Y956" s="118" t="e">
        <f t="shared" si="367"/>
        <v>#N/A</v>
      </c>
      <c r="Z956" s="121" t="e">
        <f t="shared" si="368"/>
        <v>#N/A</v>
      </c>
      <c r="AA956" s="83" t="e">
        <f t="shared" si="369"/>
        <v>#N/A</v>
      </c>
      <c r="AB956" s="118" t="e">
        <f t="shared" si="370"/>
        <v>#N/A</v>
      </c>
      <c r="AC956" s="61" t="e">
        <f>INDEX(raw_공고목록!A:A,MATCH(직접!$A956,raw_공고목록!C:C,0))</f>
        <v>#N/A</v>
      </c>
      <c r="AD956" s="61" t="e">
        <f t="shared" si="371"/>
        <v>#N/A</v>
      </c>
      <c r="AE956" s="186" t="e">
        <f>LEFT(VLOOKUP($A956,raw_공고목록!$C:$X,7,FALSE),10)</f>
        <v>#N/A</v>
      </c>
      <c r="AF956" s="9" t="e">
        <f>VLOOKUP(A956,raw_부광!A:L,12,FALSE)</f>
        <v>#N/A</v>
      </c>
    </row>
    <row r="957" spans="1:32" ht="12.6" customHeight="1">
      <c r="B957" s="189" t="e">
        <f>VLOOKUP(A957,raw_아이건설넷목록!$B:$R,2,FALSE)</f>
        <v>#N/A</v>
      </c>
      <c r="C957" s="18" t="e">
        <f>VLOOKUP($A957,raw_아이건설넷목록!$B:$R,10,FALSE)</f>
        <v>#N/A</v>
      </c>
      <c r="D957" s="19" t="s">
        <v>20</v>
      </c>
      <c r="E957" s="115" t="e">
        <f>VLOOKUP($A957,raw_아이건설넷목록!$B:$R,6,FALSE)</f>
        <v>#N/A</v>
      </c>
      <c r="F957" s="115" t="e">
        <f>VLOOKUP($A957,raw_아이건설넷목록!$B:$R,5,FALSE)</f>
        <v>#N/A</v>
      </c>
      <c r="G957" s="184"/>
      <c r="H957" s="115" t="e">
        <f>VLOOKUP($A957,raw_아이건설넷목록!$B:$R,8,FALSE)</f>
        <v>#N/A</v>
      </c>
      <c r="I957" s="114" t="e">
        <f>IF(E957="","-",IF(E957&lt;1000000000,낙찰하한율!$B$3,IF(AND(E957&lt;5000000000,E957&gt;=1000000000),낙찰하한율!$B$4,IF(AND(E957&gt;=5000000000,E957&lt;10000000000),낙찰하한율!$B$5,IF(AND(E957&gt;=10000000000,E957&lt;30000000000),낙찰하한율!$B$6)))))</f>
        <v>#N/A</v>
      </c>
      <c r="J957" s="115" t="e">
        <f t="shared" si="358"/>
        <v>#N/A</v>
      </c>
      <c r="K957" s="115" t="e">
        <f>VLOOKUP($A957,raw_아이건설넷목록!$B:$R,9,FALSE)</f>
        <v>#N/A</v>
      </c>
      <c r="L957" s="115" t="e">
        <f t="shared" si="359"/>
        <v>#N/A</v>
      </c>
      <c r="M957" s="120" t="e">
        <f t="shared" si="360"/>
        <v>#N/A</v>
      </c>
      <c r="N957" s="115" t="e">
        <f t="shared" si="361"/>
        <v>#N/A</v>
      </c>
      <c r="O957" s="119" t="e">
        <f t="shared" si="362"/>
        <v>#N/A</v>
      </c>
      <c r="P957" s="119"/>
      <c r="Q957" s="116" t="e">
        <f t="shared" si="363"/>
        <v>#N/A</v>
      </c>
      <c r="R957" s="134" t="e">
        <f>VLOOKUP(A957,raw_아이건설넷결과!C:J,8,FALSE)</f>
        <v>#N/A</v>
      </c>
      <c r="S957" s="115" t="e">
        <f>VLOOKUP(A957,raw_아이건설넷결과!C:N,10,FALSE)</f>
        <v>#N/A</v>
      </c>
      <c r="T957" s="126" t="e">
        <f t="shared" si="364"/>
        <v>#N/A</v>
      </c>
      <c r="U957" s="123" t="e">
        <f t="shared" si="365"/>
        <v>#N/A</v>
      </c>
      <c r="V957" s="123"/>
      <c r="W957" s="178" t="e">
        <f>VLOOKUP(A957,raw_아이건설넷결과!C:H,6,FALSE)</f>
        <v>#N/A</v>
      </c>
      <c r="X957" s="84" t="e">
        <f t="shared" si="366"/>
        <v>#N/A</v>
      </c>
      <c r="Y957" s="118" t="e">
        <f t="shared" si="367"/>
        <v>#N/A</v>
      </c>
      <c r="Z957" s="121" t="e">
        <f t="shared" si="368"/>
        <v>#N/A</v>
      </c>
      <c r="AA957" s="83" t="e">
        <f t="shared" si="369"/>
        <v>#N/A</v>
      </c>
      <c r="AB957" s="118" t="e">
        <f t="shared" si="370"/>
        <v>#N/A</v>
      </c>
      <c r="AC957" s="61" t="e">
        <f>INDEX(raw_공고목록!A:A,MATCH(직접!$A957,raw_공고목록!C:C,0))</f>
        <v>#N/A</v>
      </c>
      <c r="AD957" s="61" t="e">
        <f t="shared" si="371"/>
        <v>#N/A</v>
      </c>
      <c r="AE957" s="186" t="e">
        <f>LEFT(VLOOKUP($A957,raw_공고목록!$C:$X,7,FALSE),10)</f>
        <v>#N/A</v>
      </c>
      <c r="AF957" s="9" t="e">
        <f>VLOOKUP(A957,raw_부광!A:L,12,FALSE)</f>
        <v>#N/A</v>
      </c>
    </row>
    <row r="958" spans="1:32" ht="12.6" customHeight="1">
      <c r="B958" s="189" t="e">
        <f>VLOOKUP(A958,raw_아이건설넷목록!$B:$R,2,FALSE)</f>
        <v>#N/A</v>
      </c>
      <c r="C958" s="18" t="e">
        <f>VLOOKUP($A958,raw_아이건설넷목록!$B:$R,10,FALSE)</f>
        <v>#N/A</v>
      </c>
      <c r="D958" s="19" t="s">
        <v>20</v>
      </c>
      <c r="E958" s="115" t="e">
        <f>VLOOKUP($A958,raw_아이건설넷목록!$B:$R,6,FALSE)</f>
        <v>#N/A</v>
      </c>
      <c r="F958" s="115" t="e">
        <f>VLOOKUP($A958,raw_아이건설넷목록!$B:$R,5,FALSE)</f>
        <v>#N/A</v>
      </c>
      <c r="G958" s="184"/>
      <c r="H958" s="115" t="e">
        <f>VLOOKUP($A958,raw_아이건설넷목록!$B:$R,8,FALSE)</f>
        <v>#N/A</v>
      </c>
      <c r="I958" s="114" t="e">
        <f>IF(E958="","-",IF(E958&lt;1000000000,낙찰하한율!$B$3,IF(AND(E958&lt;5000000000,E958&gt;=1000000000),낙찰하한율!$B$4,IF(AND(E958&gt;=5000000000,E958&lt;10000000000),낙찰하한율!$B$5,IF(AND(E958&gt;=10000000000,E958&lt;30000000000),낙찰하한율!$B$6)))))</f>
        <v>#N/A</v>
      </c>
      <c r="J958" s="115" t="e">
        <f t="shared" si="358"/>
        <v>#N/A</v>
      </c>
      <c r="K958" s="115" t="e">
        <f>VLOOKUP($A958,raw_아이건설넷목록!$B:$R,9,FALSE)</f>
        <v>#N/A</v>
      </c>
      <c r="L958" s="115" t="e">
        <f t="shared" si="359"/>
        <v>#N/A</v>
      </c>
      <c r="M958" s="120" t="e">
        <f t="shared" si="360"/>
        <v>#N/A</v>
      </c>
      <c r="N958" s="115" t="e">
        <f t="shared" si="361"/>
        <v>#N/A</v>
      </c>
      <c r="O958" s="119" t="e">
        <f t="shared" si="362"/>
        <v>#N/A</v>
      </c>
      <c r="P958" s="119"/>
      <c r="Q958" s="116" t="e">
        <f t="shared" si="363"/>
        <v>#N/A</v>
      </c>
      <c r="R958" s="134" t="e">
        <f>VLOOKUP(A958,raw_아이건설넷결과!C:J,8,FALSE)</f>
        <v>#N/A</v>
      </c>
      <c r="S958" s="115" t="e">
        <f>VLOOKUP(A958,raw_아이건설넷결과!C:N,10,FALSE)</f>
        <v>#N/A</v>
      </c>
      <c r="T958" s="126" t="e">
        <f t="shared" si="364"/>
        <v>#N/A</v>
      </c>
      <c r="U958" s="123" t="e">
        <f t="shared" si="365"/>
        <v>#N/A</v>
      </c>
      <c r="V958" s="123"/>
      <c r="W958" s="178" t="e">
        <f>VLOOKUP(A958,raw_아이건설넷결과!C:H,6,FALSE)</f>
        <v>#N/A</v>
      </c>
      <c r="X958" s="84" t="e">
        <f t="shared" si="366"/>
        <v>#N/A</v>
      </c>
      <c r="Y958" s="118" t="e">
        <f t="shared" si="367"/>
        <v>#N/A</v>
      </c>
      <c r="Z958" s="121" t="e">
        <f t="shared" si="368"/>
        <v>#N/A</v>
      </c>
      <c r="AA958" s="83" t="e">
        <f t="shared" si="369"/>
        <v>#N/A</v>
      </c>
      <c r="AB958" s="118" t="e">
        <f t="shared" si="370"/>
        <v>#N/A</v>
      </c>
      <c r="AC958" s="61" t="e">
        <f>INDEX(raw_공고목록!A:A,MATCH(직접!$A958,raw_공고목록!C:C,0))</f>
        <v>#N/A</v>
      </c>
      <c r="AD958" s="61" t="e">
        <f t="shared" si="371"/>
        <v>#N/A</v>
      </c>
      <c r="AE958" s="186" t="e">
        <f>LEFT(VLOOKUP($A958,raw_공고목록!$C:$X,7,FALSE),10)</f>
        <v>#N/A</v>
      </c>
      <c r="AF958" s="9" t="e">
        <f>VLOOKUP(A958,raw_부광!A:L,12,FALSE)</f>
        <v>#N/A</v>
      </c>
    </row>
    <row r="959" spans="1:32" ht="12.6" customHeight="1">
      <c r="B959" s="189" t="e">
        <f>VLOOKUP(A959,raw_아이건설넷목록!$B:$R,2,FALSE)</f>
        <v>#N/A</v>
      </c>
      <c r="C959" s="18" t="e">
        <f>VLOOKUP($A959,raw_아이건설넷목록!$B:$R,10,FALSE)</f>
        <v>#N/A</v>
      </c>
      <c r="D959" s="19" t="s">
        <v>20</v>
      </c>
      <c r="E959" s="115" t="e">
        <f>VLOOKUP($A959,raw_아이건설넷목록!$B:$R,6,FALSE)</f>
        <v>#N/A</v>
      </c>
      <c r="F959" s="115" t="e">
        <f>VLOOKUP($A959,raw_아이건설넷목록!$B:$R,5,FALSE)</f>
        <v>#N/A</v>
      </c>
      <c r="G959" s="184"/>
      <c r="H959" s="115" t="e">
        <f>VLOOKUP($A959,raw_아이건설넷목록!$B:$R,8,FALSE)</f>
        <v>#N/A</v>
      </c>
      <c r="I959" s="114" t="e">
        <f>IF(E959="","-",IF(E959&lt;1000000000,낙찰하한율!$B$3,IF(AND(E959&lt;5000000000,E959&gt;=1000000000),낙찰하한율!$B$4,IF(AND(E959&gt;=5000000000,E959&lt;10000000000),낙찰하한율!$B$5,IF(AND(E959&gt;=10000000000,E959&lt;30000000000),낙찰하한율!$B$6)))))</f>
        <v>#N/A</v>
      </c>
      <c r="J959" s="115" t="e">
        <f t="shared" si="358"/>
        <v>#N/A</v>
      </c>
      <c r="K959" s="115" t="e">
        <f>VLOOKUP($A959,raw_아이건설넷목록!$B:$R,9,FALSE)</f>
        <v>#N/A</v>
      </c>
      <c r="L959" s="115" t="e">
        <f t="shared" si="359"/>
        <v>#N/A</v>
      </c>
      <c r="M959" s="120" t="e">
        <f t="shared" si="360"/>
        <v>#N/A</v>
      </c>
      <c r="N959" s="115" t="e">
        <f t="shared" si="361"/>
        <v>#N/A</v>
      </c>
      <c r="O959" s="119" t="e">
        <f t="shared" si="362"/>
        <v>#N/A</v>
      </c>
      <c r="P959" s="119"/>
      <c r="Q959" s="116" t="e">
        <f t="shared" si="363"/>
        <v>#N/A</v>
      </c>
      <c r="R959" s="134" t="e">
        <f>VLOOKUP(A959,raw_아이건설넷결과!C:J,8,FALSE)</f>
        <v>#N/A</v>
      </c>
      <c r="S959" s="115" t="e">
        <f>VLOOKUP(A959,raw_아이건설넷결과!C:N,10,FALSE)</f>
        <v>#N/A</v>
      </c>
      <c r="T959" s="126" t="e">
        <f t="shared" si="364"/>
        <v>#N/A</v>
      </c>
      <c r="U959" s="123" t="e">
        <f t="shared" si="365"/>
        <v>#N/A</v>
      </c>
      <c r="V959" s="123"/>
      <c r="W959" s="178" t="e">
        <f>VLOOKUP(A959,raw_아이건설넷결과!C:H,6,FALSE)</f>
        <v>#N/A</v>
      </c>
      <c r="X959" s="84" t="e">
        <f t="shared" si="366"/>
        <v>#N/A</v>
      </c>
      <c r="Y959" s="118" t="e">
        <f t="shared" si="367"/>
        <v>#N/A</v>
      </c>
      <c r="Z959" s="121" t="e">
        <f t="shared" si="368"/>
        <v>#N/A</v>
      </c>
      <c r="AA959" s="83" t="e">
        <f t="shared" si="369"/>
        <v>#N/A</v>
      </c>
      <c r="AB959" s="118" t="e">
        <f t="shared" si="370"/>
        <v>#N/A</v>
      </c>
      <c r="AC959" s="61" t="e">
        <f>INDEX(raw_공고목록!A:A,MATCH(직접!$A959,raw_공고목록!C:C,0))</f>
        <v>#N/A</v>
      </c>
      <c r="AD959" s="61" t="e">
        <f t="shared" si="371"/>
        <v>#N/A</v>
      </c>
      <c r="AE959" s="186" t="e">
        <f>LEFT(VLOOKUP($A959,raw_공고목록!$C:$X,7,FALSE),10)</f>
        <v>#N/A</v>
      </c>
      <c r="AF959" s="9" t="e">
        <f>VLOOKUP(A959,raw_부광!A:L,12,FALSE)</f>
        <v>#N/A</v>
      </c>
    </row>
    <row r="960" spans="1:32" ht="12.6" customHeight="1">
      <c r="B960" s="189" t="e">
        <f>VLOOKUP(A960,raw_아이건설넷목록!$B:$R,2,FALSE)</f>
        <v>#N/A</v>
      </c>
      <c r="C960" s="18" t="e">
        <f>VLOOKUP($A960,raw_아이건설넷목록!$B:$R,10,FALSE)</f>
        <v>#N/A</v>
      </c>
      <c r="D960" s="19" t="s">
        <v>20</v>
      </c>
      <c r="E960" s="115" t="e">
        <f>VLOOKUP($A960,raw_아이건설넷목록!$B:$R,6,FALSE)</f>
        <v>#N/A</v>
      </c>
      <c r="F960" s="115" t="e">
        <f>VLOOKUP($A960,raw_아이건설넷목록!$B:$R,5,FALSE)</f>
        <v>#N/A</v>
      </c>
      <c r="G960" s="184"/>
      <c r="H960" s="115" t="e">
        <f>VLOOKUP($A960,raw_아이건설넷목록!$B:$R,8,FALSE)</f>
        <v>#N/A</v>
      </c>
      <c r="I960" s="114" t="e">
        <f>IF(E960="","-",IF(E960&lt;1000000000,낙찰하한율!$B$3,IF(AND(E960&lt;5000000000,E960&gt;=1000000000),낙찰하한율!$B$4,IF(AND(E960&gt;=5000000000,E960&lt;10000000000),낙찰하한율!$B$5,IF(AND(E960&gt;=10000000000,E960&lt;30000000000),낙찰하한율!$B$6)))))</f>
        <v>#N/A</v>
      </c>
      <c r="J960" s="115" t="e">
        <f t="shared" si="358"/>
        <v>#N/A</v>
      </c>
      <c r="K960" s="115" t="e">
        <f>VLOOKUP($A960,raw_아이건설넷목록!$B:$R,9,FALSE)</f>
        <v>#N/A</v>
      </c>
      <c r="L960" s="115" t="e">
        <f t="shared" si="359"/>
        <v>#N/A</v>
      </c>
      <c r="M960" s="120" t="e">
        <f t="shared" si="360"/>
        <v>#N/A</v>
      </c>
      <c r="N960" s="115" t="e">
        <f t="shared" si="361"/>
        <v>#N/A</v>
      </c>
      <c r="O960" s="119" t="e">
        <f t="shared" si="362"/>
        <v>#N/A</v>
      </c>
      <c r="P960" s="119"/>
      <c r="Q960" s="116" t="e">
        <f t="shared" si="363"/>
        <v>#N/A</v>
      </c>
      <c r="R960" s="134" t="e">
        <f>VLOOKUP(A960,raw_아이건설넷결과!C:J,8,FALSE)</f>
        <v>#N/A</v>
      </c>
      <c r="S960" s="115" t="e">
        <f>VLOOKUP(A960,raw_아이건설넷결과!C:N,10,FALSE)</f>
        <v>#N/A</v>
      </c>
      <c r="T960" s="126" t="e">
        <f t="shared" si="364"/>
        <v>#N/A</v>
      </c>
      <c r="U960" s="123" t="e">
        <f t="shared" si="365"/>
        <v>#N/A</v>
      </c>
      <c r="V960" s="123"/>
      <c r="W960" s="178" t="e">
        <f>VLOOKUP(A960,raw_아이건설넷결과!C:H,6,FALSE)</f>
        <v>#N/A</v>
      </c>
      <c r="X960" s="84" t="e">
        <f t="shared" si="366"/>
        <v>#N/A</v>
      </c>
      <c r="Y960" s="118" t="e">
        <f t="shared" si="367"/>
        <v>#N/A</v>
      </c>
      <c r="Z960" s="121" t="e">
        <f t="shared" si="368"/>
        <v>#N/A</v>
      </c>
      <c r="AA960" s="83" t="e">
        <f t="shared" si="369"/>
        <v>#N/A</v>
      </c>
      <c r="AB960" s="118" t="e">
        <f t="shared" si="370"/>
        <v>#N/A</v>
      </c>
      <c r="AC960" s="61" t="e">
        <f>INDEX(raw_공고목록!A:A,MATCH(직접!$A960,raw_공고목록!C:C,0))</f>
        <v>#N/A</v>
      </c>
      <c r="AD960" s="61" t="e">
        <f t="shared" si="371"/>
        <v>#N/A</v>
      </c>
      <c r="AE960" s="186" t="e">
        <f>LEFT(VLOOKUP($A960,raw_공고목록!$C:$X,7,FALSE),10)</f>
        <v>#N/A</v>
      </c>
      <c r="AF960" s="9" t="e">
        <f>VLOOKUP(A960,raw_부광!A:L,12,FALSE)</f>
        <v>#N/A</v>
      </c>
    </row>
    <row r="961" spans="2:32" ht="12.6" customHeight="1">
      <c r="B961" s="189" t="e">
        <f>VLOOKUP(A961,raw_아이건설넷목록!$B:$R,2,FALSE)</f>
        <v>#N/A</v>
      </c>
      <c r="C961" s="18" t="e">
        <f>VLOOKUP($A961,raw_아이건설넷목록!$B:$R,10,FALSE)</f>
        <v>#N/A</v>
      </c>
      <c r="D961" s="19" t="s">
        <v>20</v>
      </c>
      <c r="E961" s="115" t="e">
        <f>VLOOKUP($A961,raw_아이건설넷목록!$B:$R,6,FALSE)</f>
        <v>#N/A</v>
      </c>
      <c r="F961" s="115" t="e">
        <f>VLOOKUP($A961,raw_아이건설넷목록!$B:$R,5,FALSE)</f>
        <v>#N/A</v>
      </c>
      <c r="G961" s="184"/>
      <c r="H961" s="115" t="e">
        <f>VLOOKUP($A961,raw_아이건설넷목록!$B:$R,8,FALSE)</f>
        <v>#N/A</v>
      </c>
      <c r="I961" s="114" t="e">
        <f>IF(E961="","-",IF(E961&lt;1000000000,낙찰하한율!$B$3,IF(AND(E961&lt;5000000000,E961&gt;=1000000000),낙찰하한율!$B$4,IF(AND(E961&gt;=5000000000,E961&lt;10000000000),낙찰하한율!$B$5,IF(AND(E961&gt;=10000000000,E961&lt;30000000000),낙찰하한율!$B$6)))))</f>
        <v>#N/A</v>
      </c>
      <c r="J961" s="115" t="e">
        <f t="shared" si="358"/>
        <v>#N/A</v>
      </c>
      <c r="K961" s="115" t="e">
        <f>VLOOKUP($A961,raw_아이건설넷목록!$B:$R,9,FALSE)</f>
        <v>#N/A</v>
      </c>
      <c r="L961" s="115" t="e">
        <f t="shared" si="359"/>
        <v>#N/A</v>
      </c>
      <c r="M961" s="120" t="e">
        <f t="shared" si="360"/>
        <v>#N/A</v>
      </c>
      <c r="N961" s="115" t="e">
        <f t="shared" si="361"/>
        <v>#N/A</v>
      </c>
      <c r="O961" s="119" t="e">
        <f t="shared" si="362"/>
        <v>#N/A</v>
      </c>
      <c r="P961" s="119"/>
      <c r="Q961" s="116" t="e">
        <f t="shared" si="363"/>
        <v>#N/A</v>
      </c>
      <c r="R961" s="134" t="e">
        <f>VLOOKUP(A961,raw_아이건설넷결과!C:J,8,FALSE)</f>
        <v>#N/A</v>
      </c>
      <c r="S961" s="115" t="e">
        <f>VLOOKUP(A961,raw_아이건설넷결과!C:N,10,FALSE)</f>
        <v>#N/A</v>
      </c>
      <c r="T961" s="126" t="e">
        <f t="shared" si="364"/>
        <v>#N/A</v>
      </c>
      <c r="U961" s="123" t="e">
        <f t="shared" si="365"/>
        <v>#N/A</v>
      </c>
      <c r="V961" s="123"/>
      <c r="W961" s="178" t="e">
        <f>VLOOKUP(A961,raw_아이건설넷결과!C:H,6,FALSE)</f>
        <v>#N/A</v>
      </c>
      <c r="X961" s="84" t="e">
        <f t="shared" si="366"/>
        <v>#N/A</v>
      </c>
      <c r="Y961" s="118" t="e">
        <f t="shared" si="367"/>
        <v>#N/A</v>
      </c>
      <c r="Z961" s="121" t="e">
        <f t="shared" si="368"/>
        <v>#N/A</v>
      </c>
      <c r="AA961" s="83" t="e">
        <f t="shared" si="369"/>
        <v>#N/A</v>
      </c>
      <c r="AB961" s="118" t="e">
        <f t="shared" si="370"/>
        <v>#N/A</v>
      </c>
      <c r="AC961" s="61" t="e">
        <f>INDEX(raw_공고목록!A:A,MATCH(직접!$A961,raw_공고목록!C:C,0))</f>
        <v>#N/A</v>
      </c>
      <c r="AD961" s="61" t="e">
        <f t="shared" si="371"/>
        <v>#N/A</v>
      </c>
      <c r="AE961" s="186" t="e">
        <f>LEFT(VLOOKUP($A961,raw_공고목록!$C:$X,7,FALSE),10)</f>
        <v>#N/A</v>
      </c>
      <c r="AF961" s="9" t="e">
        <f>VLOOKUP(A961,raw_부광!A:L,12,FALSE)</f>
        <v>#N/A</v>
      </c>
    </row>
    <row r="962" spans="2:32" ht="12.6" customHeight="1">
      <c r="B962" s="189" t="e">
        <f>VLOOKUP(A962,raw_아이건설넷목록!$B:$R,2,FALSE)</f>
        <v>#N/A</v>
      </c>
      <c r="C962" s="18" t="e">
        <f>VLOOKUP($A962,raw_아이건설넷목록!$B:$R,10,FALSE)</f>
        <v>#N/A</v>
      </c>
      <c r="D962" s="19" t="s">
        <v>20</v>
      </c>
      <c r="E962" s="115" t="e">
        <f>VLOOKUP($A962,raw_아이건설넷목록!$B:$R,6,FALSE)</f>
        <v>#N/A</v>
      </c>
      <c r="F962" s="115" t="e">
        <f>VLOOKUP($A962,raw_아이건설넷목록!$B:$R,5,FALSE)</f>
        <v>#N/A</v>
      </c>
      <c r="G962" s="184"/>
      <c r="H962" s="115" t="e">
        <f>VLOOKUP($A962,raw_아이건설넷목록!$B:$R,8,FALSE)</f>
        <v>#N/A</v>
      </c>
      <c r="I962" s="114" t="e">
        <f>IF(E962="","-",IF(E962&lt;1000000000,낙찰하한율!$B$3,IF(AND(E962&lt;5000000000,E962&gt;=1000000000),낙찰하한율!$B$4,IF(AND(E962&gt;=5000000000,E962&lt;10000000000),낙찰하한율!$B$5,IF(AND(E962&gt;=10000000000,E962&lt;30000000000),낙찰하한율!$B$6)))))</f>
        <v>#N/A</v>
      </c>
      <c r="J962" s="115" t="e">
        <f t="shared" si="358"/>
        <v>#N/A</v>
      </c>
      <c r="K962" s="115" t="e">
        <f>VLOOKUP($A962,raw_아이건설넷목록!$B:$R,9,FALSE)</f>
        <v>#N/A</v>
      </c>
      <c r="L962" s="115" t="e">
        <f t="shared" si="359"/>
        <v>#N/A</v>
      </c>
      <c r="M962" s="120" t="e">
        <f t="shared" si="360"/>
        <v>#N/A</v>
      </c>
      <c r="N962" s="115" t="e">
        <f t="shared" si="361"/>
        <v>#N/A</v>
      </c>
      <c r="O962" s="119" t="e">
        <f t="shared" si="362"/>
        <v>#N/A</v>
      </c>
      <c r="P962" s="119"/>
      <c r="Q962" s="116" t="e">
        <f t="shared" si="363"/>
        <v>#N/A</v>
      </c>
      <c r="R962" s="134" t="e">
        <f>VLOOKUP(A962,raw_아이건설넷결과!C:J,8,FALSE)</f>
        <v>#N/A</v>
      </c>
      <c r="S962" s="115" t="e">
        <f>VLOOKUP(A962,raw_아이건설넷결과!C:N,10,FALSE)</f>
        <v>#N/A</v>
      </c>
      <c r="T962" s="126" t="e">
        <f t="shared" si="364"/>
        <v>#N/A</v>
      </c>
      <c r="U962" s="123" t="e">
        <f t="shared" si="365"/>
        <v>#N/A</v>
      </c>
      <c r="V962" s="123"/>
      <c r="W962" s="178" t="e">
        <f>VLOOKUP(A962,raw_아이건설넷결과!C:H,6,FALSE)</f>
        <v>#N/A</v>
      </c>
      <c r="X962" s="84" t="e">
        <f t="shared" si="366"/>
        <v>#N/A</v>
      </c>
      <c r="Y962" s="118" t="e">
        <f t="shared" si="367"/>
        <v>#N/A</v>
      </c>
      <c r="Z962" s="121" t="e">
        <f t="shared" si="368"/>
        <v>#N/A</v>
      </c>
      <c r="AA962" s="83" t="e">
        <f t="shared" si="369"/>
        <v>#N/A</v>
      </c>
      <c r="AB962" s="118" t="e">
        <f t="shared" si="370"/>
        <v>#N/A</v>
      </c>
      <c r="AC962" s="61" t="e">
        <f>INDEX(raw_공고목록!A:A,MATCH(직접!$A962,raw_공고목록!C:C,0))</f>
        <v>#N/A</v>
      </c>
      <c r="AD962" s="61" t="e">
        <f t="shared" si="371"/>
        <v>#N/A</v>
      </c>
      <c r="AE962" s="186" t="e">
        <f>LEFT(VLOOKUP($A962,raw_공고목록!$C:$X,7,FALSE),10)</f>
        <v>#N/A</v>
      </c>
      <c r="AF962" s="9" t="e">
        <f>VLOOKUP(A962,raw_부광!A:L,12,FALSE)</f>
        <v>#N/A</v>
      </c>
    </row>
    <row r="963" spans="2:32" ht="12.6" customHeight="1">
      <c r="B963" s="189" t="e">
        <f>VLOOKUP(A963,raw_아이건설넷목록!$B:$R,2,FALSE)</f>
        <v>#N/A</v>
      </c>
      <c r="C963" s="18" t="e">
        <f>VLOOKUP($A963,raw_아이건설넷목록!$B:$R,10,FALSE)</f>
        <v>#N/A</v>
      </c>
      <c r="D963" s="19" t="s">
        <v>20</v>
      </c>
      <c r="E963" s="115" t="e">
        <f>VLOOKUP($A963,raw_아이건설넷목록!$B:$R,6,FALSE)</f>
        <v>#N/A</v>
      </c>
      <c r="F963" s="115" t="e">
        <f>VLOOKUP($A963,raw_아이건설넷목록!$B:$R,5,FALSE)</f>
        <v>#N/A</v>
      </c>
      <c r="G963" s="184"/>
      <c r="H963" s="115" t="e">
        <f>VLOOKUP($A963,raw_아이건설넷목록!$B:$R,8,FALSE)</f>
        <v>#N/A</v>
      </c>
      <c r="I963" s="114" t="e">
        <f>IF(E963="","-",IF(E963&lt;1000000000,낙찰하한율!$B$3,IF(AND(E963&lt;5000000000,E963&gt;=1000000000),낙찰하한율!$B$4,IF(AND(E963&gt;=5000000000,E963&lt;10000000000),낙찰하한율!$B$5,IF(AND(E963&gt;=10000000000,E963&lt;30000000000),낙찰하한율!$B$6)))))</f>
        <v>#N/A</v>
      </c>
      <c r="J963" s="115" t="e">
        <f t="shared" si="358"/>
        <v>#N/A</v>
      </c>
      <c r="K963" s="115" t="e">
        <f>VLOOKUP($A963,raw_아이건설넷목록!$B:$R,9,FALSE)</f>
        <v>#N/A</v>
      </c>
      <c r="L963" s="115" t="e">
        <f t="shared" si="359"/>
        <v>#N/A</v>
      </c>
      <c r="M963" s="120" t="e">
        <f t="shared" si="360"/>
        <v>#N/A</v>
      </c>
      <c r="N963" s="115" t="e">
        <f t="shared" si="361"/>
        <v>#N/A</v>
      </c>
      <c r="O963" s="119" t="e">
        <f t="shared" si="362"/>
        <v>#N/A</v>
      </c>
      <c r="P963" s="119"/>
      <c r="Q963" s="116" t="e">
        <f t="shared" si="363"/>
        <v>#N/A</v>
      </c>
      <c r="R963" s="134" t="e">
        <f>VLOOKUP(A963,raw_아이건설넷결과!C:J,8,FALSE)</f>
        <v>#N/A</v>
      </c>
      <c r="S963" s="115" t="e">
        <f>VLOOKUP(A963,raw_아이건설넷결과!C:N,10,FALSE)</f>
        <v>#N/A</v>
      </c>
      <c r="T963" s="126" t="e">
        <f t="shared" si="364"/>
        <v>#N/A</v>
      </c>
      <c r="U963" s="123" t="e">
        <f t="shared" si="365"/>
        <v>#N/A</v>
      </c>
      <c r="V963" s="123"/>
      <c r="W963" s="178" t="e">
        <f>VLOOKUP(A963,raw_아이건설넷결과!C:H,6,FALSE)</f>
        <v>#N/A</v>
      </c>
      <c r="X963" s="84" t="e">
        <f t="shared" si="366"/>
        <v>#N/A</v>
      </c>
      <c r="Y963" s="118" t="e">
        <f t="shared" si="367"/>
        <v>#N/A</v>
      </c>
      <c r="Z963" s="121" t="e">
        <f t="shared" si="368"/>
        <v>#N/A</v>
      </c>
      <c r="AA963" s="83" t="e">
        <f t="shared" si="369"/>
        <v>#N/A</v>
      </c>
      <c r="AB963" s="118" t="e">
        <f t="shared" si="370"/>
        <v>#N/A</v>
      </c>
      <c r="AC963" s="61" t="e">
        <f>INDEX(raw_공고목록!A:A,MATCH(직접!$A963,raw_공고목록!C:C,0))</f>
        <v>#N/A</v>
      </c>
      <c r="AD963" s="61" t="e">
        <f t="shared" si="371"/>
        <v>#N/A</v>
      </c>
      <c r="AE963" s="186" t="e">
        <f>LEFT(VLOOKUP($A963,raw_공고목록!$C:$X,7,FALSE),10)</f>
        <v>#N/A</v>
      </c>
      <c r="AF963" s="9" t="e">
        <f>VLOOKUP(A963,raw_부광!A:L,12,FALSE)</f>
        <v>#N/A</v>
      </c>
    </row>
    <row r="964" spans="2:32" ht="12.6" customHeight="1">
      <c r="B964" s="189" t="e">
        <f>VLOOKUP(A964,raw_아이건설넷목록!$B:$R,2,FALSE)</f>
        <v>#N/A</v>
      </c>
      <c r="C964" s="18" t="e">
        <f>VLOOKUP($A964,raw_아이건설넷목록!$B:$R,10,FALSE)</f>
        <v>#N/A</v>
      </c>
      <c r="D964" s="19" t="s">
        <v>20</v>
      </c>
      <c r="E964" s="115" t="e">
        <f>VLOOKUP($A964,raw_아이건설넷목록!$B:$R,6,FALSE)</f>
        <v>#N/A</v>
      </c>
      <c r="F964" s="115" t="e">
        <f>VLOOKUP($A964,raw_아이건설넷목록!$B:$R,5,FALSE)</f>
        <v>#N/A</v>
      </c>
      <c r="G964" s="184"/>
      <c r="H964" s="115" t="e">
        <f>VLOOKUP($A964,raw_아이건설넷목록!$B:$R,8,FALSE)</f>
        <v>#N/A</v>
      </c>
      <c r="I964" s="114" t="e">
        <f>IF(E964="","-",IF(E964&lt;1000000000,낙찰하한율!$B$3,IF(AND(E964&lt;5000000000,E964&gt;=1000000000),낙찰하한율!$B$4,IF(AND(E964&gt;=5000000000,E964&lt;10000000000),낙찰하한율!$B$5,IF(AND(E964&gt;=10000000000,E964&lt;30000000000),낙찰하한율!$B$6)))))</f>
        <v>#N/A</v>
      </c>
      <c r="J964" s="115" t="e">
        <f t="shared" si="358"/>
        <v>#N/A</v>
      </c>
      <c r="K964" s="115" t="e">
        <f>VLOOKUP($A964,raw_아이건설넷목록!$B:$R,9,FALSE)</f>
        <v>#N/A</v>
      </c>
      <c r="L964" s="115" t="e">
        <f t="shared" si="359"/>
        <v>#N/A</v>
      </c>
      <c r="M964" s="120" t="e">
        <f t="shared" si="360"/>
        <v>#N/A</v>
      </c>
      <c r="N964" s="115" t="e">
        <f t="shared" si="361"/>
        <v>#N/A</v>
      </c>
      <c r="O964" s="119" t="e">
        <f t="shared" si="362"/>
        <v>#N/A</v>
      </c>
      <c r="P964" s="119"/>
      <c r="Q964" s="116" t="e">
        <f t="shared" si="363"/>
        <v>#N/A</v>
      </c>
      <c r="R964" s="134" t="e">
        <f>VLOOKUP(A964,raw_아이건설넷결과!C:J,8,FALSE)</f>
        <v>#N/A</v>
      </c>
      <c r="S964" s="115" t="e">
        <f>VLOOKUP(A964,raw_아이건설넷결과!C:N,10,FALSE)</f>
        <v>#N/A</v>
      </c>
      <c r="T964" s="126" t="e">
        <f t="shared" si="364"/>
        <v>#N/A</v>
      </c>
      <c r="U964" s="123" t="e">
        <f t="shared" si="365"/>
        <v>#N/A</v>
      </c>
      <c r="V964" s="123"/>
      <c r="W964" s="178" t="e">
        <f>VLOOKUP(A964,raw_아이건설넷결과!C:H,6,FALSE)</f>
        <v>#N/A</v>
      </c>
      <c r="X964" s="84" t="e">
        <f t="shared" si="366"/>
        <v>#N/A</v>
      </c>
      <c r="Y964" s="118" t="e">
        <f t="shared" si="367"/>
        <v>#N/A</v>
      </c>
      <c r="Z964" s="121" t="e">
        <f t="shared" si="368"/>
        <v>#N/A</v>
      </c>
      <c r="AA964" s="83" t="e">
        <f t="shared" si="369"/>
        <v>#N/A</v>
      </c>
      <c r="AB964" s="118" t="e">
        <f t="shared" si="370"/>
        <v>#N/A</v>
      </c>
      <c r="AC964" s="61" t="e">
        <f>INDEX(raw_공고목록!A:A,MATCH(직접!$A964,raw_공고목록!C:C,0))</f>
        <v>#N/A</v>
      </c>
      <c r="AD964" s="61" t="e">
        <f t="shared" si="371"/>
        <v>#N/A</v>
      </c>
      <c r="AE964" s="186" t="e">
        <f>LEFT(VLOOKUP($A964,raw_공고목록!$C:$X,7,FALSE),10)</f>
        <v>#N/A</v>
      </c>
      <c r="AF964" s="9" t="e">
        <f>VLOOKUP(A964,raw_부광!A:L,12,FALSE)</f>
        <v>#N/A</v>
      </c>
    </row>
    <row r="965" spans="2:32" ht="12.6" customHeight="1">
      <c r="B965" s="189" t="e">
        <f>VLOOKUP(A965,raw_아이건설넷목록!$B:$R,2,FALSE)</f>
        <v>#N/A</v>
      </c>
      <c r="C965" s="18" t="e">
        <f>VLOOKUP($A965,raw_아이건설넷목록!$B:$R,10,FALSE)</f>
        <v>#N/A</v>
      </c>
      <c r="D965" s="19" t="s">
        <v>20</v>
      </c>
      <c r="E965" s="115" t="e">
        <f>VLOOKUP($A965,raw_아이건설넷목록!$B:$R,6,FALSE)</f>
        <v>#N/A</v>
      </c>
      <c r="F965" s="115" t="e">
        <f>VLOOKUP($A965,raw_아이건설넷목록!$B:$R,5,FALSE)</f>
        <v>#N/A</v>
      </c>
      <c r="G965" s="184"/>
      <c r="H965" s="115" t="e">
        <f>VLOOKUP($A965,raw_아이건설넷목록!$B:$R,8,FALSE)</f>
        <v>#N/A</v>
      </c>
      <c r="I965" s="114" t="e">
        <f>IF(E965="","-",IF(E965&lt;1000000000,낙찰하한율!$B$3,IF(AND(E965&lt;5000000000,E965&gt;=1000000000),낙찰하한율!$B$4,IF(AND(E965&gt;=5000000000,E965&lt;10000000000),낙찰하한율!$B$5,IF(AND(E965&gt;=10000000000,E965&lt;30000000000),낙찰하한율!$B$6)))))</f>
        <v>#N/A</v>
      </c>
      <c r="J965" s="115" t="e">
        <f t="shared" si="358"/>
        <v>#N/A</v>
      </c>
      <c r="K965" s="115" t="e">
        <f>VLOOKUP($A965,raw_아이건설넷목록!$B:$R,9,FALSE)</f>
        <v>#N/A</v>
      </c>
      <c r="L965" s="115" t="e">
        <f t="shared" si="359"/>
        <v>#N/A</v>
      </c>
      <c r="M965" s="120" t="e">
        <f t="shared" si="360"/>
        <v>#N/A</v>
      </c>
      <c r="N965" s="115" t="e">
        <f t="shared" si="361"/>
        <v>#N/A</v>
      </c>
      <c r="O965" s="119" t="e">
        <f t="shared" si="362"/>
        <v>#N/A</v>
      </c>
      <c r="P965" s="119"/>
      <c r="Q965" s="116" t="e">
        <f t="shared" si="363"/>
        <v>#N/A</v>
      </c>
      <c r="R965" s="134" t="e">
        <f>VLOOKUP(A965,raw_아이건설넷결과!C:J,8,FALSE)</f>
        <v>#N/A</v>
      </c>
      <c r="S965" s="115" t="e">
        <f>VLOOKUP(A965,raw_아이건설넷결과!C:N,10,FALSE)</f>
        <v>#N/A</v>
      </c>
      <c r="T965" s="126" t="e">
        <f t="shared" si="364"/>
        <v>#N/A</v>
      </c>
      <c r="U965" s="123" t="e">
        <f t="shared" si="365"/>
        <v>#N/A</v>
      </c>
      <c r="V965" s="123"/>
      <c r="W965" s="178" t="e">
        <f>VLOOKUP(A965,raw_아이건설넷결과!C:H,6,FALSE)</f>
        <v>#N/A</v>
      </c>
      <c r="X965" s="84" t="e">
        <f t="shared" si="366"/>
        <v>#N/A</v>
      </c>
      <c r="Y965" s="118" t="e">
        <f t="shared" si="367"/>
        <v>#N/A</v>
      </c>
      <c r="Z965" s="121" t="e">
        <f t="shared" si="368"/>
        <v>#N/A</v>
      </c>
      <c r="AA965" s="83" t="e">
        <f t="shared" si="369"/>
        <v>#N/A</v>
      </c>
      <c r="AB965" s="118" t="e">
        <f t="shared" si="370"/>
        <v>#N/A</v>
      </c>
      <c r="AC965" s="61" t="e">
        <f>INDEX(raw_공고목록!A:A,MATCH(직접!$A965,raw_공고목록!C:C,0))</f>
        <v>#N/A</v>
      </c>
      <c r="AD965" s="61" t="e">
        <f t="shared" si="371"/>
        <v>#N/A</v>
      </c>
      <c r="AE965" s="186" t="e">
        <f>LEFT(VLOOKUP($A965,raw_공고목록!$C:$X,7,FALSE),10)</f>
        <v>#N/A</v>
      </c>
      <c r="AF965" s="9" t="e">
        <f>VLOOKUP(A965,raw_부광!A:L,12,FALSE)</f>
        <v>#N/A</v>
      </c>
    </row>
    <row r="966" spans="2:32" ht="12.6" customHeight="1">
      <c r="B966" s="189" t="e">
        <f>VLOOKUP(A966,raw_아이건설넷목록!$B:$R,2,FALSE)</f>
        <v>#N/A</v>
      </c>
      <c r="C966" s="18" t="e">
        <f>VLOOKUP($A966,raw_아이건설넷목록!$B:$R,10,FALSE)</f>
        <v>#N/A</v>
      </c>
      <c r="D966" s="19" t="s">
        <v>20</v>
      </c>
      <c r="E966" s="115" t="e">
        <f>VLOOKUP($A966,raw_아이건설넷목록!$B:$R,6,FALSE)</f>
        <v>#N/A</v>
      </c>
      <c r="F966" s="115" t="e">
        <f>VLOOKUP($A966,raw_아이건설넷목록!$B:$R,5,FALSE)</f>
        <v>#N/A</v>
      </c>
      <c r="G966" s="184"/>
      <c r="H966" s="115" t="e">
        <f>VLOOKUP($A966,raw_아이건설넷목록!$B:$R,8,FALSE)</f>
        <v>#N/A</v>
      </c>
      <c r="I966" s="114" t="e">
        <f>IF(E966="","-",IF(E966&lt;1000000000,낙찰하한율!$B$3,IF(AND(E966&lt;5000000000,E966&gt;=1000000000),낙찰하한율!$B$4,IF(AND(E966&gt;=5000000000,E966&lt;10000000000),낙찰하한율!$B$5,IF(AND(E966&gt;=10000000000,E966&lt;30000000000),낙찰하한율!$B$6)))))</f>
        <v>#N/A</v>
      </c>
      <c r="J966" s="115" t="e">
        <f t="shared" si="358"/>
        <v>#N/A</v>
      </c>
      <c r="K966" s="115" t="e">
        <f>VLOOKUP($A966,raw_아이건설넷목록!$B:$R,9,FALSE)</f>
        <v>#N/A</v>
      </c>
      <c r="L966" s="115" t="e">
        <f t="shared" si="359"/>
        <v>#N/A</v>
      </c>
      <c r="M966" s="120" t="e">
        <f t="shared" si="360"/>
        <v>#N/A</v>
      </c>
      <c r="N966" s="115" t="e">
        <f t="shared" si="361"/>
        <v>#N/A</v>
      </c>
      <c r="O966" s="119" t="e">
        <f t="shared" si="362"/>
        <v>#N/A</v>
      </c>
      <c r="P966" s="119"/>
      <c r="Q966" s="116" t="e">
        <f t="shared" si="363"/>
        <v>#N/A</v>
      </c>
      <c r="R966" s="134" t="e">
        <f>VLOOKUP(A966,raw_아이건설넷결과!C:J,8,FALSE)</f>
        <v>#N/A</v>
      </c>
      <c r="S966" s="115" t="e">
        <f>VLOOKUP(A966,raw_아이건설넷결과!C:N,10,FALSE)</f>
        <v>#N/A</v>
      </c>
      <c r="T966" s="126" t="e">
        <f t="shared" si="364"/>
        <v>#N/A</v>
      </c>
      <c r="U966" s="123" t="e">
        <f t="shared" si="365"/>
        <v>#N/A</v>
      </c>
      <c r="V966" s="123"/>
      <c r="W966" s="178" t="e">
        <f>VLOOKUP(A966,raw_아이건설넷결과!C:H,6,FALSE)</f>
        <v>#N/A</v>
      </c>
      <c r="X966" s="84" t="e">
        <f t="shared" si="366"/>
        <v>#N/A</v>
      </c>
      <c r="Y966" s="118" t="e">
        <f t="shared" si="367"/>
        <v>#N/A</v>
      </c>
      <c r="Z966" s="121" t="e">
        <f t="shared" si="368"/>
        <v>#N/A</v>
      </c>
      <c r="AA966" s="83" t="e">
        <f t="shared" si="369"/>
        <v>#N/A</v>
      </c>
      <c r="AB966" s="118" t="e">
        <f t="shared" si="370"/>
        <v>#N/A</v>
      </c>
      <c r="AC966" s="61" t="e">
        <f>INDEX(raw_공고목록!A:A,MATCH(직접!$A966,raw_공고목록!C:C,0))</f>
        <v>#N/A</v>
      </c>
      <c r="AD966" s="61" t="e">
        <f t="shared" si="371"/>
        <v>#N/A</v>
      </c>
      <c r="AE966" s="186" t="e">
        <f>LEFT(VLOOKUP($A966,raw_공고목록!$C:$X,7,FALSE),10)</f>
        <v>#N/A</v>
      </c>
      <c r="AF966" s="9" t="e">
        <f>VLOOKUP(A966,raw_부광!A:L,12,FALSE)</f>
        <v>#N/A</v>
      </c>
    </row>
    <row r="967" spans="2:32" ht="12.6" customHeight="1">
      <c r="B967" s="189" t="e">
        <f>VLOOKUP(A967,raw_아이건설넷목록!$B:$R,2,FALSE)</f>
        <v>#N/A</v>
      </c>
      <c r="C967" s="18" t="e">
        <f>VLOOKUP($A967,raw_아이건설넷목록!$B:$R,10,FALSE)</f>
        <v>#N/A</v>
      </c>
      <c r="D967" s="19" t="s">
        <v>20</v>
      </c>
      <c r="E967" s="115" t="e">
        <f>VLOOKUP($A967,raw_아이건설넷목록!$B:$R,6,FALSE)</f>
        <v>#N/A</v>
      </c>
      <c r="F967" s="115" t="e">
        <f>VLOOKUP($A967,raw_아이건설넷목록!$B:$R,5,FALSE)</f>
        <v>#N/A</v>
      </c>
      <c r="G967" s="184"/>
      <c r="H967" s="115" t="e">
        <f>VLOOKUP($A967,raw_아이건설넷목록!$B:$R,8,FALSE)</f>
        <v>#N/A</v>
      </c>
      <c r="I967" s="114" t="e">
        <f>IF(E967="","-",IF(E967&lt;1000000000,낙찰하한율!$B$3,IF(AND(E967&lt;5000000000,E967&gt;=1000000000),낙찰하한율!$B$4,IF(AND(E967&gt;=5000000000,E967&lt;10000000000),낙찰하한율!$B$5,IF(AND(E967&gt;=10000000000,E967&lt;30000000000),낙찰하한율!$B$6)))))</f>
        <v>#N/A</v>
      </c>
      <c r="J967" s="115" t="e">
        <f t="shared" si="358"/>
        <v>#N/A</v>
      </c>
      <c r="K967" s="115" t="e">
        <f>VLOOKUP($A967,raw_아이건설넷목록!$B:$R,9,FALSE)</f>
        <v>#N/A</v>
      </c>
      <c r="L967" s="115" t="e">
        <f t="shared" si="359"/>
        <v>#N/A</v>
      </c>
      <c r="M967" s="120" t="e">
        <f t="shared" si="360"/>
        <v>#N/A</v>
      </c>
      <c r="N967" s="115" t="e">
        <f t="shared" si="361"/>
        <v>#N/A</v>
      </c>
      <c r="O967" s="119" t="e">
        <f t="shared" si="362"/>
        <v>#N/A</v>
      </c>
      <c r="P967" s="119"/>
      <c r="Q967" s="116" t="e">
        <f t="shared" si="363"/>
        <v>#N/A</v>
      </c>
      <c r="R967" s="134" t="e">
        <f>VLOOKUP(A967,raw_아이건설넷결과!C:J,8,FALSE)</f>
        <v>#N/A</v>
      </c>
      <c r="S967" s="115" t="e">
        <f>VLOOKUP(A967,raw_아이건설넷결과!C:N,10,FALSE)</f>
        <v>#N/A</v>
      </c>
      <c r="T967" s="126" t="e">
        <f t="shared" si="364"/>
        <v>#N/A</v>
      </c>
      <c r="U967" s="123" t="e">
        <f t="shared" si="365"/>
        <v>#N/A</v>
      </c>
      <c r="V967" s="123"/>
      <c r="W967" s="178" t="e">
        <f>VLOOKUP(A967,raw_아이건설넷결과!C:H,6,FALSE)</f>
        <v>#N/A</v>
      </c>
      <c r="X967" s="84" t="e">
        <f t="shared" si="366"/>
        <v>#N/A</v>
      </c>
      <c r="Y967" s="118" t="e">
        <f t="shared" si="367"/>
        <v>#N/A</v>
      </c>
      <c r="Z967" s="121" t="e">
        <f t="shared" si="368"/>
        <v>#N/A</v>
      </c>
      <c r="AA967" s="83" t="e">
        <f t="shared" si="369"/>
        <v>#N/A</v>
      </c>
      <c r="AB967" s="118" t="e">
        <f t="shared" si="370"/>
        <v>#N/A</v>
      </c>
      <c r="AC967" s="61" t="e">
        <f>INDEX(raw_공고목록!A:A,MATCH(직접!$A967,raw_공고목록!C:C,0))</f>
        <v>#N/A</v>
      </c>
      <c r="AD967" s="61" t="e">
        <f t="shared" si="371"/>
        <v>#N/A</v>
      </c>
      <c r="AE967" s="186" t="e">
        <f>LEFT(VLOOKUP($A967,raw_공고목록!$C:$X,7,FALSE),10)</f>
        <v>#N/A</v>
      </c>
      <c r="AF967" s="9" t="e">
        <f>VLOOKUP(A967,raw_부광!A:L,12,FALSE)</f>
        <v>#N/A</v>
      </c>
    </row>
    <row r="968" spans="2:32" ht="12.6" customHeight="1">
      <c r="B968" s="189" t="e">
        <f>VLOOKUP(A968,raw_아이건설넷목록!$B:$R,2,FALSE)</f>
        <v>#N/A</v>
      </c>
      <c r="C968" s="18" t="e">
        <f>VLOOKUP($A968,raw_아이건설넷목록!$B:$R,10,FALSE)</f>
        <v>#N/A</v>
      </c>
      <c r="D968" s="19" t="s">
        <v>20</v>
      </c>
      <c r="E968" s="115" t="e">
        <f>VLOOKUP($A968,raw_아이건설넷목록!$B:$R,6,FALSE)</f>
        <v>#N/A</v>
      </c>
      <c r="F968" s="115" t="e">
        <f>VLOOKUP($A968,raw_아이건설넷목록!$B:$R,5,FALSE)</f>
        <v>#N/A</v>
      </c>
      <c r="G968" s="184"/>
      <c r="H968" s="115" t="e">
        <f>VLOOKUP($A968,raw_아이건설넷목록!$B:$R,8,FALSE)</f>
        <v>#N/A</v>
      </c>
      <c r="I968" s="114" t="e">
        <f>IF(E968="","-",IF(E968&lt;1000000000,낙찰하한율!$B$3,IF(AND(E968&lt;5000000000,E968&gt;=1000000000),낙찰하한율!$B$4,IF(AND(E968&gt;=5000000000,E968&lt;10000000000),낙찰하한율!$B$5,IF(AND(E968&gt;=10000000000,E968&lt;30000000000),낙찰하한율!$B$6)))))</f>
        <v>#N/A</v>
      </c>
      <c r="J968" s="115" t="e">
        <f t="shared" si="358"/>
        <v>#N/A</v>
      </c>
      <c r="K968" s="115" t="e">
        <f>VLOOKUP($A968,raw_아이건설넷목록!$B:$R,9,FALSE)</f>
        <v>#N/A</v>
      </c>
      <c r="L968" s="115" t="e">
        <f t="shared" si="359"/>
        <v>#N/A</v>
      </c>
      <c r="M968" s="120" t="e">
        <f t="shared" si="360"/>
        <v>#N/A</v>
      </c>
      <c r="N968" s="115" t="e">
        <f t="shared" si="361"/>
        <v>#N/A</v>
      </c>
      <c r="O968" s="119" t="e">
        <f t="shared" si="362"/>
        <v>#N/A</v>
      </c>
      <c r="P968" s="119"/>
      <c r="Q968" s="116" t="e">
        <f t="shared" si="363"/>
        <v>#N/A</v>
      </c>
      <c r="R968" s="134" t="e">
        <f>VLOOKUP(A968,raw_아이건설넷결과!C:J,8,FALSE)</f>
        <v>#N/A</v>
      </c>
      <c r="S968" s="115" t="e">
        <f>VLOOKUP(A968,raw_아이건설넷결과!C:N,10,FALSE)</f>
        <v>#N/A</v>
      </c>
      <c r="T968" s="126" t="e">
        <f t="shared" si="364"/>
        <v>#N/A</v>
      </c>
      <c r="U968" s="123" t="e">
        <f t="shared" si="365"/>
        <v>#N/A</v>
      </c>
      <c r="V968" s="123"/>
      <c r="W968" s="178" t="e">
        <f>VLOOKUP(A968,raw_아이건설넷결과!C:H,6,FALSE)</f>
        <v>#N/A</v>
      </c>
      <c r="X968" s="84" t="e">
        <f t="shared" si="366"/>
        <v>#N/A</v>
      </c>
      <c r="Y968" s="118" t="e">
        <f t="shared" si="367"/>
        <v>#N/A</v>
      </c>
      <c r="Z968" s="121" t="e">
        <f t="shared" si="368"/>
        <v>#N/A</v>
      </c>
      <c r="AA968" s="83" t="e">
        <f t="shared" si="369"/>
        <v>#N/A</v>
      </c>
      <c r="AB968" s="118" t="e">
        <f t="shared" si="370"/>
        <v>#N/A</v>
      </c>
      <c r="AC968" s="61" t="e">
        <f>INDEX(raw_공고목록!A:A,MATCH(직접!$A968,raw_공고목록!C:C,0))</f>
        <v>#N/A</v>
      </c>
      <c r="AD968" s="61" t="e">
        <f t="shared" si="371"/>
        <v>#N/A</v>
      </c>
      <c r="AE968" s="186" t="e">
        <f>LEFT(VLOOKUP($A968,raw_공고목록!$C:$X,7,FALSE),10)</f>
        <v>#N/A</v>
      </c>
      <c r="AF968" s="9" t="e">
        <f>VLOOKUP(A968,raw_부광!A:L,12,FALSE)</f>
        <v>#N/A</v>
      </c>
    </row>
    <row r="969" spans="2:32" ht="12.6" customHeight="1">
      <c r="B969" s="189" t="e">
        <f>VLOOKUP(A969,raw_아이건설넷목록!$B:$R,2,FALSE)</f>
        <v>#N/A</v>
      </c>
      <c r="C969" s="18" t="e">
        <f>VLOOKUP($A969,raw_아이건설넷목록!$B:$R,10,FALSE)</f>
        <v>#N/A</v>
      </c>
      <c r="D969" s="19" t="s">
        <v>20</v>
      </c>
      <c r="E969" s="115" t="e">
        <f>VLOOKUP($A969,raw_아이건설넷목록!$B:$R,6,FALSE)</f>
        <v>#N/A</v>
      </c>
      <c r="F969" s="115" t="e">
        <f>VLOOKUP($A969,raw_아이건설넷목록!$B:$R,5,FALSE)</f>
        <v>#N/A</v>
      </c>
      <c r="G969" s="184"/>
      <c r="H969" s="115" t="e">
        <f>VLOOKUP($A969,raw_아이건설넷목록!$B:$R,8,FALSE)</f>
        <v>#N/A</v>
      </c>
      <c r="I969" s="114" t="e">
        <f>IF(E969="","-",IF(E969&lt;1000000000,낙찰하한율!$B$3,IF(AND(E969&lt;5000000000,E969&gt;=1000000000),낙찰하한율!$B$4,IF(AND(E969&gt;=5000000000,E969&lt;10000000000),낙찰하한율!$B$5,IF(AND(E969&gt;=10000000000,E969&lt;30000000000),낙찰하한율!$B$6)))))</f>
        <v>#N/A</v>
      </c>
      <c r="J969" s="115" t="e">
        <f t="shared" si="358"/>
        <v>#N/A</v>
      </c>
      <c r="K969" s="115" t="e">
        <f>VLOOKUP($A969,raw_아이건설넷목록!$B:$R,9,FALSE)</f>
        <v>#N/A</v>
      </c>
      <c r="L969" s="115" t="e">
        <f t="shared" si="359"/>
        <v>#N/A</v>
      </c>
      <c r="M969" s="120" t="e">
        <f t="shared" si="360"/>
        <v>#N/A</v>
      </c>
      <c r="N969" s="115" t="e">
        <f t="shared" si="361"/>
        <v>#N/A</v>
      </c>
      <c r="O969" s="119" t="e">
        <f t="shared" si="362"/>
        <v>#N/A</v>
      </c>
      <c r="P969" s="119"/>
      <c r="Q969" s="116" t="e">
        <f t="shared" si="363"/>
        <v>#N/A</v>
      </c>
      <c r="R969" s="134" t="e">
        <f>VLOOKUP(A969,raw_아이건설넷결과!C:J,8,FALSE)</f>
        <v>#N/A</v>
      </c>
      <c r="S969" s="115" t="e">
        <f>VLOOKUP(A969,raw_아이건설넷결과!C:N,10,FALSE)</f>
        <v>#N/A</v>
      </c>
      <c r="T969" s="126" t="e">
        <f t="shared" si="364"/>
        <v>#N/A</v>
      </c>
      <c r="U969" s="123" t="e">
        <f t="shared" si="365"/>
        <v>#N/A</v>
      </c>
      <c r="V969" s="123"/>
      <c r="W969" s="178" t="e">
        <f>VLOOKUP(A969,raw_아이건설넷결과!C:H,6,FALSE)</f>
        <v>#N/A</v>
      </c>
      <c r="X969" s="84" t="e">
        <f t="shared" si="366"/>
        <v>#N/A</v>
      </c>
      <c r="Y969" s="118" t="e">
        <f t="shared" si="367"/>
        <v>#N/A</v>
      </c>
      <c r="Z969" s="121" t="e">
        <f t="shared" si="368"/>
        <v>#N/A</v>
      </c>
      <c r="AA969" s="83" t="e">
        <f t="shared" si="369"/>
        <v>#N/A</v>
      </c>
      <c r="AB969" s="118" t="e">
        <f t="shared" si="370"/>
        <v>#N/A</v>
      </c>
      <c r="AC969" s="61" t="e">
        <f>INDEX(raw_공고목록!A:A,MATCH(직접!$A969,raw_공고목록!C:C,0))</f>
        <v>#N/A</v>
      </c>
      <c r="AD969" s="61" t="e">
        <f t="shared" si="371"/>
        <v>#N/A</v>
      </c>
      <c r="AE969" s="186" t="e">
        <f>LEFT(VLOOKUP($A969,raw_공고목록!$C:$X,7,FALSE),10)</f>
        <v>#N/A</v>
      </c>
      <c r="AF969" s="9" t="e">
        <f>VLOOKUP(A969,raw_부광!A:L,12,FALSE)</f>
        <v>#N/A</v>
      </c>
    </row>
    <row r="970" spans="2:32" ht="12.6" customHeight="1">
      <c r="B970" s="189" t="e">
        <f>VLOOKUP(A970,raw_아이건설넷목록!$B:$R,2,FALSE)</f>
        <v>#N/A</v>
      </c>
      <c r="C970" s="18" t="e">
        <f>VLOOKUP($A970,raw_아이건설넷목록!$B:$R,10,FALSE)</f>
        <v>#N/A</v>
      </c>
      <c r="D970" s="19" t="s">
        <v>20</v>
      </c>
      <c r="E970" s="115" t="e">
        <f>VLOOKUP($A970,raw_아이건설넷목록!$B:$R,6,FALSE)</f>
        <v>#N/A</v>
      </c>
      <c r="F970" s="115" t="e">
        <f>VLOOKUP($A970,raw_아이건설넷목록!$B:$R,5,FALSE)</f>
        <v>#N/A</v>
      </c>
      <c r="G970" s="184"/>
      <c r="H970" s="115" t="e">
        <f>VLOOKUP($A970,raw_아이건설넷목록!$B:$R,8,FALSE)</f>
        <v>#N/A</v>
      </c>
      <c r="I970" s="114" t="e">
        <f>IF(E970="","-",IF(E970&lt;1000000000,낙찰하한율!$B$3,IF(AND(E970&lt;5000000000,E970&gt;=1000000000),낙찰하한율!$B$4,IF(AND(E970&gt;=5000000000,E970&lt;10000000000),낙찰하한율!$B$5,IF(AND(E970&gt;=10000000000,E970&lt;30000000000),낙찰하한율!$B$6)))))</f>
        <v>#N/A</v>
      </c>
      <c r="J970" s="115" t="e">
        <f t="shared" si="358"/>
        <v>#N/A</v>
      </c>
      <c r="K970" s="115" t="e">
        <f>VLOOKUP($A970,raw_아이건설넷목록!$B:$R,9,FALSE)</f>
        <v>#N/A</v>
      </c>
      <c r="L970" s="115" t="e">
        <f t="shared" si="359"/>
        <v>#N/A</v>
      </c>
      <c r="M970" s="120" t="e">
        <f t="shared" si="360"/>
        <v>#N/A</v>
      </c>
      <c r="N970" s="115" t="e">
        <f t="shared" si="361"/>
        <v>#N/A</v>
      </c>
      <c r="O970" s="119" t="e">
        <f t="shared" si="362"/>
        <v>#N/A</v>
      </c>
      <c r="P970" s="119"/>
      <c r="Q970" s="116" t="e">
        <f t="shared" si="363"/>
        <v>#N/A</v>
      </c>
      <c r="R970" s="134" t="e">
        <f>VLOOKUP(A970,raw_아이건설넷결과!C:J,8,FALSE)</f>
        <v>#N/A</v>
      </c>
      <c r="S970" s="115" t="e">
        <f>VLOOKUP(A970,raw_아이건설넷결과!C:N,10,FALSE)</f>
        <v>#N/A</v>
      </c>
      <c r="T970" s="126" t="e">
        <f t="shared" si="364"/>
        <v>#N/A</v>
      </c>
      <c r="U970" s="123" t="e">
        <f t="shared" si="365"/>
        <v>#N/A</v>
      </c>
      <c r="V970" s="123"/>
      <c r="W970" s="178" t="e">
        <f>VLOOKUP(A970,raw_아이건설넷결과!C:H,6,FALSE)</f>
        <v>#N/A</v>
      </c>
      <c r="X970" s="84" t="e">
        <f t="shared" si="366"/>
        <v>#N/A</v>
      </c>
      <c r="Y970" s="118" t="e">
        <f t="shared" si="367"/>
        <v>#N/A</v>
      </c>
      <c r="Z970" s="121" t="e">
        <f t="shared" si="368"/>
        <v>#N/A</v>
      </c>
      <c r="AA970" s="83" t="e">
        <f t="shared" si="369"/>
        <v>#N/A</v>
      </c>
      <c r="AB970" s="118" t="e">
        <f t="shared" si="370"/>
        <v>#N/A</v>
      </c>
      <c r="AC970" s="61" t="e">
        <f>INDEX(raw_공고목록!A:A,MATCH(직접!$A970,raw_공고목록!C:C,0))</f>
        <v>#N/A</v>
      </c>
      <c r="AD970" s="61" t="e">
        <f t="shared" si="371"/>
        <v>#N/A</v>
      </c>
      <c r="AE970" s="186" t="e">
        <f>LEFT(VLOOKUP($A970,raw_공고목록!$C:$X,7,FALSE),10)</f>
        <v>#N/A</v>
      </c>
      <c r="AF970" s="9" t="e">
        <f>VLOOKUP(A970,raw_부광!A:L,12,FALSE)</f>
        <v>#N/A</v>
      </c>
    </row>
    <row r="971" spans="2:32" ht="12.6" customHeight="1">
      <c r="B971" s="189" t="e">
        <f>VLOOKUP(A971,raw_아이건설넷목록!$B:$R,2,FALSE)</f>
        <v>#N/A</v>
      </c>
      <c r="C971" s="18" t="e">
        <f>VLOOKUP($A971,raw_아이건설넷목록!$B:$R,10,FALSE)</f>
        <v>#N/A</v>
      </c>
      <c r="D971" s="19" t="s">
        <v>20</v>
      </c>
      <c r="E971" s="115" t="e">
        <f>VLOOKUP($A971,raw_아이건설넷목록!$B:$R,6,FALSE)</f>
        <v>#N/A</v>
      </c>
      <c r="F971" s="115" t="e">
        <f>VLOOKUP($A971,raw_아이건설넷목록!$B:$R,5,FALSE)</f>
        <v>#N/A</v>
      </c>
      <c r="G971" s="184"/>
      <c r="H971" s="115" t="e">
        <f>VLOOKUP($A971,raw_아이건설넷목록!$B:$R,8,FALSE)</f>
        <v>#N/A</v>
      </c>
      <c r="I971" s="114" t="e">
        <f>IF(E971="","-",IF(E971&lt;1000000000,낙찰하한율!$B$3,IF(AND(E971&lt;5000000000,E971&gt;=1000000000),낙찰하한율!$B$4,IF(AND(E971&gt;=5000000000,E971&lt;10000000000),낙찰하한율!$B$5,IF(AND(E971&gt;=10000000000,E971&lt;30000000000),낙찰하한율!$B$6)))))</f>
        <v>#N/A</v>
      </c>
      <c r="J971" s="115" t="e">
        <f t="shared" si="358"/>
        <v>#N/A</v>
      </c>
      <c r="K971" s="115" t="e">
        <f>VLOOKUP($A971,raw_아이건설넷목록!$B:$R,9,FALSE)</f>
        <v>#N/A</v>
      </c>
      <c r="L971" s="115" t="e">
        <f t="shared" si="359"/>
        <v>#N/A</v>
      </c>
      <c r="M971" s="120" t="e">
        <f t="shared" si="360"/>
        <v>#N/A</v>
      </c>
      <c r="N971" s="115" t="e">
        <f t="shared" si="361"/>
        <v>#N/A</v>
      </c>
      <c r="O971" s="119" t="e">
        <f t="shared" si="362"/>
        <v>#N/A</v>
      </c>
      <c r="P971" s="119"/>
      <c r="Q971" s="116" t="e">
        <f t="shared" si="363"/>
        <v>#N/A</v>
      </c>
      <c r="R971" s="134" t="e">
        <f>VLOOKUP(A971,raw_아이건설넷결과!C:J,8,FALSE)</f>
        <v>#N/A</v>
      </c>
      <c r="S971" s="115" t="e">
        <f>VLOOKUP(A971,raw_아이건설넷결과!C:N,10,FALSE)</f>
        <v>#N/A</v>
      </c>
      <c r="T971" s="126" t="e">
        <f t="shared" si="364"/>
        <v>#N/A</v>
      </c>
      <c r="U971" s="123" t="e">
        <f t="shared" si="365"/>
        <v>#N/A</v>
      </c>
      <c r="V971" s="123"/>
      <c r="W971" s="178" t="e">
        <f>VLOOKUP(A971,raw_아이건설넷결과!C:H,6,FALSE)</f>
        <v>#N/A</v>
      </c>
      <c r="X971" s="84" t="e">
        <f t="shared" si="366"/>
        <v>#N/A</v>
      </c>
      <c r="Y971" s="118" t="e">
        <f t="shared" si="367"/>
        <v>#N/A</v>
      </c>
      <c r="Z971" s="121" t="e">
        <f t="shared" si="368"/>
        <v>#N/A</v>
      </c>
      <c r="AA971" s="83" t="e">
        <f t="shared" si="369"/>
        <v>#N/A</v>
      </c>
      <c r="AB971" s="118" t="e">
        <f t="shared" si="370"/>
        <v>#N/A</v>
      </c>
      <c r="AC971" s="61" t="e">
        <f>INDEX(raw_공고목록!A:A,MATCH(직접!$A971,raw_공고목록!C:C,0))</f>
        <v>#N/A</v>
      </c>
      <c r="AD971" s="61" t="e">
        <f t="shared" si="371"/>
        <v>#N/A</v>
      </c>
      <c r="AE971" s="186" t="e">
        <f>LEFT(VLOOKUP($A971,raw_공고목록!$C:$X,7,FALSE),10)</f>
        <v>#N/A</v>
      </c>
      <c r="AF971" s="9" t="e">
        <f>VLOOKUP(A971,raw_부광!A:L,12,FALSE)</f>
        <v>#N/A</v>
      </c>
    </row>
    <row r="972" spans="2:32" ht="12.6" customHeight="1">
      <c r="B972" s="189" t="e">
        <f>VLOOKUP(A972,raw_아이건설넷목록!$B:$R,2,FALSE)</f>
        <v>#N/A</v>
      </c>
      <c r="C972" s="18" t="e">
        <f>VLOOKUP($A972,raw_아이건설넷목록!$B:$R,10,FALSE)</f>
        <v>#N/A</v>
      </c>
      <c r="D972" s="19" t="s">
        <v>20</v>
      </c>
      <c r="E972" s="115" t="e">
        <f>VLOOKUP($A972,raw_아이건설넷목록!$B:$R,6,FALSE)</f>
        <v>#N/A</v>
      </c>
      <c r="F972" s="115" t="e">
        <f>VLOOKUP($A972,raw_아이건설넷목록!$B:$R,5,FALSE)</f>
        <v>#N/A</v>
      </c>
      <c r="G972" s="184"/>
      <c r="H972" s="115" t="e">
        <f>VLOOKUP($A972,raw_아이건설넷목록!$B:$R,8,FALSE)</f>
        <v>#N/A</v>
      </c>
      <c r="I972" s="114" t="e">
        <f>IF(E972="","-",IF(E972&lt;1000000000,낙찰하한율!$B$3,IF(AND(E972&lt;5000000000,E972&gt;=1000000000),낙찰하한율!$B$4,IF(AND(E972&gt;=5000000000,E972&lt;10000000000),낙찰하한율!$B$5,IF(AND(E972&gt;=10000000000,E972&lt;30000000000),낙찰하한율!$B$6)))))</f>
        <v>#N/A</v>
      </c>
      <c r="J972" s="115" t="e">
        <f t="shared" si="358"/>
        <v>#N/A</v>
      </c>
      <c r="K972" s="115" t="e">
        <f>VLOOKUP($A972,raw_아이건설넷목록!$B:$R,9,FALSE)</f>
        <v>#N/A</v>
      </c>
      <c r="L972" s="115" t="e">
        <f t="shared" si="359"/>
        <v>#N/A</v>
      </c>
      <c r="M972" s="120" t="e">
        <f t="shared" si="360"/>
        <v>#N/A</v>
      </c>
      <c r="N972" s="115" t="e">
        <f t="shared" si="361"/>
        <v>#N/A</v>
      </c>
      <c r="O972" s="119" t="e">
        <f t="shared" si="362"/>
        <v>#N/A</v>
      </c>
      <c r="P972" s="119"/>
      <c r="Q972" s="116" t="e">
        <f t="shared" si="363"/>
        <v>#N/A</v>
      </c>
      <c r="R972" s="134" t="e">
        <f>VLOOKUP(A972,raw_아이건설넷결과!C:J,8,FALSE)</f>
        <v>#N/A</v>
      </c>
      <c r="S972" s="115" t="e">
        <f>VLOOKUP(A972,raw_아이건설넷결과!C:N,10,FALSE)</f>
        <v>#N/A</v>
      </c>
      <c r="T972" s="126" t="e">
        <f t="shared" si="364"/>
        <v>#N/A</v>
      </c>
      <c r="U972" s="123" t="e">
        <f t="shared" si="365"/>
        <v>#N/A</v>
      </c>
      <c r="V972" s="123"/>
      <c r="W972" s="178" t="e">
        <f>VLOOKUP(A972,raw_아이건설넷결과!C:H,6,FALSE)</f>
        <v>#N/A</v>
      </c>
      <c r="X972" s="84" t="e">
        <f t="shared" si="366"/>
        <v>#N/A</v>
      </c>
      <c r="Y972" s="118" t="e">
        <f t="shared" si="367"/>
        <v>#N/A</v>
      </c>
      <c r="Z972" s="121" t="e">
        <f t="shared" si="368"/>
        <v>#N/A</v>
      </c>
      <c r="AA972" s="83" t="e">
        <f t="shared" si="369"/>
        <v>#N/A</v>
      </c>
      <c r="AB972" s="118" t="e">
        <f t="shared" si="370"/>
        <v>#N/A</v>
      </c>
      <c r="AC972" s="61" t="e">
        <f>INDEX(raw_공고목록!A:A,MATCH(직접!$A972,raw_공고목록!C:C,0))</f>
        <v>#N/A</v>
      </c>
      <c r="AD972" s="61" t="e">
        <f t="shared" si="371"/>
        <v>#N/A</v>
      </c>
      <c r="AE972" s="186" t="e">
        <f>LEFT(VLOOKUP($A972,raw_공고목록!$C:$X,7,FALSE),10)</f>
        <v>#N/A</v>
      </c>
      <c r="AF972" s="9" t="e">
        <f>VLOOKUP(A972,raw_부광!A:L,12,FALSE)</f>
        <v>#N/A</v>
      </c>
    </row>
    <row r="973" spans="2:32" ht="12.6" customHeight="1">
      <c r="B973" s="189" t="e">
        <f>VLOOKUP(A973,raw_아이건설넷목록!$B:$R,2,FALSE)</f>
        <v>#N/A</v>
      </c>
      <c r="C973" s="18" t="e">
        <f>VLOOKUP($A973,raw_아이건설넷목록!$B:$R,10,FALSE)</f>
        <v>#N/A</v>
      </c>
      <c r="D973" s="19" t="s">
        <v>20</v>
      </c>
      <c r="E973" s="115" t="e">
        <f>VLOOKUP($A973,raw_아이건설넷목록!$B:$R,6,FALSE)</f>
        <v>#N/A</v>
      </c>
      <c r="F973" s="115" t="e">
        <f>VLOOKUP($A973,raw_아이건설넷목록!$B:$R,5,FALSE)</f>
        <v>#N/A</v>
      </c>
      <c r="G973" s="184"/>
      <c r="H973" s="115" t="e">
        <f>VLOOKUP($A973,raw_아이건설넷목록!$B:$R,8,FALSE)</f>
        <v>#N/A</v>
      </c>
      <c r="I973" s="114" t="e">
        <f>IF(E973="","-",IF(E973&lt;1000000000,낙찰하한율!$B$3,IF(AND(E973&lt;5000000000,E973&gt;=1000000000),낙찰하한율!$B$4,IF(AND(E973&gt;=5000000000,E973&lt;10000000000),낙찰하한율!$B$5,IF(AND(E973&gt;=10000000000,E973&lt;30000000000),낙찰하한율!$B$6)))))</f>
        <v>#N/A</v>
      </c>
      <c r="J973" s="115" t="e">
        <f t="shared" si="358"/>
        <v>#N/A</v>
      </c>
      <c r="K973" s="115" t="e">
        <f>VLOOKUP($A973,raw_아이건설넷목록!$B:$R,9,FALSE)</f>
        <v>#N/A</v>
      </c>
      <c r="L973" s="115" t="e">
        <f t="shared" si="359"/>
        <v>#N/A</v>
      </c>
      <c r="M973" s="120" t="e">
        <f t="shared" si="360"/>
        <v>#N/A</v>
      </c>
      <c r="N973" s="115" t="e">
        <f t="shared" si="361"/>
        <v>#N/A</v>
      </c>
      <c r="O973" s="119" t="e">
        <f t="shared" si="362"/>
        <v>#N/A</v>
      </c>
      <c r="P973" s="119"/>
      <c r="Q973" s="116" t="e">
        <f t="shared" si="363"/>
        <v>#N/A</v>
      </c>
      <c r="R973" s="134" t="e">
        <f>VLOOKUP(A973,raw_아이건설넷결과!C:J,8,FALSE)</f>
        <v>#N/A</v>
      </c>
      <c r="S973" s="115" t="e">
        <f>VLOOKUP(A973,raw_아이건설넷결과!C:N,10,FALSE)</f>
        <v>#N/A</v>
      </c>
      <c r="T973" s="126" t="e">
        <f t="shared" si="364"/>
        <v>#N/A</v>
      </c>
      <c r="U973" s="123" t="e">
        <f t="shared" si="365"/>
        <v>#N/A</v>
      </c>
      <c r="V973" s="123"/>
      <c r="W973" s="178" t="e">
        <f>VLOOKUP(A973,raw_아이건설넷결과!C:H,6,FALSE)</f>
        <v>#N/A</v>
      </c>
      <c r="X973" s="84" t="e">
        <f t="shared" si="366"/>
        <v>#N/A</v>
      </c>
      <c r="Y973" s="118" t="e">
        <f t="shared" si="367"/>
        <v>#N/A</v>
      </c>
      <c r="Z973" s="121" t="e">
        <f t="shared" si="368"/>
        <v>#N/A</v>
      </c>
      <c r="AA973" s="83" t="e">
        <f t="shared" si="369"/>
        <v>#N/A</v>
      </c>
      <c r="AB973" s="118" t="e">
        <f t="shared" si="370"/>
        <v>#N/A</v>
      </c>
      <c r="AC973" s="61" t="e">
        <f>INDEX(raw_공고목록!A:A,MATCH(직접!$A973,raw_공고목록!C:C,0))</f>
        <v>#N/A</v>
      </c>
      <c r="AD973" s="61" t="e">
        <f t="shared" si="371"/>
        <v>#N/A</v>
      </c>
      <c r="AE973" s="186" t="e">
        <f>LEFT(VLOOKUP($A973,raw_공고목록!$C:$X,7,FALSE),10)</f>
        <v>#N/A</v>
      </c>
      <c r="AF973" s="9" t="e">
        <f>VLOOKUP(A973,raw_부광!A:L,12,FALSE)</f>
        <v>#N/A</v>
      </c>
    </row>
    <row r="974" spans="2:32" ht="12.6" customHeight="1">
      <c r="B974" s="189" t="e">
        <f>VLOOKUP(A974,raw_아이건설넷목록!$B:$R,2,FALSE)</f>
        <v>#N/A</v>
      </c>
      <c r="C974" s="18" t="e">
        <f>VLOOKUP($A974,raw_아이건설넷목록!$B:$R,10,FALSE)</f>
        <v>#N/A</v>
      </c>
      <c r="D974" s="19" t="s">
        <v>20</v>
      </c>
      <c r="E974" s="115" t="e">
        <f>VLOOKUP($A974,raw_아이건설넷목록!$B:$R,6,FALSE)</f>
        <v>#N/A</v>
      </c>
      <c r="F974" s="115" t="e">
        <f>VLOOKUP($A974,raw_아이건설넷목록!$B:$R,5,FALSE)</f>
        <v>#N/A</v>
      </c>
      <c r="G974" s="184"/>
      <c r="H974" s="115" t="e">
        <f>VLOOKUP($A974,raw_아이건설넷목록!$B:$R,8,FALSE)</f>
        <v>#N/A</v>
      </c>
      <c r="I974" s="114" t="e">
        <f>IF(E974="","-",IF(E974&lt;1000000000,낙찰하한율!$B$3,IF(AND(E974&lt;5000000000,E974&gt;=1000000000),낙찰하한율!$B$4,IF(AND(E974&gt;=5000000000,E974&lt;10000000000),낙찰하한율!$B$5,IF(AND(E974&gt;=10000000000,E974&lt;30000000000),낙찰하한율!$B$6)))))</f>
        <v>#N/A</v>
      </c>
      <c r="J974" s="115" t="e">
        <f t="shared" si="358"/>
        <v>#N/A</v>
      </c>
      <c r="K974" s="115" t="e">
        <f>VLOOKUP($A974,raw_아이건설넷목록!$B:$R,9,FALSE)</f>
        <v>#N/A</v>
      </c>
      <c r="L974" s="115" t="e">
        <f t="shared" si="359"/>
        <v>#N/A</v>
      </c>
      <c r="M974" s="120" t="e">
        <f t="shared" si="360"/>
        <v>#N/A</v>
      </c>
      <c r="N974" s="115" t="e">
        <f t="shared" si="361"/>
        <v>#N/A</v>
      </c>
      <c r="O974" s="119" t="e">
        <f t="shared" si="362"/>
        <v>#N/A</v>
      </c>
      <c r="P974" s="119"/>
      <c r="Q974" s="116" t="e">
        <f t="shared" si="363"/>
        <v>#N/A</v>
      </c>
      <c r="R974" s="134" t="e">
        <f>VLOOKUP(A974,raw_아이건설넷결과!C:J,8,FALSE)</f>
        <v>#N/A</v>
      </c>
      <c r="S974" s="115" t="e">
        <f>VLOOKUP(A974,raw_아이건설넷결과!C:N,10,FALSE)</f>
        <v>#N/A</v>
      </c>
      <c r="T974" s="126" t="e">
        <f t="shared" si="364"/>
        <v>#N/A</v>
      </c>
      <c r="U974" s="123" t="e">
        <f t="shared" si="365"/>
        <v>#N/A</v>
      </c>
      <c r="V974" s="123"/>
      <c r="W974" s="178" t="e">
        <f>VLOOKUP(A974,raw_아이건설넷결과!C:H,6,FALSE)</f>
        <v>#N/A</v>
      </c>
      <c r="X974" s="84" t="e">
        <f t="shared" si="366"/>
        <v>#N/A</v>
      </c>
      <c r="Y974" s="118" t="e">
        <f t="shared" si="367"/>
        <v>#N/A</v>
      </c>
      <c r="Z974" s="121" t="e">
        <f t="shared" si="368"/>
        <v>#N/A</v>
      </c>
      <c r="AA974" s="83" t="e">
        <f t="shared" si="369"/>
        <v>#N/A</v>
      </c>
      <c r="AB974" s="118" t="e">
        <f t="shared" si="370"/>
        <v>#N/A</v>
      </c>
      <c r="AC974" s="61" t="e">
        <f>INDEX(raw_공고목록!A:A,MATCH(직접!$A974,raw_공고목록!C:C,0))</f>
        <v>#N/A</v>
      </c>
      <c r="AD974" s="61" t="e">
        <f t="shared" si="371"/>
        <v>#N/A</v>
      </c>
      <c r="AE974" s="186" t="e">
        <f>LEFT(VLOOKUP($A974,raw_공고목록!$C:$X,7,FALSE),10)</f>
        <v>#N/A</v>
      </c>
      <c r="AF974" s="9" t="e">
        <f>VLOOKUP(A974,raw_부광!A:L,12,FALSE)</f>
        <v>#N/A</v>
      </c>
    </row>
    <row r="975" spans="2:32" ht="12.6" customHeight="1">
      <c r="B975" s="189" t="e">
        <f>VLOOKUP(A975,raw_아이건설넷목록!$B:$R,2,FALSE)</f>
        <v>#N/A</v>
      </c>
      <c r="C975" s="18" t="e">
        <f>VLOOKUP($A975,raw_아이건설넷목록!$B:$R,10,FALSE)</f>
        <v>#N/A</v>
      </c>
      <c r="D975" s="19" t="s">
        <v>20</v>
      </c>
      <c r="E975" s="115" t="e">
        <f>VLOOKUP($A975,raw_아이건설넷목록!$B:$R,6,FALSE)</f>
        <v>#N/A</v>
      </c>
      <c r="F975" s="115" t="e">
        <f>VLOOKUP($A975,raw_아이건설넷목록!$B:$R,5,FALSE)</f>
        <v>#N/A</v>
      </c>
      <c r="G975" s="184"/>
      <c r="H975" s="115" t="e">
        <f>VLOOKUP($A975,raw_아이건설넷목록!$B:$R,8,FALSE)</f>
        <v>#N/A</v>
      </c>
      <c r="I975" s="114" t="e">
        <f>IF(E975="","-",IF(E975&lt;1000000000,낙찰하한율!$B$3,IF(AND(E975&lt;5000000000,E975&gt;=1000000000),낙찰하한율!$B$4,IF(AND(E975&gt;=5000000000,E975&lt;10000000000),낙찰하한율!$B$5,IF(AND(E975&gt;=10000000000,E975&lt;30000000000),낙찰하한율!$B$6)))))</f>
        <v>#N/A</v>
      </c>
      <c r="J975" s="115" t="e">
        <f t="shared" si="358"/>
        <v>#N/A</v>
      </c>
      <c r="K975" s="115" t="e">
        <f>VLOOKUP($A975,raw_아이건설넷목록!$B:$R,9,FALSE)</f>
        <v>#N/A</v>
      </c>
      <c r="L975" s="115" t="e">
        <f t="shared" si="359"/>
        <v>#N/A</v>
      </c>
      <c r="M975" s="120" t="e">
        <f t="shared" si="360"/>
        <v>#N/A</v>
      </c>
      <c r="N975" s="115" t="e">
        <f t="shared" si="361"/>
        <v>#N/A</v>
      </c>
      <c r="O975" s="119" t="e">
        <f t="shared" si="362"/>
        <v>#N/A</v>
      </c>
      <c r="P975" s="119"/>
      <c r="Q975" s="116" t="e">
        <f t="shared" si="363"/>
        <v>#N/A</v>
      </c>
      <c r="R975" s="134" t="e">
        <f>VLOOKUP(A975,raw_아이건설넷결과!C:J,8,FALSE)</f>
        <v>#N/A</v>
      </c>
      <c r="S975" s="115" t="e">
        <f>VLOOKUP(A975,raw_아이건설넷결과!C:N,10,FALSE)</f>
        <v>#N/A</v>
      </c>
      <c r="T975" s="126" t="e">
        <f t="shared" si="364"/>
        <v>#N/A</v>
      </c>
      <c r="U975" s="123" t="e">
        <f t="shared" si="365"/>
        <v>#N/A</v>
      </c>
      <c r="V975" s="123"/>
      <c r="W975" s="178" t="e">
        <f>VLOOKUP(A975,raw_아이건설넷결과!C:H,6,FALSE)</f>
        <v>#N/A</v>
      </c>
      <c r="X975" s="84" t="e">
        <f t="shared" si="366"/>
        <v>#N/A</v>
      </c>
      <c r="Y975" s="118" t="e">
        <f t="shared" si="367"/>
        <v>#N/A</v>
      </c>
      <c r="Z975" s="121" t="e">
        <f t="shared" si="368"/>
        <v>#N/A</v>
      </c>
      <c r="AA975" s="83" t="e">
        <f t="shared" si="369"/>
        <v>#N/A</v>
      </c>
      <c r="AB975" s="118" t="e">
        <f t="shared" si="370"/>
        <v>#N/A</v>
      </c>
      <c r="AC975" s="61" t="e">
        <f>INDEX(raw_공고목록!A:A,MATCH(직접!$A975,raw_공고목록!C:C,0))</f>
        <v>#N/A</v>
      </c>
      <c r="AD975" s="61" t="e">
        <f t="shared" si="371"/>
        <v>#N/A</v>
      </c>
      <c r="AE975" s="186" t="e">
        <f>LEFT(VLOOKUP($A975,raw_공고목록!$C:$X,7,FALSE),10)</f>
        <v>#N/A</v>
      </c>
      <c r="AF975" s="9" t="e">
        <f>VLOOKUP(A975,raw_부광!A:L,12,FALSE)</f>
        <v>#N/A</v>
      </c>
    </row>
    <row r="976" spans="2:32" ht="12.6" customHeight="1">
      <c r="B976" s="189" t="e">
        <f>VLOOKUP(A976,raw_아이건설넷목록!$B:$R,2,FALSE)</f>
        <v>#N/A</v>
      </c>
      <c r="C976" s="18" t="e">
        <f>VLOOKUP($A976,raw_아이건설넷목록!$B:$R,10,FALSE)</f>
        <v>#N/A</v>
      </c>
      <c r="D976" s="19" t="s">
        <v>20</v>
      </c>
      <c r="E976" s="115" t="e">
        <f>VLOOKUP($A976,raw_아이건설넷목록!$B:$R,6,FALSE)</f>
        <v>#N/A</v>
      </c>
      <c r="F976" s="115" t="e">
        <f>VLOOKUP($A976,raw_아이건설넷목록!$B:$R,5,FALSE)</f>
        <v>#N/A</v>
      </c>
      <c r="G976" s="184"/>
      <c r="H976" s="115" t="e">
        <f>VLOOKUP($A976,raw_아이건설넷목록!$B:$R,8,FALSE)</f>
        <v>#N/A</v>
      </c>
      <c r="I976" s="114" t="e">
        <f>IF(E976="","-",IF(E976&lt;1000000000,낙찰하한율!$B$3,IF(AND(E976&lt;5000000000,E976&gt;=1000000000),낙찰하한율!$B$4,IF(AND(E976&gt;=5000000000,E976&lt;10000000000),낙찰하한율!$B$5,IF(AND(E976&gt;=10000000000,E976&lt;30000000000),낙찰하한율!$B$6)))))</f>
        <v>#N/A</v>
      </c>
      <c r="J976" s="115" t="e">
        <f t="shared" si="358"/>
        <v>#N/A</v>
      </c>
      <c r="K976" s="115" t="e">
        <f>VLOOKUP($A976,raw_아이건설넷목록!$B:$R,9,FALSE)</f>
        <v>#N/A</v>
      </c>
      <c r="L976" s="115" t="e">
        <f t="shared" si="359"/>
        <v>#N/A</v>
      </c>
      <c r="M976" s="120" t="e">
        <f t="shared" si="360"/>
        <v>#N/A</v>
      </c>
      <c r="N976" s="115" t="e">
        <f t="shared" si="361"/>
        <v>#N/A</v>
      </c>
      <c r="O976" s="119" t="e">
        <f t="shared" si="362"/>
        <v>#N/A</v>
      </c>
      <c r="P976" s="119"/>
      <c r="Q976" s="116" t="e">
        <f t="shared" si="363"/>
        <v>#N/A</v>
      </c>
      <c r="R976" s="134" t="e">
        <f>VLOOKUP(A976,raw_아이건설넷결과!C:J,8,FALSE)</f>
        <v>#N/A</v>
      </c>
      <c r="S976" s="115" t="e">
        <f>VLOOKUP(A976,raw_아이건설넷결과!C:N,10,FALSE)</f>
        <v>#N/A</v>
      </c>
      <c r="T976" s="126" t="e">
        <f t="shared" si="364"/>
        <v>#N/A</v>
      </c>
      <c r="U976" s="123" t="e">
        <f t="shared" si="365"/>
        <v>#N/A</v>
      </c>
      <c r="V976" s="123"/>
      <c r="W976" s="178" t="e">
        <f>VLOOKUP(A976,raw_아이건설넷결과!C:H,6,FALSE)</f>
        <v>#N/A</v>
      </c>
      <c r="X976" s="84" t="e">
        <f t="shared" si="366"/>
        <v>#N/A</v>
      </c>
      <c r="Y976" s="118" t="e">
        <f t="shared" si="367"/>
        <v>#N/A</v>
      </c>
      <c r="Z976" s="121" t="e">
        <f t="shared" si="368"/>
        <v>#N/A</v>
      </c>
      <c r="AA976" s="83" t="e">
        <f t="shared" si="369"/>
        <v>#N/A</v>
      </c>
      <c r="AB976" s="118" t="e">
        <f t="shared" si="370"/>
        <v>#N/A</v>
      </c>
      <c r="AC976" s="61" t="e">
        <f>INDEX(raw_공고목록!A:A,MATCH(직접!$A976,raw_공고목록!C:C,0))</f>
        <v>#N/A</v>
      </c>
      <c r="AD976" s="61" t="e">
        <f t="shared" si="371"/>
        <v>#N/A</v>
      </c>
      <c r="AE976" s="186" t="e">
        <f>LEFT(VLOOKUP($A976,raw_공고목록!$C:$X,7,FALSE),10)</f>
        <v>#N/A</v>
      </c>
      <c r="AF976" s="9" t="e">
        <f>VLOOKUP(A976,raw_부광!A:L,12,FALSE)</f>
        <v>#N/A</v>
      </c>
    </row>
    <row r="977" spans="2:32" ht="12.6" customHeight="1">
      <c r="B977" s="189" t="e">
        <f>VLOOKUP(A977,raw_아이건설넷목록!$B:$R,2,FALSE)</f>
        <v>#N/A</v>
      </c>
      <c r="C977" s="18" t="e">
        <f>VLOOKUP($A977,raw_아이건설넷목록!$B:$R,10,FALSE)</f>
        <v>#N/A</v>
      </c>
      <c r="D977" s="19" t="s">
        <v>20</v>
      </c>
      <c r="E977" s="115" t="e">
        <f>VLOOKUP($A977,raw_아이건설넷목록!$B:$R,6,FALSE)</f>
        <v>#N/A</v>
      </c>
      <c r="F977" s="115" t="e">
        <f>VLOOKUP($A977,raw_아이건설넷목록!$B:$R,5,FALSE)</f>
        <v>#N/A</v>
      </c>
      <c r="G977" s="184"/>
      <c r="H977" s="115" t="e">
        <f>VLOOKUP($A977,raw_아이건설넷목록!$B:$R,8,FALSE)</f>
        <v>#N/A</v>
      </c>
      <c r="I977" s="114" t="e">
        <f>IF(E977="","-",IF(E977&lt;1000000000,낙찰하한율!$B$3,IF(AND(E977&lt;5000000000,E977&gt;=1000000000),낙찰하한율!$B$4,IF(AND(E977&gt;=5000000000,E977&lt;10000000000),낙찰하한율!$B$5,IF(AND(E977&gt;=10000000000,E977&lt;30000000000),낙찰하한율!$B$6)))))</f>
        <v>#N/A</v>
      </c>
      <c r="J977" s="115" t="e">
        <f t="shared" si="358"/>
        <v>#N/A</v>
      </c>
      <c r="K977" s="115" t="e">
        <f>VLOOKUP($A977,raw_아이건설넷목록!$B:$R,9,FALSE)</f>
        <v>#N/A</v>
      </c>
      <c r="L977" s="115" t="e">
        <f t="shared" si="359"/>
        <v>#N/A</v>
      </c>
      <c r="M977" s="120" t="e">
        <f t="shared" si="360"/>
        <v>#N/A</v>
      </c>
      <c r="N977" s="115" t="e">
        <f t="shared" si="361"/>
        <v>#N/A</v>
      </c>
      <c r="O977" s="119" t="e">
        <f t="shared" si="362"/>
        <v>#N/A</v>
      </c>
      <c r="P977" s="119"/>
      <c r="Q977" s="116" t="e">
        <f t="shared" si="363"/>
        <v>#N/A</v>
      </c>
      <c r="R977" s="134" t="e">
        <f>VLOOKUP(A977,raw_아이건설넷결과!C:J,8,FALSE)</f>
        <v>#N/A</v>
      </c>
      <c r="S977" s="115" t="e">
        <f>VLOOKUP(A977,raw_아이건설넷결과!C:N,10,FALSE)</f>
        <v>#N/A</v>
      </c>
      <c r="T977" s="126" t="e">
        <f t="shared" si="364"/>
        <v>#N/A</v>
      </c>
      <c r="U977" s="123" t="e">
        <f t="shared" si="365"/>
        <v>#N/A</v>
      </c>
      <c r="V977" s="123"/>
      <c r="W977" s="178" t="e">
        <f>VLOOKUP(A977,raw_아이건설넷결과!C:H,6,FALSE)</f>
        <v>#N/A</v>
      </c>
      <c r="X977" s="84" t="e">
        <f t="shared" si="366"/>
        <v>#N/A</v>
      </c>
      <c r="Y977" s="118" t="e">
        <f t="shared" si="367"/>
        <v>#N/A</v>
      </c>
      <c r="Z977" s="121" t="e">
        <f t="shared" si="368"/>
        <v>#N/A</v>
      </c>
      <c r="AA977" s="83" t="e">
        <f t="shared" si="369"/>
        <v>#N/A</v>
      </c>
      <c r="AB977" s="118" t="e">
        <f t="shared" si="370"/>
        <v>#N/A</v>
      </c>
      <c r="AC977" s="61" t="e">
        <f>INDEX(raw_공고목록!A:A,MATCH(직접!$A977,raw_공고목록!C:C,0))</f>
        <v>#N/A</v>
      </c>
      <c r="AD977" s="61" t="e">
        <f t="shared" si="371"/>
        <v>#N/A</v>
      </c>
      <c r="AE977" s="186" t="e">
        <f>LEFT(VLOOKUP($A977,raw_공고목록!$C:$X,7,FALSE),10)</f>
        <v>#N/A</v>
      </c>
      <c r="AF977" s="9" t="e">
        <f>VLOOKUP(A977,raw_부광!A:L,12,FALSE)</f>
        <v>#N/A</v>
      </c>
    </row>
    <row r="978" spans="2:32" ht="12.6" customHeight="1">
      <c r="B978" s="189" t="e">
        <f>VLOOKUP(A978,raw_아이건설넷목록!$B:$R,2,FALSE)</f>
        <v>#N/A</v>
      </c>
      <c r="C978" s="18" t="e">
        <f>VLOOKUP($A978,raw_아이건설넷목록!$B:$R,10,FALSE)</f>
        <v>#N/A</v>
      </c>
      <c r="D978" s="19" t="s">
        <v>20</v>
      </c>
      <c r="E978" s="115" t="e">
        <f>VLOOKUP($A978,raw_아이건설넷목록!$B:$R,6,FALSE)</f>
        <v>#N/A</v>
      </c>
      <c r="F978" s="115" t="e">
        <f>VLOOKUP($A978,raw_아이건설넷목록!$B:$R,5,FALSE)</f>
        <v>#N/A</v>
      </c>
      <c r="G978" s="184"/>
      <c r="H978" s="115" t="e">
        <f>VLOOKUP($A978,raw_아이건설넷목록!$B:$R,8,FALSE)</f>
        <v>#N/A</v>
      </c>
      <c r="I978" s="114" t="e">
        <f>IF(E978="","-",IF(E978&lt;1000000000,낙찰하한율!$B$3,IF(AND(E978&lt;5000000000,E978&gt;=1000000000),낙찰하한율!$B$4,IF(AND(E978&gt;=5000000000,E978&lt;10000000000),낙찰하한율!$B$5,IF(AND(E978&gt;=10000000000,E978&lt;30000000000),낙찰하한율!$B$6)))))</f>
        <v>#N/A</v>
      </c>
      <c r="J978" s="115" t="e">
        <f t="shared" si="358"/>
        <v>#N/A</v>
      </c>
      <c r="K978" s="115" t="e">
        <f>VLOOKUP($A978,raw_아이건설넷목록!$B:$R,9,FALSE)</f>
        <v>#N/A</v>
      </c>
      <c r="L978" s="115" t="e">
        <f t="shared" si="359"/>
        <v>#N/A</v>
      </c>
      <c r="M978" s="120" t="e">
        <f t="shared" si="360"/>
        <v>#N/A</v>
      </c>
      <c r="N978" s="115" t="e">
        <f t="shared" si="361"/>
        <v>#N/A</v>
      </c>
      <c r="O978" s="119" t="e">
        <f t="shared" si="362"/>
        <v>#N/A</v>
      </c>
      <c r="P978" s="119"/>
      <c r="Q978" s="116" t="e">
        <f t="shared" si="363"/>
        <v>#N/A</v>
      </c>
      <c r="R978" s="134" t="e">
        <f>VLOOKUP(A978,raw_아이건설넷결과!C:J,8,FALSE)</f>
        <v>#N/A</v>
      </c>
      <c r="S978" s="115" t="e">
        <f>VLOOKUP(A978,raw_아이건설넷결과!C:N,10,FALSE)</f>
        <v>#N/A</v>
      </c>
      <c r="T978" s="126" t="e">
        <f t="shared" si="364"/>
        <v>#N/A</v>
      </c>
      <c r="U978" s="123" t="e">
        <f t="shared" si="365"/>
        <v>#N/A</v>
      </c>
      <c r="V978" s="123"/>
      <c r="W978" s="178" t="e">
        <f>VLOOKUP(A978,raw_아이건설넷결과!C:H,6,FALSE)</f>
        <v>#N/A</v>
      </c>
      <c r="X978" s="84" t="e">
        <f t="shared" si="366"/>
        <v>#N/A</v>
      </c>
      <c r="Y978" s="118" t="e">
        <f t="shared" si="367"/>
        <v>#N/A</v>
      </c>
      <c r="Z978" s="121" t="e">
        <f t="shared" si="368"/>
        <v>#N/A</v>
      </c>
      <c r="AA978" s="83" t="e">
        <f t="shared" si="369"/>
        <v>#N/A</v>
      </c>
      <c r="AB978" s="118" t="e">
        <f t="shared" si="370"/>
        <v>#N/A</v>
      </c>
      <c r="AC978" s="61" t="e">
        <f>INDEX(raw_공고목록!A:A,MATCH(직접!$A978,raw_공고목록!C:C,0))</f>
        <v>#N/A</v>
      </c>
      <c r="AD978" s="61" t="e">
        <f t="shared" si="371"/>
        <v>#N/A</v>
      </c>
      <c r="AE978" s="186" t="e">
        <f>LEFT(VLOOKUP($A978,raw_공고목록!$C:$X,7,FALSE),10)</f>
        <v>#N/A</v>
      </c>
      <c r="AF978" s="9" t="e">
        <f>VLOOKUP(A978,raw_부광!A:L,12,FALSE)</f>
        <v>#N/A</v>
      </c>
    </row>
    <row r="979" spans="2:32" ht="12.6" customHeight="1">
      <c r="B979" s="189" t="e">
        <f>VLOOKUP(A979,raw_아이건설넷목록!$B:$R,2,FALSE)</f>
        <v>#N/A</v>
      </c>
      <c r="C979" s="18" t="e">
        <f>VLOOKUP($A979,raw_아이건설넷목록!$B:$R,10,FALSE)</f>
        <v>#N/A</v>
      </c>
      <c r="D979" s="19" t="s">
        <v>20</v>
      </c>
      <c r="E979" s="115" t="e">
        <f>VLOOKUP($A979,raw_아이건설넷목록!$B:$R,6,FALSE)</f>
        <v>#N/A</v>
      </c>
      <c r="F979" s="115" t="e">
        <f>VLOOKUP($A979,raw_아이건설넷목록!$B:$R,5,FALSE)</f>
        <v>#N/A</v>
      </c>
      <c r="G979" s="184"/>
      <c r="H979" s="115" t="e">
        <f>VLOOKUP($A979,raw_아이건설넷목록!$B:$R,8,FALSE)</f>
        <v>#N/A</v>
      </c>
      <c r="I979" s="114" t="e">
        <f>IF(E979="","-",IF(E979&lt;1000000000,낙찰하한율!$B$3,IF(AND(E979&lt;5000000000,E979&gt;=1000000000),낙찰하한율!$B$4,IF(AND(E979&gt;=5000000000,E979&lt;10000000000),낙찰하한율!$B$5,IF(AND(E979&gt;=10000000000,E979&lt;30000000000),낙찰하한율!$B$6)))))</f>
        <v>#N/A</v>
      </c>
      <c r="J979" s="115" t="e">
        <f t="shared" si="358"/>
        <v>#N/A</v>
      </c>
      <c r="K979" s="115" t="e">
        <f>VLOOKUP($A979,raw_아이건설넷목록!$B:$R,9,FALSE)</f>
        <v>#N/A</v>
      </c>
      <c r="L979" s="115" t="e">
        <f t="shared" si="359"/>
        <v>#N/A</v>
      </c>
      <c r="M979" s="120" t="e">
        <f t="shared" si="360"/>
        <v>#N/A</v>
      </c>
      <c r="N979" s="115" t="e">
        <f t="shared" si="361"/>
        <v>#N/A</v>
      </c>
      <c r="O979" s="119" t="e">
        <f t="shared" si="362"/>
        <v>#N/A</v>
      </c>
      <c r="P979" s="119"/>
      <c r="Q979" s="116" t="e">
        <f t="shared" si="363"/>
        <v>#N/A</v>
      </c>
      <c r="R979" s="134" t="e">
        <f>VLOOKUP(A979,raw_아이건설넷결과!C:J,8,FALSE)</f>
        <v>#N/A</v>
      </c>
      <c r="S979" s="115" t="e">
        <f>VLOOKUP(A979,raw_아이건설넷결과!C:N,10,FALSE)</f>
        <v>#N/A</v>
      </c>
      <c r="T979" s="126" t="e">
        <f t="shared" si="364"/>
        <v>#N/A</v>
      </c>
      <c r="U979" s="123" t="e">
        <f t="shared" si="365"/>
        <v>#N/A</v>
      </c>
      <c r="V979" s="123"/>
      <c r="W979" s="178" t="e">
        <f>VLOOKUP(A979,raw_아이건설넷결과!C:H,6,FALSE)</f>
        <v>#N/A</v>
      </c>
      <c r="X979" s="84" t="e">
        <f t="shared" si="366"/>
        <v>#N/A</v>
      </c>
      <c r="Y979" s="118" t="e">
        <f t="shared" si="367"/>
        <v>#N/A</v>
      </c>
      <c r="Z979" s="121" t="e">
        <f t="shared" si="368"/>
        <v>#N/A</v>
      </c>
      <c r="AA979" s="83" t="e">
        <f t="shared" si="369"/>
        <v>#N/A</v>
      </c>
      <c r="AB979" s="118" t="e">
        <f t="shared" si="370"/>
        <v>#N/A</v>
      </c>
      <c r="AC979" s="61" t="e">
        <f>INDEX(raw_공고목록!A:A,MATCH(직접!$A979,raw_공고목록!C:C,0))</f>
        <v>#N/A</v>
      </c>
      <c r="AD979" s="61" t="e">
        <f t="shared" si="371"/>
        <v>#N/A</v>
      </c>
      <c r="AE979" s="186" t="e">
        <f>LEFT(VLOOKUP($A979,raw_공고목록!$C:$X,7,FALSE),10)</f>
        <v>#N/A</v>
      </c>
      <c r="AF979" s="9" t="e">
        <f>VLOOKUP(A979,raw_부광!A:L,12,FALSE)</f>
        <v>#N/A</v>
      </c>
    </row>
    <row r="980" spans="2:32" ht="12.6" customHeight="1">
      <c r="B980" s="189" t="e">
        <f>VLOOKUP(A980,raw_아이건설넷목록!$B:$R,2,FALSE)</f>
        <v>#N/A</v>
      </c>
      <c r="C980" s="18" t="e">
        <f>VLOOKUP($A980,raw_아이건설넷목록!$B:$R,10,FALSE)</f>
        <v>#N/A</v>
      </c>
      <c r="D980" s="19" t="s">
        <v>20</v>
      </c>
      <c r="E980" s="115" t="e">
        <f>VLOOKUP($A980,raw_아이건설넷목록!$B:$R,6,FALSE)</f>
        <v>#N/A</v>
      </c>
      <c r="F980" s="115" t="e">
        <f>VLOOKUP($A980,raw_아이건설넷목록!$B:$R,5,FALSE)</f>
        <v>#N/A</v>
      </c>
      <c r="G980" s="184"/>
      <c r="H980" s="115" t="e">
        <f>VLOOKUP($A980,raw_아이건설넷목록!$B:$R,8,FALSE)</f>
        <v>#N/A</v>
      </c>
      <c r="I980" s="114" t="e">
        <f>IF(E980="","-",IF(E980&lt;1000000000,낙찰하한율!$B$3,IF(AND(E980&lt;5000000000,E980&gt;=1000000000),낙찰하한율!$B$4,IF(AND(E980&gt;=5000000000,E980&lt;10000000000),낙찰하한율!$B$5,IF(AND(E980&gt;=10000000000,E980&lt;30000000000),낙찰하한율!$B$6)))))</f>
        <v>#N/A</v>
      </c>
      <c r="J980" s="115" t="e">
        <f t="shared" si="358"/>
        <v>#N/A</v>
      </c>
      <c r="K980" s="115" t="e">
        <f>VLOOKUP($A980,raw_아이건설넷목록!$B:$R,9,FALSE)</f>
        <v>#N/A</v>
      </c>
      <c r="L980" s="115" t="e">
        <f t="shared" si="359"/>
        <v>#N/A</v>
      </c>
      <c r="M980" s="120" t="e">
        <f t="shared" si="360"/>
        <v>#N/A</v>
      </c>
      <c r="N980" s="115" t="e">
        <f t="shared" si="361"/>
        <v>#N/A</v>
      </c>
      <c r="O980" s="119" t="e">
        <f t="shared" si="362"/>
        <v>#N/A</v>
      </c>
      <c r="P980" s="119"/>
      <c r="Q980" s="116" t="e">
        <f t="shared" si="363"/>
        <v>#N/A</v>
      </c>
      <c r="R980" s="134" t="e">
        <f>VLOOKUP(A980,raw_아이건설넷결과!C:J,8,FALSE)</f>
        <v>#N/A</v>
      </c>
      <c r="S980" s="115" t="e">
        <f>VLOOKUP(A980,raw_아이건설넷결과!C:N,10,FALSE)</f>
        <v>#N/A</v>
      </c>
      <c r="T980" s="126" t="e">
        <f t="shared" si="364"/>
        <v>#N/A</v>
      </c>
      <c r="U980" s="123" t="e">
        <f t="shared" si="365"/>
        <v>#N/A</v>
      </c>
      <c r="V980" s="123"/>
      <c r="W980" s="178" t="e">
        <f>VLOOKUP(A980,raw_아이건설넷결과!C:H,6,FALSE)</f>
        <v>#N/A</v>
      </c>
      <c r="X980" s="84" t="e">
        <f t="shared" si="366"/>
        <v>#N/A</v>
      </c>
      <c r="Y980" s="118" t="e">
        <f t="shared" si="367"/>
        <v>#N/A</v>
      </c>
      <c r="Z980" s="121" t="e">
        <f t="shared" si="368"/>
        <v>#N/A</v>
      </c>
      <c r="AA980" s="83" t="e">
        <f t="shared" si="369"/>
        <v>#N/A</v>
      </c>
      <c r="AB980" s="118" t="e">
        <f t="shared" si="370"/>
        <v>#N/A</v>
      </c>
      <c r="AC980" s="61" t="e">
        <f>INDEX(raw_공고목록!A:A,MATCH(직접!$A980,raw_공고목록!C:C,0))</f>
        <v>#N/A</v>
      </c>
      <c r="AD980" s="61" t="e">
        <f t="shared" si="371"/>
        <v>#N/A</v>
      </c>
      <c r="AE980" s="186" t="e">
        <f>LEFT(VLOOKUP($A980,raw_공고목록!$C:$X,7,FALSE),10)</f>
        <v>#N/A</v>
      </c>
      <c r="AF980" s="9" t="e">
        <f>VLOOKUP(A980,raw_부광!A:L,12,FALSE)</f>
        <v>#N/A</v>
      </c>
    </row>
    <row r="981" spans="2:32" ht="12.6" customHeight="1">
      <c r="B981" s="189" t="e">
        <f>VLOOKUP(A981,raw_아이건설넷목록!$B:$R,2,FALSE)</f>
        <v>#N/A</v>
      </c>
      <c r="C981" s="18" t="e">
        <f>VLOOKUP($A981,raw_아이건설넷목록!$B:$R,10,FALSE)</f>
        <v>#N/A</v>
      </c>
      <c r="D981" s="19" t="s">
        <v>20</v>
      </c>
      <c r="E981" s="115" t="e">
        <f>VLOOKUP($A981,raw_아이건설넷목록!$B:$R,6,FALSE)</f>
        <v>#N/A</v>
      </c>
      <c r="F981" s="115" t="e">
        <f>VLOOKUP($A981,raw_아이건설넷목록!$B:$R,5,FALSE)</f>
        <v>#N/A</v>
      </c>
      <c r="G981" s="184"/>
      <c r="H981" s="115" t="e">
        <f>VLOOKUP($A981,raw_아이건설넷목록!$B:$R,8,FALSE)</f>
        <v>#N/A</v>
      </c>
      <c r="I981" s="114" t="e">
        <f>IF(E981="","-",IF(E981&lt;1000000000,낙찰하한율!$B$3,IF(AND(E981&lt;5000000000,E981&gt;=1000000000),낙찰하한율!$B$4,IF(AND(E981&gt;=5000000000,E981&lt;10000000000),낙찰하한율!$B$5,IF(AND(E981&gt;=10000000000,E981&lt;30000000000),낙찰하한율!$B$6)))))</f>
        <v>#N/A</v>
      </c>
      <c r="J981" s="115" t="e">
        <f t="shared" si="358"/>
        <v>#N/A</v>
      </c>
      <c r="K981" s="115" t="e">
        <f>VLOOKUP($A981,raw_아이건설넷목록!$B:$R,9,FALSE)</f>
        <v>#N/A</v>
      </c>
      <c r="L981" s="115" t="e">
        <f t="shared" si="359"/>
        <v>#N/A</v>
      </c>
      <c r="M981" s="120" t="e">
        <f t="shared" si="360"/>
        <v>#N/A</v>
      </c>
      <c r="N981" s="115" t="e">
        <f t="shared" si="361"/>
        <v>#N/A</v>
      </c>
      <c r="O981" s="119" t="e">
        <f t="shared" si="362"/>
        <v>#N/A</v>
      </c>
      <c r="P981" s="119"/>
      <c r="Q981" s="116" t="e">
        <f t="shared" si="363"/>
        <v>#N/A</v>
      </c>
      <c r="R981" s="134" t="e">
        <f>VLOOKUP(A981,raw_아이건설넷결과!C:J,8,FALSE)</f>
        <v>#N/A</v>
      </c>
      <c r="S981" s="115" t="e">
        <f>VLOOKUP(A981,raw_아이건설넷결과!C:N,10,FALSE)</f>
        <v>#N/A</v>
      </c>
      <c r="T981" s="126" t="e">
        <f t="shared" si="364"/>
        <v>#N/A</v>
      </c>
      <c r="U981" s="123" t="e">
        <f t="shared" si="365"/>
        <v>#N/A</v>
      </c>
      <c r="V981" s="123"/>
      <c r="W981" s="178" t="e">
        <f>VLOOKUP(A981,raw_아이건설넷결과!C:H,6,FALSE)</f>
        <v>#N/A</v>
      </c>
      <c r="X981" s="84" t="e">
        <f t="shared" si="366"/>
        <v>#N/A</v>
      </c>
      <c r="Y981" s="118" t="e">
        <f t="shared" si="367"/>
        <v>#N/A</v>
      </c>
      <c r="Z981" s="121" t="e">
        <f t="shared" si="368"/>
        <v>#N/A</v>
      </c>
      <c r="AA981" s="83" t="e">
        <f t="shared" si="369"/>
        <v>#N/A</v>
      </c>
      <c r="AB981" s="118" t="e">
        <f t="shared" si="370"/>
        <v>#N/A</v>
      </c>
      <c r="AC981" s="61" t="e">
        <f>INDEX(raw_공고목록!A:A,MATCH(직접!$A981,raw_공고목록!C:C,0))</f>
        <v>#N/A</v>
      </c>
      <c r="AD981" s="61" t="e">
        <f t="shared" si="371"/>
        <v>#N/A</v>
      </c>
      <c r="AE981" s="186" t="e">
        <f>LEFT(VLOOKUP($A981,raw_공고목록!$C:$X,7,FALSE),10)</f>
        <v>#N/A</v>
      </c>
      <c r="AF981" s="9" t="e">
        <f>VLOOKUP(A981,raw_부광!A:L,12,FALSE)</f>
        <v>#N/A</v>
      </c>
    </row>
    <row r="982" spans="2:32" ht="12.6" customHeight="1">
      <c r="B982" s="189" t="e">
        <f>VLOOKUP(A982,raw_아이건설넷목록!$B:$R,2,FALSE)</f>
        <v>#N/A</v>
      </c>
      <c r="C982" s="18" t="e">
        <f>VLOOKUP($A982,raw_아이건설넷목록!$B:$R,10,FALSE)</f>
        <v>#N/A</v>
      </c>
      <c r="D982" s="19" t="s">
        <v>20</v>
      </c>
      <c r="E982" s="115" t="e">
        <f>VLOOKUP($A982,raw_아이건설넷목록!$B:$R,6,FALSE)</f>
        <v>#N/A</v>
      </c>
      <c r="F982" s="115" t="e">
        <f>VLOOKUP($A982,raw_아이건설넷목록!$B:$R,5,FALSE)</f>
        <v>#N/A</v>
      </c>
      <c r="G982" s="184"/>
      <c r="H982" s="115" t="e">
        <f>VLOOKUP($A982,raw_아이건설넷목록!$B:$R,8,FALSE)</f>
        <v>#N/A</v>
      </c>
      <c r="I982" s="114" t="e">
        <f>IF(E982="","-",IF(E982&lt;1000000000,낙찰하한율!$B$3,IF(AND(E982&lt;5000000000,E982&gt;=1000000000),낙찰하한율!$B$4,IF(AND(E982&gt;=5000000000,E982&lt;10000000000),낙찰하한율!$B$5,IF(AND(E982&gt;=10000000000,E982&lt;30000000000),낙찰하한율!$B$6)))))</f>
        <v>#N/A</v>
      </c>
      <c r="J982" s="115" t="e">
        <f t="shared" si="358"/>
        <v>#N/A</v>
      </c>
      <c r="K982" s="115" t="e">
        <f>VLOOKUP($A982,raw_아이건설넷목록!$B:$R,9,FALSE)</f>
        <v>#N/A</v>
      </c>
      <c r="L982" s="115" t="e">
        <f t="shared" si="359"/>
        <v>#N/A</v>
      </c>
      <c r="M982" s="120" t="e">
        <f t="shared" si="360"/>
        <v>#N/A</v>
      </c>
      <c r="N982" s="115" t="e">
        <f t="shared" si="361"/>
        <v>#N/A</v>
      </c>
      <c r="O982" s="119" t="e">
        <f t="shared" si="362"/>
        <v>#N/A</v>
      </c>
      <c r="P982" s="119"/>
      <c r="Q982" s="116" t="e">
        <f t="shared" si="363"/>
        <v>#N/A</v>
      </c>
      <c r="R982" s="134" t="e">
        <f>VLOOKUP(A982,raw_아이건설넷결과!C:J,8,FALSE)</f>
        <v>#N/A</v>
      </c>
      <c r="S982" s="115" t="e">
        <f>VLOOKUP(A982,raw_아이건설넷결과!C:N,10,FALSE)</f>
        <v>#N/A</v>
      </c>
      <c r="T982" s="126" t="e">
        <f t="shared" si="364"/>
        <v>#N/A</v>
      </c>
      <c r="U982" s="123" t="e">
        <f t="shared" si="365"/>
        <v>#N/A</v>
      </c>
      <c r="V982" s="123"/>
      <c r="W982" s="178" t="e">
        <f>VLOOKUP(A982,raw_아이건설넷결과!C:H,6,FALSE)</f>
        <v>#N/A</v>
      </c>
      <c r="X982" s="84" t="e">
        <f t="shared" si="366"/>
        <v>#N/A</v>
      </c>
      <c r="Y982" s="118" t="e">
        <f t="shared" si="367"/>
        <v>#N/A</v>
      </c>
      <c r="Z982" s="121" t="e">
        <f t="shared" si="368"/>
        <v>#N/A</v>
      </c>
      <c r="AA982" s="83" t="e">
        <f t="shared" si="369"/>
        <v>#N/A</v>
      </c>
      <c r="AB982" s="118" t="e">
        <f t="shared" si="370"/>
        <v>#N/A</v>
      </c>
      <c r="AC982" s="61" t="e">
        <f>INDEX(raw_공고목록!A:A,MATCH(직접!$A982,raw_공고목록!C:C,0))</f>
        <v>#N/A</v>
      </c>
      <c r="AD982" s="61" t="e">
        <f t="shared" si="371"/>
        <v>#N/A</v>
      </c>
      <c r="AE982" s="186" t="e">
        <f>LEFT(VLOOKUP($A982,raw_공고목록!$C:$X,7,FALSE),10)</f>
        <v>#N/A</v>
      </c>
      <c r="AF982" s="9" t="e">
        <f>VLOOKUP(A982,raw_부광!A:L,12,FALSE)</f>
        <v>#N/A</v>
      </c>
    </row>
    <row r="983" spans="2:32" ht="12.6" customHeight="1">
      <c r="B983" s="189" t="e">
        <f>VLOOKUP(A983,raw_아이건설넷목록!$B:$R,2,FALSE)</f>
        <v>#N/A</v>
      </c>
      <c r="C983" s="18" t="e">
        <f>VLOOKUP($A983,raw_아이건설넷목록!$B:$R,10,FALSE)</f>
        <v>#N/A</v>
      </c>
      <c r="D983" s="19" t="s">
        <v>20</v>
      </c>
      <c r="E983" s="115" t="e">
        <f>VLOOKUP($A983,raw_아이건설넷목록!$B:$R,6,FALSE)</f>
        <v>#N/A</v>
      </c>
      <c r="F983" s="115" t="e">
        <f>VLOOKUP($A983,raw_아이건설넷목록!$B:$R,5,FALSE)</f>
        <v>#N/A</v>
      </c>
      <c r="G983" s="184"/>
      <c r="H983" s="115" t="e">
        <f>VLOOKUP($A983,raw_아이건설넷목록!$B:$R,8,FALSE)</f>
        <v>#N/A</v>
      </c>
      <c r="I983" s="114" t="e">
        <f>IF(E983="","-",IF(E983&lt;1000000000,낙찰하한율!$B$3,IF(AND(E983&lt;5000000000,E983&gt;=1000000000),낙찰하한율!$B$4,IF(AND(E983&gt;=5000000000,E983&lt;10000000000),낙찰하한율!$B$5,IF(AND(E983&gt;=10000000000,E983&lt;30000000000),낙찰하한율!$B$6)))))</f>
        <v>#N/A</v>
      </c>
      <c r="J983" s="115" t="e">
        <f t="shared" si="358"/>
        <v>#N/A</v>
      </c>
      <c r="K983" s="115" t="e">
        <f>VLOOKUP($A983,raw_아이건설넷목록!$B:$R,9,FALSE)</f>
        <v>#N/A</v>
      </c>
      <c r="L983" s="115" t="e">
        <f t="shared" si="359"/>
        <v>#N/A</v>
      </c>
      <c r="M983" s="120" t="e">
        <f t="shared" si="360"/>
        <v>#N/A</v>
      </c>
      <c r="N983" s="115" t="e">
        <f t="shared" si="361"/>
        <v>#N/A</v>
      </c>
      <c r="O983" s="119" t="e">
        <f t="shared" si="362"/>
        <v>#N/A</v>
      </c>
      <c r="P983" s="119"/>
      <c r="Q983" s="116" t="e">
        <f t="shared" si="363"/>
        <v>#N/A</v>
      </c>
      <c r="R983" s="134" t="e">
        <f>VLOOKUP(A983,raw_아이건설넷결과!C:J,8,FALSE)</f>
        <v>#N/A</v>
      </c>
      <c r="S983" s="115" t="e">
        <f>VLOOKUP(A983,raw_아이건설넷결과!C:N,10,FALSE)</f>
        <v>#N/A</v>
      </c>
      <c r="T983" s="126" t="e">
        <f t="shared" si="364"/>
        <v>#N/A</v>
      </c>
      <c r="U983" s="123" t="e">
        <f t="shared" si="365"/>
        <v>#N/A</v>
      </c>
      <c r="V983" s="123"/>
      <c r="W983" s="178" t="e">
        <f>VLOOKUP(A983,raw_아이건설넷결과!C:H,6,FALSE)</f>
        <v>#N/A</v>
      </c>
      <c r="X983" s="84" t="e">
        <f t="shared" si="366"/>
        <v>#N/A</v>
      </c>
      <c r="Y983" s="118" t="e">
        <f t="shared" si="367"/>
        <v>#N/A</v>
      </c>
      <c r="Z983" s="121" t="e">
        <f t="shared" si="368"/>
        <v>#N/A</v>
      </c>
      <c r="AA983" s="83" t="e">
        <f t="shared" si="369"/>
        <v>#N/A</v>
      </c>
      <c r="AB983" s="118" t="e">
        <f t="shared" si="370"/>
        <v>#N/A</v>
      </c>
      <c r="AC983" s="61" t="e">
        <f>INDEX(raw_공고목록!A:A,MATCH(직접!$A983,raw_공고목록!C:C,0))</f>
        <v>#N/A</v>
      </c>
      <c r="AD983" s="61" t="e">
        <f t="shared" si="371"/>
        <v>#N/A</v>
      </c>
      <c r="AE983" s="186" t="e">
        <f>LEFT(VLOOKUP($A983,raw_공고목록!$C:$X,7,FALSE),10)</f>
        <v>#N/A</v>
      </c>
      <c r="AF983" s="9" t="e">
        <f>VLOOKUP(A983,raw_부광!A:L,12,FALSE)</f>
        <v>#N/A</v>
      </c>
    </row>
    <row r="984" spans="2:32" ht="12.6" customHeight="1">
      <c r="B984" s="189" t="e">
        <f>VLOOKUP(A984,raw_아이건설넷목록!$B:$R,2,FALSE)</f>
        <v>#N/A</v>
      </c>
      <c r="C984" s="18" t="e">
        <f>VLOOKUP($A984,raw_아이건설넷목록!$B:$R,10,FALSE)</f>
        <v>#N/A</v>
      </c>
      <c r="D984" s="19" t="s">
        <v>20</v>
      </c>
      <c r="E984" s="115" t="e">
        <f>VLOOKUP($A984,raw_아이건설넷목록!$B:$R,6,FALSE)</f>
        <v>#N/A</v>
      </c>
      <c r="F984" s="115" t="e">
        <f>VLOOKUP($A984,raw_아이건설넷목록!$B:$R,5,FALSE)</f>
        <v>#N/A</v>
      </c>
      <c r="G984" s="184"/>
      <c r="H984" s="115" t="e">
        <f>VLOOKUP($A984,raw_아이건설넷목록!$B:$R,8,FALSE)</f>
        <v>#N/A</v>
      </c>
      <c r="I984" s="114" t="e">
        <f>IF(E984="","-",IF(E984&lt;1000000000,낙찰하한율!$B$3,IF(AND(E984&lt;5000000000,E984&gt;=1000000000),낙찰하한율!$B$4,IF(AND(E984&gt;=5000000000,E984&lt;10000000000),낙찰하한율!$B$5,IF(AND(E984&gt;=10000000000,E984&lt;30000000000),낙찰하한율!$B$6)))))</f>
        <v>#N/A</v>
      </c>
      <c r="J984" s="115" t="e">
        <f t="shared" si="358"/>
        <v>#N/A</v>
      </c>
      <c r="K984" s="115" t="e">
        <f>VLOOKUP($A984,raw_아이건설넷목록!$B:$R,9,FALSE)</f>
        <v>#N/A</v>
      </c>
      <c r="L984" s="115" t="e">
        <f t="shared" si="359"/>
        <v>#N/A</v>
      </c>
      <c r="M984" s="120" t="e">
        <f t="shared" si="360"/>
        <v>#N/A</v>
      </c>
      <c r="N984" s="115" t="e">
        <f t="shared" si="361"/>
        <v>#N/A</v>
      </c>
      <c r="O984" s="119" t="e">
        <f t="shared" si="362"/>
        <v>#N/A</v>
      </c>
      <c r="P984" s="119"/>
      <c r="Q984" s="116" t="e">
        <f t="shared" si="363"/>
        <v>#N/A</v>
      </c>
      <c r="R984" s="134" t="e">
        <f>VLOOKUP(A984,raw_아이건설넷결과!C:J,8,FALSE)</f>
        <v>#N/A</v>
      </c>
      <c r="S984" s="115" t="e">
        <f>VLOOKUP(A984,raw_아이건설넷결과!C:N,10,FALSE)</f>
        <v>#N/A</v>
      </c>
      <c r="T984" s="126" t="e">
        <f t="shared" si="364"/>
        <v>#N/A</v>
      </c>
      <c r="U984" s="123" t="e">
        <f t="shared" si="365"/>
        <v>#N/A</v>
      </c>
      <c r="V984" s="123"/>
      <c r="W984" s="178" t="e">
        <f>VLOOKUP(A984,raw_아이건설넷결과!C:H,6,FALSE)</f>
        <v>#N/A</v>
      </c>
      <c r="X984" s="84" t="e">
        <f t="shared" si="366"/>
        <v>#N/A</v>
      </c>
      <c r="Y984" s="118" t="e">
        <f t="shared" si="367"/>
        <v>#N/A</v>
      </c>
      <c r="Z984" s="121" t="e">
        <f t="shared" si="368"/>
        <v>#N/A</v>
      </c>
      <c r="AA984" s="83" t="e">
        <f t="shared" si="369"/>
        <v>#N/A</v>
      </c>
      <c r="AB984" s="118" t="e">
        <f t="shared" si="370"/>
        <v>#N/A</v>
      </c>
      <c r="AC984" s="61" t="e">
        <f>INDEX(raw_공고목록!A:A,MATCH(직접!$A984,raw_공고목록!C:C,0))</f>
        <v>#N/A</v>
      </c>
      <c r="AD984" s="61" t="e">
        <f t="shared" si="371"/>
        <v>#N/A</v>
      </c>
      <c r="AE984" s="186" t="e">
        <f>LEFT(VLOOKUP($A984,raw_공고목록!$C:$X,7,FALSE),10)</f>
        <v>#N/A</v>
      </c>
      <c r="AF984" s="9" t="e">
        <f>VLOOKUP(A984,raw_부광!A:L,12,FALSE)</f>
        <v>#N/A</v>
      </c>
    </row>
    <row r="985" spans="2:32" ht="12.6" customHeight="1">
      <c r="B985" s="189" t="e">
        <f>VLOOKUP(A985,raw_아이건설넷목록!$B:$R,2,FALSE)</f>
        <v>#N/A</v>
      </c>
      <c r="C985" s="18" t="e">
        <f>VLOOKUP($A985,raw_아이건설넷목록!$B:$R,10,FALSE)</f>
        <v>#N/A</v>
      </c>
      <c r="D985" s="19" t="s">
        <v>20</v>
      </c>
      <c r="E985" s="115" t="e">
        <f>VLOOKUP($A985,raw_아이건설넷목록!$B:$R,6,FALSE)</f>
        <v>#N/A</v>
      </c>
      <c r="F985" s="115" t="e">
        <f>VLOOKUP($A985,raw_아이건설넷목록!$B:$R,5,FALSE)</f>
        <v>#N/A</v>
      </c>
      <c r="G985" s="184"/>
      <c r="H985" s="115" t="e">
        <f>VLOOKUP($A985,raw_아이건설넷목록!$B:$R,8,FALSE)</f>
        <v>#N/A</v>
      </c>
      <c r="I985" s="114" t="e">
        <f>IF(E985="","-",IF(E985&lt;1000000000,낙찰하한율!$B$3,IF(AND(E985&lt;5000000000,E985&gt;=1000000000),낙찰하한율!$B$4,IF(AND(E985&gt;=5000000000,E985&lt;10000000000),낙찰하한율!$B$5,IF(AND(E985&gt;=10000000000,E985&lt;30000000000),낙찰하한율!$B$6)))))</f>
        <v>#N/A</v>
      </c>
      <c r="J985" s="115" t="e">
        <f t="shared" si="358"/>
        <v>#N/A</v>
      </c>
      <c r="K985" s="115" t="e">
        <f>VLOOKUP($A985,raw_아이건설넷목록!$B:$R,9,FALSE)</f>
        <v>#N/A</v>
      </c>
      <c r="L985" s="115" t="e">
        <f t="shared" si="359"/>
        <v>#N/A</v>
      </c>
      <c r="M985" s="120" t="e">
        <f t="shared" si="360"/>
        <v>#N/A</v>
      </c>
      <c r="N985" s="115" t="e">
        <f t="shared" si="361"/>
        <v>#N/A</v>
      </c>
      <c r="O985" s="119" t="e">
        <f t="shared" si="362"/>
        <v>#N/A</v>
      </c>
      <c r="P985" s="119"/>
      <c r="Q985" s="116" t="e">
        <f t="shared" si="363"/>
        <v>#N/A</v>
      </c>
      <c r="R985" s="134" t="e">
        <f>VLOOKUP(A985,raw_아이건설넷결과!C:J,8,FALSE)</f>
        <v>#N/A</v>
      </c>
      <c r="S985" s="115" t="e">
        <f>VLOOKUP(A985,raw_아이건설넷결과!C:N,10,FALSE)</f>
        <v>#N/A</v>
      </c>
      <c r="T985" s="126" t="e">
        <f t="shared" si="364"/>
        <v>#N/A</v>
      </c>
      <c r="U985" s="123" t="e">
        <f t="shared" si="365"/>
        <v>#N/A</v>
      </c>
      <c r="V985" s="123"/>
      <c r="W985" s="178" t="e">
        <f>VLOOKUP(A985,raw_아이건설넷결과!C:H,6,FALSE)</f>
        <v>#N/A</v>
      </c>
      <c r="X985" s="84" t="e">
        <f t="shared" si="366"/>
        <v>#N/A</v>
      </c>
      <c r="Y985" s="118" t="e">
        <f t="shared" si="367"/>
        <v>#N/A</v>
      </c>
      <c r="Z985" s="121" t="e">
        <f t="shared" si="368"/>
        <v>#N/A</v>
      </c>
      <c r="AA985" s="83" t="e">
        <f t="shared" si="369"/>
        <v>#N/A</v>
      </c>
      <c r="AB985" s="118" t="e">
        <f t="shared" si="370"/>
        <v>#N/A</v>
      </c>
      <c r="AC985" s="61" t="e">
        <f>INDEX(raw_공고목록!A:A,MATCH(직접!$A985,raw_공고목록!C:C,0))</f>
        <v>#N/A</v>
      </c>
      <c r="AD985" s="61" t="e">
        <f t="shared" si="371"/>
        <v>#N/A</v>
      </c>
      <c r="AE985" s="186" t="e">
        <f>LEFT(VLOOKUP($A985,raw_공고목록!$C:$X,7,FALSE),10)</f>
        <v>#N/A</v>
      </c>
      <c r="AF985" s="9" t="e">
        <f>VLOOKUP(A985,raw_부광!A:L,12,FALSE)</f>
        <v>#N/A</v>
      </c>
    </row>
    <row r="986" spans="2:32" ht="12.6" customHeight="1">
      <c r="B986" s="189" t="e">
        <f>VLOOKUP(A986,raw_아이건설넷목록!$B:$R,2,FALSE)</f>
        <v>#N/A</v>
      </c>
      <c r="C986" s="18" t="e">
        <f>VLOOKUP($A986,raw_아이건설넷목록!$B:$R,10,FALSE)</f>
        <v>#N/A</v>
      </c>
      <c r="D986" s="19" t="s">
        <v>20</v>
      </c>
      <c r="E986" s="115" t="e">
        <f>VLOOKUP($A986,raw_아이건설넷목록!$B:$R,6,FALSE)</f>
        <v>#N/A</v>
      </c>
      <c r="F986" s="115" t="e">
        <f>VLOOKUP($A986,raw_아이건설넷목록!$B:$R,5,FALSE)</f>
        <v>#N/A</v>
      </c>
      <c r="G986" s="184"/>
      <c r="H986" s="115" t="e">
        <f>VLOOKUP($A986,raw_아이건설넷목록!$B:$R,8,FALSE)</f>
        <v>#N/A</v>
      </c>
      <c r="I986" s="114" t="e">
        <f>IF(E986="","-",IF(E986&lt;1000000000,낙찰하한율!$B$3,IF(AND(E986&lt;5000000000,E986&gt;=1000000000),낙찰하한율!$B$4,IF(AND(E986&gt;=5000000000,E986&lt;10000000000),낙찰하한율!$B$5,IF(AND(E986&gt;=10000000000,E986&lt;30000000000),낙찰하한율!$B$6)))))</f>
        <v>#N/A</v>
      </c>
      <c r="J986" s="115" t="e">
        <f t="shared" si="358"/>
        <v>#N/A</v>
      </c>
      <c r="K986" s="115" t="e">
        <f>VLOOKUP($A986,raw_아이건설넷목록!$B:$R,9,FALSE)</f>
        <v>#N/A</v>
      </c>
      <c r="L986" s="115" t="e">
        <f t="shared" si="359"/>
        <v>#N/A</v>
      </c>
      <c r="M986" s="120" t="e">
        <f t="shared" si="360"/>
        <v>#N/A</v>
      </c>
      <c r="N986" s="115" t="e">
        <f t="shared" si="361"/>
        <v>#N/A</v>
      </c>
      <c r="O986" s="119" t="e">
        <f t="shared" si="362"/>
        <v>#N/A</v>
      </c>
      <c r="P986" s="119"/>
      <c r="Q986" s="116" t="e">
        <f t="shared" si="363"/>
        <v>#N/A</v>
      </c>
      <c r="R986" s="134" t="e">
        <f>VLOOKUP(A986,raw_아이건설넷결과!C:J,8,FALSE)</f>
        <v>#N/A</v>
      </c>
      <c r="S986" s="115" t="e">
        <f>VLOOKUP(A986,raw_아이건설넷결과!C:N,10,FALSE)</f>
        <v>#N/A</v>
      </c>
      <c r="T986" s="126" t="e">
        <f t="shared" si="364"/>
        <v>#N/A</v>
      </c>
      <c r="U986" s="123" t="e">
        <f t="shared" si="365"/>
        <v>#N/A</v>
      </c>
      <c r="V986" s="123"/>
      <c r="W986" s="178" t="e">
        <f>VLOOKUP(A986,raw_아이건설넷결과!C:H,6,FALSE)</f>
        <v>#N/A</v>
      </c>
      <c r="X986" s="84" t="e">
        <f t="shared" si="366"/>
        <v>#N/A</v>
      </c>
      <c r="Y986" s="118" t="e">
        <f t="shared" si="367"/>
        <v>#N/A</v>
      </c>
      <c r="Z986" s="121" t="e">
        <f t="shared" si="368"/>
        <v>#N/A</v>
      </c>
      <c r="AA986" s="83" t="e">
        <f t="shared" si="369"/>
        <v>#N/A</v>
      </c>
      <c r="AB986" s="118" t="e">
        <f t="shared" si="370"/>
        <v>#N/A</v>
      </c>
      <c r="AC986" s="61" t="e">
        <f>INDEX(raw_공고목록!A:A,MATCH(직접!$A986,raw_공고목록!C:C,0))</f>
        <v>#N/A</v>
      </c>
      <c r="AD986" s="61" t="e">
        <f t="shared" si="371"/>
        <v>#N/A</v>
      </c>
      <c r="AE986" s="186" t="e">
        <f>LEFT(VLOOKUP($A986,raw_공고목록!$C:$X,7,FALSE),10)</f>
        <v>#N/A</v>
      </c>
      <c r="AF986" s="9" t="e">
        <f>VLOOKUP(A986,raw_부광!A:L,12,FALSE)</f>
        <v>#N/A</v>
      </c>
    </row>
    <row r="987" spans="2:32" ht="12.6" customHeight="1">
      <c r="B987" s="189" t="e">
        <f>VLOOKUP(A987,raw_아이건설넷목록!$B:$R,2,FALSE)</f>
        <v>#N/A</v>
      </c>
      <c r="C987" s="18" t="e">
        <f>VLOOKUP($A987,raw_아이건설넷목록!$B:$R,10,FALSE)</f>
        <v>#N/A</v>
      </c>
      <c r="D987" s="19" t="s">
        <v>20</v>
      </c>
      <c r="E987" s="115" t="e">
        <f>VLOOKUP($A987,raw_아이건설넷목록!$B:$R,6,FALSE)</f>
        <v>#N/A</v>
      </c>
      <c r="F987" s="115" t="e">
        <f>VLOOKUP($A987,raw_아이건설넷목록!$B:$R,5,FALSE)</f>
        <v>#N/A</v>
      </c>
      <c r="G987" s="184"/>
      <c r="H987" s="115" t="e">
        <f>VLOOKUP($A987,raw_아이건설넷목록!$B:$R,8,FALSE)</f>
        <v>#N/A</v>
      </c>
      <c r="I987" s="114" t="e">
        <f>IF(E987="","-",IF(E987&lt;1000000000,낙찰하한율!$B$3,IF(AND(E987&lt;5000000000,E987&gt;=1000000000),낙찰하한율!$B$4,IF(AND(E987&gt;=5000000000,E987&lt;10000000000),낙찰하한율!$B$5,IF(AND(E987&gt;=10000000000,E987&lt;30000000000),낙찰하한율!$B$6)))))</f>
        <v>#N/A</v>
      </c>
      <c r="J987" s="115" t="e">
        <f t="shared" si="358"/>
        <v>#N/A</v>
      </c>
      <c r="K987" s="115" t="e">
        <f>VLOOKUP($A987,raw_아이건설넷목록!$B:$R,9,FALSE)</f>
        <v>#N/A</v>
      </c>
      <c r="L987" s="115" t="e">
        <f t="shared" si="359"/>
        <v>#N/A</v>
      </c>
      <c r="M987" s="120" t="e">
        <f t="shared" si="360"/>
        <v>#N/A</v>
      </c>
      <c r="N987" s="115" t="e">
        <f t="shared" si="361"/>
        <v>#N/A</v>
      </c>
      <c r="O987" s="119" t="e">
        <f t="shared" si="362"/>
        <v>#N/A</v>
      </c>
      <c r="P987" s="119"/>
      <c r="Q987" s="116" t="e">
        <f t="shared" si="363"/>
        <v>#N/A</v>
      </c>
      <c r="R987" s="134" t="e">
        <f>VLOOKUP(A987,raw_아이건설넷결과!C:J,8,FALSE)</f>
        <v>#N/A</v>
      </c>
      <c r="S987" s="115" t="e">
        <f>VLOOKUP(A987,raw_아이건설넷결과!C:N,10,FALSE)</f>
        <v>#N/A</v>
      </c>
      <c r="T987" s="126" t="e">
        <f t="shared" si="364"/>
        <v>#N/A</v>
      </c>
      <c r="U987" s="123" t="e">
        <f t="shared" si="365"/>
        <v>#N/A</v>
      </c>
      <c r="V987" s="123"/>
      <c r="W987" s="178" t="e">
        <f>VLOOKUP(A987,raw_아이건설넷결과!C:H,6,FALSE)</f>
        <v>#N/A</v>
      </c>
      <c r="X987" s="84" t="e">
        <f t="shared" si="366"/>
        <v>#N/A</v>
      </c>
      <c r="Y987" s="118" t="e">
        <f t="shared" si="367"/>
        <v>#N/A</v>
      </c>
      <c r="Z987" s="121" t="e">
        <f t="shared" si="368"/>
        <v>#N/A</v>
      </c>
      <c r="AA987" s="83" t="e">
        <f t="shared" si="369"/>
        <v>#N/A</v>
      </c>
      <c r="AB987" s="118" t="e">
        <f t="shared" si="370"/>
        <v>#N/A</v>
      </c>
      <c r="AC987" s="61" t="e">
        <f>INDEX(raw_공고목록!A:A,MATCH(직접!$A987,raw_공고목록!C:C,0))</f>
        <v>#N/A</v>
      </c>
      <c r="AD987" s="61" t="e">
        <f t="shared" si="371"/>
        <v>#N/A</v>
      </c>
      <c r="AE987" s="186" t="e">
        <f>LEFT(VLOOKUP($A987,raw_공고목록!$C:$X,7,FALSE),10)</f>
        <v>#N/A</v>
      </c>
      <c r="AF987" s="9" t="e">
        <f>VLOOKUP(A987,raw_부광!A:L,12,FALSE)</f>
        <v>#N/A</v>
      </c>
    </row>
    <row r="988" spans="2:32" ht="12.6" customHeight="1">
      <c r="B988" s="189" t="e">
        <f>VLOOKUP(A988,raw_아이건설넷목록!$B:$R,2,FALSE)</f>
        <v>#N/A</v>
      </c>
      <c r="C988" s="18" t="e">
        <f>VLOOKUP($A988,raw_아이건설넷목록!$B:$R,10,FALSE)</f>
        <v>#N/A</v>
      </c>
      <c r="D988" s="19" t="s">
        <v>20</v>
      </c>
      <c r="E988" s="115" t="e">
        <f>VLOOKUP($A988,raw_아이건설넷목록!$B:$R,6,FALSE)</f>
        <v>#N/A</v>
      </c>
      <c r="F988" s="115" t="e">
        <f>VLOOKUP($A988,raw_아이건설넷목록!$B:$R,5,FALSE)</f>
        <v>#N/A</v>
      </c>
      <c r="G988" s="184"/>
      <c r="H988" s="115" t="e">
        <f>VLOOKUP($A988,raw_아이건설넷목록!$B:$R,8,FALSE)</f>
        <v>#N/A</v>
      </c>
      <c r="I988" s="114" t="e">
        <f>IF(E988="","-",IF(E988&lt;1000000000,낙찰하한율!$B$3,IF(AND(E988&lt;5000000000,E988&gt;=1000000000),낙찰하한율!$B$4,IF(AND(E988&gt;=5000000000,E988&lt;10000000000),낙찰하한율!$B$5,IF(AND(E988&gt;=10000000000,E988&lt;30000000000),낙찰하한율!$B$6)))))</f>
        <v>#N/A</v>
      </c>
      <c r="J988" s="115" t="e">
        <f t="shared" si="358"/>
        <v>#N/A</v>
      </c>
      <c r="K988" s="115" t="e">
        <f>VLOOKUP($A988,raw_아이건설넷목록!$B:$R,9,FALSE)</f>
        <v>#N/A</v>
      </c>
      <c r="L988" s="115" t="e">
        <f t="shared" si="359"/>
        <v>#N/A</v>
      </c>
      <c r="M988" s="120" t="e">
        <f t="shared" si="360"/>
        <v>#N/A</v>
      </c>
      <c r="N988" s="115" t="e">
        <f t="shared" si="361"/>
        <v>#N/A</v>
      </c>
      <c r="O988" s="119" t="e">
        <f t="shared" si="362"/>
        <v>#N/A</v>
      </c>
      <c r="P988" s="119"/>
      <c r="Q988" s="116" t="e">
        <f t="shared" si="363"/>
        <v>#N/A</v>
      </c>
      <c r="R988" s="134" t="e">
        <f>VLOOKUP(A988,raw_아이건설넷결과!C:J,8,FALSE)</f>
        <v>#N/A</v>
      </c>
      <c r="S988" s="115" t="e">
        <f>VLOOKUP(A988,raw_아이건설넷결과!C:N,10,FALSE)</f>
        <v>#N/A</v>
      </c>
      <c r="T988" s="126" t="e">
        <f t="shared" si="364"/>
        <v>#N/A</v>
      </c>
      <c r="U988" s="123" t="e">
        <f t="shared" si="365"/>
        <v>#N/A</v>
      </c>
      <c r="V988" s="123"/>
      <c r="W988" s="178" t="e">
        <f>VLOOKUP(A988,raw_아이건설넷결과!C:H,6,FALSE)</f>
        <v>#N/A</v>
      </c>
      <c r="X988" s="84" t="e">
        <f t="shared" si="366"/>
        <v>#N/A</v>
      </c>
      <c r="Y988" s="118" t="e">
        <f t="shared" si="367"/>
        <v>#N/A</v>
      </c>
      <c r="Z988" s="121" t="e">
        <f t="shared" si="368"/>
        <v>#N/A</v>
      </c>
      <c r="AA988" s="83" t="e">
        <f t="shared" si="369"/>
        <v>#N/A</v>
      </c>
      <c r="AB988" s="118" t="e">
        <f t="shared" si="370"/>
        <v>#N/A</v>
      </c>
      <c r="AC988" s="61" t="e">
        <f>INDEX(raw_공고목록!A:A,MATCH(직접!$A988,raw_공고목록!C:C,0))</f>
        <v>#N/A</v>
      </c>
      <c r="AD988" s="61" t="e">
        <f t="shared" si="371"/>
        <v>#N/A</v>
      </c>
      <c r="AE988" s="186" t="e">
        <f>LEFT(VLOOKUP($A988,raw_공고목록!$C:$X,7,FALSE),10)</f>
        <v>#N/A</v>
      </c>
      <c r="AF988" s="9" t="e">
        <f>VLOOKUP(A988,raw_부광!A:L,12,FALSE)</f>
        <v>#N/A</v>
      </c>
    </row>
    <row r="989" spans="2:32" ht="12.6" customHeight="1">
      <c r="B989" s="189" t="e">
        <f>VLOOKUP(A989,raw_아이건설넷목록!$B:$R,2,FALSE)</f>
        <v>#N/A</v>
      </c>
      <c r="C989" s="18" t="e">
        <f>VLOOKUP($A989,raw_아이건설넷목록!$B:$R,10,FALSE)</f>
        <v>#N/A</v>
      </c>
      <c r="D989" s="19" t="s">
        <v>20</v>
      </c>
      <c r="E989" s="115" t="e">
        <f>VLOOKUP($A989,raw_아이건설넷목록!$B:$R,6,FALSE)</f>
        <v>#N/A</v>
      </c>
      <c r="F989" s="115" t="e">
        <f>VLOOKUP($A989,raw_아이건설넷목록!$B:$R,5,FALSE)</f>
        <v>#N/A</v>
      </c>
      <c r="G989" s="184"/>
      <c r="H989" s="115" t="e">
        <f>VLOOKUP($A989,raw_아이건설넷목록!$B:$R,8,FALSE)</f>
        <v>#N/A</v>
      </c>
      <c r="I989" s="114" t="e">
        <f>IF(E989="","-",IF(E989&lt;1000000000,낙찰하한율!$B$3,IF(AND(E989&lt;5000000000,E989&gt;=1000000000),낙찰하한율!$B$4,IF(AND(E989&gt;=5000000000,E989&lt;10000000000),낙찰하한율!$B$5,IF(AND(E989&gt;=10000000000,E989&lt;30000000000),낙찰하한율!$B$6)))))</f>
        <v>#N/A</v>
      </c>
      <c r="J989" s="115" t="e">
        <f t="shared" si="358"/>
        <v>#N/A</v>
      </c>
      <c r="K989" s="115" t="e">
        <f>VLOOKUP($A989,raw_아이건설넷목록!$B:$R,9,FALSE)</f>
        <v>#N/A</v>
      </c>
      <c r="L989" s="115" t="e">
        <f t="shared" si="359"/>
        <v>#N/A</v>
      </c>
      <c r="M989" s="120" t="e">
        <f t="shared" si="360"/>
        <v>#N/A</v>
      </c>
      <c r="N989" s="115" t="e">
        <f t="shared" si="361"/>
        <v>#N/A</v>
      </c>
      <c r="O989" s="119" t="e">
        <f t="shared" si="362"/>
        <v>#N/A</v>
      </c>
      <c r="P989" s="119"/>
      <c r="Q989" s="116" t="e">
        <f t="shared" si="363"/>
        <v>#N/A</v>
      </c>
      <c r="R989" s="134" t="e">
        <f>VLOOKUP(A989,raw_아이건설넷결과!C:J,8,FALSE)</f>
        <v>#N/A</v>
      </c>
      <c r="S989" s="115" t="e">
        <f>VLOOKUP(A989,raw_아이건설넷결과!C:N,10,FALSE)</f>
        <v>#N/A</v>
      </c>
      <c r="T989" s="126" t="e">
        <f t="shared" si="364"/>
        <v>#N/A</v>
      </c>
      <c r="U989" s="123" t="e">
        <f t="shared" si="365"/>
        <v>#N/A</v>
      </c>
      <c r="V989" s="123"/>
      <c r="W989" s="178" t="e">
        <f>VLOOKUP(A989,raw_아이건설넷결과!C:H,6,FALSE)</f>
        <v>#N/A</v>
      </c>
      <c r="X989" s="84" t="e">
        <f t="shared" si="366"/>
        <v>#N/A</v>
      </c>
      <c r="Y989" s="118" t="e">
        <f t="shared" si="367"/>
        <v>#N/A</v>
      </c>
      <c r="Z989" s="121" t="e">
        <f t="shared" si="368"/>
        <v>#N/A</v>
      </c>
      <c r="AA989" s="83" t="e">
        <f t="shared" si="369"/>
        <v>#N/A</v>
      </c>
      <c r="AB989" s="118" t="e">
        <f t="shared" si="370"/>
        <v>#N/A</v>
      </c>
      <c r="AC989" s="61" t="e">
        <f>INDEX(raw_공고목록!A:A,MATCH(직접!$A989,raw_공고목록!C:C,0))</f>
        <v>#N/A</v>
      </c>
      <c r="AD989" s="61" t="e">
        <f t="shared" si="371"/>
        <v>#N/A</v>
      </c>
      <c r="AE989" s="186" t="e">
        <f>LEFT(VLOOKUP($A989,raw_공고목록!$C:$X,7,FALSE),10)</f>
        <v>#N/A</v>
      </c>
      <c r="AF989" s="9" t="e">
        <f>VLOOKUP(A989,raw_부광!A:L,12,FALSE)</f>
        <v>#N/A</v>
      </c>
    </row>
    <row r="990" spans="2:32" ht="12.6" customHeight="1">
      <c r="B990" s="189" t="e">
        <f>VLOOKUP(A990,raw_아이건설넷목록!$B:$R,2,FALSE)</f>
        <v>#N/A</v>
      </c>
      <c r="C990" s="18" t="e">
        <f>VLOOKUP($A990,raw_아이건설넷목록!$B:$R,10,FALSE)</f>
        <v>#N/A</v>
      </c>
      <c r="D990" s="19" t="s">
        <v>20</v>
      </c>
      <c r="E990" s="115" t="e">
        <f>VLOOKUP($A990,raw_아이건설넷목록!$B:$R,6,FALSE)</f>
        <v>#N/A</v>
      </c>
      <c r="F990" s="115" t="e">
        <f>VLOOKUP($A990,raw_아이건설넷목록!$B:$R,5,FALSE)</f>
        <v>#N/A</v>
      </c>
      <c r="G990" s="184"/>
      <c r="H990" s="115" t="e">
        <f>VLOOKUP($A990,raw_아이건설넷목록!$B:$R,8,FALSE)</f>
        <v>#N/A</v>
      </c>
      <c r="I990" s="114" t="e">
        <f>IF(E990="","-",IF(E990&lt;1000000000,낙찰하한율!$B$3,IF(AND(E990&lt;5000000000,E990&gt;=1000000000),낙찰하한율!$B$4,IF(AND(E990&gt;=5000000000,E990&lt;10000000000),낙찰하한율!$B$5,IF(AND(E990&gt;=10000000000,E990&lt;30000000000),낙찰하한율!$B$6)))))</f>
        <v>#N/A</v>
      </c>
      <c r="J990" s="115" t="e">
        <f t="shared" si="358"/>
        <v>#N/A</v>
      </c>
      <c r="K990" s="115" t="e">
        <f>VLOOKUP($A990,raw_아이건설넷목록!$B:$R,9,FALSE)</f>
        <v>#N/A</v>
      </c>
      <c r="L990" s="115" t="e">
        <f t="shared" si="359"/>
        <v>#N/A</v>
      </c>
      <c r="M990" s="120" t="e">
        <f t="shared" si="360"/>
        <v>#N/A</v>
      </c>
      <c r="N990" s="115" t="e">
        <f t="shared" si="361"/>
        <v>#N/A</v>
      </c>
      <c r="O990" s="119" t="e">
        <f t="shared" si="362"/>
        <v>#N/A</v>
      </c>
      <c r="P990" s="119"/>
      <c r="Q990" s="116" t="e">
        <f t="shared" si="363"/>
        <v>#N/A</v>
      </c>
      <c r="R990" s="134" t="e">
        <f>VLOOKUP(A990,raw_아이건설넷결과!C:J,8,FALSE)</f>
        <v>#N/A</v>
      </c>
      <c r="S990" s="115" t="e">
        <f>VLOOKUP(A990,raw_아이건설넷결과!C:N,10,FALSE)</f>
        <v>#N/A</v>
      </c>
      <c r="T990" s="126" t="e">
        <f t="shared" si="364"/>
        <v>#N/A</v>
      </c>
      <c r="U990" s="123" t="e">
        <f t="shared" si="365"/>
        <v>#N/A</v>
      </c>
      <c r="V990" s="123"/>
      <c r="W990" s="178" t="e">
        <f>VLOOKUP(A990,raw_아이건설넷결과!C:H,6,FALSE)</f>
        <v>#N/A</v>
      </c>
      <c r="X990" s="84" t="e">
        <f t="shared" si="366"/>
        <v>#N/A</v>
      </c>
      <c r="Y990" s="118" t="e">
        <f t="shared" si="367"/>
        <v>#N/A</v>
      </c>
      <c r="Z990" s="121" t="e">
        <f t="shared" si="368"/>
        <v>#N/A</v>
      </c>
      <c r="AA990" s="83" t="e">
        <f t="shared" si="369"/>
        <v>#N/A</v>
      </c>
      <c r="AB990" s="118" t="e">
        <f t="shared" si="370"/>
        <v>#N/A</v>
      </c>
      <c r="AC990" s="61" t="e">
        <f>INDEX(raw_공고목록!A:A,MATCH(직접!$A990,raw_공고목록!C:C,0))</f>
        <v>#N/A</v>
      </c>
      <c r="AD990" s="61" t="e">
        <f t="shared" si="371"/>
        <v>#N/A</v>
      </c>
      <c r="AE990" s="186" t="e">
        <f>LEFT(VLOOKUP($A990,raw_공고목록!$C:$X,7,FALSE),10)</f>
        <v>#N/A</v>
      </c>
      <c r="AF990" s="9" t="e">
        <f>VLOOKUP(A990,raw_부광!A:L,12,FALSE)</f>
        <v>#N/A</v>
      </c>
    </row>
    <row r="991" spans="2:32" ht="12.6" customHeight="1">
      <c r="B991" s="189" t="e">
        <f>VLOOKUP(A991,raw_아이건설넷목록!$B:$R,2,FALSE)</f>
        <v>#N/A</v>
      </c>
      <c r="C991" s="18" t="e">
        <f>VLOOKUP($A991,raw_아이건설넷목록!$B:$R,10,FALSE)</f>
        <v>#N/A</v>
      </c>
      <c r="D991" s="19" t="s">
        <v>20</v>
      </c>
      <c r="E991" s="115" t="e">
        <f>VLOOKUP($A991,raw_아이건설넷목록!$B:$R,6,FALSE)</f>
        <v>#N/A</v>
      </c>
      <c r="F991" s="115" t="e">
        <f>VLOOKUP($A991,raw_아이건설넷목록!$B:$R,5,FALSE)</f>
        <v>#N/A</v>
      </c>
      <c r="G991" s="184"/>
      <c r="H991" s="115" t="e">
        <f>VLOOKUP($A991,raw_아이건설넷목록!$B:$R,8,FALSE)</f>
        <v>#N/A</v>
      </c>
      <c r="I991" s="114" t="e">
        <f>IF(E991="","-",IF(E991&lt;1000000000,낙찰하한율!$B$3,IF(AND(E991&lt;5000000000,E991&gt;=1000000000),낙찰하한율!$B$4,IF(AND(E991&gt;=5000000000,E991&lt;10000000000),낙찰하한율!$B$5,IF(AND(E991&gt;=10000000000,E991&lt;30000000000),낙찰하한율!$B$6)))))</f>
        <v>#N/A</v>
      </c>
      <c r="J991" s="115" t="e">
        <f t="shared" si="358"/>
        <v>#N/A</v>
      </c>
      <c r="K991" s="115" t="e">
        <f>VLOOKUP($A991,raw_아이건설넷목록!$B:$R,9,FALSE)</f>
        <v>#N/A</v>
      </c>
      <c r="L991" s="115" t="e">
        <f t="shared" si="359"/>
        <v>#N/A</v>
      </c>
      <c r="M991" s="120" t="e">
        <f t="shared" si="360"/>
        <v>#N/A</v>
      </c>
      <c r="N991" s="115" t="e">
        <f t="shared" si="361"/>
        <v>#N/A</v>
      </c>
      <c r="O991" s="119" t="e">
        <f t="shared" si="362"/>
        <v>#N/A</v>
      </c>
      <c r="P991" s="119"/>
      <c r="Q991" s="116" t="e">
        <f t="shared" si="363"/>
        <v>#N/A</v>
      </c>
      <c r="R991" s="134" t="e">
        <f>VLOOKUP(A991,raw_아이건설넷결과!C:J,8,FALSE)</f>
        <v>#N/A</v>
      </c>
      <c r="S991" s="115" t="e">
        <f>VLOOKUP(A991,raw_아이건설넷결과!C:N,10,FALSE)</f>
        <v>#N/A</v>
      </c>
      <c r="T991" s="126" t="e">
        <f t="shared" si="364"/>
        <v>#N/A</v>
      </c>
      <c r="U991" s="123" t="e">
        <f t="shared" si="365"/>
        <v>#N/A</v>
      </c>
      <c r="V991" s="123"/>
      <c r="W991" s="178" t="e">
        <f>VLOOKUP(A991,raw_아이건설넷결과!C:H,6,FALSE)</f>
        <v>#N/A</v>
      </c>
      <c r="X991" s="84" t="e">
        <f t="shared" si="366"/>
        <v>#N/A</v>
      </c>
      <c r="Y991" s="118" t="e">
        <f t="shared" si="367"/>
        <v>#N/A</v>
      </c>
      <c r="Z991" s="121" t="e">
        <f t="shared" si="368"/>
        <v>#N/A</v>
      </c>
      <c r="AA991" s="83" t="e">
        <f t="shared" si="369"/>
        <v>#N/A</v>
      </c>
      <c r="AB991" s="118" t="e">
        <f t="shared" si="370"/>
        <v>#N/A</v>
      </c>
      <c r="AC991" s="61" t="e">
        <f>INDEX(raw_공고목록!A:A,MATCH(직접!$A991,raw_공고목록!C:C,0))</f>
        <v>#N/A</v>
      </c>
      <c r="AD991" s="61" t="e">
        <f t="shared" si="371"/>
        <v>#N/A</v>
      </c>
      <c r="AE991" s="186" t="e">
        <f>LEFT(VLOOKUP($A991,raw_공고목록!$C:$X,7,FALSE),10)</f>
        <v>#N/A</v>
      </c>
      <c r="AF991" s="9" t="e">
        <f>VLOOKUP(A991,raw_부광!A:L,12,FALSE)</f>
        <v>#N/A</v>
      </c>
    </row>
    <row r="992" spans="2:32" ht="12.6" customHeight="1">
      <c r="B992" s="189" t="e">
        <f>VLOOKUP(A992,raw_아이건설넷목록!$B:$R,2,FALSE)</f>
        <v>#N/A</v>
      </c>
      <c r="C992" s="18" t="e">
        <f>VLOOKUP($A992,raw_아이건설넷목록!$B:$R,10,FALSE)</f>
        <v>#N/A</v>
      </c>
      <c r="D992" s="19" t="s">
        <v>20</v>
      </c>
      <c r="E992" s="115" t="e">
        <f>VLOOKUP($A992,raw_아이건설넷목록!$B:$R,6,FALSE)</f>
        <v>#N/A</v>
      </c>
      <c r="F992" s="115" t="e">
        <f>VLOOKUP($A992,raw_아이건설넷목록!$B:$R,5,FALSE)</f>
        <v>#N/A</v>
      </c>
      <c r="G992" s="184"/>
      <c r="H992" s="115" t="e">
        <f>VLOOKUP($A992,raw_아이건설넷목록!$B:$R,8,FALSE)</f>
        <v>#N/A</v>
      </c>
      <c r="I992" s="114" t="e">
        <f>IF(E992="","-",IF(E992&lt;1000000000,낙찰하한율!$B$3,IF(AND(E992&lt;5000000000,E992&gt;=1000000000),낙찰하한율!$B$4,IF(AND(E992&gt;=5000000000,E992&lt;10000000000),낙찰하한율!$B$5,IF(AND(E992&gt;=10000000000,E992&lt;30000000000),낙찰하한율!$B$6)))))</f>
        <v>#N/A</v>
      </c>
      <c r="J992" s="115" t="e">
        <f t="shared" si="358"/>
        <v>#N/A</v>
      </c>
      <c r="K992" s="115" t="e">
        <f>VLOOKUP($A992,raw_아이건설넷목록!$B:$R,9,FALSE)</f>
        <v>#N/A</v>
      </c>
      <c r="L992" s="115" t="e">
        <f t="shared" si="359"/>
        <v>#N/A</v>
      </c>
      <c r="M992" s="120" t="e">
        <f t="shared" si="360"/>
        <v>#N/A</v>
      </c>
      <c r="N992" s="115" t="e">
        <f t="shared" si="361"/>
        <v>#N/A</v>
      </c>
      <c r="O992" s="119" t="e">
        <f t="shared" si="362"/>
        <v>#N/A</v>
      </c>
      <c r="P992" s="119"/>
      <c r="Q992" s="116" t="e">
        <f t="shared" si="363"/>
        <v>#N/A</v>
      </c>
      <c r="R992" s="134" t="e">
        <f>VLOOKUP(A992,raw_아이건설넷결과!C:J,8,FALSE)</f>
        <v>#N/A</v>
      </c>
      <c r="S992" s="115" t="e">
        <f>VLOOKUP(A992,raw_아이건설넷결과!C:N,10,FALSE)</f>
        <v>#N/A</v>
      </c>
      <c r="T992" s="126" t="e">
        <f t="shared" si="364"/>
        <v>#N/A</v>
      </c>
      <c r="U992" s="123" t="e">
        <f t="shared" si="365"/>
        <v>#N/A</v>
      </c>
      <c r="V992" s="123"/>
      <c r="W992" s="178" t="e">
        <f>VLOOKUP(A992,raw_아이건설넷결과!C:H,6,FALSE)</f>
        <v>#N/A</v>
      </c>
      <c r="X992" s="84" t="e">
        <f t="shared" si="366"/>
        <v>#N/A</v>
      </c>
      <c r="Y992" s="118" t="e">
        <f t="shared" si="367"/>
        <v>#N/A</v>
      </c>
      <c r="Z992" s="121" t="e">
        <f t="shared" si="368"/>
        <v>#N/A</v>
      </c>
      <c r="AA992" s="83" t="e">
        <f t="shared" si="369"/>
        <v>#N/A</v>
      </c>
      <c r="AB992" s="118" t="e">
        <f t="shared" si="370"/>
        <v>#N/A</v>
      </c>
      <c r="AC992" s="61" t="e">
        <f>INDEX(raw_공고목록!A:A,MATCH(직접!$A992,raw_공고목록!C:C,0))</f>
        <v>#N/A</v>
      </c>
      <c r="AD992" s="61" t="e">
        <f t="shared" si="371"/>
        <v>#N/A</v>
      </c>
      <c r="AE992" s="186" t="e">
        <f>LEFT(VLOOKUP($A992,raw_공고목록!$C:$X,7,FALSE),10)</f>
        <v>#N/A</v>
      </c>
      <c r="AF992" s="9" t="e">
        <f>VLOOKUP(A992,raw_부광!A:L,12,FALSE)</f>
        <v>#N/A</v>
      </c>
    </row>
    <row r="993" spans="2:32" ht="12.6" customHeight="1">
      <c r="B993" s="189" t="e">
        <f>VLOOKUP(A993,raw_아이건설넷목록!$B:$R,2,FALSE)</f>
        <v>#N/A</v>
      </c>
      <c r="C993" s="18" t="e">
        <f>VLOOKUP($A993,raw_아이건설넷목록!$B:$R,10,FALSE)</f>
        <v>#N/A</v>
      </c>
      <c r="D993" s="19" t="s">
        <v>20</v>
      </c>
      <c r="E993" s="115" t="e">
        <f>VLOOKUP($A993,raw_아이건설넷목록!$B:$R,6,FALSE)</f>
        <v>#N/A</v>
      </c>
      <c r="F993" s="115" t="e">
        <f>VLOOKUP($A993,raw_아이건설넷목록!$B:$R,5,FALSE)</f>
        <v>#N/A</v>
      </c>
      <c r="G993" s="184"/>
      <c r="H993" s="115" t="e">
        <f>VLOOKUP($A993,raw_아이건설넷목록!$B:$R,8,FALSE)</f>
        <v>#N/A</v>
      </c>
      <c r="I993" s="114" t="e">
        <f>IF(E993="","-",IF(E993&lt;1000000000,낙찰하한율!$B$3,IF(AND(E993&lt;5000000000,E993&gt;=1000000000),낙찰하한율!$B$4,IF(AND(E993&gt;=5000000000,E993&lt;10000000000),낙찰하한율!$B$5,IF(AND(E993&gt;=10000000000,E993&lt;30000000000),낙찰하한율!$B$6)))))</f>
        <v>#N/A</v>
      </c>
      <c r="J993" s="115" t="e">
        <f t="shared" si="358"/>
        <v>#N/A</v>
      </c>
      <c r="K993" s="115" t="e">
        <f>VLOOKUP($A993,raw_아이건설넷목록!$B:$R,9,FALSE)</f>
        <v>#N/A</v>
      </c>
      <c r="L993" s="115" t="e">
        <f t="shared" si="359"/>
        <v>#N/A</v>
      </c>
      <c r="M993" s="120" t="e">
        <f t="shared" si="360"/>
        <v>#N/A</v>
      </c>
      <c r="N993" s="115" t="e">
        <f t="shared" si="361"/>
        <v>#N/A</v>
      </c>
      <c r="O993" s="119" t="e">
        <f t="shared" si="362"/>
        <v>#N/A</v>
      </c>
      <c r="P993" s="119"/>
      <c r="Q993" s="116" t="e">
        <f t="shared" si="363"/>
        <v>#N/A</v>
      </c>
      <c r="R993" s="134" t="e">
        <f>VLOOKUP(A993,raw_아이건설넷결과!C:J,8,FALSE)</f>
        <v>#N/A</v>
      </c>
      <c r="S993" s="115" t="e">
        <f>VLOOKUP(A993,raw_아이건설넷결과!C:N,10,FALSE)</f>
        <v>#N/A</v>
      </c>
      <c r="T993" s="126" t="e">
        <f t="shared" si="364"/>
        <v>#N/A</v>
      </c>
      <c r="U993" s="123" t="e">
        <f t="shared" si="365"/>
        <v>#N/A</v>
      </c>
      <c r="V993" s="123"/>
      <c r="W993" s="178" t="e">
        <f>VLOOKUP(A993,raw_아이건설넷결과!C:H,6,FALSE)</f>
        <v>#N/A</v>
      </c>
      <c r="X993" s="84" t="e">
        <f t="shared" si="366"/>
        <v>#N/A</v>
      </c>
      <c r="Y993" s="118" t="e">
        <f t="shared" si="367"/>
        <v>#N/A</v>
      </c>
      <c r="Z993" s="121" t="e">
        <f t="shared" si="368"/>
        <v>#N/A</v>
      </c>
      <c r="AA993" s="83" t="e">
        <f t="shared" si="369"/>
        <v>#N/A</v>
      </c>
      <c r="AB993" s="118" t="e">
        <f t="shared" si="370"/>
        <v>#N/A</v>
      </c>
      <c r="AC993" s="61" t="e">
        <f>INDEX(raw_공고목록!A:A,MATCH(직접!$A993,raw_공고목록!C:C,0))</f>
        <v>#N/A</v>
      </c>
      <c r="AD993" s="61" t="e">
        <f t="shared" si="371"/>
        <v>#N/A</v>
      </c>
      <c r="AE993" s="186" t="e">
        <f>LEFT(VLOOKUP($A993,raw_공고목록!$C:$X,7,FALSE),10)</f>
        <v>#N/A</v>
      </c>
      <c r="AF993" s="9" t="e">
        <f>VLOOKUP(A993,raw_부광!A:L,12,FALSE)</f>
        <v>#N/A</v>
      </c>
    </row>
    <row r="994" spans="2:32" ht="12.6" customHeight="1">
      <c r="B994" s="189" t="e">
        <f>VLOOKUP(A994,raw_아이건설넷목록!$B:$R,2,FALSE)</f>
        <v>#N/A</v>
      </c>
      <c r="C994" s="18" t="e">
        <f>VLOOKUP($A994,raw_아이건설넷목록!$B:$R,10,FALSE)</f>
        <v>#N/A</v>
      </c>
      <c r="D994" s="19" t="s">
        <v>20</v>
      </c>
      <c r="E994" s="115" t="e">
        <f>VLOOKUP($A994,raw_아이건설넷목록!$B:$R,6,FALSE)</f>
        <v>#N/A</v>
      </c>
      <c r="F994" s="115" t="e">
        <f>VLOOKUP($A994,raw_아이건설넷목록!$B:$R,5,FALSE)</f>
        <v>#N/A</v>
      </c>
      <c r="G994" s="184"/>
      <c r="H994" s="115" t="e">
        <f>VLOOKUP($A994,raw_아이건설넷목록!$B:$R,8,FALSE)</f>
        <v>#N/A</v>
      </c>
      <c r="I994" s="114" t="e">
        <f>IF(E994="","-",IF(E994&lt;1000000000,낙찰하한율!$B$3,IF(AND(E994&lt;5000000000,E994&gt;=1000000000),낙찰하한율!$B$4,IF(AND(E994&gt;=5000000000,E994&lt;10000000000),낙찰하한율!$B$5,IF(AND(E994&gt;=10000000000,E994&lt;30000000000),낙찰하한율!$B$6)))))</f>
        <v>#N/A</v>
      </c>
      <c r="J994" s="115" t="e">
        <f t="shared" si="358"/>
        <v>#N/A</v>
      </c>
      <c r="K994" s="115" t="e">
        <f>VLOOKUP($A994,raw_아이건설넷목록!$B:$R,9,FALSE)</f>
        <v>#N/A</v>
      </c>
      <c r="L994" s="115" t="e">
        <f t="shared" si="359"/>
        <v>#N/A</v>
      </c>
      <c r="M994" s="120" t="e">
        <f t="shared" si="360"/>
        <v>#N/A</v>
      </c>
      <c r="N994" s="115" t="e">
        <f t="shared" si="361"/>
        <v>#N/A</v>
      </c>
      <c r="O994" s="119" t="e">
        <f t="shared" si="362"/>
        <v>#N/A</v>
      </c>
      <c r="P994" s="119"/>
      <c r="Q994" s="116" t="e">
        <f t="shared" si="363"/>
        <v>#N/A</v>
      </c>
      <c r="R994" s="134" t="e">
        <f>VLOOKUP(A994,raw_아이건설넷결과!C:J,8,FALSE)</f>
        <v>#N/A</v>
      </c>
      <c r="S994" s="115" t="e">
        <f>VLOOKUP(A994,raw_아이건설넷결과!C:N,10,FALSE)</f>
        <v>#N/A</v>
      </c>
      <c r="T994" s="126" t="e">
        <f t="shared" si="364"/>
        <v>#N/A</v>
      </c>
      <c r="U994" s="123" t="e">
        <f t="shared" si="365"/>
        <v>#N/A</v>
      </c>
      <c r="V994" s="123"/>
      <c r="W994" s="178" t="e">
        <f>VLOOKUP(A994,raw_아이건설넷결과!C:H,6,FALSE)</f>
        <v>#N/A</v>
      </c>
      <c r="X994" s="84" t="e">
        <f t="shared" si="366"/>
        <v>#N/A</v>
      </c>
      <c r="Y994" s="118" t="e">
        <f t="shared" si="367"/>
        <v>#N/A</v>
      </c>
      <c r="Z994" s="121" t="e">
        <f t="shared" si="368"/>
        <v>#N/A</v>
      </c>
      <c r="AA994" s="83" t="e">
        <f t="shared" si="369"/>
        <v>#N/A</v>
      </c>
      <c r="AB994" s="118" t="e">
        <f t="shared" si="370"/>
        <v>#N/A</v>
      </c>
      <c r="AC994" s="61" t="e">
        <f>INDEX(raw_공고목록!A:A,MATCH(직접!$A994,raw_공고목록!C:C,0))</f>
        <v>#N/A</v>
      </c>
      <c r="AD994" s="61" t="e">
        <f t="shared" si="371"/>
        <v>#N/A</v>
      </c>
      <c r="AE994" s="186" t="e">
        <f>LEFT(VLOOKUP($A994,raw_공고목록!$C:$X,7,FALSE),10)</f>
        <v>#N/A</v>
      </c>
      <c r="AF994" s="9" t="e">
        <f>VLOOKUP(A994,raw_부광!A:L,12,FALSE)</f>
        <v>#N/A</v>
      </c>
    </row>
    <row r="995" spans="2:32" ht="12.6" customHeight="1">
      <c r="B995" s="189" t="e">
        <f>VLOOKUP(A995,raw_아이건설넷목록!$B:$R,2,FALSE)</f>
        <v>#N/A</v>
      </c>
      <c r="C995" s="18" t="e">
        <f>VLOOKUP($A995,raw_아이건설넷목록!$B:$R,10,FALSE)</f>
        <v>#N/A</v>
      </c>
      <c r="D995" s="19" t="s">
        <v>20</v>
      </c>
      <c r="E995" s="115" t="e">
        <f>VLOOKUP($A995,raw_아이건설넷목록!$B:$R,6,FALSE)</f>
        <v>#N/A</v>
      </c>
      <c r="F995" s="115" t="e">
        <f>VLOOKUP($A995,raw_아이건설넷목록!$B:$R,5,FALSE)</f>
        <v>#N/A</v>
      </c>
      <c r="G995" s="184"/>
      <c r="H995" s="115" t="e">
        <f>VLOOKUP($A995,raw_아이건설넷목록!$B:$R,8,FALSE)</f>
        <v>#N/A</v>
      </c>
      <c r="I995" s="114" t="e">
        <f>IF(E995="","-",IF(E995&lt;1000000000,낙찰하한율!$B$3,IF(AND(E995&lt;5000000000,E995&gt;=1000000000),낙찰하한율!$B$4,IF(AND(E995&gt;=5000000000,E995&lt;10000000000),낙찰하한율!$B$5,IF(AND(E995&gt;=10000000000,E995&lt;30000000000),낙찰하한율!$B$6)))))</f>
        <v>#N/A</v>
      </c>
      <c r="J995" s="115" t="e">
        <f t="shared" si="358"/>
        <v>#N/A</v>
      </c>
      <c r="K995" s="115" t="e">
        <f>VLOOKUP($A995,raw_아이건설넷목록!$B:$R,9,FALSE)</f>
        <v>#N/A</v>
      </c>
      <c r="L995" s="115" t="e">
        <f t="shared" si="359"/>
        <v>#N/A</v>
      </c>
      <c r="M995" s="120" t="e">
        <f t="shared" si="360"/>
        <v>#N/A</v>
      </c>
      <c r="N995" s="115" t="e">
        <f t="shared" si="361"/>
        <v>#N/A</v>
      </c>
      <c r="O995" s="119" t="e">
        <f t="shared" si="362"/>
        <v>#N/A</v>
      </c>
      <c r="P995" s="119"/>
      <c r="Q995" s="116" t="e">
        <f t="shared" si="363"/>
        <v>#N/A</v>
      </c>
      <c r="R995" s="134" t="e">
        <f>VLOOKUP(A995,raw_아이건설넷결과!C:J,8,FALSE)</f>
        <v>#N/A</v>
      </c>
      <c r="S995" s="115" t="e">
        <f>VLOOKUP(A995,raw_아이건설넷결과!C:N,10,FALSE)</f>
        <v>#N/A</v>
      </c>
      <c r="T995" s="126" t="e">
        <f t="shared" si="364"/>
        <v>#N/A</v>
      </c>
      <c r="U995" s="123" t="e">
        <f t="shared" si="365"/>
        <v>#N/A</v>
      </c>
      <c r="V995" s="123"/>
      <c r="W995" s="178" t="e">
        <f>VLOOKUP(A995,raw_아이건설넷결과!C:H,6,FALSE)</f>
        <v>#N/A</v>
      </c>
      <c r="X995" s="84" t="e">
        <f t="shared" si="366"/>
        <v>#N/A</v>
      </c>
      <c r="Y995" s="118" t="e">
        <f t="shared" si="367"/>
        <v>#N/A</v>
      </c>
      <c r="Z995" s="121" t="e">
        <f t="shared" si="368"/>
        <v>#N/A</v>
      </c>
      <c r="AA995" s="83" t="e">
        <f t="shared" si="369"/>
        <v>#N/A</v>
      </c>
      <c r="AB995" s="118" t="e">
        <f t="shared" si="370"/>
        <v>#N/A</v>
      </c>
      <c r="AC995" s="61" t="e">
        <f>INDEX(raw_공고목록!A:A,MATCH(직접!$A995,raw_공고목록!C:C,0))</f>
        <v>#N/A</v>
      </c>
      <c r="AD995" s="61" t="e">
        <f t="shared" si="371"/>
        <v>#N/A</v>
      </c>
      <c r="AE995" s="186" t="e">
        <f>LEFT(VLOOKUP($A995,raw_공고목록!$C:$X,7,FALSE),10)</f>
        <v>#N/A</v>
      </c>
      <c r="AF995" s="9" t="e">
        <f>VLOOKUP(A995,raw_부광!A:L,12,FALSE)</f>
        <v>#N/A</v>
      </c>
    </row>
    <row r="996" spans="2:32" ht="12.6" customHeight="1">
      <c r="B996" s="189" t="e">
        <f>VLOOKUP(A996,raw_아이건설넷목록!$B:$R,2,FALSE)</f>
        <v>#N/A</v>
      </c>
      <c r="C996" s="18" t="e">
        <f>VLOOKUP($A996,raw_아이건설넷목록!$B:$R,10,FALSE)</f>
        <v>#N/A</v>
      </c>
      <c r="D996" s="19" t="s">
        <v>20</v>
      </c>
      <c r="E996" s="115" t="e">
        <f>VLOOKUP($A996,raw_아이건설넷목록!$B:$R,6,FALSE)</f>
        <v>#N/A</v>
      </c>
      <c r="F996" s="115" t="e">
        <f>VLOOKUP($A996,raw_아이건설넷목록!$B:$R,5,FALSE)</f>
        <v>#N/A</v>
      </c>
      <c r="G996" s="184"/>
      <c r="H996" s="115" t="e">
        <f>VLOOKUP($A996,raw_아이건설넷목록!$B:$R,8,FALSE)</f>
        <v>#N/A</v>
      </c>
      <c r="I996" s="114" t="e">
        <f>IF(E996="","-",IF(E996&lt;1000000000,낙찰하한율!$B$3,IF(AND(E996&lt;5000000000,E996&gt;=1000000000),낙찰하한율!$B$4,IF(AND(E996&gt;=5000000000,E996&lt;10000000000),낙찰하한율!$B$5,IF(AND(E996&gt;=10000000000,E996&lt;30000000000),낙찰하한율!$B$6)))))</f>
        <v>#N/A</v>
      </c>
      <c r="J996" s="115" t="e">
        <f t="shared" si="358"/>
        <v>#N/A</v>
      </c>
      <c r="K996" s="115" t="e">
        <f>VLOOKUP($A996,raw_아이건설넷목록!$B:$R,9,FALSE)</f>
        <v>#N/A</v>
      </c>
      <c r="L996" s="115" t="e">
        <f t="shared" si="359"/>
        <v>#N/A</v>
      </c>
      <c r="M996" s="120" t="e">
        <f t="shared" si="360"/>
        <v>#N/A</v>
      </c>
      <c r="N996" s="115" t="e">
        <f t="shared" si="361"/>
        <v>#N/A</v>
      </c>
      <c r="O996" s="119" t="e">
        <f t="shared" si="362"/>
        <v>#N/A</v>
      </c>
      <c r="P996" s="119"/>
      <c r="Q996" s="116" t="e">
        <f t="shared" si="363"/>
        <v>#N/A</v>
      </c>
      <c r="R996" s="134" t="e">
        <f>VLOOKUP(A996,raw_아이건설넷결과!C:J,8,FALSE)</f>
        <v>#N/A</v>
      </c>
      <c r="S996" s="115" t="e">
        <f>VLOOKUP(A996,raw_아이건설넷결과!C:N,10,FALSE)</f>
        <v>#N/A</v>
      </c>
      <c r="T996" s="126" t="e">
        <f t="shared" si="364"/>
        <v>#N/A</v>
      </c>
      <c r="U996" s="123" t="e">
        <f t="shared" si="365"/>
        <v>#N/A</v>
      </c>
      <c r="V996" s="123"/>
      <c r="W996" s="178" t="e">
        <f>VLOOKUP(A996,raw_아이건설넷결과!C:H,6,FALSE)</f>
        <v>#N/A</v>
      </c>
      <c r="X996" s="84" t="e">
        <f t="shared" si="366"/>
        <v>#N/A</v>
      </c>
      <c r="Y996" s="118" t="e">
        <f t="shared" si="367"/>
        <v>#N/A</v>
      </c>
      <c r="Z996" s="121" t="e">
        <f t="shared" si="368"/>
        <v>#N/A</v>
      </c>
      <c r="AA996" s="83" t="e">
        <f t="shared" si="369"/>
        <v>#N/A</v>
      </c>
      <c r="AB996" s="118" t="e">
        <f t="shared" si="370"/>
        <v>#N/A</v>
      </c>
      <c r="AC996" s="61" t="e">
        <f>INDEX(raw_공고목록!A:A,MATCH(직접!$A996,raw_공고목록!C:C,0))</f>
        <v>#N/A</v>
      </c>
      <c r="AD996" s="61" t="e">
        <f t="shared" si="371"/>
        <v>#N/A</v>
      </c>
      <c r="AE996" s="186" t="e">
        <f>LEFT(VLOOKUP($A996,raw_공고목록!$C:$X,7,FALSE),10)</f>
        <v>#N/A</v>
      </c>
      <c r="AF996" s="9" t="e">
        <f>VLOOKUP(A996,raw_부광!A:L,12,FALSE)</f>
        <v>#N/A</v>
      </c>
    </row>
    <row r="997" spans="2:32" ht="12.6" customHeight="1">
      <c r="B997" s="189" t="e">
        <f>VLOOKUP(A997,raw_아이건설넷목록!$B:$R,2,FALSE)</f>
        <v>#N/A</v>
      </c>
      <c r="C997" s="18" t="e">
        <f>VLOOKUP($A997,raw_아이건설넷목록!$B:$R,10,FALSE)</f>
        <v>#N/A</v>
      </c>
      <c r="D997" s="19" t="s">
        <v>20</v>
      </c>
      <c r="E997" s="115" t="e">
        <f>VLOOKUP($A997,raw_아이건설넷목록!$B:$R,6,FALSE)</f>
        <v>#N/A</v>
      </c>
      <c r="F997" s="115" t="e">
        <f>VLOOKUP($A997,raw_아이건설넷목록!$B:$R,5,FALSE)</f>
        <v>#N/A</v>
      </c>
      <c r="G997" s="184"/>
      <c r="H997" s="115" t="e">
        <f>VLOOKUP($A997,raw_아이건설넷목록!$B:$R,8,FALSE)</f>
        <v>#N/A</v>
      </c>
      <c r="I997" s="114" t="e">
        <f>IF(E997="","-",IF(E997&lt;1000000000,낙찰하한율!$B$3,IF(AND(E997&lt;5000000000,E997&gt;=1000000000),낙찰하한율!$B$4,IF(AND(E997&gt;=5000000000,E997&lt;10000000000),낙찰하한율!$B$5,IF(AND(E997&gt;=10000000000,E997&lt;30000000000),낙찰하한율!$B$6)))))</f>
        <v>#N/A</v>
      </c>
      <c r="J997" s="115" t="e">
        <f t="shared" si="358"/>
        <v>#N/A</v>
      </c>
      <c r="K997" s="115" t="e">
        <f>VLOOKUP($A997,raw_아이건설넷목록!$B:$R,9,FALSE)</f>
        <v>#N/A</v>
      </c>
      <c r="L997" s="115" t="e">
        <f t="shared" si="359"/>
        <v>#N/A</v>
      </c>
      <c r="M997" s="120" t="e">
        <f t="shared" si="360"/>
        <v>#N/A</v>
      </c>
      <c r="N997" s="115" t="e">
        <f t="shared" si="361"/>
        <v>#N/A</v>
      </c>
      <c r="O997" s="119" t="e">
        <f t="shared" si="362"/>
        <v>#N/A</v>
      </c>
      <c r="P997" s="119"/>
      <c r="Q997" s="116" t="e">
        <f t="shared" si="363"/>
        <v>#N/A</v>
      </c>
      <c r="R997" s="134" t="e">
        <f>VLOOKUP(A997,raw_아이건설넷결과!C:J,8,FALSE)</f>
        <v>#N/A</v>
      </c>
      <c r="S997" s="115" t="e">
        <f>VLOOKUP(A997,raw_아이건설넷결과!C:N,10,FALSE)</f>
        <v>#N/A</v>
      </c>
      <c r="T997" s="126" t="e">
        <f t="shared" si="364"/>
        <v>#N/A</v>
      </c>
      <c r="U997" s="123" t="e">
        <f t="shared" si="365"/>
        <v>#N/A</v>
      </c>
      <c r="V997" s="123"/>
      <c r="W997" s="178" t="e">
        <f>VLOOKUP(A997,raw_아이건설넷결과!C:H,6,FALSE)</f>
        <v>#N/A</v>
      </c>
      <c r="X997" s="84" t="e">
        <f t="shared" si="366"/>
        <v>#N/A</v>
      </c>
      <c r="Y997" s="118" t="e">
        <f t="shared" si="367"/>
        <v>#N/A</v>
      </c>
      <c r="Z997" s="121" t="e">
        <f t="shared" si="368"/>
        <v>#N/A</v>
      </c>
      <c r="AA997" s="83" t="e">
        <f t="shared" si="369"/>
        <v>#N/A</v>
      </c>
      <c r="AB997" s="118" t="e">
        <f t="shared" si="370"/>
        <v>#N/A</v>
      </c>
      <c r="AC997" s="61" t="e">
        <f>INDEX(raw_공고목록!A:A,MATCH(직접!$A997,raw_공고목록!C:C,0))</f>
        <v>#N/A</v>
      </c>
      <c r="AD997" s="61" t="e">
        <f t="shared" si="371"/>
        <v>#N/A</v>
      </c>
      <c r="AE997" s="186" t="e">
        <f>LEFT(VLOOKUP($A997,raw_공고목록!$C:$X,7,FALSE),10)</f>
        <v>#N/A</v>
      </c>
      <c r="AF997" s="9" t="e">
        <f>VLOOKUP(A997,raw_부광!A:L,12,FALSE)</f>
        <v>#N/A</v>
      </c>
    </row>
    <row r="998" spans="2:32" ht="12.6" customHeight="1">
      <c r="B998" s="189" t="e">
        <f>VLOOKUP(A998,raw_아이건설넷목록!$B:$R,2,FALSE)</f>
        <v>#N/A</v>
      </c>
      <c r="C998" s="18" t="e">
        <f>VLOOKUP($A998,raw_아이건설넷목록!$B:$R,10,FALSE)</f>
        <v>#N/A</v>
      </c>
      <c r="D998" s="19" t="s">
        <v>20</v>
      </c>
      <c r="E998" s="115" t="e">
        <f>VLOOKUP($A998,raw_아이건설넷목록!$B:$R,6,FALSE)</f>
        <v>#N/A</v>
      </c>
      <c r="F998" s="115" t="e">
        <f>VLOOKUP($A998,raw_아이건설넷목록!$B:$R,5,FALSE)</f>
        <v>#N/A</v>
      </c>
      <c r="G998" s="184"/>
      <c r="H998" s="115" t="e">
        <f>VLOOKUP($A998,raw_아이건설넷목록!$B:$R,8,FALSE)</f>
        <v>#N/A</v>
      </c>
      <c r="I998" s="114" t="e">
        <f>IF(E998="","-",IF(E998&lt;1000000000,낙찰하한율!$B$3,IF(AND(E998&lt;5000000000,E998&gt;=1000000000),낙찰하한율!$B$4,IF(AND(E998&gt;=5000000000,E998&lt;10000000000),낙찰하한율!$B$5,IF(AND(E998&gt;=10000000000,E998&lt;30000000000),낙찰하한율!$B$6)))))</f>
        <v>#N/A</v>
      </c>
      <c r="J998" s="115" t="e">
        <f t="shared" si="358"/>
        <v>#N/A</v>
      </c>
      <c r="K998" s="115" t="e">
        <f>VLOOKUP($A998,raw_아이건설넷목록!$B:$R,9,FALSE)</f>
        <v>#N/A</v>
      </c>
      <c r="L998" s="115" t="e">
        <f t="shared" si="359"/>
        <v>#N/A</v>
      </c>
      <c r="M998" s="120" t="e">
        <f t="shared" si="360"/>
        <v>#N/A</v>
      </c>
      <c r="N998" s="115" t="e">
        <f t="shared" si="361"/>
        <v>#N/A</v>
      </c>
      <c r="O998" s="119" t="e">
        <f t="shared" si="362"/>
        <v>#N/A</v>
      </c>
      <c r="P998" s="119"/>
      <c r="Q998" s="116" t="e">
        <f t="shared" si="363"/>
        <v>#N/A</v>
      </c>
      <c r="R998" s="134" t="e">
        <f>VLOOKUP(A998,raw_아이건설넷결과!C:J,8,FALSE)</f>
        <v>#N/A</v>
      </c>
      <c r="S998" s="115" t="e">
        <f>VLOOKUP(A998,raw_아이건설넷결과!C:N,10,FALSE)</f>
        <v>#N/A</v>
      </c>
      <c r="T998" s="126" t="e">
        <f t="shared" si="364"/>
        <v>#N/A</v>
      </c>
      <c r="U998" s="123" t="e">
        <f t="shared" si="365"/>
        <v>#N/A</v>
      </c>
      <c r="V998" s="123"/>
      <c r="W998" s="178" t="e">
        <f>VLOOKUP(A998,raw_아이건설넷결과!C:H,6,FALSE)</f>
        <v>#N/A</v>
      </c>
      <c r="X998" s="84" t="e">
        <f t="shared" si="366"/>
        <v>#N/A</v>
      </c>
      <c r="Y998" s="118" t="e">
        <f t="shared" si="367"/>
        <v>#N/A</v>
      </c>
      <c r="Z998" s="121" t="e">
        <f t="shared" si="368"/>
        <v>#N/A</v>
      </c>
      <c r="AA998" s="83" t="e">
        <f t="shared" si="369"/>
        <v>#N/A</v>
      </c>
      <c r="AB998" s="118" t="e">
        <f t="shared" si="370"/>
        <v>#N/A</v>
      </c>
      <c r="AC998" s="61" t="e">
        <f>INDEX(raw_공고목록!A:A,MATCH(직접!$A998,raw_공고목록!C:C,0))</f>
        <v>#N/A</v>
      </c>
      <c r="AD998" s="61" t="e">
        <f t="shared" si="371"/>
        <v>#N/A</v>
      </c>
      <c r="AE998" s="186" t="e">
        <f>LEFT(VLOOKUP($A998,raw_공고목록!$C:$X,7,FALSE),10)</f>
        <v>#N/A</v>
      </c>
      <c r="AF998" s="9" t="e">
        <f>VLOOKUP(A998,raw_부광!A:L,12,FALSE)</f>
        <v>#N/A</v>
      </c>
    </row>
    <row r="999" spans="2:32" ht="12.6" customHeight="1">
      <c r="B999" s="189" t="e">
        <f>VLOOKUP(A999,raw_아이건설넷목록!$B:$R,2,FALSE)</f>
        <v>#N/A</v>
      </c>
      <c r="C999" s="18" t="e">
        <f>VLOOKUP($A999,raw_아이건설넷목록!$B:$R,10,FALSE)</f>
        <v>#N/A</v>
      </c>
      <c r="D999" s="19" t="s">
        <v>20</v>
      </c>
      <c r="E999" s="115" t="e">
        <f>VLOOKUP($A999,raw_아이건설넷목록!$B:$R,6,FALSE)</f>
        <v>#N/A</v>
      </c>
      <c r="F999" s="115" t="e">
        <f>VLOOKUP($A999,raw_아이건설넷목록!$B:$R,5,FALSE)</f>
        <v>#N/A</v>
      </c>
      <c r="G999" s="184"/>
      <c r="H999" s="115" t="e">
        <f>VLOOKUP($A999,raw_아이건설넷목록!$B:$R,8,FALSE)</f>
        <v>#N/A</v>
      </c>
      <c r="I999" s="114" t="e">
        <f>IF(E999="","-",IF(E999&lt;1000000000,낙찰하한율!$B$3,IF(AND(E999&lt;5000000000,E999&gt;=1000000000),낙찰하한율!$B$4,IF(AND(E999&gt;=5000000000,E999&lt;10000000000),낙찰하한율!$B$5,IF(AND(E999&gt;=10000000000,E999&lt;30000000000),낙찰하한율!$B$6)))))</f>
        <v>#N/A</v>
      </c>
      <c r="J999" s="115" t="e">
        <f t="shared" si="358"/>
        <v>#N/A</v>
      </c>
      <c r="K999" s="115" t="e">
        <f>VLOOKUP($A999,raw_아이건설넷목록!$B:$R,9,FALSE)</f>
        <v>#N/A</v>
      </c>
      <c r="L999" s="115" t="e">
        <f t="shared" si="359"/>
        <v>#N/A</v>
      </c>
      <c r="M999" s="120" t="e">
        <f t="shared" si="360"/>
        <v>#N/A</v>
      </c>
      <c r="N999" s="115" t="e">
        <f t="shared" si="361"/>
        <v>#N/A</v>
      </c>
      <c r="O999" s="119" t="e">
        <f t="shared" si="362"/>
        <v>#N/A</v>
      </c>
      <c r="P999" s="119"/>
      <c r="Q999" s="116" t="e">
        <f t="shared" si="363"/>
        <v>#N/A</v>
      </c>
      <c r="R999" s="134" t="e">
        <f>VLOOKUP(A999,raw_아이건설넷결과!C:J,8,FALSE)</f>
        <v>#N/A</v>
      </c>
      <c r="S999" s="115" t="e">
        <f>VLOOKUP(A999,raw_아이건설넷결과!C:N,10,FALSE)</f>
        <v>#N/A</v>
      </c>
      <c r="T999" s="126" t="e">
        <f t="shared" si="364"/>
        <v>#N/A</v>
      </c>
      <c r="U999" s="123" t="e">
        <f t="shared" si="365"/>
        <v>#N/A</v>
      </c>
      <c r="V999" s="123"/>
      <c r="W999" s="178" t="e">
        <f>VLOOKUP(A999,raw_아이건설넷결과!C:H,6,FALSE)</f>
        <v>#N/A</v>
      </c>
      <c r="X999" s="84" t="e">
        <f t="shared" si="366"/>
        <v>#N/A</v>
      </c>
      <c r="Y999" s="118" t="e">
        <f t="shared" si="367"/>
        <v>#N/A</v>
      </c>
      <c r="Z999" s="121" t="e">
        <f t="shared" si="368"/>
        <v>#N/A</v>
      </c>
      <c r="AA999" s="83" t="e">
        <f t="shared" si="369"/>
        <v>#N/A</v>
      </c>
      <c r="AB999" s="118" t="e">
        <f t="shared" si="370"/>
        <v>#N/A</v>
      </c>
      <c r="AC999" s="61" t="e">
        <f>INDEX(raw_공고목록!A:A,MATCH(직접!$A999,raw_공고목록!C:C,0))</f>
        <v>#N/A</v>
      </c>
      <c r="AD999" s="61" t="e">
        <f t="shared" si="371"/>
        <v>#N/A</v>
      </c>
      <c r="AE999" s="186" t="e">
        <f>LEFT(VLOOKUP($A999,raw_공고목록!$C:$X,7,FALSE),10)</f>
        <v>#N/A</v>
      </c>
      <c r="AF999" s="9" t="e">
        <f>VLOOKUP(A999,raw_부광!A:L,12,FALSE)</f>
        <v>#N/A</v>
      </c>
    </row>
    <row r="1000" spans="2:32" ht="12.6" customHeight="1">
      <c r="B1000" s="189" t="e">
        <f>VLOOKUP(A1000,raw_아이건설넷목록!$B:$R,2,FALSE)</f>
        <v>#N/A</v>
      </c>
      <c r="C1000" s="18" t="e">
        <f>VLOOKUP($A1000,raw_아이건설넷목록!$B:$R,10,FALSE)</f>
        <v>#N/A</v>
      </c>
      <c r="D1000" s="19" t="s">
        <v>20</v>
      </c>
      <c r="E1000" s="115" t="e">
        <f>VLOOKUP($A1000,raw_아이건설넷목록!$B:$R,6,FALSE)</f>
        <v>#N/A</v>
      </c>
      <c r="F1000" s="115" t="e">
        <f>VLOOKUP($A1000,raw_아이건설넷목록!$B:$R,5,FALSE)</f>
        <v>#N/A</v>
      </c>
      <c r="G1000" s="184"/>
      <c r="H1000" s="115" t="e">
        <f>VLOOKUP($A1000,raw_아이건설넷목록!$B:$R,8,FALSE)</f>
        <v>#N/A</v>
      </c>
      <c r="I1000" s="114" t="e">
        <f>IF(E1000="","-",IF(E1000&lt;1000000000,낙찰하한율!$B$3,IF(AND(E1000&lt;5000000000,E1000&gt;=1000000000),낙찰하한율!$B$4,IF(AND(E1000&gt;=5000000000,E1000&lt;10000000000),낙찰하한율!$B$5,IF(AND(E1000&gt;=10000000000,E1000&lt;30000000000),낙찰하한율!$B$6)))))</f>
        <v>#N/A</v>
      </c>
      <c r="J1000" s="115" t="e">
        <f t="shared" si="358"/>
        <v>#N/A</v>
      </c>
      <c r="K1000" s="115" t="e">
        <f>VLOOKUP($A1000,raw_아이건설넷목록!$B:$R,9,FALSE)</f>
        <v>#N/A</v>
      </c>
      <c r="L1000" s="115" t="e">
        <f t="shared" si="359"/>
        <v>#N/A</v>
      </c>
      <c r="M1000" s="120" t="e">
        <f t="shared" si="360"/>
        <v>#N/A</v>
      </c>
      <c r="N1000" s="115" t="e">
        <f t="shared" si="361"/>
        <v>#N/A</v>
      </c>
      <c r="O1000" s="119" t="e">
        <f t="shared" si="362"/>
        <v>#N/A</v>
      </c>
      <c r="P1000" s="119"/>
      <c r="Q1000" s="116" t="e">
        <f t="shared" si="363"/>
        <v>#N/A</v>
      </c>
      <c r="R1000" s="134" t="e">
        <f>VLOOKUP(A1000,raw_아이건설넷결과!C:J,8,FALSE)</f>
        <v>#N/A</v>
      </c>
      <c r="S1000" s="115" t="e">
        <f>VLOOKUP(A1000,raw_아이건설넷결과!C:N,10,FALSE)</f>
        <v>#N/A</v>
      </c>
      <c r="T1000" s="126" t="e">
        <f t="shared" si="364"/>
        <v>#N/A</v>
      </c>
      <c r="U1000" s="123" t="e">
        <f t="shared" si="365"/>
        <v>#N/A</v>
      </c>
      <c r="V1000" s="123"/>
      <c r="W1000" s="178" t="e">
        <f>VLOOKUP(A1000,raw_아이건설넷결과!C:H,6,FALSE)</f>
        <v>#N/A</v>
      </c>
      <c r="X1000" s="84" t="e">
        <f t="shared" si="366"/>
        <v>#N/A</v>
      </c>
      <c r="Y1000" s="118" t="e">
        <f t="shared" si="367"/>
        <v>#N/A</v>
      </c>
      <c r="Z1000" s="121" t="e">
        <f t="shared" si="368"/>
        <v>#N/A</v>
      </c>
      <c r="AA1000" s="83" t="e">
        <f t="shared" si="369"/>
        <v>#N/A</v>
      </c>
      <c r="AB1000" s="118" t="e">
        <f t="shared" si="370"/>
        <v>#N/A</v>
      </c>
      <c r="AC1000" s="61" t="e">
        <f>INDEX(raw_공고목록!A:A,MATCH(직접!$A1000,raw_공고목록!C:C,0))</f>
        <v>#N/A</v>
      </c>
      <c r="AD1000" s="61" t="e">
        <f t="shared" si="371"/>
        <v>#N/A</v>
      </c>
      <c r="AE1000" s="186" t="e">
        <f>LEFT(VLOOKUP($A1000,raw_공고목록!$C:$X,7,FALSE),10)</f>
        <v>#N/A</v>
      </c>
      <c r="AF1000" s="9" t="e">
        <f>VLOOKUP(A1000,raw_부광!A:L,12,FALSE)</f>
        <v>#N/A</v>
      </c>
    </row>
    <row r="1001" spans="2:32" ht="12.6" customHeight="1">
      <c r="B1001" s="189" t="e">
        <f>VLOOKUP(A1001,raw_아이건설넷목록!$B:$R,2,FALSE)</f>
        <v>#N/A</v>
      </c>
      <c r="C1001" s="18" t="e">
        <f>VLOOKUP($A1001,raw_아이건설넷목록!$B:$R,10,FALSE)</f>
        <v>#N/A</v>
      </c>
      <c r="D1001" s="19" t="s">
        <v>20</v>
      </c>
      <c r="E1001" s="115" t="e">
        <f>VLOOKUP($A1001,raw_아이건설넷목록!$B:$R,6,FALSE)</f>
        <v>#N/A</v>
      </c>
      <c r="F1001" s="115" t="e">
        <f>VLOOKUP($A1001,raw_아이건설넷목록!$B:$R,5,FALSE)</f>
        <v>#N/A</v>
      </c>
      <c r="G1001" s="184"/>
      <c r="H1001" s="115" t="e">
        <f>VLOOKUP($A1001,raw_아이건설넷목록!$B:$R,8,FALSE)</f>
        <v>#N/A</v>
      </c>
      <c r="I1001" s="114" t="e">
        <f>IF(E1001="","-",IF(E1001&lt;1000000000,낙찰하한율!$B$3,IF(AND(E1001&lt;5000000000,E1001&gt;=1000000000),낙찰하한율!$B$4,IF(AND(E1001&gt;=5000000000,E1001&lt;10000000000),낙찰하한율!$B$5,IF(AND(E1001&gt;=10000000000,E1001&lt;30000000000),낙찰하한율!$B$6)))))</f>
        <v>#N/A</v>
      </c>
      <c r="J1001" s="115" t="e">
        <f t="shared" si="358"/>
        <v>#N/A</v>
      </c>
      <c r="K1001" s="115" t="e">
        <f>VLOOKUP($A1001,raw_아이건설넷목록!$B:$R,9,FALSE)</f>
        <v>#N/A</v>
      </c>
      <c r="L1001" s="115" t="e">
        <f t="shared" si="359"/>
        <v>#N/A</v>
      </c>
      <c r="M1001" s="120" t="e">
        <f t="shared" si="360"/>
        <v>#N/A</v>
      </c>
      <c r="N1001" s="115" t="e">
        <f t="shared" si="361"/>
        <v>#N/A</v>
      </c>
      <c r="O1001" s="119" t="e">
        <f t="shared" si="362"/>
        <v>#N/A</v>
      </c>
      <c r="P1001" s="119"/>
      <c r="Q1001" s="116" t="e">
        <f t="shared" si="363"/>
        <v>#N/A</v>
      </c>
      <c r="R1001" s="134" t="e">
        <f>VLOOKUP(A1001,raw_아이건설넷결과!C:J,8,FALSE)</f>
        <v>#N/A</v>
      </c>
      <c r="S1001" s="115" t="e">
        <f>VLOOKUP(A1001,raw_아이건설넷결과!C:N,10,FALSE)</f>
        <v>#N/A</v>
      </c>
      <c r="T1001" s="126" t="e">
        <f t="shared" si="364"/>
        <v>#N/A</v>
      </c>
      <c r="U1001" s="123" t="e">
        <f t="shared" si="365"/>
        <v>#N/A</v>
      </c>
      <c r="V1001" s="123"/>
      <c r="W1001" s="178" t="e">
        <f>VLOOKUP(A1001,raw_아이건설넷결과!C:H,6,FALSE)</f>
        <v>#N/A</v>
      </c>
      <c r="X1001" s="84" t="e">
        <f t="shared" si="366"/>
        <v>#N/A</v>
      </c>
      <c r="Y1001" s="118" t="e">
        <f t="shared" si="367"/>
        <v>#N/A</v>
      </c>
      <c r="Z1001" s="121" t="e">
        <f t="shared" si="368"/>
        <v>#N/A</v>
      </c>
      <c r="AA1001" s="83" t="e">
        <f t="shared" si="369"/>
        <v>#N/A</v>
      </c>
      <c r="AB1001" s="118" t="e">
        <f t="shared" si="370"/>
        <v>#N/A</v>
      </c>
      <c r="AC1001" s="61" t="e">
        <f>INDEX(raw_공고목록!A:A,MATCH(직접!$A1001,raw_공고목록!C:C,0))</f>
        <v>#N/A</v>
      </c>
      <c r="AD1001" s="61" t="e">
        <f t="shared" si="371"/>
        <v>#N/A</v>
      </c>
      <c r="AE1001" s="186" t="e">
        <f>LEFT(VLOOKUP($A1001,raw_공고목록!$C:$X,7,FALSE),10)</f>
        <v>#N/A</v>
      </c>
      <c r="AF1001" s="9" t="e">
        <f>VLOOKUP(A1001,raw_부광!A:L,12,FALSE)</f>
        <v>#N/A</v>
      </c>
    </row>
    <row r="1002" spans="2:32" ht="12.6" customHeight="1">
      <c r="B1002" s="189" t="e">
        <f>VLOOKUP(A1002,raw_아이건설넷목록!$B:$R,2,FALSE)</f>
        <v>#N/A</v>
      </c>
      <c r="C1002" s="18" t="e">
        <f>VLOOKUP($A1002,raw_아이건설넷목록!$B:$R,10,FALSE)</f>
        <v>#N/A</v>
      </c>
      <c r="D1002" s="19" t="s">
        <v>20</v>
      </c>
      <c r="E1002" s="115" t="e">
        <f>VLOOKUP($A1002,raw_아이건설넷목록!$B:$R,6,FALSE)</f>
        <v>#N/A</v>
      </c>
      <c r="F1002" s="115" t="e">
        <f>VLOOKUP($A1002,raw_아이건설넷목록!$B:$R,5,FALSE)</f>
        <v>#N/A</v>
      </c>
      <c r="G1002" s="184"/>
      <c r="H1002" s="115" t="e">
        <f>VLOOKUP($A1002,raw_아이건설넷목록!$B:$R,8,FALSE)</f>
        <v>#N/A</v>
      </c>
      <c r="I1002" s="114" t="e">
        <f>IF(E1002="","-",IF(E1002&lt;1000000000,낙찰하한율!$B$3,IF(AND(E1002&lt;5000000000,E1002&gt;=1000000000),낙찰하한율!$B$4,IF(AND(E1002&gt;=5000000000,E1002&lt;10000000000),낙찰하한율!$B$5,IF(AND(E1002&gt;=10000000000,E1002&lt;30000000000),낙찰하한율!$B$6)))))</f>
        <v>#N/A</v>
      </c>
      <c r="J1002" s="115" t="e">
        <f t="shared" si="358"/>
        <v>#N/A</v>
      </c>
      <c r="K1002" s="115" t="e">
        <f>VLOOKUP($A1002,raw_아이건설넷목록!$B:$R,9,FALSE)</f>
        <v>#N/A</v>
      </c>
      <c r="L1002" s="115" t="e">
        <f t="shared" si="359"/>
        <v>#N/A</v>
      </c>
      <c r="M1002" s="120" t="e">
        <f t="shared" si="360"/>
        <v>#N/A</v>
      </c>
      <c r="N1002" s="115" t="e">
        <f t="shared" si="361"/>
        <v>#N/A</v>
      </c>
      <c r="O1002" s="119" t="e">
        <f t="shared" si="362"/>
        <v>#N/A</v>
      </c>
      <c r="P1002" s="119"/>
      <c r="Q1002" s="116" t="e">
        <f t="shared" si="363"/>
        <v>#N/A</v>
      </c>
      <c r="R1002" s="134" t="e">
        <f>VLOOKUP(A1002,raw_아이건설넷결과!C:J,8,FALSE)</f>
        <v>#N/A</v>
      </c>
      <c r="S1002" s="115" t="e">
        <f>VLOOKUP(A1002,raw_아이건설넷결과!C:N,10,FALSE)</f>
        <v>#N/A</v>
      </c>
      <c r="T1002" s="126" t="e">
        <f t="shared" si="364"/>
        <v>#N/A</v>
      </c>
      <c r="U1002" s="123" t="e">
        <f t="shared" si="365"/>
        <v>#N/A</v>
      </c>
      <c r="V1002" s="123"/>
      <c r="W1002" s="178" t="e">
        <f>VLOOKUP(A1002,raw_아이건설넷결과!C:H,6,FALSE)</f>
        <v>#N/A</v>
      </c>
      <c r="X1002" s="84" t="e">
        <f t="shared" si="366"/>
        <v>#N/A</v>
      </c>
      <c r="Y1002" s="118" t="e">
        <f t="shared" si="367"/>
        <v>#N/A</v>
      </c>
      <c r="Z1002" s="121" t="e">
        <f t="shared" si="368"/>
        <v>#N/A</v>
      </c>
      <c r="AA1002" s="83" t="e">
        <f t="shared" si="369"/>
        <v>#N/A</v>
      </c>
      <c r="AB1002" s="118" t="e">
        <f t="shared" si="370"/>
        <v>#N/A</v>
      </c>
      <c r="AC1002" s="61" t="e">
        <f>INDEX(raw_공고목록!A:A,MATCH(직접!$A1002,raw_공고목록!C:C,0))</f>
        <v>#N/A</v>
      </c>
      <c r="AD1002" s="61" t="e">
        <f t="shared" si="371"/>
        <v>#N/A</v>
      </c>
      <c r="AE1002" s="186" t="e">
        <f>LEFT(VLOOKUP($A1002,raw_공고목록!$C:$X,7,FALSE),10)</f>
        <v>#N/A</v>
      </c>
      <c r="AF1002" s="9" t="e">
        <f>VLOOKUP(A1002,raw_부광!A:L,12,FALSE)</f>
        <v>#N/A</v>
      </c>
    </row>
    <row r="1003" spans="2:32" ht="12.6" customHeight="1">
      <c r="B1003" s="189" t="e">
        <f>VLOOKUP(A1003,raw_아이건설넷목록!$B:$R,2,FALSE)</f>
        <v>#N/A</v>
      </c>
      <c r="C1003" s="18" t="e">
        <f>VLOOKUP($A1003,raw_아이건설넷목록!$B:$R,10,FALSE)</f>
        <v>#N/A</v>
      </c>
      <c r="D1003" s="19" t="s">
        <v>20</v>
      </c>
      <c r="E1003" s="115" t="e">
        <f>VLOOKUP($A1003,raw_아이건설넷목록!$B:$R,6,FALSE)</f>
        <v>#N/A</v>
      </c>
      <c r="F1003" s="115" t="e">
        <f>VLOOKUP($A1003,raw_아이건설넷목록!$B:$R,5,FALSE)</f>
        <v>#N/A</v>
      </c>
      <c r="G1003" s="184"/>
      <c r="H1003" s="115" t="e">
        <f>VLOOKUP($A1003,raw_아이건설넷목록!$B:$R,8,FALSE)</f>
        <v>#N/A</v>
      </c>
      <c r="I1003" s="114" t="e">
        <f>IF(E1003="","-",IF(E1003&lt;1000000000,낙찰하한율!$B$3,IF(AND(E1003&lt;5000000000,E1003&gt;=1000000000),낙찰하한율!$B$4,IF(AND(E1003&gt;=5000000000,E1003&lt;10000000000),낙찰하한율!$B$5,IF(AND(E1003&gt;=10000000000,E1003&lt;30000000000),낙찰하한율!$B$6)))))</f>
        <v>#N/A</v>
      </c>
      <c r="J1003" s="115" t="e">
        <f t="shared" si="358"/>
        <v>#N/A</v>
      </c>
      <c r="K1003" s="115" t="e">
        <f>VLOOKUP($A1003,raw_아이건설넷목록!$B:$R,9,FALSE)</f>
        <v>#N/A</v>
      </c>
      <c r="L1003" s="115" t="e">
        <f t="shared" si="359"/>
        <v>#N/A</v>
      </c>
      <c r="M1003" s="120" t="e">
        <f t="shared" si="360"/>
        <v>#N/A</v>
      </c>
      <c r="N1003" s="115" t="e">
        <f t="shared" si="361"/>
        <v>#N/A</v>
      </c>
      <c r="O1003" s="119" t="e">
        <f t="shared" si="362"/>
        <v>#N/A</v>
      </c>
      <c r="P1003" s="119"/>
      <c r="Q1003" s="116" t="e">
        <f t="shared" si="363"/>
        <v>#N/A</v>
      </c>
      <c r="R1003" s="134" t="e">
        <f>VLOOKUP(A1003,raw_아이건설넷결과!C:J,8,FALSE)</f>
        <v>#N/A</v>
      </c>
      <c r="S1003" s="115" t="e">
        <f>VLOOKUP(A1003,raw_아이건설넷결과!C:N,10,FALSE)</f>
        <v>#N/A</v>
      </c>
      <c r="T1003" s="126" t="e">
        <f t="shared" si="364"/>
        <v>#N/A</v>
      </c>
      <c r="U1003" s="123" t="e">
        <f t="shared" si="365"/>
        <v>#N/A</v>
      </c>
      <c r="V1003" s="123"/>
      <c r="W1003" s="178" t="e">
        <f>VLOOKUP(A1003,raw_아이건설넷결과!C:H,6,FALSE)</f>
        <v>#N/A</v>
      </c>
      <c r="X1003" s="84" t="e">
        <f t="shared" si="366"/>
        <v>#N/A</v>
      </c>
      <c r="Y1003" s="118" t="e">
        <f t="shared" si="367"/>
        <v>#N/A</v>
      </c>
      <c r="Z1003" s="121" t="e">
        <f t="shared" si="368"/>
        <v>#N/A</v>
      </c>
      <c r="AA1003" s="83" t="e">
        <f t="shared" si="369"/>
        <v>#N/A</v>
      </c>
      <c r="AB1003" s="118" t="e">
        <f t="shared" si="370"/>
        <v>#N/A</v>
      </c>
      <c r="AC1003" s="61" t="e">
        <f>INDEX(raw_공고목록!A:A,MATCH(직접!$A1003,raw_공고목록!C:C,0))</f>
        <v>#N/A</v>
      </c>
      <c r="AD1003" s="61" t="e">
        <f t="shared" si="371"/>
        <v>#N/A</v>
      </c>
      <c r="AE1003" s="186" t="e">
        <f>LEFT(VLOOKUP($A1003,raw_공고목록!$C:$X,7,FALSE),10)</f>
        <v>#N/A</v>
      </c>
      <c r="AF1003" s="9" t="e">
        <f>VLOOKUP(A1003,raw_부광!A:L,12,FALSE)</f>
        <v>#N/A</v>
      </c>
    </row>
    <row r="1004" spans="2:32" ht="12.6" customHeight="1">
      <c r="B1004" s="189" t="e">
        <f>VLOOKUP(A1004,raw_아이건설넷목록!$B:$R,2,FALSE)</f>
        <v>#N/A</v>
      </c>
      <c r="C1004" s="18" t="e">
        <f>VLOOKUP($A1004,raw_아이건설넷목록!$B:$R,10,FALSE)</f>
        <v>#N/A</v>
      </c>
      <c r="D1004" s="19" t="s">
        <v>20</v>
      </c>
      <c r="E1004" s="115" t="e">
        <f>VLOOKUP($A1004,raw_아이건설넷목록!$B:$R,6,FALSE)</f>
        <v>#N/A</v>
      </c>
      <c r="F1004" s="115" t="e">
        <f>VLOOKUP($A1004,raw_아이건설넷목록!$B:$R,5,FALSE)</f>
        <v>#N/A</v>
      </c>
      <c r="G1004" s="184"/>
      <c r="H1004" s="115" t="e">
        <f>VLOOKUP($A1004,raw_아이건설넷목록!$B:$R,8,FALSE)</f>
        <v>#N/A</v>
      </c>
      <c r="I1004" s="114" t="e">
        <f>IF(E1004="","-",IF(E1004&lt;1000000000,낙찰하한율!$B$3,IF(AND(E1004&lt;5000000000,E1004&gt;=1000000000),낙찰하한율!$B$4,IF(AND(E1004&gt;=5000000000,E1004&lt;10000000000),낙찰하한율!$B$5,IF(AND(E1004&gt;=10000000000,E1004&lt;30000000000),낙찰하한율!$B$6)))))</f>
        <v>#N/A</v>
      </c>
      <c r="J1004" s="115" t="e">
        <f t="shared" si="358"/>
        <v>#N/A</v>
      </c>
      <c r="K1004" s="115" t="e">
        <f>VLOOKUP($A1004,raw_아이건설넷목록!$B:$R,9,FALSE)</f>
        <v>#N/A</v>
      </c>
      <c r="L1004" s="115" t="e">
        <f t="shared" si="359"/>
        <v>#N/A</v>
      </c>
      <c r="M1004" s="120" t="e">
        <f t="shared" si="360"/>
        <v>#N/A</v>
      </c>
      <c r="N1004" s="115" t="e">
        <f t="shared" si="361"/>
        <v>#N/A</v>
      </c>
      <c r="O1004" s="119" t="e">
        <f t="shared" si="362"/>
        <v>#N/A</v>
      </c>
      <c r="P1004" s="119"/>
      <c r="Q1004" s="116" t="e">
        <f t="shared" si="363"/>
        <v>#N/A</v>
      </c>
      <c r="R1004" s="134" t="e">
        <f>VLOOKUP(A1004,raw_아이건설넷결과!C:J,8,FALSE)</f>
        <v>#N/A</v>
      </c>
      <c r="S1004" s="115" t="e">
        <f>VLOOKUP(A1004,raw_아이건설넷결과!C:N,10,FALSE)</f>
        <v>#N/A</v>
      </c>
      <c r="T1004" s="126" t="e">
        <f t="shared" si="364"/>
        <v>#N/A</v>
      </c>
      <c r="U1004" s="123" t="e">
        <f t="shared" si="365"/>
        <v>#N/A</v>
      </c>
      <c r="V1004" s="123"/>
      <c r="W1004" s="178" t="e">
        <f>VLOOKUP(A1004,raw_아이건설넷결과!C:H,6,FALSE)</f>
        <v>#N/A</v>
      </c>
      <c r="X1004" s="84" t="e">
        <f t="shared" si="366"/>
        <v>#N/A</v>
      </c>
      <c r="Y1004" s="118" t="e">
        <f t="shared" si="367"/>
        <v>#N/A</v>
      </c>
      <c r="Z1004" s="121" t="e">
        <f t="shared" si="368"/>
        <v>#N/A</v>
      </c>
      <c r="AA1004" s="83" t="e">
        <f t="shared" si="369"/>
        <v>#N/A</v>
      </c>
      <c r="AB1004" s="118" t="e">
        <f t="shared" si="370"/>
        <v>#N/A</v>
      </c>
      <c r="AC1004" s="61" t="e">
        <f>INDEX(raw_공고목록!A:A,MATCH(직접!$A1004,raw_공고목록!C:C,0))</f>
        <v>#N/A</v>
      </c>
      <c r="AD1004" s="61" t="e">
        <f t="shared" si="371"/>
        <v>#N/A</v>
      </c>
      <c r="AE1004" s="186" t="e">
        <f>LEFT(VLOOKUP($A1004,raw_공고목록!$C:$X,7,FALSE),10)</f>
        <v>#N/A</v>
      </c>
      <c r="AF1004" s="9" t="e">
        <f>VLOOKUP(A1004,raw_부광!A:L,12,FALSE)</f>
        <v>#N/A</v>
      </c>
    </row>
    <row r="1005" spans="2:32" ht="12.6" customHeight="1">
      <c r="B1005" s="189" t="e">
        <f>VLOOKUP(A1005,raw_아이건설넷목록!$B:$R,2,FALSE)</f>
        <v>#N/A</v>
      </c>
      <c r="C1005" s="18" t="e">
        <f>VLOOKUP($A1005,raw_아이건설넷목록!$B:$R,10,FALSE)</f>
        <v>#N/A</v>
      </c>
      <c r="D1005" s="19" t="s">
        <v>20</v>
      </c>
      <c r="E1005" s="115" t="e">
        <f>VLOOKUP($A1005,raw_아이건설넷목록!$B:$R,6,FALSE)</f>
        <v>#N/A</v>
      </c>
      <c r="F1005" s="115" t="e">
        <f>VLOOKUP($A1005,raw_아이건설넷목록!$B:$R,5,FALSE)</f>
        <v>#N/A</v>
      </c>
      <c r="G1005" s="184"/>
      <c r="H1005" s="115" t="e">
        <f>VLOOKUP($A1005,raw_아이건설넷목록!$B:$R,8,FALSE)</f>
        <v>#N/A</v>
      </c>
      <c r="I1005" s="114" t="e">
        <f>IF(E1005="","-",IF(E1005&lt;1000000000,낙찰하한율!$B$3,IF(AND(E1005&lt;5000000000,E1005&gt;=1000000000),낙찰하한율!$B$4,IF(AND(E1005&gt;=5000000000,E1005&lt;10000000000),낙찰하한율!$B$5,IF(AND(E1005&gt;=10000000000,E1005&lt;30000000000),낙찰하한율!$B$6)))))</f>
        <v>#N/A</v>
      </c>
      <c r="J1005" s="115" t="e">
        <f t="shared" si="358"/>
        <v>#N/A</v>
      </c>
      <c r="K1005" s="115" t="e">
        <f>VLOOKUP($A1005,raw_아이건설넷목록!$B:$R,9,FALSE)</f>
        <v>#N/A</v>
      </c>
      <c r="L1005" s="115" t="e">
        <f t="shared" si="359"/>
        <v>#N/A</v>
      </c>
      <c r="M1005" s="120" t="e">
        <f t="shared" si="360"/>
        <v>#N/A</v>
      </c>
      <c r="N1005" s="115" t="e">
        <f t="shared" si="361"/>
        <v>#N/A</v>
      </c>
      <c r="O1005" s="119" t="e">
        <f t="shared" si="362"/>
        <v>#N/A</v>
      </c>
      <c r="P1005" s="119"/>
      <c r="Q1005" s="116" t="e">
        <f t="shared" si="363"/>
        <v>#N/A</v>
      </c>
      <c r="R1005" s="134" t="e">
        <f>VLOOKUP(A1005,raw_아이건설넷결과!C:J,8,FALSE)</f>
        <v>#N/A</v>
      </c>
      <c r="S1005" s="115" t="e">
        <f>VLOOKUP(A1005,raw_아이건설넷결과!C:N,10,FALSE)</f>
        <v>#N/A</v>
      </c>
      <c r="T1005" s="126" t="e">
        <f t="shared" si="364"/>
        <v>#N/A</v>
      </c>
      <c r="U1005" s="123" t="e">
        <f t="shared" si="365"/>
        <v>#N/A</v>
      </c>
      <c r="V1005" s="123"/>
      <c r="W1005" s="178" t="e">
        <f>VLOOKUP(A1005,raw_아이건설넷결과!C:H,6,FALSE)</f>
        <v>#N/A</v>
      </c>
      <c r="X1005" s="84" t="e">
        <f t="shared" si="366"/>
        <v>#N/A</v>
      </c>
      <c r="Y1005" s="118" t="e">
        <f t="shared" si="367"/>
        <v>#N/A</v>
      </c>
      <c r="Z1005" s="121" t="e">
        <f t="shared" si="368"/>
        <v>#N/A</v>
      </c>
      <c r="AA1005" s="83" t="e">
        <f t="shared" si="369"/>
        <v>#N/A</v>
      </c>
      <c r="AB1005" s="118" t="e">
        <f t="shared" si="370"/>
        <v>#N/A</v>
      </c>
      <c r="AC1005" s="61" t="e">
        <f>INDEX(raw_공고목록!A:A,MATCH(직접!$A1005,raw_공고목록!C:C,0))</f>
        <v>#N/A</v>
      </c>
      <c r="AD1005" s="61" t="e">
        <f t="shared" si="371"/>
        <v>#N/A</v>
      </c>
      <c r="AE1005" s="186" t="e">
        <f>LEFT(VLOOKUP($A1005,raw_공고목록!$C:$X,7,FALSE),10)</f>
        <v>#N/A</v>
      </c>
      <c r="AF1005" s="9" t="e">
        <f>VLOOKUP(A1005,raw_부광!A:L,12,FALSE)</f>
        <v>#N/A</v>
      </c>
    </row>
    <row r="1006" spans="2:32" ht="12.6" customHeight="1">
      <c r="B1006" s="189" t="e">
        <f>VLOOKUP(A1006,raw_아이건설넷목록!$B:$R,2,FALSE)</f>
        <v>#N/A</v>
      </c>
      <c r="C1006" s="18" t="e">
        <f>VLOOKUP($A1006,raw_아이건설넷목록!$B:$R,10,FALSE)</f>
        <v>#N/A</v>
      </c>
      <c r="D1006" s="19" t="s">
        <v>20</v>
      </c>
      <c r="E1006" s="115" t="e">
        <f>VLOOKUP($A1006,raw_아이건설넷목록!$B:$R,6,FALSE)</f>
        <v>#N/A</v>
      </c>
      <c r="F1006" s="115" t="e">
        <f>VLOOKUP($A1006,raw_아이건설넷목록!$B:$R,5,FALSE)</f>
        <v>#N/A</v>
      </c>
      <c r="G1006" s="184"/>
      <c r="H1006" s="115" t="e">
        <f>VLOOKUP($A1006,raw_아이건설넷목록!$B:$R,8,FALSE)</f>
        <v>#N/A</v>
      </c>
      <c r="I1006" s="114" t="e">
        <f>IF(E1006="","-",IF(E1006&lt;1000000000,낙찰하한율!$B$3,IF(AND(E1006&lt;5000000000,E1006&gt;=1000000000),낙찰하한율!$B$4,IF(AND(E1006&gt;=5000000000,E1006&lt;10000000000),낙찰하한율!$B$5,IF(AND(E1006&gt;=10000000000,E1006&lt;30000000000),낙찰하한율!$B$6)))))</f>
        <v>#N/A</v>
      </c>
      <c r="J1006" s="115" t="e">
        <f t="shared" si="358"/>
        <v>#N/A</v>
      </c>
      <c r="K1006" s="115" t="e">
        <f>VLOOKUP($A1006,raw_아이건설넷목록!$B:$R,9,FALSE)</f>
        <v>#N/A</v>
      </c>
      <c r="L1006" s="115" t="e">
        <f t="shared" si="359"/>
        <v>#N/A</v>
      </c>
      <c r="M1006" s="120" t="e">
        <f t="shared" si="360"/>
        <v>#N/A</v>
      </c>
      <c r="N1006" s="115" t="e">
        <f t="shared" si="361"/>
        <v>#N/A</v>
      </c>
      <c r="O1006" s="119" t="e">
        <f t="shared" si="362"/>
        <v>#N/A</v>
      </c>
      <c r="P1006" s="119"/>
      <c r="Q1006" s="116" t="e">
        <f t="shared" si="363"/>
        <v>#N/A</v>
      </c>
      <c r="R1006" s="134" t="e">
        <f>VLOOKUP(A1006,raw_아이건설넷결과!C:J,8,FALSE)</f>
        <v>#N/A</v>
      </c>
      <c r="S1006" s="115" t="e">
        <f>VLOOKUP(A1006,raw_아이건설넷결과!C:N,10,FALSE)</f>
        <v>#N/A</v>
      </c>
      <c r="T1006" s="126" t="e">
        <f t="shared" si="364"/>
        <v>#N/A</v>
      </c>
      <c r="U1006" s="123" t="e">
        <f t="shared" si="365"/>
        <v>#N/A</v>
      </c>
      <c r="V1006" s="123"/>
      <c r="W1006" s="178" t="e">
        <f>VLOOKUP(A1006,raw_아이건설넷결과!C:H,6,FALSE)</f>
        <v>#N/A</v>
      </c>
      <c r="X1006" s="84" t="e">
        <f t="shared" si="366"/>
        <v>#N/A</v>
      </c>
      <c r="Y1006" s="118" t="e">
        <f t="shared" si="367"/>
        <v>#N/A</v>
      </c>
      <c r="Z1006" s="121" t="e">
        <f t="shared" si="368"/>
        <v>#N/A</v>
      </c>
      <c r="AA1006" s="83" t="e">
        <f t="shared" si="369"/>
        <v>#N/A</v>
      </c>
      <c r="AB1006" s="118" t="e">
        <f t="shared" si="370"/>
        <v>#N/A</v>
      </c>
      <c r="AC1006" s="61" t="e">
        <f>INDEX(raw_공고목록!A:A,MATCH(직접!$A1006,raw_공고목록!C:C,0))</f>
        <v>#N/A</v>
      </c>
      <c r="AD1006" s="61" t="e">
        <f t="shared" si="371"/>
        <v>#N/A</v>
      </c>
      <c r="AE1006" s="186" t="e">
        <f>LEFT(VLOOKUP($A1006,raw_공고목록!$C:$X,7,FALSE),10)</f>
        <v>#N/A</v>
      </c>
      <c r="AF1006" s="9" t="e">
        <f>VLOOKUP(A1006,raw_부광!A:L,12,FALSE)</f>
        <v>#N/A</v>
      </c>
    </row>
    <row r="1007" spans="2:32" ht="12.6" customHeight="1">
      <c r="B1007" s="189" t="e">
        <f>VLOOKUP(A1007,raw_아이건설넷목록!$B:$R,2,FALSE)</f>
        <v>#N/A</v>
      </c>
      <c r="C1007" s="18" t="e">
        <f>VLOOKUP($A1007,raw_아이건설넷목록!$B:$R,10,FALSE)</f>
        <v>#N/A</v>
      </c>
      <c r="D1007" s="19" t="s">
        <v>20</v>
      </c>
      <c r="E1007" s="115" t="e">
        <f>VLOOKUP($A1007,raw_아이건설넷목록!$B:$R,6,FALSE)</f>
        <v>#N/A</v>
      </c>
      <c r="F1007" s="115" t="e">
        <f>VLOOKUP($A1007,raw_아이건설넷목록!$B:$R,5,FALSE)</f>
        <v>#N/A</v>
      </c>
      <c r="G1007" s="184"/>
      <c r="H1007" s="115" t="e">
        <f>VLOOKUP($A1007,raw_아이건설넷목록!$B:$R,8,FALSE)</f>
        <v>#N/A</v>
      </c>
      <c r="I1007" s="114" t="e">
        <f>IF(E1007="","-",IF(E1007&lt;1000000000,낙찰하한율!$B$3,IF(AND(E1007&lt;5000000000,E1007&gt;=1000000000),낙찰하한율!$B$4,IF(AND(E1007&gt;=5000000000,E1007&lt;10000000000),낙찰하한율!$B$5,IF(AND(E1007&gt;=10000000000,E1007&lt;30000000000),낙찰하한율!$B$6)))))</f>
        <v>#N/A</v>
      </c>
      <c r="J1007" s="115" t="e">
        <f t="shared" si="358"/>
        <v>#N/A</v>
      </c>
      <c r="K1007" s="115" t="e">
        <f>VLOOKUP($A1007,raw_아이건설넷목록!$B:$R,9,FALSE)</f>
        <v>#N/A</v>
      </c>
      <c r="L1007" s="115" t="e">
        <f t="shared" si="359"/>
        <v>#N/A</v>
      </c>
      <c r="M1007" s="120" t="e">
        <f t="shared" si="360"/>
        <v>#N/A</v>
      </c>
      <c r="N1007" s="115" t="e">
        <f t="shared" si="361"/>
        <v>#N/A</v>
      </c>
      <c r="O1007" s="119" t="e">
        <f t="shared" si="362"/>
        <v>#N/A</v>
      </c>
      <c r="P1007" s="119"/>
      <c r="Q1007" s="116" t="e">
        <f t="shared" si="363"/>
        <v>#N/A</v>
      </c>
      <c r="R1007" s="134" t="e">
        <f>VLOOKUP(A1007,raw_아이건설넷결과!C:J,8,FALSE)</f>
        <v>#N/A</v>
      </c>
      <c r="S1007" s="115" t="e">
        <f>VLOOKUP(A1007,raw_아이건설넷결과!C:N,10,FALSE)</f>
        <v>#N/A</v>
      </c>
      <c r="T1007" s="126" t="e">
        <f t="shared" si="364"/>
        <v>#N/A</v>
      </c>
      <c r="U1007" s="123" t="e">
        <f t="shared" si="365"/>
        <v>#N/A</v>
      </c>
      <c r="V1007" s="123"/>
      <c r="W1007" s="178" t="e">
        <f>VLOOKUP(A1007,raw_아이건설넷결과!C:H,6,FALSE)</f>
        <v>#N/A</v>
      </c>
      <c r="X1007" s="84" t="e">
        <f t="shared" si="366"/>
        <v>#N/A</v>
      </c>
      <c r="Y1007" s="118" t="e">
        <f t="shared" si="367"/>
        <v>#N/A</v>
      </c>
      <c r="Z1007" s="121" t="e">
        <f t="shared" si="368"/>
        <v>#N/A</v>
      </c>
      <c r="AA1007" s="83" t="e">
        <f t="shared" si="369"/>
        <v>#N/A</v>
      </c>
      <c r="AB1007" s="118" t="e">
        <f t="shared" si="370"/>
        <v>#N/A</v>
      </c>
      <c r="AC1007" s="61" t="e">
        <f>INDEX(raw_공고목록!A:A,MATCH(직접!$A1007,raw_공고목록!C:C,0))</f>
        <v>#N/A</v>
      </c>
      <c r="AD1007" s="61" t="e">
        <f t="shared" si="371"/>
        <v>#N/A</v>
      </c>
      <c r="AE1007" s="186" t="e">
        <f>LEFT(VLOOKUP($A1007,raw_공고목록!$C:$X,7,FALSE),10)</f>
        <v>#N/A</v>
      </c>
      <c r="AF1007" s="9" t="e">
        <f>VLOOKUP(A1007,raw_부광!A:L,12,FALSE)</f>
        <v>#N/A</v>
      </c>
    </row>
    <row r="1008" spans="2:32" ht="12.6" customHeight="1">
      <c r="B1008" s="189" t="e">
        <f>VLOOKUP(A1008,raw_아이건설넷목록!$B:$R,2,FALSE)</f>
        <v>#N/A</v>
      </c>
      <c r="C1008" s="18" t="e">
        <f>VLOOKUP($A1008,raw_아이건설넷목록!$B:$R,10,FALSE)</f>
        <v>#N/A</v>
      </c>
      <c r="D1008" s="19" t="s">
        <v>20</v>
      </c>
      <c r="E1008" s="115" t="e">
        <f>VLOOKUP($A1008,raw_아이건설넷목록!$B:$R,6,FALSE)</f>
        <v>#N/A</v>
      </c>
      <c r="F1008" s="115" t="e">
        <f>VLOOKUP($A1008,raw_아이건설넷목록!$B:$R,5,FALSE)</f>
        <v>#N/A</v>
      </c>
      <c r="G1008" s="184"/>
      <c r="H1008" s="115" t="e">
        <f>VLOOKUP($A1008,raw_아이건설넷목록!$B:$R,8,FALSE)</f>
        <v>#N/A</v>
      </c>
      <c r="I1008" s="114" t="e">
        <f>IF(E1008="","-",IF(E1008&lt;1000000000,낙찰하한율!$B$3,IF(AND(E1008&lt;5000000000,E1008&gt;=1000000000),낙찰하한율!$B$4,IF(AND(E1008&gt;=5000000000,E1008&lt;10000000000),낙찰하한율!$B$5,IF(AND(E1008&gt;=10000000000,E1008&lt;30000000000),낙찰하한율!$B$6)))))</f>
        <v>#N/A</v>
      </c>
      <c r="J1008" s="115" t="e">
        <f t="shared" si="358"/>
        <v>#N/A</v>
      </c>
      <c r="K1008" s="115" t="e">
        <f>VLOOKUP($A1008,raw_아이건설넷목록!$B:$R,9,FALSE)</f>
        <v>#N/A</v>
      </c>
      <c r="L1008" s="115" t="e">
        <f t="shared" si="359"/>
        <v>#N/A</v>
      </c>
      <c r="M1008" s="120" t="e">
        <f t="shared" si="360"/>
        <v>#N/A</v>
      </c>
      <c r="N1008" s="115" t="e">
        <f t="shared" si="361"/>
        <v>#N/A</v>
      </c>
      <c r="O1008" s="119" t="e">
        <f t="shared" si="362"/>
        <v>#N/A</v>
      </c>
      <c r="P1008" s="119"/>
      <c r="Q1008" s="116" t="e">
        <f t="shared" si="363"/>
        <v>#N/A</v>
      </c>
      <c r="R1008" s="134" t="e">
        <f>VLOOKUP(A1008,raw_아이건설넷결과!C:J,8,FALSE)</f>
        <v>#N/A</v>
      </c>
      <c r="S1008" s="115" t="e">
        <f>VLOOKUP(A1008,raw_아이건설넷결과!C:N,10,FALSE)</f>
        <v>#N/A</v>
      </c>
      <c r="T1008" s="126" t="e">
        <f t="shared" si="364"/>
        <v>#N/A</v>
      </c>
      <c r="U1008" s="123" t="e">
        <f t="shared" si="365"/>
        <v>#N/A</v>
      </c>
      <c r="V1008" s="123"/>
      <c r="W1008" s="178" t="e">
        <f>VLOOKUP(A1008,raw_아이건설넷결과!C:H,6,FALSE)</f>
        <v>#N/A</v>
      </c>
      <c r="X1008" s="84" t="e">
        <f t="shared" si="366"/>
        <v>#N/A</v>
      </c>
      <c r="Y1008" s="118" t="e">
        <f t="shared" si="367"/>
        <v>#N/A</v>
      </c>
      <c r="Z1008" s="121" t="e">
        <f t="shared" si="368"/>
        <v>#N/A</v>
      </c>
      <c r="AA1008" s="83" t="e">
        <f t="shared" si="369"/>
        <v>#N/A</v>
      </c>
      <c r="AB1008" s="118" t="e">
        <f t="shared" si="370"/>
        <v>#N/A</v>
      </c>
      <c r="AC1008" s="61" t="e">
        <f>INDEX(raw_공고목록!A:A,MATCH(직접!$A1008,raw_공고목록!C:C,0))</f>
        <v>#N/A</v>
      </c>
      <c r="AD1008" s="61" t="e">
        <f t="shared" si="371"/>
        <v>#N/A</v>
      </c>
      <c r="AE1008" s="186" t="e">
        <f>LEFT(VLOOKUP($A1008,raw_공고목록!$C:$X,7,FALSE),10)</f>
        <v>#N/A</v>
      </c>
      <c r="AF1008" s="9" t="e">
        <f>VLOOKUP(A1008,raw_부광!A:L,12,FALSE)</f>
        <v>#N/A</v>
      </c>
    </row>
    <row r="1009" spans="2:32" ht="12.6" customHeight="1">
      <c r="B1009" s="189" t="e">
        <f>VLOOKUP(A1009,raw_아이건설넷목록!$B:$R,2,FALSE)</f>
        <v>#N/A</v>
      </c>
      <c r="C1009" s="18" t="e">
        <f>VLOOKUP($A1009,raw_아이건설넷목록!$B:$R,10,FALSE)</f>
        <v>#N/A</v>
      </c>
      <c r="D1009" s="19" t="s">
        <v>20</v>
      </c>
      <c r="E1009" s="115" t="e">
        <f>VLOOKUP($A1009,raw_아이건설넷목록!$B:$R,6,FALSE)</f>
        <v>#N/A</v>
      </c>
      <c r="F1009" s="115" t="e">
        <f>VLOOKUP($A1009,raw_아이건설넷목록!$B:$R,5,FALSE)</f>
        <v>#N/A</v>
      </c>
      <c r="G1009" s="184"/>
      <c r="H1009" s="115" t="e">
        <f>VLOOKUP($A1009,raw_아이건설넷목록!$B:$R,8,FALSE)</f>
        <v>#N/A</v>
      </c>
      <c r="I1009" s="114" t="e">
        <f>IF(E1009="","-",IF(E1009&lt;1000000000,낙찰하한율!$B$3,IF(AND(E1009&lt;5000000000,E1009&gt;=1000000000),낙찰하한율!$B$4,IF(AND(E1009&gt;=5000000000,E1009&lt;10000000000),낙찰하한율!$B$5,IF(AND(E1009&gt;=10000000000,E1009&lt;30000000000),낙찰하한율!$B$6)))))</f>
        <v>#N/A</v>
      </c>
      <c r="J1009" s="115" t="e">
        <f t="shared" si="358"/>
        <v>#N/A</v>
      </c>
      <c r="K1009" s="115" t="e">
        <f>VLOOKUP($A1009,raw_아이건설넷목록!$B:$R,9,FALSE)</f>
        <v>#N/A</v>
      </c>
      <c r="L1009" s="115" t="e">
        <f t="shared" si="359"/>
        <v>#N/A</v>
      </c>
      <c r="M1009" s="120" t="e">
        <f t="shared" si="360"/>
        <v>#N/A</v>
      </c>
      <c r="N1009" s="115" t="e">
        <f t="shared" si="361"/>
        <v>#N/A</v>
      </c>
      <c r="O1009" s="119" t="e">
        <f t="shared" si="362"/>
        <v>#N/A</v>
      </c>
      <c r="P1009" s="119"/>
      <c r="Q1009" s="116" t="e">
        <f t="shared" si="363"/>
        <v>#N/A</v>
      </c>
      <c r="R1009" s="134" t="e">
        <f>VLOOKUP(A1009,raw_아이건설넷결과!C:J,8,FALSE)</f>
        <v>#N/A</v>
      </c>
      <c r="S1009" s="115" t="e">
        <f>VLOOKUP(A1009,raw_아이건설넷결과!C:N,10,FALSE)</f>
        <v>#N/A</v>
      </c>
      <c r="T1009" s="126" t="e">
        <f t="shared" si="364"/>
        <v>#N/A</v>
      </c>
      <c r="U1009" s="123" t="e">
        <f t="shared" si="365"/>
        <v>#N/A</v>
      </c>
      <c r="V1009" s="123"/>
      <c r="W1009" s="178" t="e">
        <f>VLOOKUP(A1009,raw_아이건설넷결과!C:H,6,FALSE)</f>
        <v>#N/A</v>
      </c>
      <c r="X1009" s="84" t="e">
        <f t="shared" si="366"/>
        <v>#N/A</v>
      </c>
      <c r="Y1009" s="118" t="e">
        <f t="shared" si="367"/>
        <v>#N/A</v>
      </c>
      <c r="Z1009" s="121" t="e">
        <f t="shared" si="368"/>
        <v>#N/A</v>
      </c>
      <c r="AA1009" s="83" t="e">
        <f t="shared" si="369"/>
        <v>#N/A</v>
      </c>
      <c r="AB1009" s="118" t="e">
        <f t="shared" si="370"/>
        <v>#N/A</v>
      </c>
      <c r="AC1009" s="61" t="e">
        <f>INDEX(raw_공고목록!A:A,MATCH(직접!$A1009,raw_공고목록!C:C,0))</f>
        <v>#N/A</v>
      </c>
      <c r="AD1009" s="61" t="e">
        <f t="shared" si="371"/>
        <v>#N/A</v>
      </c>
      <c r="AE1009" s="186" t="e">
        <f>LEFT(VLOOKUP($A1009,raw_공고목록!$C:$X,7,FALSE),10)</f>
        <v>#N/A</v>
      </c>
      <c r="AF1009" s="9" t="e">
        <f>VLOOKUP(A1009,raw_부광!A:L,12,FALSE)</f>
        <v>#N/A</v>
      </c>
    </row>
    <row r="1010" spans="2:32" ht="12.6" customHeight="1">
      <c r="B1010" s="189" t="e">
        <f>VLOOKUP(A1010,raw_아이건설넷목록!$B:$R,2,FALSE)</f>
        <v>#N/A</v>
      </c>
      <c r="C1010" s="18" t="e">
        <f>VLOOKUP($A1010,raw_아이건설넷목록!$B:$R,10,FALSE)</f>
        <v>#N/A</v>
      </c>
      <c r="D1010" s="19" t="s">
        <v>20</v>
      </c>
      <c r="E1010" s="115" t="e">
        <f>VLOOKUP($A1010,raw_아이건설넷목록!$B:$R,6,FALSE)</f>
        <v>#N/A</v>
      </c>
      <c r="F1010" s="115" t="e">
        <f>VLOOKUP($A1010,raw_아이건설넷목록!$B:$R,5,FALSE)</f>
        <v>#N/A</v>
      </c>
      <c r="G1010" s="184"/>
      <c r="H1010" s="115" t="e">
        <f>VLOOKUP($A1010,raw_아이건설넷목록!$B:$R,8,FALSE)</f>
        <v>#N/A</v>
      </c>
      <c r="I1010" s="114" t="e">
        <f>IF(E1010="","-",IF(E1010&lt;1000000000,낙찰하한율!$B$3,IF(AND(E1010&lt;5000000000,E1010&gt;=1000000000),낙찰하한율!$B$4,IF(AND(E1010&gt;=5000000000,E1010&lt;10000000000),낙찰하한율!$B$5,IF(AND(E1010&gt;=10000000000,E1010&lt;30000000000),낙찰하한율!$B$6)))))</f>
        <v>#N/A</v>
      </c>
      <c r="J1010" s="115" t="e">
        <f t="shared" ref="J1010:J1073" si="372">(F1010*G1010-H1010)*I1010+H1010</f>
        <v>#N/A</v>
      </c>
      <c r="K1010" s="115" t="e">
        <f>VLOOKUP($A1010,raw_아이건설넷목록!$B:$R,9,FALSE)</f>
        <v>#N/A</v>
      </c>
      <c r="L1010" s="115" t="e">
        <f t="shared" ref="L1010:L1073" si="373">K1010*G1010*0.98</f>
        <v>#N/A</v>
      </c>
      <c r="M1010" s="120" t="e">
        <f t="shared" ref="M1010:M1073" si="374">((L1010-H1010)/I1010+H1010)/F1010</f>
        <v>#N/A</v>
      </c>
      <c r="N1010" s="115" t="e">
        <f t="shared" ref="N1010:N1073" si="375">J1010</f>
        <v>#N/A</v>
      </c>
      <c r="O1010" s="119" t="e">
        <f t="shared" ref="O1010:O1073" si="376">(N1010-H1010)/(F1010-H1010)</f>
        <v>#N/A</v>
      </c>
      <c r="P1010" s="119"/>
      <c r="Q1010" s="116" t="e">
        <f t="shared" ref="Q1010:Q1073" si="377">((R1010-H1010)/I1010+H1010)/F1010</f>
        <v>#N/A</v>
      </c>
      <c r="R1010" s="134" t="e">
        <f>VLOOKUP(A1010,raw_아이건설넷결과!C:J,8,FALSE)</f>
        <v>#N/A</v>
      </c>
      <c r="S1010" s="115" t="e">
        <f>VLOOKUP(A1010,raw_아이건설넷결과!C:N,10,FALSE)</f>
        <v>#N/A</v>
      </c>
      <c r="T1010" s="126" t="e">
        <f t="shared" ref="T1010:T1073" si="378">(R1010-H1010)/(W1010-H1010)*100</f>
        <v>#N/A</v>
      </c>
      <c r="U1010" s="123" t="e">
        <f t="shared" ref="U1010:U1073" si="379">R1010/W1010*100</f>
        <v>#N/A</v>
      </c>
      <c r="V1010" s="123"/>
      <c r="W1010" s="178" t="e">
        <f>VLOOKUP(A1010,raw_아이건설넷결과!C:H,6,FALSE)</f>
        <v>#N/A</v>
      </c>
      <c r="X1010" s="84" t="e">
        <f t="shared" ref="X1010:X1073" si="380">W1010/F1010</f>
        <v>#N/A</v>
      </c>
      <c r="Y1010" s="118" t="e">
        <f t="shared" ref="Y1010:Y1073" si="381">X1010*100000</f>
        <v>#N/A</v>
      </c>
      <c r="Z1010" s="121" t="e">
        <f t="shared" ref="Z1010:Z1073" si="382">(W1010-H1010)*I1010+H1010</f>
        <v>#N/A</v>
      </c>
      <c r="AA1010" s="83" t="e">
        <f t="shared" ref="AA1010:AA1073" si="383">K1010*X1010</f>
        <v>#N/A</v>
      </c>
      <c r="AB1010" s="118" t="e">
        <f t="shared" ref="AB1010:AB1073" si="384">AA1010*0.98</f>
        <v>#N/A</v>
      </c>
      <c r="AC1010" s="61" t="e">
        <f>INDEX(raw_공고목록!A:A,MATCH(직접!$A1010,raw_공고목록!C:C,0))</f>
        <v>#N/A</v>
      </c>
      <c r="AD1010" s="61" t="e">
        <f t="shared" ref="AD1010:AD1073" si="385">AC1010+1/24</f>
        <v>#N/A</v>
      </c>
      <c r="AE1010" s="186" t="e">
        <f>LEFT(VLOOKUP($A1010,raw_공고목록!$C:$X,7,FALSE),10)</f>
        <v>#N/A</v>
      </c>
      <c r="AF1010" s="9" t="e">
        <f>VLOOKUP(A1010,raw_부광!A:L,12,FALSE)</f>
        <v>#N/A</v>
      </c>
    </row>
    <row r="1011" spans="2:32" ht="12.6" customHeight="1">
      <c r="B1011" s="189" t="e">
        <f>VLOOKUP(A1011,raw_아이건설넷목록!$B:$R,2,FALSE)</f>
        <v>#N/A</v>
      </c>
      <c r="C1011" s="18" t="e">
        <f>VLOOKUP($A1011,raw_아이건설넷목록!$B:$R,10,FALSE)</f>
        <v>#N/A</v>
      </c>
      <c r="D1011" s="19" t="s">
        <v>20</v>
      </c>
      <c r="E1011" s="115" t="e">
        <f>VLOOKUP($A1011,raw_아이건설넷목록!$B:$R,6,FALSE)</f>
        <v>#N/A</v>
      </c>
      <c r="F1011" s="115" t="e">
        <f>VLOOKUP($A1011,raw_아이건설넷목록!$B:$R,5,FALSE)</f>
        <v>#N/A</v>
      </c>
      <c r="G1011" s="184"/>
      <c r="H1011" s="115" t="e">
        <f>VLOOKUP($A1011,raw_아이건설넷목록!$B:$R,8,FALSE)</f>
        <v>#N/A</v>
      </c>
      <c r="I1011" s="114" t="e">
        <f>IF(E1011="","-",IF(E1011&lt;1000000000,낙찰하한율!$B$3,IF(AND(E1011&lt;5000000000,E1011&gt;=1000000000),낙찰하한율!$B$4,IF(AND(E1011&gt;=5000000000,E1011&lt;10000000000),낙찰하한율!$B$5,IF(AND(E1011&gt;=10000000000,E1011&lt;30000000000),낙찰하한율!$B$6)))))</f>
        <v>#N/A</v>
      </c>
      <c r="J1011" s="115" t="e">
        <f t="shared" si="372"/>
        <v>#N/A</v>
      </c>
      <c r="K1011" s="115" t="e">
        <f>VLOOKUP($A1011,raw_아이건설넷목록!$B:$R,9,FALSE)</f>
        <v>#N/A</v>
      </c>
      <c r="L1011" s="115" t="e">
        <f t="shared" si="373"/>
        <v>#N/A</v>
      </c>
      <c r="M1011" s="120" t="e">
        <f t="shared" si="374"/>
        <v>#N/A</v>
      </c>
      <c r="N1011" s="115" t="e">
        <f t="shared" si="375"/>
        <v>#N/A</v>
      </c>
      <c r="O1011" s="119" t="e">
        <f t="shared" si="376"/>
        <v>#N/A</v>
      </c>
      <c r="P1011" s="119"/>
      <c r="Q1011" s="116" t="e">
        <f t="shared" si="377"/>
        <v>#N/A</v>
      </c>
      <c r="R1011" s="134" t="e">
        <f>VLOOKUP(A1011,raw_아이건설넷결과!C:J,8,FALSE)</f>
        <v>#N/A</v>
      </c>
      <c r="S1011" s="115" t="e">
        <f>VLOOKUP(A1011,raw_아이건설넷결과!C:N,10,FALSE)</f>
        <v>#N/A</v>
      </c>
      <c r="T1011" s="126" t="e">
        <f t="shared" si="378"/>
        <v>#N/A</v>
      </c>
      <c r="U1011" s="123" t="e">
        <f t="shared" si="379"/>
        <v>#N/A</v>
      </c>
      <c r="V1011" s="123"/>
      <c r="W1011" s="178" t="e">
        <f>VLOOKUP(A1011,raw_아이건설넷결과!C:H,6,FALSE)</f>
        <v>#N/A</v>
      </c>
      <c r="X1011" s="84" t="e">
        <f t="shared" si="380"/>
        <v>#N/A</v>
      </c>
      <c r="Y1011" s="118" t="e">
        <f t="shared" si="381"/>
        <v>#N/A</v>
      </c>
      <c r="Z1011" s="121" t="e">
        <f t="shared" si="382"/>
        <v>#N/A</v>
      </c>
      <c r="AA1011" s="83" t="e">
        <f t="shared" si="383"/>
        <v>#N/A</v>
      </c>
      <c r="AB1011" s="118" t="e">
        <f t="shared" si="384"/>
        <v>#N/A</v>
      </c>
      <c r="AC1011" s="61" t="e">
        <f>INDEX(raw_공고목록!A:A,MATCH(직접!$A1011,raw_공고목록!C:C,0))</f>
        <v>#N/A</v>
      </c>
      <c r="AD1011" s="61" t="e">
        <f t="shared" si="385"/>
        <v>#N/A</v>
      </c>
      <c r="AE1011" s="186" t="e">
        <f>LEFT(VLOOKUP($A1011,raw_공고목록!$C:$X,7,FALSE),10)</f>
        <v>#N/A</v>
      </c>
      <c r="AF1011" s="9" t="e">
        <f>VLOOKUP(A1011,raw_부광!A:L,12,FALSE)</f>
        <v>#N/A</v>
      </c>
    </row>
    <row r="1012" spans="2:32" ht="12.6" customHeight="1">
      <c r="B1012" s="189" t="e">
        <f>VLOOKUP(A1012,raw_아이건설넷목록!$B:$R,2,FALSE)</f>
        <v>#N/A</v>
      </c>
      <c r="C1012" s="18" t="e">
        <f>VLOOKUP($A1012,raw_아이건설넷목록!$B:$R,10,FALSE)</f>
        <v>#N/A</v>
      </c>
      <c r="D1012" s="19" t="s">
        <v>20</v>
      </c>
      <c r="E1012" s="115" t="e">
        <f>VLOOKUP($A1012,raw_아이건설넷목록!$B:$R,6,FALSE)</f>
        <v>#N/A</v>
      </c>
      <c r="F1012" s="115" t="e">
        <f>VLOOKUP($A1012,raw_아이건설넷목록!$B:$R,5,FALSE)</f>
        <v>#N/A</v>
      </c>
      <c r="G1012" s="184"/>
      <c r="H1012" s="115" t="e">
        <f>VLOOKUP($A1012,raw_아이건설넷목록!$B:$R,8,FALSE)</f>
        <v>#N/A</v>
      </c>
      <c r="I1012" s="114" t="e">
        <f>IF(E1012="","-",IF(E1012&lt;1000000000,낙찰하한율!$B$3,IF(AND(E1012&lt;5000000000,E1012&gt;=1000000000),낙찰하한율!$B$4,IF(AND(E1012&gt;=5000000000,E1012&lt;10000000000),낙찰하한율!$B$5,IF(AND(E1012&gt;=10000000000,E1012&lt;30000000000),낙찰하한율!$B$6)))))</f>
        <v>#N/A</v>
      </c>
      <c r="J1012" s="115" t="e">
        <f t="shared" si="372"/>
        <v>#N/A</v>
      </c>
      <c r="K1012" s="115" t="e">
        <f>VLOOKUP($A1012,raw_아이건설넷목록!$B:$R,9,FALSE)</f>
        <v>#N/A</v>
      </c>
      <c r="L1012" s="115" t="e">
        <f t="shared" si="373"/>
        <v>#N/A</v>
      </c>
      <c r="M1012" s="120" t="e">
        <f t="shared" si="374"/>
        <v>#N/A</v>
      </c>
      <c r="N1012" s="115" t="e">
        <f t="shared" si="375"/>
        <v>#N/A</v>
      </c>
      <c r="O1012" s="119" t="e">
        <f t="shared" si="376"/>
        <v>#N/A</v>
      </c>
      <c r="P1012" s="119"/>
      <c r="Q1012" s="116" t="e">
        <f t="shared" si="377"/>
        <v>#N/A</v>
      </c>
      <c r="R1012" s="134" t="e">
        <f>VLOOKUP(A1012,raw_아이건설넷결과!C:J,8,FALSE)</f>
        <v>#N/A</v>
      </c>
      <c r="S1012" s="115" t="e">
        <f>VLOOKUP(A1012,raw_아이건설넷결과!C:N,10,FALSE)</f>
        <v>#N/A</v>
      </c>
      <c r="T1012" s="126" t="e">
        <f t="shared" si="378"/>
        <v>#N/A</v>
      </c>
      <c r="U1012" s="123" t="e">
        <f t="shared" si="379"/>
        <v>#N/A</v>
      </c>
      <c r="V1012" s="123"/>
      <c r="W1012" s="178" t="e">
        <f>VLOOKUP(A1012,raw_아이건설넷결과!C:H,6,FALSE)</f>
        <v>#N/A</v>
      </c>
      <c r="X1012" s="84" t="e">
        <f t="shared" si="380"/>
        <v>#N/A</v>
      </c>
      <c r="Y1012" s="118" t="e">
        <f t="shared" si="381"/>
        <v>#N/A</v>
      </c>
      <c r="Z1012" s="121" t="e">
        <f t="shared" si="382"/>
        <v>#N/A</v>
      </c>
      <c r="AA1012" s="83" t="e">
        <f t="shared" si="383"/>
        <v>#N/A</v>
      </c>
      <c r="AB1012" s="118" t="e">
        <f t="shared" si="384"/>
        <v>#N/A</v>
      </c>
      <c r="AC1012" s="61" t="e">
        <f>INDEX(raw_공고목록!A:A,MATCH(직접!$A1012,raw_공고목록!C:C,0))</f>
        <v>#N/A</v>
      </c>
      <c r="AD1012" s="61" t="e">
        <f t="shared" si="385"/>
        <v>#N/A</v>
      </c>
      <c r="AE1012" s="186" t="e">
        <f>LEFT(VLOOKUP($A1012,raw_공고목록!$C:$X,7,FALSE),10)</f>
        <v>#N/A</v>
      </c>
      <c r="AF1012" s="9" t="e">
        <f>VLOOKUP(A1012,raw_부광!A:L,12,FALSE)</f>
        <v>#N/A</v>
      </c>
    </row>
    <row r="1013" spans="2:32" ht="12.6" customHeight="1">
      <c r="B1013" s="189" t="e">
        <f>VLOOKUP(A1013,raw_아이건설넷목록!$B:$R,2,FALSE)</f>
        <v>#N/A</v>
      </c>
      <c r="C1013" s="18" t="e">
        <f>VLOOKUP($A1013,raw_아이건설넷목록!$B:$R,10,FALSE)</f>
        <v>#N/A</v>
      </c>
      <c r="D1013" s="19" t="s">
        <v>20</v>
      </c>
      <c r="E1013" s="115" t="e">
        <f>VLOOKUP($A1013,raw_아이건설넷목록!$B:$R,6,FALSE)</f>
        <v>#N/A</v>
      </c>
      <c r="F1013" s="115" t="e">
        <f>VLOOKUP($A1013,raw_아이건설넷목록!$B:$R,5,FALSE)</f>
        <v>#N/A</v>
      </c>
      <c r="G1013" s="184"/>
      <c r="H1013" s="115" t="e">
        <f>VLOOKUP($A1013,raw_아이건설넷목록!$B:$R,8,FALSE)</f>
        <v>#N/A</v>
      </c>
      <c r="I1013" s="114" t="e">
        <f>IF(E1013="","-",IF(E1013&lt;1000000000,낙찰하한율!$B$3,IF(AND(E1013&lt;5000000000,E1013&gt;=1000000000),낙찰하한율!$B$4,IF(AND(E1013&gt;=5000000000,E1013&lt;10000000000),낙찰하한율!$B$5,IF(AND(E1013&gt;=10000000000,E1013&lt;30000000000),낙찰하한율!$B$6)))))</f>
        <v>#N/A</v>
      </c>
      <c r="J1013" s="115" t="e">
        <f t="shared" si="372"/>
        <v>#N/A</v>
      </c>
      <c r="K1013" s="115" t="e">
        <f>VLOOKUP($A1013,raw_아이건설넷목록!$B:$R,9,FALSE)</f>
        <v>#N/A</v>
      </c>
      <c r="L1013" s="115" t="e">
        <f t="shared" si="373"/>
        <v>#N/A</v>
      </c>
      <c r="M1013" s="120" t="e">
        <f t="shared" si="374"/>
        <v>#N/A</v>
      </c>
      <c r="N1013" s="115" t="e">
        <f t="shared" si="375"/>
        <v>#N/A</v>
      </c>
      <c r="O1013" s="119" t="e">
        <f t="shared" si="376"/>
        <v>#N/A</v>
      </c>
      <c r="P1013" s="119"/>
      <c r="Q1013" s="116" t="e">
        <f t="shared" si="377"/>
        <v>#N/A</v>
      </c>
      <c r="R1013" s="134" t="e">
        <f>VLOOKUP(A1013,raw_아이건설넷결과!C:J,8,FALSE)</f>
        <v>#N/A</v>
      </c>
      <c r="S1013" s="115" t="e">
        <f>VLOOKUP(A1013,raw_아이건설넷결과!C:N,10,FALSE)</f>
        <v>#N/A</v>
      </c>
      <c r="T1013" s="126" t="e">
        <f t="shared" si="378"/>
        <v>#N/A</v>
      </c>
      <c r="U1013" s="123" t="e">
        <f t="shared" si="379"/>
        <v>#N/A</v>
      </c>
      <c r="V1013" s="123"/>
      <c r="W1013" s="178" t="e">
        <f>VLOOKUP(A1013,raw_아이건설넷결과!C:H,6,FALSE)</f>
        <v>#N/A</v>
      </c>
      <c r="X1013" s="84" t="e">
        <f t="shared" si="380"/>
        <v>#N/A</v>
      </c>
      <c r="Y1013" s="118" t="e">
        <f t="shared" si="381"/>
        <v>#N/A</v>
      </c>
      <c r="Z1013" s="121" t="e">
        <f t="shared" si="382"/>
        <v>#N/A</v>
      </c>
      <c r="AA1013" s="83" t="e">
        <f t="shared" si="383"/>
        <v>#N/A</v>
      </c>
      <c r="AB1013" s="118" t="e">
        <f t="shared" si="384"/>
        <v>#N/A</v>
      </c>
      <c r="AC1013" s="61" t="e">
        <f>INDEX(raw_공고목록!A:A,MATCH(직접!$A1013,raw_공고목록!C:C,0))</f>
        <v>#N/A</v>
      </c>
      <c r="AD1013" s="61" t="e">
        <f t="shared" si="385"/>
        <v>#N/A</v>
      </c>
      <c r="AE1013" s="186" t="e">
        <f>LEFT(VLOOKUP($A1013,raw_공고목록!$C:$X,7,FALSE),10)</f>
        <v>#N/A</v>
      </c>
      <c r="AF1013" s="9" t="e">
        <f>VLOOKUP(A1013,raw_부광!A:L,12,FALSE)</f>
        <v>#N/A</v>
      </c>
    </row>
    <row r="1014" spans="2:32" ht="12.6" customHeight="1">
      <c r="B1014" s="189" t="e">
        <f>VLOOKUP(A1014,raw_아이건설넷목록!$B:$R,2,FALSE)</f>
        <v>#N/A</v>
      </c>
      <c r="C1014" s="18" t="e">
        <f>VLOOKUP($A1014,raw_아이건설넷목록!$B:$R,10,FALSE)</f>
        <v>#N/A</v>
      </c>
      <c r="D1014" s="19" t="s">
        <v>20</v>
      </c>
      <c r="E1014" s="115" t="e">
        <f>VLOOKUP($A1014,raw_아이건설넷목록!$B:$R,6,FALSE)</f>
        <v>#N/A</v>
      </c>
      <c r="F1014" s="115" t="e">
        <f>VLOOKUP($A1014,raw_아이건설넷목록!$B:$R,5,FALSE)</f>
        <v>#N/A</v>
      </c>
      <c r="G1014" s="184"/>
      <c r="H1014" s="115" t="e">
        <f>VLOOKUP($A1014,raw_아이건설넷목록!$B:$R,8,FALSE)</f>
        <v>#N/A</v>
      </c>
      <c r="I1014" s="114" t="e">
        <f>IF(E1014="","-",IF(E1014&lt;1000000000,낙찰하한율!$B$3,IF(AND(E1014&lt;5000000000,E1014&gt;=1000000000),낙찰하한율!$B$4,IF(AND(E1014&gt;=5000000000,E1014&lt;10000000000),낙찰하한율!$B$5,IF(AND(E1014&gt;=10000000000,E1014&lt;30000000000),낙찰하한율!$B$6)))))</f>
        <v>#N/A</v>
      </c>
      <c r="J1014" s="115" t="e">
        <f t="shared" si="372"/>
        <v>#N/A</v>
      </c>
      <c r="K1014" s="115" t="e">
        <f>VLOOKUP($A1014,raw_아이건설넷목록!$B:$R,9,FALSE)</f>
        <v>#N/A</v>
      </c>
      <c r="L1014" s="115" t="e">
        <f t="shared" si="373"/>
        <v>#N/A</v>
      </c>
      <c r="M1014" s="120" t="e">
        <f t="shared" si="374"/>
        <v>#N/A</v>
      </c>
      <c r="N1014" s="115" t="e">
        <f t="shared" si="375"/>
        <v>#N/A</v>
      </c>
      <c r="O1014" s="119" t="e">
        <f t="shared" si="376"/>
        <v>#N/A</v>
      </c>
      <c r="P1014" s="119"/>
      <c r="Q1014" s="116" t="e">
        <f t="shared" si="377"/>
        <v>#N/A</v>
      </c>
      <c r="R1014" s="134" t="e">
        <f>VLOOKUP(A1014,raw_아이건설넷결과!C:J,8,FALSE)</f>
        <v>#N/A</v>
      </c>
      <c r="S1014" s="115" t="e">
        <f>VLOOKUP(A1014,raw_아이건설넷결과!C:N,10,FALSE)</f>
        <v>#N/A</v>
      </c>
      <c r="T1014" s="126" t="e">
        <f t="shared" si="378"/>
        <v>#N/A</v>
      </c>
      <c r="U1014" s="123" t="e">
        <f t="shared" si="379"/>
        <v>#N/A</v>
      </c>
      <c r="V1014" s="123"/>
      <c r="W1014" s="178" t="e">
        <f>VLOOKUP(A1014,raw_아이건설넷결과!C:H,6,FALSE)</f>
        <v>#N/A</v>
      </c>
      <c r="X1014" s="84" t="e">
        <f t="shared" si="380"/>
        <v>#N/A</v>
      </c>
      <c r="Y1014" s="118" t="e">
        <f t="shared" si="381"/>
        <v>#N/A</v>
      </c>
      <c r="Z1014" s="121" t="e">
        <f t="shared" si="382"/>
        <v>#N/A</v>
      </c>
      <c r="AA1014" s="83" t="e">
        <f t="shared" si="383"/>
        <v>#N/A</v>
      </c>
      <c r="AB1014" s="118" t="e">
        <f t="shared" si="384"/>
        <v>#N/A</v>
      </c>
      <c r="AC1014" s="61" t="e">
        <f>INDEX(raw_공고목록!A:A,MATCH(직접!$A1014,raw_공고목록!C:C,0))</f>
        <v>#N/A</v>
      </c>
      <c r="AD1014" s="61" t="e">
        <f t="shared" si="385"/>
        <v>#N/A</v>
      </c>
      <c r="AE1014" s="186" t="e">
        <f>LEFT(VLOOKUP($A1014,raw_공고목록!$C:$X,7,FALSE),10)</f>
        <v>#N/A</v>
      </c>
      <c r="AF1014" s="9" t="e">
        <f>VLOOKUP(A1014,raw_부광!A:L,12,FALSE)</f>
        <v>#N/A</v>
      </c>
    </row>
    <row r="1015" spans="2:32" ht="12.6" customHeight="1">
      <c r="B1015" s="189" t="e">
        <f>VLOOKUP(A1015,raw_아이건설넷목록!$B:$R,2,FALSE)</f>
        <v>#N/A</v>
      </c>
      <c r="C1015" s="18" t="e">
        <f>VLOOKUP($A1015,raw_아이건설넷목록!$B:$R,10,FALSE)</f>
        <v>#N/A</v>
      </c>
      <c r="D1015" s="19" t="s">
        <v>20</v>
      </c>
      <c r="E1015" s="115" t="e">
        <f>VLOOKUP($A1015,raw_아이건설넷목록!$B:$R,6,FALSE)</f>
        <v>#N/A</v>
      </c>
      <c r="F1015" s="115" t="e">
        <f>VLOOKUP($A1015,raw_아이건설넷목록!$B:$R,5,FALSE)</f>
        <v>#N/A</v>
      </c>
      <c r="G1015" s="184"/>
      <c r="H1015" s="115" t="e">
        <f>VLOOKUP($A1015,raw_아이건설넷목록!$B:$R,8,FALSE)</f>
        <v>#N/A</v>
      </c>
      <c r="I1015" s="114" t="e">
        <f>IF(E1015="","-",IF(E1015&lt;1000000000,낙찰하한율!$B$3,IF(AND(E1015&lt;5000000000,E1015&gt;=1000000000),낙찰하한율!$B$4,IF(AND(E1015&gt;=5000000000,E1015&lt;10000000000),낙찰하한율!$B$5,IF(AND(E1015&gt;=10000000000,E1015&lt;30000000000),낙찰하한율!$B$6)))))</f>
        <v>#N/A</v>
      </c>
      <c r="J1015" s="115" t="e">
        <f t="shared" si="372"/>
        <v>#N/A</v>
      </c>
      <c r="K1015" s="115" t="e">
        <f>VLOOKUP($A1015,raw_아이건설넷목록!$B:$R,9,FALSE)</f>
        <v>#N/A</v>
      </c>
      <c r="L1015" s="115" t="e">
        <f t="shared" si="373"/>
        <v>#N/A</v>
      </c>
      <c r="M1015" s="120" t="e">
        <f t="shared" si="374"/>
        <v>#N/A</v>
      </c>
      <c r="N1015" s="115" t="e">
        <f t="shared" si="375"/>
        <v>#N/A</v>
      </c>
      <c r="O1015" s="119" t="e">
        <f t="shared" si="376"/>
        <v>#N/A</v>
      </c>
      <c r="P1015" s="119"/>
      <c r="Q1015" s="116" t="e">
        <f t="shared" si="377"/>
        <v>#N/A</v>
      </c>
      <c r="R1015" s="134" t="e">
        <f>VLOOKUP(A1015,raw_아이건설넷결과!C:J,8,FALSE)</f>
        <v>#N/A</v>
      </c>
      <c r="S1015" s="115" t="e">
        <f>VLOOKUP(A1015,raw_아이건설넷결과!C:N,10,FALSE)</f>
        <v>#N/A</v>
      </c>
      <c r="T1015" s="126" t="e">
        <f t="shared" si="378"/>
        <v>#N/A</v>
      </c>
      <c r="U1015" s="123" t="e">
        <f t="shared" si="379"/>
        <v>#N/A</v>
      </c>
      <c r="V1015" s="123"/>
      <c r="W1015" s="178" t="e">
        <f>VLOOKUP(A1015,raw_아이건설넷결과!C:H,6,FALSE)</f>
        <v>#N/A</v>
      </c>
      <c r="X1015" s="84" t="e">
        <f t="shared" si="380"/>
        <v>#N/A</v>
      </c>
      <c r="Y1015" s="118" t="e">
        <f t="shared" si="381"/>
        <v>#N/A</v>
      </c>
      <c r="Z1015" s="121" t="e">
        <f t="shared" si="382"/>
        <v>#N/A</v>
      </c>
      <c r="AA1015" s="83" t="e">
        <f t="shared" si="383"/>
        <v>#N/A</v>
      </c>
      <c r="AB1015" s="118" t="e">
        <f t="shared" si="384"/>
        <v>#N/A</v>
      </c>
      <c r="AC1015" s="61" t="e">
        <f>INDEX(raw_공고목록!A:A,MATCH(직접!$A1015,raw_공고목록!C:C,0))</f>
        <v>#N/A</v>
      </c>
      <c r="AD1015" s="61" t="e">
        <f t="shared" si="385"/>
        <v>#N/A</v>
      </c>
      <c r="AE1015" s="186" t="e">
        <f>LEFT(VLOOKUP($A1015,raw_공고목록!$C:$X,7,FALSE),10)</f>
        <v>#N/A</v>
      </c>
      <c r="AF1015" s="9" t="e">
        <f>VLOOKUP(A1015,raw_부광!A:L,12,FALSE)</f>
        <v>#N/A</v>
      </c>
    </row>
    <row r="1016" spans="2:32" ht="12.6" customHeight="1">
      <c r="B1016" s="189" t="e">
        <f>VLOOKUP(A1016,raw_아이건설넷목록!$B:$R,2,FALSE)</f>
        <v>#N/A</v>
      </c>
      <c r="C1016" s="18" t="e">
        <f>VLOOKUP($A1016,raw_아이건설넷목록!$B:$R,10,FALSE)</f>
        <v>#N/A</v>
      </c>
      <c r="D1016" s="19" t="s">
        <v>20</v>
      </c>
      <c r="E1016" s="115" t="e">
        <f>VLOOKUP($A1016,raw_아이건설넷목록!$B:$R,6,FALSE)</f>
        <v>#N/A</v>
      </c>
      <c r="F1016" s="115" t="e">
        <f>VLOOKUP($A1016,raw_아이건설넷목록!$B:$R,5,FALSE)</f>
        <v>#N/A</v>
      </c>
      <c r="G1016" s="184"/>
      <c r="H1016" s="115" t="e">
        <f>VLOOKUP($A1016,raw_아이건설넷목록!$B:$R,8,FALSE)</f>
        <v>#N/A</v>
      </c>
      <c r="I1016" s="114" t="e">
        <f>IF(E1016="","-",IF(E1016&lt;1000000000,낙찰하한율!$B$3,IF(AND(E1016&lt;5000000000,E1016&gt;=1000000000),낙찰하한율!$B$4,IF(AND(E1016&gt;=5000000000,E1016&lt;10000000000),낙찰하한율!$B$5,IF(AND(E1016&gt;=10000000000,E1016&lt;30000000000),낙찰하한율!$B$6)))))</f>
        <v>#N/A</v>
      </c>
      <c r="J1016" s="115" t="e">
        <f t="shared" si="372"/>
        <v>#N/A</v>
      </c>
      <c r="K1016" s="115" t="e">
        <f>VLOOKUP($A1016,raw_아이건설넷목록!$B:$R,9,FALSE)</f>
        <v>#N/A</v>
      </c>
      <c r="L1016" s="115" t="e">
        <f t="shared" si="373"/>
        <v>#N/A</v>
      </c>
      <c r="M1016" s="120" t="e">
        <f t="shared" si="374"/>
        <v>#N/A</v>
      </c>
      <c r="N1016" s="115" t="e">
        <f t="shared" si="375"/>
        <v>#N/A</v>
      </c>
      <c r="O1016" s="119" t="e">
        <f t="shared" si="376"/>
        <v>#N/A</v>
      </c>
      <c r="P1016" s="119"/>
      <c r="Q1016" s="116" t="e">
        <f t="shared" si="377"/>
        <v>#N/A</v>
      </c>
      <c r="R1016" s="134" t="e">
        <f>VLOOKUP(A1016,raw_아이건설넷결과!C:J,8,FALSE)</f>
        <v>#N/A</v>
      </c>
      <c r="S1016" s="115" t="e">
        <f>VLOOKUP(A1016,raw_아이건설넷결과!C:N,10,FALSE)</f>
        <v>#N/A</v>
      </c>
      <c r="T1016" s="126" t="e">
        <f t="shared" si="378"/>
        <v>#N/A</v>
      </c>
      <c r="U1016" s="123" t="e">
        <f t="shared" si="379"/>
        <v>#N/A</v>
      </c>
      <c r="V1016" s="123"/>
      <c r="W1016" s="178" t="e">
        <f>VLOOKUP(A1016,raw_아이건설넷결과!C:H,6,FALSE)</f>
        <v>#N/A</v>
      </c>
      <c r="X1016" s="84" t="e">
        <f t="shared" si="380"/>
        <v>#N/A</v>
      </c>
      <c r="Y1016" s="118" t="e">
        <f t="shared" si="381"/>
        <v>#N/A</v>
      </c>
      <c r="Z1016" s="121" t="e">
        <f t="shared" si="382"/>
        <v>#N/A</v>
      </c>
      <c r="AA1016" s="83" t="e">
        <f t="shared" si="383"/>
        <v>#N/A</v>
      </c>
      <c r="AB1016" s="118" t="e">
        <f t="shared" si="384"/>
        <v>#N/A</v>
      </c>
      <c r="AC1016" s="61" t="e">
        <f>INDEX(raw_공고목록!A:A,MATCH(직접!$A1016,raw_공고목록!C:C,0))</f>
        <v>#N/A</v>
      </c>
      <c r="AD1016" s="61" t="e">
        <f t="shared" si="385"/>
        <v>#N/A</v>
      </c>
      <c r="AE1016" s="186" t="e">
        <f>LEFT(VLOOKUP($A1016,raw_공고목록!$C:$X,7,FALSE),10)</f>
        <v>#N/A</v>
      </c>
      <c r="AF1016" s="9" t="e">
        <f>VLOOKUP(A1016,raw_부광!A:L,12,FALSE)</f>
        <v>#N/A</v>
      </c>
    </row>
    <row r="1017" spans="2:32" ht="12.6" customHeight="1">
      <c r="B1017" s="189" t="e">
        <f>VLOOKUP(A1017,raw_아이건설넷목록!$B:$R,2,FALSE)</f>
        <v>#N/A</v>
      </c>
      <c r="C1017" s="18" t="e">
        <f>VLOOKUP($A1017,raw_아이건설넷목록!$B:$R,10,FALSE)</f>
        <v>#N/A</v>
      </c>
      <c r="D1017" s="19" t="s">
        <v>20</v>
      </c>
      <c r="E1017" s="115" t="e">
        <f>VLOOKUP($A1017,raw_아이건설넷목록!$B:$R,6,FALSE)</f>
        <v>#N/A</v>
      </c>
      <c r="F1017" s="115" t="e">
        <f>VLOOKUP($A1017,raw_아이건설넷목록!$B:$R,5,FALSE)</f>
        <v>#N/A</v>
      </c>
      <c r="G1017" s="184"/>
      <c r="H1017" s="115" t="e">
        <f>VLOOKUP($A1017,raw_아이건설넷목록!$B:$R,8,FALSE)</f>
        <v>#N/A</v>
      </c>
      <c r="I1017" s="114" t="e">
        <f>IF(E1017="","-",IF(E1017&lt;1000000000,낙찰하한율!$B$3,IF(AND(E1017&lt;5000000000,E1017&gt;=1000000000),낙찰하한율!$B$4,IF(AND(E1017&gt;=5000000000,E1017&lt;10000000000),낙찰하한율!$B$5,IF(AND(E1017&gt;=10000000000,E1017&lt;30000000000),낙찰하한율!$B$6)))))</f>
        <v>#N/A</v>
      </c>
      <c r="J1017" s="115" t="e">
        <f t="shared" si="372"/>
        <v>#N/A</v>
      </c>
      <c r="K1017" s="115" t="e">
        <f>VLOOKUP($A1017,raw_아이건설넷목록!$B:$R,9,FALSE)</f>
        <v>#N/A</v>
      </c>
      <c r="L1017" s="115" t="e">
        <f t="shared" si="373"/>
        <v>#N/A</v>
      </c>
      <c r="M1017" s="120" t="e">
        <f t="shared" si="374"/>
        <v>#N/A</v>
      </c>
      <c r="N1017" s="115" t="e">
        <f t="shared" si="375"/>
        <v>#N/A</v>
      </c>
      <c r="O1017" s="119" t="e">
        <f t="shared" si="376"/>
        <v>#N/A</v>
      </c>
      <c r="P1017" s="119"/>
      <c r="Q1017" s="116" t="e">
        <f t="shared" si="377"/>
        <v>#N/A</v>
      </c>
      <c r="R1017" s="134" t="e">
        <f>VLOOKUP(A1017,raw_아이건설넷결과!C:J,8,FALSE)</f>
        <v>#N/A</v>
      </c>
      <c r="S1017" s="115" t="e">
        <f>VLOOKUP(A1017,raw_아이건설넷결과!C:N,10,FALSE)</f>
        <v>#N/A</v>
      </c>
      <c r="T1017" s="126" t="e">
        <f t="shared" si="378"/>
        <v>#N/A</v>
      </c>
      <c r="U1017" s="123" t="e">
        <f t="shared" si="379"/>
        <v>#N/A</v>
      </c>
      <c r="V1017" s="123"/>
      <c r="W1017" s="178" t="e">
        <f>VLOOKUP(A1017,raw_아이건설넷결과!C:H,6,FALSE)</f>
        <v>#N/A</v>
      </c>
      <c r="X1017" s="84" t="e">
        <f t="shared" si="380"/>
        <v>#N/A</v>
      </c>
      <c r="Y1017" s="118" t="e">
        <f t="shared" si="381"/>
        <v>#N/A</v>
      </c>
      <c r="Z1017" s="121" t="e">
        <f t="shared" si="382"/>
        <v>#N/A</v>
      </c>
      <c r="AA1017" s="83" t="e">
        <f t="shared" si="383"/>
        <v>#N/A</v>
      </c>
      <c r="AB1017" s="118" t="e">
        <f t="shared" si="384"/>
        <v>#N/A</v>
      </c>
      <c r="AC1017" s="61" t="e">
        <f>INDEX(raw_공고목록!A:A,MATCH(직접!$A1017,raw_공고목록!C:C,0))</f>
        <v>#N/A</v>
      </c>
      <c r="AD1017" s="61" t="e">
        <f t="shared" si="385"/>
        <v>#N/A</v>
      </c>
      <c r="AE1017" s="186" t="e">
        <f>LEFT(VLOOKUP($A1017,raw_공고목록!$C:$X,7,FALSE),10)</f>
        <v>#N/A</v>
      </c>
      <c r="AF1017" s="9" t="e">
        <f>VLOOKUP(A1017,raw_부광!A:L,12,FALSE)</f>
        <v>#N/A</v>
      </c>
    </row>
    <row r="1018" spans="2:32" ht="12.6" customHeight="1">
      <c r="B1018" s="189" t="e">
        <f>VLOOKUP(A1018,raw_아이건설넷목록!$B:$R,2,FALSE)</f>
        <v>#N/A</v>
      </c>
      <c r="C1018" s="18" t="e">
        <f>VLOOKUP($A1018,raw_아이건설넷목록!$B:$R,10,FALSE)</f>
        <v>#N/A</v>
      </c>
      <c r="D1018" s="19" t="s">
        <v>20</v>
      </c>
      <c r="E1018" s="115" t="e">
        <f>VLOOKUP($A1018,raw_아이건설넷목록!$B:$R,6,FALSE)</f>
        <v>#N/A</v>
      </c>
      <c r="F1018" s="115" t="e">
        <f>VLOOKUP($A1018,raw_아이건설넷목록!$B:$R,5,FALSE)</f>
        <v>#N/A</v>
      </c>
      <c r="G1018" s="184"/>
      <c r="H1018" s="115" t="e">
        <f>VLOOKUP($A1018,raw_아이건설넷목록!$B:$R,8,FALSE)</f>
        <v>#N/A</v>
      </c>
      <c r="I1018" s="114" t="e">
        <f>IF(E1018="","-",IF(E1018&lt;1000000000,낙찰하한율!$B$3,IF(AND(E1018&lt;5000000000,E1018&gt;=1000000000),낙찰하한율!$B$4,IF(AND(E1018&gt;=5000000000,E1018&lt;10000000000),낙찰하한율!$B$5,IF(AND(E1018&gt;=10000000000,E1018&lt;30000000000),낙찰하한율!$B$6)))))</f>
        <v>#N/A</v>
      </c>
      <c r="J1018" s="115" t="e">
        <f t="shared" si="372"/>
        <v>#N/A</v>
      </c>
      <c r="K1018" s="115" t="e">
        <f>VLOOKUP($A1018,raw_아이건설넷목록!$B:$R,9,FALSE)</f>
        <v>#N/A</v>
      </c>
      <c r="L1018" s="115" t="e">
        <f t="shared" si="373"/>
        <v>#N/A</v>
      </c>
      <c r="M1018" s="120" t="e">
        <f t="shared" si="374"/>
        <v>#N/A</v>
      </c>
      <c r="N1018" s="115" t="e">
        <f t="shared" si="375"/>
        <v>#N/A</v>
      </c>
      <c r="O1018" s="119" t="e">
        <f t="shared" si="376"/>
        <v>#N/A</v>
      </c>
      <c r="P1018" s="119"/>
      <c r="Q1018" s="116" t="e">
        <f t="shared" si="377"/>
        <v>#N/A</v>
      </c>
      <c r="R1018" s="134" t="e">
        <f>VLOOKUP(A1018,raw_아이건설넷결과!C:J,8,FALSE)</f>
        <v>#N/A</v>
      </c>
      <c r="S1018" s="115" t="e">
        <f>VLOOKUP(A1018,raw_아이건설넷결과!C:N,10,FALSE)</f>
        <v>#N/A</v>
      </c>
      <c r="T1018" s="126" t="e">
        <f t="shared" si="378"/>
        <v>#N/A</v>
      </c>
      <c r="U1018" s="123" t="e">
        <f t="shared" si="379"/>
        <v>#N/A</v>
      </c>
      <c r="V1018" s="123"/>
      <c r="W1018" s="178" t="e">
        <f>VLOOKUP(A1018,raw_아이건설넷결과!C:H,6,FALSE)</f>
        <v>#N/A</v>
      </c>
      <c r="X1018" s="84" t="e">
        <f t="shared" si="380"/>
        <v>#N/A</v>
      </c>
      <c r="Y1018" s="118" t="e">
        <f t="shared" si="381"/>
        <v>#N/A</v>
      </c>
      <c r="Z1018" s="121" t="e">
        <f t="shared" si="382"/>
        <v>#N/A</v>
      </c>
      <c r="AA1018" s="83" t="e">
        <f t="shared" si="383"/>
        <v>#N/A</v>
      </c>
      <c r="AB1018" s="118" t="e">
        <f t="shared" si="384"/>
        <v>#N/A</v>
      </c>
      <c r="AC1018" s="61" t="e">
        <f>INDEX(raw_공고목록!A:A,MATCH(직접!$A1018,raw_공고목록!C:C,0))</f>
        <v>#N/A</v>
      </c>
      <c r="AD1018" s="61" t="e">
        <f t="shared" si="385"/>
        <v>#N/A</v>
      </c>
      <c r="AE1018" s="186" t="e">
        <f>LEFT(VLOOKUP($A1018,raw_공고목록!$C:$X,7,FALSE),10)</f>
        <v>#N/A</v>
      </c>
      <c r="AF1018" s="9" t="e">
        <f>VLOOKUP(A1018,raw_부광!A:L,12,FALSE)</f>
        <v>#N/A</v>
      </c>
    </row>
    <row r="1019" spans="2:32" ht="12.6" customHeight="1">
      <c r="B1019" s="189" t="e">
        <f>VLOOKUP(A1019,raw_아이건설넷목록!$B:$R,2,FALSE)</f>
        <v>#N/A</v>
      </c>
      <c r="C1019" s="18" t="e">
        <f>VLOOKUP($A1019,raw_아이건설넷목록!$B:$R,10,FALSE)</f>
        <v>#N/A</v>
      </c>
      <c r="D1019" s="19" t="s">
        <v>20</v>
      </c>
      <c r="E1019" s="115" t="e">
        <f>VLOOKUP($A1019,raw_아이건설넷목록!$B:$R,6,FALSE)</f>
        <v>#N/A</v>
      </c>
      <c r="F1019" s="115" t="e">
        <f>VLOOKUP($A1019,raw_아이건설넷목록!$B:$R,5,FALSE)</f>
        <v>#N/A</v>
      </c>
      <c r="G1019" s="184"/>
      <c r="H1019" s="115" t="e">
        <f>VLOOKUP($A1019,raw_아이건설넷목록!$B:$R,8,FALSE)</f>
        <v>#N/A</v>
      </c>
      <c r="I1019" s="114" t="e">
        <f>IF(E1019="","-",IF(E1019&lt;1000000000,낙찰하한율!$B$3,IF(AND(E1019&lt;5000000000,E1019&gt;=1000000000),낙찰하한율!$B$4,IF(AND(E1019&gt;=5000000000,E1019&lt;10000000000),낙찰하한율!$B$5,IF(AND(E1019&gt;=10000000000,E1019&lt;30000000000),낙찰하한율!$B$6)))))</f>
        <v>#N/A</v>
      </c>
      <c r="J1019" s="115" t="e">
        <f t="shared" si="372"/>
        <v>#N/A</v>
      </c>
      <c r="K1019" s="115" t="e">
        <f>VLOOKUP($A1019,raw_아이건설넷목록!$B:$R,9,FALSE)</f>
        <v>#N/A</v>
      </c>
      <c r="L1019" s="115" t="e">
        <f t="shared" si="373"/>
        <v>#N/A</v>
      </c>
      <c r="M1019" s="120" t="e">
        <f t="shared" si="374"/>
        <v>#N/A</v>
      </c>
      <c r="N1019" s="115" t="e">
        <f t="shared" si="375"/>
        <v>#N/A</v>
      </c>
      <c r="O1019" s="119" t="e">
        <f t="shared" si="376"/>
        <v>#N/A</v>
      </c>
      <c r="P1019" s="119"/>
      <c r="Q1019" s="116" t="e">
        <f t="shared" si="377"/>
        <v>#N/A</v>
      </c>
      <c r="R1019" s="134" t="e">
        <f>VLOOKUP(A1019,raw_아이건설넷결과!C:J,8,FALSE)</f>
        <v>#N/A</v>
      </c>
      <c r="S1019" s="115" t="e">
        <f>VLOOKUP(A1019,raw_아이건설넷결과!C:N,10,FALSE)</f>
        <v>#N/A</v>
      </c>
      <c r="T1019" s="126" t="e">
        <f t="shared" si="378"/>
        <v>#N/A</v>
      </c>
      <c r="U1019" s="123" t="e">
        <f t="shared" si="379"/>
        <v>#N/A</v>
      </c>
      <c r="V1019" s="123"/>
      <c r="W1019" s="178" t="e">
        <f>VLOOKUP(A1019,raw_아이건설넷결과!C:H,6,FALSE)</f>
        <v>#N/A</v>
      </c>
      <c r="X1019" s="84" t="e">
        <f t="shared" si="380"/>
        <v>#N/A</v>
      </c>
      <c r="Y1019" s="118" t="e">
        <f t="shared" si="381"/>
        <v>#N/A</v>
      </c>
      <c r="Z1019" s="121" t="e">
        <f t="shared" si="382"/>
        <v>#N/A</v>
      </c>
      <c r="AA1019" s="83" t="e">
        <f t="shared" si="383"/>
        <v>#N/A</v>
      </c>
      <c r="AB1019" s="118" t="e">
        <f t="shared" si="384"/>
        <v>#N/A</v>
      </c>
      <c r="AC1019" s="61" t="e">
        <f>INDEX(raw_공고목록!A:A,MATCH(직접!$A1019,raw_공고목록!C:C,0))</f>
        <v>#N/A</v>
      </c>
      <c r="AD1019" s="61" t="e">
        <f t="shared" si="385"/>
        <v>#N/A</v>
      </c>
      <c r="AE1019" s="186" t="e">
        <f>LEFT(VLOOKUP($A1019,raw_공고목록!$C:$X,7,FALSE),10)</f>
        <v>#N/A</v>
      </c>
      <c r="AF1019" s="9" t="e">
        <f>VLOOKUP(A1019,raw_부광!A:L,12,FALSE)</f>
        <v>#N/A</v>
      </c>
    </row>
    <row r="1020" spans="2:32" ht="12.6" customHeight="1">
      <c r="B1020" s="189" t="e">
        <f>VLOOKUP(A1020,raw_아이건설넷목록!$B:$R,2,FALSE)</f>
        <v>#N/A</v>
      </c>
      <c r="C1020" s="18" t="e">
        <f>VLOOKUP($A1020,raw_아이건설넷목록!$B:$R,10,FALSE)</f>
        <v>#N/A</v>
      </c>
      <c r="D1020" s="19" t="s">
        <v>20</v>
      </c>
      <c r="E1020" s="115" t="e">
        <f>VLOOKUP($A1020,raw_아이건설넷목록!$B:$R,6,FALSE)</f>
        <v>#N/A</v>
      </c>
      <c r="F1020" s="115" t="e">
        <f>VLOOKUP($A1020,raw_아이건설넷목록!$B:$R,5,FALSE)</f>
        <v>#N/A</v>
      </c>
      <c r="G1020" s="184"/>
      <c r="H1020" s="115" t="e">
        <f>VLOOKUP($A1020,raw_아이건설넷목록!$B:$R,8,FALSE)</f>
        <v>#N/A</v>
      </c>
      <c r="I1020" s="114" t="e">
        <f>IF(E1020="","-",IF(E1020&lt;1000000000,낙찰하한율!$B$3,IF(AND(E1020&lt;5000000000,E1020&gt;=1000000000),낙찰하한율!$B$4,IF(AND(E1020&gt;=5000000000,E1020&lt;10000000000),낙찰하한율!$B$5,IF(AND(E1020&gt;=10000000000,E1020&lt;30000000000),낙찰하한율!$B$6)))))</f>
        <v>#N/A</v>
      </c>
      <c r="J1020" s="115" t="e">
        <f t="shared" si="372"/>
        <v>#N/A</v>
      </c>
      <c r="K1020" s="115" t="e">
        <f>VLOOKUP($A1020,raw_아이건설넷목록!$B:$R,9,FALSE)</f>
        <v>#N/A</v>
      </c>
      <c r="L1020" s="115" t="e">
        <f t="shared" si="373"/>
        <v>#N/A</v>
      </c>
      <c r="M1020" s="120" t="e">
        <f t="shared" si="374"/>
        <v>#N/A</v>
      </c>
      <c r="N1020" s="115" t="e">
        <f t="shared" si="375"/>
        <v>#N/A</v>
      </c>
      <c r="O1020" s="119" t="e">
        <f t="shared" si="376"/>
        <v>#N/A</v>
      </c>
      <c r="P1020" s="119"/>
      <c r="Q1020" s="116" t="e">
        <f t="shared" si="377"/>
        <v>#N/A</v>
      </c>
      <c r="R1020" s="134" t="e">
        <f>VLOOKUP(A1020,raw_아이건설넷결과!C:J,8,FALSE)</f>
        <v>#N/A</v>
      </c>
      <c r="S1020" s="115" t="e">
        <f>VLOOKUP(A1020,raw_아이건설넷결과!C:N,10,FALSE)</f>
        <v>#N/A</v>
      </c>
      <c r="T1020" s="126" t="e">
        <f t="shared" si="378"/>
        <v>#N/A</v>
      </c>
      <c r="U1020" s="123" t="e">
        <f t="shared" si="379"/>
        <v>#N/A</v>
      </c>
      <c r="V1020" s="123"/>
      <c r="W1020" s="178" t="e">
        <f>VLOOKUP(A1020,raw_아이건설넷결과!C:H,6,FALSE)</f>
        <v>#N/A</v>
      </c>
      <c r="X1020" s="84" t="e">
        <f t="shared" si="380"/>
        <v>#N/A</v>
      </c>
      <c r="Y1020" s="118" t="e">
        <f t="shared" si="381"/>
        <v>#N/A</v>
      </c>
      <c r="Z1020" s="121" t="e">
        <f t="shared" si="382"/>
        <v>#N/A</v>
      </c>
      <c r="AA1020" s="83" t="e">
        <f t="shared" si="383"/>
        <v>#N/A</v>
      </c>
      <c r="AB1020" s="118" t="e">
        <f t="shared" si="384"/>
        <v>#N/A</v>
      </c>
      <c r="AC1020" s="61" t="e">
        <f>INDEX(raw_공고목록!A:A,MATCH(직접!$A1020,raw_공고목록!C:C,0))</f>
        <v>#N/A</v>
      </c>
      <c r="AD1020" s="61" t="e">
        <f t="shared" si="385"/>
        <v>#N/A</v>
      </c>
      <c r="AE1020" s="186" t="e">
        <f>LEFT(VLOOKUP($A1020,raw_공고목록!$C:$X,7,FALSE),10)</f>
        <v>#N/A</v>
      </c>
      <c r="AF1020" s="9" t="e">
        <f>VLOOKUP(A1020,raw_부광!A:L,12,FALSE)</f>
        <v>#N/A</v>
      </c>
    </row>
    <row r="1021" spans="2:32" ht="12.6" customHeight="1">
      <c r="B1021" s="189" t="e">
        <f>VLOOKUP(A1021,raw_아이건설넷목록!$B:$R,2,FALSE)</f>
        <v>#N/A</v>
      </c>
      <c r="C1021" s="18" t="e">
        <f>VLOOKUP($A1021,raw_아이건설넷목록!$B:$R,10,FALSE)</f>
        <v>#N/A</v>
      </c>
      <c r="D1021" s="19" t="s">
        <v>20</v>
      </c>
      <c r="E1021" s="115" t="e">
        <f>VLOOKUP($A1021,raw_아이건설넷목록!$B:$R,6,FALSE)</f>
        <v>#N/A</v>
      </c>
      <c r="F1021" s="115" t="e">
        <f>VLOOKUP($A1021,raw_아이건설넷목록!$B:$R,5,FALSE)</f>
        <v>#N/A</v>
      </c>
      <c r="G1021" s="184"/>
      <c r="H1021" s="115" t="e">
        <f>VLOOKUP($A1021,raw_아이건설넷목록!$B:$R,8,FALSE)</f>
        <v>#N/A</v>
      </c>
      <c r="I1021" s="114" t="e">
        <f>IF(E1021="","-",IF(E1021&lt;1000000000,낙찰하한율!$B$3,IF(AND(E1021&lt;5000000000,E1021&gt;=1000000000),낙찰하한율!$B$4,IF(AND(E1021&gt;=5000000000,E1021&lt;10000000000),낙찰하한율!$B$5,IF(AND(E1021&gt;=10000000000,E1021&lt;30000000000),낙찰하한율!$B$6)))))</f>
        <v>#N/A</v>
      </c>
      <c r="J1021" s="115" t="e">
        <f t="shared" si="372"/>
        <v>#N/A</v>
      </c>
      <c r="K1021" s="115" t="e">
        <f>VLOOKUP($A1021,raw_아이건설넷목록!$B:$R,9,FALSE)</f>
        <v>#N/A</v>
      </c>
      <c r="L1021" s="115" t="e">
        <f t="shared" si="373"/>
        <v>#N/A</v>
      </c>
      <c r="M1021" s="120" t="e">
        <f t="shared" si="374"/>
        <v>#N/A</v>
      </c>
      <c r="N1021" s="115" t="e">
        <f t="shared" si="375"/>
        <v>#N/A</v>
      </c>
      <c r="O1021" s="119" t="e">
        <f t="shared" si="376"/>
        <v>#N/A</v>
      </c>
      <c r="P1021" s="119"/>
      <c r="Q1021" s="116" t="e">
        <f t="shared" si="377"/>
        <v>#N/A</v>
      </c>
      <c r="R1021" s="134" t="e">
        <f>VLOOKUP(A1021,raw_아이건설넷결과!C:J,8,FALSE)</f>
        <v>#N/A</v>
      </c>
      <c r="S1021" s="115" t="e">
        <f>VLOOKUP(A1021,raw_아이건설넷결과!C:N,10,FALSE)</f>
        <v>#N/A</v>
      </c>
      <c r="T1021" s="126" t="e">
        <f t="shared" si="378"/>
        <v>#N/A</v>
      </c>
      <c r="U1021" s="123" t="e">
        <f t="shared" si="379"/>
        <v>#N/A</v>
      </c>
      <c r="V1021" s="123"/>
      <c r="W1021" s="178" t="e">
        <f>VLOOKUP(A1021,raw_아이건설넷결과!C:H,6,FALSE)</f>
        <v>#N/A</v>
      </c>
      <c r="X1021" s="84" t="e">
        <f t="shared" si="380"/>
        <v>#N/A</v>
      </c>
      <c r="Y1021" s="118" t="e">
        <f t="shared" si="381"/>
        <v>#N/A</v>
      </c>
      <c r="Z1021" s="121" t="e">
        <f t="shared" si="382"/>
        <v>#N/A</v>
      </c>
      <c r="AA1021" s="83" t="e">
        <f t="shared" si="383"/>
        <v>#N/A</v>
      </c>
      <c r="AB1021" s="118" t="e">
        <f t="shared" si="384"/>
        <v>#N/A</v>
      </c>
      <c r="AC1021" s="61" t="e">
        <f>INDEX(raw_공고목록!A:A,MATCH(직접!$A1021,raw_공고목록!C:C,0))</f>
        <v>#N/A</v>
      </c>
      <c r="AD1021" s="61" t="e">
        <f t="shared" si="385"/>
        <v>#N/A</v>
      </c>
      <c r="AE1021" s="186" t="e">
        <f>LEFT(VLOOKUP($A1021,raw_공고목록!$C:$X,7,FALSE),10)</f>
        <v>#N/A</v>
      </c>
      <c r="AF1021" s="9" t="e">
        <f>VLOOKUP(A1021,raw_부광!A:L,12,FALSE)</f>
        <v>#N/A</v>
      </c>
    </row>
    <row r="1022" spans="2:32" ht="12.6" customHeight="1">
      <c r="B1022" s="189" t="e">
        <f>VLOOKUP(A1022,raw_아이건설넷목록!$B:$R,2,FALSE)</f>
        <v>#N/A</v>
      </c>
      <c r="C1022" s="18" t="e">
        <f>VLOOKUP($A1022,raw_아이건설넷목록!$B:$R,10,FALSE)</f>
        <v>#N/A</v>
      </c>
      <c r="D1022" s="19" t="s">
        <v>20</v>
      </c>
      <c r="E1022" s="115" t="e">
        <f>VLOOKUP($A1022,raw_아이건설넷목록!$B:$R,6,FALSE)</f>
        <v>#N/A</v>
      </c>
      <c r="F1022" s="115" t="e">
        <f>VLOOKUP($A1022,raw_아이건설넷목록!$B:$R,5,FALSE)</f>
        <v>#N/A</v>
      </c>
      <c r="G1022" s="184"/>
      <c r="H1022" s="115" t="e">
        <f>VLOOKUP($A1022,raw_아이건설넷목록!$B:$R,8,FALSE)</f>
        <v>#N/A</v>
      </c>
      <c r="I1022" s="114" t="e">
        <f>IF(E1022="","-",IF(E1022&lt;1000000000,낙찰하한율!$B$3,IF(AND(E1022&lt;5000000000,E1022&gt;=1000000000),낙찰하한율!$B$4,IF(AND(E1022&gt;=5000000000,E1022&lt;10000000000),낙찰하한율!$B$5,IF(AND(E1022&gt;=10000000000,E1022&lt;30000000000),낙찰하한율!$B$6)))))</f>
        <v>#N/A</v>
      </c>
      <c r="J1022" s="115" t="e">
        <f t="shared" si="372"/>
        <v>#N/A</v>
      </c>
      <c r="K1022" s="115" t="e">
        <f>VLOOKUP($A1022,raw_아이건설넷목록!$B:$R,9,FALSE)</f>
        <v>#N/A</v>
      </c>
      <c r="L1022" s="115" t="e">
        <f t="shared" si="373"/>
        <v>#N/A</v>
      </c>
      <c r="M1022" s="120" t="e">
        <f t="shared" si="374"/>
        <v>#N/A</v>
      </c>
      <c r="N1022" s="115" t="e">
        <f t="shared" si="375"/>
        <v>#N/A</v>
      </c>
      <c r="O1022" s="119" t="e">
        <f t="shared" si="376"/>
        <v>#N/A</v>
      </c>
      <c r="P1022" s="119"/>
      <c r="Q1022" s="116" t="e">
        <f t="shared" si="377"/>
        <v>#N/A</v>
      </c>
      <c r="R1022" s="134" t="e">
        <f>VLOOKUP(A1022,raw_아이건설넷결과!C:J,8,FALSE)</f>
        <v>#N/A</v>
      </c>
      <c r="S1022" s="115" t="e">
        <f>VLOOKUP(A1022,raw_아이건설넷결과!C:N,10,FALSE)</f>
        <v>#N/A</v>
      </c>
      <c r="T1022" s="126" t="e">
        <f t="shared" si="378"/>
        <v>#N/A</v>
      </c>
      <c r="U1022" s="123" t="e">
        <f t="shared" si="379"/>
        <v>#N/A</v>
      </c>
      <c r="V1022" s="123"/>
      <c r="W1022" s="178" t="e">
        <f>VLOOKUP(A1022,raw_아이건설넷결과!C:H,6,FALSE)</f>
        <v>#N/A</v>
      </c>
      <c r="X1022" s="84" t="e">
        <f t="shared" si="380"/>
        <v>#N/A</v>
      </c>
      <c r="Y1022" s="118" t="e">
        <f t="shared" si="381"/>
        <v>#N/A</v>
      </c>
      <c r="Z1022" s="121" t="e">
        <f t="shared" si="382"/>
        <v>#N/A</v>
      </c>
      <c r="AA1022" s="83" t="e">
        <f t="shared" si="383"/>
        <v>#N/A</v>
      </c>
      <c r="AB1022" s="118" t="e">
        <f t="shared" si="384"/>
        <v>#N/A</v>
      </c>
      <c r="AC1022" s="61" t="e">
        <f>INDEX(raw_공고목록!A:A,MATCH(직접!$A1022,raw_공고목록!C:C,0))</f>
        <v>#N/A</v>
      </c>
      <c r="AD1022" s="61" t="e">
        <f t="shared" si="385"/>
        <v>#N/A</v>
      </c>
      <c r="AE1022" s="186" t="e">
        <f>LEFT(VLOOKUP($A1022,raw_공고목록!$C:$X,7,FALSE),10)</f>
        <v>#N/A</v>
      </c>
      <c r="AF1022" s="9" t="e">
        <f>VLOOKUP(A1022,raw_부광!A:L,12,FALSE)</f>
        <v>#N/A</v>
      </c>
    </row>
    <row r="1023" spans="2:32" ht="12.6" customHeight="1">
      <c r="B1023" s="189" t="e">
        <f>VLOOKUP(A1023,raw_아이건설넷목록!$B:$R,2,FALSE)</f>
        <v>#N/A</v>
      </c>
      <c r="C1023" s="18" t="e">
        <f>VLOOKUP($A1023,raw_아이건설넷목록!$B:$R,10,FALSE)</f>
        <v>#N/A</v>
      </c>
      <c r="D1023" s="19" t="s">
        <v>20</v>
      </c>
      <c r="E1023" s="115" t="e">
        <f>VLOOKUP($A1023,raw_아이건설넷목록!$B:$R,6,FALSE)</f>
        <v>#N/A</v>
      </c>
      <c r="F1023" s="115" t="e">
        <f>VLOOKUP($A1023,raw_아이건설넷목록!$B:$R,5,FALSE)</f>
        <v>#N/A</v>
      </c>
      <c r="G1023" s="184"/>
      <c r="H1023" s="115" t="e">
        <f>VLOOKUP($A1023,raw_아이건설넷목록!$B:$R,8,FALSE)</f>
        <v>#N/A</v>
      </c>
      <c r="I1023" s="114" t="e">
        <f>IF(E1023="","-",IF(E1023&lt;1000000000,낙찰하한율!$B$3,IF(AND(E1023&lt;5000000000,E1023&gt;=1000000000),낙찰하한율!$B$4,IF(AND(E1023&gt;=5000000000,E1023&lt;10000000000),낙찰하한율!$B$5,IF(AND(E1023&gt;=10000000000,E1023&lt;30000000000),낙찰하한율!$B$6)))))</f>
        <v>#N/A</v>
      </c>
      <c r="J1023" s="115" t="e">
        <f t="shared" si="372"/>
        <v>#N/A</v>
      </c>
      <c r="K1023" s="115" t="e">
        <f>VLOOKUP($A1023,raw_아이건설넷목록!$B:$R,9,FALSE)</f>
        <v>#N/A</v>
      </c>
      <c r="L1023" s="115" t="e">
        <f t="shared" si="373"/>
        <v>#N/A</v>
      </c>
      <c r="M1023" s="120" t="e">
        <f t="shared" si="374"/>
        <v>#N/A</v>
      </c>
      <c r="N1023" s="115" t="e">
        <f t="shared" si="375"/>
        <v>#N/A</v>
      </c>
      <c r="O1023" s="119" t="e">
        <f t="shared" si="376"/>
        <v>#N/A</v>
      </c>
      <c r="P1023" s="119"/>
      <c r="Q1023" s="116" t="e">
        <f t="shared" si="377"/>
        <v>#N/A</v>
      </c>
      <c r="R1023" s="134" t="e">
        <f>VLOOKUP(A1023,raw_아이건설넷결과!C:J,8,FALSE)</f>
        <v>#N/A</v>
      </c>
      <c r="S1023" s="115" t="e">
        <f>VLOOKUP(A1023,raw_아이건설넷결과!C:N,10,FALSE)</f>
        <v>#N/A</v>
      </c>
      <c r="T1023" s="126" t="e">
        <f t="shared" si="378"/>
        <v>#N/A</v>
      </c>
      <c r="U1023" s="123" t="e">
        <f t="shared" si="379"/>
        <v>#N/A</v>
      </c>
      <c r="V1023" s="123"/>
      <c r="W1023" s="178" t="e">
        <f>VLOOKUP(A1023,raw_아이건설넷결과!C:H,6,FALSE)</f>
        <v>#N/A</v>
      </c>
      <c r="X1023" s="84" t="e">
        <f t="shared" si="380"/>
        <v>#N/A</v>
      </c>
      <c r="Y1023" s="118" t="e">
        <f t="shared" si="381"/>
        <v>#N/A</v>
      </c>
      <c r="Z1023" s="121" t="e">
        <f t="shared" si="382"/>
        <v>#N/A</v>
      </c>
      <c r="AA1023" s="83" t="e">
        <f t="shared" si="383"/>
        <v>#N/A</v>
      </c>
      <c r="AB1023" s="118" t="e">
        <f t="shared" si="384"/>
        <v>#N/A</v>
      </c>
      <c r="AC1023" s="61" t="e">
        <f>INDEX(raw_공고목록!A:A,MATCH(직접!$A1023,raw_공고목록!C:C,0))</f>
        <v>#N/A</v>
      </c>
      <c r="AD1023" s="61" t="e">
        <f t="shared" si="385"/>
        <v>#N/A</v>
      </c>
      <c r="AE1023" s="186" t="e">
        <f>LEFT(VLOOKUP($A1023,raw_공고목록!$C:$X,7,FALSE),10)</f>
        <v>#N/A</v>
      </c>
      <c r="AF1023" s="9" t="e">
        <f>VLOOKUP(A1023,raw_부광!A:L,12,FALSE)</f>
        <v>#N/A</v>
      </c>
    </row>
    <row r="1024" spans="2:32" ht="12.6" customHeight="1">
      <c r="B1024" s="189" t="e">
        <f>VLOOKUP(A1024,raw_아이건설넷목록!$B:$R,2,FALSE)</f>
        <v>#N/A</v>
      </c>
      <c r="C1024" s="18" t="e">
        <f>VLOOKUP($A1024,raw_아이건설넷목록!$B:$R,10,FALSE)</f>
        <v>#N/A</v>
      </c>
      <c r="D1024" s="19" t="s">
        <v>20</v>
      </c>
      <c r="E1024" s="115" t="e">
        <f>VLOOKUP($A1024,raw_아이건설넷목록!$B:$R,6,FALSE)</f>
        <v>#N/A</v>
      </c>
      <c r="F1024" s="115" t="e">
        <f>VLOOKUP($A1024,raw_아이건설넷목록!$B:$R,5,FALSE)</f>
        <v>#N/A</v>
      </c>
      <c r="G1024" s="184"/>
      <c r="H1024" s="115" t="e">
        <f>VLOOKUP($A1024,raw_아이건설넷목록!$B:$R,8,FALSE)</f>
        <v>#N/A</v>
      </c>
      <c r="I1024" s="114" t="e">
        <f>IF(E1024="","-",IF(E1024&lt;1000000000,낙찰하한율!$B$3,IF(AND(E1024&lt;5000000000,E1024&gt;=1000000000),낙찰하한율!$B$4,IF(AND(E1024&gt;=5000000000,E1024&lt;10000000000),낙찰하한율!$B$5,IF(AND(E1024&gt;=10000000000,E1024&lt;30000000000),낙찰하한율!$B$6)))))</f>
        <v>#N/A</v>
      </c>
      <c r="J1024" s="115" t="e">
        <f t="shared" si="372"/>
        <v>#N/A</v>
      </c>
      <c r="K1024" s="115" t="e">
        <f>VLOOKUP($A1024,raw_아이건설넷목록!$B:$R,9,FALSE)</f>
        <v>#N/A</v>
      </c>
      <c r="L1024" s="115" t="e">
        <f t="shared" si="373"/>
        <v>#N/A</v>
      </c>
      <c r="M1024" s="120" t="e">
        <f t="shared" si="374"/>
        <v>#N/A</v>
      </c>
      <c r="N1024" s="115" t="e">
        <f t="shared" si="375"/>
        <v>#N/A</v>
      </c>
      <c r="O1024" s="119" t="e">
        <f t="shared" si="376"/>
        <v>#N/A</v>
      </c>
      <c r="P1024" s="119"/>
      <c r="Q1024" s="116" t="e">
        <f t="shared" si="377"/>
        <v>#N/A</v>
      </c>
      <c r="R1024" s="134" t="e">
        <f>VLOOKUP(A1024,raw_아이건설넷결과!C:J,8,FALSE)</f>
        <v>#N/A</v>
      </c>
      <c r="S1024" s="115" t="e">
        <f>VLOOKUP(A1024,raw_아이건설넷결과!C:N,10,FALSE)</f>
        <v>#N/A</v>
      </c>
      <c r="T1024" s="126" t="e">
        <f t="shared" si="378"/>
        <v>#N/A</v>
      </c>
      <c r="U1024" s="123" t="e">
        <f t="shared" si="379"/>
        <v>#N/A</v>
      </c>
      <c r="V1024" s="123"/>
      <c r="W1024" s="178" t="e">
        <f>VLOOKUP(A1024,raw_아이건설넷결과!C:H,6,FALSE)</f>
        <v>#N/A</v>
      </c>
      <c r="X1024" s="84" t="e">
        <f t="shared" si="380"/>
        <v>#N/A</v>
      </c>
      <c r="Y1024" s="118" t="e">
        <f t="shared" si="381"/>
        <v>#N/A</v>
      </c>
      <c r="Z1024" s="121" t="e">
        <f t="shared" si="382"/>
        <v>#N/A</v>
      </c>
      <c r="AA1024" s="83" t="e">
        <f t="shared" si="383"/>
        <v>#N/A</v>
      </c>
      <c r="AB1024" s="118" t="e">
        <f t="shared" si="384"/>
        <v>#N/A</v>
      </c>
      <c r="AC1024" s="61" t="e">
        <f>INDEX(raw_공고목록!A:A,MATCH(직접!$A1024,raw_공고목록!C:C,0))</f>
        <v>#N/A</v>
      </c>
      <c r="AD1024" s="61" t="e">
        <f t="shared" si="385"/>
        <v>#N/A</v>
      </c>
      <c r="AE1024" s="186" t="e">
        <f>LEFT(VLOOKUP($A1024,raw_공고목록!$C:$X,7,FALSE),10)</f>
        <v>#N/A</v>
      </c>
      <c r="AF1024" s="9" t="e">
        <f>VLOOKUP(A1024,raw_부광!A:L,12,FALSE)</f>
        <v>#N/A</v>
      </c>
    </row>
    <row r="1025" spans="2:32" ht="12.6" customHeight="1">
      <c r="B1025" s="189" t="e">
        <f>VLOOKUP(A1025,raw_아이건설넷목록!$B:$R,2,FALSE)</f>
        <v>#N/A</v>
      </c>
      <c r="C1025" s="18" t="e">
        <f>VLOOKUP($A1025,raw_아이건설넷목록!$B:$R,10,FALSE)</f>
        <v>#N/A</v>
      </c>
      <c r="D1025" s="19" t="s">
        <v>20</v>
      </c>
      <c r="E1025" s="115" t="e">
        <f>VLOOKUP($A1025,raw_아이건설넷목록!$B:$R,6,FALSE)</f>
        <v>#N/A</v>
      </c>
      <c r="F1025" s="115" t="e">
        <f>VLOOKUP($A1025,raw_아이건설넷목록!$B:$R,5,FALSE)</f>
        <v>#N/A</v>
      </c>
      <c r="G1025" s="184"/>
      <c r="H1025" s="115" t="e">
        <f>VLOOKUP($A1025,raw_아이건설넷목록!$B:$R,8,FALSE)</f>
        <v>#N/A</v>
      </c>
      <c r="I1025" s="114" t="e">
        <f>IF(E1025="","-",IF(E1025&lt;1000000000,낙찰하한율!$B$3,IF(AND(E1025&lt;5000000000,E1025&gt;=1000000000),낙찰하한율!$B$4,IF(AND(E1025&gt;=5000000000,E1025&lt;10000000000),낙찰하한율!$B$5,IF(AND(E1025&gt;=10000000000,E1025&lt;30000000000),낙찰하한율!$B$6)))))</f>
        <v>#N/A</v>
      </c>
      <c r="J1025" s="115" t="e">
        <f t="shared" si="372"/>
        <v>#N/A</v>
      </c>
      <c r="K1025" s="115" t="e">
        <f>VLOOKUP($A1025,raw_아이건설넷목록!$B:$R,9,FALSE)</f>
        <v>#N/A</v>
      </c>
      <c r="L1025" s="115" t="e">
        <f t="shared" si="373"/>
        <v>#N/A</v>
      </c>
      <c r="M1025" s="120" t="e">
        <f t="shared" si="374"/>
        <v>#N/A</v>
      </c>
      <c r="N1025" s="115" t="e">
        <f t="shared" si="375"/>
        <v>#N/A</v>
      </c>
      <c r="O1025" s="119" t="e">
        <f t="shared" si="376"/>
        <v>#N/A</v>
      </c>
      <c r="P1025" s="119"/>
      <c r="Q1025" s="116" t="e">
        <f t="shared" si="377"/>
        <v>#N/A</v>
      </c>
      <c r="R1025" s="134" t="e">
        <f>VLOOKUP(A1025,raw_아이건설넷결과!C:J,8,FALSE)</f>
        <v>#N/A</v>
      </c>
      <c r="S1025" s="115" t="e">
        <f>VLOOKUP(A1025,raw_아이건설넷결과!C:N,10,FALSE)</f>
        <v>#N/A</v>
      </c>
      <c r="T1025" s="126" t="e">
        <f t="shared" si="378"/>
        <v>#N/A</v>
      </c>
      <c r="U1025" s="123" t="e">
        <f t="shared" si="379"/>
        <v>#N/A</v>
      </c>
      <c r="V1025" s="123"/>
      <c r="W1025" s="178" t="e">
        <f>VLOOKUP(A1025,raw_아이건설넷결과!C:H,6,FALSE)</f>
        <v>#N/A</v>
      </c>
      <c r="X1025" s="84" t="e">
        <f t="shared" si="380"/>
        <v>#N/A</v>
      </c>
      <c r="Y1025" s="118" t="e">
        <f t="shared" si="381"/>
        <v>#N/A</v>
      </c>
      <c r="Z1025" s="121" t="e">
        <f t="shared" si="382"/>
        <v>#N/A</v>
      </c>
      <c r="AA1025" s="83" t="e">
        <f t="shared" si="383"/>
        <v>#N/A</v>
      </c>
      <c r="AB1025" s="118" t="e">
        <f t="shared" si="384"/>
        <v>#N/A</v>
      </c>
      <c r="AC1025" s="61" t="e">
        <f>INDEX(raw_공고목록!A:A,MATCH(직접!$A1025,raw_공고목록!C:C,0))</f>
        <v>#N/A</v>
      </c>
      <c r="AD1025" s="61" t="e">
        <f t="shared" si="385"/>
        <v>#N/A</v>
      </c>
      <c r="AE1025" s="186" t="e">
        <f>LEFT(VLOOKUP($A1025,raw_공고목록!$C:$X,7,FALSE),10)</f>
        <v>#N/A</v>
      </c>
      <c r="AF1025" s="9" t="e">
        <f>VLOOKUP(A1025,raw_부광!A:L,12,FALSE)</f>
        <v>#N/A</v>
      </c>
    </row>
    <row r="1026" spans="2:32" ht="12.6" customHeight="1">
      <c r="B1026" s="189" t="e">
        <f>VLOOKUP(A1026,raw_아이건설넷목록!$B:$R,2,FALSE)</f>
        <v>#N/A</v>
      </c>
      <c r="C1026" s="18" t="e">
        <f>VLOOKUP($A1026,raw_아이건설넷목록!$B:$R,10,FALSE)</f>
        <v>#N/A</v>
      </c>
      <c r="D1026" s="19" t="s">
        <v>20</v>
      </c>
      <c r="E1026" s="115" t="e">
        <f>VLOOKUP($A1026,raw_아이건설넷목록!$B:$R,6,FALSE)</f>
        <v>#N/A</v>
      </c>
      <c r="F1026" s="115" t="e">
        <f>VLOOKUP($A1026,raw_아이건설넷목록!$B:$R,5,FALSE)</f>
        <v>#N/A</v>
      </c>
      <c r="G1026" s="184"/>
      <c r="H1026" s="115" t="e">
        <f>VLOOKUP($A1026,raw_아이건설넷목록!$B:$R,8,FALSE)</f>
        <v>#N/A</v>
      </c>
      <c r="I1026" s="114" t="e">
        <f>IF(E1026="","-",IF(E1026&lt;1000000000,낙찰하한율!$B$3,IF(AND(E1026&lt;5000000000,E1026&gt;=1000000000),낙찰하한율!$B$4,IF(AND(E1026&gt;=5000000000,E1026&lt;10000000000),낙찰하한율!$B$5,IF(AND(E1026&gt;=10000000000,E1026&lt;30000000000),낙찰하한율!$B$6)))))</f>
        <v>#N/A</v>
      </c>
      <c r="J1026" s="115" t="e">
        <f t="shared" si="372"/>
        <v>#N/A</v>
      </c>
      <c r="K1026" s="115" t="e">
        <f>VLOOKUP($A1026,raw_아이건설넷목록!$B:$R,9,FALSE)</f>
        <v>#N/A</v>
      </c>
      <c r="L1026" s="115" t="e">
        <f t="shared" si="373"/>
        <v>#N/A</v>
      </c>
      <c r="M1026" s="120" t="e">
        <f t="shared" si="374"/>
        <v>#N/A</v>
      </c>
      <c r="N1026" s="115" t="e">
        <f t="shared" si="375"/>
        <v>#N/A</v>
      </c>
      <c r="O1026" s="119" t="e">
        <f t="shared" si="376"/>
        <v>#N/A</v>
      </c>
      <c r="P1026" s="119"/>
      <c r="Q1026" s="116" t="e">
        <f t="shared" si="377"/>
        <v>#N/A</v>
      </c>
      <c r="R1026" s="134" t="e">
        <f>VLOOKUP(A1026,raw_아이건설넷결과!C:J,8,FALSE)</f>
        <v>#N/A</v>
      </c>
      <c r="S1026" s="115" t="e">
        <f>VLOOKUP(A1026,raw_아이건설넷결과!C:N,10,FALSE)</f>
        <v>#N/A</v>
      </c>
      <c r="T1026" s="126" t="e">
        <f t="shared" si="378"/>
        <v>#N/A</v>
      </c>
      <c r="U1026" s="123" t="e">
        <f t="shared" si="379"/>
        <v>#N/A</v>
      </c>
      <c r="V1026" s="123"/>
      <c r="W1026" s="178" t="e">
        <f>VLOOKUP(A1026,raw_아이건설넷결과!C:H,6,FALSE)</f>
        <v>#N/A</v>
      </c>
      <c r="X1026" s="84" t="e">
        <f t="shared" si="380"/>
        <v>#N/A</v>
      </c>
      <c r="Y1026" s="118" t="e">
        <f t="shared" si="381"/>
        <v>#N/A</v>
      </c>
      <c r="Z1026" s="121" t="e">
        <f t="shared" si="382"/>
        <v>#N/A</v>
      </c>
      <c r="AA1026" s="83" t="e">
        <f t="shared" si="383"/>
        <v>#N/A</v>
      </c>
      <c r="AB1026" s="118" t="e">
        <f t="shared" si="384"/>
        <v>#N/A</v>
      </c>
      <c r="AC1026" s="61" t="e">
        <f>INDEX(raw_공고목록!A:A,MATCH(직접!$A1026,raw_공고목록!C:C,0))</f>
        <v>#N/A</v>
      </c>
      <c r="AD1026" s="61" t="e">
        <f t="shared" si="385"/>
        <v>#N/A</v>
      </c>
      <c r="AE1026" s="186" t="e">
        <f>LEFT(VLOOKUP($A1026,raw_공고목록!$C:$X,7,FALSE),10)</f>
        <v>#N/A</v>
      </c>
      <c r="AF1026" s="9" t="e">
        <f>VLOOKUP(A1026,raw_부광!A:L,12,FALSE)</f>
        <v>#N/A</v>
      </c>
    </row>
    <row r="1027" spans="2:32" ht="12.6" customHeight="1">
      <c r="B1027" s="189" t="e">
        <f>VLOOKUP(A1027,raw_아이건설넷목록!$B:$R,2,FALSE)</f>
        <v>#N/A</v>
      </c>
      <c r="C1027" s="18" t="e">
        <f>VLOOKUP($A1027,raw_아이건설넷목록!$B:$R,10,FALSE)</f>
        <v>#N/A</v>
      </c>
      <c r="D1027" s="19" t="s">
        <v>20</v>
      </c>
      <c r="E1027" s="115" t="e">
        <f>VLOOKUP($A1027,raw_아이건설넷목록!$B:$R,6,FALSE)</f>
        <v>#N/A</v>
      </c>
      <c r="F1027" s="115" t="e">
        <f>VLOOKUP($A1027,raw_아이건설넷목록!$B:$R,5,FALSE)</f>
        <v>#N/A</v>
      </c>
      <c r="G1027" s="184"/>
      <c r="H1027" s="115" t="e">
        <f>VLOOKUP($A1027,raw_아이건설넷목록!$B:$R,8,FALSE)</f>
        <v>#N/A</v>
      </c>
      <c r="I1027" s="114" t="e">
        <f>IF(E1027="","-",IF(E1027&lt;1000000000,낙찰하한율!$B$3,IF(AND(E1027&lt;5000000000,E1027&gt;=1000000000),낙찰하한율!$B$4,IF(AND(E1027&gt;=5000000000,E1027&lt;10000000000),낙찰하한율!$B$5,IF(AND(E1027&gt;=10000000000,E1027&lt;30000000000),낙찰하한율!$B$6)))))</f>
        <v>#N/A</v>
      </c>
      <c r="J1027" s="115" t="e">
        <f t="shared" si="372"/>
        <v>#N/A</v>
      </c>
      <c r="K1027" s="115" t="e">
        <f>VLOOKUP($A1027,raw_아이건설넷목록!$B:$R,9,FALSE)</f>
        <v>#N/A</v>
      </c>
      <c r="L1027" s="115" t="e">
        <f t="shared" si="373"/>
        <v>#N/A</v>
      </c>
      <c r="M1027" s="120" t="e">
        <f t="shared" si="374"/>
        <v>#N/A</v>
      </c>
      <c r="N1027" s="115" t="e">
        <f t="shared" si="375"/>
        <v>#N/A</v>
      </c>
      <c r="O1027" s="119" t="e">
        <f t="shared" si="376"/>
        <v>#N/A</v>
      </c>
      <c r="P1027" s="119"/>
      <c r="Q1027" s="116" t="e">
        <f t="shared" si="377"/>
        <v>#N/A</v>
      </c>
      <c r="R1027" s="134" t="e">
        <f>VLOOKUP(A1027,raw_아이건설넷결과!C:J,8,FALSE)</f>
        <v>#N/A</v>
      </c>
      <c r="S1027" s="115" t="e">
        <f>VLOOKUP(A1027,raw_아이건설넷결과!C:N,10,FALSE)</f>
        <v>#N/A</v>
      </c>
      <c r="T1027" s="126" t="e">
        <f t="shared" si="378"/>
        <v>#N/A</v>
      </c>
      <c r="U1027" s="123" t="e">
        <f t="shared" si="379"/>
        <v>#N/A</v>
      </c>
      <c r="V1027" s="123"/>
      <c r="W1027" s="178" t="e">
        <f>VLOOKUP(A1027,raw_아이건설넷결과!C:H,6,FALSE)</f>
        <v>#N/A</v>
      </c>
      <c r="X1027" s="84" t="e">
        <f t="shared" si="380"/>
        <v>#N/A</v>
      </c>
      <c r="Y1027" s="118" t="e">
        <f t="shared" si="381"/>
        <v>#N/A</v>
      </c>
      <c r="Z1027" s="121" t="e">
        <f t="shared" si="382"/>
        <v>#N/A</v>
      </c>
      <c r="AA1027" s="83" t="e">
        <f t="shared" si="383"/>
        <v>#N/A</v>
      </c>
      <c r="AB1027" s="118" t="e">
        <f t="shared" si="384"/>
        <v>#N/A</v>
      </c>
      <c r="AC1027" s="61" t="e">
        <f>INDEX(raw_공고목록!A:A,MATCH(직접!$A1027,raw_공고목록!C:C,0))</f>
        <v>#N/A</v>
      </c>
      <c r="AD1027" s="61" t="e">
        <f t="shared" si="385"/>
        <v>#N/A</v>
      </c>
      <c r="AE1027" s="186" t="e">
        <f>LEFT(VLOOKUP($A1027,raw_공고목록!$C:$X,7,FALSE),10)</f>
        <v>#N/A</v>
      </c>
      <c r="AF1027" s="9" t="e">
        <f>VLOOKUP(A1027,raw_부광!A:L,12,FALSE)</f>
        <v>#N/A</v>
      </c>
    </row>
    <row r="1028" spans="2:32" ht="12.6" customHeight="1">
      <c r="B1028" s="189" t="e">
        <f>VLOOKUP(A1028,raw_아이건설넷목록!$B:$R,2,FALSE)</f>
        <v>#N/A</v>
      </c>
      <c r="C1028" s="18" t="e">
        <f>VLOOKUP($A1028,raw_아이건설넷목록!$B:$R,10,FALSE)</f>
        <v>#N/A</v>
      </c>
      <c r="D1028" s="19" t="s">
        <v>20</v>
      </c>
      <c r="E1028" s="115" t="e">
        <f>VLOOKUP($A1028,raw_아이건설넷목록!$B:$R,6,FALSE)</f>
        <v>#N/A</v>
      </c>
      <c r="F1028" s="115" t="e">
        <f>VLOOKUP($A1028,raw_아이건설넷목록!$B:$R,5,FALSE)</f>
        <v>#N/A</v>
      </c>
      <c r="G1028" s="184"/>
      <c r="H1028" s="115" t="e">
        <f>VLOOKUP($A1028,raw_아이건설넷목록!$B:$R,8,FALSE)</f>
        <v>#N/A</v>
      </c>
      <c r="I1028" s="114" t="e">
        <f>IF(E1028="","-",IF(E1028&lt;1000000000,낙찰하한율!$B$3,IF(AND(E1028&lt;5000000000,E1028&gt;=1000000000),낙찰하한율!$B$4,IF(AND(E1028&gt;=5000000000,E1028&lt;10000000000),낙찰하한율!$B$5,IF(AND(E1028&gt;=10000000000,E1028&lt;30000000000),낙찰하한율!$B$6)))))</f>
        <v>#N/A</v>
      </c>
      <c r="J1028" s="115" t="e">
        <f t="shared" si="372"/>
        <v>#N/A</v>
      </c>
      <c r="K1028" s="115" t="e">
        <f>VLOOKUP($A1028,raw_아이건설넷목록!$B:$R,9,FALSE)</f>
        <v>#N/A</v>
      </c>
      <c r="L1028" s="115" t="e">
        <f t="shared" si="373"/>
        <v>#N/A</v>
      </c>
      <c r="M1028" s="120" t="e">
        <f t="shared" si="374"/>
        <v>#N/A</v>
      </c>
      <c r="N1028" s="115" t="e">
        <f t="shared" si="375"/>
        <v>#N/A</v>
      </c>
      <c r="O1028" s="119" t="e">
        <f t="shared" si="376"/>
        <v>#N/A</v>
      </c>
      <c r="P1028" s="119"/>
      <c r="Q1028" s="116" t="e">
        <f t="shared" si="377"/>
        <v>#N/A</v>
      </c>
      <c r="R1028" s="134" t="e">
        <f>VLOOKUP(A1028,raw_아이건설넷결과!C:J,8,FALSE)</f>
        <v>#N/A</v>
      </c>
      <c r="S1028" s="115" t="e">
        <f>VLOOKUP(A1028,raw_아이건설넷결과!C:N,10,FALSE)</f>
        <v>#N/A</v>
      </c>
      <c r="T1028" s="126" t="e">
        <f t="shared" si="378"/>
        <v>#N/A</v>
      </c>
      <c r="U1028" s="123" t="e">
        <f t="shared" si="379"/>
        <v>#N/A</v>
      </c>
      <c r="V1028" s="123"/>
      <c r="W1028" s="178" t="e">
        <f>VLOOKUP(A1028,raw_아이건설넷결과!C:H,6,FALSE)</f>
        <v>#N/A</v>
      </c>
      <c r="X1028" s="84" t="e">
        <f t="shared" si="380"/>
        <v>#N/A</v>
      </c>
      <c r="Y1028" s="118" t="e">
        <f t="shared" si="381"/>
        <v>#N/A</v>
      </c>
      <c r="Z1028" s="121" t="e">
        <f t="shared" si="382"/>
        <v>#N/A</v>
      </c>
      <c r="AA1028" s="83" t="e">
        <f t="shared" si="383"/>
        <v>#N/A</v>
      </c>
      <c r="AB1028" s="118" t="e">
        <f t="shared" si="384"/>
        <v>#N/A</v>
      </c>
      <c r="AC1028" s="61" t="e">
        <f>INDEX(raw_공고목록!A:A,MATCH(직접!$A1028,raw_공고목록!C:C,0))</f>
        <v>#N/A</v>
      </c>
      <c r="AD1028" s="61" t="e">
        <f t="shared" si="385"/>
        <v>#N/A</v>
      </c>
      <c r="AE1028" s="186" t="e">
        <f>LEFT(VLOOKUP($A1028,raw_공고목록!$C:$X,7,FALSE),10)</f>
        <v>#N/A</v>
      </c>
      <c r="AF1028" s="9" t="e">
        <f>VLOOKUP(A1028,raw_부광!A:L,12,FALSE)</f>
        <v>#N/A</v>
      </c>
    </row>
    <row r="1029" spans="2:32" ht="12.6" customHeight="1">
      <c r="B1029" s="189" t="e">
        <f>VLOOKUP(A1029,raw_아이건설넷목록!$B:$R,2,FALSE)</f>
        <v>#N/A</v>
      </c>
      <c r="C1029" s="18" t="e">
        <f>VLOOKUP($A1029,raw_아이건설넷목록!$B:$R,10,FALSE)</f>
        <v>#N/A</v>
      </c>
      <c r="D1029" s="19" t="s">
        <v>20</v>
      </c>
      <c r="E1029" s="115" t="e">
        <f>VLOOKUP($A1029,raw_아이건설넷목록!$B:$R,6,FALSE)</f>
        <v>#N/A</v>
      </c>
      <c r="F1029" s="115" t="e">
        <f>VLOOKUP($A1029,raw_아이건설넷목록!$B:$R,5,FALSE)</f>
        <v>#N/A</v>
      </c>
      <c r="G1029" s="184"/>
      <c r="H1029" s="115" t="e">
        <f>VLOOKUP($A1029,raw_아이건설넷목록!$B:$R,8,FALSE)</f>
        <v>#N/A</v>
      </c>
      <c r="I1029" s="114" t="e">
        <f>IF(E1029="","-",IF(E1029&lt;1000000000,낙찰하한율!$B$3,IF(AND(E1029&lt;5000000000,E1029&gt;=1000000000),낙찰하한율!$B$4,IF(AND(E1029&gt;=5000000000,E1029&lt;10000000000),낙찰하한율!$B$5,IF(AND(E1029&gt;=10000000000,E1029&lt;30000000000),낙찰하한율!$B$6)))))</f>
        <v>#N/A</v>
      </c>
      <c r="J1029" s="115" t="e">
        <f t="shared" si="372"/>
        <v>#N/A</v>
      </c>
      <c r="K1029" s="115" t="e">
        <f>VLOOKUP($A1029,raw_아이건설넷목록!$B:$R,9,FALSE)</f>
        <v>#N/A</v>
      </c>
      <c r="L1029" s="115" t="e">
        <f t="shared" si="373"/>
        <v>#N/A</v>
      </c>
      <c r="M1029" s="120" t="e">
        <f t="shared" si="374"/>
        <v>#N/A</v>
      </c>
      <c r="N1029" s="115" t="e">
        <f t="shared" si="375"/>
        <v>#N/A</v>
      </c>
      <c r="O1029" s="119" t="e">
        <f t="shared" si="376"/>
        <v>#N/A</v>
      </c>
      <c r="P1029" s="119"/>
      <c r="Q1029" s="116" t="e">
        <f t="shared" si="377"/>
        <v>#N/A</v>
      </c>
      <c r="R1029" s="134" t="e">
        <f>VLOOKUP(A1029,raw_아이건설넷결과!C:J,8,FALSE)</f>
        <v>#N/A</v>
      </c>
      <c r="S1029" s="115" t="e">
        <f>VLOOKUP(A1029,raw_아이건설넷결과!C:N,10,FALSE)</f>
        <v>#N/A</v>
      </c>
      <c r="T1029" s="126" t="e">
        <f t="shared" si="378"/>
        <v>#N/A</v>
      </c>
      <c r="U1029" s="123" t="e">
        <f t="shared" si="379"/>
        <v>#N/A</v>
      </c>
      <c r="V1029" s="123"/>
      <c r="W1029" s="178" t="e">
        <f>VLOOKUP(A1029,raw_아이건설넷결과!C:H,6,FALSE)</f>
        <v>#N/A</v>
      </c>
      <c r="X1029" s="84" t="e">
        <f t="shared" si="380"/>
        <v>#N/A</v>
      </c>
      <c r="Y1029" s="118" t="e">
        <f t="shared" si="381"/>
        <v>#N/A</v>
      </c>
      <c r="Z1029" s="121" t="e">
        <f t="shared" si="382"/>
        <v>#N/A</v>
      </c>
      <c r="AA1029" s="83" t="e">
        <f t="shared" si="383"/>
        <v>#N/A</v>
      </c>
      <c r="AB1029" s="118" t="e">
        <f t="shared" si="384"/>
        <v>#N/A</v>
      </c>
      <c r="AC1029" s="61" t="e">
        <f>INDEX(raw_공고목록!A:A,MATCH(직접!$A1029,raw_공고목록!C:C,0))</f>
        <v>#N/A</v>
      </c>
      <c r="AD1029" s="61" t="e">
        <f t="shared" si="385"/>
        <v>#N/A</v>
      </c>
      <c r="AE1029" s="186" t="e">
        <f>LEFT(VLOOKUP($A1029,raw_공고목록!$C:$X,7,FALSE),10)</f>
        <v>#N/A</v>
      </c>
      <c r="AF1029" s="9" t="e">
        <f>VLOOKUP(A1029,raw_부광!A:L,12,FALSE)</f>
        <v>#N/A</v>
      </c>
    </row>
    <row r="1030" spans="2:32" ht="12.6" customHeight="1">
      <c r="B1030" s="189" t="e">
        <f>VLOOKUP(A1030,raw_아이건설넷목록!$B:$R,2,FALSE)</f>
        <v>#N/A</v>
      </c>
      <c r="C1030" s="18" t="e">
        <f>VLOOKUP($A1030,raw_아이건설넷목록!$B:$R,10,FALSE)</f>
        <v>#N/A</v>
      </c>
      <c r="D1030" s="19" t="s">
        <v>20</v>
      </c>
      <c r="E1030" s="115" t="e">
        <f>VLOOKUP($A1030,raw_아이건설넷목록!$B:$R,6,FALSE)</f>
        <v>#N/A</v>
      </c>
      <c r="F1030" s="115" t="e">
        <f>VLOOKUP($A1030,raw_아이건설넷목록!$B:$R,5,FALSE)</f>
        <v>#N/A</v>
      </c>
      <c r="G1030" s="184"/>
      <c r="H1030" s="115" t="e">
        <f>VLOOKUP($A1030,raw_아이건설넷목록!$B:$R,8,FALSE)</f>
        <v>#N/A</v>
      </c>
      <c r="I1030" s="114" t="e">
        <f>IF(E1030="","-",IF(E1030&lt;1000000000,낙찰하한율!$B$3,IF(AND(E1030&lt;5000000000,E1030&gt;=1000000000),낙찰하한율!$B$4,IF(AND(E1030&gt;=5000000000,E1030&lt;10000000000),낙찰하한율!$B$5,IF(AND(E1030&gt;=10000000000,E1030&lt;30000000000),낙찰하한율!$B$6)))))</f>
        <v>#N/A</v>
      </c>
      <c r="J1030" s="115" t="e">
        <f t="shared" si="372"/>
        <v>#N/A</v>
      </c>
      <c r="K1030" s="115" t="e">
        <f>VLOOKUP($A1030,raw_아이건설넷목록!$B:$R,9,FALSE)</f>
        <v>#N/A</v>
      </c>
      <c r="L1030" s="115" t="e">
        <f t="shared" si="373"/>
        <v>#N/A</v>
      </c>
      <c r="M1030" s="120" t="e">
        <f t="shared" si="374"/>
        <v>#N/A</v>
      </c>
      <c r="N1030" s="115" t="e">
        <f t="shared" si="375"/>
        <v>#N/A</v>
      </c>
      <c r="O1030" s="119" t="e">
        <f t="shared" si="376"/>
        <v>#N/A</v>
      </c>
      <c r="P1030" s="119"/>
      <c r="Q1030" s="116" t="e">
        <f t="shared" si="377"/>
        <v>#N/A</v>
      </c>
      <c r="R1030" s="134" t="e">
        <f>VLOOKUP(A1030,raw_아이건설넷결과!C:J,8,FALSE)</f>
        <v>#N/A</v>
      </c>
      <c r="S1030" s="115" t="e">
        <f>VLOOKUP(A1030,raw_아이건설넷결과!C:N,10,FALSE)</f>
        <v>#N/A</v>
      </c>
      <c r="T1030" s="126" t="e">
        <f t="shared" si="378"/>
        <v>#N/A</v>
      </c>
      <c r="U1030" s="123" t="e">
        <f t="shared" si="379"/>
        <v>#N/A</v>
      </c>
      <c r="V1030" s="123"/>
      <c r="W1030" s="178" t="e">
        <f>VLOOKUP(A1030,raw_아이건설넷결과!C:H,6,FALSE)</f>
        <v>#N/A</v>
      </c>
      <c r="X1030" s="84" t="e">
        <f t="shared" si="380"/>
        <v>#N/A</v>
      </c>
      <c r="Y1030" s="118" t="e">
        <f t="shared" si="381"/>
        <v>#N/A</v>
      </c>
      <c r="Z1030" s="121" t="e">
        <f t="shared" si="382"/>
        <v>#N/A</v>
      </c>
      <c r="AA1030" s="83" t="e">
        <f t="shared" si="383"/>
        <v>#N/A</v>
      </c>
      <c r="AB1030" s="118" t="e">
        <f t="shared" si="384"/>
        <v>#N/A</v>
      </c>
      <c r="AC1030" s="61" t="e">
        <f>INDEX(raw_공고목록!A:A,MATCH(직접!$A1030,raw_공고목록!C:C,0))</f>
        <v>#N/A</v>
      </c>
      <c r="AD1030" s="61" t="e">
        <f t="shared" si="385"/>
        <v>#N/A</v>
      </c>
      <c r="AE1030" s="186" t="e">
        <f>LEFT(VLOOKUP($A1030,raw_공고목록!$C:$X,7,FALSE),10)</f>
        <v>#N/A</v>
      </c>
      <c r="AF1030" s="9" t="e">
        <f>VLOOKUP(A1030,raw_부광!A:L,12,FALSE)</f>
        <v>#N/A</v>
      </c>
    </row>
    <row r="1031" spans="2:32" ht="12.6" customHeight="1">
      <c r="B1031" s="189" t="e">
        <f>VLOOKUP(A1031,raw_아이건설넷목록!$B:$R,2,FALSE)</f>
        <v>#N/A</v>
      </c>
      <c r="C1031" s="18" t="e">
        <f>VLOOKUP($A1031,raw_아이건설넷목록!$B:$R,10,FALSE)</f>
        <v>#N/A</v>
      </c>
      <c r="D1031" s="19" t="s">
        <v>20</v>
      </c>
      <c r="E1031" s="115" t="e">
        <f>VLOOKUP($A1031,raw_아이건설넷목록!$B:$R,6,FALSE)</f>
        <v>#N/A</v>
      </c>
      <c r="F1031" s="115" t="e">
        <f>VLOOKUP($A1031,raw_아이건설넷목록!$B:$R,5,FALSE)</f>
        <v>#N/A</v>
      </c>
      <c r="G1031" s="184"/>
      <c r="H1031" s="115" t="e">
        <f>VLOOKUP($A1031,raw_아이건설넷목록!$B:$R,8,FALSE)</f>
        <v>#N/A</v>
      </c>
      <c r="I1031" s="114" t="e">
        <f>IF(E1031="","-",IF(E1031&lt;1000000000,낙찰하한율!$B$3,IF(AND(E1031&lt;5000000000,E1031&gt;=1000000000),낙찰하한율!$B$4,IF(AND(E1031&gt;=5000000000,E1031&lt;10000000000),낙찰하한율!$B$5,IF(AND(E1031&gt;=10000000000,E1031&lt;30000000000),낙찰하한율!$B$6)))))</f>
        <v>#N/A</v>
      </c>
      <c r="J1031" s="115" t="e">
        <f t="shared" si="372"/>
        <v>#N/A</v>
      </c>
      <c r="K1031" s="115" t="e">
        <f>VLOOKUP($A1031,raw_아이건설넷목록!$B:$R,9,FALSE)</f>
        <v>#N/A</v>
      </c>
      <c r="L1031" s="115" t="e">
        <f t="shared" si="373"/>
        <v>#N/A</v>
      </c>
      <c r="M1031" s="120" t="e">
        <f t="shared" si="374"/>
        <v>#N/A</v>
      </c>
      <c r="N1031" s="115" t="e">
        <f t="shared" si="375"/>
        <v>#N/A</v>
      </c>
      <c r="O1031" s="119" t="e">
        <f t="shared" si="376"/>
        <v>#N/A</v>
      </c>
      <c r="P1031" s="119"/>
      <c r="Q1031" s="116" t="e">
        <f t="shared" si="377"/>
        <v>#N/A</v>
      </c>
      <c r="R1031" s="134" t="e">
        <f>VLOOKUP(A1031,raw_아이건설넷결과!C:J,8,FALSE)</f>
        <v>#N/A</v>
      </c>
      <c r="S1031" s="115" t="e">
        <f>VLOOKUP(A1031,raw_아이건설넷결과!C:N,10,FALSE)</f>
        <v>#N/A</v>
      </c>
      <c r="T1031" s="126" t="e">
        <f t="shared" si="378"/>
        <v>#N/A</v>
      </c>
      <c r="U1031" s="123" t="e">
        <f t="shared" si="379"/>
        <v>#N/A</v>
      </c>
      <c r="V1031" s="123"/>
      <c r="W1031" s="178" t="e">
        <f>VLOOKUP(A1031,raw_아이건설넷결과!C:H,6,FALSE)</f>
        <v>#N/A</v>
      </c>
      <c r="X1031" s="84" t="e">
        <f t="shared" si="380"/>
        <v>#N/A</v>
      </c>
      <c r="Y1031" s="118" t="e">
        <f t="shared" si="381"/>
        <v>#N/A</v>
      </c>
      <c r="Z1031" s="121" t="e">
        <f t="shared" si="382"/>
        <v>#N/A</v>
      </c>
      <c r="AA1031" s="83" t="e">
        <f t="shared" si="383"/>
        <v>#N/A</v>
      </c>
      <c r="AB1031" s="118" t="e">
        <f t="shared" si="384"/>
        <v>#N/A</v>
      </c>
      <c r="AC1031" s="61" t="e">
        <f>INDEX(raw_공고목록!A:A,MATCH(직접!$A1031,raw_공고목록!C:C,0))</f>
        <v>#N/A</v>
      </c>
      <c r="AD1031" s="61" t="e">
        <f t="shared" si="385"/>
        <v>#N/A</v>
      </c>
      <c r="AE1031" s="186" t="e">
        <f>LEFT(VLOOKUP($A1031,raw_공고목록!$C:$X,7,FALSE),10)</f>
        <v>#N/A</v>
      </c>
      <c r="AF1031" s="9" t="e">
        <f>VLOOKUP(A1031,raw_부광!A:L,12,FALSE)</f>
        <v>#N/A</v>
      </c>
    </row>
    <row r="1032" spans="2:32" ht="12.6" customHeight="1">
      <c r="B1032" s="189" t="e">
        <f>VLOOKUP(A1032,raw_아이건설넷목록!$B:$R,2,FALSE)</f>
        <v>#N/A</v>
      </c>
      <c r="C1032" s="18" t="e">
        <f>VLOOKUP($A1032,raw_아이건설넷목록!$B:$R,10,FALSE)</f>
        <v>#N/A</v>
      </c>
      <c r="D1032" s="19" t="s">
        <v>20</v>
      </c>
      <c r="E1032" s="115" t="e">
        <f>VLOOKUP($A1032,raw_아이건설넷목록!$B:$R,6,FALSE)</f>
        <v>#N/A</v>
      </c>
      <c r="F1032" s="115" t="e">
        <f>VLOOKUP($A1032,raw_아이건설넷목록!$B:$R,5,FALSE)</f>
        <v>#N/A</v>
      </c>
      <c r="G1032" s="184"/>
      <c r="H1032" s="115" t="e">
        <f>VLOOKUP($A1032,raw_아이건설넷목록!$B:$R,8,FALSE)</f>
        <v>#N/A</v>
      </c>
      <c r="I1032" s="114" t="e">
        <f>IF(E1032="","-",IF(E1032&lt;1000000000,낙찰하한율!$B$3,IF(AND(E1032&lt;5000000000,E1032&gt;=1000000000),낙찰하한율!$B$4,IF(AND(E1032&gt;=5000000000,E1032&lt;10000000000),낙찰하한율!$B$5,IF(AND(E1032&gt;=10000000000,E1032&lt;30000000000),낙찰하한율!$B$6)))))</f>
        <v>#N/A</v>
      </c>
      <c r="J1032" s="115" t="e">
        <f t="shared" si="372"/>
        <v>#N/A</v>
      </c>
      <c r="K1032" s="115" t="e">
        <f>VLOOKUP($A1032,raw_아이건설넷목록!$B:$R,9,FALSE)</f>
        <v>#N/A</v>
      </c>
      <c r="L1032" s="115" t="e">
        <f t="shared" si="373"/>
        <v>#N/A</v>
      </c>
      <c r="M1032" s="120" t="e">
        <f t="shared" si="374"/>
        <v>#N/A</v>
      </c>
      <c r="N1032" s="115" t="e">
        <f t="shared" si="375"/>
        <v>#N/A</v>
      </c>
      <c r="O1032" s="119" t="e">
        <f t="shared" si="376"/>
        <v>#N/A</v>
      </c>
      <c r="P1032" s="119"/>
      <c r="Q1032" s="116" t="e">
        <f t="shared" si="377"/>
        <v>#N/A</v>
      </c>
      <c r="R1032" s="134" t="e">
        <f>VLOOKUP(A1032,raw_아이건설넷결과!C:J,8,FALSE)</f>
        <v>#N/A</v>
      </c>
      <c r="S1032" s="115" t="e">
        <f>VLOOKUP(A1032,raw_아이건설넷결과!C:N,10,FALSE)</f>
        <v>#N/A</v>
      </c>
      <c r="T1032" s="126" t="e">
        <f t="shared" si="378"/>
        <v>#N/A</v>
      </c>
      <c r="U1032" s="123" t="e">
        <f t="shared" si="379"/>
        <v>#N/A</v>
      </c>
      <c r="V1032" s="123"/>
      <c r="W1032" s="178" t="e">
        <f>VLOOKUP(A1032,raw_아이건설넷결과!C:H,6,FALSE)</f>
        <v>#N/A</v>
      </c>
      <c r="X1032" s="84" t="e">
        <f t="shared" si="380"/>
        <v>#N/A</v>
      </c>
      <c r="Y1032" s="118" t="e">
        <f t="shared" si="381"/>
        <v>#N/A</v>
      </c>
      <c r="Z1032" s="121" t="e">
        <f t="shared" si="382"/>
        <v>#N/A</v>
      </c>
      <c r="AA1032" s="83" t="e">
        <f t="shared" si="383"/>
        <v>#N/A</v>
      </c>
      <c r="AB1032" s="118" t="e">
        <f t="shared" si="384"/>
        <v>#N/A</v>
      </c>
      <c r="AC1032" s="61" t="e">
        <f>INDEX(raw_공고목록!A:A,MATCH(직접!$A1032,raw_공고목록!C:C,0))</f>
        <v>#N/A</v>
      </c>
      <c r="AD1032" s="61" t="e">
        <f t="shared" si="385"/>
        <v>#N/A</v>
      </c>
      <c r="AE1032" s="186" t="e">
        <f>LEFT(VLOOKUP($A1032,raw_공고목록!$C:$X,7,FALSE),10)</f>
        <v>#N/A</v>
      </c>
      <c r="AF1032" s="9" t="e">
        <f>VLOOKUP(A1032,raw_부광!A:L,12,FALSE)</f>
        <v>#N/A</v>
      </c>
    </row>
    <row r="1033" spans="2:32" ht="12.6" customHeight="1">
      <c r="B1033" s="189" t="e">
        <f>VLOOKUP(A1033,raw_아이건설넷목록!$B:$R,2,FALSE)</f>
        <v>#N/A</v>
      </c>
      <c r="C1033" s="18" t="e">
        <f>VLOOKUP($A1033,raw_아이건설넷목록!$B:$R,10,FALSE)</f>
        <v>#N/A</v>
      </c>
      <c r="D1033" s="19" t="s">
        <v>20</v>
      </c>
      <c r="E1033" s="115" t="e">
        <f>VLOOKUP($A1033,raw_아이건설넷목록!$B:$R,6,FALSE)</f>
        <v>#N/A</v>
      </c>
      <c r="F1033" s="115" t="e">
        <f>VLOOKUP($A1033,raw_아이건설넷목록!$B:$R,5,FALSE)</f>
        <v>#N/A</v>
      </c>
      <c r="G1033" s="184"/>
      <c r="H1033" s="115" t="e">
        <f>VLOOKUP($A1033,raw_아이건설넷목록!$B:$R,8,FALSE)</f>
        <v>#N/A</v>
      </c>
      <c r="I1033" s="114" t="e">
        <f>IF(E1033="","-",IF(E1033&lt;1000000000,낙찰하한율!$B$3,IF(AND(E1033&lt;5000000000,E1033&gt;=1000000000),낙찰하한율!$B$4,IF(AND(E1033&gt;=5000000000,E1033&lt;10000000000),낙찰하한율!$B$5,IF(AND(E1033&gt;=10000000000,E1033&lt;30000000000),낙찰하한율!$B$6)))))</f>
        <v>#N/A</v>
      </c>
      <c r="J1033" s="115" t="e">
        <f t="shared" si="372"/>
        <v>#N/A</v>
      </c>
      <c r="K1033" s="115" t="e">
        <f>VLOOKUP($A1033,raw_아이건설넷목록!$B:$R,9,FALSE)</f>
        <v>#N/A</v>
      </c>
      <c r="L1033" s="115" t="e">
        <f t="shared" si="373"/>
        <v>#N/A</v>
      </c>
      <c r="M1033" s="120" t="e">
        <f t="shared" si="374"/>
        <v>#N/A</v>
      </c>
      <c r="N1033" s="115" t="e">
        <f t="shared" si="375"/>
        <v>#N/A</v>
      </c>
      <c r="O1033" s="119" t="e">
        <f t="shared" si="376"/>
        <v>#N/A</v>
      </c>
      <c r="P1033" s="119"/>
      <c r="Q1033" s="116" t="e">
        <f t="shared" si="377"/>
        <v>#N/A</v>
      </c>
      <c r="R1033" s="134" t="e">
        <f>VLOOKUP(A1033,raw_아이건설넷결과!C:J,8,FALSE)</f>
        <v>#N/A</v>
      </c>
      <c r="S1033" s="115" t="e">
        <f>VLOOKUP(A1033,raw_아이건설넷결과!C:N,10,FALSE)</f>
        <v>#N/A</v>
      </c>
      <c r="T1033" s="126" t="e">
        <f t="shared" si="378"/>
        <v>#N/A</v>
      </c>
      <c r="U1033" s="123" t="e">
        <f t="shared" si="379"/>
        <v>#N/A</v>
      </c>
      <c r="V1033" s="123"/>
      <c r="W1033" s="178" t="e">
        <f>VLOOKUP(A1033,raw_아이건설넷결과!C:H,6,FALSE)</f>
        <v>#N/A</v>
      </c>
      <c r="X1033" s="84" t="e">
        <f t="shared" si="380"/>
        <v>#N/A</v>
      </c>
      <c r="Y1033" s="118" t="e">
        <f t="shared" si="381"/>
        <v>#N/A</v>
      </c>
      <c r="Z1033" s="121" t="e">
        <f t="shared" si="382"/>
        <v>#N/A</v>
      </c>
      <c r="AA1033" s="83" t="e">
        <f t="shared" si="383"/>
        <v>#N/A</v>
      </c>
      <c r="AB1033" s="118" t="e">
        <f t="shared" si="384"/>
        <v>#N/A</v>
      </c>
      <c r="AC1033" s="61" t="e">
        <f>INDEX(raw_공고목록!A:A,MATCH(직접!$A1033,raw_공고목록!C:C,0))</f>
        <v>#N/A</v>
      </c>
      <c r="AD1033" s="61" t="e">
        <f t="shared" si="385"/>
        <v>#N/A</v>
      </c>
      <c r="AE1033" s="186" t="e">
        <f>LEFT(VLOOKUP($A1033,raw_공고목록!$C:$X,7,FALSE),10)</f>
        <v>#N/A</v>
      </c>
      <c r="AF1033" s="9" t="e">
        <f>VLOOKUP(A1033,raw_부광!A:L,12,FALSE)</f>
        <v>#N/A</v>
      </c>
    </row>
    <row r="1034" spans="2:32" ht="12.6" customHeight="1">
      <c r="B1034" s="189" t="e">
        <f>VLOOKUP(A1034,raw_아이건설넷목록!$B:$R,2,FALSE)</f>
        <v>#N/A</v>
      </c>
      <c r="C1034" s="18" t="e">
        <f>VLOOKUP($A1034,raw_아이건설넷목록!$B:$R,10,FALSE)</f>
        <v>#N/A</v>
      </c>
      <c r="D1034" s="19" t="s">
        <v>20</v>
      </c>
      <c r="E1034" s="115" t="e">
        <f>VLOOKUP($A1034,raw_아이건설넷목록!$B:$R,6,FALSE)</f>
        <v>#N/A</v>
      </c>
      <c r="F1034" s="115" t="e">
        <f>VLOOKUP($A1034,raw_아이건설넷목록!$B:$R,5,FALSE)</f>
        <v>#N/A</v>
      </c>
      <c r="G1034" s="184"/>
      <c r="H1034" s="115" t="e">
        <f>VLOOKUP($A1034,raw_아이건설넷목록!$B:$R,8,FALSE)</f>
        <v>#N/A</v>
      </c>
      <c r="I1034" s="114" t="e">
        <f>IF(E1034="","-",IF(E1034&lt;1000000000,낙찰하한율!$B$3,IF(AND(E1034&lt;5000000000,E1034&gt;=1000000000),낙찰하한율!$B$4,IF(AND(E1034&gt;=5000000000,E1034&lt;10000000000),낙찰하한율!$B$5,IF(AND(E1034&gt;=10000000000,E1034&lt;30000000000),낙찰하한율!$B$6)))))</f>
        <v>#N/A</v>
      </c>
      <c r="J1034" s="115" t="e">
        <f t="shared" si="372"/>
        <v>#N/A</v>
      </c>
      <c r="K1034" s="115" t="e">
        <f>VLOOKUP($A1034,raw_아이건설넷목록!$B:$R,9,FALSE)</f>
        <v>#N/A</v>
      </c>
      <c r="L1034" s="115" t="e">
        <f t="shared" si="373"/>
        <v>#N/A</v>
      </c>
      <c r="M1034" s="120" t="e">
        <f t="shared" si="374"/>
        <v>#N/A</v>
      </c>
      <c r="N1034" s="115" t="e">
        <f t="shared" si="375"/>
        <v>#N/A</v>
      </c>
      <c r="O1034" s="119" t="e">
        <f t="shared" si="376"/>
        <v>#N/A</v>
      </c>
      <c r="P1034" s="119"/>
      <c r="Q1034" s="116" t="e">
        <f t="shared" si="377"/>
        <v>#N/A</v>
      </c>
      <c r="R1034" s="134" t="e">
        <f>VLOOKUP(A1034,raw_아이건설넷결과!C:J,8,FALSE)</f>
        <v>#N/A</v>
      </c>
      <c r="S1034" s="115" t="e">
        <f>VLOOKUP(A1034,raw_아이건설넷결과!C:N,10,FALSE)</f>
        <v>#N/A</v>
      </c>
      <c r="T1034" s="126" t="e">
        <f t="shared" si="378"/>
        <v>#N/A</v>
      </c>
      <c r="U1034" s="123" t="e">
        <f t="shared" si="379"/>
        <v>#N/A</v>
      </c>
      <c r="V1034" s="123"/>
      <c r="W1034" s="178" t="e">
        <f>VLOOKUP(A1034,raw_아이건설넷결과!C:H,6,FALSE)</f>
        <v>#N/A</v>
      </c>
      <c r="X1034" s="84" t="e">
        <f t="shared" si="380"/>
        <v>#N/A</v>
      </c>
      <c r="Y1034" s="118" t="e">
        <f t="shared" si="381"/>
        <v>#N/A</v>
      </c>
      <c r="Z1034" s="121" t="e">
        <f t="shared" si="382"/>
        <v>#N/A</v>
      </c>
      <c r="AA1034" s="83" t="e">
        <f t="shared" si="383"/>
        <v>#N/A</v>
      </c>
      <c r="AB1034" s="118" t="e">
        <f t="shared" si="384"/>
        <v>#N/A</v>
      </c>
      <c r="AC1034" s="61" t="e">
        <f>INDEX(raw_공고목록!A:A,MATCH(직접!$A1034,raw_공고목록!C:C,0))</f>
        <v>#N/A</v>
      </c>
      <c r="AD1034" s="61" t="e">
        <f t="shared" si="385"/>
        <v>#N/A</v>
      </c>
      <c r="AE1034" s="186" t="e">
        <f>LEFT(VLOOKUP($A1034,raw_공고목록!$C:$X,7,FALSE),10)</f>
        <v>#N/A</v>
      </c>
      <c r="AF1034" s="9" t="e">
        <f>VLOOKUP(A1034,raw_부광!A:L,12,FALSE)</f>
        <v>#N/A</v>
      </c>
    </row>
    <row r="1035" spans="2:32" ht="12.6" customHeight="1">
      <c r="B1035" s="189" t="e">
        <f>VLOOKUP(A1035,raw_아이건설넷목록!$B:$R,2,FALSE)</f>
        <v>#N/A</v>
      </c>
      <c r="C1035" s="18" t="e">
        <f>VLOOKUP($A1035,raw_아이건설넷목록!$B:$R,10,FALSE)</f>
        <v>#N/A</v>
      </c>
      <c r="D1035" s="19" t="s">
        <v>20</v>
      </c>
      <c r="E1035" s="115" t="e">
        <f>VLOOKUP($A1035,raw_아이건설넷목록!$B:$R,6,FALSE)</f>
        <v>#N/A</v>
      </c>
      <c r="F1035" s="115" t="e">
        <f>VLOOKUP($A1035,raw_아이건설넷목록!$B:$R,5,FALSE)</f>
        <v>#N/A</v>
      </c>
      <c r="G1035" s="184"/>
      <c r="H1035" s="115" t="e">
        <f>VLOOKUP($A1035,raw_아이건설넷목록!$B:$R,8,FALSE)</f>
        <v>#N/A</v>
      </c>
      <c r="I1035" s="114" t="e">
        <f>IF(E1035="","-",IF(E1035&lt;1000000000,낙찰하한율!$B$3,IF(AND(E1035&lt;5000000000,E1035&gt;=1000000000),낙찰하한율!$B$4,IF(AND(E1035&gt;=5000000000,E1035&lt;10000000000),낙찰하한율!$B$5,IF(AND(E1035&gt;=10000000000,E1035&lt;30000000000),낙찰하한율!$B$6)))))</f>
        <v>#N/A</v>
      </c>
      <c r="J1035" s="115" t="e">
        <f t="shared" si="372"/>
        <v>#N/A</v>
      </c>
      <c r="K1035" s="115" t="e">
        <f>VLOOKUP($A1035,raw_아이건설넷목록!$B:$R,9,FALSE)</f>
        <v>#N/A</v>
      </c>
      <c r="L1035" s="115" t="e">
        <f t="shared" si="373"/>
        <v>#N/A</v>
      </c>
      <c r="M1035" s="120" t="e">
        <f t="shared" si="374"/>
        <v>#N/A</v>
      </c>
      <c r="N1035" s="115" t="e">
        <f t="shared" si="375"/>
        <v>#N/A</v>
      </c>
      <c r="O1035" s="119" t="e">
        <f t="shared" si="376"/>
        <v>#N/A</v>
      </c>
      <c r="P1035" s="119"/>
      <c r="Q1035" s="116" t="e">
        <f t="shared" si="377"/>
        <v>#N/A</v>
      </c>
      <c r="R1035" s="134" t="e">
        <f>VLOOKUP(A1035,raw_아이건설넷결과!C:J,8,FALSE)</f>
        <v>#N/A</v>
      </c>
      <c r="S1035" s="115" t="e">
        <f>VLOOKUP(A1035,raw_아이건설넷결과!C:N,10,FALSE)</f>
        <v>#N/A</v>
      </c>
      <c r="T1035" s="126" t="e">
        <f t="shared" si="378"/>
        <v>#N/A</v>
      </c>
      <c r="U1035" s="123" t="e">
        <f t="shared" si="379"/>
        <v>#N/A</v>
      </c>
      <c r="V1035" s="123"/>
      <c r="W1035" s="178" t="e">
        <f>VLOOKUP(A1035,raw_아이건설넷결과!C:H,6,FALSE)</f>
        <v>#N/A</v>
      </c>
      <c r="X1035" s="84" t="e">
        <f t="shared" si="380"/>
        <v>#N/A</v>
      </c>
      <c r="Y1035" s="118" t="e">
        <f t="shared" si="381"/>
        <v>#N/A</v>
      </c>
      <c r="Z1035" s="121" t="e">
        <f t="shared" si="382"/>
        <v>#N/A</v>
      </c>
      <c r="AA1035" s="83" t="e">
        <f t="shared" si="383"/>
        <v>#N/A</v>
      </c>
      <c r="AB1035" s="118" t="e">
        <f t="shared" si="384"/>
        <v>#N/A</v>
      </c>
      <c r="AC1035" s="61" t="e">
        <f>INDEX(raw_공고목록!A:A,MATCH(직접!$A1035,raw_공고목록!C:C,0))</f>
        <v>#N/A</v>
      </c>
      <c r="AD1035" s="61" t="e">
        <f t="shared" si="385"/>
        <v>#N/A</v>
      </c>
      <c r="AE1035" s="186" t="e">
        <f>LEFT(VLOOKUP($A1035,raw_공고목록!$C:$X,7,FALSE),10)</f>
        <v>#N/A</v>
      </c>
      <c r="AF1035" s="9" t="e">
        <f>VLOOKUP(A1035,raw_부광!A:L,12,FALSE)</f>
        <v>#N/A</v>
      </c>
    </row>
    <row r="1036" spans="2:32" ht="12.6" customHeight="1">
      <c r="B1036" s="189" t="e">
        <f>VLOOKUP(A1036,raw_아이건설넷목록!$B:$R,2,FALSE)</f>
        <v>#N/A</v>
      </c>
      <c r="C1036" s="18" t="e">
        <f>VLOOKUP($A1036,raw_아이건설넷목록!$B:$R,10,FALSE)</f>
        <v>#N/A</v>
      </c>
      <c r="D1036" s="19" t="s">
        <v>20</v>
      </c>
      <c r="E1036" s="115" t="e">
        <f>VLOOKUP($A1036,raw_아이건설넷목록!$B:$R,6,FALSE)</f>
        <v>#N/A</v>
      </c>
      <c r="F1036" s="115" t="e">
        <f>VLOOKUP($A1036,raw_아이건설넷목록!$B:$R,5,FALSE)</f>
        <v>#N/A</v>
      </c>
      <c r="G1036" s="184"/>
      <c r="H1036" s="115" t="e">
        <f>VLOOKUP($A1036,raw_아이건설넷목록!$B:$R,8,FALSE)</f>
        <v>#N/A</v>
      </c>
      <c r="I1036" s="114" t="e">
        <f>IF(E1036="","-",IF(E1036&lt;1000000000,낙찰하한율!$B$3,IF(AND(E1036&lt;5000000000,E1036&gt;=1000000000),낙찰하한율!$B$4,IF(AND(E1036&gt;=5000000000,E1036&lt;10000000000),낙찰하한율!$B$5,IF(AND(E1036&gt;=10000000000,E1036&lt;30000000000),낙찰하한율!$B$6)))))</f>
        <v>#N/A</v>
      </c>
      <c r="J1036" s="115" t="e">
        <f t="shared" si="372"/>
        <v>#N/A</v>
      </c>
      <c r="K1036" s="115" t="e">
        <f>VLOOKUP($A1036,raw_아이건설넷목록!$B:$R,9,FALSE)</f>
        <v>#N/A</v>
      </c>
      <c r="L1036" s="115" t="e">
        <f t="shared" si="373"/>
        <v>#N/A</v>
      </c>
      <c r="M1036" s="120" t="e">
        <f t="shared" si="374"/>
        <v>#N/A</v>
      </c>
      <c r="N1036" s="115" t="e">
        <f t="shared" si="375"/>
        <v>#N/A</v>
      </c>
      <c r="O1036" s="119" t="e">
        <f t="shared" si="376"/>
        <v>#N/A</v>
      </c>
      <c r="P1036" s="119"/>
      <c r="Q1036" s="116" t="e">
        <f t="shared" si="377"/>
        <v>#N/A</v>
      </c>
      <c r="R1036" s="134" t="e">
        <f>VLOOKUP(A1036,raw_아이건설넷결과!C:J,8,FALSE)</f>
        <v>#N/A</v>
      </c>
      <c r="S1036" s="115" t="e">
        <f>VLOOKUP(A1036,raw_아이건설넷결과!C:N,10,FALSE)</f>
        <v>#N/A</v>
      </c>
      <c r="T1036" s="126" t="e">
        <f t="shared" si="378"/>
        <v>#N/A</v>
      </c>
      <c r="U1036" s="123" t="e">
        <f t="shared" si="379"/>
        <v>#N/A</v>
      </c>
      <c r="V1036" s="123"/>
      <c r="W1036" s="178" t="e">
        <f>VLOOKUP(A1036,raw_아이건설넷결과!C:H,6,FALSE)</f>
        <v>#N/A</v>
      </c>
      <c r="X1036" s="84" t="e">
        <f t="shared" si="380"/>
        <v>#N/A</v>
      </c>
      <c r="Y1036" s="118" t="e">
        <f t="shared" si="381"/>
        <v>#N/A</v>
      </c>
      <c r="Z1036" s="121" t="e">
        <f t="shared" si="382"/>
        <v>#N/A</v>
      </c>
      <c r="AA1036" s="83" t="e">
        <f t="shared" si="383"/>
        <v>#N/A</v>
      </c>
      <c r="AB1036" s="118" t="e">
        <f t="shared" si="384"/>
        <v>#N/A</v>
      </c>
      <c r="AC1036" s="61" t="e">
        <f>INDEX(raw_공고목록!A:A,MATCH(직접!$A1036,raw_공고목록!C:C,0))</f>
        <v>#N/A</v>
      </c>
      <c r="AD1036" s="61" t="e">
        <f t="shared" si="385"/>
        <v>#N/A</v>
      </c>
      <c r="AE1036" s="186" t="e">
        <f>LEFT(VLOOKUP($A1036,raw_공고목록!$C:$X,7,FALSE),10)</f>
        <v>#N/A</v>
      </c>
      <c r="AF1036" s="9" t="e">
        <f>VLOOKUP(A1036,raw_부광!A:L,12,FALSE)</f>
        <v>#N/A</v>
      </c>
    </row>
    <row r="1037" spans="2:32" ht="12.6" customHeight="1">
      <c r="B1037" s="189" t="e">
        <f>VLOOKUP(A1037,raw_아이건설넷목록!$B:$R,2,FALSE)</f>
        <v>#N/A</v>
      </c>
      <c r="C1037" s="18" t="e">
        <f>VLOOKUP($A1037,raw_아이건설넷목록!$B:$R,10,FALSE)</f>
        <v>#N/A</v>
      </c>
      <c r="D1037" s="19" t="s">
        <v>20</v>
      </c>
      <c r="E1037" s="115" t="e">
        <f>VLOOKUP($A1037,raw_아이건설넷목록!$B:$R,6,FALSE)</f>
        <v>#N/A</v>
      </c>
      <c r="F1037" s="115" t="e">
        <f>VLOOKUP($A1037,raw_아이건설넷목록!$B:$R,5,FALSE)</f>
        <v>#N/A</v>
      </c>
      <c r="G1037" s="184"/>
      <c r="H1037" s="115" t="e">
        <f>VLOOKUP($A1037,raw_아이건설넷목록!$B:$R,8,FALSE)</f>
        <v>#N/A</v>
      </c>
      <c r="I1037" s="114" t="e">
        <f>IF(E1037="","-",IF(E1037&lt;1000000000,낙찰하한율!$B$3,IF(AND(E1037&lt;5000000000,E1037&gt;=1000000000),낙찰하한율!$B$4,IF(AND(E1037&gt;=5000000000,E1037&lt;10000000000),낙찰하한율!$B$5,IF(AND(E1037&gt;=10000000000,E1037&lt;30000000000),낙찰하한율!$B$6)))))</f>
        <v>#N/A</v>
      </c>
      <c r="J1037" s="115" t="e">
        <f t="shared" si="372"/>
        <v>#N/A</v>
      </c>
      <c r="K1037" s="115" t="e">
        <f>VLOOKUP($A1037,raw_아이건설넷목록!$B:$R,9,FALSE)</f>
        <v>#N/A</v>
      </c>
      <c r="L1037" s="115" t="e">
        <f t="shared" si="373"/>
        <v>#N/A</v>
      </c>
      <c r="M1037" s="120" t="e">
        <f t="shared" si="374"/>
        <v>#N/A</v>
      </c>
      <c r="N1037" s="115" t="e">
        <f t="shared" si="375"/>
        <v>#N/A</v>
      </c>
      <c r="O1037" s="119" t="e">
        <f t="shared" si="376"/>
        <v>#N/A</v>
      </c>
      <c r="P1037" s="119"/>
      <c r="Q1037" s="116" t="e">
        <f t="shared" si="377"/>
        <v>#N/A</v>
      </c>
      <c r="R1037" s="134" t="e">
        <f>VLOOKUP(A1037,raw_아이건설넷결과!C:J,8,FALSE)</f>
        <v>#N/A</v>
      </c>
      <c r="S1037" s="115" t="e">
        <f>VLOOKUP(A1037,raw_아이건설넷결과!C:N,10,FALSE)</f>
        <v>#N/A</v>
      </c>
      <c r="T1037" s="126" t="e">
        <f t="shared" si="378"/>
        <v>#N/A</v>
      </c>
      <c r="U1037" s="123" t="e">
        <f t="shared" si="379"/>
        <v>#N/A</v>
      </c>
      <c r="V1037" s="123"/>
      <c r="W1037" s="178" t="e">
        <f>VLOOKUP(A1037,raw_아이건설넷결과!C:H,6,FALSE)</f>
        <v>#N/A</v>
      </c>
      <c r="X1037" s="84" t="e">
        <f t="shared" si="380"/>
        <v>#N/A</v>
      </c>
      <c r="Y1037" s="118" t="e">
        <f t="shared" si="381"/>
        <v>#N/A</v>
      </c>
      <c r="Z1037" s="121" t="e">
        <f t="shared" si="382"/>
        <v>#N/A</v>
      </c>
      <c r="AA1037" s="83" t="e">
        <f t="shared" si="383"/>
        <v>#N/A</v>
      </c>
      <c r="AB1037" s="118" t="e">
        <f t="shared" si="384"/>
        <v>#N/A</v>
      </c>
      <c r="AC1037" s="61" t="e">
        <f>INDEX(raw_공고목록!A:A,MATCH(직접!$A1037,raw_공고목록!C:C,0))</f>
        <v>#N/A</v>
      </c>
      <c r="AD1037" s="61" t="e">
        <f t="shared" si="385"/>
        <v>#N/A</v>
      </c>
      <c r="AE1037" s="186" t="e">
        <f>LEFT(VLOOKUP($A1037,raw_공고목록!$C:$X,7,FALSE),10)</f>
        <v>#N/A</v>
      </c>
      <c r="AF1037" s="9" t="e">
        <f>VLOOKUP(A1037,raw_부광!A:L,12,FALSE)</f>
        <v>#N/A</v>
      </c>
    </row>
    <row r="1038" spans="2:32" ht="12.6" customHeight="1">
      <c r="B1038" s="189" t="e">
        <f>VLOOKUP(A1038,raw_아이건설넷목록!$B:$R,2,FALSE)</f>
        <v>#N/A</v>
      </c>
      <c r="C1038" s="18" t="e">
        <f>VLOOKUP($A1038,raw_아이건설넷목록!$B:$R,10,FALSE)</f>
        <v>#N/A</v>
      </c>
      <c r="D1038" s="19" t="s">
        <v>20</v>
      </c>
      <c r="E1038" s="115" t="e">
        <f>VLOOKUP($A1038,raw_아이건설넷목록!$B:$R,6,FALSE)</f>
        <v>#N/A</v>
      </c>
      <c r="F1038" s="115" t="e">
        <f>VLOOKUP($A1038,raw_아이건설넷목록!$B:$R,5,FALSE)</f>
        <v>#N/A</v>
      </c>
      <c r="G1038" s="184"/>
      <c r="H1038" s="115" t="e">
        <f>VLOOKUP($A1038,raw_아이건설넷목록!$B:$R,8,FALSE)</f>
        <v>#N/A</v>
      </c>
      <c r="I1038" s="114" t="e">
        <f>IF(E1038="","-",IF(E1038&lt;1000000000,낙찰하한율!$B$3,IF(AND(E1038&lt;5000000000,E1038&gt;=1000000000),낙찰하한율!$B$4,IF(AND(E1038&gt;=5000000000,E1038&lt;10000000000),낙찰하한율!$B$5,IF(AND(E1038&gt;=10000000000,E1038&lt;30000000000),낙찰하한율!$B$6)))))</f>
        <v>#N/A</v>
      </c>
      <c r="J1038" s="115" t="e">
        <f t="shared" si="372"/>
        <v>#N/A</v>
      </c>
      <c r="K1038" s="115" t="e">
        <f>VLOOKUP($A1038,raw_아이건설넷목록!$B:$R,9,FALSE)</f>
        <v>#N/A</v>
      </c>
      <c r="L1038" s="115" t="e">
        <f t="shared" si="373"/>
        <v>#N/A</v>
      </c>
      <c r="M1038" s="120" t="e">
        <f t="shared" si="374"/>
        <v>#N/A</v>
      </c>
      <c r="N1038" s="115" t="e">
        <f t="shared" si="375"/>
        <v>#N/A</v>
      </c>
      <c r="O1038" s="119" t="e">
        <f t="shared" si="376"/>
        <v>#N/A</v>
      </c>
      <c r="P1038" s="119"/>
      <c r="Q1038" s="116" t="e">
        <f t="shared" si="377"/>
        <v>#N/A</v>
      </c>
      <c r="R1038" s="134" t="e">
        <f>VLOOKUP(A1038,raw_아이건설넷결과!C:J,8,FALSE)</f>
        <v>#N/A</v>
      </c>
      <c r="S1038" s="115" t="e">
        <f>VLOOKUP(A1038,raw_아이건설넷결과!C:N,10,FALSE)</f>
        <v>#N/A</v>
      </c>
      <c r="T1038" s="126" t="e">
        <f t="shared" si="378"/>
        <v>#N/A</v>
      </c>
      <c r="U1038" s="123" t="e">
        <f t="shared" si="379"/>
        <v>#N/A</v>
      </c>
      <c r="V1038" s="123"/>
      <c r="W1038" s="178" t="e">
        <f>VLOOKUP(A1038,raw_아이건설넷결과!C:H,6,FALSE)</f>
        <v>#N/A</v>
      </c>
      <c r="X1038" s="84" t="e">
        <f t="shared" si="380"/>
        <v>#N/A</v>
      </c>
      <c r="Y1038" s="118" t="e">
        <f t="shared" si="381"/>
        <v>#N/A</v>
      </c>
      <c r="Z1038" s="121" t="e">
        <f t="shared" si="382"/>
        <v>#N/A</v>
      </c>
      <c r="AA1038" s="83" t="e">
        <f t="shared" si="383"/>
        <v>#N/A</v>
      </c>
      <c r="AB1038" s="118" t="e">
        <f t="shared" si="384"/>
        <v>#N/A</v>
      </c>
      <c r="AC1038" s="61" t="e">
        <f>INDEX(raw_공고목록!A:A,MATCH(직접!$A1038,raw_공고목록!C:C,0))</f>
        <v>#N/A</v>
      </c>
      <c r="AD1038" s="61" t="e">
        <f t="shared" si="385"/>
        <v>#N/A</v>
      </c>
      <c r="AE1038" s="186" t="e">
        <f>LEFT(VLOOKUP($A1038,raw_공고목록!$C:$X,7,FALSE),10)</f>
        <v>#N/A</v>
      </c>
      <c r="AF1038" s="9" t="e">
        <f>VLOOKUP(A1038,raw_부광!A:L,12,FALSE)</f>
        <v>#N/A</v>
      </c>
    </row>
    <row r="1039" spans="2:32" ht="12.6" customHeight="1">
      <c r="B1039" s="189" t="e">
        <f>VLOOKUP(A1039,raw_아이건설넷목록!$B:$R,2,FALSE)</f>
        <v>#N/A</v>
      </c>
      <c r="C1039" s="18" t="e">
        <f>VLOOKUP($A1039,raw_아이건설넷목록!$B:$R,10,FALSE)</f>
        <v>#N/A</v>
      </c>
      <c r="D1039" s="19" t="s">
        <v>20</v>
      </c>
      <c r="E1039" s="115" t="e">
        <f>VLOOKUP($A1039,raw_아이건설넷목록!$B:$R,6,FALSE)</f>
        <v>#N/A</v>
      </c>
      <c r="F1039" s="115" t="e">
        <f>VLOOKUP($A1039,raw_아이건설넷목록!$B:$R,5,FALSE)</f>
        <v>#N/A</v>
      </c>
      <c r="G1039" s="184"/>
      <c r="H1039" s="115" t="e">
        <f>VLOOKUP($A1039,raw_아이건설넷목록!$B:$R,8,FALSE)</f>
        <v>#N/A</v>
      </c>
      <c r="I1039" s="114" t="e">
        <f>IF(E1039="","-",IF(E1039&lt;1000000000,낙찰하한율!$B$3,IF(AND(E1039&lt;5000000000,E1039&gt;=1000000000),낙찰하한율!$B$4,IF(AND(E1039&gt;=5000000000,E1039&lt;10000000000),낙찰하한율!$B$5,IF(AND(E1039&gt;=10000000000,E1039&lt;30000000000),낙찰하한율!$B$6)))))</f>
        <v>#N/A</v>
      </c>
      <c r="J1039" s="115" t="e">
        <f t="shared" si="372"/>
        <v>#N/A</v>
      </c>
      <c r="K1039" s="115" t="e">
        <f>VLOOKUP($A1039,raw_아이건설넷목록!$B:$R,9,FALSE)</f>
        <v>#N/A</v>
      </c>
      <c r="L1039" s="115" t="e">
        <f t="shared" si="373"/>
        <v>#N/A</v>
      </c>
      <c r="M1039" s="120" t="e">
        <f t="shared" si="374"/>
        <v>#N/A</v>
      </c>
      <c r="N1039" s="115" t="e">
        <f t="shared" si="375"/>
        <v>#N/A</v>
      </c>
      <c r="O1039" s="119" t="e">
        <f t="shared" si="376"/>
        <v>#N/A</v>
      </c>
      <c r="P1039" s="119"/>
      <c r="Q1039" s="116" t="e">
        <f t="shared" si="377"/>
        <v>#N/A</v>
      </c>
      <c r="R1039" s="134" t="e">
        <f>VLOOKUP(A1039,raw_아이건설넷결과!C:J,8,FALSE)</f>
        <v>#N/A</v>
      </c>
      <c r="S1039" s="115" t="e">
        <f>VLOOKUP(A1039,raw_아이건설넷결과!C:N,10,FALSE)</f>
        <v>#N/A</v>
      </c>
      <c r="T1039" s="126" t="e">
        <f t="shared" si="378"/>
        <v>#N/A</v>
      </c>
      <c r="U1039" s="123" t="e">
        <f t="shared" si="379"/>
        <v>#N/A</v>
      </c>
      <c r="V1039" s="123"/>
      <c r="W1039" s="178" t="e">
        <f>VLOOKUP(A1039,raw_아이건설넷결과!C:H,6,FALSE)</f>
        <v>#N/A</v>
      </c>
      <c r="X1039" s="84" t="e">
        <f t="shared" si="380"/>
        <v>#N/A</v>
      </c>
      <c r="Y1039" s="118" t="e">
        <f t="shared" si="381"/>
        <v>#N/A</v>
      </c>
      <c r="Z1039" s="121" t="e">
        <f t="shared" si="382"/>
        <v>#N/A</v>
      </c>
      <c r="AA1039" s="83" t="e">
        <f t="shared" si="383"/>
        <v>#N/A</v>
      </c>
      <c r="AB1039" s="118" t="e">
        <f t="shared" si="384"/>
        <v>#N/A</v>
      </c>
      <c r="AC1039" s="61" t="e">
        <f>INDEX(raw_공고목록!A:A,MATCH(직접!$A1039,raw_공고목록!C:C,0))</f>
        <v>#N/A</v>
      </c>
      <c r="AD1039" s="61" t="e">
        <f t="shared" si="385"/>
        <v>#N/A</v>
      </c>
      <c r="AE1039" s="186" t="e">
        <f>LEFT(VLOOKUP($A1039,raw_공고목록!$C:$X,7,FALSE),10)</f>
        <v>#N/A</v>
      </c>
      <c r="AF1039" s="9" t="e">
        <f>VLOOKUP(A1039,raw_부광!A:L,12,FALSE)</f>
        <v>#N/A</v>
      </c>
    </row>
    <row r="1040" spans="2:32" ht="12.6" customHeight="1">
      <c r="B1040" s="189" t="e">
        <f>VLOOKUP(A1040,raw_아이건설넷목록!$B:$R,2,FALSE)</f>
        <v>#N/A</v>
      </c>
      <c r="C1040" s="18" t="e">
        <f>VLOOKUP($A1040,raw_아이건설넷목록!$B:$R,10,FALSE)</f>
        <v>#N/A</v>
      </c>
      <c r="D1040" s="19" t="s">
        <v>20</v>
      </c>
      <c r="E1040" s="115" t="e">
        <f>VLOOKUP($A1040,raw_아이건설넷목록!$B:$R,6,FALSE)</f>
        <v>#N/A</v>
      </c>
      <c r="F1040" s="115" t="e">
        <f>VLOOKUP($A1040,raw_아이건설넷목록!$B:$R,5,FALSE)</f>
        <v>#N/A</v>
      </c>
      <c r="G1040" s="184"/>
      <c r="H1040" s="115" t="e">
        <f>VLOOKUP($A1040,raw_아이건설넷목록!$B:$R,8,FALSE)</f>
        <v>#N/A</v>
      </c>
      <c r="I1040" s="114" t="e">
        <f>IF(E1040="","-",IF(E1040&lt;1000000000,낙찰하한율!$B$3,IF(AND(E1040&lt;5000000000,E1040&gt;=1000000000),낙찰하한율!$B$4,IF(AND(E1040&gt;=5000000000,E1040&lt;10000000000),낙찰하한율!$B$5,IF(AND(E1040&gt;=10000000000,E1040&lt;30000000000),낙찰하한율!$B$6)))))</f>
        <v>#N/A</v>
      </c>
      <c r="J1040" s="115" t="e">
        <f t="shared" si="372"/>
        <v>#N/A</v>
      </c>
      <c r="K1040" s="115" t="e">
        <f>VLOOKUP($A1040,raw_아이건설넷목록!$B:$R,9,FALSE)</f>
        <v>#N/A</v>
      </c>
      <c r="L1040" s="115" t="e">
        <f t="shared" si="373"/>
        <v>#N/A</v>
      </c>
      <c r="M1040" s="120" t="e">
        <f t="shared" si="374"/>
        <v>#N/A</v>
      </c>
      <c r="N1040" s="115" t="e">
        <f t="shared" si="375"/>
        <v>#N/A</v>
      </c>
      <c r="O1040" s="119" t="e">
        <f t="shared" si="376"/>
        <v>#N/A</v>
      </c>
      <c r="P1040" s="119"/>
      <c r="Q1040" s="116" t="e">
        <f t="shared" si="377"/>
        <v>#N/A</v>
      </c>
      <c r="R1040" s="134" t="e">
        <f>VLOOKUP(A1040,raw_아이건설넷결과!C:J,8,FALSE)</f>
        <v>#N/A</v>
      </c>
      <c r="S1040" s="115" t="e">
        <f>VLOOKUP(A1040,raw_아이건설넷결과!C:N,10,FALSE)</f>
        <v>#N/A</v>
      </c>
      <c r="T1040" s="126" t="e">
        <f t="shared" si="378"/>
        <v>#N/A</v>
      </c>
      <c r="U1040" s="123" t="e">
        <f t="shared" si="379"/>
        <v>#N/A</v>
      </c>
      <c r="V1040" s="123"/>
      <c r="W1040" s="178" t="e">
        <f>VLOOKUP(A1040,raw_아이건설넷결과!C:H,6,FALSE)</f>
        <v>#N/A</v>
      </c>
      <c r="X1040" s="84" t="e">
        <f t="shared" si="380"/>
        <v>#N/A</v>
      </c>
      <c r="Y1040" s="118" t="e">
        <f t="shared" si="381"/>
        <v>#N/A</v>
      </c>
      <c r="Z1040" s="121" t="e">
        <f t="shared" si="382"/>
        <v>#N/A</v>
      </c>
      <c r="AA1040" s="83" t="e">
        <f t="shared" si="383"/>
        <v>#N/A</v>
      </c>
      <c r="AB1040" s="118" t="e">
        <f t="shared" si="384"/>
        <v>#N/A</v>
      </c>
      <c r="AC1040" s="61" t="e">
        <f>INDEX(raw_공고목록!A:A,MATCH(직접!$A1040,raw_공고목록!C:C,0))</f>
        <v>#N/A</v>
      </c>
      <c r="AD1040" s="61" t="e">
        <f t="shared" si="385"/>
        <v>#N/A</v>
      </c>
      <c r="AE1040" s="186" t="e">
        <f>LEFT(VLOOKUP($A1040,raw_공고목록!$C:$X,7,FALSE),10)</f>
        <v>#N/A</v>
      </c>
      <c r="AF1040" s="9" t="e">
        <f>VLOOKUP(A1040,raw_부광!A:L,12,FALSE)</f>
        <v>#N/A</v>
      </c>
    </row>
    <row r="1041" spans="2:32" ht="12.6" customHeight="1">
      <c r="B1041" s="189" t="e">
        <f>VLOOKUP(A1041,raw_아이건설넷목록!$B:$R,2,FALSE)</f>
        <v>#N/A</v>
      </c>
      <c r="C1041" s="18" t="e">
        <f>VLOOKUP($A1041,raw_아이건설넷목록!$B:$R,10,FALSE)</f>
        <v>#N/A</v>
      </c>
      <c r="D1041" s="19" t="s">
        <v>20</v>
      </c>
      <c r="E1041" s="115" t="e">
        <f>VLOOKUP($A1041,raw_아이건설넷목록!$B:$R,6,FALSE)</f>
        <v>#N/A</v>
      </c>
      <c r="F1041" s="115" t="e">
        <f>VLOOKUP($A1041,raw_아이건설넷목록!$B:$R,5,FALSE)</f>
        <v>#N/A</v>
      </c>
      <c r="G1041" s="184"/>
      <c r="H1041" s="115" t="e">
        <f>VLOOKUP($A1041,raw_아이건설넷목록!$B:$R,8,FALSE)</f>
        <v>#N/A</v>
      </c>
      <c r="I1041" s="114" t="e">
        <f>IF(E1041="","-",IF(E1041&lt;1000000000,낙찰하한율!$B$3,IF(AND(E1041&lt;5000000000,E1041&gt;=1000000000),낙찰하한율!$B$4,IF(AND(E1041&gt;=5000000000,E1041&lt;10000000000),낙찰하한율!$B$5,IF(AND(E1041&gt;=10000000000,E1041&lt;30000000000),낙찰하한율!$B$6)))))</f>
        <v>#N/A</v>
      </c>
      <c r="J1041" s="115" t="e">
        <f t="shared" si="372"/>
        <v>#N/A</v>
      </c>
      <c r="K1041" s="115" t="e">
        <f>VLOOKUP($A1041,raw_아이건설넷목록!$B:$R,9,FALSE)</f>
        <v>#N/A</v>
      </c>
      <c r="L1041" s="115" t="e">
        <f t="shared" si="373"/>
        <v>#N/A</v>
      </c>
      <c r="M1041" s="120" t="e">
        <f t="shared" si="374"/>
        <v>#N/A</v>
      </c>
      <c r="N1041" s="115" t="e">
        <f t="shared" si="375"/>
        <v>#N/A</v>
      </c>
      <c r="O1041" s="119" t="e">
        <f t="shared" si="376"/>
        <v>#N/A</v>
      </c>
      <c r="P1041" s="119"/>
      <c r="Q1041" s="116" t="e">
        <f t="shared" si="377"/>
        <v>#N/A</v>
      </c>
      <c r="R1041" s="134" t="e">
        <f>VLOOKUP(A1041,raw_아이건설넷결과!C:J,8,FALSE)</f>
        <v>#N/A</v>
      </c>
      <c r="S1041" s="115" t="e">
        <f>VLOOKUP(A1041,raw_아이건설넷결과!C:N,10,FALSE)</f>
        <v>#N/A</v>
      </c>
      <c r="T1041" s="126" t="e">
        <f t="shared" si="378"/>
        <v>#N/A</v>
      </c>
      <c r="U1041" s="123" t="e">
        <f t="shared" si="379"/>
        <v>#N/A</v>
      </c>
      <c r="V1041" s="123"/>
      <c r="W1041" s="178" t="e">
        <f>VLOOKUP(A1041,raw_아이건설넷결과!C:H,6,FALSE)</f>
        <v>#N/A</v>
      </c>
      <c r="X1041" s="84" t="e">
        <f t="shared" si="380"/>
        <v>#N/A</v>
      </c>
      <c r="Y1041" s="118" t="e">
        <f t="shared" si="381"/>
        <v>#N/A</v>
      </c>
      <c r="Z1041" s="121" t="e">
        <f t="shared" si="382"/>
        <v>#N/A</v>
      </c>
      <c r="AA1041" s="83" t="e">
        <f t="shared" si="383"/>
        <v>#N/A</v>
      </c>
      <c r="AB1041" s="118" t="e">
        <f t="shared" si="384"/>
        <v>#N/A</v>
      </c>
      <c r="AC1041" s="61" t="e">
        <f>INDEX(raw_공고목록!A:A,MATCH(직접!$A1041,raw_공고목록!C:C,0))</f>
        <v>#N/A</v>
      </c>
      <c r="AD1041" s="61" t="e">
        <f t="shared" si="385"/>
        <v>#N/A</v>
      </c>
      <c r="AE1041" s="186" t="e">
        <f>LEFT(VLOOKUP($A1041,raw_공고목록!$C:$X,7,FALSE),10)</f>
        <v>#N/A</v>
      </c>
      <c r="AF1041" s="9" t="e">
        <f>VLOOKUP(A1041,raw_부광!A:L,12,FALSE)</f>
        <v>#N/A</v>
      </c>
    </row>
    <row r="1042" spans="2:32" ht="12.6" customHeight="1">
      <c r="B1042" s="189" t="e">
        <f>VLOOKUP(A1042,raw_아이건설넷목록!$B:$R,2,FALSE)</f>
        <v>#N/A</v>
      </c>
      <c r="C1042" s="18" t="e">
        <f>VLOOKUP($A1042,raw_아이건설넷목록!$B:$R,10,FALSE)</f>
        <v>#N/A</v>
      </c>
      <c r="D1042" s="19" t="s">
        <v>20</v>
      </c>
      <c r="E1042" s="115" t="e">
        <f>VLOOKUP($A1042,raw_아이건설넷목록!$B:$R,6,FALSE)</f>
        <v>#N/A</v>
      </c>
      <c r="F1042" s="115" t="e">
        <f>VLOOKUP($A1042,raw_아이건설넷목록!$B:$R,5,FALSE)</f>
        <v>#N/A</v>
      </c>
      <c r="G1042" s="184"/>
      <c r="H1042" s="115" t="e">
        <f>VLOOKUP($A1042,raw_아이건설넷목록!$B:$R,8,FALSE)</f>
        <v>#N/A</v>
      </c>
      <c r="I1042" s="114" t="e">
        <f>IF(E1042="","-",IF(E1042&lt;1000000000,낙찰하한율!$B$3,IF(AND(E1042&lt;5000000000,E1042&gt;=1000000000),낙찰하한율!$B$4,IF(AND(E1042&gt;=5000000000,E1042&lt;10000000000),낙찰하한율!$B$5,IF(AND(E1042&gt;=10000000000,E1042&lt;30000000000),낙찰하한율!$B$6)))))</f>
        <v>#N/A</v>
      </c>
      <c r="J1042" s="115" t="e">
        <f t="shared" si="372"/>
        <v>#N/A</v>
      </c>
      <c r="K1042" s="115" t="e">
        <f>VLOOKUP($A1042,raw_아이건설넷목록!$B:$R,9,FALSE)</f>
        <v>#N/A</v>
      </c>
      <c r="L1042" s="115" t="e">
        <f t="shared" si="373"/>
        <v>#N/A</v>
      </c>
      <c r="M1042" s="120" t="e">
        <f t="shared" si="374"/>
        <v>#N/A</v>
      </c>
      <c r="N1042" s="115" t="e">
        <f t="shared" si="375"/>
        <v>#N/A</v>
      </c>
      <c r="O1042" s="119" t="e">
        <f t="shared" si="376"/>
        <v>#N/A</v>
      </c>
      <c r="P1042" s="119"/>
      <c r="Q1042" s="116" t="e">
        <f t="shared" si="377"/>
        <v>#N/A</v>
      </c>
      <c r="R1042" s="134" t="e">
        <f>VLOOKUP(A1042,raw_아이건설넷결과!C:J,8,FALSE)</f>
        <v>#N/A</v>
      </c>
      <c r="S1042" s="115" t="e">
        <f>VLOOKUP(A1042,raw_아이건설넷결과!C:N,10,FALSE)</f>
        <v>#N/A</v>
      </c>
      <c r="T1042" s="126" t="e">
        <f t="shared" si="378"/>
        <v>#N/A</v>
      </c>
      <c r="U1042" s="123" t="e">
        <f t="shared" si="379"/>
        <v>#N/A</v>
      </c>
      <c r="V1042" s="123"/>
      <c r="W1042" s="178" t="e">
        <f>VLOOKUP(A1042,raw_아이건설넷결과!C:H,6,FALSE)</f>
        <v>#N/A</v>
      </c>
      <c r="X1042" s="84" t="e">
        <f t="shared" si="380"/>
        <v>#N/A</v>
      </c>
      <c r="Y1042" s="118" t="e">
        <f t="shared" si="381"/>
        <v>#N/A</v>
      </c>
      <c r="Z1042" s="121" t="e">
        <f t="shared" si="382"/>
        <v>#N/A</v>
      </c>
      <c r="AA1042" s="83" t="e">
        <f t="shared" si="383"/>
        <v>#N/A</v>
      </c>
      <c r="AB1042" s="118" t="e">
        <f t="shared" si="384"/>
        <v>#N/A</v>
      </c>
      <c r="AC1042" s="61" t="e">
        <f>INDEX(raw_공고목록!A:A,MATCH(직접!$A1042,raw_공고목록!C:C,0))</f>
        <v>#N/A</v>
      </c>
      <c r="AD1042" s="61" t="e">
        <f t="shared" si="385"/>
        <v>#N/A</v>
      </c>
      <c r="AE1042" s="186" t="e">
        <f>LEFT(VLOOKUP($A1042,raw_공고목록!$C:$X,7,FALSE),10)</f>
        <v>#N/A</v>
      </c>
      <c r="AF1042" s="9" t="e">
        <f>VLOOKUP(A1042,raw_부광!A:L,12,FALSE)</f>
        <v>#N/A</v>
      </c>
    </row>
    <row r="1043" spans="2:32" ht="12.6" customHeight="1">
      <c r="B1043" s="189" t="e">
        <f>VLOOKUP(A1043,raw_아이건설넷목록!$B:$R,2,FALSE)</f>
        <v>#N/A</v>
      </c>
      <c r="C1043" s="18" t="e">
        <f>VLOOKUP($A1043,raw_아이건설넷목록!$B:$R,10,FALSE)</f>
        <v>#N/A</v>
      </c>
      <c r="D1043" s="19" t="s">
        <v>20</v>
      </c>
      <c r="E1043" s="115" t="e">
        <f>VLOOKUP($A1043,raw_아이건설넷목록!$B:$R,6,FALSE)</f>
        <v>#N/A</v>
      </c>
      <c r="F1043" s="115" t="e">
        <f>VLOOKUP($A1043,raw_아이건설넷목록!$B:$R,5,FALSE)</f>
        <v>#N/A</v>
      </c>
      <c r="G1043" s="184"/>
      <c r="H1043" s="115" t="e">
        <f>VLOOKUP($A1043,raw_아이건설넷목록!$B:$R,8,FALSE)</f>
        <v>#N/A</v>
      </c>
      <c r="I1043" s="114" t="e">
        <f>IF(E1043="","-",IF(E1043&lt;1000000000,낙찰하한율!$B$3,IF(AND(E1043&lt;5000000000,E1043&gt;=1000000000),낙찰하한율!$B$4,IF(AND(E1043&gt;=5000000000,E1043&lt;10000000000),낙찰하한율!$B$5,IF(AND(E1043&gt;=10000000000,E1043&lt;30000000000),낙찰하한율!$B$6)))))</f>
        <v>#N/A</v>
      </c>
      <c r="J1043" s="115" t="e">
        <f t="shared" si="372"/>
        <v>#N/A</v>
      </c>
      <c r="K1043" s="115" t="e">
        <f>VLOOKUP($A1043,raw_아이건설넷목록!$B:$R,9,FALSE)</f>
        <v>#N/A</v>
      </c>
      <c r="L1043" s="115" t="e">
        <f t="shared" si="373"/>
        <v>#N/A</v>
      </c>
      <c r="M1043" s="120" t="e">
        <f t="shared" si="374"/>
        <v>#N/A</v>
      </c>
      <c r="N1043" s="115" t="e">
        <f t="shared" si="375"/>
        <v>#N/A</v>
      </c>
      <c r="O1043" s="119" t="e">
        <f t="shared" si="376"/>
        <v>#N/A</v>
      </c>
      <c r="P1043" s="119"/>
      <c r="Q1043" s="116" t="e">
        <f t="shared" si="377"/>
        <v>#N/A</v>
      </c>
      <c r="R1043" s="134" t="e">
        <f>VLOOKUP(A1043,raw_아이건설넷결과!C:J,8,FALSE)</f>
        <v>#N/A</v>
      </c>
      <c r="S1043" s="115" t="e">
        <f>VLOOKUP(A1043,raw_아이건설넷결과!C:N,10,FALSE)</f>
        <v>#N/A</v>
      </c>
      <c r="T1043" s="126" t="e">
        <f t="shared" si="378"/>
        <v>#N/A</v>
      </c>
      <c r="U1043" s="123" t="e">
        <f t="shared" si="379"/>
        <v>#N/A</v>
      </c>
      <c r="V1043" s="123"/>
      <c r="W1043" s="178" t="e">
        <f>VLOOKUP(A1043,raw_아이건설넷결과!C:H,6,FALSE)</f>
        <v>#N/A</v>
      </c>
      <c r="X1043" s="84" t="e">
        <f t="shared" si="380"/>
        <v>#N/A</v>
      </c>
      <c r="Y1043" s="118" t="e">
        <f t="shared" si="381"/>
        <v>#N/A</v>
      </c>
      <c r="Z1043" s="121" t="e">
        <f t="shared" si="382"/>
        <v>#N/A</v>
      </c>
      <c r="AA1043" s="83" t="e">
        <f t="shared" si="383"/>
        <v>#N/A</v>
      </c>
      <c r="AB1043" s="118" t="e">
        <f t="shared" si="384"/>
        <v>#N/A</v>
      </c>
      <c r="AC1043" s="61" t="e">
        <f>INDEX(raw_공고목록!A:A,MATCH(직접!$A1043,raw_공고목록!C:C,0))</f>
        <v>#N/A</v>
      </c>
      <c r="AD1043" s="61" t="e">
        <f t="shared" si="385"/>
        <v>#N/A</v>
      </c>
      <c r="AE1043" s="186" t="e">
        <f>LEFT(VLOOKUP($A1043,raw_공고목록!$C:$X,7,FALSE),10)</f>
        <v>#N/A</v>
      </c>
      <c r="AF1043" s="9" t="e">
        <f>VLOOKUP(A1043,raw_부광!A:L,12,FALSE)</f>
        <v>#N/A</v>
      </c>
    </row>
    <row r="1044" spans="2:32" ht="12.6" customHeight="1">
      <c r="B1044" s="189" t="e">
        <f>VLOOKUP(A1044,raw_아이건설넷목록!$B:$R,2,FALSE)</f>
        <v>#N/A</v>
      </c>
      <c r="C1044" s="18" t="e">
        <f>VLOOKUP($A1044,raw_아이건설넷목록!$B:$R,10,FALSE)</f>
        <v>#N/A</v>
      </c>
      <c r="D1044" s="19" t="s">
        <v>20</v>
      </c>
      <c r="E1044" s="115" t="e">
        <f>VLOOKUP($A1044,raw_아이건설넷목록!$B:$R,6,FALSE)</f>
        <v>#N/A</v>
      </c>
      <c r="F1044" s="115" t="e">
        <f>VLOOKUP($A1044,raw_아이건설넷목록!$B:$R,5,FALSE)</f>
        <v>#N/A</v>
      </c>
      <c r="G1044" s="184"/>
      <c r="H1044" s="115" t="e">
        <f>VLOOKUP($A1044,raw_아이건설넷목록!$B:$R,8,FALSE)</f>
        <v>#N/A</v>
      </c>
      <c r="I1044" s="114" t="e">
        <f>IF(E1044="","-",IF(E1044&lt;1000000000,낙찰하한율!$B$3,IF(AND(E1044&lt;5000000000,E1044&gt;=1000000000),낙찰하한율!$B$4,IF(AND(E1044&gt;=5000000000,E1044&lt;10000000000),낙찰하한율!$B$5,IF(AND(E1044&gt;=10000000000,E1044&lt;30000000000),낙찰하한율!$B$6)))))</f>
        <v>#N/A</v>
      </c>
      <c r="J1044" s="115" t="e">
        <f t="shared" si="372"/>
        <v>#N/A</v>
      </c>
      <c r="K1044" s="115" t="e">
        <f>VLOOKUP($A1044,raw_아이건설넷목록!$B:$R,9,FALSE)</f>
        <v>#N/A</v>
      </c>
      <c r="L1044" s="115" t="e">
        <f t="shared" si="373"/>
        <v>#N/A</v>
      </c>
      <c r="M1044" s="120" t="e">
        <f t="shared" si="374"/>
        <v>#N/A</v>
      </c>
      <c r="N1044" s="115" t="e">
        <f t="shared" si="375"/>
        <v>#N/A</v>
      </c>
      <c r="O1044" s="119" t="e">
        <f t="shared" si="376"/>
        <v>#N/A</v>
      </c>
      <c r="P1044" s="119"/>
      <c r="Q1044" s="116" t="e">
        <f t="shared" si="377"/>
        <v>#N/A</v>
      </c>
      <c r="R1044" s="134" t="e">
        <f>VLOOKUP(A1044,raw_아이건설넷결과!C:J,8,FALSE)</f>
        <v>#N/A</v>
      </c>
      <c r="S1044" s="115" t="e">
        <f>VLOOKUP(A1044,raw_아이건설넷결과!C:N,10,FALSE)</f>
        <v>#N/A</v>
      </c>
      <c r="T1044" s="126" t="e">
        <f t="shared" si="378"/>
        <v>#N/A</v>
      </c>
      <c r="U1044" s="123" t="e">
        <f t="shared" si="379"/>
        <v>#N/A</v>
      </c>
      <c r="V1044" s="123"/>
      <c r="W1044" s="178" t="e">
        <f>VLOOKUP(A1044,raw_아이건설넷결과!C:H,6,FALSE)</f>
        <v>#N/A</v>
      </c>
      <c r="X1044" s="84" t="e">
        <f t="shared" si="380"/>
        <v>#N/A</v>
      </c>
      <c r="Y1044" s="118" t="e">
        <f t="shared" si="381"/>
        <v>#N/A</v>
      </c>
      <c r="Z1044" s="121" t="e">
        <f t="shared" si="382"/>
        <v>#N/A</v>
      </c>
      <c r="AA1044" s="83" t="e">
        <f t="shared" si="383"/>
        <v>#N/A</v>
      </c>
      <c r="AB1044" s="118" t="e">
        <f t="shared" si="384"/>
        <v>#N/A</v>
      </c>
      <c r="AC1044" s="61" t="e">
        <f>INDEX(raw_공고목록!A:A,MATCH(직접!$A1044,raw_공고목록!C:C,0))</f>
        <v>#N/A</v>
      </c>
      <c r="AD1044" s="61" t="e">
        <f t="shared" si="385"/>
        <v>#N/A</v>
      </c>
      <c r="AE1044" s="186" t="e">
        <f>LEFT(VLOOKUP($A1044,raw_공고목록!$C:$X,7,FALSE),10)</f>
        <v>#N/A</v>
      </c>
      <c r="AF1044" s="9" t="e">
        <f>VLOOKUP(A1044,raw_부광!A:L,12,FALSE)</f>
        <v>#N/A</v>
      </c>
    </row>
    <row r="1045" spans="2:32" ht="12.6" customHeight="1">
      <c r="B1045" s="189" t="e">
        <f>VLOOKUP(A1045,raw_아이건설넷목록!$B:$R,2,FALSE)</f>
        <v>#N/A</v>
      </c>
      <c r="C1045" s="18" t="e">
        <f>VLOOKUP($A1045,raw_아이건설넷목록!$B:$R,10,FALSE)</f>
        <v>#N/A</v>
      </c>
      <c r="D1045" s="19" t="s">
        <v>20</v>
      </c>
      <c r="E1045" s="115" t="e">
        <f>VLOOKUP($A1045,raw_아이건설넷목록!$B:$R,6,FALSE)</f>
        <v>#N/A</v>
      </c>
      <c r="F1045" s="115" t="e">
        <f>VLOOKUP($A1045,raw_아이건설넷목록!$B:$R,5,FALSE)</f>
        <v>#N/A</v>
      </c>
      <c r="G1045" s="184"/>
      <c r="H1045" s="115" t="e">
        <f>VLOOKUP($A1045,raw_아이건설넷목록!$B:$R,8,FALSE)</f>
        <v>#N/A</v>
      </c>
      <c r="I1045" s="114" t="e">
        <f>IF(E1045="","-",IF(E1045&lt;1000000000,낙찰하한율!$B$3,IF(AND(E1045&lt;5000000000,E1045&gt;=1000000000),낙찰하한율!$B$4,IF(AND(E1045&gt;=5000000000,E1045&lt;10000000000),낙찰하한율!$B$5,IF(AND(E1045&gt;=10000000000,E1045&lt;30000000000),낙찰하한율!$B$6)))))</f>
        <v>#N/A</v>
      </c>
      <c r="J1045" s="115" t="e">
        <f t="shared" si="372"/>
        <v>#N/A</v>
      </c>
      <c r="K1045" s="115" t="e">
        <f>VLOOKUP($A1045,raw_아이건설넷목록!$B:$R,9,FALSE)</f>
        <v>#N/A</v>
      </c>
      <c r="L1045" s="115" t="e">
        <f t="shared" si="373"/>
        <v>#N/A</v>
      </c>
      <c r="M1045" s="120" t="e">
        <f t="shared" si="374"/>
        <v>#N/A</v>
      </c>
      <c r="N1045" s="115" t="e">
        <f t="shared" si="375"/>
        <v>#N/A</v>
      </c>
      <c r="O1045" s="119" t="e">
        <f t="shared" si="376"/>
        <v>#N/A</v>
      </c>
      <c r="P1045" s="119"/>
      <c r="Q1045" s="116" t="e">
        <f t="shared" si="377"/>
        <v>#N/A</v>
      </c>
      <c r="R1045" s="134" t="e">
        <f>VLOOKUP(A1045,raw_아이건설넷결과!C:J,8,FALSE)</f>
        <v>#N/A</v>
      </c>
      <c r="S1045" s="115" t="e">
        <f>VLOOKUP(A1045,raw_아이건설넷결과!C:N,10,FALSE)</f>
        <v>#N/A</v>
      </c>
      <c r="T1045" s="126" t="e">
        <f t="shared" si="378"/>
        <v>#N/A</v>
      </c>
      <c r="U1045" s="123" t="e">
        <f t="shared" si="379"/>
        <v>#N/A</v>
      </c>
      <c r="V1045" s="123"/>
      <c r="W1045" s="178" t="e">
        <f>VLOOKUP(A1045,raw_아이건설넷결과!C:H,6,FALSE)</f>
        <v>#N/A</v>
      </c>
      <c r="X1045" s="84" t="e">
        <f t="shared" si="380"/>
        <v>#N/A</v>
      </c>
      <c r="Y1045" s="118" t="e">
        <f t="shared" si="381"/>
        <v>#N/A</v>
      </c>
      <c r="Z1045" s="121" t="e">
        <f t="shared" si="382"/>
        <v>#N/A</v>
      </c>
      <c r="AA1045" s="83" t="e">
        <f t="shared" si="383"/>
        <v>#N/A</v>
      </c>
      <c r="AB1045" s="118" t="e">
        <f t="shared" si="384"/>
        <v>#N/A</v>
      </c>
      <c r="AC1045" s="61" t="e">
        <f>INDEX(raw_공고목록!A:A,MATCH(직접!$A1045,raw_공고목록!C:C,0))</f>
        <v>#N/A</v>
      </c>
      <c r="AD1045" s="61" t="e">
        <f t="shared" si="385"/>
        <v>#N/A</v>
      </c>
      <c r="AE1045" s="186" t="e">
        <f>LEFT(VLOOKUP($A1045,raw_공고목록!$C:$X,7,FALSE),10)</f>
        <v>#N/A</v>
      </c>
      <c r="AF1045" s="9" t="e">
        <f>VLOOKUP(A1045,raw_부광!A:L,12,FALSE)</f>
        <v>#N/A</v>
      </c>
    </row>
    <row r="1046" spans="2:32" ht="12.6" customHeight="1">
      <c r="B1046" s="189" t="e">
        <f>VLOOKUP(A1046,raw_아이건설넷목록!$B:$R,2,FALSE)</f>
        <v>#N/A</v>
      </c>
      <c r="C1046" s="18" t="e">
        <f>VLOOKUP($A1046,raw_아이건설넷목록!$B:$R,10,FALSE)</f>
        <v>#N/A</v>
      </c>
      <c r="D1046" s="19" t="s">
        <v>20</v>
      </c>
      <c r="E1046" s="115" t="e">
        <f>VLOOKUP($A1046,raw_아이건설넷목록!$B:$R,6,FALSE)</f>
        <v>#N/A</v>
      </c>
      <c r="F1046" s="115" t="e">
        <f>VLOOKUP($A1046,raw_아이건설넷목록!$B:$R,5,FALSE)</f>
        <v>#N/A</v>
      </c>
      <c r="G1046" s="184"/>
      <c r="H1046" s="115" t="e">
        <f>VLOOKUP($A1046,raw_아이건설넷목록!$B:$R,8,FALSE)</f>
        <v>#N/A</v>
      </c>
      <c r="I1046" s="114" t="e">
        <f>IF(E1046="","-",IF(E1046&lt;1000000000,낙찰하한율!$B$3,IF(AND(E1046&lt;5000000000,E1046&gt;=1000000000),낙찰하한율!$B$4,IF(AND(E1046&gt;=5000000000,E1046&lt;10000000000),낙찰하한율!$B$5,IF(AND(E1046&gt;=10000000000,E1046&lt;30000000000),낙찰하한율!$B$6)))))</f>
        <v>#N/A</v>
      </c>
      <c r="J1046" s="115" t="e">
        <f t="shared" si="372"/>
        <v>#N/A</v>
      </c>
      <c r="K1046" s="115" t="e">
        <f>VLOOKUP($A1046,raw_아이건설넷목록!$B:$R,9,FALSE)</f>
        <v>#N/A</v>
      </c>
      <c r="L1046" s="115" t="e">
        <f t="shared" si="373"/>
        <v>#N/A</v>
      </c>
      <c r="M1046" s="120" t="e">
        <f t="shared" si="374"/>
        <v>#N/A</v>
      </c>
      <c r="N1046" s="115" t="e">
        <f t="shared" si="375"/>
        <v>#N/A</v>
      </c>
      <c r="O1046" s="119" t="e">
        <f t="shared" si="376"/>
        <v>#N/A</v>
      </c>
      <c r="P1046" s="119"/>
      <c r="Q1046" s="116" t="e">
        <f t="shared" si="377"/>
        <v>#N/A</v>
      </c>
      <c r="R1046" s="134" t="e">
        <f>VLOOKUP(A1046,raw_아이건설넷결과!C:J,8,FALSE)</f>
        <v>#N/A</v>
      </c>
      <c r="S1046" s="115" t="e">
        <f>VLOOKUP(A1046,raw_아이건설넷결과!C:N,10,FALSE)</f>
        <v>#N/A</v>
      </c>
      <c r="T1046" s="126" t="e">
        <f t="shared" si="378"/>
        <v>#N/A</v>
      </c>
      <c r="U1046" s="123" t="e">
        <f t="shared" si="379"/>
        <v>#N/A</v>
      </c>
      <c r="V1046" s="123"/>
      <c r="W1046" s="178" t="e">
        <f>VLOOKUP(A1046,raw_아이건설넷결과!C:H,6,FALSE)</f>
        <v>#N/A</v>
      </c>
      <c r="X1046" s="84" t="e">
        <f t="shared" si="380"/>
        <v>#N/A</v>
      </c>
      <c r="Y1046" s="118" t="e">
        <f t="shared" si="381"/>
        <v>#N/A</v>
      </c>
      <c r="Z1046" s="121" t="e">
        <f t="shared" si="382"/>
        <v>#N/A</v>
      </c>
      <c r="AA1046" s="83" t="e">
        <f t="shared" si="383"/>
        <v>#N/A</v>
      </c>
      <c r="AB1046" s="118" t="e">
        <f t="shared" si="384"/>
        <v>#N/A</v>
      </c>
      <c r="AC1046" s="61" t="e">
        <f>INDEX(raw_공고목록!A:A,MATCH(직접!$A1046,raw_공고목록!C:C,0))</f>
        <v>#N/A</v>
      </c>
      <c r="AD1046" s="61" t="e">
        <f t="shared" si="385"/>
        <v>#N/A</v>
      </c>
      <c r="AE1046" s="186" t="e">
        <f>LEFT(VLOOKUP($A1046,raw_공고목록!$C:$X,7,FALSE),10)</f>
        <v>#N/A</v>
      </c>
      <c r="AF1046" s="9" t="e">
        <f>VLOOKUP(A1046,raw_부광!A:L,12,FALSE)</f>
        <v>#N/A</v>
      </c>
    </row>
    <row r="1047" spans="2:32" ht="12.6" customHeight="1">
      <c r="B1047" s="189" t="e">
        <f>VLOOKUP(A1047,raw_아이건설넷목록!$B:$R,2,FALSE)</f>
        <v>#N/A</v>
      </c>
      <c r="C1047" s="18" t="e">
        <f>VLOOKUP($A1047,raw_아이건설넷목록!$B:$R,10,FALSE)</f>
        <v>#N/A</v>
      </c>
      <c r="D1047" s="19" t="s">
        <v>20</v>
      </c>
      <c r="E1047" s="115" t="e">
        <f>VLOOKUP($A1047,raw_아이건설넷목록!$B:$R,6,FALSE)</f>
        <v>#N/A</v>
      </c>
      <c r="F1047" s="115" t="e">
        <f>VLOOKUP($A1047,raw_아이건설넷목록!$B:$R,5,FALSE)</f>
        <v>#N/A</v>
      </c>
      <c r="G1047" s="184"/>
      <c r="H1047" s="115" t="e">
        <f>VLOOKUP($A1047,raw_아이건설넷목록!$B:$R,8,FALSE)</f>
        <v>#N/A</v>
      </c>
      <c r="I1047" s="114" t="e">
        <f>IF(E1047="","-",IF(E1047&lt;1000000000,낙찰하한율!$B$3,IF(AND(E1047&lt;5000000000,E1047&gt;=1000000000),낙찰하한율!$B$4,IF(AND(E1047&gt;=5000000000,E1047&lt;10000000000),낙찰하한율!$B$5,IF(AND(E1047&gt;=10000000000,E1047&lt;30000000000),낙찰하한율!$B$6)))))</f>
        <v>#N/A</v>
      </c>
      <c r="J1047" s="115" t="e">
        <f t="shared" si="372"/>
        <v>#N/A</v>
      </c>
      <c r="K1047" s="115" t="e">
        <f>VLOOKUP($A1047,raw_아이건설넷목록!$B:$R,9,FALSE)</f>
        <v>#N/A</v>
      </c>
      <c r="L1047" s="115" t="e">
        <f t="shared" si="373"/>
        <v>#N/A</v>
      </c>
      <c r="M1047" s="120" t="e">
        <f t="shared" si="374"/>
        <v>#N/A</v>
      </c>
      <c r="N1047" s="115" t="e">
        <f t="shared" si="375"/>
        <v>#N/A</v>
      </c>
      <c r="O1047" s="119" t="e">
        <f t="shared" si="376"/>
        <v>#N/A</v>
      </c>
      <c r="P1047" s="119"/>
      <c r="Q1047" s="116" t="e">
        <f t="shared" si="377"/>
        <v>#N/A</v>
      </c>
      <c r="R1047" s="134" t="e">
        <f>VLOOKUP(A1047,raw_아이건설넷결과!C:J,8,FALSE)</f>
        <v>#N/A</v>
      </c>
      <c r="S1047" s="115" t="e">
        <f>VLOOKUP(A1047,raw_아이건설넷결과!C:N,10,FALSE)</f>
        <v>#N/A</v>
      </c>
      <c r="T1047" s="126" t="e">
        <f t="shared" si="378"/>
        <v>#N/A</v>
      </c>
      <c r="U1047" s="123" t="e">
        <f t="shared" si="379"/>
        <v>#N/A</v>
      </c>
      <c r="V1047" s="123"/>
      <c r="W1047" s="178" t="e">
        <f>VLOOKUP(A1047,raw_아이건설넷결과!C:H,6,FALSE)</f>
        <v>#N/A</v>
      </c>
      <c r="X1047" s="84" t="e">
        <f t="shared" si="380"/>
        <v>#N/A</v>
      </c>
      <c r="Y1047" s="118" t="e">
        <f t="shared" si="381"/>
        <v>#N/A</v>
      </c>
      <c r="Z1047" s="121" t="e">
        <f t="shared" si="382"/>
        <v>#N/A</v>
      </c>
      <c r="AA1047" s="83" t="e">
        <f t="shared" si="383"/>
        <v>#N/A</v>
      </c>
      <c r="AB1047" s="118" t="e">
        <f t="shared" si="384"/>
        <v>#N/A</v>
      </c>
      <c r="AC1047" s="61" t="e">
        <f>INDEX(raw_공고목록!A:A,MATCH(직접!$A1047,raw_공고목록!C:C,0))</f>
        <v>#N/A</v>
      </c>
      <c r="AD1047" s="61" t="e">
        <f t="shared" si="385"/>
        <v>#N/A</v>
      </c>
      <c r="AE1047" s="186" t="e">
        <f>LEFT(VLOOKUP($A1047,raw_공고목록!$C:$X,7,FALSE),10)</f>
        <v>#N/A</v>
      </c>
      <c r="AF1047" s="9" t="e">
        <f>VLOOKUP(A1047,raw_부광!A:L,12,FALSE)</f>
        <v>#N/A</v>
      </c>
    </row>
    <row r="1048" spans="2:32" ht="12.6" customHeight="1">
      <c r="B1048" s="189" t="e">
        <f>VLOOKUP(A1048,raw_아이건설넷목록!$B:$R,2,FALSE)</f>
        <v>#N/A</v>
      </c>
      <c r="C1048" s="18" t="e">
        <f>VLOOKUP($A1048,raw_아이건설넷목록!$B:$R,10,FALSE)</f>
        <v>#N/A</v>
      </c>
      <c r="D1048" s="19" t="s">
        <v>20</v>
      </c>
      <c r="E1048" s="115" t="e">
        <f>VLOOKUP($A1048,raw_아이건설넷목록!$B:$R,6,FALSE)</f>
        <v>#N/A</v>
      </c>
      <c r="F1048" s="115" t="e">
        <f>VLOOKUP($A1048,raw_아이건설넷목록!$B:$R,5,FALSE)</f>
        <v>#N/A</v>
      </c>
      <c r="G1048" s="184"/>
      <c r="H1048" s="115" t="e">
        <f>VLOOKUP($A1048,raw_아이건설넷목록!$B:$R,8,FALSE)</f>
        <v>#N/A</v>
      </c>
      <c r="I1048" s="114" t="e">
        <f>IF(E1048="","-",IF(E1048&lt;1000000000,낙찰하한율!$B$3,IF(AND(E1048&lt;5000000000,E1048&gt;=1000000000),낙찰하한율!$B$4,IF(AND(E1048&gt;=5000000000,E1048&lt;10000000000),낙찰하한율!$B$5,IF(AND(E1048&gt;=10000000000,E1048&lt;30000000000),낙찰하한율!$B$6)))))</f>
        <v>#N/A</v>
      </c>
      <c r="J1048" s="115" t="e">
        <f t="shared" si="372"/>
        <v>#N/A</v>
      </c>
      <c r="K1048" s="115" t="e">
        <f>VLOOKUP($A1048,raw_아이건설넷목록!$B:$R,9,FALSE)</f>
        <v>#N/A</v>
      </c>
      <c r="L1048" s="115" t="e">
        <f t="shared" si="373"/>
        <v>#N/A</v>
      </c>
      <c r="M1048" s="120" t="e">
        <f t="shared" si="374"/>
        <v>#N/A</v>
      </c>
      <c r="N1048" s="115" t="e">
        <f t="shared" si="375"/>
        <v>#N/A</v>
      </c>
      <c r="O1048" s="119" t="e">
        <f t="shared" si="376"/>
        <v>#N/A</v>
      </c>
      <c r="P1048" s="119"/>
      <c r="Q1048" s="116" t="e">
        <f t="shared" si="377"/>
        <v>#N/A</v>
      </c>
      <c r="R1048" s="134" t="e">
        <f>VLOOKUP(A1048,raw_아이건설넷결과!C:J,8,FALSE)</f>
        <v>#N/A</v>
      </c>
      <c r="S1048" s="115" t="e">
        <f>VLOOKUP(A1048,raw_아이건설넷결과!C:N,10,FALSE)</f>
        <v>#N/A</v>
      </c>
      <c r="T1048" s="126" t="e">
        <f t="shared" si="378"/>
        <v>#N/A</v>
      </c>
      <c r="U1048" s="123" t="e">
        <f t="shared" si="379"/>
        <v>#N/A</v>
      </c>
      <c r="V1048" s="123"/>
      <c r="W1048" s="178" t="e">
        <f>VLOOKUP(A1048,raw_아이건설넷결과!C:H,6,FALSE)</f>
        <v>#N/A</v>
      </c>
      <c r="X1048" s="84" t="e">
        <f t="shared" si="380"/>
        <v>#N/A</v>
      </c>
      <c r="Y1048" s="118" t="e">
        <f t="shared" si="381"/>
        <v>#N/A</v>
      </c>
      <c r="Z1048" s="121" t="e">
        <f t="shared" si="382"/>
        <v>#N/A</v>
      </c>
      <c r="AA1048" s="83" t="e">
        <f t="shared" si="383"/>
        <v>#N/A</v>
      </c>
      <c r="AB1048" s="118" t="e">
        <f t="shared" si="384"/>
        <v>#N/A</v>
      </c>
      <c r="AC1048" s="61" t="e">
        <f>INDEX(raw_공고목록!A:A,MATCH(직접!$A1048,raw_공고목록!C:C,0))</f>
        <v>#N/A</v>
      </c>
      <c r="AD1048" s="61" t="e">
        <f t="shared" si="385"/>
        <v>#N/A</v>
      </c>
      <c r="AE1048" s="186" t="e">
        <f>LEFT(VLOOKUP($A1048,raw_공고목록!$C:$X,7,FALSE),10)</f>
        <v>#N/A</v>
      </c>
      <c r="AF1048" s="9" t="e">
        <f>VLOOKUP(A1048,raw_부광!A:L,12,FALSE)</f>
        <v>#N/A</v>
      </c>
    </row>
    <row r="1049" spans="2:32" ht="12.6" customHeight="1">
      <c r="B1049" s="189" t="e">
        <f>VLOOKUP(A1049,raw_아이건설넷목록!$B:$R,2,FALSE)</f>
        <v>#N/A</v>
      </c>
      <c r="C1049" s="18" t="e">
        <f>VLOOKUP($A1049,raw_아이건설넷목록!$B:$R,10,FALSE)</f>
        <v>#N/A</v>
      </c>
      <c r="D1049" s="19" t="s">
        <v>20</v>
      </c>
      <c r="E1049" s="115" t="e">
        <f>VLOOKUP($A1049,raw_아이건설넷목록!$B:$R,6,FALSE)</f>
        <v>#N/A</v>
      </c>
      <c r="F1049" s="115" t="e">
        <f>VLOOKUP($A1049,raw_아이건설넷목록!$B:$R,5,FALSE)</f>
        <v>#N/A</v>
      </c>
      <c r="G1049" s="184"/>
      <c r="H1049" s="115" t="e">
        <f>VLOOKUP($A1049,raw_아이건설넷목록!$B:$R,8,FALSE)</f>
        <v>#N/A</v>
      </c>
      <c r="I1049" s="114" t="e">
        <f>IF(E1049="","-",IF(E1049&lt;1000000000,낙찰하한율!$B$3,IF(AND(E1049&lt;5000000000,E1049&gt;=1000000000),낙찰하한율!$B$4,IF(AND(E1049&gt;=5000000000,E1049&lt;10000000000),낙찰하한율!$B$5,IF(AND(E1049&gt;=10000000000,E1049&lt;30000000000),낙찰하한율!$B$6)))))</f>
        <v>#N/A</v>
      </c>
      <c r="J1049" s="115" t="e">
        <f t="shared" si="372"/>
        <v>#N/A</v>
      </c>
      <c r="K1049" s="115" t="e">
        <f>VLOOKUP($A1049,raw_아이건설넷목록!$B:$R,9,FALSE)</f>
        <v>#N/A</v>
      </c>
      <c r="L1049" s="115" t="e">
        <f t="shared" si="373"/>
        <v>#N/A</v>
      </c>
      <c r="M1049" s="120" t="e">
        <f t="shared" si="374"/>
        <v>#N/A</v>
      </c>
      <c r="N1049" s="115" t="e">
        <f t="shared" si="375"/>
        <v>#N/A</v>
      </c>
      <c r="O1049" s="119" t="e">
        <f t="shared" si="376"/>
        <v>#N/A</v>
      </c>
      <c r="P1049" s="119"/>
      <c r="Q1049" s="116" t="e">
        <f t="shared" si="377"/>
        <v>#N/A</v>
      </c>
      <c r="R1049" s="134" t="e">
        <f>VLOOKUP(A1049,raw_아이건설넷결과!C:J,8,FALSE)</f>
        <v>#N/A</v>
      </c>
      <c r="S1049" s="115" t="e">
        <f>VLOOKUP(A1049,raw_아이건설넷결과!C:N,10,FALSE)</f>
        <v>#N/A</v>
      </c>
      <c r="T1049" s="126" t="e">
        <f t="shared" si="378"/>
        <v>#N/A</v>
      </c>
      <c r="U1049" s="123" t="e">
        <f t="shared" si="379"/>
        <v>#N/A</v>
      </c>
      <c r="V1049" s="123"/>
      <c r="W1049" s="178" t="e">
        <f>VLOOKUP(A1049,raw_아이건설넷결과!C:H,6,FALSE)</f>
        <v>#N/A</v>
      </c>
      <c r="X1049" s="84" t="e">
        <f t="shared" si="380"/>
        <v>#N/A</v>
      </c>
      <c r="Y1049" s="118" t="e">
        <f t="shared" si="381"/>
        <v>#N/A</v>
      </c>
      <c r="Z1049" s="121" t="e">
        <f t="shared" si="382"/>
        <v>#N/A</v>
      </c>
      <c r="AA1049" s="83" t="e">
        <f t="shared" si="383"/>
        <v>#N/A</v>
      </c>
      <c r="AB1049" s="118" t="e">
        <f t="shared" si="384"/>
        <v>#N/A</v>
      </c>
      <c r="AC1049" s="61" t="e">
        <f>INDEX(raw_공고목록!A:A,MATCH(직접!$A1049,raw_공고목록!C:C,0))</f>
        <v>#N/A</v>
      </c>
      <c r="AD1049" s="61" t="e">
        <f t="shared" si="385"/>
        <v>#N/A</v>
      </c>
      <c r="AE1049" s="186" t="e">
        <f>LEFT(VLOOKUP($A1049,raw_공고목록!$C:$X,7,FALSE),10)</f>
        <v>#N/A</v>
      </c>
      <c r="AF1049" s="9" t="e">
        <f>VLOOKUP(A1049,raw_부광!A:L,12,FALSE)</f>
        <v>#N/A</v>
      </c>
    </row>
    <row r="1050" spans="2:32" ht="12.6" customHeight="1">
      <c r="B1050" s="189" t="e">
        <f>VLOOKUP(A1050,raw_아이건설넷목록!$B:$R,2,FALSE)</f>
        <v>#N/A</v>
      </c>
      <c r="C1050" s="18" t="e">
        <f>VLOOKUP($A1050,raw_아이건설넷목록!$B:$R,10,FALSE)</f>
        <v>#N/A</v>
      </c>
      <c r="D1050" s="19" t="s">
        <v>20</v>
      </c>
      <c r="E1050" s="115" t="e">
        <f>VLOOKUP($A1050,raw_아이건설넷목록!$B:$R,6,FALSE)</f>
        <v>#N/A</v>
      </c>
      <c r="F1050" s="115" t="e">
        <f>VLOOKUP($A1050,raw_아이건설넷목록!$B:$R,5,FALSE)</f>
        <v>#N/A</v>
      </c>
      <c r="G1050" s="184"/>
      <c r="H1050" s="115" t="e">
        <f>VLOOKUP($A1050,raw_아이건설넷목록!$B:$R,8,FALSE)</f>
        <v>#N/A</v>
      </c>
      <c r="I1050" s="114" t="e">
        <f>IF(E1050="","-",IF(E1050&lt;1000000000,낙찰하한율!$B$3,IF(AND(E1050&lt;5000000000,E1050&gt;=1000000000),낙찰하한율!$B$4,IF(AND(E1050&gt;=5000000000,E1050&lt;10000000000),낙찰하한율!$B$5,IF(AND(E1050&gt;=10000000000,E1050&lt;30000000000),낙찰하한율!$B$6)))))</f>
        <v>#N/A</v>
      </c>
      <c r="J1050" s="115" t="e">
        <f t="shared" si="372"/>
        <v>#N/A</v>
      </c>
      <c r="K1050" s="115" t="e">
        <f>VLOOKUP($A1050,raw_아이건설넷목록!$B:$R,9,FALSE)</f>
        <v>#N/A</v>
      </c>
      <c r="L1050" s="115" t="e">
        <f t="shared" si="373"/>
        <v>#N/A</v>
      </c>
      <c r="M1050" s="120" t="e">
        <f t="shared" si="374"/>
        <v>#N/A</v>
      </c>
      <c r="N1050" s="115" t="e">
        <f t="shared" si="375"/>
        <v>#N/A</v>
      </c>
      <c r="O1050" s="119" t="e">
        <f t="shared" si="376"/>
        <v>#N/A</v>
      </c>
      <c r="P1050" s="119"/>
      <c r="Q1050" s="116" t="e">
        <f t="shared" si="377"/>
        <v>#N/A</v>
      </c>
      <c r="R1050" s="134" t="e">
        <f>VLOOKUP(A1050,raw_아이건설넷결과!C:J,8,FALSE)</f>
        <v>#N/A</v>
      </c>
      <c r="S1050" s="115" t="e">
        <f>VLOOKUP(A1050,raw_아이건설넷결과!C:N,10,FALSE)</f>
        <v>#N/A</v>
      </c>
      <c r="T1050" s="126" t="e">
        <f t="shared" si="378"/>
        <v>#N/A</v>
      </c>
      <c r="U1050" s="123" t="e">
        <f t="shared" si="379"/>
        <v>#N/A</v>
      </c>
      <c r="V1050" s="123"/>
      <c r="W1050" s="178" t="e">
        <f>VLOOKUP(A1050,raw_아이건설넷결과!C:H,6,FALSE)</f>
        <v>#N/A</v>
      </c>
      <c r="X1050" s="84" t="e">
        <f t="shared" si="380"/>
        <v>#N/A</v>
      </c>
      <c r="Y1050" s="118" t="e">
        <f t="shared" si="381"/>
        <v>#N/A</v>
      </c>
      <c r="Z1050" s="121" t="e">
        <f t="shared" si="382"/>
        <v>#N/A</v>
      </c>
      <c r="AA1050" s="83" t="e">
        <f t="shared" si="383"/>
        <v>#N/A</v>
      </c>
      <c r="AB1050" s="118" t="e">
        <f t="shared" si="384"/>
        <v>#N/A</v>
      </c>
      <c r="AC1050" s="61" t="e">
        <f>INDEX(raw_공고목록!A:A,MATCH(직접!$A1050,raw_공고목록!C:C,0))</f>
        <v>#N/A</v>
      </c>
      <c r="AD1050" s="61" t="e">
        <f t="shared" si="385"/>
        <v>#N/A</v>
      </c>
      <c r="AE1050" s="186" t="e">
        <f>LEFT(VLOOKUP($A1050,raw_공고목록!$C:$X,7,FALSE),10)</f>
        <v>#N/A</v>
      </c>
      <c r="AF1050" s="9" t="e">
        <f>VLOOKUP(A1050,raw_부광!A:L,12,FALSE)</f>
        <v>#N/A</v>
      </c>
    </row>
    <row r="1051" spans="2:32" ht="12.6" customHeight="1">
      <c r="B1051" s="189" t="e">
        <f>VLOOKUP(A1051,raw_아이건설넷목록!$B:$R,2,FALSE)</f>
        <v>#N/A</v>
      </c>
      <c r="C1051" s="18" t="e">
        <f>VLOOKUP($A1051,raw_아이건설넷목록!$B:$R,10,FALSE)</f>
        <v>#N/A</v>
      </c>
      <c r="D1051" s="19" t="s">
        <v>20</v>
      </c>
      <c r="E1051" s="115" t="e">
        <f>VLOOKUP($A1051,raw_아이건설넷목록!$B:$R,6,FALSE)</f>
        <v>#N/A</v>
      </c>
      <c r="F1051" s="115" t="e">
        <f>VLOOKUP($A1051,raw_아이건설넷목록!$B:$R,5,FALSE)</f>
        <v>#N/A</v>
      </c>
      <c r="G1051" s="184"/>
      <c r="H1051" s="115" t="e">
        <f>VLOOKUP($A1051,raw_아이건설넷목록!$B:$R,8,FALSE)</f>
        <v>#N/A</v>
      </c>
      <c r="I1051" s="114" t="e">
        <f>IF(E1051="","-",IF(E1051&lt;1000000000,낙찰하한율!$B$3,IF(AND(E1051&lt;5000000000,E1051&gt;=1000000000),낙찰하한율!$B$4,IF(AND(E1051&gt;=5000000000,E1051&lt;10000000000),낙찰하한율!$B$5,IF(AND(E1051&gt;=10000000000,E1051&lt;30000000000),낙찰하한율!$B$6)))))</f>
        <v>#N/A</v>
      </c>
      <c r="J1051" s="115" t="e">
        <f t="shared" si="372"/>
        <v>#N/A</v>
      </c>
      <c r="K1051" s="115" t="e">
        <f>VLOOKUP($A1051,raw_아이건설넷목록!$B:$R,9,FALSE)</f>
        <v>#N/A</v>
      </c>
      <c r="L1051" s="115" t="e">
        <f t="shared" si="373"/>
        <v>#N/A</v>
      </c>
      <c r="M1051" s="120" t="e">
        <f t="shared" si="374"/>
        <v>#N/A</v>
      </c>
      <c r="N1051" s="115" t="e">
        <f t="shared" si="375"/>
        <v>#N/A</v>
      </c>
      <c r="O1051" s="119" t="e">
        <f t="shared" si="376"/>
        <v>#N/A</v>
      </c>
      <c r="P1051" s="119"/>
      <c r="Q1051" s="116" t="e">
        <f t="shared" si="377"/>
        <v>#N/A</v>
      </c>
      <c r="R1051" s="134" t="e">
        <f>VLOOKUP(A1051,raw_아이건설넷결과!C:J,8,FALSE)</f>
        <v>#N/A</v>
      </c>
      <c r="S1051" s="115" t="e">
        <f>VLOOKUP(A1051,raw_아이건설넷결과!C:N,10,FALSE)</f>
        <v>#N/A</v>
      </c>
      <c r="T1051" s="126" t="e">
        <f t="shared" si="378"/>
        <v>#N/A</v>
      </c>
      <c r="U1051" s="123" t="e">
        <f t="shared" si="379"/>
        <v>#N/A</v>
      </c>
      <c r="V1051" s="123"/>
      <c r="W1051" s="178" t="e">
        <f>VLOOKUP(A1051,raw_아이건설넷결과!C:H,6,FALSE)</f>
        <v>#N/A</v>
      </c>
      <c r="X1051" s="84" t="e">
        <f t="shared" si="380"/>
        <v>#N/A</v>
      </c>
      <c r="Y1051" s="118" t="e">
        <f t="shared" si="381"/>
        <v>#N/A</v>
      </c>
      <c r="Z1051" s="121" t="e">
        <f t="shared" si="382"/>
        <v>#N/A</v>
      </c>
      <c r="AA1051" s="83" t="e">
        <f t="shared" si="383"/>
        <v>#N/A</v>
      </c>
      <c r="AB1051" s="118" t="e">
        <f t="shared" si="384"/>
        <v>#N/A</v>
      </c>
      <c r="AC1051" s="61" t="e">
        <f>INDEX(raw_공고목록!A:A,MATCH(직접!$A1051,raw_공고목록!C:C,0))</f>
        <v>#N/A</v>
      </c>
      <c r="AD1051" s="61" t="e">
        <f t="shared" si="385"/>
        <v>#N/A</v>
      </c>
      <c r="AE1051" s="186" t="e">
        <f>LEFT(VLOOKUP($A1051,raw_공고목록!$C:$X,7,FALSE),10)</f>
        <v>#N/A</v>
      </c>
      <c r="AF1051" s="9" t="e">
        <f>VLOOKUP(A1051,raw_부광!A:L,12,FALSE)</f>
        <v>#N/A</v>
      </c>
    </row>
    <row r="1052" spans="2:32" ht="12.6" customHeight="1">
      <c r="B1052" s="189" t="e">
        <f>VLOOKUP(A1052,raw_아이건설넷목록!$B:$R,2,FALSE)</f>
        <v>#N/A</v>
      </c>
      <c r="C1052" s="18" t="e">
        <f>VLOOKUP($A1052,raw_아이건설넷목록!$B:$R,10,FALSE)</f>
        <v>#N/A</v>
      </c>
      <c r="D1052" s="19" t="s">
        <v>20</v>
      </c>
      <c r="E1052" s="115" t="e">
        <f>VLOOKUP($A1052,raw_아이건설넷목록!$B:$R,6,FALSE)</f>
        <v>#N/A</v>
      </c>
      <c r="F1052" s="115" t="e">
        <f>VLOOKUP($A1052,raw_아이건설넷목록!$B:$R,5,FALSE)</f>
        <v>#N/A</v>
      </c>
      <c r="G1052" s="184"/>
      <c r="H1052" s="115" t="e">
        <f>VLOOKUP($A1052,raw_아이건설넷목록!$B:$R,8,FALSE)</f>
        <v>#N/A</v>
      </c>
      <c r="I1052" s="114" t="e">
        <f>IF(E1052="","-",IF(E1052&lt;1000000000,낙찰하한율!$B$3,IF(AND(E1052&lt;5000000000,E1052&gt;=1000000000),낙찰하한율!$B$4,IF(AND(E1052&gt;=5000000000,E1052&lt;10000000000),낙찰하한율!$B$5,IF(AND(E1052&gt;=10000000000,E1052&lt;30000000000),낙찰하한율!$B$6)))))</f>
        <v>#N/A</v>
      </c>
      <c r="J1052" s="115" t="e">
        <f t="shared" si="372"/>
        <v>#N/A</v>
      </c>
      <c r="K1052" s="115" t="e">
        <f>VLOOKUP($A1052,raw_아이건설넷목록!$B:$R,9,FALSE)</f>
        <v>#N/A</v>
      </c>
      <c r="L1052" s="115" t="e">
        <f t="shared" si="373"/>
        <v>#N/A</v>
      </c>
      <c r="M1052" s="120" t="e">
        <f t="shared" si="374"/>
        <v>#N/A</v>
      </c>
      <c r="N1052" s="115" t="e">
        <f t="shared" si="375"/>
        <v>#N/A</v>
      </c>
      <c r="O1052" s="119" t="e">
        <f t="shared" si="376"/>
        <v>#N/A</v>
      </c>
      <c r="P1052" s="119"/>
      <c r="Q1052" s="116" t="e">
        <f t="shared" si="377"/>
        <v>#N/A</v>
      </c>
      <c r="R1052" s="134" t="e">
        <f>VLOOKUP(A1052,raw_아이건설넷결과!C:J,8,FALSE)</f>
        <v>#N/A</v>
      </c>
      <c r="S1052" s="115" t="e">
        <f>VLOOKUP(A1052,raw_아이건설넷결과!C:N,10,FALSE)</f>
        <v>#N/A</v>
      </c>
      <c r="T1052" s="126" t="e">
        <f t="shared" si="378"/>
        <v>#N/A</v>
      </c>
      <c r="U1052" s="123" t="e">
        <f t="shared" si="379"/>
        <v>#N/A</v>
      </c>
      <c r="V1052" s="123"/>
      <c r="W1052" s="178" t="e">
        <f>VLOOKUP(A1052,raw_아이건설넷결과!C:H,6,FALSE)</f>
        <v>#N/A</v>
      </c>
      <c r="X1052" s="84" t="e">
        <f t="shared" si="380"/>
        <v>#N/A</v>
      </c>
      <c r="Y1052" s="118" t="e">
        <f t="shared" si="381"/>
        <v>#N/A</v>
      </c>
      <c r="Z1052" s="121" t="e">
        <f t="shared" si="382"/>
        <v>#N/A</v>
      </c>
      <c r="AA1052" s="83" t="e">
        <f t="shared" si="383"/>
        <v>#N/A</v>
      </c>
      <c r="AB1052" s="118" t="e">
        <f t="shared" si="384"/>
        <v>#N/A</v>
      </c>
      <c r="AC1052" s="61" t="e">
        <f>INDEX(raw_공고목록!A:A,MATCH(직접!$A1052,raw_공고목록!C:C,0))</f>
        <v>#N/A</v>
      </c>
      <c r="AD1052" s="61" t="e">
        <f t="shared" si="385"/>
        <v>#N/A</v>
      </c>
      <c r="AE1052" s="186" t="e">
        <f>LEFT(VLOOKUP($A1052,raw_공고목록!$C:$X,7,FALSE),10)</f>
        <v>#N/A</v>
      </c>
      <c r="AF1052" s="9" t="e">
        <f>VLOOKUP(A1052,raw_부광!A:L,12,FALSE)</f>
        <v>#N/A</v>
      </c>
    </row>
    <row r="1053" spans="2:32" ht="12.6" customHeight="1">
      <c r="B1053" s="189" t="e">
        <f>VLOOKUP(A1053,raw_아이건설넷목록!$B:$R,2,FALSE)</f>
        <v>#N/A</v>
      </c>
      <c r="C1053" s="18" t="e">
        <f>VLOOKUP($A1053,raw_아이건설넷목록!$B:$R,10,FALSE)</f>
        <v>#N/A</v>
      </c>
      <c r="D1053" s="19" t="s">
        <v>20</v>
      </c>
      <c r="E1053" s="115" t="e">
        <f>VLOOKUP($A1053,raw_아이건설넷목록!$B:$R,6,FALSE)</f>
        <v>#N/A</v>
      </c>
      <c r="F1053" s="115" t="e">
        <f>VLOOKUP($A1053,raw_아이건설넷목록!$B:$R,5,FALSE)</f>
        <v>#N/A</v>
      </c>
      <c r="G1053" s="184"/>
      <c r="H1053" s="115" t="e">
        <f>VLOOKUP($A1053,raw_아이건설넷목록!$B:$R,8,FALSE)</f>
        <v>#N/A</v>
      </c>
      <c r="I1053" s="114" t="e">
        <f>IF(E1053="","-",IF(E1053&lt;1000000000,낙찰하한율!$B$3,IF(AND(E1053&lt;5000000000,E1053&gt;=1000000000),낙찰하한율!$B$4,IF(AND(E1053&gt;=5000000000,E1053&lt;10000000000),낙찰하한율!$B$5,IF(AND(E1053&gt;=10000000000,E1053&lt;30000000000),낙찰하한율!$B$6)))))</f>
        <v>#N/A</v>
      </c>
      <c r="J1053" s="115" t="e">
        <f t="shared" si="372"/>
        <v>#N/A</v>
      </c>
      <c r="K1053" s="115" t="e">
        <f>VLOOKUP($A1053,raw_아이건설넷목록!$B:$R,9,FALSE)</f>
        <v>#N/A</v>
      </c>
      <c r="L1053" s="115" t="e">
        <f t="shared" si="373"/>
        <v>#N/A</v>
      </c>
      <c r="M1053" s="120" t="e">
        <f t="shared" si="374"/>
        <v>#N/A</v>
      </c>
      <c r="N1053" s="115" t="e">
        <f t="shared" si="375"/>
        <v>#N/A</v>
      </c>
      <c r="O1053" s="119" t="e">
        <f t="shared" si="376"/>
        <v>#N/A</v>
      </c>
      <c r="P1053" s="119"/>
      <c r="Q1053" s="116" t="e">
        <f t="shared" si="377"/>
        <v>#N/A</v>
      </c>
      <c r="R1053" s="134" t="e">
        <f>VLOOKUP(A1053,raw_아이건설넷결과!C:J,8,FALSE)</f>
        <v>#N/A</v>
      </c>
      <c r="S1053" s="115" t="e">
        <f>VLOOKUP(A1053,raw_아이건설넷결과!C:N,10,FALSE)</f>
        <v>#N/A</v>
      </c>
      <c r="T1053" s="126" t="e">
        <f t="shared" si="378"/>
        <v>#N/A</v>
      </c>
      <c r="U1053" s="123" t="e">
        <f t="shared" si="379"/>
        <v>#N/A</v>
      </c>
      <c r="V1053" s="123"/>
      <c r="W1053" s="178" t="e">
        <f>VLOOKUP(A1053,raw_아이건설넷결과!C:H,6,FALSE)</f>
        <v>#N/A</v>
      </c>
      <c r="X1053" s="84" t="e">
        <f t="shared" si="380"/>
        <v>#N/A</v>
      </c>
      <c r="Y1053" s="118" t="e">
        <f t="shared" si="381"/>
        <v>#N/A</v>
      </c>
      <c r="Z1053" s="121" t="e">
        <f t="shared" si="382"/>
        <v>#N/A</v>
      </c>
      <c r="AA1053" s="83" t="e">
        <f t="shared" si="383"/>
        <v>#N/A</v>
      </c>
      <c r="AB1053" s="118" t="e">
        <f t="shared" si="384"/>
        <v>#N/A</v>
      </c>
      <c r="AC1053" s="61" t="e">
        <f>INDEX(raw_공고목록!A:A,MATCH(직접!$A1053,raw_공고목록!C:C,0))</f>
        <v>#N/A</v>
      </c>
      <c r="AD1053" s="61" t="e">
        <f t="shared" si="385"/>
        <v>#N/A</v>
      </c>
      <c r="AE1053" s="186" t="e">
        <f>LEFT(VLOOKUP($A1053,raw_공고목록!$C:$X,7,FALSE),10)</f>
        <v>#N/A</v>
      </c>
      <c r="AF1053" s="9" t="e">
        <f>VLOOKUP(A1053,raw_부광!A:L,12,FALSE)</f>
        <v>#N/A</v>
      </c>
    </row>
    <row r="1054" spans="2:32" ht="12.6" customHeight="1">
      <c r="B1054" s="189" t="e">
        <f>VLOOKUP(A1054,raw_아이건설넷목록!$B:$R,2,FALSE)</f>
        <v>#N/A</v>
      </c>
      <c r="C1054" s="18" t="e">
        <f>VLOOKUP($A1054,raw_아이건설넷목록!$B:$R,10,FALSE)</f>
        <v>#N/A</v>
      </c>
      <c r="D1054" s="19" t="s">
        <v>20</v>
      </c>
      <c r="E1054" s="115" t="e">
        <f>VLOOKUP($A1054,raw_아이건설넷목록!$B:$R,6,FALSE)</f>
        <v>#N/A</v>
      </c>
      <c r="F1054" s="115" t="e">
        <f>VLOOKUP($A1054,raw_아이건설넷목록!$B:$R,5,FALSE)</f>
        <v>#N/A</v>
      </c>
      <c r="G1054" s="184"/>
      <c r="H1054" s="115" t="e">
        <f>VLOOKUP($A1054,raw_아이건설넷목록!$B:$R,8,FALSE)</f>
        <v>#N/A</v>
      </c>
      <c r="I1054" s="114" t="e">
        <f>IF(E1054="","-",IF(E1054&lt;1000000000,낙찰하한율!$B$3,IF(AND(E1054&lt;5000000000,E1054&gt;=1000000000),낙찰하한율!$B$4,IF(AND(E1054&gt;=5000000000,E1054&lt;10000000000),낙찰하한율!$B$5,IF(AND(E1054&gt;=10000000000,E1054&lt;30000000000),낙찰하한율!$B$6)))))</f>
        <v>#N/A</v>
      </c>
      <c r="J1054" s="115" t="e">
        <f t="shared" si="372"/>
        <v>#N/A</v>
      </c>
      <c r="K1054" s="115" t="e">
        <f>VLOOKUP($A1054,raw_아이건설넷목록!$B:$R,9,FALSE)</f>
        <v>#N/A</v>
      </c>
      <c r="L1054" s="115" t="e">
        <f t="shared" si="373"/>
        <v>#N/A</v>
      </c>
      <c r="M1054" s="120" t="e">
        <f t="shared" si="374"/>
        <v>#N/A</v>
      </c>
      <c r="N1054" s="115" t="e">
        <f t="shared" si="375"/>
        <v>#N/A</v>
      </c>
      <c r="O1054" s="119" t="e">
        <f t="shared" si="376"/>
        <v>#N/A</v>
      </c>
      <c r="P1054" s="119"/>
      <c r="Q1054" s="116" t="e">
        <f t="shared" si="377"/>
        <v>#N/A</v>
      </c>
      <c r="R1054" s="134" t="e">
        <f>VLOOKUP(A1054,raw_아이건설넷결과!C:J,8,FALSE)</f>
        <v>#N/A</v>
      </c>
      <c r="S1054" s="115" t="e">
        <f>VLOOKUP(A1054,raw_아이건설넷결과!C:N,10,FALSE)</f>
        <v>#N/A</v>
      </c>
      <c r="T1054" s="126" t="e">
        <f t="shared" si="378"/>
        <v>#N/A</v>
      </c>
      <c r="U1054" s="123" t="e">
        <f t="shared" si="379"/>
        <v>#N/A</v>
      </c>
      <c r="V1054" s="123"/>
      <c r="W1054" s="178" t="e">
        <f>VLOOKUP(A1054,raw_아이건설넷결과!C:H,6,FALSE)</f>
        <v>#N/A</v>
      </c>
      <c r="X1054" s="84" t="e">
        <f t="shared" si="380"/>
        <v>#N/A</v>
      </c>
      <c r="Y1054" s="118" t="e">
        <f t="shared" si="381"/>
        <v>#N/A</v>
      </c>
      <c r="Z1054" s="121" t="e">
        <f t="shared" si="382"/>
        <v>#N/A</v>
      </c>
      <c r="AA1054" s="83" t="e">
        <f t="shared" si="383"/>
        <v>#N/A</v>
      </c>
      <c r="AB1054" s="118" t="e">
        <f t="shared" si="384"/>
        <v>#N/A</v>
      </c>
      <c r="AC1054" s="61" t="e">
        <f>INDEX(raw_공고목록!A:A,MATCH(직접!$A1054,raw_공고목록!C:C,0))</f>
        <v>#N/A</v>
      </c>
      <c r="AD1054" s="61" t="e">
        <f t="shared" si="385"/>
        <v>#N/A</v>
      </c>
      <c r="AE1054" s="186" t="e">
        <f>LEFT(VLOOKUP($A1054,raw_공고목록!$C:$X,7,FALSE),10)</f>
        <v>#N/A</v>
      </c>
      <c r="AF1054" s="9" t="e">
        <f>VLOOKUP(A1054,raw_부광!A:L,12,FALSE)</f>
        <v>#N/A</v>
      </c>
    </row>
    <row r="1055" spans="2:32" ht="12.6" customHeight="1">
      <c r="B1055" s="189" t="e">
        <f>VLOOKUP(A1055,raw_아이건설넷목록!$B:$R,2,FALSE)</f>
        <v>#N/A</v>
      </c>
      <c r="C1055" s="18" t="e">
        <f>VLOOKUP($A1055,raw_아이건설넷목록!$B:$R,10,FALSE)</f>
        <v>#N/A</v>
      </c>
      <c r="D1055" s="19" t="s">
        <v>20</v>
      </c>
      <c r="E1055" s="115" t="e">
        <f>VLOOKUP($A1055,raw_아이건설넷목록!$B:$R,6,FALSE)</f>
        <v>#N/A</v>
      </c>
      <c r="F1055" s="115" t="e">
        <f>VLOOKUP($A1055,raw_아이건설넷목록!$B:$R,5,FALSE)</f>
        <v>#N/A</v>
      </c>
      <c r="G1055" s="184"/>
      <c r="H1055" s="115" t="e">
        <f>VLOOKUP($A1055,raw_아이건설넷목록!$B:$R,8,FALSE)</f>
        <v>#N/A</v>
      </c>
      <c r="I1055" s="114" t="e">
        <f>IF(E1055="","-",IF(E1055&lt;1000000000,낙찰하한율!$B$3,IF(AND(E1055&lt;5000000000,E1055&gt;=1000000000),낙찰하한율!$B$4,IF(AND(E1055&gt;=5000000000,E1055&lt;10000000000),낙찰하한율!$B$5,IF(AND(E1055&gt;=10000000000,E1055&lt;30000000000),낙찰하한율!$B$6)))))</f>
        <v>#N/A</v>
      </c>
      <c r="J1055" s="115" t="e">
        <f t="shared" si="372"/>
        <v>#N/A</v>
      </c>
      <c r="K1055" s="115" t="e">
        <f>VLOOKUP($A1055,raw_아이건설넷목록!$B:$R,9,FALSE)</f>
        <v>#N/A</v>
      </c>
      <c r="L1055" s="115" t="e">
        <f t="shared" si="373"/>
        <v>#N/A</v>
      </c>
      <c r="M1055" s="120" t="e">
        <f t="shared" si="374"/>
        <v>#N/A</v>
      </c>
      <c r="N1055" s="115" t="e">
        <f t="shared" si="375"/>
        <v>#N/A</v>
      </c>
      <c r="O1055" s="119" t="e">
        <f t="shared" si="376"/>
        <v>#N/A</v>
      </c>
      <c r="P1055" s="119"/>
      <c r="Q1055" s="116" t="e">
        <f t="shared" si="377"/>
        <v>#N/A</v>
      </c>
      <c r="R1055" s="134" t="e">
        <f>VLOOKUP(A1055,raw_아이건설넷결과!C:J,8,FALSE)</f>
        <v>#N/A</v>
      </c>
      <c r="S1055" s="115" t="e">
        <f>VLOOKUP(A1055,raw_아이건설넷결과!C:N,10,FALSE)</f>
        <v>#N/A</v>
      </c>
      <c r="T1055" s="126" t="e">
        <f t="shared" si="378"/>
        <v>#N/A</v>
      </c>
      <c r="U1055" s="123" t="e">
        <f t="shared" si="379"/>
        <v>#N/A</v>
      </c>
      <c r="V1055" s="123"/>
      <c r="W1055" s="178" t="e">
        <f>VLOOKUP(A1055,raw_아이건설넷결과!C:H,6,FALSE)</f>
        <v>#N/A</v>
      </c>
      <c r="X1055" s="84" t="e">
        <f t="shared" si="380"/>
        <v>#N/A</v>
      </c>
      <c r="Y1055" s="118" t="e">
        <f t="shared" si="381"/>
        <v>#N/A</v>
      </c>
      <c r="Z1055" s="121" t="e">
        <f t="shared" si="382"/>
        <v>#N/A</v>
      </c>
      <c r="AA1055" s="83" t="e">
        <f t="shared" si="383"/>
        <v>#N/A</v>
      </c>
      <c r="AB1055" s="118" t="e">
        <f t="shared" si="384"/>
        <v>#N/A</v>
      </c>
      <c r="AC1055" s="61" t="e">
        <f>INDEX(raw_공고목록!A:A,MATCH(직접!$A1055,raw_공고목록!C:C,0))</f>
        <v>#N/A</v>
      </c>
      <c r="AD1055" s="61" t="e">
        <f t="shared" si="385"/>
        <v>#N/A</v>
      </c>
      <c r="AE1055" s="186" t="e">
        <f>LEFT(VLOOKUP($A1055,raw_공고목록!$C:$X,7,FALSE),10)</f>
        <v>#N/A</v>
      </c>
      <c r="AF1055" s="9" t="e">
        <f>VLOOKUP(A1055,raw_부광!A:L,12,FALSE)</f>
        <v>#N/A</v>
      </c>
    </row>
    <row r="1056" spans="2:32" ht="12.6" customHeight="1">
      <c r="B1056" s="189" t="e">
        <f>VLOOKUP(A1056,raw_아이건설넷목록!$B:$R,2,FALSE)</f>
        <v>#N/A</v>
      </c>
      <c r="C1056" s="18" t="e">
        <f>VLOOKUP($A1056,raw_아이건설넷목록!$B:$R,10,FALSE)</f>
        <v>#N/A</v>
      </c>
      <c r="D1056" s="19" t="s">
        <v>20</v>
      </c>
      <c r="E1056" s="115" t="e">
        <f>VLOOKUP($A1056,raw_아이건설넷목록!$B:$R,6,FALSE)</f>
        <v>#N/A</v>
      </c>
      <c r="F1056" s="115" t="e">
        <f>VLOOKUP($A1056,raw_아이건설넷목록!$B:$R,5,FALSE)</f>
        <v>#N/A</v>
      </c>
      <c r="G1056" s="184"/>
      <c r="H1056" s="115" t="e">
        <f>VLOOKUP($A1056,raw_아이건설넷목록!$B:$R,8,FALSE)</f>
        <v>#N/A</v>
      </c>
      <c r="I1056" s="114" t="e">
        <f>IF(E1056="","-",IF(E1056&lt;1000000000,낙찰하한율!$B$3,IF(AND(E1056&lt;5000000000,E1056&gt;=1000000000),낙찰하한율!$B$4,IF(AND(E1056&gt;=5000000000,E1056&lt;10000000000),낙찰하한율!$B$5,IF(AND(E1056&gt;=10000000000,E1056&lt;30000000000),낙찰하한율!$B$6)))))</f>
        <v>#N/A</v>
      </c>
      <c r="J1056" s="115" t="e">
        <f t="shared" si="372"/>
        <v>#N/A</v>
      </c>
      <c r="K1056" s="115" t="e">
        <f>VLOOKUP($A1056,raw_아이건설넷목록!$B:$R,9,FALSE)</f>
        <v>#N/A</v>
      </c>
      <c r="L1056" s="115" t="e">
        <f t="shared" si="373"/>
        <v>#N/A</v>
      </c>
      <c r="M1056" s="120" t="e">
        <f t="shared" si="374"/>
        <v>#N/A</v>
      </c>
      <c r="N1056" s="115" t="e">
        <f t="shared" si="375"/>
        <v>#N/A</v>
      </c>
      <c r="O1056" s="119" t="e">
        <f t="shared" si="376"/>
        <v>#N/A</v>
      </c>
      <c r="P1056" s="119"/>
      <c r="Q1056" s="116" t="e">
        <f t="shared" si="377"/>
        <v>#N/A</v>
      </c>
      <c r="R1056" s="134" t="e">
        <f>VLOOKUP(A1056,raw_아이건설넷결과!C:J,8,FALSE)</f>
        <v>#N/A</v>
      </c>
      <c r="S1056" s="115" t="e">
        <f>VLOOKUP(A1056,raw_아이건설넷결과!C:N,10,FALSE)</f>
        <v>#N/A</v>
      </c>
      <c r="T1056" s="126" t="e">
        <f t="shared" si="378"/>
        <v>#N/A</v>
      </c>
      <c r="U1056" s="123" t="e">
        <f t="shared" si="379"/>
        <v>#N/A</v>
      </c>
      <c r="V1056" s="123"/>
      <c r="W1056" s="178" t="e">
        <f>VLOOKUP(A1056,raw_아이건설넷결과!C:H,6,FALSE)</f>
        <v>#N/A</v>
      </c>
      <c r="X1056" s="84" t="e">
        <f t="shared" si="380"/>
        <v>#N/A</v>
      </c>
      <c r="Y1056" s="118" t="e">
        <f t="shared" si="381"/>
        <v>#N/A</v>
      </c>
      <c r="Z1056" s="121" t="e">
        <f t="shared" si="382"/>
        <v>#N/A</v>
      </c>
      <c r="AA1056" s="83" t="e">
        <f t="shared" si="383"/>
        <v>#N/A</v>
      </c>
      <c r="AB1056" s="118" t="e">
        <f t="shared" si="384"/>
        <v>#N/A</v>
      </c>
      <c r="AC1056" s="61" t="e">
        <f>INDEX(raw_공고목록!A:A,MATCH(직접!$A1056,raw_공고목록!C:C,0))</f>
        <v>#N/A</v>
      </c>
      <c r="AD1056" s="61" t="e">
        <f t="shared" si="385"/>
        <v>#N/A</v>
      </c>
      <c r="AE1056" s="186" t="e">
        <f>LEFT(VLOOKUP($A1056,raw_공고목록!$C:$X,7,FALSE),10)</f>
        <v>#N/A</v>
      </c>
      <c r="AF1056" s="9" t="e">
        <f>VLOOKUP(A1056,raw_부광!A:L,12,FALSE)</f>
        <v>#N/A</v>
      </c>
    </row>
    <row r="1057" spans="2:32" ht="12.6" customHeight="1">
      <c r="B1057" s="189" t="e">
        <f>VLOOKUP(A1057,raw_아이건설넷목록!$B:$R,2,FALSE)</f>
        <v>#N/A</v>
      </c>
      <c r="C1057" s="18" t="e">
        <f>VLOOKUP($A1057,raw_아이건설넷목록!$B:$R,10,FALSE)</f>
        <v>#N/A</v>
      </c>
      <c r="D1057" s="19" t="s">
        <v>20</v>
      </c>
      <c r="E1057" s="115" t="e">
        <f>VLOOKUP($A1057,raw_아이건설넷목록!$B:$R,6,FALSE)</f>
        <v>#N/A</v>
      </c>
      <c r="F1057" s="115" t="e">
        <f>VLOOKUP($A1057,raw_아이건설넷목록!$B:$R,5,FALSE)</f>
        <v>#N/A</v>
      </c>
      <c r="G1057" s="184"/>
      <c r="H1057" s="115" t="e">
        <f>VLOOKUP($A1057,raw_아이건설넷목록!$B:$R,8,FALSE)</f>
        <v>#N/A</v>
      </c>
      <c r="I1057" s="114" t="e">
        <f>IF(E1057="","-",IF(E1057&lt;1000000000,낙찰하한율!$B$3,IF(AND(E1057&lt;5000000000,E1057&gt;=1000000000),낙찰하한율!$B$4,IF(AND(E1057&gt;=5000000000,E1057&lt;10000000000),낙찰하한율!$B$5,IF(AND(E1057&gt;=10000000000,E1057&lt;30000000000),낙찰하한율!$B$6)))))</f>
        <v>#N/A</v>
      </c>
      <c r="J1057" s="115" t="e">
        <f t="shared" si="372"/>
        <v>#N/A</v>
      </c>
      <c r="K1057" s="115" t="e">
        <f>VLOOKUP($A1057,raw_아이건설넷목록!$B:$R,9,FALSE)</f>
        <v>#N/A</v>
      </c>
      <c r="L1057" s="115" t="e">
        <f t="shared" si="373"/>
        <v>#N/A</v>
      </c>
      <c r="M1057" s="120" t="e">
        <f t="shared" si="374"/>
        <v>#N/A</v>
      </c>
      <c r="N1057" s="115" t="e">
        <f t="shared" si="375"/>
        <v>#N/A</v>
      </c>
      <c r="O1057" s="119" t="e">
        <f t="shared" si="376"/>
        <v>#N/A</v>
      </c>
      <c r="P1057" s="119"/>
      <c r="Q1057" s="116" t="e">
        <f t="shared" si="377"/>
        <v>#N/A</v>
      </c>
      <c r="R1057" s="134" t="e">
        <f>VLOOKUP(A1057,raw_아이건설넷결과!C:J,8,FALSE)</f>
        <v>#N/A</v>
      </c>
      <c r="S1057" s="115" t="e">
        <f>VLOOKUP(A1057,raw_아이건설넷결과!C:N,10,FALSE)</f>
        <v>#N/A</v>
      </c>
      <c r="T1057" s="126" t="e">
        <f t="shared" si="378"/>
        <v>#N/A</v>
      </c>
      <c r="U1057" s="123" t="e">
        <f t="shared" si="379"/>
        <v>#N/A</v>
      </c>
      <c r="V1057" s="123"/>
      <c r="W1057" s="178" t="e">
        <f>VLOOKUP(A1057,raw_아이건설넷결과!C:H,6,FALSE)</f>
        <v>#N/A</v>
      </c>
      <c r="X1057" s="84" t="e">
        <f t="shared" si="380"/>
        <v>#N/A</v>
      </c>
      <c r="Y1057" s="118" t="e">
        <f t="shared" si="381"/>
        <v>#N/A</v>
      </c>
      <c r="Z1057" s="121" t="e">
        <f t="shared" si="382"/>
        <v>#N/A</v>
      </c>
      <c r="AA1057" s="83" t="e">
        <f t="shared" si="383"/>
        <v>#N/A</v>
      </c>
      <c r="AB1057" s="118" t="e">
        <f t="shared" si="384"/>
        <v>#N/A</v>
      </c>
      <c r="AC1057" s="61" t="e">
        <f>INDEX(raw_공고목록!A:A,MATCH(직접!$A1057,raw_공고목록!C:C,0))</f>
        <v>#N/A</v>
      </c>
      <c r="AD1057" s="61" t="e">
        <f t="shared" si="385"/>
        <v>#N/A</v>
      </c>
      <c r="AE1057" s="186" t="e">
        <f>LEFT(VLOOKUP($A1057,raw_공고목록!$C:$X,7,FALSE),10)</f>
        <v>#N/A</v>
      </c>
      <c r="AF1057" s="9" t="e">
        <f>VLOOKUP(A1057,raw_부광!A:L,12,FALSE)</f>
        <v>#N/A</v>
      </c>
    </row>
    <row r="1058" spans="2:32" ht="12.6" customHeight="1">
      <c r="B1058" s="189" t="e">
        <f>VLOOKUP(A1058,raw_아이건설넷목록!$B:$R,2,FALSE)</f>
        <v>#N/A</v>
      </c>
      <c r="C1058" s="18" t="e">
        <f>VLOOKUP($A1058,raw_아이건설넷목록!$B:$R,10,FALSE)</f>
        <v>#N/A</v>
      </c>
      <c r="D1058" s="19" t="s">
        <v>20</v>
      </c>
      <c r="E1058" s="115" t="e">
        <f>VLOOKUP($A1058,raw_아이건설넷목록!$B:$R,6,FALSE)</f>
        <v>#N/A</v>
      </c>
      <c r="F1058" s="115" t="e">
        <f>VLOOKUP($A1058,raw_아이건설넷목록!$B:$R,5,FALSE)</f>
        <v>#N/A</v>
      </c>
      <c r="G1058" s="184"/>
      <c r="H1058" s="115" t="e">
        <f>VLOOKUP($A1058,raw_아이건설넷목록!$B:$R,8,FALSE)</f>
        <v>#N/A</v>
      </c>
      <c r="I1058" s="114" t="e">
        <f>IF(E1058="","-",IF(E1058&lt;1000000000,낙찰하한율!$B$3,IF(AND(E1058&lt;5000000000,E1058&gt;=1000000000),낙찰하한율!$B$4,IF(AND(E1058&gt;=5000000000,E1058&lt;10000000000),낙찰하한율!$B$5,IF(AND(E1058&gt;=10000000000,E1058&lt;30000000000),낙찰하한율!$B$6)))))</f>
        <v>#N/A</v>
      </c>
      <c r="J1058" s="115" t="e">
        <f t="shared" si="372"/>
        <v>#N/A</v>
      </c>
      <c r="K1058" s="115" t="e">
        <f>VLOOKUP($A1058,raw_아이건설넷목록!$B:$R,9,FALSE)</f>
        <v>#N/A</v>
      </c>
      <c r="L1058" s="115" t="e">
        <f t="shared" si="373"/>
        <v>#N/A</v>
      </c>
      <c r="M1058" s="120" t="e">
        <f t="shared" si="374"/>
        <v>#N/A</v>
      </c>
      <c r="N1058" s="115" t="e">
        <f t="shared" si="375"/>
        <v>#N/A</v>
      </c>
      <c r="O1058" s="119" t="e">
        <f t="shared" si="376"/>
        <v>#N/A</v>
      </c>
      <c r="P1058" s="119"/>
      <c r="Q1058" s="116" t="e">
        <f t="shared" si="377"/>
        <v>#N/A</v>
      </c>
      <c r="R1058" s="134" t="e">
        <f>VLOOKUP(A1058,raw_아이건설넷결과!C:J,8,FALSE)</f>
        <v>#N/A</v>
      </c>
      <c r="S1058" s="115" t="e">
        <f>VLOOKUP(A1058,raw_아이건설넷결과!C:N,10,FALSE)</f>
        <v>#N/A</v>
      </c>
      <c r="T1058" s="126" t="e">
        <f t="shared" si="378"/>
        <v>#N/A</v>
      </c>
      <c r="U1058" s="123" t="e">
        <f t="shared" si="379"/>
        <v>#N/A</v>
      </c>
      <c r="V1058" s="123"/>
      <c r="W1058" s="178" t="e">
        <f>VLOOKUP(A1058,raw_아이건설넷결과!C:H,6,FALSE)</f>
        <v>#N/A</v>
      </c>
      <c r="X1058" s="84" t="e">
        <f t="shared" si="380"/>
        <v>#N/A</v>
      </c>
      <c r="Y1058" s="118" t="e">
        <f t="shared" si="381"/>
        <v>#N/A</v>
      </c>
      <c r="Z1058" s="121" t="e">
        <f t="shared" si="382"/>
        <v>#N/A</v>
      </c>
      <c r="AA1058" s="83" t="e">
        <f t="shared" si="383"/>
        <v>#N/A</v>
      </c>
      <c r="AB1058" s="118" t="e">
        <f t="shared" si="384"/>
        <v>#N/A</v>
      </c>
      <c r="AC1058" s="61" t="e">
        <f>INDEX(raw_공고목록!A:A,MATCH(직접!$A1058,raw_공고목록!C:C,0))</f>
        <v>#N/A</v>
      </c>
      <c r="AD1058" s="61" t="e">
        <f t="shared" si="385"/>
        <v>#N/A</v>
      </c>
      <c r="AE1058" s="186" t="e">
        <f>LEFT(VLOOKUP($A1058,raw_공고목록!$C:$X,7,FALSE),10)</f>
        <v>#N/A</v>
      </c>
      <c r="AF1058" s="9" t="e">
        <f>VLOOKUP(A1058,raw_부광!A:L,12,FALSE)</f>
        <v>#N/A</v>
      </c>
    </row>
    <row r="1059" spans="2:32" ht="12.6" customHeight="1">
      <c r="B1059" s="189" t="e">
        <f>VLOOKUP(A1059,raw_아이건설넷목록!$B:$R,2,FALSE)</f>
        <v>#N/A</v>
      </c>
      <c r="C1059" s="18" t="e">
        <f>VLOOKUP($A1059,raw_아이건설넷목록!$B:$R,10,FALSE)</f>
        <v>#N/A</v>
      </c>
      <c r="D1059" s="19" t="s">
        <v>20</v>
      </c>
      <c r="E1059" s="115" t="e">
        <f>VLOOKUP($A1059,raw_아이건설넷목록!$B:$R,6,FALSE)</f>
        <v>#N/A</v>
      </c>
      <c r="F1059" s="115" t="e">
        <f>VLOOKUP($A1059,raw_아이건설넷목록!$B:$R,5,FALSE)</f>
        <v>#N/A</v>
      </c>
      <c r="G1059" s="184"/>
      <c r="H1059" s="115" t="e">
        <f>VLOOKUP($A1059,raw_아이건설넷목록!$B:$R,8,FALSE)</f>
        <v>#N/A</v>
      </c>
      <c r="I1059" s="114" t="e">
        <f>IF(E1059="","-",IF(E1059&lt;1000000000,낙찰하한율!$B$3,IF(AND(E1059&lt;5000000000,E1059&gt;=1000000000),낙찰하한율!$B$4,IF(AND(E1059&gt;=5000000000,E1059&lt;10000000000),낙찰하한율!$B$5,IF(AND(E1059&gt;=10000000000,E1059&lt;30000000000),낙찰하한율!$B$6)))))</f>
        <v>#N/A</v>
      </c>
      <c r="J1059" s="115" t="e">
        <f t="shared" si="372"/>
        <v>#N/A</v>
      </c>
      <c r="K1059" s="115" t="e">
        <f>VLOOKUP($A1059,raw_아이건설넷목록!$B:$R,9,FALSE)</f>
        <v>#N/A</v>
      </c>
      <c r="L1059" s="115" t="e">
        <f t="shared" si="373"/>
        <v>#N/A</v>
      </c>
      <c r="M1059" s="120" t="e">
        <f t="shared" si="374"/>
        <v>#N/A</v>
      </c>
      <c r="N1059" s="115" t="e">
        <f t="shared" si="375"/>
        <v>#N/A</v>
      </c>
      <c r="O1059" s="119" t="e">
        <f t="shared" si="376"/>
        <v>#N/A</v>
      </c>
      <c r="P1059" s="119"/>
      <c r="Q1059" s="116" t="e">
        <f t="shared" si="377"/>
        <v>#N/A</v>
      </c>
      <c r="R1059" s="134" t="e">
        <f>VLOOKUP(A1059,raw_아이건설넷결과!C:J,8,FALSE)</f>
        <v>#N/A</v>
      </c>
      <c r="S1059" s="115" t="e">
        <f>VLOOKUP(A1059,raw_아이건설넷결과!C:N,10,FALSE)</f>
        <v>#N/A</v>
      </c>
      <c r="T1059" s="126" t="e">
        <f t="shared" si="378"/>
        <v>#N/A</v>
      </c>
      <c r="U1059" s="123" t="e">
        <f t="shared" si="379"/>
        <v>#N/A</v>
      </c>
      <c r="V1059" s="123"/>
      <c r="W1059" s="178" t="e">
        <f>VLOOKUP(A1059,raw_아이건설넷결과!C:H,6,FALSE)</f>
        <v>#N/A</v>
      </c>
      <c r="X1059" s="84" t="e">
        <f t="shared" si="380"/>
        <v>#N/A</v>
      </c>
      <c r="Y1059" s="118" t="e">
        <f t="shared" si="381"/>
        <v>#N/A</v>
      </c>
      <c r="Z1059" s="121" t="e">
        <f t="shared" si="382"/>
        <v>#N/A</v>
      </c>
      <c r="AA1059" s="83" t="e">
        <f t="shared" si="383"/>
        <v>#N/A</v>
      </c>
      <c r="AB1059" s="118" t="e">
        <f t="shared" si="384"/>
        <v>#N/A</v>
      </c>
      <c r="AC1059" s="61" t="e">
        <f>INDEX(raw_공고목록!A:A,MATCH(직접!$A1059,raw_공고목록!C:C,0))</f>
        <v>#N/A</v>
      </c>
      <c r="AD1059" s="61" t="e">
        <f t="shared" si="385"/>
        <v>#N/A</v>
      </c>
      <c r="AE1059" s="186" t="e">
        <f>LEFT(VLOOKUP($A1059,raw_공고목록!$C:$X,7,FALSE),10)</f>
        <v>#N/A</v>
      </c>
      <c r="AF1059" s="9" t="e">
        <f>VLOOKUP(A1059,raw_부광!A:L,12,FALSE)</f>
        <v>#N/A</v>
      </c>
    </row>
    <row r="1060" spans="2:32" ht="12.6" customHeight="1">
      <c r="B1060" s="189" t="e">
        <f>VLOOKUP(A1060,raw_아이건설넷목록!$B:$R,2,FALSE)</f>
        <v>#N/A</v>
      </c>
      <c r="C1060" s="18" t="e">
        <f>VLOOKUP($A1060,raw_아이건설넷목록!$B:$R,10,FALSE)</f>
        <v>#N/A</v>
      </c>
      <c r="D1060" s="19" t="s">
        <v>20</v>
      </c>
      <c r="E1060" s="115" t="e">
        <f>VLOOKUP($A1060,raw_아이건설넷목록!$B:$R,6,FALSE)</f>
        <v>#N/A</v>
      </c>
      <c r="F1060" s="115" t="e">
        <f>VLOOKUP($A1060,raw_아이건설넷목록!$B:$R,5,FALSE)</f>
        <v>#N/A</v>
      </c>
      <c r="G1060" s="184"/>
      <c r="H1060" s="115" t="e">
        <f>VLOOKUP($A1060,raw_아이건설넷목록!$B:$R,8,FALSE)</f>
        <v>#N/A</v>
      </c>
      <c r="I1060" s="114" t="e">
        <f>IF(E1060="","-",IF(E1060&lt;1000000000,낙찰하한율!$B$3,IF(AND(E1060&lt;5000000000,E1060&gt;=1000000000),낙찰하한율!$B$4,IF(AND(E1060&gt;=5000000000,E1060&lt;10000000000),낙찰하한율!$B$5,IF(AND(E1060&gt;=10000000000,E1060&lt;30000000000),낙찰하한율!$B$6)))))</f>
        <v>#N/A</v>
      </c>
      <c r="J1060" s="115" t="e">
        <f t="shared" si="372"/>
        <v>#N/A</v>
      </c>
      <c r="K1060" s="115" t="e">
        <f>VLOOKUP($A1060,raw_아이건설넷목록!$B:$R,9,FALSE)</f>
        <v>#N/A</v>
      </c>
      <c r="L1060" s="115" t="e">
        <f t="shared" si="373"/>
        <v>#N/A</v>
      </c>
      <c r="M1060" s="120" t="e">
        <f t="shared" si="374"/>
        <v>#N/A</v>
      </c>
      <c r="N1060" s="115" t="e">
        <f t="shared" si="375"/>
        <v>#N/A</v>
      </c>
      <c r="O1060" s="119" t="e">
        <f t="shared" si="376"/>
        <v>#N/A</v>
      </c>
      <c r="P1060" s="119"/>
      <c r="Q1060" s="116" t="e">
        <f t="shared" si="377"/>
        <v>#N/A</v>
      </c>
      <c r="R1060" s="134" t="e">
        <f>VLOOKUP(A1060,raw_아이건설넷결과!C:J,8,FALSE)</f>
        <v>#N/A</v>
      </c>
      <c r="S1060" s="115" t="e">
        <f>VLOOKUP(A1060,raw_아이건설넷결과!C:N,10,FALSE)</f>
        <v>#N/A</v>
      </c>
      <c r="T1060" s="126" t="e">
        <f t="shared" si="378"/>
        <v>#N/A</v>
      </c>
      <c r="U1060" s="123" t="e">
        <f t="shared" si="379"/>
        <v>#N/A</v>
      </c>
      <c r="V1060" s="123"/>
      <c r="W1060" s="178" t="e">
        <f>VLOOKUP(A1060,raw_아이건설넷결과!C:H,6,FALSE)</f>
        <v>#N/A</v>
      </c>
      <c r="X1060" s="84" t="e">
        <f t="shared" si="380"/>
        <v>#N/A</v>
      </c>
      <c r="Y1060" s="118" t="e">
        <f t="shared" si="381"/>
        <v>#N/A</v>
      </c>
      <c r="Z1060" s="121" t="e">
        <f t="shared" si="382"/>
        <v>#N/A</v>
      </c>
      <c r="AA1060" s="83" t="e">
        <f t="shared" si="383"/>
        <v>#N/A</v>
      </c>
      <c r="AB1060" s="118" t="e">
        <f t="shared" si="384"/>
        <v>#N/A</v>
      </c>
      <c r="AC1060" s="61" t="e">
        <f>INDEX(raw_공고목록!A:A,MATCH(직접!$A1060,raw_공고목록!C:C,0))</f>
        <v>#N/A</v>
      </c>
      <c r="AD1060" s="61" t="e">
        <f t="shared" si="385"/>
        <v>#N/A</v>
      </c>
      <c r="AE1060" s="186" t="e">
        <f>LEFT(VLOOKUP($A1060,raw_공고목록!$C:$X,7,FALSE),10)</f>
        <v>#N/A</v>
      </c>
      <c r="AF1060" s="9" t="e">
        <f>VLOOKUP(A1060,raw_부광!A:L,12,FALSE)</f>
        <v>#N/A</v>
      </c>
    </row>
    <row r="1061" spans="2:32" ht="12.6" customHeight="1">
      <c r="B1061" s="189" t="e">
        <f>VLOOKUP(A1061,raw_아이건설넷목록!$B:$R,2,FALSE)</f>
        <v>#N/A</v>
      </c>
      <c r="C1061" s="18" t="e">
        <f>VLOOKUP($A1061,raw_아이건설넷목록!$B:$R,10,FALSE)</f>
        <v>#N/A</v>
      </c>
      <c r="D1061" s="19" t="s">
        <v>20</v>
      </c>
      <c r="E1061" s="115" t="e">
        <f>VLOOKUP($A1061,raw_아이건설넷목록!$B:$R,6,FALSE)</f>
        <v>#N/A</v>
      </c>
      <c r="F1061" s="115" t="e">
        <f>VLOOKUP($A1061,raw_아이건설넷목록!$B:$R,5,FALSE)</f>
        <v>#N/A</v>
      </c>
      <c r="G1061" s="184"/>
      <c r="H1061" s="115" t="e">
        <f>VLOOKUP($A1061,raw_아이건설넷목록!$B:$R,8,FALSE)</f>
        <v>#N/A</v>
      </c>
      <c r="I1061" s="114" t="e">
        <f>IF(E1061="","-",IF(E1061&lt;1000000000,낙찰하한율!$B$3,IF(AND(E1061&lt;5000000000,E1061&gt;=1000000000),낙찰하한율!$B$4,IF(AND(E1061&gt;=5000000000,E1061&lt;10000000000),낙찰하한율!$B$5,IF(AND(E1061&gt;=10000000000,E1061&lt;30000000000),낙찰하한율!$B$6)))))</f>
        <v>#N/A</v>
      </c>
      <c r="J1061" s="115" t="e">
        <f t="shared" si="372"/>
        <v>#N/A</v>
      </c>
      <c r="K1061" s="115" t="e">
        <f>VLOOKUP($A1061,raw_아이건설넷목록!$B:$R,9,FALSE)</f>
        <v>#N/A</v>
      </c>
      <c r="L1061" s="115" t="e">
        <f t="shared" si="373"/>
        <v>#N/A</v>
      </c>
      <c r="M1061" s="120" t="e">
        <f t="shared" si="374"/>
        <v>#N/A</v>
      </c>
      <c r="N1061" s="115" t="e">
        <f t="shared" si="375"/>
        <v>#N/A</v>
      </c>
      <c r="O1061" s="119" t="e">
        <f t="shared" si="376"/>
        <v>#N/A</v>
      </c>
      <c r="P1061" s="119"/>
      <c r="Q1061" s="116" t="e">
        <f t="shared" si="377"/>
        <v>#N/A</v>
      </c>
      <c r="R1061" s="134" t="e">
        <f>VLOOKUP(A1061,raw_아이건설넷결과!C:J,8,FALSE)</f>
        <v>#N/A</v>
      </c>
      <c r="S1061" s="115" t="e">
        <f>VLOOKUP(A1061,raw_아이건설넷결과!C:N,10,FALSE)</f>
        <v>#N/A</v>
      </c>
      <c r="T1061" s="126" t="e">
        <f t="shared" si="378"/>
        <v>#N/A</v>
      </c>
      <c r="U1061" s="123" t="e">
        <f t="shared" si="379"/>
        <v>#N/A</v>
      </c>
      <c r="V1061" s="123"/>
      <c r="W1061" s="178" t="e">
        <f>VLOOKUP(A1061,raw_아이건설넷결과!C:H,6,FALSE)</f>
        <v>#N/A</v>
      </c>
      <c r="X1061" s="84" t="e">
        <f t="shared" si="380"/>
        <v>#N/A</v>
      </c>
      <c r="Y1061" s="118" t="e">
        <f t="shared" si="381"/>
        <v>#N/A</v>
      </c>
      <c r="Z1061" s="121" t="e">
        <f t="shared" si="382"/>
        <v>#N/A</v>
      </c>
      <c r="AA1061" s="83" t="e">
        <f t="shared" si="383"/>
        <v>#N/A</v>
      </c>
      <c r="AB1061" s="118" t="e">
        <f t="shared" si="384"/>
        <v>#N/A</v>
      </c>
      <c r="AC1061" s="61" t="e">
        <f>INDEX(raw_공고목록!A:A,MATCH(직접!$A1061,raw_공고목록!C:C,0))</f>
        <v>#N/A</v>
      </c>
      <c r="AD1061" s="61" t="e">
        <f t="shared" si="385"/>
        <v>#N/A</v>
      </c>
      <c r="AE1061" s="186" t="e">
        <f>LEFT(VLOOKUP($A1061,raw_공고목록!$C:$X,7,FALSE),10)</f>
        <v>#N/A</v>
      </c>
      <c r="AF1061" s="9" t="e">
        <f>VLOOKUP(A1061,raw_부광!A:L,12,FALSE)</f>
        <v>#N/A</v>
      </c>
    </row>
    <row r="1062" spans="2:32" ht="12.6" customHeight="1">
      <c r="B1062" s="189" t="e">
        <f>VLOOKUP(A1062,raw_아이건설넷목록!$B:$R,2,FALSE)</f>
        <v>#N/A</v>
      </c>
      <c r="C1062" s="18" t="e">
        <f>VLOOKUP($A1062,raw_아이건설넷목록!$B:$R,10,FALSE)</f>
        <v>#N/A</v>
      </c>
      <c r="D1062" s="19" t="s">
        <v>20</v>
      </c>
      <c r="E1062" s="115" t="e">
        <f>VLOOKUP($A1062,raw_아이건설넷목록!$B:$R,6,FALSE)</f>
        <v>#N/A</v>
      </c>
      <c r="F1062" s="115" t="e">
        <f>VLOOKUP($A1062,raw_아이건설넷목록!$B:$R,5,FALSE)</f>
        <v>#N/A</v>
      </c>
      <c r="G1062" s="184"/>
      <c r="H1062" s="115" t="e">
        <f>VLOOKUP($A1062,raw_아이건설넷목록!$B:$R,8,FALSE)</f>
        <v>#N/A</v>
      </c>
      <c r="I1062" s="114" t="e">
        <f>IF(E1062="","-",IF(E1062&lt;1000000000,낙찰하한율!$B$3,IF(AND(E1062&lt;5000000000,E1062&gt;=1000000000),낙찰하한율!$B$4,IF(AND(E1062&gt;=5000000000,E1062&lt;10000000000),낙찰하한율!$B$5,IF(AND(E1062&gt;=10000000000,E1062&lt;30000000000),낙찰하한율!$B$6)))))</f>
        <v>#N/A</v>
      </c>
      <c r="J1062" s="115" t="e">
        <f t="shared" si="372"/>
        <v>#N/A</v>
      </c>
      <c r="K1062" s="115" t="e">
        <f>VLOOKUP($A1062,raw_아이건설넷목록!$B:$R,9,FALSE)</f>
        <v>#N/A</v>
      </c>
      <c r="L1062" s="115" t="e">
        <f t="shared" si="373"/>
        <v>#N/A</v>
      </c>
      <c r="M1062" s="120" t="e">
        <f t="shared" si="374"/>
        <v>#N/A</v>
      </c>
      <c r="N1062" s="115" t="e">
        <f t="shared" si="375"/>
        <v>#N/A</v>
      </c>
      <c r="O1062" s="119" t="e">
        <f t="shared" si="376"/>
        <v>#N/A</v>
      </c>
      <c r="P1062" s="119"/>
      <c r="Q1062" s="116" t="e">
        <f t="shared" si="377"/>
        <v>#N/A</v>
      </c>
      <c r="R1062" s="134" t="e">
        <f>VLOOKUP(A1062,raw_아이건설넷결과!C:J,8,FALSE)</f>
        <v>#N/A</v>
      </c>
      <c r="S1062" s="115" t="e">
        <f>VLOOKUP(A1062,raw_아이건설넷결과!C:N,10,FALSE)</f>
        <v>#N/A</v>
      </c>
      <c r="T1062" s="126" t="e">
        <f t="shared" si="378"/>
        <v>#N/A</v>
      </c>
      <c r="U1062" s="123" t="e">
        <f t="shared" si="379"/>
        <v>#N/A</v>
      </c>
      <c r="V1062" s="123"/>
      <c r="W1062" s="178" t="e">
        <f>VLOOKUP(A1062,raw_아이건설넷결과!C:H,6,FALSE)</f>
        <v>#N/A</v>
      </c>
      <c r="X1062" s="84" t="e">
        <f t="shared" si="380"/>
        <v>#N/A</v>
      </c>
      <c r="Y1062" s="118" t="e">
        <f t="shared" si="381"/>
        <v>#N/A</v>
      </c>
      <c r="Z1062" s="121" t="e">
        <f t="shared" si="382"/>
        <v>#N/A</v>
      </c>
      <c r="AA1062" s="83" t="e">
        <f t="shared" si="383"/>
        <v>#N/A</v>
      </c>
      <c r="AB1062" s="118" t="e">
        <f t="shared" si="384"/>
        <v>#N/A</v>
      </c>
      <c r="AC1062" s="61" t="e">
        <f>INDEX(raw_공고목록!A:A,MATCH(직접!$A1062,raw_공고목록!C:C,0))</f>
        <v>#N/A</v>
      </c>
      <c r="AD1062" s="61" t="e">
        <f t="shared" si="385"/>
        <v>#N/A</v>
      </c>
      <c r="AE1062" s="186" t="e">
        <f>LEFT(VLOOKUP($A1062,raw_공고목록!$C:$X,7,FALSE),10)</f>
        <v>#N/A</v>
      </c>
      <c r="AF1062" s="9" t="e">
        <f>VLOOKUP(A1062,raw_부광!A:L,12,FALSE)</f>
        <v>#N/A</v>
      </c>
    </row>
    <row r="1063" spans="2:32" ht="12.6" customHeight="1">
      <c r="B1063" s="189" t="e">
        <f>VLOOKUP(A1063,raw_아이건설넷목록!$B:$R,2,FALSE)</f>
        <v>#N/A</v>
      </c>
      <c r="C1063" s="18" t="e">
        <f>VLOOKUP($A1063,raw_아이건설넷목록!$B:$R,10,FALSE)</f>
        <v>#N/A</v>
      </c>
      <c r="D1063" s="19" t="s">
        <v>20</v>
      </c>
      <c r="E1063" s="115" t="e">
        <f>VLOOKUP($A1063,raw_아이건설넷목록!$B:$R,6,FALSE)</f>
        <v>#N/A</v>
      </c>
      <c r="F1063" s="115" t="e">
        <f>VLOOKUP($A1063,raw_아이건설넷목록!$B:$R,5,FALSE)</f>
        <v>#N/A</v>
      </c>
      <c r="G1063" s="184"/>
      <c r="H1063" s="115" t="e">
        <f>VLOOKUP($A1063,raw_아이건설넷목록!$B:$R,8,FALSE)</f>
        <v>#N/A</v>
      </c>
      <c r="I1063" s="114" t="e">
        <f>IF(E1063="","-",IF(E1063&lt;1000000000,낙찰하한율!$B$3,IF(AND(E1063&lt;5000000000,E1063&gt;=1000000000),낙찰하한율!$B$4,IF(AND(E1063&gt;=5000000000,E1063&lt;10000000000),낙찰하한율!$B$5,IF(AND(E1063&gt;=10000000000,E1063&lt;30000000000),낙찰하한율!$B$6)))))</f>
        <v>#N/A</v>
      </c>
      <c r="J1063" s="115" t="e">
        <f t="shared" si="372"/>
        <v>#N/A</v>
      </c>
      <c r="K1063" s="115" t="e">
        <f>VLOOKUP($A1063,raw_아이건설넷목록!$B:$R,9,FALSE)</f>
        <v>#N/A</v>
      </c>
      <c r="L1063" s="115" t="e">
        <f t="shared" si="373"/>
        <v>#N/A</v>
      </c>
      <c r="M1063" s="120" t="e">
        <f t="shared" si="374"/>
        <v>#N/A</v>
      </c>
      <c r="N1063" s="115" t="e">
        <f t="shared" si="375"/>
        <v>#N/A</v>
      </c>
      <c r="O1063" s="119" t="e">
        <f t="shared" si="376"/>
        <v>#N/A</v>
      </c>
      <c r="P1063" s="119"/>
      <c r="Q1063" s="116" t="e">
        <f t="shared" si="377"/>
        <v>#N/A</v>
      </c>
      <c r="R1063" s="134" t="e">
        <f>VLOOKUP(A1063,raw_아이건설넷결과!C:J,8,FALSE)</f>
        <v>#N/A</v>
      </c>
      <c r="S1063" s="115" t="e">
        <f>VLOOKUP(A1063,raw_아이건설넷결과!C:N,10,FALSE)</f>
        <v>#N/A</v>
      </c>
      <c r="T1063" s="126" t="e">
        <f t="shared" si="378"/>
        <v>#N/A</v>
      </c>
      <c r="U1063" s="123" t="e">
        <f t="shared" si="379"/>
        <v>#N/A</v>
      </c>
      <c r="V1063" s="123"/>
      <c r="W1063" s="178" t="e">
        <f>VLOOKUP(A1063,raw_아이건설넷결과!C:H,6,FALSE)</f>
        <v>#N/A</v>
      </c>
      <c r="X1063" s="84" t="e">
        <f t="shared" si="380"/>
        <v>#N/A</v>
      </c>
      <c r="Y1063" s="118" t="e">
        <f t="shared" si="381"/>
        <v>#N/A</v>
      </c>
      <c r="Z1063" s="121" t="e">
        <f t="shared" si="382"/>
        <v>#N/A</v>
      </c>
      <c r="AA1063" s="83" t="e">
        <f t="shared" si="383"/>
        <v>#N/A</v>
      </c>
      <c r="AB1063" s="118" t="e">
        <f t="shared" si="384"/>
        <v>#N/A</v>
      </c>
      <c r="AC1063" s="61" t="e">
        <f>INDEX(raw_공고목록!A:A,MATCH(직접!$A1063,raw_공고목록!C:C,0))</f>
        <v>#N/A</v>
      </c>
      <c r="AD1063" s="61" t="e">
        <f t="shared" si="385"/>
        <v>#N/A</v>
      </c>
      <c r="AE1063" s="186" t="e">
        <f>LEFT(VLOOKUP($A1063,raw_공고목록!$C:$X,7,FALSE),10)</f>
        <v>#N/A</v>
      </c>
      <c r="AF1063" s="9" t="e">
        <f>VLOOKUP(A1063,raw_부광!A:L,12,FALSE)</f>
        <v>#N/A</v>
      </c>
    </row>
    <row r="1064" spans="2:32" ht="12.6" customHeight="1">
      <c r="B1064" s="189" t="e">
        <f>VLOOKUP(A1064,raw_아이건설넷목록!$B:$R,2,FALSE)</f>
        <v>#N/A</v>
      </c>
      <c r="C1064" s="18" t="e">
        <f>VLOOKUP($A1064,raw_아이건설넷목록!$B:$R,10,FALSE)</f>
        <v>#N/A</v>
      </c>
      <c r="D1064" s="19" t="s">
        <v>20</v>
      </c>
      <c r="E1064" s="115" t="e">
        <f>VLOOKUP($A1064,raw_아이건설넷목록!$B:$R,6,FALSE)</f>
        <v>#N/A</v>
      </c>
      <c r="F1064" s="115" t="e">
        <f>VLOOKUP($A1064,raw_아이건설넷목록!$B:$R,5,FALSE)</f>
        <v>#N/A</v>
      </c>
      <c r="G1064" s="184"/>
      <c r="H1064" s="115" t="e">
        <f>VLOOKUP($A1064,raw_아이건설넷목록!$B:$R,8,FALSE)</f>
        <v>#N/A</v>
      </c>
      <c r="I1064" s="114" t="e">
        <f>IF(E1064="","-",IF(E1064&lt;1000000000,낙찰하한율!$B$3,IF(AND(E1064&lt;5000000000,E1064&gt;=1000000000),낙찰하한율!$B$4,IF(AND(E1064&gt;=5000000000,E1064&lt;10000000000),낙찰하한율!$B$5,IF(AND(E1064&gt;=10000000000,E1064&lt;30000000000),낙찰하한율!$B$6)))))</f>
        <v>#N/A</v>
      </c>
      <c r="J1064" s="115" t="e">
        <f t="shared" si="372"/>
        <v>#N/A</v>
      </c>
      <c r="K1064" s="115" t="e">
        <f>VLOOKUP($A1064,raw_아이건설넷목록!$B:$R,9,FALSE)</f>
        <v>#N/A</v>
      </c>
      <c r="L1064" s="115" t="e">
        <f t="shared" si="373"/>
        <v>#N/A</v>
      </c>
      <c r="M1064" s="120" t="e">
        <f t="shared" si="374"/>
        <v>#N/A</v>
      </c>
      <c r="N1064" s="115" t="e">
        <f t="shared" si="375"/>
        <v>#N/A</v>
      </c>
      <c r="O1064" s="119" t="e">
        <f t="shared" si="376"/>
        <v>#N/A</v>
      </c>
      <c r="P1064" s="119"/>
      <c r="Q1064" s="116" t="e">
        <f t="shared" si="377"/>
        <v>#N/A</v>
      </c>
      <c r="R1064" s="134" t="e">
        <f>VLOOKUP(A1064,raw_아이건설넷결과!C:J,8,FALSE)</f>
        <v>#N/A</v>
      </c>
      <c r="S1064" s="115" t="e">
        <f>VLOOKUP(A1064,raw_아이건설넷결과!C:N,10,FALSE)</f>
        <v>#N/A</v>
      </c>
      <c r="T1064" s="126" t="e">
        <f t="shared" si="378"/>
        <v>#N/A</v>
      </c>
      <c r="U1064" s="123" t="e">
        <f t="shared" si="379"/>
        <v>#N/A</v>
      </c>
      <c r="V1064" s="123"/>
      <c r="W1064" s="178" t="e">
        <f>VLOOKUP(A1064,raw_아이건설넷결과!C:H,6,FALSE)</f>
        <v>#N/A</v>
      </c>
      <c r="X1064" s="84" t="e">
        <f t="shared" si="380"/>
        <v>#N/A</v>
      </c>
      <c r="Y1064" s="118" t="e">
        <f t="shared" si="381"/>
        <v>#N/A</v>
      </c>
      <c r="Z1064" s="121" t="e">
        <f t="shared" si="382"/>
        <v>#N/A</v>
      </c>
      <c r="AA1064" s="83" t="e">
        <f t="shared" si="383"/>
        <v>#N/A</v>
      </c>
      <c r="AB1064" s="118" t="e">
        <f t="shared" si="384"/>
        <v>#N/A</v>
      </c>
      <c r="AC1064" s="61" t="e">
        <f>INDEX(raw_공고목록!A:A,MATCH(직접!$A1064,raw_공고목록!C:C,0))</f>
        <v>#N/A</v>
      </c>
      <c r="AD1064" s="61" t="e">
        <f t="shared" si="385"/>
        <v>#N/A</v>
      </c>
      <c r="AE1064" s="186" t="e">
        <f>LEFT(VLOOKUP($A1064,raw_공고목록!$C:$X,7,FALSE),10)</f>
        <v>#N/A</v>
      </c>
      <c r="AF1064" s="9" t="e">
        <f>VLOOKUP(A1064,raw_부광!A:L,12,FALSE)</f>
        <v>#N/A</v>
      </c>
    </row>
    <row r="1065" spans="2:32" ht="12.6" customHeight="1">
      <c r="B1065" s="189" t="e">
        <f>VLOOKUP(A1065,raw_아이건설넷목록!$B:$R,2,FALSE)</f>
        <v>#N/A</v>
      </c>
      <c r="C1065" s="18" t="e">
        <f>VLOOKUP($A1065,raw_아이건설넷목록!$B:$R,10,FALSE)</f>
        <v>#N/A</v>
      </c>
      <c r="D1065" s="19" t="s">
        <v>20</v>
      </c>
      <c r="E1065" s="115" t="e">
        <f>VLOOKUP($A1065,raw_아이건설넷목록!$B:$R,6,FALSE)</f>
        <v>#N/A</v>
      </c>
      <c r="F1065" s="115" t="e">
        <f>VLOOKUP($A1065,raw_아이건설넷목록!$B:$R,5,FALSE)</f>
        <v>#N/A</v>
      </c>
      <c r="G1065" s="184"/>
      <c r="H1065" s="115" t="e">
        <f>VLOOKUP($A1065,raw_아이건설넷목록!$B:$R,8,FALSE)</f>
        <v>#N/A</v>
      </c>
      <c r="I1065" s="114" t="e">
        <f>IF(E1065="","-",IF(E1065&lt;1000000000,낙찰하한율!$B$3,IF(AND(E1065&lt;5000000000,E1065&gt;=1000000000),낙찰하한율!$B$4,IF(AND(E1065&gt;=5000000000,E1065&lt;10000000000),낙찰하한율!$B$5,IF(AND(E1065&gt;=10000000000,E1065&lt;30000000000),낙찰하한율!$B$6)))))</f>
        <v>#N/A</v>
      </c>
      <c r="J1065" s="115" t="e">
        <f t="shared" si="372"/>
        <v>#N/A</v>
      </c>
      <c r="K1065" s="115" t="e">
        <f>VLOOKUP($A1065,raw_아이건설넷목록!$B:$R,9,FALSE)</f>
        <v>#N/A</v>
      </c>
      <c r="L1065" s="115" t="e">
        <f t="shared" si="373"/>
        <v>#N/A</v>
      </c>
      <c r="M1065" s="120" t="e">
        <f t="shared" si="374"/>
        <v>#N/A</v>
      </c>
      <c r="N1065" s="115" t="e">
        <f t="shared" si="375"/>
        <v>#N/A</v>
      </c>
      <c r="O1065" s="119" t="e">
        <f t="shared" si="376"/>
        <v>#N/A</v>
      </c>
      <c r="P1065" s="119"/>
      <c r="Q1065" s="116" t="e">
        <f t="shared" si="377"/>
        <v>#N/A</v>
      </c>
      <c r="R1065" s="134" t="e">
        <f>VLOOKUP(A1065,raw_아이건설넷결과!C:J,8,FALSE)</f>
        <v>#N/A</v>
      </c>
      <c r="S1065" s="115" t="e">
        <f>VLOOKUP(A1065,raw_아이건설넷결과!C:N,10,FALSE)</f>
        <v>#N/A</v>
      </c>
      <c r="T1065" s="126" t="e">
        <f t="shared" si="378"/>
        <v>#N/A</v>
      </c>
      <c r="U1065" s="123" t="e">
        <f t="shared" si="379"/>
        <v>#N/A</v>
      </c>
      <c r="V1065" s="123"/>
      <c r="W1065" s="178" t="e">
        <f>VLOOKUP(A1065,raw_아이건설넷결과!C:H,6,FALSE)</f>
        <v>#N/A</v>
      </c>
      <c r="X1065" s="84" t="e">
        <f t="shared" si="380"/>
        <v>#N/A</v>
      </c>
      <c r="Y1065" s="118" t="e">
        <f t="shared" si="381"/>
        <v>#N/A</v>
      </c>
      <c r="Z1065" s="121" t="e">
        <f t="shared" si="382"/>
        <v>#N/A</v>
      </c>
      <c r="AA1065" s="83" t="e">
        <f t="shared" si="383"/>
        <v>#N/A</v>
      </c>
      <c r="AB1065" s="118" t="e">
        <f t="shared" si="384"/>
        <v>#N/A</v>
      </c>
      <c r="AC1065" s="61" t="e">
        <f>INDEX(raw_공고목록!A:A,MATCH(직접!$A1065,raw_공고목록!C:C,0))</f>
        <v>#N/A</v>
      </c>
      <c r="AD1065" s="61" t="e">
        <f t="shared" si="385"/>
        <v>#N/A</v>
      </c>
      <c r="AE1065" s="186" t="e">
        <f>LEFT(VLOOKUP($A1065,raw_공고목록!$C:$X,7,FALSE),10)</f>
        <v>#N/A</v>
      </c>
      <c r="AF1065" s="9" t="e">
        <f>VLOOKUP(A1065,raw_부광!A:L,12,FALSE)</f>
        <v>#N/A</v>
      </c>
    </row>
    <row r="1066" spans="2:32" ht="12.6" customHeight="1">
      <c r="B1066" s="189" t="e">
        <f>VLOOKUP(A1066,raw_아이건설넷목록!$B:$R,2,FALSE)</f>
        <v>#N/A</v>
      </c>
      <c r="C1066" s="18" t="e">
        <f>VLOOKUP($A1066,raw_아이건설넷목록!$B:$R,10,FALSE)</f>
        <v>#N/A</v>
      </c>
      <c r="D1066" s="19" t="s">
        <v>20</v>
      </c>
      <c r="E1066" s="115" t="e">
        <f>VLOOKUP($A1066,raw_아이건설넷목록!$B:$R,6,FALSE)</f>
        <v>#N/A</v>
      </c>
      <c r="F1066" s="115" t="e">
        <f>VLOOKUP($A1066,raw_아이건설넷목록!$B:$R,5,FALSE)</f>
        <v>#N/A</v>
      </c>
      <c r="G1066" s="184"/>
      <c r="H1066" s="115" t="e">
        <f>VLOOKUP($A1066,raw_아이건설넷목록!$B:$R,8,FALSE)</f>
        <v>#N/A</v>
      </c>
      <c r="I1066" s="114" t="e">
        <f>IF(E1066="","-",IF(E1066&lt;1000000000,낙찰하한율!$B$3,IF(AND(E1066&lt;5000000000,E1066&gt;=1000000000),낙찰하한율!$B$4,IF(AND(E1066&gt;=5000000000,E1066&lt;10000000000),낙찰하한율!$B$5,IF(AND(E1066&gt;=10000000000,E1066&lt;30000000000),낙찰하한율!$B$6)))))</f>
        <v>#N/A</v>
      </c>
      <c r="J1066" s="115" t="e">
        <f t="shared" si="372"/>
        <v>#N/A</v>
      </c>
      <c r="K1066" s="115" t="e">
        <f>VLOOKUP($A1066,raw_아이건설넷목록!$B:$R,9,FALSE)</f>
        <v>#N/A</v>
      </c>
      <c r="L1066" s="115" t="e">
        <f t="shared" si="373"/>
        <v>#N/A</v>
      </c>
      <c r="M1066" s="120" t="e">
        <f t="shared" si="374"/>
        <v>#N/A</v>
      </c>
      <c r="N1066" s="115" t="e">
        <f t="shared" si="375"/>
        <v>#N/A</v>
      </c>
      <c r="O1066" s="119" t="e">
        <f t="shared" si="376"/>
        <v>#N/A</v>
      </c>
      <c r="P1066" s="119"/>
      <c r="Q1066" s="116" t="e">
        <f t="shared" si="377"/>
        <v>#N/A</v>
      </c>
      <c r="R1066" s="134" t="e">
        <f>VLOOKUP(A1066,raw_아이건설넷결과!C:J,8,FALSE)</f>
        <v>#N/A</v>
      </c>
      <c r="S1066" s="115" t="e">
        <f>VLOOKUP(A1066,raw_아이건설넷결과!C:N,10,FALSE)</f>
        <v>#N/A</v>
      </c>
      <c r="T1066" s="126" t="e">
        <f t="shared" si="378"/>
        <v>#N/A</v>
      </c>
      <c r="U1066" s="123" t="e">
        <f t="shared" si="379"/>
        <v>#N/A</v>
      </c>
      <c r="V1066" s="123"/>
      <c r="W1066" s="178" t="e">
        <f>VLOOKUP(A1066,raw_아이건설넷결과!C:H,6,FALSE)</f>
        <v>#N/A</v>
      </c>
      <c r="X1066" s="84" t="e">
        <f t="shared" si="380"/>
        <v>#N/A</v>
      </c>
      <c r="Y1066" s="118" t="e">
        <f t="shared" si="381"/>
        <v>#N/A</v>
      </c>
      <c r="Z1066" s="121" t="e">
        <f t="shared" si="382"/>
        <v>#N/A</v>
      </c>
      <c r="AA1066" s="83" t="e">
        <f t="shared" si="383"/>
        <v>#N/A</v>
      </c>
      <c r="AB1066" s="118" t="e">
        <f t="shared" si="384"/>
        <v>#N/A</v>
      </c>
      <c r="AC1066" s="61" t="e">
        <f>INDEX(raw_공고목록!A:A,MATCH(직접!$A1066,raw_공고목록!C:C,0))</f>
        <v>#N/A</v>
      </c>
      <c r="AD1066" s="61" t="e">
        <f t="shared" si="385"/>
        <v>#N/A</v>
      </c>
      <c r="AE1066" s="186" t="e">
        <f>LEFT(VLOOKUP($A1066,raw_공고목록!$C:$X,7,FALSE),10)</f>
        <v>#N/A</v>
      </c>
      <c r="AF1066" s="9" t="e">
        <f>VLOOKUP(A1066,raw_부광!A:L,12,FALSE)</f>
        <v>#N/A</v>
      </c>
    </row>
    <row r="1067" spans="2:32" ht="12.6" customHeight="1">
      <c r="B1067" s="189" t="e">
        <f>VLOOKUP(A1067,raw_아이건설넷목록!$B:$R,2,FALSE)</f>
        <v>#N/A</v>
      </c>
      <c r="C1067" s="18" t="e">
        <f>VLOOKUP($A1067,raw_아이건설넷목록!$B:$R,10,FALSE)</f>
        <v>#N/A</v>
      </c>
      <c r="D1067" s="19" t="s">
        <v>20</v>
      </c>
      <c r="E1067" s="115" t="e">
        <f>VLOOKUP($A1067,raw_아이건설넷목록!$B:$R,6,FALSE)</f>
        <v>#N/A</v>
      </c>
      <c r="F1067" s="115" t="e">
        <f>VLOOKUP($A1067,raw_아이건설넷목록!$B:$R,5,FALSE)</f>
        <v>#N/A</v>
      </c>
      <c r="G1067" s="184"/>
      <c r="H1067" s="115" t="e">
        <f>VLOOKUP($A1067,raw_아이건설넷목록!$B:$R,8,FALSE)</f>
        <v>#N/A</v>
      </c>
      <c r="I1067" s="114" t="e">
        <f>IF(E1067="","-",IF(E1067&lt;1000000000,낙찰하한율!$B$3,IF(AND(E1067&lt;5000000000,E1067&gt;=1000000000),낙찰하한율!$B$4,IF(AND(E1067&gt;=5000000000,E1067&lt;10000000000),낙찰하한율!$B$5,IF(AND(E1067&gt;=10000000000,E1067&lt;30000000000),낙찰하한율!$B$6)))))</f>
        <v>#N/A</v>
      </c>
      <c r="J1067" s="115" t="e">
        <f t="shared" si="372"/>
        <v>#N/A</v>
      </c>
      <c r="K1067" s="115" t="e">
        <f>VLOOKUP($A1067,raw_아이건설넷목록!$B:$R,9,FALSE)</f>
        <v>#N/A</v>
      </c>
      <c r="L1067" s="115" t="e">
        <f t="shared" si="373"/>
        <v>#N/A</v>
      </c>
      <c r="M1067" s="120" t="e">
        <f t="shared" si="374"/>
        <v>#N/A</v>
      </c>
      <c r="N1067" s="115" t="e">
        <f t="shared" si="375"/>
        <v>#N/A</v>
      </c>
      <c r="O1067" s="119" t="e">
        <f t="shared" si="376"/>
        <v>#N/A</v>
      </c>
      <c r="P1067" s="119"/>
      <c r="Q1067" s="116" t="e">
        <f t="shared" si="377"/>
        <v>#N/A</v>
      </c>
      <c r="R1067" s="134" t="e">
        <f>VLOOKUP(A1067,raw_아이건설넷결과!C:J,8,FALSE)</f>
        <v>#N/A</v>
      </c>
      <c r="S1067" s="115" t="e">
        <f>VLOOKUP(A1067,raw_아이건설넷결과!C:N,10,FALSE)</f>
        <v>#N/A</v>
      </c>
      <c r="T1067" s="126" t="e">
        <f t="shared" si="378"/>
        <v>#N/A</v>
      </c>
      <c r="U1067" s="123" t="e">
        <f t="shared" si="379"/>
        <v>#N/A</v>
      </c>
      <c r="V1067" s="123"/>
      <c r="W1067" s="178" t="e">
        <f>VLOOKUP(A1067,raw_아이건설넷결과!C:H,6,FALSE)</f>
        <v>#N/A</v>
      </c>
      <c r="X1067" s="84" t="e">
        <f t="shared" si="380"/>
        <v>#N/A</v>
      </c>
      <c r="Y1067" s="118" t="e">
        <f t="shared" si="381"/>
        <v>#N/A</v>
      </c>
      <c r="Z1067" s="121" t="e">
        <f t="shared" si="382"/>
        <v>#N/A</v>
      </c>
      <c r="AA1067" s="83" t="e">
        <f t="shared" si="383"/>
        <v>#N/A</v>
      </c>
      <c r="AB1067" s="118" t="e">
        <f t="shared" si="384"/>
        <v>#N/A</v>
      </c>
      <c r="AC1067" s="61" t="e">
        <f>INDEX(raw_공고목록!A:A,MATCH(직접!$A1067,raw_공고목록!C:C,0))</f>
        <v>#N/A</v>
      </c>
      <c r="AD1067" s="61" t="e">
        <f t="shared" si="385"/>
        <v>#N/A</v>
      </c>
      <c r="AE1067" s="186" t="e">
        <f>LEFT(VLOOKUP($A1067,raw_공고목록!$C:$X,7,FALSE),10)</f>
        <v>#N/A</v>
      </c>
      <c r="AF1067" s="9" t="e">
        <f>VLOOKUP(A1067,raw_부광!A:L,12,FALSE)</f>
        <v>#N/A</v>
      </c>
    </row>
    <row r="1068" spans="2:32" ht="12.6" customHeight="1">
      <c r="B1068" s="189" t="e">
        <f>VLOOKUP(A1068,raw_아이건설넷목록!$B:$R,2,FALSE)</f>
        <v>#N/A</v>
      </c>
      <c r="C1068" s="18" t="e">
        <f>VLOOKUP($A1068,raw_아이건설넷목록!$B:$R,10,FALSE)</f>
        <v>#N/A</v>
      </c>
      <c r="D1068" s="19" t="s">
        <v>20</v>
      </c>
      <c r="E1068" s="115" t="e">
        <f>VLOOKUP($A1068,raw_아이건설넷목록!$B:$R,6,FALSE)</f>
        <v>#N/A</v>
      </c>
      <c r="F1068" s="115" t="e">
        <f>VLOOKUP($A1068,raw_아이건설넷목록!$B:$R,5,FALSE)</f>
        <v>#N/A</v>
      </c>
      <c r="G1068" s="184"/>
      <c r="H1068" s="115" t="e">
        <f>VLOOKUP($A1068,raw_아이건설넷목록!$B:$R,8,FALSE)</f>
        <v>#N/A</v>
      </c>
      <c r="I1068" s="114" t="e">
        <f>IF(E1068="","-",IF(E1068&lt;1000000000,낙찰하한율!$B$3,IF(AND(E1068&lt;5000000000,E1068&gt;=1000000000),낙찰하한율!$B$4,IF(AND(E1068&gt;=5000000000,E1068&lt;10000000000),낙찰하한율!$B$5,IF(AND(E1068&gt;=10000000000,E1068&lt;30000000000),낙찰하한율!$B$6)))))</f>
        <v>#N/A</v>
      </c>
      <c r="J1068" s="115" t="e">
        <f t="shared" si="372"/>
        <v>#N/A</v>
      </c>
      <c r="K1068" s="115" t="e">
        <f>VLOOKUP($A1068,raw_아이건설넷목록!$B:$R,9,FALSE)</f>
        <v>#N/A</v>
      </c>
      <c r="L1068" s="115" t="e">
        <f t="shared" si="373"/>
        <v>#N/A</v>
      </c>
      <c r="M1068" s="120" t="e">
        <f t="shared" si="374"/>
        <v>#N/A</v>
      </c>
      <c r="N1068" s="115" t="e">
        <f t="shared" si="375"/>
        <v>#N/A</v>
      </c>
      <c r="O1068" s="119" t="e">
        <f t="shared" si="376"/>
        <v>#N/A</v>
      </c>
      <c r="P1068" s="119"/>
      <c r="Q1068" s="116" t="e">
        <f t="shared" si="377"/>
        <v>#N/A</v>
      </c>
      <c r="R1068" s="134" t="e">
        <f>VLOOKUP(A1068,raw_아이건설넷결과!C:J,8,FALSE)</f>
        <v>#N/A</v>
      </c>
      <c r="S1068" s="115" t="e">
        <f>VLOOKUP(A1068,raw_아이건설넷결과!C:N,10,FALSE)</f>
        <v>#N/A</v>
      </c>
      <c r="T1068" s="126" t="e">
        <f t="shared" si="378"/>
        <v>#N/A</v>
      </c>
      <c r="U1068" s="123" t="e">
        <f t="shared" si="379"/>
        <v>#N/A</v>
      </c>
      <c r="V1068" s="123"/>
      <c r="W1068" s="178" t="e">
        <f>VLOOKUP(A1068,raw_아이건설넷결과!C:H,6,FALSE)</f>
        <v>#N/A</v>
      </c>
      <c r="X1068" s="84" t="e">
        <f t="shared" si="380"/>
        <v>#N/A</v>
      </c>
      <c r="Y1068" s="118" t="e">
        <f t="shared" si="381"/>
        <v>#N/A</v>
      </c>
      <c r="Z1068" s="121" t="e">
        <f t="shared" si="382"/>
        <v>#N/A</v>
      </c>
      <c r="AA1068" s="83" t="e">
        <f t="shared" si="383"/>
        <v>#N/A</v>
      </c>
      <c r="AB1068" s="118" t="e">
        <f t="shared" si="384"/>
        <v>#N/A</v>
      </c>
      <c r="AC1068" s="61" t="e">
        <f>INDEX(raw_공고목록!A:A,MATCH(직접!$A1068,raw_공고목록!C:C,0))</f>
        <v>#N/A</v>
      </c>
      <c r="AD1068" s="61" t="e">
        <f t="shared" si="385"/>
        <v>#N/A</v>
      </c>
      <c r="AE1068" s="186" t="e">
        <f>LEFT(VLOOKUP($A1068,raw_공고목록!$C:$X,7,FALSE),10)</f>
        <v>#N/A</v>
      </c>
      <c r="AF1068" s="9" t="e">
        <f>VLOOKUP(A1068,raw_부광!A:L,12,FALSE)</f>
        <v>#N/A</v>
      </c>
    </row>
    <row r="1069" spans="2:32" ht="12.6" customHeight="1">
      <c r="B1069" s="189" t="e">
        <f>VLOOKUP(A1069,raw_아이건설넷목록!$B:$R,2,FALSE)</f>
        <v>#N/A</v>
      </c>
      <c r="C1069" s="18" t="e">
        <f>VLOOKUP($A1069,raw_아이건설넷목록!$B:$R,10,FALSE)</f>
        <v>#N/A</v>
      </c>
      <c r="D1069" s="19" t="s">
        <v>20</v>
      </c>
      <c r="E1069" s="115" t="e">
        <f>VLOOKUP($A1069,raw_아이건설넷목록!$B:$R,6,FALSE)</f>
        <v>#N/A</v>
      </c>
      <c r="F1069" s="115" t="e">
        <f>VLOOKUP($A1069,raw_아이건설넷목록!$B:$R,5,FALSE)</f>
        <v>#N/A</v>
      </c>
      <c r="G1069" s="184"/>
      <c r="H1069" s="115" t="e">
        <f>VLOOKUP($A1069,raw_아이건설넷목록!$B:$R,8,FALSE)</f>
        <v>#N/A</v>
      </c>
      <c r="I1069" s="114" t="e">
        <f>IF(E1069="","-",IF(E1069&lt;1000000000,낙찰하한율!$B$3,IF(AND(E1069&lt;5000000000,E1069&gt;=1000000000),낙찰하한율!$B$4,IF(AND(E1069&gt;=5000000000,E1069&lt;10000000000),낙찰하한율!$B$5,IF(AND(E1069&gt;=10000000000,E1069&lt;30000000000),낙찰하한율!$B$6)))))</f>
        <v>#N/A</v>
      </c>
      <c r="J1069" s="115" t="e">
        <f t="shared" si="372"/>
        <v>#N/A</v>
      </c>
      <c r="K1069" s="115" t="e">
        <f>VLOOKUP($A1069,raw_아이건설넷목록!$B:$R,9,FALSE)</f>
        <v>#N/A</v>
      </c>
      <c r="L1069" s="115" t="e">
        <f t="shared" si="373"/>
        <v>#N/A</v>
      </c>
      <c r="M1069" s="120" t="e">
        <f t="shared" si="374"/>
        <v>#N/A</v>
      </c>
      <c r="N1069" s="115" t="e">
        <f t="shared" si="375"/>
        <v>#N/A</v>
      </c>
      <c r="O1069" s="119" t="e">
        <f t="shared" si="376"/>
        <v>#N/A</v>
      </c>
      <c r="P1069" s="119"/>
      <c r="Q1069" s="116" t="e">
        <f t="shared" si="377"/>
        <v>#N/A</v>
      </c>
      <c r="R1069" s="134" t="e">
        <f>VLOOKUP(A1069,raw_아이건설넷결과!C:J,8,FALSE)</f>
        <v>#N/A</v>
      </c>
      <c r="S1069" s="115" t="e">
        <f>VLOOKUP(A1069,raw_아이건설넷결과!C:N,10,FALSE)</f>
        <v>#N/A</v>
      </c>
      <c r="T1069" s="126" t="e">
        <f t="shared" si="378"/>
        <v>#N/A</v>
      </c>
      <c r="U1069" s="123" t="e">
        <f t="shared" si="379"/>
        <v>#N/A</v>
      </c>
      <c r="V1069" s="123"/>
      <c r="W1069" s="178" t="e">
        <f>VLOOKUP(A1069,raw_아이건설넷결과!C:H,6,FALSE)</f>
        <v>#N/A</v>
      </c>
      <c r="X1069" s="84" t="e">
        <f t="shared" si="380"/>
        <v>#N/A</v>
      </c>
      <c r="Y1069" s="118" t="e">
        <f t="shared" si="381"/>
        <v>#N/A</v>
      </c>
      <c r="Z1069" s="121" t="e">
        <f t="shared" si="382"/>
        <v>#N/A</v>
      </c>
      <c r="AA1069" s="83" t="e">
        <f t="shared" si="383"/>
        <v>#N/A</v>
      </c>
      <c r="AB1069" s="118" t="e">
        <f t="shared" si="384"/>
        <v>#N/A</v>
      </c>
      <c r="AC1069" s="61" t="e">
        <f>INDEX(raw_공고목록!A:A,MATCH(직접!$A1069,raw_공고목록!C:C,0))</f>
        <v>#N/A</v>
      </c>
      <c r="AD1069" s="61" t="e">
        <f t="shared" si="385"/>
        <v>#N/A</v>
      </c>
      <c r="AE1069" s="186" t="e">
        <f>LEFT(VLOOKUP($A1069,raw_공고목록!$C:$X,7,FALSE),10)</f>
        <v>#N/A</v>
      </c>
      <c r="AF1069" s="9" t="e">
        <f>VLOOKUP(A1069,raw_부광!A:L,12,FALSE)</f>
        <v>#N/A</v>
      </c>
    </row>
    <row r="1070" spans="2:32" ht="12.6" customHeight="1">
      <c r="B1070" s="189" t="e">
        <f>VLOOKUP(A1070,raw_아이건설넷목록!$B:$R,2,FALSE)</f>
        <v>#N/A</v>
      </c>
      <c r="C1070" s="18" t="e">
        <f>VLOOKUP($A1070,raw_아이건설넷목록!$B:$R,10,FALSE)</f>
        <v>#N/A</v>
      </c>
      <c r="D1070" s="19" t="s">
        <v>20</v>
      </c>
      <c r="E1070" s="115" t="e">
        <f>VLOOKUP($A1070,raw_아이건설넷목록!$B:$R,6,FALSE)</f>
        <v>#N/A</v>
      </c>
      <c r="F1070" s="115" t="e">
        <f>VLOOKUP($A1070,raw_아이건설넷목록!$B:$R,5,FALSE)</f>
        <v>#N/A</v>
      </c>
      <c r="G1070" s="184"/>
      <c r="H1070" s="115" t="e">
        <f>VLOOKUP($A1070,raw_아이건설넷목록!$B:$R,8,FALSE)</f>
        <v>#N/A</v>
      </c>
      <c r="I1070" s="114" t="e">
        <f>IF(E1070="","-",IF(E1070&lt;1000000000,낙찰하한율!$B$3,IF(AND(E1070&lt;5000000000,E1070&gt;=1000000000),낙찰하한율!$B$4,IF(AND(E1070&gt;=5000000000,E1070&lt;10000000000),낙찰하한율!$B$5,IF(AND(E1070&gt;=10000000000,E1070&lt;30000000000),낙찰하한율!$B$6)))))</f>
        <v>#N/A</v>
      </c>
      <c r="J1070" s="115" t="e">
        <f t="shared" si="372"/>
        <v>#N/A</v>
      </c>
      <c r="K1070" s="115" t="e">
        <f>VLOOKUP($A1070,raw_아이건설넷목록!$B:$R,9,FALSE)</f>
        <v>#N/A</v>
      </c>
      <c r="L1070" s="115" t="e">
        <f t="shared" si="373"/>
        <v>#N/A</v>
      </c>
      <c r="M1070" s="120" t="e">
        <f t="shared" si="374"/>
        <v>#N/A</v>
      </c>
      <c r="N1070" s="115" t="e">
        <f t="shared" si="375"/>
        <v>#N/A</v>
      </c>
      <c r="O1070" s="119" t="e">
        <f t="shared" si="376"/>
        <v>#N/A</v>
      </c>
      <c r="P1070" s="119"/>
      <c r="Q1070" s="116" t="e">
        <f t="shared" si="377"/>
        <v>#N/A</v>
      </c>
      <c r="R1070" s="134" t="e">
        <f>VLOOKUP(A1070,raw_아이건설넷결과!C:J,8,FALSE)</f>
        <v>#N/A</v>
      </c>
      <c r="S1070" s="115" t="e">
        <f>VLOOKUP(A1070,raw_아이건설넷결과!C:N,10,FALSE)</f>
        <v>#N/A</v>
      </c>
      <c r="T1070" s="126" t="e">
        <f t="shared" si="378"/>
        <v>#N/A</v>
      </c>
      <c r="U1070" s="123" t="e">
        <f t="shared" si="379"/>
        <v>#N/A</v>
      </c>
      <c r="V1070" s="123"/>
      <c r="W1070" s="178" t="e">
        <f>VLOOKUP(A1070,raw_아이건설넷결과!C:H,6,FALSE)</f>
        <v>#N/A</v>
      </c>
      <c r="X1070" s="84" t="e">
        <f t="shared" si="380"/>
        <v>#N/A</v>
      </c>
      <c r="Y1070" s="118" t="e">
        <f t="shared" si="381"/>
        <v>#N/A</v>
      </c>
      <c r="Z1070" s="121" t="e">
        <f t="shared" si="382"/>
        <v>#N/A</v>
      </c>
      <c r="AA1070" s="83" t="e">
        <f t="shared" si="383"/>
        <v>#N/A</v>
      </c>
      <c r="AB1070" s="118" t="e">
        <f t="shared" si="384"/>
        <v>#N/A</v>
      </c>
      <c r="AC1070" s="61" t="e">
        <f>INDEX(raw_공고목록!A:A,MATCH(직접!$A1070,raw_공고목록!C:C,0))</f>
        <v>#N/A</v>
      </c>
      <c r="AD1070" s="61" t="e">
        <f t="shared" si="385"/>
        <v>#N/A</v>
      </c>
      <c r="AE1070" s="186" t="e">
        <f>LEFT(VLOOKUP($A1070,raw_공고목록!$C:$X,7,FALSE),10)</f>
        <v>#N/A</v>
      </c>
      <c r="AF1070" s="9" t="e">
        <f>VLOOKUP(A1070,raw_부광!A:L,12,FALSE)</f>
        <v>#N/A</v>
      </c>
    </row>
    <row r="1071" spans="2:32" ht="12.6" customHeight="1">
      <c r="B1071" s="189" t="e">
        <f>VLOOKUP(A1071,raw_아이건설넷목록!$B:$R,2,FALSE)</f>
        <v>#N/A</v>
      </c>
      <c r="C1071" s="18" t="e">
        <f>VLOOKUP($A1071,raw_아이건설넷목록!$B:$R,10,FALSE)</f>
        <v>#N/A</v>
      </c>
      <c r="D1071" s="19" t="s">
        <v>20</v>
      </c>
      <c r="E1071" s="115" t="e">
        <f>VLOOKUP($A1071,raw_아이건설넷목록!$B:$R,6,FALSE)</f>
        <v>#N/A</v>
      </c>
      <c r="F1071" s="115" t="e">
        <f>VLOOKUP($A1071,raw_아이건설넷목록!$B:$R,5,FALSE)</f>
        <v>#N/A</v>
      </c>
      <c r="G1071" s="184"/>
      <c r="H1071" s="115" t="e">
        <f>VLOOKUP($A1071,raw_아이건설넷목록!$B:$R,8,FALSE)</f>
        <v>#N/A</v>
      </c>
      <c r="I1071" s="114" t="e">
        <f>IF(E1071="","-",IF(E1071&lt;1000000000,낙찰하한율!$B$3,IF(AND(E1071&lt;5000000000,E1071&gt;=1000000000),낙찰하한율!$B$4,IF(AND(E1071&gt;=5000000000,E1071&lt;10000000000),낙찰하한율!$B$5,IF(AND(E1071&gt;=10000000000,E1071&lt;30000000000),낙찰하한율!$B$6)))))</f>
        <v>#N/A</v>
      </c>
      <c r="J1071" s="115" t="e">
        <f t="shared" si="372"/>
        <v>#N/A</v>
      </c>
      <c r="K1071" s="115" t="e">
        <f>VLOOKUP($A1071,raw_아이건설넷목록!$B:$R,9,FALSE)</f>
        <v>#N/A</v>
      </c>
      <c r="L1071" s="115" t="e">
        <f t="shared" si="373"/>
        <v>#N/A</v>
      </c>
      <c r="M1071" s="120" t="e">
        <f t="shared" si="374"/>
        <v>#N/A</v>
      </c>
      <c r="N1071" s="115" t="e">
        <f t="shared" si="375"/>
        <v>#N/A</v>
      </c>
      <c r="O1071" s="119" t="e">
        <f t="shared" si="376"/>
        <v>#N/A</v>
      </c>
      <c r="P1071" s="119"/>
      <c r="Q1071" s="116" t="e">
        <f t="shared" si="377"/>
        <v>#N/A</v>
      </c>
      <c r="R1071" s="134" t="e">
        <f>VLOOKUP(A1071,raw_아이건설넷결과!C:J,8,FALSE)</f>
        <v>#N/A</v>
      </c>
      <c r="S1071" s="115" t="e">
        <f>VLOOKUP(A1071,raw_아이건설넷결과!C:N,10,FALSE)</f>
        <v>#N/A</v>
      </c>
      <c r="T1071" s="126" t="e">
        <f t="shared" si="378"/>
        <v>#N/A</v>
      </c>
      <c r="U1071" s="123" t="e">
        <f t="shared" si="379"/>
        <v>#N/A</v>
      </c>
      <c r="V1071" s="123"/>
      <c r="W1071" s="178" t="e">
        <f>VLOOKUP(A1071,raw_아이건설넷결과!C:H,6,FALSE)</f>
        <v>#N/A</v>
      </c>
      <c r="X1071" s="84" t="e">
        <f t="shared" si="380"/>
        <v>#N/A</v>
      </c>
      <c r="Y1071" s="118" t="e">
        <f t="shared" si="381"/>
        <v>#N/A</v>
      </c>
      <c r="Z1071" s="121" t="e">
        <f t="shared" si="382"/>
        <v>#N/A</v>
      </c>
      <c r="AA1071" s="83" t="e">
        <f t="shared" si="383"/>
        <v>#N/A</v>
      </c>
      <c r="AB1071" s="118" t="e">
        <f t="shared" si="384"/>
        <v>#N/A</v>
      </c>
      <c r="AC1071" s="61" t="e">
        <f>INDEX(raw_공고목록!A:A,MATCH(직접!$A1071,raw_공고목록!C:C,0))</f>
        <v>#N/A</v>
      </c>
      <c r="AD1071" s="61" t="e">
        <f t="shared" si="385"/>
        <v>#N/A</v>
      </c>
      <c r="AE1071" s="186" t="e">
        <f>LEFT(VLOOKUP($A1071,raw_공고목록!$C:$X,7,FALSE),10)</f>
        <v>#N/A</v>
      </c>
      <c r="AF1071" s="9" t="e">
        <f>VLOOKUP(A1071,raw_부광!A:L,12,FALSE)</f>
        <v>#N/A</v>
      </c>
    </row>
    <row r="1072" spans="2:32" ht="12.6" customHeight="1">
      <c r="B1072" s="189" t="e">
        <f>VLOOKUP(A1072,raw_아이건설넷목록!$B:$R,2,FALSE)</f>
        <v>#N/A</v>
      </c>
      <c r="C1072" s="18" t="e">
        <f>VLOOKUP($A1072,raw_아이건설넷목록!$B:$R,10,FALSE)</f>
        <v>#N/A</v>
      </c>
      <c r="D1072" s="19" t="s">
        <v>20</v>
      </c>
      <c r="E1072" s="115" t="e">
        <f>VLOOKUP($A1072,raw_아이건설넷목록!$B:$R,6,FALSE)</f>
        <v>#N/A</v>
      </c>
      <c r="F1072" s="115" t="e">
        <f>VLOOKUP($A1072,raw_아이건설넷목록!$B:$R,5,FALSE)</f>
        <v>#N/A</v>
      </c>
      <c r="G1072" s="184"/>
      <c r="H1072" s="115" t="e">
        <f>VLOOKUP($A1072,raw_아이건설넷목록!$B:$R,8,FALSE)</f>
        <v>#N/A</v>
      </c>
      <c r="I1072" s="114" t="e">
        <f>IF(E1072="","-",IF(E1072&lt;1000000000,낙찰하한율!$B$3,IF(AND(E1072&lt;5000000000,E1072&gt;=1000000000),낙찰하한율!$B$4,IF(AND(E1072&gt;=5000000000,E1072&lt;10000000000),낙찰하한율!$B$5,IF(AND(E1072&gt;=10000000000,E1072&lt;30000000000),낙찰하한율!$B$6)))))</f>
        <v>#N/A</v>
      </c>
      <c r="J1072" s="115" t="e">
        <f t="shared" si="372"/>
        <v>#N/A</v>
      </c>
      <c r="K1072" s="115" t="e">
        <f>VLOOKUP($A1072,raw_아이건설넷목록!$B:$R,9,FALSE)</f>
        <v>#N/A</v>
      </c>
      <c r="L1072" s="115" t="e">
        <f t="shared" si="373"/>
        <v>#N/A</v>
      </c>
      <c r="M1072" s="120" t="e">
        <f t="shared" si="374"/>
        <v>#N/A</v>
      </c>
      <c r="N1072" s="115" t="e">
        <f t="shared" si="375"/>
        <v>#N/A</v>
      </c>
      <c r="O1072" s="119" t="e">
        <f t="shared" si="376"/>
        <v>#N/A</v>
      </c>
      <c r="P1072" s="119"/>
      <c r="Q1072" s="116" t="e">
        <f t="shared" si="377"/>
        <v>#N/A</v>
      </c>
      <c r="R1072" s="134" t="e">
        <f>VLOOKUP(A1072,raw_아이건설넷결과!C:J,8,FALSE)</f>
        <v>#N/A</v>
      </c>
      <c r="S1072" s="115" t="e">
        <f>VLOOKUP(A1072,raw_아이건설넷결과!C:N,10,FALSE)</f>
        <v>#N/A</v>
      </c>
      <c r="T1072" s="126" t="e">
        <f t="shared" si="378"/>
        <v>#N/A</v>
      </c>
      <c r="U1072" s="123" t="e">
        <f t="shared" si="379"/>
        <v>#N/A</v>
      </c>
      <c r="V1072" s="123"/>
      <c r="W1072" s="178" t="e">
        <f>VLOOKUP(A1072,raw_아이건설넷결과!C:H,6,FALSE)</f>
        <v>#N/A</v>
      </c>
      <c r="X1072" s="84" t="e">
        <f t="shared" si="380"/>
        <v>#N/A</v>
      </c>
      <c r="Y1072" s="118" t="e">
        <f t="shared" si="381"/>
        <v>#N/A</v>
      </c>
      <c r="Z1072" s="121" t="e">
        <f t="shared" si="382"/>
        <v>#N/A</v>
      </c>
      <c r="AA1072" s="83" t="e">
        <f t="shared" si="383"/>
        <v>#N/A</v>
      </c>
      <c r="AB1072" s="118" t="e">
        <f t="shared" si="384"/>
        <v>#N/A</v>
      </c>
      <c r="AC1072" s="61" t="e">
        <f>INDEX(raw_공고목록!A:A,MATCH(직접!$A1072,raw_공고목록!C:C,0))</f>
        <v>#N/A</v>
      </c>
      <c r="AD1072" s="61" t="e">
        <f t="shared" si="385"/>
        <v>#N/A</v>
      </c>
      <c r="AE1072" s="186" t="e">
        <f>LEFT(VLOOKUP($A1072,raw_공고목록!$C:$X,7,FALSE),10)</f>
        <v>#N/A</v>
      </c>
      <c r="AF1072" s="9" t="e">
        <f>VLOOKUP(A1072,raw_부광!A:L,12,FALSE)</f>
        <v>#N/A</v>
      </c>
    </row>
    <row r="1073" spans="2:32" ht="12.6" customHeight="1">
      <c r="B1073" s="189" t="e">
        <f>VLOOKUP(A1073,raw_아이건설넷목록!$B:$R,2,FALSE)</f>
        <v>#N/A</v>
      </c>
      <c r="C1073" s="18" t="e">
        <f>VLOOKUP($A1073,raw_아이건설넷목록!$B:$R,10,FALSE)</f>
        <v>#N/A</v>
      </c>
      <c r="D1073" s="19" t="s">
        <v>20</v>
      </c>
      <c r="E1073" s="115" t="e">
        <f>VLOOKUP($A1073,raw_아이건설넷목록!$B:$R,6,FALSE)</f>
        <v>#N/A</v>
      </c>
      <c r="F1073" s="115" t="e">
        <f>VLOOKUP($A1073,raw_아이건설넷목록!$B:$R,5,FALSE)</f>
        <v>#N/A</v>
      </c>
      <c r="G1073" s="184"/>
      <c r="H1073" s="115" t="e">
        <f>VLOOKUP($A1073,raw_아이건설넷목록!$B:$R,8,FALSE)</f>
        <v>#N/A</v>
      </c>
      <c r="I1073" s="114" t="e">
        <f>IF(E1073="","-",IF(E1073&lt;1000000000,낙찰하한율!$B$3,IF(AND(E1073&lt;5000000000,E1073&gt;=1000000000),낙찰하한율!$B$4,IF(AND(E1073&gt;=5000000000,E1073&lt;10000000000),낙찰하한율!$B$5,IF(AND(E1073&gt;=10000000000,E1073&lt;30000000000),낙찰하한율!$B$6)))))</f>
        <v>#N/A</v>
      </c>
      <c r="J1073" s="115" t="e">
        <f t="shared" si="372"/>
        <v>#N/A</v>
      </c>
      <c r="K1073" s="115" t="e">
        <f>VLOOKUP($A1073,raw_아이건설넷목록!$B:$R,9,FALSE)</f>
        <v>#N/A</v>
      </c>
      <c r="L1073" s="115" t="e">
        <f t="shared" si="373"/>
        <v>#N/A</v>
      </c>
      <c r="M1073" s="120" t="e">
        <f t="shared" si="374"/>
        <v>#N/A</v>
      </c>
      <c r="N1073" s="115" t="e">
        <f t="shared" si="375"/>
        <v>#N/A</v>
      </c>
      <c r="O1073" s="119" t="e">
        <f t="shared" si="376"/>
        <v>#N/A</v>
      </c>
      <c r="P1073" s="119"/>
      <c r="Q1073" s="116" t="e">
        <f t="shared" si="377"/>
        <v>#N/A</v>
      </c>
      <c r="R1073" s="134" t="e">
        <f>VLOOKUP(A1073,raw_아이건설넷결과!C:J,8,FALSE)</f>
        <v>#N/A</v>
      </c>
      <c r="S1073" s="115" t="e">
        <f>VLOOKUP(A1073,raw_아이건설넷결과!C:N,10,FALSE)</f>
        <v>#N/A</v>
      </c>
      <c r="T1073" s="126" t="e">
        <f t="shared" si="378"/>
        <v>#N/A</v>
      </c>
      <c r="U1073" s="123" t="e">
        <f t="shared" si="379"/>
        <v>#N/A</v>
      </c>
      <c r="V1073" s="123"/>
      <c r="W1073" s="178" t="e">
        <f>VLOOKUP(A1073,raw_아이건설넷결과!C:H,6,FALSE)</f>
        <v>#N/A</v>
      </c>
      <c r="X1073" s="84" t="e">
        <f t="shared" si="380"/>
        <v>#N/A</v>
      </c>
      <c r="Y1073" s="118" t="e">
        <f t="shared" si="381"/>
        <v>#N/A</v>
      </c>
      <c r="Z1073" s="121" t="e">
        <f t="shared" si="382"/>
        <v>#N/A</v>
      </c>
      <c r="AA1073" s="83" t="e">
        <f t="shared" si="383"/>
        <v>#N/A</v>
      </c>
      <c r="AB1073" s="118" t="e">
        <f t="shared" si="384"/>
        <v>#N/A</v>
      </c>
      <c r="AC1073" s="61" t="e">
        <f>INDEX(raw_공고목록!A:A,MATCH(직접!$A1073,raw_공고목록!C:C,0))</f>
        <v>#N/A</v>
      </c>
      <c r="AD1073" s="61" t="e">
        <f t="shared" si="385"/>
        <v>#N/A</v>
      </c>
      <c r="AE1073" s="186" t="e">
        <f>LEFT(VLOOKUP($A1073,raw_공고목록!$C:$X,7,FALSE),10)</f>
        <v>#N/A</v>
      </c>
      <c r="AF1073" s="9" t="e">
        <f>VLOOKUP(A1073,raw_부광!A:L,12,FALSE)</f>
        <v>#N/A</v>
      </c>
    </row>
    <row r="1074" spans="2:32" ht="12.6" customHeight="1">
      <c r="B1074" s="189" t="e">
        <f>VLOOKUP(A1074,raw_아이건설넷목록!$B:$R,2,FALSE)</f>
        <v>#N/A</v>
      </c>
      <c r="C1074" s="18" t="e">
        <f>VLOOKUP($A1074,raw_아이건설넷목록!$B:$R,10,FALSE)</f>
        <v>#N/A</v>
      </c>
      <c r="D1074" s="19" t="s">
        <v>20</v>
      </c>
      <c r="E1074" s="115" t="e">
        <f>VLOOKUP($A1074,raw_아이건설넷목록!$B:$R,6,FALSE)</f>
        <v>#N/A</v>
      </c>
      <c r="F1074" s="115" t="e">
        <f>VLOOKUP($A1074,raw_아이건설넷목록!$B:$R,5,FALSE)</f>
        <v>#N/A</v>
      </c>
      <c r="G1074" s="184"/>
      <c r="H1074" s="115" t="e">
        <f>VLOOKUP($A1074,raw_아이건설넷목록!$B:$R,8,FALSE)</f>
        <v>#N/A</v>
      </c>
      <c r="I1074" s="114" t="e">
        <f>IF(E1074="","-",IF(E1074&lt;1000000000,낙찰하한율!$B$3,IF(AND(E1074&lt;5000000000,E1074&gt;=1000000000),낙찰하한율!$B$4,IF(AND(E1074&gt;=5000000000,E1074&lt;10000000000),낙찰하한율!$B$5,IF(AND(E1074&gt;=10000000000,E1074&lt;30000000000),낙찰하한율!$B$6)))))</f>
        <v>#N/A</v>
      </c>
      <c r="J1074" s="115" t="e">
        <f t="shared" ref="J1074:J1137" si="386">(F1074*G1074-H1074)*I1074+H1074</f>
        <v>#N/A</v>
      </c>
      <c r="K1074" s="115" t="e">
        <f>VLOOKUP($A1074,raw_아이건설넷목록!$B:$R,9,FALSE)</f>
        <v>#N/A</v>
      </c>
      <c r="L1074" s="115" t="e">
        <f t="shared" ref="L1074:L1137" si="387">K1074*G1074*0.98</f>
        <v>#N/A</v>
      </c>
      <c r="M1074" s="120" t="e">
        <f t="shared" ref="M1074:M1137" si="388">((L1074-H1074)/I1074+H1074)/F1074</f>
        <v>#N/A</v>
      </c>
      <c r="N1074" s="115" t="e">
        <f t="shared" ref="N1074:N1137" si="389">J1074</f>
        <v>#N/A</v>
      </c>
      <c r="O1074" s="119" t="e">
        <f t="shared" ref="O1074:O1137" si="390">(N1074-H1074)/(F1074-H1074)</f>
        <v>#N/A</v>
      </c>
      <c r="P1074" s="119"/>
      <c r="Q1074" s="116" t="e">
        <f t="shared" ref="Q1074:Q1137" si="391">((R1074-H1074)/I1074+H1074)/F1074</f>
        <v>#N/A</v>
      </c>
      <c r="R1074" s="134" t="e">
        <f>VLOOKUP(A1074,raw_아이건설넷결과!C:J,8,FALSE)</f>
        <v>#N/A</v>
      </c>
      <c r="S1074" s="115" t="e">
        <f>VLOOKUP(A1074,raw_아이건설넷결과!C:N,10,FALSE)</f>
        <v>#N/A</v>
      </c>
      <c r="T1074" s="126" t="e">
        <f t="shared" ref="T1074:T1137" si="392">(R1074-H1074)/(W1074-H1074)*100</f>
        <v>#N/A</v>
      </c>
      <c r="U1074" s="123" t="e">
        <f t="shared" ref="U1074:U1137" si="393">R1074/W1074*100</f>
        <v>#N/A</v>
      </c>
      <c r="V1074" s="123"/>
      <c r="W1074" s="178" t="e">
        <f>VLOOKUP(A1074,raw_아이건설넷결과!C:H,6,FALSE)</f>
        <v>#N/A</v>
      </c>
      <c r="X1074" s="84" t="e">
        <f t="shared" ref="X1074:X1137" si="394">W1074/F1074</f>
        <v>#N/A</v>
      </c>
      <c r="Y1074" s="118" t="e">
        <f t="shared" ref="Y1074:Y1137" si="395">X1074*100000</f>
        <v>#N/A</v>
      </c>
      <c r="Z1074" s="121" t="e">
        <f t="shared" ref="Z1074:Z1137" si="396">(W1074-H1074)*I1074+H1074</f>
        <v>#N/A</v>
      </c>
      <c r="AA1074" s="83" t="e">
        <f t="shared" ref="AA1074:AA1137" si="397">K1074*X1074</f>
        <v>#N/A</v>
      </c>
      <c r="AB1074" s="118" t="e">
        <f t="shared" ref="AB1074:AB1137" si="398">AA1074*0.98</f>
        <v>#N/A</v>
      </c>
      <c r="AC1074" s="61" t="e">
        <f>INDEX(raw_공고목록!A:A,MATCH(직접!$A1074,raw_공고목록!C:C,0))</f>
        <v>#N/A</v>
      </c>
      <c r="AD1074" s="61" t="e">
        <f t="shared" ref="AD1074:AD1137" si="399">AC1074+1/24</f>
        <v>#N/A</v>
      </c>
      <c r="AE1074" s="186" t="e">
        <f>LEFT(VLOOKUP($A1074,raw_공고목록!$C:$X,7,FALSE),10)</f>
        <v>#N/A</v>
      </c>
      <c r="AF1074" s="9" t="e">
        <f>VLOOKUP(A1074,raw_부광!A:L,12,FALSE)</f>
        <v>#N/A</v>
      </c>
    </row>
    <row r="1075" spans="2:32" ht="12.6" customHeight="1">
      <c r="B1075" s="189" t="e">
        <f>VLOOKUP(A1075,raw_아이건설넷목록!$B:$R,2,FALSE)</f>
        <v>#N/A</v>
      </c>
      <c r="C1075" s="18" t="e">
        <f>VLOOKUP($A1075,raw_아이건설넷목록!$B:$R,10,FALSE)</f>
        <v>#N/A</v>
      </c>
      <c r="D1075" s="19" t="s">
        <v>20</v>
      </c>
      <c r="E1075" s="115" t="e">
        <f>VLOOKUP($A1075,raw_아이건설넷목록!$B:$R,6,FALSE)</f>
        <v>#N/A</v>
      </c>
      <c r="F1075" s="115" t="e">
        <f>VLOOKUP($A1075,raw_아이건설넷목록!$B:$R,5,FALSE)</f>
        <v>#N/A</v>
      </c>
      <c r="G1075" s="184"/>
      <c r="H1075" s="115" t="e">
        <f>VLOOKUP($A1075,raw_아이건설넷목록!$B:$R,8,FALSE)</f>
        <v>#N/A</v>
      </c>
      <c r="I1075" s="114" t="e">
        <f>IF(E1075="","-",IF(E1075&lt;1000000000,낙찰하한율!$B$3,IF(AND(E1075&lt;5000000000,E1075&gt;=1000000000),낙찰하한율!$B$4,IF(AND(E1075&gt;=5000000000,E1075&lt;10000000000),낙찰하한율!$B$5,IF(AND(E1075&gt;=10000000000,E1075&lt;30000000000),낙찰하한율!$B$6)))))</f>
        <v>#N/A</v>
      </c>
      <c r="J1075" s="115" t="e">
        <f t="shared" si="386"/>
        <v>#N/A</v>
      </c>
      <c r="K1075" s="115" t="e">
        <f>VLOOKUP($A1075,raw_아이건설넷목록!$B:$R,9,FALSE)</f>
        <v>#N/A</v>
      </c>
      <c r="L1075" s="115" t="e">
        <f t="shared" si="387"/>
        <v>#N/A</v>
      </c>
      <c r="M1075" s="120" t="e">
        <f t="shared" si="388"/>
        <v>#N/A</v>
      </c>
      <c r="N1075" s="115" t="e">
        <f t="shared" si="389"/>
        <v>#N/A</v>
      </c>
      <c r="O1075" s="119" t="e">
        <f t="shared" si="390"/>
        <v>#N/A</v>
      </c>
      <c r="P1075" s="119"/>
      <c r="Q1075" s="116" t="e">
        <f t="shared" si="391"/>
        <v>#N/A</v>
      </c>
      <c r="R1075" s="134" t="e">
        <f>VLOOKUP(A1075,raw_아이건설넷결과!C:J,8,FALSE)</f>
        <v>#N/A</v>
      </c>
      <c r="S1075" s="115" t="e">
        <f>VLOOKUP(A1075,raw_아이건설넷결과!C:N,10,FALSE)</f>
        <v>#N/A</v>
      </c>
      <c r="T1075" s="126" t="e">
        <f t="shared" si="392"/>
        <v>#N/A</v>
      </c>
      <c r="U1075" s="123" t="e">
        <f t="shared" si="393"/>
        <v>#N/A</v>
      </c>
      <c r="V1075" s="123"/>
      <c r="W1075" s="178" t="e">
        <f>VLOOKUP(A1075,raw_아이건설넷결과!C:H,6,FALSE)</f>
        <v>#N/A</v>
      </c>
      <c r="X1075" s="84" t="e">
        <f t="shared" si="394"/>
        <v>#N/A</v>
      </c>
      <c r="Y1075" s="118" t="e">
        <f t="shared" si="395"/>
        <v>#N/A</v>
      </c>
      <c r="Z1075" s="121" t="e">
        <f t="shared" si="396"/>
        <v>#N/A</v>
      </c>
      <c r="AA1075" s="83" t="e">
        <f t="shared" si="397"/>
        <v>#N/A</v>
      </c>
      <c r="AB1075" s="118" t="e">
        <f t="shared" si="398"/>
        <v>#N/A</v>
      </c>
      <c r="AC1075" s="61" t="e">
        <f>INDEX(raw_공고목록!A:A,MATCH(직접!$A1075,raw_공고목록!C:C,0))</f>
        <v>#N/A</v>
      </c>
      <c r="AD1075" s="61" t="e">
        <f t="shared" si="399"/>
        <v>#N/A</v>
      </c>
      <c r="AE1075" s="186" t="e">
        <f>LEFT(VLOOKUP($A1075,raw_공고목록!$C:$X,7,FALSE),10)</f>
        <v>#N/A</v>
      </c>
      <c r="AF1075" s="9" t="e">
        <f>VLOOKUP(A1075,raw_부광!A:L,12,FALSE)</f>
        <v>#N/A</v>
      </c>
    </row>
    <row r="1076" spans="2:32" ht="12.6" customHeight="1">
      <c r="B1076" s="189" t="e">
        <f>VLOOKUP(A1076,raw_아이건설넷목록!$B:$R,2,FALSE)</f>
        <v>#N/A</v>
      </c>
      <c r="C1076" s="18" t="e">
        <f>VLOOKUP($A1076,raw_아이건설넷목록!$B:$R,10,FALSE)</f>
        <v>#N/A</v>
      </c>
      <c r="D1076" s="19" t="s">
        <v>20</v>
      </c>
      <c r="E1076" s="115" t="e">
        <f>VLOOKUP($A1076,raw_아이건설넷목록!$B:$R,6,FALSE)</f>
        <v>#N/A</v>
      </c>
      <c r="F1076" s="115" t="e">
        <f>VLOOKUP($A1076,raw_아이건설넷목록!$B:$R,5,FALSE)</f>
        <v>#N/A</v>
      </c>
      <c r="G1076" s="184"/>
      <c r="H1076" s="115" t="e">
        <f>VLOOKUP($A1076,raw_아이건설넷목록!$B:$R,8,FALSE)</f>
        <v>#N/A</v>
      </c>
      <c r="I1076" s="114" t="e">
        <f>IF(E1076="","-",IF(E1076&lt;1000000000,낙찰하한율!$B$3,IF(AND(E1076&lt;5000000000,E1076&gt;=1000000000),낙찰하한율!$B$4,IF(AND(E1076&gt;=5000000000,E1076&lt;10000000000),낙찰하한율!$B$5,IF(AND(E1076&gt;=10000000000,E1076&lt;30000000000),낙찰하한율!$B$6)))))</f>
        <v>#N/A</v>
      </c>
      <c r="J1076" s="115" t="e">
        <f t="shared" si="386"/>
        <v>#N/A</v>
      </c>
      <c r="K1076" s="115" t="e">
        <f>VLOOKUP($A1076,raw_아이건설넷목록!$B:$R,9,FALSE)</f>
        <v>#N/A</v>
      </c>
      <c r="L1076" s="115" t="e">
        <f t="shared" si="387"/>
        <v>#N/A</v>
      </c>
      <c r="M1076" s="120" t="e">
        <f t="shared" si="388"/>
        <v>#N/A</v>
      </c>
      <c r="N1076" s="115" t="e">
        <f t="shared" si="389"/>
        <v>#N/A</v>
      </c>
      <c r="O1076" s="119" t="e">
        <f t="shared" si="390"/>
        <v>#N/A</v>
      </c>
      <c r="P1076" s="119"/>
      <c r="Q1076" s="116" t="e">
        <f t="shared" si="391"/>
        <v>#N/A</v>
      </c>
      <c r="R1076" s="134" t="e">
        <f>VLOOKUP(A1076,raw_아이건설넷결과!C:J,8,FALSE)</f>
        <v>#N/A</v>
      </c>
      <c r="S1076" s="115" t="e">
        <f>VLOOKUP(A1076,raw_아이건설넷결과!C:N,10,FALSE)</f>
        <v>#N/A</v>
      </c>
      <c r="T1076" s="126" t="e">
        <f t="shared" si="392"/>
        <v>#N/A</v>
      </c>
      <c r="U1076" s="123" t="e">
        <f t="shared" si="393"/>
        <v>#N/A</v>
      </c>
      <c r="V1076" s="123"/>
      <c r="W1076" s="178" t="e">
        <f>VLOOKUP(A1076,raw_아이건설넷결과!C:H,6,FALSE)</f>
        <v>#N/A</v>
      </c>
      <c r="X1076" s="84" t="e">
        <f t="shared" si="394"/>
        <v>#N/A</v>
      </c>
      <c r="Y1076" s="118" t="e">
        <f t="shared" si="395"/>
        <v>#N/A</v>
      </c>
      <c r="Z1076" s="121" t="e">
        <f t="shared" si="396"/>
        <v>#N/A</v>
      </c>
      <c r="AA1076" s="83" t="e">
        <f t="shared" si="397"/>
        <v>#N/A</v>
      </c>
      <c r="AB1076" s="118" t="e">
        <f t="shared" si="398"/>
        <v>#N/A</v>
      </c>
      <c r="AC1076" s="61" t="e">
        <f>INDEX(raw_공고목록!A:A,MATCH(직접!$A1076,raw_공고목록!C:C,0))</f>
        <v>#N/A</v>
      </c>
      <c r="AD1076" s="61" t="e">
        <f t="shared" si="399"/>
        <v>#N/A</v>
      </c>
      <c r="AE1076" s="186" t="e">
        <f>LEFT(VLOOKUP($A1076,raw_공고목록!$C:$X,7,FALSE),10)</f>
        <v>#N/A</v>
      </c>
      <c r="AF1076" s="9" t="e">
        <f>VLOOKUP(A1076,raw_부광!A:L,12,FALSE)</f>
        <v>#N/A</v>
      </c>
    </row>
    <row r="1077" spans="2:32" ht="12.6" customHeight="1">
      <c r="B1077" s="189" t="e">
        <f>VLOOKUP(A1077,raw_아이건설넷목록!$B:$R,2,FALSE)</f>
        <v>#N/A</v>
      </c>
      <c r="C1077" s="18" t="e">
        <f>VLOOKUP($A1077,raw_아이건설넷목록!$B:$R,10,FALSE)</f>
        <v>#N/A</v>
      </c>
      <c r="D1077" s="19" t="s">
        <v>20</v>
      </c>
      <c r="E1077" s="115" t="e">
        <f>VLOOKUP($A1077,raw_아이건설넷목록!$B:$R,6,FALSE)</f>
        <v>#N/A</v>
      </c>
      <c r="F1077" s="115" t="e">
        <f>VLOOKUP($A1077,raw_아이건설넷목록!$B:$R,5,FALSE)</f>
        <v>#N/A</v>
      </c>
      <c r="G1077" s="184"/>
      <c r="H1077" s="115" t="e">
        <f>VLOOKUP($A1077,raw_아이건설넷목록!$B:$R,8,FALSE)</f>
        <v>#N/A</v>
      </c>
      <c r="I1077" s="114" t="e">
        <f>IF(E1077="","-",IF(E1077&lt;1000000000,낙찰하한율!$B$3,IF(AND(E1077&lt;5000000000,E1077&gt;=1000000000),낙찰하한율!$B$4,IF(AND(E1077&gt;=5000000000,E1077&lt;10000000000),낙찰하한율!$B$5,IF(AND(E1077&gt;=10000000000,E1077&lt;30000000000),낙찰하한율!$B$6)))))</f>
        <v>#N/A</v>
      </c>
      <c r="J1077" s="115" t="e">
        <f t="shared" si="386"/>
        <v>#N/A</v>
      </c>
      <c r="K1077" s="115" t="e">
        <f>VLOOKUP($A1077,raw_아이건설넷목록!$B:$R,9,FALSE)</f>
        <v>#N/A</v>
      </c>
      <c r="L1077" s="115" t="e">
        <f t="shared" si="387"/>
        <v>#N/A</v>
      </c>
      <c r="M1077" s="120" t="e">
        <f t="shared" si="388"/>
        <v>#N/A</v>
      </c>
      <c r="N1077" s="115" t="e">
        <f t="shared" si="389"/>
        <v>#N/A</v>
      </c>
      <c r="O1077" s="119" t="e">
        <f t="shared" si="390"/>
        <v>#N/A</v>
      </c>
      <c r="P1077" s="119"/>
      <c r="Q1077" s="116" t="e">
        <f t="shared" si="391"/>
        <v>#N/A</v>
      </c>
      <c r="R1077" s="134" t="e">
        <f>VLOOKUP(A1077,raw_아이건설넷결과!C:J,8,FALSE)</f>
        <v>#N/A</v>
      </c>
      <c r="S1077" s="115" t="e">
        <f>VLOOKUP(A1077,raw_아이건설넷결과!C:N,10,FALSE)</f>
        <v>#N/A</v>
      </c>
      <c r="T1077" s="126" t="e">
        <f t="shared" si="392"/>
        <v>#N/A</v>
      </c>
      <c r="U1077" s="123" t="e">
        <f t="shared" si="393"/>
        <v>#N/A</v>
      </c>
      <c r="V1077" s="123"/>
      <c r="W1077" s="178" t="e">
        <f>VLOOKUP(A1077,raw_아이건설넷결과!C:H,6,FALSE)</f>
        <v>#N/A</v>
      </c>
      <c r="X1077" s="84" t="e">
        <f t="shared" si="394"/>
        <v>#N/A</v>
      </c>
      <c r="Y1077" s="118" t="e">
        <f t="shared" si="395"/>
        <v>#N/A</v>
      </c>
      <c r="Z1077" s="121" t="e">
        <f t="shared" si="396"/>
        <v>#N/A</v>
      </c>
      <c r="AA1077" s="83" t="e">
        <f t="shared" si="397"/>
        <v>#N/A</v>
      </c>
      <c r="AB1077" s="118" t="e">
        <f t="shared" si="398"/>
        <v>#N/A</v>
      </c>
      <c r="AC1077" s="61" t="e">
        <f>INDEX(raw_공고목록!A:A,MATCH(직접!$A1077,raw_공고목록!C:C,0))</f>
        <v>#N/A</v>
      </c>
      <c r="AD1077" s="61" t="e">
        <f t="shared" si="399"/>
        <v>#N/A</v>
      </c>
      <c r="AE1077" s="186" t="e">
        <f>LEFT(VLOOKUP($A1077,raw_공고목록!$C:$X,7,FALSE),10)</f>
        <v>#N/A</v>
      </c>
      <c r="AF1077" s="9" t="e">
        <f>VLOOKUP(A1077,raw_부광!A:L,12,FALSE)</f>
        <v>#N/A</v>
      </c>
    </row>
    <row r="1078" spans="2:32" ht="12.6" customHeight="1">
      <c r="B1078" s="189" t="e">
        <f>VLOOKUP(A1078,raw_아이건설넷목록!$B:$R,2,FALSE)</f>
        <v>#N/A</v>
      </c>
      <c r="C1078" s="18" t="e">
        <f>VLOOKUP($A1078,raw_아이건설넷목록!$B:$R,10,FALSE)</f>
        <v>#N/A</v>
      </c>
      <c r="D1078" s="19" t="s">
        <v>20</v>
      </c>
      <c r="E1078" s="115" t="e">
        <f>VLOOKUP($A1078,raw_아이건설넷목록!$B:$R,6,FALSE)</f>
        <v>#N/A</v>
      </c>
      <c r="F1078" s="115" t="e">
        <f>VLOOKUP($A1078,raw_아이건설넷목록!$B:$R,5,FALSE)</f>
        <v>#N/A</v>
      </c>
      <c r="G1078" s="184"/>
      <c r="H1078" s="115" t="e">
        <f>VLOOKUP($A1078,raw_아이건설넷목록!$B:$R,8,FALSE)</f>
        <v>#N/A</v>
      </c>
      <c r="I1078" s="114" t="e">
        <f>IF(E1078="","-",IF(E1078&lt;1000000000,낙찰하한율!$B$3,IF(AND(E1078&lt;5000000000,E1078&gt;=1000000000),낙찰하한율!$B$4,IF(AND(E1078&gt;=5000000000,E1078&lt;10000000000),낙찰하한율!$B$5,IF(AND(E1078&gt;=10000000000,E1078&lt;30000000000),낙찰하한율!$B$6)))))</f>
        <v>#N/A</v>
      </c>
      <c r="J1078" s="115" t="e">
        <f t="shared" si="386"/>
        <v>#N/A</v>
      </c>
      <c r="K1078" s="115" t="e">
        <f>VLOOKUP($A1078,raw_아이건설넷목록!$B:$R,9,FALSE)</f>
        <v>#N/A</v>
      </c>
      <c r="L1078" s="115" t="e">
        <f t="shared" si="387"/>
        <v>#N/A</v>
      </c>
      <c r="M1078" s="120" t="e">
        <f t="shared" si="388"/>
        <v>#N/A</v>
      </c>
      <c r="N1078" s="115" t="e">
        <f t="shared" si="389"/>
        <v>#N/A</v>
      </c>
      <c r="O1078" s="119" t="e">
        <f t="shared" si="390"/>
        <v>#N/A</v>
      </c>
      <c r="P1078" s="119"/>
      <c r="Q1078" s="116" t="e">
        <f t="shared" si="391"/>
        <v>#N/A</v>
      </c>
      <c r="R1078" s="134" t="e">
        <f>VLOOKUP(A1078,raw_아이건설넷결과!C:J,8,FALSE)</f>
        <v>#N/A</v>
      </c>
      <c r="S1078" s="115" t="e">
        <f>VLOOKUP(A1078,raw_아이건설넷결과!C:N,10,FALSE)</f>
        <v>#N/A</v>
      </c>
      <c r="T1078" s="126" t="e">
        <f t="shared" si="392"/>
        <v>#N/A</v>
      </c>
      <c r="U1078" s="123" t="e">
        <f t="shared" si="393"/>
        <v>#N/A</v>
      </c>
      <c r="V1078" s="123"/>
      <c r="W1078" s="178" t="e">
        <f>VLOOKUP(A1078,raw_아이건설넷결과!C:H,6,FALSE)</f>
        <v>#N/A</v>
      </c>
      <c r="X1078" s="84" t="e">
        <f t="shared" si="394"/>
        <v>#N/A</v>
      </c>
      <c r="Y1078" s="118" t="e">
        <f t="shared" si="395"/>
        <v>#N/A</v>
      </c>
      <c r="Z1078" s="121" t="e">
        <f t="shared" si="396"/>
        <v>#N/A</v>
      </c>
      <c r="AA1078" s="83" t="e">
        <f t="shared" si="397"/>
        <v>#N/A</v>
      </c>
      <c r="AB1078" s="118" t="e">
        <f t="shared" si="398"/>
        <v>#N/A</v>
      </c>
      <c r="AC1078" s="61" t="e">
        <f>INDEX(raw_공고목록!A:A,MATCH(직접!$A1078,raw_공고목록!C:C,0))</f>
        <v>#N/A</v>
      </c>
      <c r="AD1078" s="61" t="e">
        <f t="shared" si="399"/>
        <v>#N/A</v>
      </c>
      <c r="AE1078" s="186" t="e">
        <f>LEFT(VLOOKUP($A1078,raw_공고목록!$C:$X,7,FALSE),10)</f>
        <v>#N/A</v>
      </c>
      <c r="AF1078" s="9" t="e">
        <f>VLOOKUP(A1078,raw_부광!A:L,12,FALSE)</f>
        <v>#N/A</v>
      </c>
    </row>
    <row r="1079" spans="2:32" ht="12.6" customHeight="1">
      <c r="B1079" s="189" t="e">
        <f>VLOOKUP(A1079,raw_아이건설넷목록!$B:$R,2,FALSE)</f>
        <v>#N/A</v>
      </c>
      <c r="C1079" s="18" t="e">
        <f>VLOOKUP($A1079,raw_아이건설넷목록!$B:$R,10,FALSE)</f>
        <v>#N/A</v>
      </c>
      <c r="D1079" s="19" t="s">
        <v>20</v>
      </c>
      <c r="E1079" s="115" t="e">
        <f>VLOOKUP($A1079,raw_아이건설넷목록!$B:$R,6,FALSE)</f>
        <v>#N/A</v>
      </c>
      <c r="F1079" s="115" t="e">
        <f>VLOOKUP($A1079,raw_아이건설넷목록!$B:$R,5,FALSE)</f>
        <v>#N/A</v>
      </c>
      <c r="G1079" s="184"/>
      <c r="H1079" s="115" t="e">
        <f>VLOOKUP($A1079,raw_아이건설넷목록!$B:$R,8,FALSE)</f>
        <v>#N/A</v>
      </c>
      <c r="I1079" s="114" t="e">
        <f>IF(E1079="","-",IF(E1079&lt;1000000000,낙찰하한율!$B$3,IF(AND(E1079&lt;5000000000,E1079&gt;=1000000000),낙찰하한율!$B$4,IF(AND(E1079&gt;=5000000000,E1079&lt;10000000000),낙찰하한율!$B$5,IF(AND(E1079&gt;=10000000000,E1079&lt;30000000000),낙찰하한율!$B$6)))))</f>
        <v>#N/A</v>
      </c>
      <c r="J1079" s="115" t="e">
        <f t="shared" si="386"/>
        <v>#N/A</v>
      </c>
      <c r="K1079" s="115" t="e">
        <f>VLOOKUP($A1079,raw_아이건설넷목록!$B:$R,9,FALSE)</f>
        <v>#N/A</v>
      </c>
      <c r="L1079" s="115" t="e">
        <f t="shared" si="387"/>
        <v>#N/A</v>
      </c>
      <c r="M1079" s="120" t="e">
        <f t="shared" si="388"/>
        <v>#N/A</v>
      </c>
      <c r="N1079" s="115" t="e">
        <f t="shared" si="389"/>
        <v>#N/A</v>
      </c>
      <c r="O1079" s="119" t="e">
        <f t="shared" si="390"/>
        <v>#N/A</v>
      </c>
      <c r="P1079" s="119"/>
      <c r="Q1079" s="116" t="e">
        <f t="shared" si="391"/>
        <v>#N/A</v>
      </c>
      <c r="R1079" s="134" t="e">
        <f>VLOOKUP(A1079,raw_아이건설넷결과!C:J,8,FALSE)</f>
        <v>#N/A</v>
      </c>
      <c r="S1079" s="115" t="e">
        <f>VLOOKUP(A1079,raw_아이건설넷결과!C:N,10,FALSE)</f>
        <v>#N/A</v>
      </c>
      <c r="T1079" s="126" t="e">
        <f t="shared" si="392"/>
        <v>#N/A</v>
      </c>
      <c r="U1079" s="123" t="e">
        <f t="shared" si="393"/>
        <v>#N/A</v>
      </c>
      <c r="V1079" s="123"/>
      <c r="W1079" s="178" t="e">
        <f>VLOOKUP(A1079,raw_아이건설넷결과!C:H,6,FALSE)</f>
        <v>#N/A</v>
      </c>
      <c r="X1079" s="84" t="e">
        <f t="shared" si="394"/>
        <v>#N/A</v>
      </c>
      <c r="Y1079" s="118" t="e">
        <f t="shared" si="395"/>
        <v>#N/A</v>
      </c>
      <c r="Z1079" s="121" t="e">
        <f t="shared" si="396"/>
        <v>#N/A</v>
      </c>
      <c r="AA1079" s="83" t="e">
        <f t="shared" si="397"/>
        <v>#N/A</v>
      </c>
      <c r="AB1079" s="118" t="e">
        <f t="shared" si="398"/>
        <v>#N/A</v>
      </c>
      <c r="AC1079" s="61" t="e">
        <f>INDEX(raw_공고목록!A:A,MATCH(직접!$A1079,raw_공고목록!C:C,0))</f>
        <v>#N/A</v>
      </c>
      <c r="AD1079" s="61" t="e">
        <f t="shared" si="399"/>
        <v>#N/A</v>
      </c>
      <c r="AE1079" s="186" t="e">
        <f>LEFT(VLOOKUP($A1079,raw_공고목록!$C:$X,7,FALSE),10)</f>
        <v>#N/A</v>
      </c>
      <c r="AF1079" s="9" t="e">
        <f>VLOOKUP(A1079,raw_부광!A:L,12,FALSE)</f>
        <v>#N/A</v>
      </c>
    </row>
    <row r="1080" spans="2:32" ht="12.6" customHeight="1">
      <c r="B1080" s="189" t="e">
        <f>VLOOKUP(A1080,raw_아이건설넷목록!$B:$R,2,FALSE)</f>
        <v>#N/A</v>
      </c>
      <c r="C1080" s="18" t="e">
        <f>VLOOKUP($A1080,raw_아이건설넷목록!$B:$R,10,FALSE)</f>
        <v>#N/A</v>
      </c>
      <c r="D1080" s="19" t="s">
        <v>20</v>
      </c>
      <c r="E1080" s="115" t="e">
        <f>VLOOKUP($A1080,raw_아이건설넷목록!$B:$R,6,FALSE)</f>
        <v>#N/A</v>
      </c>
      <c r="F1080" s="115" t="e">
        <f>VLOOKUP($A1080,raw_아이건설넷목록!$B:$R,5,FALSE)</f>
        <v>#N/A</v>
      </c>
      <c r="G1080" s="184"/>
      <c r="H1080" s="115" t="e">
        <f>VLOOKUP($A1080,raw_아이건설넷목록!$B:$R,8,FALSE)</f>
        <v>#N/A</v>
      </c>
      <c r="I1080" s="114" t="e">
        <f>IF(E1080="","-",IF(E1080&lt;1000000000,낙찰하한율!$B$3,IF(AND(E1080&lt;5000000000,E1080&gt;=1000000000),낙찰하한율!$B$4,IF(AND(E1080&gt;=5000000000,E1080&lt;10000000000),낙찰하한율!$B$5,IF(AND(E1080&gt;=10000000000,E1080&lt;30000000000),낙찰하한율!$B$6)))))</f>
        <v>#N/A</v>
      </c>
      <c r="J1080" s="115" t="e">
        <f t="shared" si="386"/>
        <v>#N/A</v>
      </c>
      <c r="K1080" s="115" t="e">
        <f>VLOOKUP($A1080,raw_아이건설넷목록!$B:$R,9,FALSE)</f>
        <v>#N/A</v>
      </c>
      <c r="L1080" s="115" t="e">
        <f t="shared" si="387"/>
        <v>#N/A</v>
      </c>
      <c r="M1080" s="120" t="e">
        <f t="shared" si="388"/>
        <v>#N/A</v>
      </c>
      <c r="N1080" s="115" t="e">
        <f t="shared" si="389"/>
        <v>#N/A</v>
      </c>
      <c r="O1080" s="119" t="e">
        <f t="shared" si="390"/>
        <v>#N/A</v>
      </c>
      <c r="P1080" s="119"/>
      <c r="Q1080" s="116" t="e">
        <f t="shared" si="391"/>
        <v>#N/A</v>
      </c>
      <c r="R1080" s="134" t="e">
        <f>VLOOKUP(A1080,raw_아이건설넷결과!C:J,8,FALSE)</f>
        <v>#N/A</v>
      </c>
      <c r="S1080" s="115" t="e">
        <f>VLOOKUP(A1080,raw_아이건설넷결과!C:N,10,FALSE)</f>
        <v>#N/A</v>
      </c>
      <c r="T1080" s="126" t="e">
        <f t="shared" si="392"/>
        <v>#N/A</v>
      </c>
      <c r="U1080" s="123" t="e">
        <f t="shared" si="393"/>
        <v>#N/A</v>
      </c>
      <c r="V1080" s="123"/>
      <c r="W1080" s="178" t="e">
        <f>VLOOKUP(A1080,raw_아이건설넷결과!C:H,6,FALSE)</f>
        <v>#N/A</v>
      </c>
      <c r="X1080" s="84" t="e">
        <f t="shared" si="394"/>
        <v>#N/A</v>
      </c>
      <c r="Y1080" s="118" t="e">
        <f t="shared" si="395"/>
        <v>#N/A</v>
      </c>
      <c r="Z1080" s="121" t="e">
        <f t="shared" si="396"/>
        <v>#N/A</v>
      </c>
      <c r="AA1080" s="83" t="e">
        <f t="shared" si="397"/>
        <v>#N/A</v>
      </c>
      <c r="AB1080" s="118" t="e">
        <f t="shared" si="398"/>
        <v>#N/A</v>
      </c>
      <c r="AC1080" s="61" t="e">
        <f>INDEX(raw_공고목록!A:A,MATCH(직접!$A1080,raw_공고목록!C:C,0))</f>
        <v>#N/A</v>
      </c>
      <c r="AD1080" s="61" t="e">
        <f t="shared" si="399"/>
        <v>#N/A</v>
      </c>
      <c r="AE1080" s="186" t="e">
        <f>LEFT(VLOOKUP($A1080,raw_공고목록!$C:$X,7,FALSE),10)</f>
        <v>#N/A</v>
      </c>
      <c r="AF1080" s="9" t="e">
        <f>VLOOKUP(A1080,raw_부광!A:L,12,FALSE)</f>
        <v>#N/A</v>
      </c>
    </row>
    <row r="1081" spans="2:32" ht="12.6" customHeight="1">
      <c r="B1081" s="189" t="e">
        <f>VLOOKUP(A1081,raw_아이건설넷목록!$B:$R,2,FALSE)</f>
        <v>#N/A</v>
      </c>
      <c r="C1081" s="18" t="e">
        <f>VLOOKUP($A1081,raw_아이건설넷목록!$B:$R,10,FALSE)</f>
        <v>#N/A</v>
      </c>
      <c r="D1081" s="19" t="s">
        <v>20</v>
      </c>
      <c r="E1081" s="115" t="e">
        <f>VLOOKUP($A1081,raw_아이건설넷목록!$B:$R,6,FALSE)</f>
        <v>#N/A</v>
      </c>
      <c r="F1081" s="115" t="e">
        <f>VLOOKUP($A1081,raw_아이건설넷목록!$B:$R,5,FALSE)</f>
        <v>#N/A</v>
      </c>
      <c r="G1081" s="184"/>
      <c r="H1081" s="115" t="e">
        <f>VLOOKUP($A1081,raw_아이건설넷목록!$B:$R,8,FALSE)</f>
        <v>#N/A</v>
      </c>
      <c r="I1081" s="114" t="e">
        <f>IF(E1081="","-",IF(E1081&lt;1000000000,낙찰하한율!$B$3,IF(AND(E1081&lt;5000000000,E1081&gt;=1000000000),낙찰하한율!$B$4,IF(AND(E1081&gt;=5000000000,E1081&lt;10000000000),낙찰하한율!$B$5,IF(AND(E1081&gt;=10000000000,E1081&lt;30000000000),낙찰하한율!$B$6)))))</f>
        <v>#N/A</v>
      </c>
      <c r="J1081" s="115" t="e">
        <f t="shared" si="386"/>
        <v>#N/A</v>
      </c>
      <c r="K1081" s="115" t="e">
        <f>VLOOKUP($A1081,raw_아이건설넷목록!$B:$R,9,FALSE)</f>
        <v>#N/A</v>
      </c>
      <c r="L1081" s="115" t="e">
        <f t="shared" si="387"/>
        <v>#N/A</v>
      </c>
      <c r="M1081" s="120" t="e">
        <f t="shared" si="388"/>
        <v>#N/A</v>
      </c>
      <c r="N1081" s="115" t="e">
        <f t="shared" si="389"/>
        <v>#N/A</v>
      </c>
      <c r="O1081" s="119" t="e">
        <f t="shared" si="390"/>
        <v>#N/A</v>
      </c>
      <c r="P1081" s="119"/>
      <c r="Q1081" s="116" t="e">
        <f t="shared" si="391"/>
        <v>#N/A</v>
      </c>
      <c r="R1081" s="134" t="e">
        <f>VLOOKUP(A1081,raw_아이건설넷결과!C:J,8,FALSE)</f>
        <v>#N/A</v>
      </c>
      <c r="S1081" s="115" t="e">
        <f>VLOOKUP(A1081,raw_아이건설넷결과!C:N,10,FALSE)</f>
        <v>#N/A</v>
      </c>
      <c r="T1081" s="126" t="e">
        <f t="shared" si="392"/>
        <v>#N/A</v>
      </c>
      <c r="U1081" s="123" t="e">
        <f t="shared" si="393"/>
        <v>#N/A</v>
      </c>
      <c r="V1081" s="123"/>
      <c r="W1081" s="178" t="e">
        <f>VLOOKUP(A1081,raw_아이건설넷결과!C:H,6,FALSE)</f>
        <v>#N/A</v>
      </c>
      <c r="X1081" s="84" t="e">
        <f t="shared" si="394"/>
        <v>#N/A</v>
      </c>
      <c r="Y1081" s="118" t="e">
        <f t="shared" si="395"/>
        <v>#N/A</v>
      </c>
      <c r="Z1081" s="121" t="e">
        <f t="shared" si="396"/>
        <v>#N/A</v>
      </c>
      <c r="AA1081" s="83" t="e">
        <f t="shared" si="397"/>
        <v>#N/A</v>
      </c>
      <c r="AB1081" s="118" t="e">
        <f t="shared" si="398"/>
        <v>#N/A</v>
      </c>
      <c r="AC1081" s="61" t="e">
        <f>INDEX(raw_공고목록!A:A,MATCH(직접!$A1081,raw_공고목록!C:C,0))</f>
        <v>#N/A</v>
      </c>
      <c r="AD1081" s="61" t="e">
        <f t="shared" si="399"/>
        <v>#N/A</v>
      </c>
      <c r="AE1081" s="186" t="e">
        <f>LEFT(VLOOKUP($A1081,raw_공고목록!$C:$X,7,FALSE),10)</f>
        <v>#N/A</v>
      </c>
      <c r="AF1081" s="9" t="e">
        <f>VLOOKUP(A1081,raw_부광!A:L,12,FALSE)</f>
        <v>#N/A</v>
      </c>
    </row>
    <row r="1082" spans="2:32" ht="12.6" customHeight="1">
      <c r="B1082" s="189" t="e">
        <f>VLOOKUP(A1082,raw_아이건설넷목록!$B:$R,2,FALSE)</f>
        <v>#N/A</v>
      </c>
      <c r="C1082" s="18" t="e">
        <f>VLOOKUP($A1082,raw_아이건설넷목록!$B:$R,10,FALSE)</f>
        <v>#N/A</v>
      </c>
      <c r="D1082" s="19" t="s">
        <v>20</v>
      </c>
      <c r="E1082" s="115" t="e">
        <f>VLOOKUP($A1082,raw_아이건설넷목록!$B:$R,6,FALSE)</f>
        <v>#N/A</v>
      </c>
      <c r="F1082" s="115" t="e">
        <f>VLOOKUP($A1082,raw_아이건설넷목록!$B:$R,5,FALSE)</f>
        <v>#N/A</v>
      </c>
      <c r="G1082" s="184"/>
      <c r="H1082" s="115" t="e">
        <f>VLOOKUP($A1082,raw_아이건설넷목록!$B:$R,8,FALSE)</f>
        <v>#N/A</v>
      </c>
      <c r="I1082" s="114" t="e">
        <f>IF(E1082="","-",IF(E1082&lt;1000000000,낙찰하한율!$B$3,IF(AND(E1082&lt;5000000000,E1082&gt;=1000000000),낙찰하한율!$B$4,IF(AND(E1082&gt;=5000000000,E1082&lt;10000000000),낙찰하한율!$B$5,IF(AND(E1082&gt;=10000000000,E1082&lt;30000000000),낙찰하한율!$B$6)))))</f>
        <v>#N/A</v>
      </c>
      <c r="J1082" s="115" t="e">
        <f t="shared" si="386"/>
        <v>#N/A</v>
      </c>
      <c r="K1082" s="115" t="e">
        <f>VLOOKUP($A1082,raw_아이건설넷목록!$B:$R,9,FALSE)</f>
        <v>#N/A</v>
      </c>
      <c r="L1082" s="115" t="e">
        <f t="shared" si="387"/>
        <v>#N/A</v>
      </c>
      <c r="M1082" s="120" t="e">
        <f t="shared" si="388"/>
        <v>#N/A</v>
      </c>
      <c r="N1082" s="115" t="e">
        <f t="shared" si="389"/>
        <v>#N/A</v>
      </c>
      <c r="O1082" s="119" t="e">
        <f t="shared" si="390"/>
        <v>#N/A</v>
      </c>
      <c r="P1082" s="119"/>
      <c r="Q1082" s="116" t="e">
        <f t="shared" si="391"/>
        <v>#N/A</v>
      </c>
      <c r="R1082" s="134" t="e">
        <f>VLOOKUP(A1082,raw_아이건설넷결과!C:J,8,FALSE)</f>
        <v>#N/A</v>
      </c>
      <c r="S1082" s="115" t="e">
        <f>VLOOKUP(A1082,raw_아이건설넷결과!C:N,10,FALSE)</f>
        <v>#N/A</v>
      </c>
      <c r="T1082" s="126" t="e">
        <f t="shared" si="392"/>
        <v>#N/A</v>
      </c>
      <c r="U1082" s="123" t="e">
        <f t="shared" si="393"/>
        <v>#N/A</v>
      </c>
      <c r="V1082" s="123"/>
      <c r="W1082" s="178" t="e">
        <f>VLOOKUP(A1082,raw_아이건설넷결과!C:H,6,FALSE)</f>
        <v>#N/A</v>
      </c>
      <c r="X1082" s="84" t="e">
        <f t="shared" si="394"/>
        <v>#N/A</v>
      </c>
      <c r="Y1082" s="118" t="e">
        <f t="shared" si="395"/>
        <v>#N/A</v>
      </c>
      <c r="Z1082" s="121" t="e">
        <f t="shared" si="396"/>
        <v>#N/A</v>
      </c>
      <c r="AA1082" s="83" t="e">
        <f t="shared" si="397"/>
        <v>#N/A</v>
      </c>
      <c r="AB1082" s="118" t="e">
        <f t="shared" si="398"/>
        <v>#N/A</v>
      </c>
      <c r="AC1082" s="61" t="e">
        <f>INDEX(raw_공고목록!A:A,MATCH(직접!$A1082,raw_공고목록!C:C,0))</f>
        <v>#N/A</v>
      </c>
      <c r="AD1082" s="61" t="e">
        <f t="shared" si="399"/>
        <v>#N/A</v>
      </c>
      <c r="AE1082" s="186" t="e">
        <f>LEFT(VLOOKUP($A1082,raw_공고목록!$C:$X,7,FALSE),10)</f>
        <v>#N/A</v>
      </c>
      <c r="AF1082" s="9" t="e">
        <f>VLOOKUP(A1082,raw_부광!A:L,12,FALSE)</f>
        <v>#N/A</v>
      </c>
    </row>
    <row r="1083" spans="2:32" ht="12.6" customHeight="1">
      <c r="B1083" s="189" t="e">
        <f>VLOOKUP(A1083,raw_아이건설넷목록!$B:$R,2,FALSE)</f>
        <v>#N/A</v>
      </c>
      <c r="C1083" s="18" t="e">
        <f>VLOOKUP($A1083,raw_아이건설넷목록!$B:$R,10,FALSE)</f>
        <v>#N/A</v>
      </c>
      <c r="D1083" s="19" t="s">
        <v>20</v>
      </c>
      <c r="E1083" s="115" t="e">
        <f>VLOOKUP($A1083,raw_아이건설넷목록!$B:$R,6,FALSE)</f>
        <v>#N/A</v>
      </c>
      <c r="F1083" s="115" t="e">
        <f>VLOOKUP($A1083,raw_아이건설넷목록!$B:$R,5,FALSE)</f>
        <v>#N/A</v>
      </c>
      <c r="G1083" s="184"/>
      <c r="H1083" s="115" t="e">
        <f>VLOOKUP($A1083,raw_아이건설넷목록!$B:$R,8,FALSE)</f>
        <v>#N/A</v>
      </c>
      <c r="I1083" s="114" t="e">
        <f>IF(E1083="","-",IF(E1083&lt;1000000000,낙찰하한율!$B$3,IF(AND(E1083&lt;5000000000,E1083&gt;=1000000000),낙찰하한율!$B$4,IF(AND(E1083&gt;=5000000000,E1083&lt;10000000000),낙찰하한율!$B$5,IF(AND(E1083&gt;=10000000000,E1083&lt;30000000000),낙찰하한율!$B$6)))))</f>
        <v>#N/A</v>
      </c>
      <c r="J1083" s="115" t="e">
        <f t="shared" si="386"/>
        <v>#N/A</v>
      </c>
      <c r="K1083" s="115" t="e">
        <f>VLOOKUP($A1083,raw_아이건설넷목록!$B:$R,9,FALSE)</f>
        <v>#N/A</v>
      </c>
      <c r="L1083" s="115" t="e">
        <f t="shared" si="387"/>
        <v>#N/A</v>
      </c>
      <c r="M1083" s="120" t="e">
        <f t="shared" si="388"/>
        <v>#N/A</v>
      </c>
      <c r="N1083" s="115" t="e">
        <f t="shared" si="389"/>
        <v>#N/A</v>
      </c>
      <c r="O1083" s="119" t="e">
        <f t="shared" si="390"/>
        <v>#N/A</v>
      </c>
      <c r="P1083" s="119"/>
      <c r="Q1083" s="116" t="e">
        <f t="shared" si="391"/>
        <v>#N/A</v>
      </c>
      <c r="R1083" s="134" t="e">
        <f>VLOOKUP(A1083,raw_아이건설넷결과!C:J,8,FALSE)</f>
        <v>#N/A</v>
      </c>
      <c r="S1083" s="115" t="e">
        <f>VLOOKUP(A1083,raw_아이건설넷결과!C:N,10,FALSE)</f>
        <v>#N/A</v>
      </c>
      <c r="T1083" s="126" t="e">
        <f t="shared" si="392"/>
        <v>#N/A</v>
      </c>
      <c r="U1083" s="123" t="e">
        <f t="shared" si="393"/>
        <v>#N/A</v>
      </c>
      <c r="V1083" s="123"/>
      <c r="W1083" s="178" t="e">
        <f>VLOOKUP(A1083,raw_아이건설넷결과!C:H,6,FALSE)</f>
        <v>#N/A</v>
      </c>
      <c r="X1083" s="84" t="e">
        <f t="shared" si="394"/>
        <v>#N/A</v>
      </c>
      <c r="Y1083" s="118" t="e">
        <f t="shared" si="395"/>
        <v>#N/A</v>
      </c>
      <c r="Z1083" s="121" t="e">
        <f t="shared" si="396"/>
        <v>#N/A</v>
      </c>
      <c r="AA1083" s="83" t="e">
        <f t="shared" si="397"/>
        <v>#N/A</v>
      </c>
      <c r="AB1083" s="118" t="e">
        <f t="shared" si="398"/>
        <v>#N/A</v>
      </c>
      <c r="AC1083" s="61" t="e">
        <f>INDEX(raw_공고목록!A:A,MATCH(직접!$A1083,raw_공고목록!C:C,0))</f>
        <v>#N/A</v>
      </c>
      <c r="AD1083" s="61" t="e">
        <f t="shared" si="399"/>
        <v>#N/A</v>
      </c>
      <c r="AE1083" s="186" t="e">
        <f>LEFT(VLOOKUP($A1083,raw_공고목록!$C:$X,7,FALSE),10)</f>
        <v>#N/A</v>
      </c>
      <c r="AF1083" s="9" t="e">
        <f>VLOOKUP(A1083,raw_부광!A:L,12,FALSE)</f>
        <v>#N/A</v>
      </c>
    </row>
    <row r="1084" spans="2:32" ht="12.6" customHeight="1">
      <c r="B1084" s="189" t="e">
        <f>VLOOKUP(A1084,raw_아이건설넷목록!$B:$R,2,FALSE)</f>
        <v>#N/A</v>
      </c>
      <c r="C1084" s="18" t="e">
        <f>VLOOKUP($A1084,raw_아이건설넷목록!$B:$R,10,FALSE)</f>
        <v>#N/A</v>
      </c>
      <c r="D1084" s="19" t="s">
        <v>20</v>
      </c>
      <c r="E1084" s="115" t="e">
        <f>VLOOKUP($A1084,raw_아이건설넷목록!$B:$R,6,FALSE)</f>
        <v>#N/A</v>
      </c>
      <c r="F1084" s="115" t="e">
        <f>VLOOKUP($A1084,raw_아이건설넷목록!$B:$R,5,FALSE)</f>
        <v>#N/A</v>
      </c>
      <c r="G1084" s="184"/>
      <c r="H1084" s="115" t="e">
        <f>VLOOKUP($A1084,raw_아이건설넷목록!$B:$R,8,FALSE)</f>
        <v>#N/A</v>
      </c>
      <c r="I1084" s="114" t="e">
        <f>IF(E1084="","-",IF(E1084&lt;1000000000,낙찰하한율!$B$3,IF(AND(E1084&lt;5000000000,E1084&gt;=1000000000),낙찰하한율!$B$4,IF(AND(E1084&gt;=5000000000,E1084&lt;10000000000),낙찰하한율!$B$5,IF(AND(E1084&gt;=10000000000,E1084&lt;30000000000),낙찰하한율!$B$6)))))</f>
        <v>#N/A</v>
      </c>
      <c r="J1084" s="115" t="e">
        <f t="shared" si="386"/>
        <v>#N/A</v>
      </c>
      <c r="K1084" s="115" t="e">
        <f>VLOOKUP($A1084,raw_아이건설넷목록!$B:$R,9,FALSE)</f>
        <v>#N/A</v>
      </c>
      <c r="L1084" s="115" t="e">
        <f t="shared" si="387"/>
        <v>#N/A</v>
      </c>
      <c r="M1084" s="120" t="e">
        <f t="shared" si="388"/>
        <v>#N/A</v>
      </c>
      <c r="N1084" s="115" t="e">
        <f t="shared" si="389"/>
        <v>#N/A</v>
      </c>
      <c r="O1084" s="119" t="e">
        <f t="shared" si="390"/>
        <v>#N/A</v>
      </c>
      <c r="P1084" s="119"/>
      <c r="Q1084" s="116" t="e">
        <f t="shared" si="391"/>
        <v>#N/A</v>
      </c>
      <c r="R1084" s="134" t="e">
        <f>VLOOKUP(A1084,raw_아이건설넷결과!C:J,8,FALSE)</f>
        <v>#N/A</v>
      </c>
      <c r="S1084" s="115" t="e">
        <f>VLOOKUP(A1084,raw_아이건설넷결과!C:N,10,FALSE)</f>
        <v>#N/A</v>
      </c>
      <c r="T1084" s="126" t="e">
        <f t="shared" si="392"/>
        <v>#N/A</v>
      </c>
      <c r="U1084" s="123" t="e">
        <f t="shared" si="393"/>
        <v>#N/A</v>
      </c>
      <c r="V1084" s="123"/>
      <c r="W1084" s="178" t="e">
        <f>VLOOKUP(A1084,raw_아이건설넷결과!C:H,6,FALSE)</f>
        <v>#N/A</v>
      </c>
      <c r="X1084" s="84" t="e">
        <f t="shared" si="394"/>
        <v>#N/A</v>
      </c>
      <c r="Y1084" s="118" t="e">
        <f t="shared" si="395"/>
        <v>#N/A</v>
      </c>
      <c r="Z1084" s="121" t="e">
        <f t="shared" si="396"/>
        <v>#N/A</v>
      </c>
      <c r="AA1084" s="83" t="e">
        <f t="shared" si="397"/>
        <v>#N/A</v>
      </c>
      <c r="AB1084" s="118" t="e">
        <f t="shared" si="398"/>
        <v>#N/A</v>
      </c>
      <c r="AC1084" s="61" t="e">
        <f>INDEX(raw_공고목록!A:A,MATCH(직접!$A1084,raw_공고목록!C:C,0))</f>
        <v>#N/A</v>
      </c>
      <c r="AD1084" s="61" t="e">
        <f t="shared" si="399"/>
        <v>#N/A</v>
      </c>
      <c r="AE1084" s="186" t="e">
        <f>LEFT(VLOOKUP($A1084,raw_공고목록!$C:$X,7,FALSE),10)</f>
        <v>#N/A</v>
      </c>
      <c r="AF1084" s="9" t="e">
        <f>VLOOKUP(A1084,raw_부광!A:L,12,FALSE)</f>
        <v>#N/A</v>
      </c>
    </row>
    <row r="1085" spans="2:32" ht="12.6" customHeight="1">
      <c r="B1085" s="189" t="e">
        <f>VLOOKUP(A1085,raw_아이건설넷목록!$B:$R,2,FALSE)</f>
        <v>#N/A</v>
      </c>
      <c r="C1085" s="18" t="e">
        <f>VLOOKUP($A1085,raw_아이건설넷목록!$B:$R,10,FALSE)</f>
        <v>#N/A</v>
      </c>
      <c r="D1085" s="19" t="s">
        <v>20</v>
      </c>
      <c r="E1085" s="115" t="e">
        <f>VLOOKUP($A1085,raw_아이건설넷목록!$B:$R,6,FALSE)</f>
        <v>#N/A</v>
      </c>
      <c r="F1085" s="115" t="e">
        <f>VLOOKUP($A1085,raw_아이건설넷목록!$B:$R,5,FALSE)</f>
        <v>#N/A</v>
      </c>
      <c r="G1085" s="184"/>
      <c r="H1085" s="115" t="e">
        <f>VLOOKUP($A1085,raw_아이건설넷목록!$B:$R,8,FALSE)</f>
        <v>#N/A</v>
      </c>
      <c r="I1085" s="114" t="e">
        <f>IF(E1085="","-",IF(E1085&lt;1000000000,낙찰하한율!$B$3,IF(AND(E1085&lt;5000000000,E1085&gt;=1000000000),낙찰하한율!$B$4,IF(AND(E1085&gt;=5000000000,E1085&lt;10000000000),낙찰하한율!$B$5,IF(AND(E1085&gt;=10000000000,E1085&lt;30000000000),낙찰하한율!$B$6)))))</f>
        <v>#N/A</v>
      </c>
      <c r="J1085" s="115" t="e">
        <f t="shared" si="386"/>
        <v>#N/A</v>
      </c>
      <c r="K1085" s="115" t="e">
        <f>VLOOKUP($A1085,raw_아이건설넷목록!$B:$R,9,FALSE)</f>
        <v>#N/A</v>
      </c>
      <c r="L1085" s="115" t="e">
        <f t="shared" si="387"/>
        <v>#N/A</v>
      </c>
      <c r="M1085" s="120" t="e">
        <f t="shared" si="388"/>
        <v>#N/A</v>
      </c>
      <c r="N1085" s="115" t="e">
        <f t="shared" si="389"/>
        <v>#N/A</v>
      </c>
      <c r="O1085" s="119" t="e">
        <f t="shared" si="390"/>
        <v>#N/A</v>
      </c>
      <c r="P1085" s="119"/>
      <c r="Q1085" s="116" t="e">
        <f t="shared" si="391"/>
        <v>#N/A</v>
      </c>
      <c r="R1085" s="134" t="e">
        <f>VLOOKUP(A1085,raw_아이건설넷결과!C:J,8,FALSE)</f>
        <v>#N/A</v>
      </c>
      <c r="S1085" s="115" t="e">
        <f>VLOOKUP(A1085,raw_아이건설넷결과!C:N,10,FALSE)</f>
        <v>#N/A</v>
      </c>
      <c r="T1085" s="126" t="e">
        <f t="shared" si="392"/>
        <v>#N/A</v>
      </c>
      <c r="U1085" s="123" t="e">
        <f t="shared" si="393"/>
        <v>#N/A</v>
      </c>
      <c r="V1085" s="123"/>
      <c r="W1085" s="178" t="e">
        <f>VLOOKUP(A1085,raw_아이건설넷결과!C:H,6,FALSE)</f>
        <v>#N/A</v>
      </c>
      <c r="X1085" s="84" t="e">
        <f t="shared" si="394"/>
        <v>#N/A</v>
      </c>
      <c r="Y1085" s="118" t="e">
        <f t="shared" si="395"/>
        <v>#N/A</v>
      </c>
      <c r="Z1085" s="121" t="e">
        <f t="shared" si="396"/>
        <v>#N/A</v>
      </c>
      <c r="AA1085" s="83" t="e">
        <f t="shared" si="397"/>
        <v>#N/A</v>
      </c>
      <c r="AB1085" s="118" t="e">
        <f t="shared" si="398"/>
        <v>#N/A</v>
      </c>
      <c r="AC1085" s="61" t="e">
        <f>INDEX(raw_공고목록!A:A,MATCH(직접!$A1085,raw_공고목록!C:C,0))</f>
        <v>#N/A</v>
      </c>
      <c r="AD1085" s="61" t="e">
        <f t="shared" si="399"/>
        <v>#N/A</v>
      </c>
      <c r="AE1085" s="186" t="e">
        <f>LEFT(VLOOKUP($A1085,raw_공고목록!$C:$X,7,FALSE),10)</f>
        <v>#N/A</v>
      </c>
      <c r="AF1085" s="9" t="e">
        <f>VLOOKUP(A1085,raw_부광!A:L,12,FALSE)</f>
        <v>#N/A</v>
      </c>
    </row>
    <row r="1086" spans="2:32" ht="12.6" customHeight="1">
      <c r="B1086" s="189" t="e">
        <f>VLOOKUP(A1086,raw_아이건설넷목록!$B:$R,2,FALSE)</f>
        <v>#N/A</v>
      </c>
      <c r="C1086" s="18" t="e">
        <f>VLOOKUP($A1086,raw_아이건설넷목록!$B:$R,10,FALSE)</f>
        <v>#N/A</v>
      </c>
      <c r="D1086" s="19" t="s">
        <v>20</v>
      </c>
      <c r="E1086" s="115" t="e">
        <f>VLOOKUP($A1086,raw_아이건설넷목록!$B:$R,6,FALSE)</f>
        <v>#N/A</v>
      </c>
      <c r="F1086" s="115" t="e">
        <f>VLOOKUP($A1086,raw_아이건설넷목록!$B:$R,5,FALSE)</f>
        <v>#N/A</v>
      </c>
      <c r="G1086" s="184"/>
      <c r="H1086" s="115" t="e">
        <f>VLOOKUP($A1086,raw_아이건설넷목록!$B:$R,8,FALSE)</f>
        <v>#N/A</v>
      </c>
      <c r="I1086" s="114" t="e">
        <f>IF(E1086="","-",IF(E1086&lt;1000000000,낙찰하한율!$B$3,IF(AND(E1086&lt;5000000000,E1086&gt;=1000000000),낙찰하한율!$B$4,IF(AND(E1086&gt;=5000000000,E1086&lt;10000000000),낙찰하한율!$B$5,IF(AND(E1086&gt;=10000000000,E1086&lt;30000000000),낙찰하한율!$B$6)))))</f>
        <v>#N/A</v>
      </c>
      <c r="J1086" s="115" t="e">
        <f t="shared" si="386"/>
        <v>#N/A</v>
      </c>
      <c r="K1086" s="115" t="e">
        <f>VLOOKUP($A1086,raw_아이건설넷목록!$B:$R,9,FALSE)</f>
        <v>#N/A</v>
      </c>
      <c r="L1086" s="115" t="e">
        <f t="shared" si="387"/>
        <v>#N/A</v>
      </c>
      <c r="M1086" s="120" t="e">
        <f t="shared" si="388"/>
        <v>#N/A</v>
      </c>
      <c r="N1086" s="115" t="e">
        <f t="shared" si="389"/>
        <v>#N/A</v>
      </c>
      <c r="O1086" s="119" t="e">
        <f t="shared" si="390"/>
        <v>#N/A</v>
      </c>
      <c r="P1086" s="119"/>
      <c r="Q1086" s="116" t="e">
        <f t="shared" si="391"/>
        <v>#N/A</v>
      </c>
      <c r="R1086" s="134" t="e">
        <f>VLOOKUP(A1086,raw_아이건설넷결과!C:J,8,FALSE)</f>
        <v>#N/A</v>
      </c>
      <c r="S1086" s="115" t="e">
        <f>VLOOKUP(A1086,raw_아이건설넷결과!C:N,10,FALSE)</f>
        <v>#N/A</v>
      </c>
      <c r="T1086" s="126" t="e">
        <f t="shared" si="392"/>
        <v>#N/A</v>
      </c>
      <c r="U1086" s="123" t="e">
        <f t="shared" si="393"/>
        <v>#N/A</v>
      </c>
      <c r="V1086" s="123"/>
      <c r="W1086" s="178" t="e">
        <f>VLOOKUP(A1086,raw_아이건설넷결과!C:H,6,FALSE)</f>
        <v>#N/A</v>
      </c>
      <c r="X1086" s="84" t="e">
        <f t="shared" si="394"/>
        <v>#N/A</v>
      </c>
      <c r="Y1086" s="118" t="e">
        <f t="shared" si="395"/>
        <v>#N/A</v>
      </c>
      <c r="Z1086" s="121" t="e">
        <f t="shared" si="396"/>
        <v>#N/A</v>
      </c>
      <c r="AA1086" s="83" t="e">
        <f t="shared" si="397"/>
        <v>#N/A</v>
      </c>
      <c r="AB1086" s="118" t="e">
        <f t="shared" si="398"/>
        <v>#N/A</v>
      </c>
      <c r="AC1086" s="61" t="e">
        <f>INDEX(raw_공고목록!A:A,MATCH(직접!$A1086,raw_공고목록!C:C,0))</f>
        <v>#N/A</v>
      </c>
      <c r="AD1086" s="61" t="e">
        <f t="shared" si="399"/>
        <v>#N/A</v>
      </c>
      <c r="AE1086" s="186" t="e">
        <f>LEFT(VLOOKUP($A1086,raw_공고목록!$C:$X,7,FALSE),10)</f>
        <v>#N/A</v>
      </c>
      <c r="AF1086" s="9" t="e">
        <f>VLOOKUP(A1086,raw_부광!A:L,12,FALSE)</f>
        <v>#N/A</v>
      </c>
    </row>
    <row r="1087" spans="2:32" ht="12.6" customHeight="1">
      <c r="B1087" s="189" t="e">
        <f>VLOOKUP(A1087,raw_아이건설넷목록!$B:$R,2,FALSE)</f>
        <v>#N/A</v>
      </c>
      <c r="C1087" s="18" t="e">
        <f>VLOOKUP($A1087,raw_아이건설넷목록!$B:$R,10,FALSE)</f>
        <v>#N/A</v>
      </c>
      <c r="D1087" s="19" t="s">
        <v>20</v>
      </c>
      <c r="E1087" s="115" t="e">
        <f>VLOOKUP($A1087,raw_아이건설넷목록!$B:$R,6,FALSE)</f>
        <v>#N/A</v>
      </c>
      <c r="F1087" s="115" t="e">
        <f>VLOOKUP($A1087,raw_아이건설넷목록!$B:$R,5,FALSE)</f>
        <v>#N/A</v>
      </c>
      <c r="G1087" s="184"/>
      <c r="H1087" s="115" t="e">
        <f>VLOOKUP($A1087,raw_아이건설넷목록!$B:$R,8,FALSE)</f>
        <v>#N/A</v>
      </c>
      <c r="I1087" s="114" t="e">
        <f>IF(E1087="","-",IF(E1087&lt;1000000000,낙찰하한율!$B$3,IF(AND(E1087&lt;5000000000,E1087&gt;=1000000000),낙찰하한율!$B$4,IF(AND(E1087&gt;=5000000000,E1087&lt;10000000000),낙찰하한율!$B$5,IF(AND(E1087&gt;=10000000000,E1087&lt;30000000000),낙찰하한율!$B$6)))))</f>
        <v>#N/A</v>
      </c>
      <c r="J1087" s="115" t="e">
        <f t="shared" si="386"/>
        <v>#N/A</v>
      </c>
      <c r="K1087" s="115" t="e">
        <f>VLOOKUP($A1087,raw_아이건설넷목록!$B:$R,9,FALSE)</f>
        <v>#N/A</v>
      </c>
      <c r="L1087" s="115" t="e">
        <f t="shared" si="387"/>
        <v>#N/A</v>
      </c>
      <c r="M1087" s="120" t="e">
        <f t="shared" si="388"/>
        <v>#N/A</v>
      </c>
      <c r="N1087" s="115" t="e">
        <f t="shared" si="389"/>
        <v>#N/A</v>
      </c>
      <c r="O1087" s="119" t="e">
        <f t="shared" si="390"/>
        <v>#N/A</v>
      </c>
      <c r="P1087" s="119"/>
      <c r="Q1087" s="116" t="e">
        <f t="shared" si="391"/>
        <v>#N/A</v>
      </c>
      <c r="R1087" s="134" t="e">
        <f>VLOOKUP(A1087,raw_아이건설넷결과!C:J,8,FALSE)</f>
        <v>#N/A</v>
      </c>
      <c r="S1087" s="115" t="e">
        <f>VLOOKUP(A1087,raw_아이건설넷결과!C:N,10,FALSE)</f>
        <v>#N/A</v>
      </c>
      <c r="T1087" s="126" t="e">
        <f t="shared" si="392"/>
        <v>#N/A</v>
      </c>
      <c r="U1087" s="123" t="e">
        <f t="shared" si="393"/>
        <v>#N/A</v>
      </c>
      <c r="V1087" s="123"/>
      <c r="W1087" s="178" t="e">
        <f>VLOOKUP(A1087,raw_아이건설넷결과!C:H,6,FALSE)</f>
        <v>#N/A</v>
      </c>
      <c r="X1087" s="84" t="e">
        <f t="shared" si="394"/>
        <v>#N/A</v>
      </c>
      <c r="Y1087" s="118" t="e">
        <f t="shared" si="395"/>
        <v>#N/A</v>
      </c>
      <c r="Z1087" s="121" t="e">
        <f t="shared" si="396"/>
        <v>#N/A</v>
      </c>
      <c r="AA1087" s="83" t="e">
        <f t="shared" si="397"/>
        <v>#N/A</v>
      </c>
      <c r="AB1087" s="118" t="e">
        <f t="shared" si="398"/>
        <v>#N/A</v>
      </c>
      <c r="AC1087" s="61" t="e">
        <f>INDEX(raw_공고목록!A:A,MATCH(직접!$A1087,raw_공고목록!C:C,0))</f>
        <v>#N/A</v>
      </c>
      <c r="AD1087" s="61" t="e">
        <f t="shared" si="399"/>
        <v>#N/A</v>
      </c>
      <c r="AE1087" s="186" t="e">
        <f>LEFT(VLOOKUP($A1087,raw_공고목록!$C:$X,7,FALSE),10)</f>
        <v>#N/A</v>
      </c>
      <c r="AF1087" s="9" t="e">
        <f>VLOOKUP(A1087,raw_부광!A:L,12,FALSE)</f>
        <v>#N/A</v>
      </c>
    </row>
    <row r="1088" spans="2:32" ht="12.6" customHeight="1">
      <c r="B1088" s="189" t="e">
        <f>VLOOKUP(A1088,raw_아이건설넷목록!$B:$R,2,FALSE)</f>
        <v>#N/A</v>
      </c>
      <c r="C1088" s="18" t="e">
        <f>VLOOKUP($A1088,raw_아이건설넷목록!$B:$R,10,FALSE)</f>
        <v>#N/A</v>
      </c>
      <c r="D1088" s="19" t="s">
        <v>20</v>
      </c>
      <c r="E1088" s="115" t="e">
        <f>VLOOKUP($A1088,raw_아이건설넷목록!$B:$R,6,FALSE)</f>
        <v>#N/A</v>
      </c>
      <c r="F1088" s="115" t="e">
        <f>VLOOKUP($A1088,raw_아이건설넷목록!$B:$R,5,FALSE)</f>
        <v>#N/A</v>
      </c>
      <c r="G1088" s="184"/>
      <c r="H1088" s="115" t="e">
        <f>VLOOKUP($A1088,raw_아이건설넷목록!$B:$R,8,FALSE)</f>
        <v>#N/A</v>
      </c>
      <c r="I1088" s="114" t="e">
        <f>IF(E1088="","-",IF(E1088&lt;1000000000,낙찰하한율!$B$3,IF(AND(E1088&lt;5000000000,E1088&gt;=1000000000),낙찰하한율!$B$4,IF(AND(E1088&gt;=5000000000,E1088&lt;10000000000),낙찰하한율!$B$5,IF(AND(E1088&gt;=10000000000,E1088&lt;30000000000),낙찰하한율!$B$6)))))</f>
        <v>#N/A</v>
      </c>
      <c r="J1088" s="115" t="e">
        <f t="shared" si="386"/>
        <v>#N/A</v>
      </c>
      <c r="K1088" s="115" t="e">
        <f>VLOOKUP($A1088,raw_아이건설넷목록!$B:$R,9,FALSE)</f>
        <v>#N/A</v>
      </c>
      <c r="L1088" s="115" t="e">
        <f t="shared" si="387"/>
        <v>#N/A</v>
      </c>
      <c r="M1088" s="120" t="e">
        <f t="shared" si="388"/>
        <v>#N/A</v>
      </c>
      <c r="N1088" s="115" t="e">
        <f t="shared" si="389"/>
        <v>#N/A</v>
      </c>
      <c r="O1088" s="119" t="e">
        <f t="shared" si="390"/>
        <v>#N/A</v>
      </c>
      <c r="P1088" s="119"/>
      <c r="Q1088" s="116" t="e">
        <f t="shared" si="391"/>
        <v>#N/A</v>
      </c>
      <c r="R1088" s="134" t="e">
        <f>VLOOKUP(A1088,raw_아이건설넷결과!C:J,8,FALSE)</f>
        <v>#N/A</v>
      </c>
      <c r="S1088" s="115" t="e">
        <f>VLOOKUP(A1088,raw_아이건설넷결과!C:N,10,FALSE)</f>
        <v>#N/A</v>
      </c>
      <c r="T1088" s="126" t="e">
        <f t="shared" si="392"/>
        <v>#N/A</v>
      </c>
      <c r="U1088" s="123" t="e">
        <f t="shared" si="393"/>
        <v>#N/A</v>
      </c>
      <c r="V1088" s="123"/>
      <c r="W1088" s="178" t="e">
        <f>VLOOKUP(A1088,raw_아이건설넷결과!C:H,6,FALSE)</f>
        <v>#N/A</v>
      </c>
      <c r="X1088" s="84" t="e">
        <f t="shared" si="394"/>
        <v>#N/A</v>
      </c>
      <c r="Y1088" s="118" t="e">
        <f t="shared" si="395"/>
        <v>#N/A</v>
      </c>
      <c r="Z1088" s="121" t="e">
        <f t="shared" si="396"/>
        <v>#N/A</v>
      </c>
      <c r="AA1088" s="83" t="e">
        <f t="shared" si="397"/>
        <v>#N/A</v>
      </c>
      <c r="AB1088" s="118" t="e">
        <f t="shared" si="398"/>
        <v>#N/A</v>
      </c>
      <c r="AC1088" s="61" t="e">
        <f>INDEX(raw_공고목록!A:A,MATCH(직접!$A1088,raw_공고목록!C:C,0))</f>
        <v>#N/A</v>
      </c>
      <c r="AD1088" s="61" t="e">
        <f t="shared" si="399"/>
        <v>#N/A</v>
      </c>
      <c r="AE1088" s="186" t="e">
        <f>LEFT(VLOOKUP($A1088,raw_공고목록!$C:$X,7,FALSE),10)</f>
        <v>#N/A</v>
      </c>
      <c r="AF1088" s="9" t="e">
        <f>VLOOKUP(A1088,raw_부광!A:L,12,FALSE)</f>
        <v>#N/A</v>
      </c>
    </row>
    <row r="1089" spans="2:32" ht="12.6" customHeight="1">
      <c r="B1089" s="189" t="e">
        <f>VLOOKUP(A1089,raw_아이건설넷목록!$B:$R,2,FALSE)</f>
        <v>#N/A</v>
      </c>
      <c r="C1089" s="18" t="e">
        <f>VLOOKUP($A1089,raw_아이건설넷목록!$B:$R,10,FALSE)</f>
        <v>#N/A</v>
      </c>
      <c r="D1089" s="19" t="s">
        <v>20</v>
      </c>
      <c r="E1089" s="115" t="e">
        <f>VLOOKUP($A1089,raw_아이건설넷목록!$B:$R,6,FALSE)</f>
        <v>#N/A</v>
      </c>
      <c r="F1089" s="115" t="e">
        <f>VLOOKUP($A1089,raw_아이건설넷목록!$B:$R,5,FALSE)</f>
        <v>#N/A</v>
      </c>
      <c r="G1089" s="184"/>
      <c r="H1089" s="115" t="e">
        <f>VLOOKUP($A1089,raw_아이건설넷목록!$B:$R,8,FALSE)</f>
        <v>#N/A</v>
      </c>
      <c r="I1089" s="114" t="e">
        <f>IF(E1089="","-",IF(E1089&lt;1000000000,낙찰하한율!$B$3,IF(AND(E1089&lt;5000000000,E1089&gt;=1000000000),낙찰하한율!$B$4,IF(AND(E1089&gt;=5000000000,E1089&lt;10000000000),낙찰하한율!$B$5,IF(AND(E1089&gt;=10000000000,E1089&lt;30000000000),낙찰하한율!$B$6)))))</f>
        <v>#N/A</v>
      </c>
      <c r="J1089" s="115" t="e">
        <f t="shared" si="386"/>
        <v>#N/A</v>
      </c>
      <c r="K1089" s="115" t="e">
        <f>VLOOKUP($A1089,raw_아이건설넷목록!$B:$R,9,FALSE)</f>
        <v>#N/A</v>
      </c>
      <c r="L1089" s="115" t="e">
        <f t="shared" si="387"/>
        <v>#N/A</v>
      </c>
      <c r="M1089" s="120" t="e">
        <f t="shared" si="388"/>
        <v>#N/A</v>
      </c>
      <c r="N1089" s="115" t="e">
        <f t="shared" si="389"/>
        <v>#N/A</v>
      </c>
      <c r="O1089" s="119" t="e">
        <f t="shared" si="390"/>
        <v>#N/A</v>
      </c>
      <c r="P1089" s="119"/>
      <c r="Q1089" s="116" t="e">
        <f t="shared" si="391"/>
        <v>#N/A</v>
      </c>
      <c r="R1089" s="134" t="e">
        <f>VLOOKUP(A1089,raw_아이건설넷결과!C:J,8,FALSE)</f>
        <v>#N/A</v>
      </c>
      <c r="S1089" s="115" t="e">
        <f>VLOOKUP(A1089,raw_아이건설넷결과!C:N,10,FALSE)</f>
        <v>#N/A</v>
      </c>
      <c r="T1089" s="126" t="e">
        <f t="shared" si="392"/>
        <v>#N/A</v>
      </c>
      <c r="U1089" s="123" t="e">
        <f t="shared" si="393"/>
        <v>#N/A</v>
      </c>
      <c r="V1089" s="123"/>
      <c r="W1089" s="178" t="e">
        <f>VLOOKUP(A1089,raw_아이건설넷결과!C:H,6,FALSE)</f>
        <v>#N/A</v>
      </c>
      <c r="X1089" s="84" t="e">
        <f t="shared" si="394"/>
        <v>#N/A</v>
      </c>
      <c r="Y1089" s="118" t="e">
        <f t="shared" si="395"/>
        <v>#N/A</v>
      </c>
      <c r="Z1089" s="121" t="e">
        <f t="shared" si="396"/>
        <v>#N/A</v>
      </c>
      <c r="AA1089" s="83" t="e">
        <f t="shared" si="397"/>
        <v>#N/A</v>
      </c>
      <c r="AB1089" s="118" t="e">
        <f t="shared" si="398"/>
        <v>#N/A</v>
      </c>
      <c r="AC1089" s="61" t="e">
        <f>INDEX(raw_공고목록!A:A,MATCH(직접!$A1089,raw_공고목록!C:C,0))</f>
        <v>#N/A</v>
      </c>
      <c r="AD1089" s="61" t="e">
        <f t="shared" si="399"/>
        <v>#N/A</v>
      </c>
      <c r="AE1089" s="186" t="e">
        <f>LEFT(VLOOKUP($A1089,raw_공고목록!$C:$X,7,FALSE),10)</f>
        <v>#N/A</v>
      </c>
      <c r="AF1089" s="9" t="e">
        <f>VLOOKUP(A1089,raw_부광!A:L,12,FALSE)</f>
        <v>#N/A</v>
      </c>
    </row>
    <row r="1090" spans="2:32" ht="12.6" customHeight="1">
      <c r="B1090" s="189" t="e">
        <f>VLOOKUP(A1090,raw_아이건설넷목록!$B:$R,2,FALSE)</f>
        <v>#N/A</v>
      </c>
      <c r="C1090" s="18" t="e">
        <f>VLOOKUP($A1090,raw_아이건설넷목록!$B:$R,10,FALSE)</f>
        <v>#N/A</v>
      </c>
      <c r="D1090" s="19" t="s">
        <v>20</v>
      </c>
      <c r="E1090" s="115" t="e">
        <f>VLOOKUP($A1090,raw_아이건설넷목록!$B:$R,6,FALSE)</f>
        <v>#N/A</v>
      </c>
      <c r="F1090" s="115" t="e">
        <f>VLOOKUP($A1090,raw_아이건설넷목록!$B:$R,5,FALSE)</f>
        <v>#N/A</v>
      </c>
      <c r="G1090" s="184"/>
      <c r="H1090" s="115" t="e">
        <f>VLOOKUP($A1090,raw_아이건설넷목록!$B:$R,8,FALSE)</f>
        <v>#N/A</v>
      </c>
      <c r="I1090" s="114" t="e">
        <f>IF(E1090="","-",IF(E1090&lt;1000000000,낙찰하한율!$B$3,IF(AND(E1090&lt;5000000000,E1090&gt;=1000000000),낙찰하한율!$B$4,IF(AND(E1090&gt;=5000000000,E1090&lt;10000000000),낙찰하한율!$B$5,IF(AND(E1090&gt;=10000000000,E1090&lt;30000000000),낙찰하한율!$B$6)))))</f>
        <v>#N/A</v>
      </c>
      <c r="J1090" s="115" t="e">
        <f t="shared" si="386"/>
        <v>#N/A</v>
      </c>
      <c r="K1090" s="115" t="e">
        <f>VLOOKUP($A1090,raw_아이건설넷목록!$B:$R,9,FALSE)</f>
        <v>#N/A</v>
      </c>
      <c r="L1090" s="115" t="e">
        <f t="shared" si="387"/>
        <v>#N/A</v>
      </c>
      <c r="M1090" s="120" t="e">
        <f t="shared" si="388"/>
        <v>#N/A</v>
      </c>
      <c r="N1090" s="115" t="e">
        <f t="shared" si="389"/>
        <v>#N/A</v>
      </c>
      <c r="O1090" s="119" t="e">
        <f t="shared" si="390"/>
        <v>#N/A</v>
      </c>
      <c r="P1090" s="119"/>
      <c r="Q1090" s="116" t="e">
        <f t="shared" si="391"/>
        <v>#N/A</v>
      </c>
      <c r="R1090" s="134" t="e">
        <f>VLOOKUP(A1090,raw_아이건설넷결과!C:J,8,FALSE)</f>
        <v>#N/A</v>
      </c>
      <c r="S1090" s="115" t="e">
        <f>VLOOKUP(A1090,raw_아이건설넷결과!C:N,10,FALSE)</f>
        <v>#N/A</v>
      </c>
      <c r="T1090" s="126" t="e">
        <f t="shared" si="392"/>
        <v>#N/A</v>
      </c>
      <c r="U1090" s="123" t="e">
        <f t="shared" si="393"/>
        <v>#N/A</v>
      </c>
      <c r="V1090" s="123"/>
      <c r="W1090" s="178" t="e">
        <f>VLOOKUP(A1090,raw_아이건설넷결과!C:H,6,FALSE)</f>
        <v>#N/A</v>
      </c>
      <c r="X1090" s="84" t="e">
        <f t="shared" si="394"/>
        <v>#N/A</v>
      </c>
      <c r="Y1090" s="118" t="e">
        <f t="shared" si="395"/>
        <v>#N/A</v>
      </c>
      <c r="Z1090" s="121" t="e">
        <f t="shared" si="396"/>
        <v>#N/A</v>
      </c>
      <c r="AA1090" s="83" t="e">
        <f t="shared" si="397"/>
        <v>#N/A</v>
      </c>
      <c r="AB1090" s="118" t="e">
        <f t="shared" si="398"/>
        <v>#N/A</v>
      </c>
      <c r="AC1090" s="61" t="e">
        <f>INDEX(raw_공고목록!A:A,MATCH(직접!$A1090,raw_공고목록!C:C,0))</f>
        <v>#N/A</v>
      </c>
      <c r="AD1090" s="61" t="e">
        <f t="shared" si="399"/>
        <v>#N/A</v>
      </c>
      <c r="AE1090" s="186" t="e">
        <f>LEFT(VLOOKUP($A1090,raw_공고목록!$C:$X,7,FALSE),10)</f>
        <v>#N/A</v>
      </c>
      <c r="AF1090" s="9" t="e">
        <f>VLOOKUP(A1090,raw_부광!A:L,12,FALSE)</f>
        <v>#N/A</v>
      </c>
    </row>
    <row r="1091" spans="2:32" ht="12.6" customHeight="1">
      <c r="B1091" s="189" t="e">
        <f>VLOOKUP(A1091,raw_아이건설넷목록!$B:$R,2,FALSE)</f>
        <v>#N/A</v>
      </c>
      <c r="C1091" s="18" t="e">
        <f>VLOOKUP($A1091,raw_아이건설넷목록!$B:$R,10,FALSE)</f>
        <v>#N/A</v>
      </c>
      <c r="D1091" s="19" t="s">
        <v>20</v>
      </c>
      <c r="E1091" s="115" t="e">
        <f>VLOOKUP($A1091,raw_아이건설넷목록!$B:$R,6,FALSE)</f>
        <v>#N/A</v>
      </c>
      <c r="F1091" s="115" t="e">
        <f>VLOOKUP($A1091,raw_아이건설넷목록!$B:$R,5,FALSE)</f>
        <v>#N/A</v>
      </c>
      <c r="G1091" s="184"/>
      <c r="H1091" s="115" t="e">
        <f>VLOOKUP($A1091,raw_아이건설넷목록!$B:$R,8,FALSE)</f>
        <v>#N/A</v>
      </c>
      <c r="I1091" s="114" t="e">
        <f>IF(E1091="","-",IF(E1091&lt;1000000000,낙찰하한율!$B$3,IF(AND(E1091&lt;5000000000,E1091&gt;=1000000000),낙찰하한율!$B$4,IF(AND(E1091&gt;=5000000000,E1091&lt;10000000000),낙찰하한율!$B$5,IF(AND(E1091&gt;=10000000000,E1091&lt;30000000000),낙찰하한율!$B$6)))))</f>
        <v>#N/A</v>
      </c>
      <c r="J1091" s="115" t="e">
        <f t="shared" si="386"/>
        <v>#N/A</v>
      </c>
      <c r="K1091" s="115" t="e">
        <f>VLOOKUP($A1091,raw_아이건설넷목록!$B:$R,9,FALSE)</f>
        <v>#N/A</v>
      </c>
      <c r="L1091" s="115" t="e">
        <f t="shared" si="387"/>
        <v>#N/A</v>
      </c>
      <c r="M1091" s="120" t="e">
        <f t="shared" si="388"/>
        <v>#N/A</v>
      </c>
      <c r="N1091" s="115" t="e">
        <f t="shared" si="389"/>
        <v>#N/A</v>
      </c>
      <c r="O1091" s="119" t="e">
        <f t="shared" si="390"/>
        <v>#N/A</v>
      </c>
      <c r="P1091" s="119"/>
      <c r="Q1091" s="116" t="e">
        <f t="shared" si="391"/>
        <v>#N/A</v>
      </c>
      <c r="R1091" s="134" t="e">
        <f>VLOOKUP(A1091,raw_아이건설넷결과!C:J,8,FALSE)</f>
        <v>#N/A</v>
      </c>
      <c r="S1091" s="115" t="e">
        <f>VLOOKUP(A1091,raw_아이건설넷결과!C:N,10,FALSE)</f>
        <v>#N/A</v>
      </c>
      <c r="T1091" s="126" t="e">
        <f t="shared" si="392"/>
        <v>#N/A</v>
      </c>
      <c r="U1091" s="123" t="e">
        <f t="shared" si="393"/>
        <v>#N/A</v>
      </c>
      <c r="V1091" s="123"/>
      <c r="W1091" s="178" t="e">
        <f>VLOOKUP(A1091,raw_아이건설넷결과!C:H,6,FALSE)</f>
        <v>#N/A</v>
      </c>
      <c r="X1091" s="84" t="e">
        <f t="shared" si="394"/>
        <v>#N/A</v>
      </c>
      <c r="Y1091" s="118" t="e">
        <f t="shared" si="395"/>
        <v>#N/A</v>
      </c>
      <c r="Z1091" s="121" t="e">
        <f t="shared" si="396"/>
        <v>#N/A</v>
      </c>
      <c r="AA1091" s="83" t="e">
        <f t="shared" si="397"/>
        <v>#N/A</v>
      </c>
      <c r="AB1091" s="118" t="e">
        <f t="shared" si="398"/>
        <v>#N/A</v>
      </c>
      <c r="AC1091" s="61" t="e">
        <f>INDEX(raw_공고목록!A:A,MATCH(직접!$A1091,raw_공고목록!C:C,0))</f>
        <v>#N/A</v>
      </c>
      <c r="AD1091" s="61" t="e">
        <f t="shared" si="399"/>
        <v>#N/A</v>
      </c>
      <c r="AE1091" s="186" t="e">
        <f>LEFT(VLOOKUP($A1091,raw_공고목록!$C:$X,7,FALSE),10)</f>
        <v>#N/A</v>
      </c>
      <c r="AF1091" s="9" t="e">
        <f>VLOOKUP(A1091,raw_부광!A:L,12,FALSE)</f>
        <v>#N/A</v>
      </c>
    </row>
    <row r="1092" spans="2:32" ht="12.6" customHeight="1">
      <c r="B1092" s="189" t="e">
        <f>VLOOKUP(A1092,raw_아이건설넷목록!$B:$R,2,FALSE)</f>
        <v>#N/A</v>
      </c>
      <c r="C1092" s="18" t="e">
        <f>VLOOKUP($A1092,raw_아이건설넷목록!$B:$R,10,FALSE)</f>
        <v>#N/A</v>
      </c>
      <c r="D1092" s="19" t="s">
        <v>20</v>
      </c>
      <c r="E1092" s="115" t="e">
        <f>VLOOKUP($A1092,raw_아이건설넷목록!$B:$R,6,FALSE)</f>
        <v>#N/A</v>
      </c>
      <c r="F1092" s="115" t="e">
        <f>VLOOKUP($A1092,raw_아이건설넷목록!$B:$R,5,FALSE)</f>
        <v>#N/A</v>
      </c>
      <c r="G1092" s="184"/>
      <c r="H1092" s="115" t="e">
        <f>VLOOKUP($A1092,raw_아이건설넷목록!$B:$R,8,FALSE)</f>
        <v>#N/A</v>
      </c>
      <c r="I1092" s="114" t="e">
        <f>IF(E1092="","-",IF(E1092&lt;1000000000,낙찰하한율!$B$3,IF(AND(E1092&lt;5000000000,E1092&gt;=1000000000),낙찰하한율!$B$4,IF(AND(E1092&gt;=5000000000,E1092&lt;10000000000),낙찰하한율!$B$5,IF(AND(E1092&gt;=10000000000,E1092&lt;30000000000),낙찰하한율!$B$6)))))</f>
        <v>#N/A</v>
      </c>
      <c r="J1092" s="115" t="e">
        <f t="shared" si="386"/>
        <v>#N/A</v>
      </c>
      <c r="K1092" s="115" t="e">
        <f>VLOOKUP($A1092,raw_아이건설넷목록!$B:$R,9,FALSE)</f>
        <v>#N/A</v>
      </c>
      <c r="L1092" s="115" t="e">
        <f t="shared" si="387"/>
        <v>#N/A</v>
      </c>
      <c r="M1092" s="120" t="e">
        <f t="shared" si="388"/>
        <v>#N/A</v>
      </c>
      <c r="N1092" s="115" t="e">
        <f t="shared" si="389"/>
        <v>#N/A</v>
      </c>
      <c r="O1092" s="119" t="e">
        <f t="shared" si="390"/>
        <v>#N/A</v>
      </c>
      <c r="P1092" s="119"/>
      <c r="Q1092" s="116" t="e">
        <f t="shared" si="391"/>
        <v>#N/A</v>
      </c>
      <c r="R1092" s="134" t="e">
        <f>VLOOKUP(A1092,raw_아이건설넷결과!C:J,8,FALSE)</f>
        <v>#N/A</v>
      </c>
      <c r="S1092" s="115" t="e">
        <f>VLOOKUP(A1092,raw_아이건설넷결과!C:N,10,FALSE)</f>
        <v>#N/A</v>
      </c>
      <c r="T1092" s="126" t="e">
        <f t="shared" si="392"/>
        <v>#N/A</v>
      </c>
      <c r="U1092" s="123" t="e">
        <f t="shared" si="393"/>
        <v>#N/A</v>
      </c>
      <c r="V1092" s="123"/>
      <c r="W1092" s="178" t="e">
        <f>VLOOKUP(A1092,raw_아이건설넷결과!C:H,6,FALSE)</f>
        <v>#N/A</v>
      </c>
      <c r="X1092" s="84" t="e">
        <f t="shared" si="394"/>
        <v>#N/A</v>
      </c>
      <c r="Y1092" s="118" t="e">
        <f t="shared" si="395"/>
        <v>#N/A</v>
      </c>
      <c r="Z1092" s="121" t="e">
        <f t="shared" si="396"/>
        <v>#N/A</v>
      </c>
      <c r="AA1092" s="83" t="e">
        <f t="shared" si="397"/>
        <v>#N/A</v>
      </c>
      <c r="AB1092" s="118" t="e">
        <f t="shared" si="398"/>
        <v>#N/A</v>
      </c>
      <c r="AC1092" s="61" t="e">
        <f>INDEX(raw_공고목록!A:A,MATCH(직접!$A1092,raw_공고목록!C:C,0))</f>
        <v>#N/A</v>
      </c>
      <c r="AD1092" s="61" t="e">
        <f t="shared" si="399"/>
        <v>#N/A</v>
      </c>
      <c r="AE1092" s="186" t="e">
        <f>LEFT(VLOOKUP($A1092,raw_공고목록!$C:$X,7,FALSE),10)</f>
        <v>#N/A</v>
      </c>
      <c r="AF1092" s="9" t="e">
        <f>VLOOKUP(A1092,raw_부광!A:L,12,FALSE)</f>
        <v>#N/A</v>
      </c>
    </row>
    <row r="1093" spans="2:32" ht="12.6" customHeight="1">
      <c r="B1093" s="189" t="e">
        <f>VLOOKUP(A1093,raw_아이건설넷목록!$B:$R,2,FALSE)</f>
        <v>#N/A</v>
      </c>
      <c r="C1093" s="18" t="e">
        <f>VLOOKUP($A1093,raw_아이건설넷목록!$B:$R,10,FALSE)</f>
        <v>#N/A</v>
      </c>
      <c r="D1093" s="19" t="s">
        <v>20</v>
      </c>
      <c r="E1093" s="115" t="e">
        <f>VLOOKUP($A1093,raw_아이건설넷목록!$B:$R,6,FALSE)</f>
        <v>#N/A</v>
      </c>
      <c r="F1093" s="115" t="e">
        <f>VLOOKUP($A1093,raw_아이건설넷목록!$B:$R,5,FALSE)</f>
        <v>#N/A</v>
      </c>
      <c r="G1093" s="184"/>
      <c r="H1093" s="115" t="e">
        <f>VLOOKUP($A1093,raw_아이건설넷목록!$B:$R,8,FALSE)</f>
        <v>#N/A</v>
      </c>
      <c r="I1093" s="114" t="e">
        <f>IF(E1093="","-",IF(E1093&lt;1000000000,낙찰하한율!$B$3,IF(AND(E1093&lt;5000000000,E1093&gt;=1000000000),낙찰하한율!$B$4,IF(AND(E1093&gt;=5000000000,E1093&lt;10000000000),낙찰하한율!$B$5,IF(AND(E1093&gt;=10000000000,E1093&lt;30000000000),낙찰하한율!$B$6)))))</f>
        <v>#N/A</v>
      </c>
      <c r="J1093" s="115" t="e">
        <f t="shared" si="386"/>
        <v>#N/A</v>
      </c>
      <c r="K1093" s="115" t="e">
        <f>VLOOKUP($A1093,raw_아이건설넷목록!$B:$R,9,FALSE)</f>
        <v>#N/A</v>
      </c>
      <c r="L1093" s="115" t="e">
        <f t="shared" si="387"/>
        <v>#N/A</v>
      </c>
      <c r="M1093" s="120" t="e">
        <f t="shared" si="388"/>
        <v>#N/A</v>
      </c>
      <c r="N1093" s="115" t="e">
        <f t="shared" si="389"/>
        <v>#N/A</v>
      </c>
      <c r="O1093" s="119" t="e">
        <f t="shared" si="390"/>
        <v>#N/A</v>
      </c>
      <c r="P1093" s="119"/>
      <c r="Q1093" s="116" t="e">
        <f t="shared" si="391"/>
        <v>#N/A</v>
      </c>
      <c r="R1093" s="134" t="e">
        <f>VLOOKUP(A1093,raw_아이건설넷결과!C:J,8,FALSE)</f>
        <v>#N/A</v>
      </c>
      <c r="S1093" s="115" t="e">
        <f>VLOOKUP(A1093,raw_아이건설넷결과!C:N,10,FALSE)</f>
        <v>#N/A</v>
      </c>
      <c r="T1093" s="126" t="e">
        <f t="shared" si="392"/>
        <v>#N/A</v>
      </c>
      <c r="U1093" s="123" t="e">
        <f t="shared" si="393"/>
        <v>#N/A</v>
      </c>
      <c r="V1093" s="123"/>
      <c r="W1093" s="178" t="e">
        <f>VLOOKUP(A1093,raw_아이건설넷결과!C:H,6,FALSE)</f>
        <v>#N/A</v>
      </c>
      <c r="X1093" s="84" t="e">
        <f t="shared" si="394"/>
        <v>#N/A</v>
      </c>
      <c r="Y1093" s="118" t="e">
        <f t="shared" si="395"/>
        <v>#N/A</v>
      </c>
      <c r="Z1093" s="121" t="e">
        <f t="shared" si="396"/>
        <v>#N/A</v>
      </c>
      <c r="AA1093" s="83" t="e">
        <f t="shared" si="397"/>
        <v>#N/A</v>
      </c>
      <c r="AB1093" s="118" t="e">
        <f t="shared" si="398"/>
        <v>#N/A</v>
      </c>
      <c r="AC1093" s="61" t="e">
        <f>INDEX(raw_공고목록!A:A,MATCH(직접!$A1093,raw_공고목록!C:C,0))</f>
        <v>#N/A</v>
      </c>
      <c r="AD1093" s="61" t="e">
        <f t="shared" si="399"/>
        <v>#N/A</v>
      </c>
      <c r="AE1093" s="186" t="e">
        <f>LEFT(VLOOKUP($A1093,raw_공고목록!$C:$X,7,FALSE),10)</f>
        <v>#N/A</v>
      </c>
      <c r="AF1093" s="9" t="e">
        <f>VLOOKUP(A1093,raw_부광!A:L,12,FALSE)</f>
        <v>#N/A</v>
      </c>
    </row>
    <row r="1094" spans="2:32" ht="12.6" customHeight="1">
      <c r="B1094" s="189" t="e">
        <f>VLOOKUP(A1094,raw_아이건설넷목록!$B:$R,2,FALSE)</f>
        <v>#N/A</v>
      </c>
      <c r="C1094" s="18" t="e">
        <f>VLOOKUP($A1094,raw_아이건설넷목록!$B:$R,10,FALSE)</f>
        <v>#N/A</v>
      </c>
      <c r="D1094" s="19" t="s">
        <v>20</v>
      </c>
      <c r="E1094" s="115" t="e">
        <f>VLOOKUP($A1094,raw_아이건설넷목록!$B:$R,6,FALSE)</f>
        <v>#N/A</v>
      </c>
      <c r="F1094" s="115" t="e">
        <f>VLOOKUP($A1094,raw_아이건설넷목록!$B:$R,5,FALSE)</f>
        <v>#N/A</v>
      </c>
      <c r="G1094" s="184"/>
      <c r="H1094" s="115" t="e">
        <f>VLOOKUP($A1094,raw_아이건설넷목록!$B:$R,8,FALSE)</f>
        <v>#N/A</v>
      </c>
      <c r="I1094" s="114" t="e">
        <f>IF(E1094="","-",IF(E1094&lt;1000000000,낙찰하한율!$B$3,IF(AND(E1094&lt;5000000000,E1094&gt;=1000000000),낙찰하한율!$B$4,IF(AND(E1094&gt;=5000000000,E1094&lt;10000000000),낙찰하한율!$B$5,IF(AND(E1094&gt;=10000000000,E1094&lt;30000000000),낙찰하한율!$B$6)))))</f>
        <v>#N/A</v>
      </c>
      <c r="J1094" s="115" t="e">
        <f t="shared" si="386"/>
        <v>#N/A</v>
      </c>
      <c r="K1094" s="115" t="e">
        <f>VLOOKUP($A1094,raw_아이건설넷목록!$B:$R,9,FALSE)</f>
        <v>#N/A</v>
      </c>
      <c r="L1094" s="115" t="e">
        <f t="shared" si="387"/>
        <v>#N/A</v>
      </c>
      <c r="M1094" s="120" t="e">
        <f t="shared" si="388"/>
        <v>#N/A</v>
      </c>
      <c r="N1094" s="115" t="e">
        <f t="shared" si="389"/>
        <v>#N/A</v>
      </c>
      <c r="O1094" s="119" t="e">
        <f t="shared" si="390"/>
        <v>#N/A</v>
      </c>
      <c r="P1094" s="119"/>
      <c r="Q1094" s="116" t="e">
        <f t="shared" si="391"/>
        <v>#N/A</v>
      </c>
      <c r="R1094" s="134" t="e">
        <f>VLOOKUP(A1094,raw_아이건설넷결과!C:J,8,FALSE)</f>
        <v>#N/A</v>
      </c>
      <c r="S1094" s="115" t="e">
        <f>VLOOKUP(A1094,raw_아이건설넷결과!C:N,10,FALSE)</f>
        <v>#N/A</v>
      </c>
      <c r="T1094" s="126" t="e">
        <f t="shared" si="392"/>
        <v>#N/A</v>
      </c>
      <c r="U1094" s="123" t="e">
        <f t="shared" si="393"/>
        <v>#N/A</v>
      </c>
      <c r="V1094" s="123"/>
      <c r="W1094" s="178" t="e">
        <f>VLOOKUP(A1094,raw_아이건설넷결과!C:H,6,FALSE)</f>
        <v>#N/A</v>
      </c>
      <c r="X1094" s="84" t="e">
        <f t="shared" si="394"/>
        <v>#N/A</v>
      </c>
      <c r="Y1094" s="118" t="e">
        <f t="shared" si="395"/>
        <v>#N/A</v>
      </c>
      <c r="Z1094" s="121" t="e">
        <f t="shared" si="396"/>
        <v>#N/A</v>
      </c>
      <c r="AA1094" s="83" t="e">
        <f t="shared" si="397"/>
        <v>#N/A</v>
      </c>
      <c r="AB1094" s="118" t="e">
        <f t="shared" si="398"/>
        <v>#N/A</v>
      </c>
      <c r="AC1094" s="61" t="e">
        <f>INDEX(raw_공고목록!A:A,MATCH(직접!$A1094,raw_공고목록!C:C,0))</f>
        <v>#N/A</v>
      </c>
      <c r="AD1094" s="61" t="e">
        <f t="shared" si="399"/>
        <v>#N/A</v>
      </c>
      <c r="AE1094" s="186" t="e">
        <f>LEFT(VLOOKUP($A1094,raw_공고목록!$C:$X,7,FALSE),10)</f>
        <v>#N/A</v>
      </c>
      <c r="AF1094" s="9" t="e">
        <f>VLOOKUP(A1094,raw_부광!A:L,12,FALSE)</f>
        <v>#N/A</v>
      </c>
    </row>
    <row r="1095" spans="2:32" ht="12.6" customHeight="1">
      <c r="B1095" s="189" t="e">
        <f>VLOOKUP(A1095,raw_아이건설넷목록!$B:$R,2,FALSE)</f>
        <v>#N/A</v>
      </c>
      <c r="C1095" s="18" t="e">
        <f>VLOOKUP($A1095,raw_아이건설넷목록!$B:$R,10,FALSE)</f>
        <v>#N/A</v>
      </c>
      <c r="D1095" s="19" t="s">
        <v>20</v>
      </c>
      <c r="E1095" s="115" t="e">
        <f>VLOOKUP($A1095,raw_아이건설넷목록!$B:$R,6,FALSE)</f>
        <v>#N/A</v>
      </c>
      <c r="F1095" s="115" t="e">
        <f>VLOOKUP($A1095,raw_아이건설넷목록!$B:$R,5,FALSE)</f>
        <v>#N/A</v>
      </c>
      <c r="G1095" s="184"/>
      <c r="H1095" s="115" t="e">
        <f>VLOOKUP($A1095,raw_아이건설넷목록!$B:$R,8,FALSE)</f>
        <v>#N/A</v>
      </c>
      <c r="I1095" s="114" t="e">
        <f>IF(E1095="","-",IF(E1095&lt;1000000000,낙찰하한율!$B$3,IF(AND(E1095&lt;5000000000,E1095&gt;=1000000000),낙찰하한율!$B$4,IF(AND(E1095&gt;=5000000000,E1095&lt;10000000000),낙찰하한율!$B$5,IF(AND(E1095&gt;=10000000000,E1095&lt;30000000000),낙찰하한율!$B$6)))))</f>
        <v>#N/A</v>
      </c>
      <c r="J1095" s="115" t="e">
        <f t="shared" si="386"/>
        <v>#N/A</v>
      </c>
      <c r="K1095" s="115" t="e">
        <f>VLOOKUP($A1095,raw_아이건설넷목록!$B:$R,9,FALSE)</f>
        <v>#N/A</v>
      </c>
      <c r="L1095" s="115" t="e">
        <f t="shared" si="387"/>
        <v>#N/A</v>
      </c>
      <c r="M1095" s="120" t="e">
        <f t="shared" si="388"/>
        <v>#N/A</v>
      </c>
      <c r="N1095" s="115" t="e">
        <f t="shared" si="389"/>
        <v>#N/A</v>
      </c>
      <c r="O1095" s="119" t="e">
        <f t="shared" si="390"/>
        <v>#N/A</v>
      </c>
      <c r="P1095" s="119"/>
      <c r="Q1095" s="116" t="e">
        <f t="shared" si="391"/>
        <v>#N/A</v>
      </c>
      <c r="R1095" s="134" t="e">
        <f>VLOOKUP(A1095,raw_아이건설넷결과!C:J,8,FALSE)</f>
        <v>#N/A</v>
      </c>
      <c r="S1095" s="115" t="e">
        <f>VLOOKUP(A1095,raw_아이건설넷결과!C:N,10,FALSE)</f>
        <v>#N/A</v>
      </c>
      <c r="T1095" s="126" t="e">
        <f t="shared" si="392"/>
        <v>#N/A</v>
      </c>
      <c r="U1095" s="123" t="e">
        <f t="shared" si="393"/>
        <v>#N/A</v>
      </c>
      <c r="V1095" s="123"/>
      <c r="W1095" s="178" t="e">
        <f>VLOOKUP(A1095,raw_아이건설넷결과!C:H,6,FALSE)</f>
        <v>#N/A</v>
      </c>
      <c r="X1095" s="84" t="e">
        <f t="shared" si="394"/>
        <v>#N/A</v>
      </c>
      <c r="Y1095" s="118" t="e">
        <f t="shared" si="395"/>
        <v>#N/A</v>
      </c>
      <c r="Z1095" s="121" t="e">
        <f t="shared" si="396"/>
        <v>#N/A</v>
      </c>
      <c r="AA1095" s="83" t="e">
        <f t="shared" si="397"/>
        <v>#N/A</v>
      </c>
      <c r="AB1095" s="118" t="e">
        <f t="shared" si="398"/>
        <v>#N/A</v>
      </c>
      <c r="AC1095" s="61" t="e">
        <f>INDEX(raw_공고목록!A:A,MATCH(직접!$A1095,raw_공고목록!C:C,0))</f>
        <v>#N/A</v>
      </c>
      <c r="AD1095" s="61" t="e">
        <f t="shared" si="399"/>
        <v>#N/A</v>
      </c>
      <c r="AE1095" s="186" t="e">
        <f>LEFT(VLOOKUP($A1095,raw_공고목록!$C:$X,7,FALSE),10)</f>
        <v>#N/A</v>
      </c>
      <c r="AF1095" s="9" t="e">
        <f>VLOOKUP(A1095,raw_부광!A:L,12,FALSE)</f>
        <v>#N/A</v>
      </c>
    </row>
    <row r="1096" spans="2:32" ht="12.6" customHeight="1">
      <c r="B1096" s="189" t="e">
        <f>VLOOKUP(A1096,raw_아이건설넷목록!$B:$R,2,FALSE)</f>
        <v>#N/A</v>
      </c>
      <c r="C1096" s="18" t="e">
        <f>VLOOKUP($A1096,raw_아이건설넷목록!$B:$R,10,FALSE)</f>
        <v>#N/A</v>
      </c>
      <c r="D1096" s="19" t="s">
        <v>20</v>
      </c>
      <c r="E1096" s="115" t="e">
        <f>VLOOKUP($A1096,raw_아이건설넷목록!$B:$R,6,FALSE)</f>
        <v>#N/A</v>
      </c>
      <c r="F1096" s="115" t="e">
        <f>VLOOKUP($A1096,raw_아이건설넷목록!$B:$R,5,FALSE)</f>
        <v>#N/A</v>
      </c>
      <c r="G1096" s="184"/>
      <c r="H1096" s="115" t="e">
        <f>VLOOKUP($A1096,raw_아이건설넷목록!$B:$R,8,FALSE)</f>
        <v>#N/A</v>
      </c>
      <c r="I1096" s="114" t="e">
        <f>IF(E1096="","-",IF(E1096&lt;1000000000,낙찰하한율!$B$3,IF(AND(E1096&lt;5000000000,E1096&gt;=1000000000),낙찰하한율!$B$4,IF(AND(E1096&gt;=5000000000,E1096&lt;10000000000),낙찰하한율!$B$5,IF(AND(E1096&gt;=10000000000,E1096&lt;30000000000),낙찰하한율!$B$6)))))</f>
        <v>#N/A</v>
      </c>
      <c r="J1096" s="115" t="e">
        <f t="shared" si="386"/>
        <v>#N/A</v>
      </c>
      <c r="K1096" s="115" t="e">
        <f>VLOOKUP($A1096,raw_아이건설넷목록!$B:$R,9,FALSE)</f>
        <v>#N/A</v>
      </c>
      <c r="L1096" s="115" t="e">
        <f t="shared" si="387"/>
        <v>#N/A</v>
      </c>
      <c r="M1096" s="120" t="e">
        <f t="shared" si="388"/>
        <v>#N/A</v>
      </c>
      <c r="N1096" s="115" t="e">
        <f t="shared" si="389"/>
        <v>#N/A</v>
      </c>
      <c r="O1096" s="119" t="e">
        <f t="shared" si="390"/>
        <v>#N/A</v>
      </c>
      <c r="P1096" s="119"/>
      <c r="Q1096" s="116" t="e">
        <f t="shared" si="391"/>
        <v>#N/A</v>
      </c>
      <c r="R1096" s="134" t="e">
        <f>VLOOKUP(A1096,raw_아이건설넷결과!C:J,8,FALSE)</f>
        <v>#N/A</v>
      </c>
      <c r="S1096" s="115" t="e">
        <f>VLOOKUP(A1096,raw_아이건설넷결과!C:N,10,FALSE)</f>
        <v>#N/A</v>
      </c>
      <c r="T1096" s="126" t="e">
        <f t="shared" si="392"/>
        <v>#N/A</v>
      </c>
      <c r="U1096" s="123" t="e">
        <f t="shared" si="393"/>
        <v>#N/A</v>
      </c>
      <c r="V1096" s="123"/>
      <c r="W1096" s="178" t="e">
        <f>VLOOKUP(A1096,raw_아이건설넷결과!C:H,6,FALSE)</f>
        <v>#N/A</v>
      </c>
      <c r="X1096" s="84" t="e">
        <f t="shared" si="394"/>
        <v>#N/A</v>
      </c>
      <c r="Y1096" s="118" t="e">
        <f t="shared" si="395"/>
        <v>#N/A</v>
      </c>
      <c r="Z1096" s="121" t="e">
        <f t="shared" si="396"/>
        <v>#N/A</v>
      </c>
      <c r="AA1096" s="83" t="e">
        <f t="shared" si="397"/>
        <v>#N/A</v>
      </c>
      <c r="AB1096" s="118" t="e">
        <f t="shared" si="398"/>
        <v>#N/A</v>
      </c>
      <c r="AC1096" s="61" t="e">
        <f>INDEX(raw_공고목록!A:A,MATCH(직접!$A1096,raw_공고목록!C:C,0))</f>
        <v>#N/A</v>
      </c>
      <c r="AD1096" s="61" t="e">
        <f t="shared" si="399"/>
        <v>#N/A</v>
      </c>
      <c r="AE1096" s="186" t="e">
        <f>LEFT(VLOOKUP($A1096,raw_공고목록!$C:$X,7,FALSE),10)</f>
        <v>#N/A</v>
      </c>
      <c r="AF1096" s="9" t="e">
        <f>VLOOKUP(A1096,raw_부광!A:L,12,FALSE)</f>
        <v>#N/A</v>
      </c>
    </row>
    <row r="1097" spans="2:32" ht="12.6" customHeight="1">
      <c r="B1097" s="189" t="e">
        <f>VLOOKUP(A1097,raw_아이건설넷목록!$B:$R,2,FALSE)</f>
        <v>#N/A</v>
      </c>
      <c r="C1097" s="18" t="e">
        <f>VLOOKUP($A1097,raw_아이건설넷목록!$B:$R,10,FALSE)</f>
        <v>#N/A</v>
      </c>
      <c r="D1097" s="19" t="s">
        <v>20</v>
      </c>
      <c r="E1097" s="115" t="e">
        <f>VLOOKUP($A1097,raw_아이건설넷목록!$B:$R,6,FALSE)</f>
        <v>#N/A</v>
      </c>
      <c r="F1097" s="115" t="e">
        <f>VLOOKUP($A1097,raw_아이건설넷목록!$B:$R,5,FALSE)</f>
        <v>#N/A</v>
      </c>
      <c r="G1097" s="184"/>
      <c r="H1097" s="115" t="e">
        <f>VLOOKUP($A1097,raw_아이건설넷목록!$B:$R,8,FALSE)</f>
        <v>#N/A</v>
      </c>
      <c r="I1097" s="114" t="e">
        <f>IF(E1097="","-",IF(E1097&lt;1000000000,낙찰하한율!$B$3,IF(AND(E1097&lt;5000000000,E1097&gt;=1000000000),낙찰하한율!$B$4,IF(AND(E1097&gt;=5000000000,E1097&lt;10000000000),낙찰하한율!$B$5,IF(AND(E1097&gt;=10000000000,E1097&lt;30000000000),낙찰하한율!$B$6)))))</f>
        <v>#N/A</v>
      </c>
      <c r="J1097" s="115" t="e">
        <f t="shared" si="386"/>
        <v>#N/A</v>
      </c>
      <c r="K1097" s="115" t="e">
        <f>VLOOKUP($A1097,raw_아이건설넷목록!$B:$R,9,FALSE)</f>
        <v>#N/A</v>
      </c>
      <c r="L1097" s="115" t="e">
        <f t="shared" si="387"/>
        <v>#N/A</v>
      </c>
      <c r="M1097" s="120" t="e">
        <f t="shared" si="388"/>
        <v>#N/A</v>
      </c>
      <c r="N1097" s="115" t="e">
        <f t="shared" si="389"/>
        <v>#N/A</v>
      </c>
      <c r="O1097" s="119" t="e">
        <f t="shared" si="390"/>
        <v>#N/A</v>
      </c>
      <c r="P1097" s="119"/>
      <c r="Q1097" s="116" t="e">
        <f t="shared" si="391"/>
        <v>#N/A</v>
      </c>
      <c r="R1097" s="134" t="e">
        <f>VLOOKUP(A1097,raw_아이건설넷결과!C:J,8,FALSE)</f>
        <v>#N/A</v>
      </c>
      <c r="S1097" s="115" t="e">
        <f>VLOOKUP(A1097,raw_아이건설넷결과!C:N,10,FALSE)</f>
        <v>#N/A</v>
      </c>
      <c r="T1097" s="126" t="e">
        <f t="shared" si="392"/>
        <v>#N/A</v>
      </c>
      <c r="U1097" s="123" t="e">
        <f t="shared" si="393"/>
        <v>#N/A</v>
      </c>
      <c r="V1097" s="123"/>
      <c r="W1097" s="178" t="e">
        <f>VLOOKUP(A1097,raw_아이건설넷결과!C:H,6,FALSE)</f>
        <v>#N/A</v>
      </c>
      <c r="X1097" s="84" t="e">
        <f t="shared" si="394"/>
        <v>#N/A</v>
      </c>
      <c r="Y1097" s="118" t="e">
        <f t="shared" si="395"/>
        <v>#N/A</v>
      </c>
      <c r="Z1097" s="121" t="e">
        <f t="shared" si="396"/>
        <v>#N/A</v>
      </c>
      <c r="AA1097" s="83" t="e">
        <f t="shared" si="397"/>
        <v>#N/A</v>
      </c>
      <c r="AB1097" s="118" t="e">
        <f t="shared" si="398"/>
        <v>#N/A</v>
      </c>
      <c r="AC1097" s="61" t="e">
        <f>INDEX(raw_공고목록!A:A,MATCH(직접!$A1097,raw_공고목록!C:C,0))</f>
        <v>#N/A</v>
      </c>
      <c r="AD1097" s="61" t="e">
        <f t="shared" si="399"/>
        <v>#N/A</v>
      </c>
      <c r="AE1097" s="186" t="e">
        <f>LEFT(VLOOKUP($A1097,raw_공고목록!$C:$X,7,FALSE),10)</f>
        <v>#N/A</v>
      </c>
      <c r="AF1097" s="9" t="e">
        <f>VLOOKUP(A1097,raw_부광!A:L,12,FALSE)</f>
        <v>#N/A</v>
      </c>
    </row>
    <row r="1098" spans="2:32" ht="12.6" customHeight="1">
      <c r="B1098" s="189" t="e">
        <f>VLOOKUP(A1098,raw_아이건설넷목록!$B:$R,2,FALSE)</f>
        <v>#N/A</v>
      </c>
      <c r="C1098" s="18" t="e">
        <f>VLOOKUP($A1098,raw_아이건설넷목록!$B:$R,10,FALSE)</f>
        <v>#N/A</v>
      </c>
      <c r="D1098" s="19" t="s">
        <v>20</v>
      </c>
      <c r="E1098" s="115" t="e">
        <f>VLOOKUP($A1098,raw_아이건설넷목록!$B:$R,6,FALSE)</f>
        <v>#N/A</v>
      </c>
      <c r="F1098" s="115" t="e">
        <f>VLOOKUP($A1098,raw_아이건설넷목록!$B:$R,5,FALSE)</f>
        <v>#N/A</v>
      </c>
      <c r="G1098" s="184"/>
      <c r="H1098" s="115" t="e">
        <f>VLOOKUP($A1098,raw_아이건설넷목록!$B:$R,8,FALSE)</f>
        <v>#N/A</v>
      </c>
      <c r="I1098" s="114" t="e">
        <f>IF(E1098="","-",IF(E1098&lt;1000000000,낙찰하한율!$B$3,IF(AND(E1098&lt;5000000000,E1098&gt;=1000000000),낙찰하한율!$B$4,IF(AND(E1098&gt;=5000000000,E1098&lt;10000000000),낙찰하한율!$B$5,IF(AND(E1098&gt;=10000000000,E1098&lt;30000000000),낙찰하한율!$B$6)))))</f>
        <v>#N/A</v>
      </c>
      <c r="J1098" s="115" t="e">
        <f t="shared" si="386"/>
        <v>#N/A</v>
      </c>
      <c r="K1098" s="115" t="e">
        <f>VLOOKUP($A1098,raw_아이건설넷목록!$B:$R,9,FALSE)</f>
        <v>#N/A</v>
      </c>
      <c r="L1098" s="115" t="e">
        <f t="shared" si="387"/>
        <v>#N/A</v>
      </c>
      <c r="M1098" s="120" t="e">
        <f t="shared" si="388"/>
        <v>#N/A</v>
      </c>
      <c r="N1098" s="115" t="e">
        <f t="shared" si="389"/>
        <v>#N/A</v>
      </c>
      <c r="O1098" s="119" t="e">
        <f t="shared" si="390"/>
        <v>#N/A</v>
      </c>
      <c r="P1098" s="119"/>
      <c r="Q1098" s="116" t="e">
        <f t="shared" si="391"/>
        <v>#N/A</v>
      </c>
      <c r="R1098" s="134" t="e">
        <f>VLOOKUP(A1098,raw_아이건설넷결과!C:J,8,FALSE)</f>
        <v>#N/A</v>
      </c>
      <c r="S1098" s="115" t="e">
        <f>VLOOKUP(A1098,raw_아이건설넷결과!C:N,10,FALSE)</f>
        <v>#N/A</v>
      </c>
      <c r="T1098" s="126" t="e">
        <f t="shared" si="392"/>
        <v>#N/A</v>
      </c>
      <c r="U1098" s="123" t="e">
        <f t="shared" si="393"/>
        <v>#N/A</v>
      </c>
      <c r="V1098" s="123"/>
      <c r="W1098" s="178" t="e">
        <f>VLOOKUP(A1098,raw_아이건설넷결과!C:H,6,FALSE)</f>
        <v>#N/A</v>
      </c>
      <c r="X1098" s="84" t="e">
        <f t="shared" si="394"/>
        <v>#N/A</v>
      </c>
      <c r="Y1098" s="118" t="e">
        <f t="shared" si="395"/>
        <v>#N/A</v>
      </c>
      <c r="Z1098" s="121" t="e">
        <f t="shared" si="396"/>
        <v>#N/A</v>
      </c>
      <c r="AA1098" s="83" t="e">
        <f t="shared" si="397"/>
        <v>#N/A</v>
      </c>
      <c r="AB1098" s="118" t="e">
        <f t="shared" si="398"/>
        <v>#N/A</v>
      </c>
      <c r="AC1098" s="61" t="e">
        <f>INDEX(raw_공고목록!A:A,MATCH(직접!$A1098,raw_공고목록!C:C,0))</f>
        <v>#N/A</v>
      </c>
      <c r="AD1098" s="61" t="e">
        <f t="shared" si="399"/>
        <v>#N/A</v>
      </c>
      <c r="AE1098" s="186" t="e">
        <f>LEFT(VLOOKUP($A1098,raw_공고목록!$C:$X,7,FALSE),10)</f>
        <v>#N/A</v>
      </c>
      <c r="AF1098" s="9" t="e">
        <f>VLOOKUP(A1098,raw_부광!A:L,12,FALSE)</f>
        <v>#N/A</v>
      </c>
    </row>
    <row r="1099" spans="2:32" ht="12.6" customHeight="1">
      <c r="B1099" s="189" t="e">
        <f>VLOOKUP(A1099,raw_아이건설넷목록!$B:$R,2,FALSE)</f>
        <v>#N/A</v>
      </c>
      <c r="C1099" s="18" t="e">
        <f>VLOOKUP($A1099,raw_아이건설넷목록!$B:$R,10,FALSE)</f>
        <v>#N/A</v>
      </c>
      <c r="D1099" s="19" t="s">
        <v>20</v>
      </c>
      <c r="E1099" s="115" t="e">
        <f>VLOOKUP($A1099,raw_아이건설넷목록!$B:$R,6,FALSE)</f>
        <v>#N/A</v>
      </c>
      <c r="F1099" s="115" t="e">
        <f>VLOOKUP($A1099,raw_아이건설넷목록!$B:$R,5,FALSE)</f>
        <v>#N/A</v>
      </c>
      <c r="G1099" s="184"/>
      <c r="H1099" s="115" t="e">
        <f>VLOOKUP($A1099,raw_아이건설넷목록!$B:$R,8,FALSE)</f>
        <v>#N/A</v>
      </c>
      <c r="I1099" s="114" t="e">
        <f>IF(E1099="","-",IF(E1099&lt;1000000000,낙찰하한율!$B$3,IF(AND(E1099&lt;5000000000,E1099&gt;=1000000000),낙찰하한율!$B$4,IF(AND(E1099&gt;=5000000000,E1099&lt;10000000000),낙찰하한율!$B$5,IF(AND(E1099&gt;=10000000000,E1099&lt;30000000000),낙찰하한율!$B$6)))))</f>
        <v>#N/A</v>
      </c>
      <c r="J1099" s="115" t="e">
        <f t="shared" si="386"/>
        <v>#N/A</v>
      </c>
      <c r="K1099" s="115" t="e">
        <f>VLOOKUP($A1099,raw_아이건설넷목록!$B:$R,9,FALSE)</f>
        <v>#N/A</v>
      </c>
      <c r="L1099" s="115" t="e">
        <f t="shared" si="387"/>
        <v>#N/A</v>
      </c>
      <c r="M1099" s="120" t="e">
        <f t="shared" si="388"/>
        <v>#N/A</v>
      </c>
      <c r="N1099" s="115" t="e">
        <f t="shared" si="389"/>
        <v>#N/A</v>
      </c>
      <c r="O1099" s="119" t="e">
        <f t="shared" si="390"/>
        <v>#N/A</v>
      </c>
      <c r="P1099" s="119"/>
      <c r="Q1099" s="116" t="e">
        <f t="shared" si="391"/>
        <v>#N/A</v>
      </c>
      <c r="R1099" s="134" t="e">
        <f>VLOOKUP(A1099,raw_아이건설넷결과!C:J,8,FALSE)</f>
        <v>#N/A</v>
      </c>
      <c r="S1099" s="115" t="e">
        <f>VLOOKUP(A1099,raw_아이건설넷결과!C:N,10,FALSE)</f>
        <v>#N/A</v>
      </c>
      <c r="T1099" s="126" t="e">
        <f t="shared" si="392"/>
        <v>#N/A</v>
      </c>
      <c r="U1099" s="123" t="e">
        <f t="shared" si="393"/>
        <v>#N/A</v>
      </c>
      <c r="V1099" s="123"/>
      <c r="W1099" s="178" t="e">
        <f>VLOOKUP(A1099,raw_아이건설넷결과!C:H,6,FALSE)</f>
        <v>#N/A</v>
      </c>
      <c r="X1099" s="84" t="e">
        <f t="shared" si="394"/>
        <v>#N/A</v>
      </c>
      <c r="Y1099" s="118" t="e">
        <f t="shared" si="395"/>
        <v>#N/A</v>
      </c>
      <c r="Z1099" s="121" t="e">
        <f t="shared" si="396"/>
        <v>#N/A</v>
      </c>
      <c r="AA1099" s="83" t="e">
        <f t="shared" si="397"/>
        <v>#N/A</v>
      </c>
      <c r="AB1099" s="118" t="e">
        <f t="shared" si="398"/>
        <v>#N/A</v>
      </c>
      <c r="AC1099" s="61" t="e">
        <f>INDEX(raw_공고목록!A:A,MATCH(직접!$A1099,raw_공고목록!C:C,0))</f>
        <v>#N/A</v>
      </c>
      <c r="AD1099" s="61" t="e">
        <f t="shared" si="399"/>
        <v>#N/A</v>
      </c>
      <c r="AE1099" s="186" t="e">
        <f>LEFT(VLOOKUP($A1099,raw_공고목록!$C:$X,7,FALSE),10)</f>
        <v>#N/A</v>
      </c>
      <c r="AF1099" s="9" t="e">
        <f>VLOOKUP(A1099,raw_부광!A:L,12,FALSE)</f>
        <v>#N/A</v>
      </c>
    </row>
    <row r="1100" spans="2:32" ht="12.6" customHeight="1">
      <c r="B1100" s="189" t="e">
        <f>VLOOKUP(A1100,raw_아이건설넷목록!$B:$R,2,FALSE)</f>
        <v>#N/A</v>
      </c>
      <c r="C1100" s="18" t="e">
        <f>VLOOKUP($A1100,raw_아이건설넷목록!$B:$R,10,FALSE)</f>
        <v>#N/A</v>
      </c>
      <c r="D1100" s="19" t="s">
        <v>20</v>
      </c>
      <c r="E1100" s="115" t="e">
        <f>VLOOKUP($A1100,raw_아이건설넷목록!$B:$R,6,FALSE)</f>
        <v>#N/A</v>
      </c>
      <c r="F1100" s="115" t="e">
        <f>VLOOKUP($A1100,raw_아이건설넷목록!$B:$R,5,FALSE)</f>
        <v>#N/A</v>
      </c>
      <c r="G1100" s="184"/>
      <c r="H1100" s="115" t="e">
        <f>VLOOKUP($A1100,raw_아이건설넷목록!$B:$R,8,FALSE)</f>
        <v>#N/A</v>
      </c>
      <c r="I1100" s="114" t="e">
        <f>IF(E1100="","-",IF(E1100&lt;1000000000,낙찰하한율!$B$3,IF(AND(E1100&lt;5000000000,E1100&gt;=1000000000),낙찰하한율!$B$4,IF(AND(E1100&gt;=5000000000,E1100&lt;10000000000),낙찰하한율!$B$5,IF(AND(E1100&gt;=10000000000,E1100&lt;30000000000),낙찰하한율!$B$6)))))</f>
        <v>#N/A</v>
      </c>
      <c r="J1100" s="115" t="e">
        <f t="shared" si="386"/>
        <v>#N/A</v>
      </c>
      <c r="K1100" s="115" t="e">
        <f>VLOOKUP($A1100,raw_아이건설넷목록!$B:$R,9,FALSE)</f>
        <v>#N/A</v>
      </c>
      <c r="L1100" s="115" t="e">
        <f t="shared" si="387"/>
        <v>#N/A</v>
      </c>
      <c r="M1100" s="120" t="e">
        <f t="shared" si="388"/>
        <v>#N/A</v>
      </c>
      <c r="N1100" s="115" t="e">
        <f t="shared" si="389"/>
        <v>#N/A</v>
      </c>
      <c r="O1100" s="119" t="e">
        <f t="shared" si="390"/>
        <v>#N/A</v>
      </c>
      <c r="P1100" s="119"/>
      <c r="Q1100" s="116" t="e">
        <f t="shared" si="391"/>
        <v>#N/A</v>
      </c>
      <c r="R1100" s="134" t="e">
        <f>VLOOKUP(A1100,raw_아이건설넷결과!C:J,8,FALSE)</f>
        <v>#N/A</v>
      </c>
      <c r="S1100" s="115" t="e">
        <f>VLOOKUP(A1100,raw_아이건설넷결과!C:N,10,FALSE)</f>
        <v>#N/A</v>
      </c>
      <c r="T1100" s="126" t="e">
        <f t="shared" si="392"/>
        <v>#N/A</v>
      </c>
      <c r="U1100" s="123" t="e">
        <f t="shared" si="393"/>
        <v>#N/A</v>
      </c>
      <c r="V1100" s="123"/>
      <c r="W1100" s="178" t="e">
        <f>VLOOKUP(A1100,raw_아이건설넷결과!C:H,6,FALSE)</f>
        <v>#N/A</v>
      </c>
      <c r="X1100" s="84" t="e">
        <f t="shared" si="394"/>
        <v>#N/A</v>
      </c>
      <c r="Y1100" s="118" t="e">
        <f t="shared" si="395"/>
        <v>#N/A</v>
      </c>
      <c r="Z1100" s="121" t="e">
        <f t="shared" si="396"/>
        <v>#N/A</v>
      </c>
      <c r="AA1100" s="83" t="e">
        <f t="shared" si="397"/>
        <v>#N/A</v>
      </c>
      <c r="AB1100" s="118" t="e">
        <f t="shared" si="398"/>
        <v>#N/A</v>
      </c>
      <c r="AC1100" s="61" t="e">
        <f>INDEX(raw_공고목록!A:A,MATCH(직접!$A1100,raw_공고목록!C:C,0))</f>
        <v>#N/A</v>
      </c>
      <c r="AD1100" s="61" t="e">
        <f t="shared" si="399"/>
        <v>#N/A</v>
      </c>
      <c r="AE1100" s="186" t="e">
        <f>LEFT(VLOOKUP($A1100,raw_공고목록!$C:$X,7,FALSE),10)</f>
        <v>#N/A</v>
      </c>
      <c r="AF1100" s="9" t="e">
        <f>VLOOKUP(A1100,raw_부광!A:L,12,FALSE)</f>
        <v>#N/A</v>
      </c>
    </row>
    <row r="1101" spans="2:32" ht="12.6" customHeight="1">
      <c r="B1101" s="189" t="e">
        <f>VLOOKUP(A1101,raw_아이건설넷목록!$B:$R,2,FALSE)</f>
        <v>#N/A</v>
      </c>
      <c r="C1101" s="18" t="e">
        <f>VLOOKUP($A1101,raw_아이건설넷목록!$B:$R,10,FALSE)</f>
        <v>#N/A</v>
      </c>
      <c r="D1101" s="19" t="s">
        <v>20</v>
      </c>
      <c r="E1101" s="115" t="e">
        <f>VLOOKUP($A1101,raw_아이건설넷목록!$B:$R,6,FALSE)</f>
        <v>#N/A</v>
      </c>
      <c r="F1101" s="115" t="e">
        <f>VLOOKUP($A1101,raw_아이건설넷목록!$B:$R,5,FALSE)</f>
        <v>#N/A</v>
      </c>
      <c r="G1101" s="184"/>
      <c r="H1101" s="115" t="e">
        <f>VLOOKUP($A1101,raw_아이건설넷목록!$B:$R,8,FALSE)</f>
        <v>#N/A</v>
      </c>
      <c r="I1101" s="114" t="e">
        <f>IF(E1101="","-",IF(E1101&lt;1000000000,낙찰하한율!$B$3,IF(AND(E1101&lt;5000000000,E1101&gt;=1000000000),낙찰하한율!$B$4,IF(AND(E1101&gt;=5000000000,E1101&lt;10000000000),낙찰하한율!$B$5,IF(AND(E1101&gt;=10000000000,E1101&lt;30000000000),낙찰하한율!$B$6)))))</f>
        <v>#N/A</v>
      </c>
      <c r="J1101" s="115" t="e">
        <f t="shared" si="386"/>
        <v>#N/A</v>
      </c>
      <c r="K1101" s="115" t="e">
        <f>VLOOKUP($A1101,raw_아이건설넷목록!$B:$R,9,FALSE)</f>
        <v>#N/A</v>
      </c>
      <c r="L1101" s="115" t="e">
        <f t="shared" si="387"/>
        <v>#N/A</v>
      </c>
      <c r="M1101" s="120" t="e">
        <f t="shared" si="388"/>
        <v>#N/A</v>
      </c>
      <c r="N1101" s="115" t="e">
        <f t="shared" si="389"/>
        <v>#N/A</v>
      </c>
      <c r="O1101" s="119" t="e">
        <f t="shared" si="390"/>
        <v>#N/A</v>
      </c>
      <c r="P1101" s="119"/>
      <c r="Q1101" s="116" t="e">
        <f t="shared" si="391"/>
        <v>#N/A</v>
      </c>
      <c r="R1101" s="134" t="e">
        <f>VLOOKUP(A1101,raw_아이건설넷결과!C:J,8,FALSE)</f>
        <v>#N/A</v>
      </c>
      <c r="S1101" s="115" t="e">
        <f>VLOOKUP(A1101,raw_아이건설넷결과!C:N,10,FALSE)</f>
        <v>#N/A</v>
      </c>
      <c r="T1101" s="126" t="e">
        <f t="shared" si="392"/>
        <v>#N/A</v>
      </c>
      <c r="U1101" s="123" t="e">
        <f t="shared" si="393"/>
        <v>#N/A</v>
      </c>
      <c r="V1101" s="123"/>
      <c r="W1101" s="178" t="e">
        <f>VLOOKUP(A1101,raw_아이건설넷결과!C:H,6,FALSE)</f>
        <v>#N/A</v>
      </c>
      <c r="X1101" s="84" t="e">
        <f t="shared" si="394"/>
        <v>#N/A</v>
      </c>
      <c r="Y1101" s="118" t="e">
        <f t="shared" si="395"/>
        <v>#N/A</v>
      </c>
      <c r="Z1101" s="121" t="e">
        <f t="shared" si="396"/>
        <v>#N/A</v>
      </c>
      <c r="AA1101" s="83" t="e">
        <f t="shared" si="397"/>
        <v>#N/A</v>
      </c>
      <c r="AB1101" s="118" t="e">
        <f t="shared" si="398"/>
        <v>#N/A</v>
      </c>
      <c r="AC1101" s="61" t="e">
        <f>INDEX(raw_공고목록!A:A,MATCH(직접!$A1101,raw_공고목록!C:C,0))</f>
        <v>#N/A</v>
      </c>
      <c r="AD1101" s="61" t="e">
        <f t="shared" si="399"/>
        <v>#N/A</v>
      </c>
      <c r="AE1101" s="186" t="e">
        <f>LEFT(VLOOKUP($A1101,raw_공고목록!$C:$X,7,FALSE),10)</f>
        <v>#N/A</v>
      </c>
      <c r="AF1101" s="9" t="e">
        <f>VLOOKUP(A1101,raw_부광!A:L,12,FALSE)</f>
        <v>#N/A</v>
      </c>
    </row>
    <row r="1102" spans="2:32" ht="12.6" customHeight="1">
      <c r="B1102" s="189" t="e">
        <f>VLOOKUP(A1102,raw_아이건설넷목록!$B:$R,2,FALSE)</f>
        <v>#N/A</v>
      </c>
      <c r="C1102" s="18" t="e">
        <f>VLOOKUP($A1102,raw_아이건설넷목록!$B:$R,10,FALSE)</f>
        <v>#N/A</v>
      </c>
      <c r="D1102" s="19" t="s">
        <v>20</v>
      </c>
      <c r="E1102" s="115" t="e">
        <f>VLOOKUP($A1102,raw_아이건설넷목록!$B:$R,6,FALSE)</f>
        <v>#N/A</v>
      </c>
      <c r="F1102" s="115" t="e">
        <f>VLOOKUP($A1102,raw_아이건설넷목록!$B:$R,5,FALSE)</f>
        <v>#N/A</v>
      </c>
      <c r="G1102" s="184"/>
      <c r="H1102" s="115" t="e">
        <f>VLOOKUP($A1102,raw_아이건설넷목록!$B:$R,8,FALSE)</f>
        <v>#N/A</v>
      </c>
      <c r="I1102" s="114" t="e">
        <f>IF(E1102="","-",IF(E1102&lt;1000000000,낙찰하한율!$B$3,IF(AND(E1102&lt;5000000000,E1102&gt;=1000000000),낙찰하한율!$B$4,IF(AND(E1102&gt;=5000000000,E1102&lt;10000000000),낙찰하한율!$B$5,IF(AND(E1102&gt;=10000000000,E1102&lt;30000000000),낙찰하한율!$B$6)))))</f>
        <v>#N/A</v>
      </c>
      <c r="J1102" s="115" t="e">
        <f t="shared" si="386"/>
        <v>#N/A</v>
      </c>
      <c r="K1102" s="115" t="e">
        <f>VLOOKUP($A1102,raw_아이건설넷목록!$B:$R,9,FALSE)</f>
        <v>#N/A</v>
      </c>
      <c r="L1102" s="115" t="e">
        <f t="shared" si="387"/>
        <v>#N/A</v>
      </c>
      <c r="M1102" s="120" t="e">
        <f t="shared" si="388"/>
        <v>#N/A</v>
      </c>
      <c r="N1102" s="115" t="e">
        <f t="shared" si="389"/>
        <v>#N/A</v>
      </c>
      <c r="O1102" s="119" t="e">
        <f t="shared" si="390"/>
        <v>#N/A</v>
      </c>
      <c r="P1102" s="119"/>
      <c r="Q1102" s="116" t="e">
        <f t="shared" si="391"/>
        <v>#N/A</v>
      </c>
      <c r="R1102" s="134" t="e">
        <f>VLOOKUP(A1102,raw_아이건설넷결과!C:J,8,FALSE)</f>
        <v>#N/A</v>
      </c>
      <c r="S1102" s="115" t="e">
        <f>VLOOKUP(A1102,raw_아이건설넷결과!C:N,10,FALSE)</f>
        <v>#N/A</v>
      </c>
      <c r="T1102" s="126" t="e">
        <f t="shared" si="392"/>
        <v>#N/A</v>
      </c>
      <c r="U1102" s="123" t="e">
        <f t="shared" si="393"/>
        <v>#N/A</v>
      </c>
      <c r="V1102" s="123"/>
      <c r="W1102" s="178" t="e">
        <f>VLOOKUP(A1102,raw_아이건설넷결과!C:H,6,FALSE)</f>
        <v>#N/A</v>
      </c>
      <c r="X1102" s="84" t="e">
        <f t="shared" si="394"/>
        <v>#N/A</v>
      </c>
      <c r="Y1102" s="118" t="e">
        <f t="shared" si="395"/>
        <v>#N/A</v>
      </c>
      <c r="Z1102" s="121" t="e">
        <f t="shared" si="396"/>
        <v>#N/A</v>
      </c>
      <c r="AA1102" s="83" t="e">
        <f t="shared" si="397"/>
        <v>#N/A</v>
      </c>
      <c r="AB1102" s="118" t="e">
        <f t="shared" si="398"/>
        <v>#N/A</v>
      </c>
      <c r="AC1102" s="61" t="e">
        <f>INDEX(raw_공고목록!A:A,MATCH(직접!$A1102,raw_공고목록!C:C,0))</f>
        <v>#N/A</v>
      </c>
      <c r="AD1102" s="61" t="e">
        <f t="shared" si="399"/>
        <v>#N/A</v>
      </c>
      <c r="AE1102" s="186" t="e">
        <f>LEFT(VLOOKUP($A1102,raw_공고목록!$C:$X,7,FALSE),10)</f>
        <v>#N/A</v>
      </c>
      <c r="AF1102" s="9" t="e">
        <f>VLOOKUP(A1102,raw_부광!A:L,12,FALSE)</f>
        <v>#N/A</v>
      </c>
    </row>
    <row r="1103" spans="2:32" ht="12.6" customHeight="1">
      <c r="B1103" s="189" t="e">
        <f>VLOOKUP(A1103,raw_아이건설넷목록!$B:$R,2,FALSE)</f>
        <v>#N/A</v>
      </c>
      <c r="C1103" s="18" t="e">
        <f>VLOOKUP($A1103,raw_아이건설넷목록!$B:$R,10,FALSE)</f>
        <v>#N/A</v>
      </c>
      <c r="D1103" s="19" t="s">
        <v>20</v>
      </c>
      <c r="E1103" s="115" t="e">
        <f>VLOOKUP($A1103,raw_아이건설넷목록!$B:$R,6,FALSE)</f>
        <v>#N/A</v>
      </c>
      <c r="F1103" s="115" t="e">
        <f>VLOOKUP($A1103,raw_아이건설넷목록!$B:$R,5,FALSE)</f>
        <v>#N/A</v>
      </c>
      <c r="G1103" s="184"/>
      <c r="H1103" s="115" t="e">
        <f>VLOOKUP($A1103,raw_아이건설넷목록!$B:$R,8,FALSE)</f>
        <v>#N/A</v>
      </c>
      <c r="I1103" s="114" t="e">
        <f>IF(E1103="","-",IF(E1103&lt;1000000000,낙찰하한율!$B$3,IF(AND(E1103&lt;5000000000,E1103&gt;=1000000000),낙찰하한율!$B$4,IF(AND(E1103&gt;=5000000000,E1103&lt;10000000000),낙찰하한율!$B$5,IF(AND(E1103&gt;=10000000000,E1103&lt;30000000000),낙찰하한율!$B$6)))))</f>
        <v>#N/A</v>
      </c>
      <c r="J1103" s="115" t="e">
        <f t="shared" si="386"/>
        <v>#N/A</v>
      </c>
      <c r="K1103" s="115" t="e">
        <f>VLOOKUP($A1103,raw_아이건설넷목록!$B:$R,9,FALSE)</f>
        <v>#N/A</v>
      </c>
      <c r="L1103" s="115" t="e">
        <f t="shared" si="387"/>
        <v>#N/A</v>
      </c>
      <c r="M1103" s="120" t="e">
        <f t="shared" si="388"/>
        <v>#N/A</v>
      </c>
      <c r="N1103" s="115" t="e">
        <f t="shared" si="389"/>
        <v>#N/A</v>
      </c>
      <c r="O1103" s="119" t="e">
        <f t="shared" si="390"/>
        <v>#N/A</v>
      </c>
      <c r="P1103" s="119"/>
      <c r="Q1103" s="116" t="e">
        <f t="shared" si="391"/>
        <v>#N/A</v>
      </c>
      <c r="R1103" s="134" t="e">
        <f>VLOOKUP(A1103,raw_아이건설넷결과!C:J,8,FALSE)</f>
        <v>#N/A</v>
      </c>
      <c r="S1103" s="115" t="e">
        <f>VLOOKUP(A1103,raw_아이건설넷결과!C:N,10,FALSE)</f>
        <v>#N/A</v>
      </c>
      <c r="T1103" s="126" t="e">
        <f t="shared" si="392"/>
        <v>#N/A</v>
      </c>
      <c r="U1103" s="123" t="e">
        <f t="shared" si="393"/>
        <v>#N/A</v>
      </c>
      <c r="V1103" s="123"/>
      <c r="W1103" s="178" t="e">
        <f>VLOOKUP(A1103,raw_아이건설넷결과!C:H,6,FALSE)</f>
        <v>#N/A</v>
      </c>
      <c r="X1103" s="84" t="e">
        <f t="shared" si="394"/>
        <v>#N/A</v>
      </c>
      <c r="Y1103" s="118" t="e">
        <f t="shared" si="395"/>
        <v>#N/A</v>
      </c>
      <c r="Z1103" s="121" t="e">
        <f t="shared" si="396"/>
        <v>#N/A</v>
      </c>
      <c r="AA1103" s="83" t="e">
        <f t="shared" si="397"/>
        <v>#N/A</v>
      </c>
      <c r="AB1103" s="118" t="e">
        <f t="shared" si="398"/>
        <v>#N/A</v>
      </c>
      <c r="AC1103" s="61" t="e">
        <f>INDEX(raw_공고목록!A:A,MATCH(직접!$A1103,raw_공고목록!C:C,0))</f>
        <v>#N/A</v>
      </c>
      <c r="AD1103" s="61" t="e">
        <f t="shared" si="399"/>
        <v>#N/A</v>
      </c>
      <c r="AE1103" s="186" t="e">
        <f>LEFT(VLOOKUP($A1103,raw_공고목록!$C:$X,7,FALSE),10)</f>
        <v>#N/A</v>
      </c>
      <c r="AF1103" s="9" t="e">
        <f>VLOOKUP(A1103,raw_부광!A:L,12,FALSE)</f>
        <v>#N/A</v>
      </c>
    </row>
    <row r="1104" spans="2:32" ht="12.6" customHeight="1">
      <c r="B1104" s="189" t="e">
        <f>VLOOKUP(A1104,raw_아이건설넷목록!$B:$R,2,FALSE)</f>
        <v>#N/A</v>
      </c>
      <c r="C1104" s="18" t="e">
        <f>VLOOKUP($A1104,raw_아이건설넷목록!$B:$R,10,FALSE)</f>
        <v>#N/A</v>
      </c>
      <c r="D1104" s="19" t="s">
        <v>20</v>
      </c>
      <c r="E1104" s="115" t="e">
        <f>VLOOKUP($A1104,raw_아이건설넷목록!$B:$R,6,FALSE)</f>
        <v>#N/A</v>
      </c>
      <c r="F1104" s="115" t="e">
        <f>VLOOKUP($A1104,raw_아이건설넷목록!$B:$R,5,FALSE)</f>
        <v>#N/A</v>
      </c>
      <c r="G1104" s="184"/>
      <c r="H1104" s="115" t="e">
        <f>VLOOKUP($A1104,raw_아이건설넷목록!$B:$R,8,FALSE)</f>
        <v>#N/A</v>
      </c>
      <c r="I1104" s="114" t="e">
        <f>IF(E1104="","-",IF(E1104&lt;1000000000,낙찰하한율!$B$3,IF(AND(E1104&lt;5000000000,E1104&gt;=1000000000),낙찰하한율!$B$4,IF(AND(E1104&gt;=5000000000,E1104&lt;10000000000),낙찰하한율!$B$5,IF(AND(E1104&gt;=10000000000,E1104&lt;30000000000),낙찰하한율!$B$6)))))</f>
        <v>#N/A</v>
      </c>
      <c r="J1104" s="115" t="e">
        <f t="shared" si="386"/>
        <v>#N/A</v>
      </c>
      <c r="K1104" s="115" t="e">
        <f>VLOOKUP($A1104,raw_아이건설넷목록!$B:$R,9,FALSE)</f>
        <v>#N/A</v>
      </c>
      <c r="L1104" s="115" t="e">
        <f t="shared" si="387"/>
        <v>#N/A</v>
      </c>
      <c r="M1104" s="120" t="e">
        <f t="shared" si="388"/>
        <v>#N/A</v>
      </c>
      <c r="N1104" s="115" t="e">
        <f t="shared" si="389"/>
        <v>#N/A</v>
      </c>
      <c r="O1104" s="119" t="e">
        <f t="shared" si="390"/>
        <v>#N/A</v>
      </c>
      <c r="P1104" s="119"/>
      <c r="Q1104" s="116" t="e">
        <f t="shared" si="391"/>
        <v>#N/A</v>
      </c>
      <c r="R1104" s="134" t="e">
        <f>VLOOKUP(A1104,raw_아이건설넷결과!C:J,8,FALSE)</f>
        <v>#N/A</v>
      </c>
      <c r="S1104" s="115" t="e">
        <f>VLOOKUP(A1104,raw_아이건설넷결과!C:N,10,FALSE)</f>
        <v>#N/A</v>
      </c>
      <c r="T1104" s="126" t="e">
        <f t="shared" si="392"/>
        <v>#N/A</v>
      </c>
      <c r="U1104" s="123" t="e">
        <f t="shared" si="393"/>
        <v>#N/A</v>
      </c>
      <c r="V1104" s="123"/>
      <c r="W1104" s="178" t="e">
        <f>VLOOKUP(A1104,raw_아이건설넷결과!C:H,6,FALSE)</f>
        <v>#N/A</v>
      </c>
      <c r="X1104" s="84" t="e">
        <f t="shared" si="394"/>
        <v>#N/A</v>
      </c>
      <c r="Y1104" s="118" t="e">
        <f t="shared" si="395"/>
        <v>#N/A</v>
      </c>
      <c r="Z1104" s="121" t="e">
        <f t="shared" si="396"/>
        <v>#N/A</v>
      </c>
      <c r="AA1104" s="83" t="e">
        <f t="shared" si="397"/>
        <v>#N/A</v>
      </c>
      <c r="AB1104" s="118" t="e">
        <f t="shared" si="398"/>
        <v>#N/A</v>
      </c>
      <c r="AC1104" s="61" t="e">
        <f>INDEX(raw_공고목록!A:A,MATCH(직접!$A1104,raw_공고목록!C:C,0))</f>
        <v>#N/A</v>
      </c>
      <c r="AD1104" s="61" t="e">
        <f t="shared" si="399"/>
        <v>#N/A</v>
      </c>
      <c r="AE1104" s="186" t="e">
        <f>LEFT(VLOOKUP($A1104,raw_공고목록!$C:$X,7,FALSE),10)</f>
        <v>#N/A</v>
      </c>
      <c r="AF1104" s="9" t="e">
        <f>VLOOKUP(A1104,raw_부광!A:L,12,FALSE)</f>
        <v>#N/A</v>
      </c>
    </row>
    <row r="1105" spans="2:32" ht="12.6" customHeight="1">
      <c r="B1105" s="189" t="e">
        <f>VLOOKUP(A1105,raw_아이건설넷목록!$B:$R,2,FALSE)</f>
        <v>#N/A</v>
      </c>
      <c r="C1105" s="18" t="e">
        <f>VLOOKUP($A1105,raw_아이건설넷목록!$B:$R,10,FALSE)</f>
        <v>#N/A</v>
      </c>
      <c r="D1105" s="19" t="s">
        <v>20</v>
      </c>
      <c r="E1105" s="115" t="e">
        <f>VLOOKUP($A1105,raw_아이건설넷목록!$B:$R,6,FALSE)</f>
        <v>#N/A</v>
      </c>
      <c r="F1105" s="115" t="e">
        <f>VLOOKUP($A1105,raw_아이건설넷목록!$B:$R,5,FALSE)</f>
        <v>#N/A</v>
      </c>
      <c r="G1105" s="184"/>
      <c r="H1105" s="115" t="e">
        <f>VLOOKUP($A1105,raw_아이건설넷목록!$B:$R,8,FALSE)</f>
        <v>#N/A</v>
      </c>
      <c r="I1105" s="114" t="e">
        <f>IF(E1105="","-",IF(E1105&lt;1000000000,낙찰하한율!$B$3,IF(AND(E1105&lt;5000000000,E1105&gt;=1000000000),낙찰하한율!$B$4,IF(AND(E1105&gt;=5000000000,E1105&lt;10000000000),낙찰하한율!$B$5,IF(AND(E1105&gt;=10000000000,E1105&lt;30000000000),낙찰하한율!$B$6)))))</f>
        <v>#N/A</v>
      </c>
      <c r="J1105" s="115" t="e">
        <f t="shared" si="386"/>
        <v>#N/A</v>
      </c>
      <c r="K1105" s="115" t="e">
        <f>VLOOKUP($A1105,raw_아이건설넷목록!$B:$R,9,FALSE)</f>
        <v>#N/A</v>
      </c>
      <c r="L1105" s="115" t="e">
        <f t="shared" si="387"/>
        <v>#N/A</v>
      </c>
      <c r="M1105" s="120" t="e">
        <f t="shared" si="388"/>
        <v>#N/A</v>
      </c>
      <c r="N1105" s="115" t="e">
        <f t="shared" si="389"/>
        <v>#N/A</v>
      </c>
      <c r="O1105" s="119" t="e">
        <f t="shared" si="390"/>
        <v>#N/A</v>
      </c>
      <c r="P1105" s="119"/>
      <c r="Q1105" s="116" t="e">
        <f t="shared" si="391"/>
        <v>#N/A</v>
      </c>
      <c r="R1105" s="134" t="e">
        <f>VLOOKUP(A1105,raw_아이건설넷결과!C:J,8,FALSE)</f>
        <v>#N/A</v>
      </c>
      <c r="S1105" s="115" t="e">
        <f>VLOOKUP(A1105,raw_아이건설넷결과!C:N,10,FALSE)</f>
        <v>#N/A</v>
      </c>
      <c r="T1105" s="126" t="e">
        <f t="shared" si="392"/>
        <v>#N/A</v>
      </c>
      <c r="U1105" s="123" t="e">
        <f t="shared" si="393"/>
        <v>#N/A</v>
      </c>
      <c r="V1105" s="123"/>
      <c r="W1105" s="178" t="e">
        <f>VLOOKUP(A1105,raw_아이건설넷결과!C:H,6,FALSE)</f>
        <v>#N/A</v>
      </c>
      <c r="X1105" s="84" t="e">
        <f t="shared" si="394"/>
        <v>#N/A</v>
      </c>
      <c r="Y1105" s="118" t="e">
        <f t="shared" si="395"/>
        <v>#N/A</v>
      </c>
      <c r="Z1105" s="121" t="e">
        <f t="shared" si="396"/>
        <v>#N/A</v>
      </c>
      <c r="AA1105" s="83" t="e">
        <f t="shared" si="397"/>
        <v>#N/A</v>
      </c>
      <c r="AB1105" s="118" t="e">
        <f t="shared" si="398"/>
        <v>#N/A</v>
      </c>
      <c r="AC1105" s="61" t="e">
        <f>INDEX(raw_공고목록!A:A,MATCH(직접!$A1105,raw_공고목록!C:C,0))</f>
        <v>#N/A</v>
      </c>
      <c r="AD1105" s="61" t="e">
        <f t="shared" si="399"/>
        <v>#N/A</v>
      </c>
      <c r="AE1105" s="186" t="e">
        <f>LEFT(VLOOKUP($A1105,raw_공고목록!$C:$X,7,FALSE),10)</f>
        <v>#N/A</v>
      </c>
      <c r="AF1105" s="9" t="e">
        <f>VLOOKUP(A1105,raw_부광!A:L,12,FALSE)</f>
        <v>#N/A</v>
      </c>
    </row>
    <row r="1106" spans="2:32" ht="12.6" customHeight="1">
      <c r="B1106" s="189" t="e">
        <f>VLOOKUP(A1106,raw_아이건설넷목록!$B:$R,2,FALSE)</f>
        <v>#N/A</v>
      </c>
      <c r="C1106" s="18" t="e">
        <f>VLOOKUP($A1106,raw_아이건설넷목록!$B:$R,10,FALSE)</f>
        <v>#N/A</v>
      </c>
      <c r="D1106" s="19" t="s">
        <v>20</v>
      </c>
      <c r="E1106" s="115" t="e">
        <f>VLOOKUP($A1106,raw_아이건설넷목록!$B:$R,6,FALSE)</f>
        <v>#N/A</v>
      </c>
      <c r="F1106" s="115" t="e">
        <f>VLOOKUP($A1106,raw_아이건설넷목록!$B:$R,5,FALSE)</f>
        <v>#N/A</v>
      </c>
      <c r="G1106" s="184"/>
      <c r="H1106" s="115" t="e">
        <f>VLOOKUP($A1106,raw_아이건설넷목록!$B:$R,8,FALSE)</f>
        <v>#N/A</v>
      </c>
      <c r="I1106" s="114" t="e">
        <f>IF(E1106="","-",IF(E1106&lt;1000000000,낙찰하한율!$B$3,IF(AND(E1106&lt;5000000000,E1106&gt;=1000000000),낙찰하한율!$B$4,IF(AND(E1106&gt;=5000000000,E1106&lt;10000000000),낙찰하한율!$B$5,IF(AND(E1106&gt;=10000000000,E1106&lt;30000000000),낙찰하한율!$B$6)))))</f>
        <v>#N/A</v>
      </c>
      <c r="J1106" s="115" t="e">
        <f t="shared" si="386"/>
        <v>#N/A</v>
      </c>
      <c r="K1106" s="115" t="e">
        <f>VLOOKUP($A1106,raw_아이건설넷목록!$B:$R,9,FALSE)</f>
        <v>#N/A</v>
      </c>
      <c r="L1106" s="115" t="e">
        <f t="shared" si="387"/>
        <v>#N/A</v>
      </c>
      <c r="M1106" s="120" t="e">
        <f t="shared" si="388"/>
        <v>#N/A</v>
      </c>
      <c r="N1106" s="115" t="e">
        <f t="shared" si="389"/>
        <v>#N/A</v>
      </c>
      <c r="O1106" s="119" t="e">
        <f t="shared" si="390"/>
        <v>#N/A</v>
      </c>
      <c r="P1106" s="119"/>
      <c r="Q1106" s="116" t="e">
        <f t="shared" si="391"/>
        <v>#N/A</v>
      </c>
      <c r="R1106" s="134" t="e">
        <f>VLOOKUP(A1106,raw_아이건설넷결과!C:J,8,FALSE)</f>
        <v>#N/A</v>
      </c>
      <c r="S1106" s="115" t="e">
        <f>VLOOKUP(A1106,raw_아이건설넷결과!C:N,10,FALSE)</f>
        <v>#N/A</v>
      </c>
      <c r="T1106" s="126" t="e">
        <f t="shared" si="392"/>
        <v>#N/A</v>
      </c>
      <c r="U1106" s="123" t="e">
        <f t="shared" si="393"/>
        <v>#N/A</v>
      </c>
      <c r="V1106" s="123"/>
      <c r="W1106" s="178" t="e">
        <f>VLOOKUP(A1106,raw_아이건설넷결과!C:H,6,FALSE)</f>
        <v>#N/A</v>
      </c>
      <c r="X1106" s="84" t="e">
        <f t="shared" si="394"/>
        <v>#N/A</v>
      </c>
      <c r="Y1106" s="118" t="e">
        <f t="shared" si="395"/>
        <v>#N/A</v>
      </c>
      <c r="Z1106" s="121" t="e">
        <f t="shared" si="396"/>
        <v>#N/A</v>
      </c>
      <c r="AA1106" s="83" t="e">
        <f t="shared" si="397"/>
        <v>#N/A</v>
      </c>
      <c r="AB1106" s="118" t="e">
        <f t="shared" si="398"/>
        <v>#N/A</v>
      </c>
      <c r="AC1106" s="61" t="e">
        <f>INDEX(raw_공고목록!A:A,MATCH(직접!$A1106,raw_공고목록!C:C,0))</f>
        <v>#N/A</v>
      </c>
      <c r="AD1106" s="61" t="e">
        <f t="shared" si="399"/>
        <v>#N/A</v>
      </c>
      <c r="AE1106" s="186" t="e">
        <f>LEFT(VLOOKUP($A1106,raw_공고목록!$C:$X,7,FALSE),10)</f>
        <v>#N/A</v>
      </c>
      <c r="AF1106" s="9" t="e">
        <f>VLOOKUP(A1106,raw_부광!A:L,12,FALSE)</f>
        <v>#N/A</v>
      </c>
    </row>
    <row r="1107" spans="2:32" ht="12.6" customHeight="1">
      <c r="B1107" s="189" t="e">
        <f>VLOOKUP(A1107,raw_아이건설넷목록!$B:$R,2,FALSE)</f>
        <v>#N/A</v>
      </c>
      <c r="C1107" s="18" t="e">
        <f>VLOOKUP($A1107,raw_아이건설넷목록!$B:$R,10,FALSE)</f>
        <v>#N/A</v>
      </c>
      <c r="D1107" s="19" t="s">
        <v>20</v>
      </c>
      <c r="E1107" s="115" t="e">
        <f>VLOOKUP($A1107,raw_아이건설넷목록!$B:$R,6,FALSE)</f>
        <v>#N/A</v>
      </c>
      <c r="F1107" s="115" t="e">
        <f>VLOOKUP($A1107,raw_아이건설넷목록!$B:$R,5,FALSE)</f>
        <v>#N/A</v>
      </c>
      <c r="G1107" s="184"/>
      <c r="H1107" s="115" t="e">
        <f>VLOOKUP($A1107,raw_아이건설넷목록!$B:$R,8,FALSE)</f>
        <v>#N/A</v>
      </c>
      <c r="I1107" s="114" t="e">
        <f>IF(E1107="","-",IF(E1107&lt;1000000000,낙찰하한율!$B$3,IF(AND(E1107&lt;5000000000,E1107&gt;=1000000000),낙찰하한율!$B$4,IF(AND(E1107&gt;=5000000000,E1107&lt;10000000000),낙찰하한율!$B$5,IF(AND(E1107&gt;=10000000000,E1107&lt;30000000000),낙찰하한율!$B$6)))))</f>
        <v>#N/A</v>
      </c>
      <c r="J1107" s="115" t="e">
        <f t="shared" si="386"/>
        <v>#N/A</v>
      </c>
      <c r="K1107" s="115" t="e">
        <f>VLOOKUP($A1107,raw_아이건설넷목록!$B:$R,9,FALSE)</f>
        <v>#N/A</v>
      </c>
      <c r="L1107" s="115" t="e">
        <f t="shared" si="387"/>
        <v>#N/A</v>
      </c>
      <c r="M1107" s="120" t="e">
        <f t="shared" si="388"/>
        <v>#N/A</v>
      </c>
      <c r="N1107" s="115" t="e">
        <f t="shared" si="389"/>
        <v>#N/A</v>
      </c>
      <c r="O1107" s="119" t="e">
        <f t="shared" si="390"/>
        <v>#N/A</v>
      </c>
      <c r="P1107" s="119"/>
      <c r="Q1107" s="116" t="e">
        <f t="shared" si="391"/>
        <v>#N/A</v>
      </c>
      <c r="R1107" s="134" t="e">
        <f>VLOOKUP(A1107,raw_아이건설넷결과!C:J,8,FALSE)</f>
        <v>#N/A</v>
      </c>
      <c r="S1107" s="115" t="e">
        <f>VLOOKUP(A1107,raw_아이건설넷결과!C:N,10,FALSE)</f>
        <v>#N/A</v>
      </c>
      <c r="T1107" s="126" t="e">
        <f t="shared" si="392"/>
        <v>#N/A</v>
      </c>
      <c r="U1107" s="123" t="e">
        <f t="shared" si="393"/>
        <v>#N/A</v>
      </c>
      <c r="V1107" s="123"/>
      <c r="W1107" s="178" t="e">
        <f>VLOOKUP(A1107,raw_아이건설넷결과!C:H,6,FALSE)</f>
        <v>#N/A</v>
      </c>
      <c r="X1107" s="84" t="e">
        <f t="shared" si="394"/>
        <v>#N/A</v>
      </c>
      <c r="Y1107" s="118" t="e">
        <f t="shared" si="395"/>
        <v>#N/A</v>
      </c>
      <c r="Z1107" s="121" t="e">
        <f t="shared" si="396"/>
        <v>#N/A</v>
      </c>
      <c r="AA1107" s="83" t="e">
        <f t="shared" si="397"/>
        <v>#N/A</v>
      </c>
      <c r="AB1107" s="118" t="e">
        <f t="shared" si="398"/>
        <v>#N/A</v>
      </c>
      <c r="AC1107" s="61" t="e">
        <f>INDEX(raw_공고목록!A:A,MATCH(직접!$A1107,raw_공고목록!C:C,0))</f>
        <v>#N/A</v>
      </c>
      <c r="AD1107" s="61" t="e">
        <f t="shared" si="399"/>
        <v>#N/A</v>
      </c>
      <c r="AE1107" s="186" t="e">
        <f>LEFT(VLOOKUP($A1107,raw_공고목록!$C:$X,7,FALSE),10)</f>
        <v>#N/A</v>
      </c>
      <c r="AF1107" s="9" t="e">
        <f>VLOOKUP(A1107,raw_부광!A:L,12,FALSE)</f>
        <v>#N/A</v>
      </c>
    </row>
    <row r="1108" spans="2:32" ht="12.6" customHeight="1">
      <c r="B1108" s="189" t="e">
        <f>VLOOKUP(A1108,raw_아이건설넷목록!$B:$R,2,FALSE)</f>
        <v>#N/A</v>
      </c>
      <c r="C1108" s="18" t="e">
        <f>VLOOKUP($A1108,raw_아이건설넷목록!$B:$R,10,FALSE)</f>
        <v>#N/A</v>
      </c>
      <c r="D1108" s="19" t="s">
        <v>20</v>
      </c>
      <c r="E1108" s="115" t="e">
        <f>VLOOKUP($A1108,raw_아이건설넷목록!$B:$R,6,FALSE)</f>
        <v>#N/A</v>
      </c>
      <c r="F1108" s="115" t="e">
        <f>VLOOKUP($A1108,raw_아이건설넷목록!$B:$R,5,FALSE)</f>
        <v>#N/A</v>
      </c>
      <c r="G1108" s="184"/>
      <c r="H1108" s="115" t="e">
        <f>VLOOKUP($A1108,raw_아이건설넷목록!$B:$R,8,FALSE)</f>
        <v>#N/A</v>
      </c>
      <c r="I1108" s="114" t="e">
        <f>IF(E1108="","-",IF(E1108&lt;1000000000,낙찰하한율!$B$3,IF(AND(E1108&lt;5000000000,E1108&gt;=1000000000),낙찰하한율!$B$4,IF(AND(E1108&gt;=5000000000,E1108&lt;10000000000),낙찰하한율!$B$5,IF(AND(E1108&gt;=10000000000,E1108&lt;30000000000),낙찰하한율!$B$6)))))</f>
        <v>#N/A</v>
      </c>
      <c r="J1108" s="115" t="e">
        <f t="shared" si="386"/>
        <v>#N/A</v>
      </c>
      <c r="K1108" s="115" t="e">
        <f>VLOOKUP($A1108,raw_아이건설넷목록!$B:$R,9,FALSE)</f>
        <v>#N/A</v>
      </c>
      <c r="L1108" s="115" t="e">
        <f t="shared" si="387"/>
        <v>#N/A</v>
      </c>
      <c r="M1108" s="120" t="e">
        <f t="shared" si="388"/>
        <v>#N/A</v>
      </c>
      <c r="N1108" s="115" t="e">
        <f t="shared" si="389"/>
        <v>#N/A</v>
      </c>
      <c r="O1108" s="119" t="e">
        <f t="shared" si="390"/>
        <v>#N/A</v>
      </c>
      <c r="P1108" s="119"/>
      <c r="Q1108" s="116" t="e">
        <f t="shared" si="391"/>
        <v>#N/A</v>
      </c>
      <c r="R1108" s="134" t="e">
        <f>VLOOKUP(A1108,raw_아이건설넷결과!C:J,8,FALSE)</f>
        <v>#N/A</v>
      </c>
      <c r="S1108" s="115" t="e">
        <f>VLOOKUP(A1108,raw_아이건설넷결과!C:N,10,FALSE)</f>
        <v>#N/A</v>
      </c>
      <c r="T1108" s="126" t="e">
        <f t="shared" si="392"/>
        <v>#N/A</v>
      </c>
      <c r="U1108" s="123" t="e">
        <f t="shared" si="393"/>
        <v>#N/A</v>
      </c>
      <c r="V1108" s="123"/>
      <c r="W1108" s="178" t="e">
        <f>VLOOKUP(A1108,raw_아이건설넷결과!C:H,6,FALSE)</f>
        <v>#N/A</v>
      </c>
      <c r="X1108" s="84" t="e">
        <f t="shared" si="394"/>
        <v>#N/A</v>
      </c>
      <c r="Y1108" s="118" t="e">
        <f t="shared" si="395"/>
        <v>#N/A</v>
      </c>
      <c r="Z1108" s="121" t="e">
        <f t="shared" si="396"/>
        <v>#N/A</v>
      </c>
      <c r="AA1108" s="83" t="e">
        <f t="shared" si="397"/>
        <v>#N/A</v>
      </c>
      <c r="AB1108" s="118" t="e">
        <f t="shared" si="398"/>
        <v>#N/A</v>
      </c>
      <c r="AC1108" s="61" t="e">
        <f>INDEX(raw_공고목록!A:A,MATCH(직접!$A1108,raw_공고목록!C:C,0))</f>
        <v>#N/A</v>
      </c>
      <c r="AD1108" s="61" t="e">
        <f t="shared" si="399"/>
        <v>#N/A</v>
      </c>
      <c r="AE1108" s="186" t="e">
        <f>LEFT(VLOOKUP($A1108,raw_공고목록!$C:$X,7,FALSE),10)</f>
        <v>#N/A</v>
      </c>
      <c r="AF1108" s="9" t="e">
        <f>VLOOKUP(A1108,raw_부광!A:L,12,FALSE)</f>
        <v>#N/A</v>
      </c>
    </row>
    <row r="1109" spans="2:32" ht="12.6" customHeight="1">
      <c r="B1109" s="189" t="e">
        <f>VLOOKUP(A1109,raw_아이건설넷목록!$B:$R,2,FALSE)</f>
        <v>#N/A</v>
      </c>
      <c r="C1109" s="18" t="e">
        <f>VLOOKUP($A1109,raw_아이건설넷목록!$B:$R,10,FALSE)</f>
        <v>#N/A</v>
      </c>
      <c r="D1109" s="19" t="s">
        <v>20</v>
      </c>
      <c r="E1109" s="115" t="e">
        <f>VLOOKUP($A1109,raw_아이건설넷목록!$B:$R,6,FALSE)</f>
        <v>#N/A</v>
      </c>
      <c r="F1109" s="115" t="e">
        <f>VLOOKUP($A1109,raw_아이건설넷목록!$B:$R,5,FALSE)</f>
        <v>#N/A</v>
      </c>
      <c r="G1109" s="184"/>
      <c r="H1109" s="115" t="e">
        <f>VLOOKUP($A1109,raw_아이건설넷목록!$B:$R,8,FALSE)</f>
        <v>#N/A</v>
      </c>
      <c r="I1109" s="114" t="e">
        <f>IF(E1109="","-",IF(E1109&lt;1000000000,낙찰하한율!$B$3,IF(AND(E1109&lt;5000000000,E1109&gt;=1000000000),낙찰하한율!$B$4,IF(AND(E1109&gt;=5000000000,E1109&lt;10000000000),낙찰하한율!$B$5,IF(AND(E1109&gt;=10000000000,E1109&lt;30000000000),낙찰하한율!$B$6)))))</f>
        <v>#N/A</v>
      </c>
      <c r="J1109" s="115" t="e">
        <f t="shared" si="386"/>
        <v>#N/A</v>
      </c>
      <c r="K1109" s="115" t="e">
        <f>VLOOKUP($A1109,raw_아이건설넷목록!$B:$R,9,FALSE)</f>
        <v>#N/A</v>
      </c>
      <c r="L1109" s="115" t="e">
        <f t="shared" si="387"/>
        <v>#N/A</v>
      </c>
      <c r="M1109" s="120" t="e">
        <f t="shared" si="388"/>
        <v>#N/A</v>
      </c>
      <c r="N1109" s="115" t="e">
        <f t="shared" si="389"/>
        <v>#N/A</v>
      </c>
      <c r="O1109" s="119" t="e">
        <f t="shared" si="390"/>
        <v>#N/A</v>
      </c>
      <c r="P1109" s="119"/>
      <c r="Q1109" s="116" t="e">
        <f t="shared" si="391"/>
        <v>#N/A</v>
      </c>
      <c r="R1109" s="134" t="e">
        <f>VLOOKUP(A1109,raw_아이건설넷결과!C:J,8,FALSE)</f>
        <v>#N/A</v>
      </c>
      <c r="S1109" s="115" t="e">
        <f>VLOOKUP(A1109,raw_아이건설넷결과!C:N,10,FALSE)</f>
        <v>#N/A</v>
      </c>
      <c r="T1109" s="126" t="e">
        <f t="shared" si="392"/>
        <v>#N/A</v>
      </c>
      <c r="U1109" s="123" t="e">
        <f t="shared" si="393"/>
        <v>#N/A</v>
      </c>
      <c r="V1109" s="123"/>
      <c r="W1109" s="178" t="e">
        <f>VLOOKUP(A1109,raw_아이건설넷결과!C:H,6,FALSE)</f>
        <v>#N/A</v>
      </c>
      <c r="X1109" s="84" t="e">
        <f t="shared" si="394"/>
        <v>#N/A</v>
      </c>
      <c r="Y1109" s="118" t="e">
        <f t="shared" si="395"/>
        <v>#N/A</v>
      </c>
      <c r="Z1109" s="121" t="e">
        <f t="shared" si="396"/>
        <v>#N/A</v>
      </c>
      <c r="AA1109" s="83" t="e">
        <f t="shared" si="397"/>
        <v>#N/A</v>
      </c>
      <c r="AB1109" s="118" t="e">
        <f t="shared" si="398"/>
        <v>#N/A</v>
      </c>
      <c r="AC1109" s="61" t="e">
        <f>INDEX(raw_공고목록!A:A,MATCH(직접!$A1109,raw_공고목록!C:C,0))</f>
        <v>#N/A</v>
      </c>
      <c r="AD1109" s="61" t="e">
        <f t="shared" si="399"/>
        <v>#N/A</v>
      </c>
      <c r="AE1109" s="186" t="e">
        <f>LEFT(VLOOKUP($A1109,raw_공고목록!$C:$X,7,FALSE),10)</f>
        <v>#N/A</v>
      </c>
      <c r="AF1109" s="9" t="e">
        <f>VLOOKUP(A1109,raw_부광!A:L,12,FALSE)</f>
        <v>#N/A</v>
      </c>
    </row>
    <row r="1110" spans="2:32" ht="12.6" customHeight="1">
      <c r="B1110" s="189" t="e">
        <f>VLOOKUP(A1110,raw_아이건설넷목록!$B:$R,2,FALSE)</f>
        <v>#N/A</v>
      </c>
      <c r="C1110" s="18" t="e">
        <f>VLOOKUP($A1110,raw_아이건설넷목록!$B:$R,10,FALSE)</f>
        <v>#N/A</v>
      </c>
      <c r="D1110" s="19" t="s">
        <v>20</v>
      </c>
      <c r="E1110" s="115" t="e">
        <f>VLOOKUP($A1110,raw_아이건설넷목록!$B:$R,6,FALSE)</f>
        <v>#N/A</v>
      </c>
      <c r="F1110" s="115" t="e">
        <f>VLOOKUP($A1110,raw_아이건설넷목록!$B:$R,5,FALSE)</f>
        <v>#N/A</v>
      </c>
      <c r="G1110" s="184"/>
      <c r="H1110" s="115" t="e">
        <f>VLOOKUP($A1110,raw_아이건설넷목록!$B:$R,8,FALSE)</f>
        <v>#N/A</v>
      </c>
      <c r="I1110" s="114" t="e">
        <f>IF(E1110="","-",IF(E1110&lt;1000000000,낙찰하한율!$B$3,IF(AND(E1110&lt;5000000000,E1110&gt;=1000000000),낙찰하한율!$B$4,IF(AND(E1110&gt;=5000000000,E1110&lt;10000000000),낙찰하한율!$B$5,IF(AND(E1110&gt;=10000000000,E1110&lt;30000000000),낙찰하한율!$B$6)))))</f>
        <v>#N/A</v>
      </c>
      <c r="J1110" s="115" t="e">
        <f t="shared" si="386"/>
        <v>#N/A</v>
      </c>
      <c r="K1110" s="115" t="e">
        <f>VLOOKUP($A1110,raw_아이건설넷목록!$B:$R,9,FALSE)</f>
        <v>#N/A</v>
      </c>
      <c r="L1110" s="115" t="e">
        <f t="shared" si="387"/>
        <v>#N/A</v>
      </c>
      <c r="M1110" s="120" t="e">
        <f t="shared" si="388"/>
        <v>#N/A</v>
      </c>
      <c r="N1110" s="115" t="e">
        <f t="shared" si="389"/>
        <v>#N/A</v>
      </c>
      <c r="O1110" s="119" t="e">
        <f t="shared" si="390"/>
        <v>#N/A</v>
      </c>
      <c r="P1110" s="119"/>
      <c r="Q1110" s="116" t="e">
        <f t="shared" si="391"/>
        <v>#N/A</v>
      </c>
      <c r="R1110" s="134" t="e">
        <f>VLOOKUP(A1110,raw_아이건설넷결과!C:J,8,FALSE)</f>
        <v>#N/A</v>
      </c>
      <c r="S1110" s="115" t="e">
        <f>VLOOKUP(A1110,raw_아이건설넷결과!C:N,10,FALSE)</f>
        <v>#N/A</v>
      </c>
      <c r="T1110" s="126" t="e">
        <f t="shared" si="392"/>
        <v>#N/A</v>
      </c>
      <c r="U1110" s="123" t="e">
        <f t="shared" si="393"/>
        <v>#N/A</v>
      </c>
      <c r="V1110" s="123"/>
      <c r="W1110" s="178" t="e">
        <f>VLOOKUP(A1110,raw_아이건설넷결과!C:H,6,FALSE)</f>
        <v>#N/A</v>
      </c>
      <c r="X1110" s="84" t="e">
        <f t="shared" si="394"/>
        <v>#N/A</v>
      </c>
      <c r="Y1110" s="118" t="e">
        <f t="shared" si="395"/>
        <v>#N/A</v>
      </c>
      <c r="Z1110" s="121" t="e">
        <f t="shared" si="396"/>
        <v>#N/A</v>
      </c>
      <c r="AA1110" s="83" t="e">
        <f t="shared" si="397"/>
        <v>#N/A</v>
      </c>
      <c r="AB1110" s="118" t="e">
        <f t="shared" si="398"/>
        <v>#N/A</v>
      </c>
      <c r="AC1110" s="61" t="e">
        <f>INDEX(raw_공고목록!A:A,MATCH(직접!$A1110,raw_공고목록!C:C,0))</f>
        <v>#N/A</v>
      </c>
      <c r="AD1110" s="61" t="e">
        <f t="shared" si="399"/>
        <v>#N/A</v>
      </c>
      <c r="AE1110" s="186" t="e">
        <f>LEFT(VLOOKUP($A1110,raw_공고목록!$C:$X,7,FALSE),10)</f>
        <v>#N/A</v>
      </c>
      <c r="AF1110" s="9" t="e">
        <f>VLOOKUP(A1110,raw_부광!A:L,12,FALSE)</f>
        <v>#N/A</v>
      </c>
    </row>
    <row r="1111" spans="2:32" ht="12.6" customHeight="1">
      <c r="B1111" s="189" t="e">
        <f>VLOOKUP(A1111,raw_아이건설넷목록!$B:$R,2,FALSE)</f>
        <v>#N/A</v>
      </c>
      <c r="C1111" s="18" t="e">
        <f>VLOOKUP($A1111,raw_아이건설넷목록!$B:$R,10,FALSE)</f>
        <v>#N/A</v>
      </c>
      <c r="D1111" s="19" t="s">
        <v>20</v>
      </c>
      <c r="E1111" s="115" t="e">
        <f>VLOOKUP($A1111,raw_아이건설넷목록!$B:$R,6,FALSE)</f>
        <v>#N/A</v>
      </c>
      <c r="F1111" s="115" t="e">
        <f>VLOOKUP($A1111,raw_아이건설넷목록!$B:$R,5,FALSE)</f>
        <v>#N/A</v>
      </c>
      <c r="G1111" s="184"/>
      <c r="H1111" s="115" t="e">
        <f>VLOOKUP($A1111,raw_아이건설넷목록!$B:$R,8,FALSE)</f>
        <v>#N/A</v>
      </c>
      <c r="I1111" s="114" t="e">
        <f>IF(E1111="","-",IF(E1111&lt;1000000000,낙찰하한율!$B$3,IF(AND(E1111&lt;5000000000,E1111&gt;=1000000000),낙찰하한율!$B$4,IF(AND(E1111&gt;=5000000000,E1111&lt;10000000000),낙찰하한율!$B$5,IF(AND(E1111&gt;=10000000000,E1111&lt;30000000000),낙찰하한율!$B$6)))))</f>
        <v>#N/A</v>
      </c>
      <c r="J1111" s="115" t="e">
        <f t="shared" si="386"/>
        <v>#N/A</v>
      </c>
      <c r="K1111" s="115" t="e">
        <f>VLOOKUP($A1111,raw_아이건설넷목록!$B:$R,9,FALSE)</f>
        <v>#N/A</v>
      </c>
      <c r="L1111" s="115" t="e">
        <f t="shared" si="387"/>
        <v>#N/A</v>
      </c>
      <c r="M1111" s="120" t="e">
        <f t="shared" si="388"/>
        <v>#N/A</v>
      </c>
      <c r="N1111" s="115" t="e">
        <f t="shared" si="389"/>
        <v>#N/A</v>
      </c>
      <c r="O1111" s="119" t="e">
        <f t="shared" si="390"/>
        <v>#N/A</v>
      </c>
      <c r="P1111" s="119"/>
      <c r="Q1111" s="116" t="e">
        <f t="shared" si="391"/>
        <v>#N/A</v>
      </c>
      <c r="R1111" s="134" t="e">
        <f>VLOOKUP(A1111,raw_아이건설넷결과!C:J,8,FALSE)</f>
        <v>#N/A</v>
      </c>
      <c r="S1111" s="115" t="e">
        <f>VLOOKUP(A1111,raw_아이건설넷결과!C:N,10,FALSE)</f>
        <v>#N/A</v>
      </c>
      <c r="T1111" s="126" t="e">
        <f t="shared" si="392"/>
        <v>#N/A</v>
      </c>
      <c r="U1111" s="123" t="e">
        <f t="shared" si="393"/>
        <v>#N/A</v>
      </c>
      <c r="V1111" s="123"/>
      <c r="W1111" s="178" t="e">
        <f>VLOOKUP(A1111,raw_아이건설넷결과!C:H,6,FALSE)</f>
        <v>#N/A</v>
      </c>
      <c r="X1111" s="84" t="e">
        <f t="shared" si="394"/>
        <v>#N/A</v>
      </c>
      <c r="Y1111" s="118" t="e">
        <f t="shared" si="395"/>
        <v>#N/A</v>
      </c>
      <c r="Z1111" s="121" t="e">
        <f t="shared" si="396"/>
        <v>#N/A</v>
      </c>
      <c r="AA1111" s="83" t="e">
        <f t="shared" si="397"/>
        <v>#N/A</v>
      </c>
      <c r="AB1111" s="118" t="e">
        <f t="shared" si="398"/>
        <v>#N/A</v>
      </c>
      <c r="AC1111" s="61" t="e">
        <f>INDEX(raw_공고목록!A:A,MATCH(직접!$A1111,raw_공고목록!C:C,0))</f>
        <v>#N/A</v>
      </c>
      <c r="AD1111" s="61" t="e">
        <f t="shared" si="399"/>
        <v>#N/A</v>
      </c>
      <c r="AE1111" s="186" t="e">
        <f>LEFT(VLOOKUP($A1111,raw_공고목록!$C:$X,7,FALSE),10)</f>
        <v>#N/A</v>
      </c>
      <c r="AF1111" s="9" t="e">
        <f>VLOOKUP(A1111,raw_부광!A:L,12,FALSE)</f>
        <v>#N/A</v>
      </c>
    </row>
    <row r="1112" spans="2:32" ht="12.6" customHeight="1">
      <c r="B1112" s="189" t="e">
        <f>VLOOKUP(A1112,raw_아이건설넷목록!$B:$R,2,FALSE)</f>
        <v>#N/A</v>
      </c>
      <c r="C1112" s="18" t="e">
        <f>VLOOKUP($A1112,raw_아이건설넷목록!$B:$R,10,FALSE)</f>
        <v>#N/A</v>
      </c>
      <c r="D1112" s="19" t="s">
        <v>20</v>
      </c>
      <c r="E1112" s="115" t="e">
        <f>VLOOKUP($A1112,raw_아이건설넷목록!$B:$R,6,FALSE)</f>
        <v>#N/A</v>
      </c>
      <c r="F1112" s="115" t="e">
        <f>VLOOKUP($A1112,raw_아이건설넷목록!$B:$R,5,FALSE)</f>
        <v>#N/A</v>
      </c>
      <c r="G1112" s="184"/>
      <c r="H1112" s="115" t="e">
        <f>VLOOKUP($A1112,raw_아이건설넷목록!$B:$R,8,FALSE)</f>
        <v>#N/A</v>
      </c>
      <c r="I1112" s="114" t="e">
        <f>IF(E1112="","-",IF(E1112&lt;1000000000,낙찰하한율!$B$3,IF(AND(E1112&lt;5000000000,E1112&gt;=1000000000),낙찰하한율!$B$4,IF(AND(E1112&gt;=5000000000,E1112&lt;10000000000),낙찰하한율!$B$5,IF(AND(E1112&gt;=10000000000,E1112&lt;30000000000),낙찰하한율!$B$6)))))</f>
        <v>#N/A</v>
      </c>
      <c r="J1112" s="115" t="e">
        <f t="shared" si="386"/>
        <v>#N/A</v>
      </c>
      <c r="K1112" s="115" t="e">
        <f>VLOOKUP($A1112,raw_아이건설넷목록!$B:$R,9,FALSE)</f>
        <v>#N/A</v>
      </c>
      <c r="L1112" s="115" t="e">
        <f t="shared" si="387"/>
        <v>#N/A</v>
      </c>
      <c r="M1112" s="120" t="e">
        <f t="shared" si="388"/>
        <v>#N/A</v>
      </c>
      <c r="N1112" s="115" t="e">
        <f t="shared" si="389"/>
        <v>#N/A</v>
      </c>
      <c r="O1112" s="119" t="e">
        <f t="shared" si="390"/>
        <v>#N/A</v>
      </c>
      <c r="P1112" s="119"/>
      <c r="Q1112" s="116" t="e">
        <f t="shared" si="391"/>
        <v>#N/A</v>
      </c>
      <c r="R1112" s="134" t="e">
        <f>VLOOKUP(A1112,raw_아이건설넷결과!C:J,8,FALSE)</f>
        <v>#N/A</v>
      </c>
      <c r="S1112" s="115" t="e">
        <f>VLOOKUP(A1112,raw_아이건설넷결과!C:N,10,FALSE)</f>
        <v>#N/A</v>
      </c>
      <c r="T1112" s="126" t="e">
        <f t="shared" si="392"/>
        <v>#N/A</v>
      </c>
      <c r="U1112" s="123" t="e">
        <f t="shared" si="393"/>
        <v>#N/A</v>
      </c>
      <c r="V1112" s="123"/>
      <c r="W1112" s="178" t="e">
        <f>VLOOKUP(A1112,raw_아이건설넷결과!C:H,6,FALSE)</f>
        <v>#N/A</v>
      </c>
      <c r="X1112" s="84" t="e">
        <f t="shared" si="394"/>
        <v>#N/A</v>
      </c>
      <c r="Y1112" s="118" t="e">
        <f t="shared" si="395"/>
        <v>#N/A</v>
      </c>
      <c r="Z1112" s="121" t="e">
        <f t="shared" si="396"/>
        <v>#N/A</v>
      </c>
      <c r="AA1112" s="83" t="e">
        <f t="shared" si="397"/>
        <v>#N/A</v>
      </c>
      <c r="AB1112" s="118" t="e">
        <f t="shared" si="398"/>
        <v>#N/A</v>
      </c>
      <c r="AC1112" s="61" t="e">
        <f>INDEX(raw_공고목록!A:A,MATCH(직접!$A1112,raw_공고목록!C:C,0))</f>
        <v>#N/A</v>
      </c>
      <c r="AD1112" s="61" t="e">
        <f t="shared" si="399"/>
        <v>#N/A</v>
      </c>
      <c r="AE1112" s="186" t="e">
        <f>LEFT(VLOOKUP($A1112,raw_공고목록!$C:$X,7,FALSE),10)</f>
        <v>#N/A</v>
      </c>
      <c r="AF1112" s="9" t="e">
        <f>VLOOKUP(A1112,raw_부광!A:L,12,FALSE)</f>
        <v>#N/A</v>
      </c>
    </row>
    <row r="1113" spans="2:32" ht="12.6" customHeight="1">
      <c r="B1113" s="189" t="e">
        <f>VLOOKUP(A1113,raw_아이건설넷목록!$B:$R,2,FALSE)</f>
        <v>#N/A</v>
      </c>
      <c r="C1113" s="18" t="e">
        <f>VLOOKUP($A1113,raw_아이건설넷목록!$B:$R,10,FALSE)</f>
        <v>#N/A</v>
      </c>
      <c r="D1113" s="19" t="s">
        <v>20</v>
      </c>
      <c r="E1113" s="115" t="e">
        <f>VLOOKUP($A1113,raw_아이건설넷목록!$B:$R,6,FALSE)</f>
        <v>#N/A</v>
      </c>
      <c r="F1113" s="115" t="e">
        <f>VLOOKUP($A1113,raw_아이건설넷목록!$B:$R,5,FALSE)</f>
        <v>#N/A</v>
      </c>
      <c r="G1113" s="184"/>
      <c r="H1113" s="115" t="e">
        <f>VLOOKUP($A1113,raw_아이건설넷목록!$B:$R,8,FALSE)</f>
        <v>#N/A</v>
      </c>
      <c r="I1113" s="114" t="e">
        <f>IF(E1113="","-",IF(E1113&lt;1000000000,낙찰하한율!$B$3,IF(AND(E1113&lt;5000000000,E1113&gt;=1000000000),낙찰하한율!$B$4,IF(AND(E1113&gt;=5000000000,E1113&lt;10000000000),낙찰하한율!$B$5,IF(AND(E1113&gt;=10000000000,E1113&lt;30000000000),낙찰하한율!$B$6)))))</f>
        <v>#N/A</v>
      </c>
      <c r="J1113" s="115" t="e">
        <f t="shared" si="386"/>
        <v>#N/A</v>
      </c>
      <c r="K1113" s="115" t="e">
        <f>VLOOKUP($A1113,raw_아이건설넷목록!$B:$R,9,FALSE)</f>
        <v>#N/A</v>
      </c>
      <c r="L1113" s="115" t="e">
        <f t="shared" si="387"/>
        <v>#N/A</v>
      </c>
      <c r="M1113" s="120" t="e">
        <f t="shared" si="388"/>
        <v>#N/A</v>
      </c>
      <c r="N1113" s="115" t="e">
        <f t="shared" si="389"/>
        <v>#N/A</v>
      </c>
      <c r="O1113" s="119" t="e">
        <f t="shared" si="390"/>
        <v>#N/A</v>
      </c>
      <c r="P1113" s="119"/>
      <c r="Q1113" s="116" t="e">
        <f t="shared" si="391"/>
        <v>#N/A</v>
      </c>
      <c r="R1113" s="134" t="e">
        <f>VLOOKUP(A1113,raw_아이건설넷결과!C:J,8,FALSE)</f>
        <v>#N/A</v>
      </c>
      <c r="S1113" s="115" t="e">
        <f>VLOOKUP(A1113,raw_아이건설넷결과!C:N,10,FALSE)</f>
        <v>#N/A</v>
      </c>
      <c r="T1113" s="126" t="e">
        <f t="shared" si="392"/>
        <v>#N/A</v>
      </c>
      <c r="U1113" s="123" t="e">
        <f t="shared" si="393"/>
        <v>#N/A</v>
      </c>
      <c r="V1113" s="123"/>
      <c r="W1113" s="178" t="e">
        <f>VLOOKUP(A1113,raw_아이건설넷결과!C:H,6,FALSE)</f>
        <v>#N/A</v>
      </c>
      <c r="X1113" s="84" t="e">
        <f t="shared" si="394"/>
        <v>#N/A</v>
      </c>
      <c r="Y1113" s="118" t="e">
        <f t="shared" si="395"/>
        <v>#N/A</v>
      </c>
      <c r="Z1113" s="121" t="e">
        <f t="shared" si="396"/>
        <v>#N/A</v>
      </c>
      <c r="AA1113" s="83" t="e">
        <f t="shared" si="397"/>
        <v>#N/A</v>
      </c>
      <c r="AB1113" s="118" t="e">
        <f t="shared" si="398"/>
        <v>#N/A</v>
      </c>
      <c r="AC1113" s="61" t="e">
        <f>INDEX(raw_공고목록!A:A,MATCH(직접!$A1113,raw_공고목록!C:C,0))</f>
        <v>#N/A</v>
      </c>
      <c r="AD1113" s="61" t="e">
        <f t="shared" si="399"/>
        <v>#N/A</v>
      </c>
      <c r="AE1113" s="186" t="e">
        <f>LEFT(VLOOKUP($A1113,raw_공고목록!$C:$X,7,FALSE),10)</f>
        <v>#N/A</v>
      </c>
      <c r="AF1113" s="9" t="e">
        <f>VLOOKUP(A1113,raw_부광!A:L,12,FALSE)</f>
        <v>#N/A</v>
      </c>
    </row>
    <row r="1114" spans="2:32" ht="12.6" customHeight="1">
      <c r="B1114" s="189" t="e">
        <f>VLOOKUP(A1114,raw_아이건설넷목록!$B:$R,2,FALSE)</f>
        <v>#N/A</v>
      </c>
      <c r="C1114" s="18" t="e">
        <f>VLOOKUP($A1114,raw_아이건설넷목록!$B:$R,10,FALSE)</f>
        <v>#N/A</v>
      </c>
      <c r="D1114" s="19" t="s">
        <v>20</v>
      </c>
      <c r="E1114" s="115" t="e">
        <f>VLOOKUP($A1114,raw_아이건설넷목록!$B:$R,6,FALSE)</f>
        <v>#N/A</v>
      </c>
      <c r="F1114" s="115" t="e">
        <f>VLOOKUP($A1114,raw_아이건설넷목록!$B:$R,5,FALSE)</f>
        <v>#N/A</v>
      </c>
      <c r="G1114" s="184"/>
      <c r="H1114" s="115" t="e">
        <f>VLOOKUP($A1114,raw_아이건설넷목록!$B:$R,8,FALSE)</f>
        <v>#N/A</v>
      </c>
      <c r="I1114" s="114" t="e">
        <f>IF(E1114="","-",IF(E1114&lt;1000000000,낙찰하한율!$B$3,IF(AND(E1114&lt;5000000000,E1114&gt;=1000000000),낙찰하한율!$B$4,IF(AND(E1114&gt;=5000000000,E1114&lt;10000000000),낙찰하한율!$B$5,IF(AND(E1114&gt;=10000000000,E1114&lt;30000000000),낙찰하한율!$B$6)))))</f>
        <v>#N/A</v>
      </c>
      <c r="J1114" s="115" t="e">
        <f t="shared" si="386"/>
        <v>#N/A</v>
      </c>
      <c r="K1114" s="115" t="e">
        <f>VLOOKUP($A1114,raw_아이건설넷목록!$B:$R,9,FALSE)</f>
        <v>#N/A</v>
      </c>
      <c r="L1114" s="115" t="e">
        <f t="shared" si="387"/>
        <v>#N/A</v>
      </c>
      <c r="M1114" s="120" t="e">
        <f t="shared" si="388"/>
        <v>#N/A</v>
      </c>
      <c r="N1114" s="115" t="e">
        <f t="shared" si="389"/>
        <v>#N/A</v>
      </c>
      <c r="O1114" s="119" t="e">
        <f t="shared" si="390"/>
        <v>#N/A</v>
      </c>
      <c r="P1114" s="119"/>
      <c r="Q1114" s="116" t="e">
        <f t="shared" si="391"/>
        <v>#N/A</v>
      </c>
      <c r="R1114" s="134" t="e">
        <f>VLOOKUP(A1114,raw_아이건설넷결과!C:J,8,FALSE)</f>
        <v>#N/A</v>
      </c>
      <c r="S1114" s="115" t="e">
        <f>VLOOKUP(A1114,raw_아이건설넷결과!C:N,10,FALSE)</f>
        <v>#N/A</v>
      </c>
      <c r="T1114" s="126" t="e">
        <f t="shared" si="392"/>
        <v>#N/A</v>
      </c>
      <c r="U1114" s="123" t="e">
        <f t="shared" si="393"/>
        <v>#N/A</v>
      </c>
      <c r="V1114" s="123"/>
      <c r="W1114" s="178" t="e">
        <f>VLOOKUP(A1114,raw_아이건설넷결과!C:H,6,FALSE)</f>
        <v>#N/A</v>
      </c>
      <c r="X1114" s="84" t="e">
        <f t="shared" si="394"/>
        <v>#N/A</v>
      </c>
      <c r="Y1114" s="118" t="e">
        <f t="shared" si="395"/>
        <v>#N/A</v>
      </c>
      <c r="Z1114" s="121" t="e">
        <f t="shared" si="396"/>
        <v>#N/A</v>
      </c>
      <c r="AA1114" s="83" t="e">
        <f t="shared" si="397"/>
        <v>#N/A</v>
      </c>
      <c r="AB1114" s="118" t="e">
        <f t="shared" si="398"/>
        <v>#N/A</v>
      </c>
      <c r="AC1114" s="61" t="e">
        <f>INDEX(raw_공고목록!A:A,MATCH(직접!$A1114,raw_공고목록!C:C,0))</f>
        <v>#N/A</v>
      </c>
      <c r="AD1114" s="61" t="e">
        <f t="shared" si="399"/>
        <v>#N/A</v>
      </c>
      <c r="AE1114" s="186" t="e">
        <f>LEFT(VLOOKUP($A1114,raw_공고목록!$C:$X,7,FALSE),10)</f>
        <v>#N/A</v>
      </c>
      <c r="AF1114" s="9" t="e">
        <f>VLOOKUP(A1114,raw_부광!A:L,12,FALSE)</f>
        <v>#N/A</v>
      </c>
    </row>
    <row r="1115" spans="2:32" ht="12.6" customHeight="1">
      <c r="B1115" s="189" t="e">
        <f>VLOOKUP(A1115,raw_아이건설넷목록!$B:$R,2,FALSE)</f>
        <v>#N/A</v>
      </c>
      <c r="C1115" s="18" t="e">
        <f>VLOOKUP($A1115,raw_아이건설넷목록!$B:$R,10,FALSE)</f>
        <v>#N/A</v>
      </c>
      <c r="D1115" s="19" t="s">
        <v>20</v>
      </c>
      <c r="E1115" s="115" t="e">
        <f>VLOOKUP($A1115,raw_아이건설넷목록!$B:$R,6,FALSE)</f>
        <v>#N/A</v>
      </c>
      <c r="F1115" s="115" t="e">
        <f>VLOOKUP($A1115,raw_아이건설넷목록!$B:$R,5,FALSE)</f>
        <v>#N/A</v>
      </c>
      <c r="G1115" s="184"/>
      <c r="H1115" s="115" t="e">
        <f>VLOOKUP($A1115,raw_아이건설넷목록!$B:$R,8,FALSE)</f>
        <v>#N/A</v>
      </c>
      <c r="I1115" s="114" t="e">
        <f>IF(E1115="","-",IF(E1115&lt;1000000000,낙찰하한율!$B$3,IF(AND(E1115&lt;5000000000,E1115&gt;=1000000000),낙찰하한율!$B$4,IF(AND(E1115&gt;=5000000000,E1115&lt;10000000000),낙찰하한율!$B$5,IF(AND(E1115&gt;=10000000000,E1115&lt;30000000000),낙찰하한율!$B$6)))))</f>
        <v>#N/A</v>
      </c>
      <c r="J1115" s="115" t="e">
        <f t="shared" si="386"/>
        <v>#N/A</v>
      </c>
      <c r="K1115" s="115" t="e">
        <f>VLOOKUP($A1115,raw_아이건설넷목록!$B:$R,9,FALSE)</f>
        <v>#N/A</v>
      </c>
      <c r="L1115" s="115" t="e">
        <f t="shared" si="387"/>
        <v>#N/A</v>
      </c>
      <c r="M1115" s="120" t="e">
        <f t="shared" si="388"/>
        <v>#N/A</v>
      </c>
      <c r="N1115" s="115" t="e">
        <f t="shared" si="389"/>
        <v>#N/A</v>
      </c>
      <c r="O1115" s="119" t="e">
        <f t="shared" si="390"/>
        <v>#N/A</v>
      </c>
      <c r="P1115" s="119"/>
      <c r="Q1115" s="116" t="e">
        <f t="shared" si="391"/>
        <v>#N/A</v>
      </c>
      <c r="R1115" s="134" t="e">
        <f>VLOOKUP(A1115,raw_아이건설넷결과!C:J,8,FALSE)</f>
        <v>#N/A</v>
      </c>
      <c r="S1115" s="115" t="e">
        <f>VLOOKUP(A1115,raw_아이건설넷결과!C:N,10,FALSE)</f>
        <v>#N/A</v>
      </c>
      <c r="T1115" s="126" t="e">
        <f t="shared" si="392"/>
        <v>#N/A</v>
      </c>
      <c r="U1115" s="123" t="e">
        <f t="shared" si="393"/>
        <v>#N/A</v>
      </c>
      <c r="V1115" s="123"/>
      <c r="W1115" s="178" t="e">
        <f>VLOOKUP(A1115,raw_아이건설넷결과!C:H,6,FALSE)</f>
        <v>#N/A</v>
      </c>
      <c r="X1115" s="84" t="e">
        <f t="shared" si="394"/>
        <v>#N/A</v>
      </c>
      <c r="Y1115" s="118" t="e">
        <f t="shared" si="395"/>
        <v>#N/A</v>
      </c>
      <c r="Z1115" s="121" t="e">
        <f t="shared" si="396"/>
        <v>#N/A</v>
      </c>
      <c r="AA1115" s="83" t="e">
        <f t="shared" si="397"/>
        <v>#N/A</v>
      </c>
      <c r="AB1115" s="118" t="e">
        <f t="shared" si="398"/>
        <v>#N/A</v>
      </c>
      <c r="AC1115" s="61" t="e">
        <f>INDEX(raw_공고목록!A:A,MATCH(직접!$A1115,raw_공고목록!C:C,0))</f>
        <v>#N/A</v>
      </c>
      <c r="AD1115" s="61" t="e">
        <f t="shared" si="399"/>
        <v>#N/A</v>
      </c>
      <c r="AE1115" s="186" t="e">
        <f>LEFT(VLOOKUP($A1115,raw_공고목록!$C:$X,7,FALSE),10)</f>
        <v>#N/A</v>
      </c>
      <c r="AF1115" s="9" t="e">
        <f>VLOOKUP(A1115,raw_부광!A:L,12,FALSE)</f>
        <v>#N/A</v>
      </c>
    </row>
    <row r="1116" spans="2:32" ht="12.6" customHeight="1">
      <c r="B1116" s="189" t="e">
        <f>VLOOKUP(A1116,raw_아이건설넷목록!$B:$R,2,FALSE)</f>
        <v>#N/A</v>
      </c>
      <c r="C1116" s="18" t="e">
        <f>VLOOKUP($A1116,raw_아이건설넷목록!$B:$R,10,FALSE)</f>
        <v>#N/A</v>
      </c>
      <c r="D1116" s="19" t="s">
        <v>20</v>
      </c>
      <c r="E1116" s="115" t="e">
        <f>VLOOKUP($A1116,raw_아이건설넷목록!$B:$R,6,FALSE)</f>
        <v>#N/A</v>
      </c>
      <c r="F1116" s="115" t="e">
        <f>VLOOKUP($A1116,raw_아이건설넷목록!$B:$R,5,FALSE)</f>
        <v>#N/A</v>
      </c>
      <c r="G1116" s="184"/>
      <c r="H1116" s="115" t="e">
        <f>VLOOKUP($A1116,raw_아이건설넷목록!$B:$R,8,FALSE)</f>
        <v>#N/A</v>
      </c>
      <c r="I1116" s="114" t="e">
        <f>IF(E1116="","-",IF(E1116&lt;1000000000,낙찰하한율!$B$3,IF(AND(E1116&lt;5000000000,E1116&gt;=1000000000),낙찰하한율!$B$4,IF(AND(E1116&gt;=5000000000,E1116&lt;10000000000),낙찰하한율!$B$5,IF(AND(E1116&gt;=10000000000,E1116&lt;30000000000),낙찰하한율!$B$6)))))</f>
        <v>#N/A</v>
      </c>
      <c r="J1116" s="115" t="e">
        <f t="shared" si="386"/>
        <v>#N/A</v>
      </c>
      <c r="K1116" s="115" t="e">
        <f>VLOOKUP($A1116,raw_아이건설넷목록!$B:$R,9,FALSE)</f>
        <v>#N/A</v>
      </c>
      <c r="L1116" s="115" t="e">
        <f t="shared" si="387"/>
        <v>#N/A</v>
      </c>
      <c r="M1116" s="120" t="e">
        <f t="shared" si="388"/>
        <v>#N/A</v>
      </c>
      <c r="N1116" s="115" t="e">
        <f t="shared" si="389"/>
        <v>#N/A</v>
      </c>
      <c r="O1116" s="119" t="e">
        <f t="shared" si="390"/>
        <v>#N/A</v>
      </c>
      <c r="P1116" s="119"/>
      <c r="Q1116" s="116" t="e">
        <f t="shared" si="391"/>
        <v>#N/A</v>
      </c>
      <c r="R1116" s="134" t="e">
        <f>VLOOKUP(A1116,raw_아이건설넷결과!C:J,8,FALSE)</f>
        <v>#N/A</v>
      </c>
      <c r="S1116" s="115" t="e">
        <f>VLOOKUP(A1116,raw_아이건설넷결과!C:N,10,FALSE)</f>
        <v>#N/A</v>
      </c>
      <c r="T1116" s="126" t="e">
        <f t="shared" si="392"/>
        <v>#N/A</v>
      </c>
      <c r="U1116" s="123" t="e">
        <f t="shared" si="393"/>
        <v>#N/A</v>
      </c>
      <c r="V1116" s="123"/>
      <c r="W1116" s="178" t="e">
        <f>VLOOKUP(A1116,raw_아이건설넷결과!C:H,6,FALSE)</f>
        <v>#N/A</v>
      </c>
      <c r="X1116" s="84" t="e">
        <f t="shared" si="394"/>
        <v>#N/A</v>
      </c>
      <c r="Y1116" s="118" t="e">
        <f t="shared" si="395"/>
        <v>#N/A</v>
      </c>
      <c r="Z1116" s="121" t="e">
        <f t="shared" si="396"/>
        <v>#N/A</v>
      </c>
      <c r="AA1116" s="83" t="e">
        <f t="shared" si="397"/>
        <v>#N/A</v>
      </c>
      <c r="AB1116" s="118" t="e">
        <f t="shared" si="398"/>
        <v>#N/A</v>
      </c>
      <c r="AC1116" s="61" t="e">
        <f>INDEX(raw_공고목록!A:A,MATCH(직접!$A1116,raw_공고목록!C:C,0))</f>
        <v>#N/A</v>
      </c>
      <c r="AD1116" s="61" t="e">
        <f t="shared" si="399"/>
        <v>#N/A</v>
      </c>
      <c r="AE1116" s="186" t="e">
        <f>LEFT(VLOOKUP($A1116,raw_공고목록!$C:$X,7,FALSE),10)</f>
        <v>#N/A</v>
      </c>
      <c r="AF1116" s="9" t="e">
        <f>VLOOKUP(A1116,raw_부광!A:L,12,FALSE)</f>
        <v>#N/A</v>
      </c>
    </row>
    <row r="1117" spans="2:32" ht="12.6" customHeight="1">
      <c r="B1117" s="189" t="e">
        <f>VLOOKUP(A1117,raw_아이건설넷목록!$B:$R,2,FALSE)</f>
        <v>#N/A</v>
      </c>
      <c r="C1117" s="18" t="e">
        <f>VLOOKUP($A1117,raw_아이건설넷목록!$B:$R,10,FALSE)</f>
        <v>#N/A</v>
      </c>
      <c r="D1117" s="19" t="s">
        <v>20</v>
      </c>
      <c r="E1117" s="115" t="e">
        <f>VLOOKUP($A1117,raw_아이건설넷목록!$B:$R,6,FALSE)</f>
        <v>#N/A</v>
      </c>
      <c r="F1117" s="115" t="e">
        <f>VLOOKUP($A1117,raw_아이건설넷목록!$B:$R,5,FALSE)</f>
        <v>#N/A</v>
      </c>
      <c r="G1117" s="184"/>
      <c r="H1117" s="115" t="e">
        <f>VLOOKUP($A1117,raw_아이건설넷목록!$B:$R,8,FALSE)</f>
        <v>#N/A</v>
      </c>
      <c r="I1117" s="114" t="e">
        <f>IF(E1117="","-",IF(E1117&lt;1000000000,낙찰하한율!$B$3,IF(AND(E1117&lt;5000000000,E1117&gt;=1000000000),낙찰하한율!$B$4,IF(AND(E1117&gt;=5000000000,E1117&lt;10000000000),낙찰하한율!$B$5,IF(AND(E1117&gt;=10000000000,E1117&lt;30000000000),낙찰하한율!$B$6)))))</f>
        <v>#N/A</v>
      </c>
      <c r="J1117" s="115" t="e">
        <f t="shared" si="386"/>
        <v>#N/A</v>
      </c>
      <c r="K1117" s="115" t="e">
        <f>VLOOKUP($A1117,raw_아이건설넷목록!$B:$R,9,FALSE)</f>
        <v>#N/A</v>
      </c>
      <c r="L1117" s="115" t="e">
        <f t="shared" si="387"/>
        <v>#N/A</v>
      </c>
      <c r="M1117" s="120" t="e">
        <f t="shared" si="388"/>
        <v>#N/A</v>
      </c>
      <c r="N1117" s="115" t="e">
        <f t="shared" si="389"/>
        <v>#N/A</v>
      </c>
      <c r="O1117" s="119" t="e">
        <f t="shared" si="390"/>
        <v>#N/A</v>
      </c>
      <c r="P1117" s="119"/>
      <c r="Q1117" s="116" t="e">
        <f t="shared" si="391"/>
        <v>#N/A</v>
      </c>
      <c r="R1117" s="134" t="e">
        <f>VLOOKUP(A1117,raw_아이건설넷결과!C:J,8,FALSE)</f>
        <v>#N/A</v>
      </c>
      <c r="S1117" s="115" t="e">
        <f>VLOOKUP(A1117,raw_아이건설넷결과!C:N,10,FALSE)</f>
        <v>#N/A</v>
      </c>
      <c r="T1117" s="126" t="e">
        <f t="shared" si="392"/>
        <v>#N/A</v>
      </c>
      <c r="U1117" s="123" t="e">
        <f t="shared" si="393"/>
        <v>#N/A</v>
      </c>
      <c r="V1117" s="123"/>
      <c r="W1117" s="178" t="e">
        <f>VLOOKUP(A1117,raw_아이건설넷결과!C:H,6,FALSE)</f>
        <v>#N/A</v>
      </c>
      <c r="X1117" s="84" t="e">
        <f t="shared" si="394"/>
        <v>#N/A</v>
      </c>
      <c r="Y1117" s="118" t="e">
        <f t="shared" si="395"/>
        <v>#N/A</v>
      </c>
      <c r="Z1117" s="121" t="e">
        <f t="shared" si="396"/>
        <v>#N/A</v>
      </c>
      <c r="AA1117" s="83" t="e">
        <f t="shared" si="397"/>
        <v>#N/A</v>
      </c>
      <c r="AB1117" s="118" t="e">
        <f t="shared" si="398"/>
        <v>#N/A</v>
      </c>
      <c r="AC1117" s="61" t="e">
        <f>INDEX(raw_공고목록!A:A,MATCH(직접!$A1117,raw_공고목록!C:C,0))</f>
        <v>#N/A</v>
      </c>
      <c r="AD1117" s="61" t="e">
        <f t="shared" si="399"/>
        <v>#N/A</v>
      </c>
      <c r="AE1117" s="186" t="e">
        <f>LEFT(VLOOKUP($A1117,raw_공고목록!$C:$X,7,FALSE),10)</f>
        <v>#N/A</v>
      </c>
      <c r="AF1117" s="9" t="e">
        <f>VLOOKUP(A1117,raw_부광!A:L,12,FALSE)</f>
        <v>#N/A</v>
      </c>
    </row>
    <row r="1118" spans="2:32" ht="12.6" customHeight="1">
      <c r="B1118" s="189" t="e">
        <f>VLOOKUP(A1118,raw_아이건설넷목록!$B:$R,2,FALSE)</f>
        <v>#N/A</v>
      </c>
      <c r="C1118" s="18" t="e">
        <f>VLOOKUP($A1118,raw_아이건설넷목록!$B:$R,10,FALSE)</f>
        <v>#N/A</v>
      </c>
      <c r="D1118" s="19" t="s">
        <v>20</v>
      </c>
      <c r="E1118" s="115" t="e">
        <f>VLOOKUP($A1118,raw_아이건설넷목록!$B:$R,6,FALSE)</f>
        <v>#N/A</v>
      </c>
      <c r="F1118" s="115" t="e">
        <f>VLOOKUP($A1118,raw_아이건설넷목록!$B:$R,5,FALSE)</f>
        <v>#N/A</v>
      </c>
      <c r="G1118" s="184"/>
      <c r="H1118" s="115" t="e">
        <f>VLOOKUP($A1118,raw_아이건설넷목록!$B:$R,8,FALSE)</f>
        <v>#N/A</v>
      </c>
      <c r="I1118" s="114" t="e">
        <f>IF(E1118="","-",IF(E1118&lt;1000000000,낙찰하한율!$B$3,IF(AND(E1118&lt;5000000000,E1118&gt;=1000000000),낙찰하한율!$B$4,IF(AND(E1118&gt;=5000000000,E1118&lt;10000000000),낙찰하한율!$B$5,IF(AND(E1118&gt;=10000000000,E1118&lt;30000000000),낙찰하한율!$B$6)))))</f>
        <v>#N/A</v>
      </c>
      <c r="J1118" s="115" t="e">
        <f t="shared" si="386"/>
        <v>#N/A</v>
      </c>
      <c r="K1118" s="115" t="e">
        <f>VLOOKUP($A1118,raw_아이건설넷목록!$B:$R,9,FALSE)</f>
        <v>#N/A</v>
      </c>
      <c r="L1118" s="115" t="e">
        <f t="shared" si="387"/>
        <v>#N/A</v>
      </c>
      <c r="M1118" s="120" t="e">
        <f t="shared" si="388"/>
        <v>#N/A</v>
      </c>
      <c r="N1118" s="115" t="e">
        <f t="shared" si="389"/>
        <v>#N/A</v>
      </c>
      <c r="O1118" s="119" t="e">
        <f t="shared" si="390"/>
        <v>#N/A</v>
      </c>
      <c r="P1118" s="119"/>
      <c r="Q1118" s="116" t="e">
        <f t="shared" si="391"/>
        <v>#N/A</v>
      </c>
      <c r="R1118" s="134" t="e">
        <f>VLOOKUP(A1118,raw_아이건설넷결과!C:J,8,FALSE)</f>
        <v>#N/A</v>
      </c>
      <c r="S1118" s="115" t="e">
        <f>VLOOKUP(A1118,raw_아이건설넷결과!C:N,10,FALSE)</f>
        <v>#N/A</v>
      </c>
      <c r="T1118" s="126" t="e">
        <f t="shared" si="392"/>
        <v>#N/A</v>
      </c>
      <c r="U1118" s="123" t="e">
        <f t="shared" si="393"/>
        <v>#N/A</v>
      </c>
      <c r="V1118" s="123"/>
      <c r="W1118" s="178" t="e">
        <f>VLOOKUP(A1118,raw_아이건설넷결과!C:H,6,FALSE)</f>
        <v>#N/A</v>
      </c>
      <c r="X1118" s="84" t="e">
        <f t="shared" si="394"/>
        <v>#N/A</v>
      </c>
      <c r="Y1118" s="118" t="e">
        <f t="shared" si="395"/>
        <v>#N/A</v>
      </c>
      <c r="Z1118" s="121" t="e">
        <f t="shared" si="396"/>
        <v>#N/A</v>
      </c>
      <c r="AA1118" s="83" t="e">
        <f t="shared" si="397"/>
        <v>#N/A</v>
      </c>
      <c r="AB1118" s="118" t="e">
        <f t="shared" si="398"/>
        <v>#N/A</v>
      </c>
      <c r="AC1118" s="61" t="e">
        <f>INDEX(raw_공고목록!A:A,MATCH(직접!$A1118,raw_공고목록!C:C,0))</f>
        <v>#N/A</v>
      </c>
      <c r="AD1118" s="61" t="e">
        <f t="shared" si="399"/>
        <v>#N/A</v>
      </c>
      <c r="AE1118" s="186" t="e">
        <f>LEFT(VLOOKUP($A1118,raw_공고목록!$C:$X,7,FALSE),10)</f>
        <v>#N/A</v>
      </c>
      <c r="AF1118" s="9" t="e">
        <f>VLOOKUP(A1118,raw_부광!A:L,12,FALSE)</f>
        <v>#N/A</v>
      </c>
    </row>
    <row r="1119" spans="2:32" ht="12.6" customHeight="1">
      <c r="B1119" s="189" t="e">
        <f>VLOOKUP(A1119,raw_아이건설넷목록!$B:$R,2,FALSE)</f>
        <v>#N/A</v>
      </c>
      <c r="C1119" s="18" t="e">
        <f>VLOOKUP($A1119,raw_아이건설넷목록!$B:$R,10,FALSE)</f>
        <v>#N/A</v>
      </c>
      <c r="D1119" s="19" t="s">
        <v>20</v>
      </c>
      <c r="E1119" s="115" t="e">
        <f>VLOOKUP($A1119,raw_아이건설넷목록!$B:$R,6,FALSE)</f>
        <v>#N/A</v>
      </c>
      <c r="F1119" s="115" t="e">
        <f>VLOOKUP($A1119,raw_아이건설넷목록!$B:$R,5,FALSE)</f>
        <v>#N/A</v>
      </c>
      <c r="G1119" s="184"/>
      <c r="H1119" s="115" t="e">
        <f>VLOOKUP($A1119,raw_아이건설넷목록!$B:$R,8,FALSE)</f>
        <v>#N/A</v>
      </c>
      <c r="I1119" s="114" t="e">
        <f>IF(E1119="","-",IF(E1119&lt;1000000000,낙찰하한율!$B$3,IF(AND(E1119&lt;5000000000,E1119&gt;=1000000000),낙찰하한율!$B$4,IF(AND(E1119&gt;=5000000000,E1119&lt;10000000000),낙찰하한율!$B$5,IF(AND(E1119&gt;=10000000000,E1119&lt;30000000000),낙찰하한율!$B$6)))))</f>
        <v>#N/A</v>
      </c>
      <c r="J1119" s="115" t="e">
        <f t="shared" si="386"/>
        <v>#N/A</v>
      </c>
      <c r="K1119" s="115" t="e">
        <f>VLOOKUP($A1119,raw_아이건설넷목록!$B:$R,9,FALSE)</f>
        <v>#N/A</v>
      </c>
      <c r="L1119" s="115" t="e">
        <f t="shared" si="387"/>
        <v>#N/A</v>
      </c>
      <c r="M1119" s="120" t="e">
        <f t="shared" si="388"/>
        <v>#N/A</v>
      </c>
      <c r="N1119" s="115" t="e">
        <f t="shared" si="389"/>
        <v>#N/A</v>
      </c>
      <c r="O1119" s="119" t="e">
        <f t="shared" si="390"/>
        <v>#N/A</v>
      </c>
      <c r="P1119" s="119"/>
      <c r="Q1119" s="116" t="e">
        <f t="shared" si="391"/>
        <v>#N/A</v>
      </c>
      <c r="R1119" s="134" t="e">
        <f>VLOOKUP(A1119,raw_아이건설넷결과!C:J,8,FALSE)</f>
        <v>#N/A</v>
      </c>
      <c r="S1119" s="115" t="e">
        <f>VLOOKUP(A1119,raw_아이건설넷결과!C:N,10,FALSE)</f>
        <v>#N/A</v>
      </c>
      <c r="T1119" s="126" t="e">
        <f t="shared" si="392"/>
        <v>#N/A</v>
      </c>
      <c r="U1119" s="123" t="e">
        <f t="shared" si="393"/>
        <v>#N/A</v>
      </c>
      <c r="V1119" s="123"/>
      <c r="W1119" s="178" t="e">
        <f>VLOOKUP(A1119,raw_아이건설넷결과!C:H,6,FALSE)</f>
        <v>#N/A</v>
      </c>
      <c r="X1119" s="84" t="e">
        <f t="shared" si="394"/>
        <v>#N/A</v>
      </c>
      <c r="Y1119" s="118" t="e">
        <f t="shared" si="395"/>
        <v>#N/A</v>
      </c>
      <c r="Z1119" s="121" t="e">
        <f t="shared" si="396"/>
        <v>#N/A</v>
      </c>
      <c r="AA1119" s="83" t="e">
        <f t="shared" si="397"/>
        <v>#N/A</v>
      </c>
      <c r="AB1119" s="118" t="e">
        <f t="shared" si="398"/>
        <v>#N/A</v>
      </c>
      <c r="AC1119" s="61" t="e">
        <f>INDEX(raw_공고목록!A:A,MATCH(직접!$A1119,raw_공고목록!C:C,0))</f>
        <v>#N/A</v>
      </c>
      <c r="AD1119" s="61" t="e">
        <f t="shared" si="399"/>
        <v>#N/A</v>
      </c>
      <c r="AE1119" s="186" t="e">
        <f>LEFT(VLOOKUP($A1119,raw_공고목록!$C:$X,7,FALSE),10)</f>
        <v>#N/A</v>
      </c>
      <c r="AF1119" s="9" t="e">
        <f>VLOOKUP(A1119,raw_부광!A:L,12,FALSE)</f>
        <v>#N/A</v>
      </c>
    </row>
    <row r="1120" spans="2:32" ht="12.6" customHeight="1">
      <c r="B1120" s="189" t="e">
        <f>VLOOKUP(A1120,raw_아이건설넷목록!$B:$R,2,FALSE)</f>
        <v>#N/A</v>
      </c>
      <c r="C1120" s="18" t="e">
        <f>VLOOKUP($A1120,raw_아이건설넷목록!$B:$R,10,FALSE)</f>
        <v>#N/A</v>
      </c>
      <c r="D1120" s="19" t="s">
        <v>20</v>
      </c>
      <c r="E1120" s="115" t="e">
        <f>VLOOKUP($A1120,raw_아이건설넷목록!$B:$R,6,FALSE)</f>
        <v>#N/A</v>
      </c>
      <c r="F1120" s="115" t="e">
        <f>VLOOKUP($A1120,raw_아이건설넷목록!$B:$R,5,FALSE)</f>
        <v>#N/A</v>
      </c>
      <c r="G1120" s="184"/>
      <c r="H1120" s="115" t="e">
        <f>VLOOKUP($A1120,raw_아이건설넷목록!$B:$R,8,FALSE)</f>
        <v>#N/A</v>
      </c>
      <c r="I1120" s="114" t="e">
        <f>IF(E1120="","-",IF(E1120&lt;1000000000,낙찰하한율!$B$3,IF(AND(E1120&lt;5000000000,E1120&gt;=1000000000),낙찰하한율!$B$4,IF(AND(E1120&gt;=5000000000,E1120&lt;10000000000),낙찰하한율!$B$5,IF(AND(E1120&gt;=10000000000,E1120&lt;30000000000),낙찰하한율!$B$6)))))</f>
        <v>#N/A</v>
      </c>
      <c r="J1120" s="115" t="e">
        <f t="shared" si="386"/>
        <v>#N/A</v>
      </c>
      <c r="K1120" s="115" t="e">
        <f>VLOOKUP($A1120,raw_아이건설넷목록!$B:$R,9,FALSE)</f>
        <v>#N/A</v>
      </c>
      <c r="L1120" s="115" t="e">
        <f t="shared" si="387"/>
        <v>#N/A</v>
      </c>
      <c r="M1120" s="120" t="e">
        <f t="shared" si="388"/>
        <v>#N/A</v>
      </c>
      <c r="N1120" s="115" t="e">
        <f t="shared" si="389"/>
        <v>#N/A</v>
      </c>
      <c r="O1120" s="119" t="e">
        <f t="shared" si="390"/>
        <v>#N/A</v>
      </c>
      <c r="P1120" s="119"/>
      <c r="Q1120" s="116" t="e">
        <f t="shared" si="391"/>
        <v>#N/A</v>
      </c>
      <c r="R1120" s="134" t="e">
        <f>VLOOKUP(A1120,raw_아이건설넷결과!C:J,8,FALSE)</f>
        <v>#N/A</v>
      </c>
      <c r="S1120" s="115" t="e">
        <f>VLOOKUP(A1120,raw_아이건설넷결과!C:N,10,FALSE)</f>
        <v>#N/A</v>
      </c>
      <c r="T1120" s="126" t="e">
        <f t="shared" si="392"/>
        <v>#N/A</v>
      </c>
      <c r="U1120" s="123" t="e">
        <f t="shared" si="393"/>
        <v>#N/A</v>
      </c>
      <c r="V1120" s="123"/>
      <c r="W1120" s="178" t="e">
        <f>VLOOKUP(A1120,raw_아이건설넷결과!C:H,6,FALSE)</f>
        <v>#N/A</v>
      </c>
      <c r="X1120" s="84" t="e">
        <f t="shared" si="394"/>
        <v>#N/A</v>
      </c>
      <c r="Y1120" s="118" t="e">
        <f t="shared" si="395"/>
        <v>#N/A</v>
      </c>
      <c r="Z1120" s="121" t="e">
        <f t="shared" si="396"/>
        <v>#N/A</v>
      </c>
      <c r="AA1120" s="83" t="e">
        <f t="shared" si="397"/>
        <v>#N/A</v>
      </c>
      <c r="AB1120" s="118" t="e">
        <f t="shared" si="398"/>
        <v>#N/A</v>
      </c>
      <c r="AC1120" s="61" t="e">
        <f>INDEX(raw_공고목록!A:A,MATCH(직접!$A1120,raw_공고목록!C:C,0))</f>
        <v>#N/A</v>
      </c>
      <c r="AD1120" s="61" t="e">
        <f t="shared" si="399"/>
        <v>#N/A</v>
      </c>
      <c r="AE1120" s="186" t="e">
        <f>LEFT(VLOOKUP($A1120,raw_공고목록!$C:$X,7,FALSE),10)</f>
        <v>#N/A</v>
      </c>
      <c r="AF1120" s="9" t="e">
        <f>VLOOKUP(A1120,raw_부광!A:L,12,FALSE)</f>
        <v>#N/A</v>
      </c>
    </row>
    <row r="1121" spans="2:32" ht="12.6" customHeight="1">
      <c r="B1121" s="189" t="e">
        <f>VLOOKUP(A1121,raw_아이건설넷목록!$B:$R,2,FALSE)</f>
        <v>#N/A</v>
      </c>
      <c r="C1121" s="18" t="e">
        <f>VLOOKUP($A1121,raw_아이건설넷목록!$B:$R,10,FALSE)</f>
        <v>#N/A</v>
      </c>
      <c r="D1121" s="19" t="s">
        <v>20</v>
      </c>
      <c r="E1121" s="115" t="e">
        <f>VLOOKUP($A1121,raw_아이건설넷목록!$B:$R,6,FALSE)</f>
        <v>#N/A</v>
      </c>
      <c r="F1121" s="115" t="e">
        <f>VLOOKUP($A1121,raw_아이건설넷목록!$B:$R,5,FALSE)</f>
        <v>#N/A</v>
      </c>
      <c r="G1121" s="184"/>
      <c r="H1121" s="115" t="e">
        <f>VLOOKUP($A1121,raw_아이건설넷목록!$B:$R,8,FALSE)</f>
        <v>#N/A</v>
      </c>
      <c r="I1121" s="114" t="e">
        <f>IF(E1121="","-",IF(E1121&lt;1000000000,낙찰하한율!$B$3,IF(AND(E1121&lt;5000000000,E1121&gt;=1000000000),낙찰하한율!$B$4,IF(AND(E1121&gt;=5000000000,E1121&lt;10000000000),낙찰하한율!$B$5,IF(AND(E1121&gt;=10000000000,E1121&lt;30000000000),낙찰하한율!$B$6)))))</f>
        <v>#N/A</v>
      </c>
      <c r="J1121" s="115" t="e">
        <f t="shared" si="386"/>
        <v>#N/A</v>
      </c>
      <c r="K1121" s="115" t="e">
        <f>VLOOKUP($A1121,raw_아이건설넷목록!$B:$R,9,FALSE)</f>
        <v>#N/A</v>
      </c>
      <c r="L1121" s="115" t="e">
        <f t="shared" si="387"/>
        <v>#N/A</v>
      </c>
      <c r="M1121" s="120" t="e">
        <f t="shared" si="388"/>
        <v>#N/A</v>
      </c>
      <c r="N1121" s="115" t="e">
        <f t="shared" si="389"/>
        <v>#N/A</v>
      </c>
      <c r="O1121" s="119" t="e">
        <f t="shared" si="390"/>
        <v>#N/A</v>
      </c>
      <c r="P1121" s="119"/>
      <c r="Q1121" s="116" t="e">
        <f t="shared" si="391"/>
        <v>#N/A</v>
      </c>
      <c r="R1121" s="134" t="e">
        <f>VLOOKUP(A1121,raw_아이건설넷결과!C:J,8,FALSE)</f>
        <v>#N/A</v>
      </c>
      <c r="S1121" s="115" t="e">
        <f>VLOOKUP(A1121,raw_아이건설넷결과!C:N,10,FALSE)</f>
        <v>#N/A</v>
      </c>
      <c r="T1121" s="126" t="e">
        <f t="shared" si="392"/>
        <v>#N/A</v>
      </c>
      <c r="U1121" s="123" t="e">
        <f t="shared" si="393"/>
        <v>#N/A</v>
      </c>
      <c r="V1121" s="123"/>
      <c r="W1121" s="178" t="e">
        <f>VLOOKUP(A1121,raw_아이건설넷결과!C:H,6,FALSE)</f>
        <v>#N/A</v>
      </c>
      <c r="X1121" s="84" t="e">
        <f t="shared" si="394"/>
        <v>#N/A</v>
      </c>
      <c r="Y1121" s="118" t="e">
        <f t="shared" si="395"/>
        <v>#N/A</v>
      </c>
      <c r="Z1121" s="121" t="e">
        <f t="shared" si="396"/>
        <v>#N/A</v>
      </c>
      <c r="AA1121" s="83" t="e">
        <f t="shared" si="397"/>
        <v>#N/A</v>
      </c>
      <c r="AB1121" s="118" t="e">
        <f t="shared" si="398"/>
        <v>#N/A</v>
      </c>
      <c r="AC1121" s="61" t="e">
        <f>INDEX(raw_공고목록!A:A,MATCH(직접!$A1121,raw_공고목록!C:C,0))</f>
        <v>#N/A</v>
      </c>
      <c r="AD1121" s="61" t="e">
        <f t="shared" si="399"/>
        <v>#N/A</v>
      </c>
      <c r="AE1121" s="186" t="e">
        <f>LEFT(VLOOKUP($A1121,raw_공고목록!$C:$X,7,FALSE),10)</f>
        <v>#N/A</v>
      </c>
      <c r="AF1121" s="9" t="e">
        <f>VLOOKUP(A1121,raw_부광!A:L,12,FALSE)</f>
        <v>#N/A</v>
      </c>
    </row>
    <row r="1122" spans="2:32" ht="12.6" customHeight="1">
      <c r="B1122" s="189" t="e">
        <f>VLOOKUP(A1122,raw_아이건설넷목록!$B:$R,2,FALSE)</f>
        <v>#N/A</v>
      </c>
      <c r="C1122" s="18" t="e">
        <f>VLOOKUP($A1122,raw_아이건설넷목록!$B:$R,10,FALSE)</f>
        <v>#N/A</v>
      </c>
      <c r="D1122" s="19" t="s">
        <v>20</v>
      </c>
      <c r="E1122" s="115" t="e">
        <f>VLOOKUP($A1122,raw_아이건설넷목록!$B:$R,6,FALSE)</f>
        <v>#N/A</v>
      </c>
      <c r="F1122" s="115" t="e">
        <f>VLOOKUP($A1122,raw_아이건설넷목록!$B:$R,5,FALSE)</f>
        <v>#N/A</v>
      </c>
      <c r="G1122" s="184"/>
      <c r="H1122" s="115" t="e">
        <f>VLOOKUP($A1122,raw_아이건설넷목록!$B:$R,8,FALSE)</f>
        <v>#N/A</v>
      </c>
      <c r="I1122" s="114" t="e">
        <f>IF(E1122="","-",IF(E1122&lt;1000000000,낙찰하한율!$B$3,IF(AND(E1122&lt;5000000000,E1122&gt;=1000000000),낙찰하한율!$B$4,IF(AND(E1122&gt;=5000000000,E1122&lt;10000000000),낙찰하한율!$B$5,IF(AND(E1122&gt;=10000000000,E1122&lt;30000000000),낙찰하한율!$B$6)))))</f>
        <v>#N/A</v>
      </c>
      <c r="J1122" s="115" t="e">
        <f t="shared" si="386"/>
        <v>#N/A</v>
      </c>
      <c r="K1122" s="115" t="e">
        <f>VLOOKUP($A1122,raw_아이건설넷목록!$B:$R,9,FALSE)</f>
        <v>#N/A</v>
      </c>
      <c r="L1122" s="115" t="e">
        <f t="shared" si="387"/>
        <v>#N/A</v>
      </c>
      <c r="M1122" s="120" t="e">
        <f t="shared" si="388"/>
        <v>#N/A</v>
      </c>
      <c r="N1122" s="115" t="e">
        <f t="shared" si="389"/>
        <v>#N/A</v>
      </c>
      <c r="O1122" s="119" t="e">
        <f t="shared" si="390"/>
        <v>#N/A</v>
      </c>
      <c r="P1122" s="119"/>
      <c r="Q1122" s="116" t="e">
        <f t="shared" si="391"/>
        <v>#N/A</v>
      </c>
      <c r="R1122" s="134" t="e">
        <f>VLOOKUP(A1122,raw_아이건설넷결과!C:J,8,FALSE)</f>
        <v>#N/A</v>
      </c>
      <c r="S1122" s="115" t="e">
        <f>VLOOKUP(A1122,raw_아이건설넷결과!C:N,10,FALSE)</f>
        <v>#N/A</v>
      </c>
      <c r="T1122" s="126" t="e">
        <f t="shared" si="392"/>
        <v>#N/A</v>
      </c>
      <c r="U1122" s="123" t="e">
        <f t="shared" si="393"/>
        <v>#N/A</v>
      </c>
      <c r="V1122" s="123"/>
      <c r="W1122" s="178" t="e">
        <f>VLOOKUP(A1122,raw_아이건설넷결과!C:H,6,FALSE)</f>
        <v>#N/A</v>
      </c>
      <c r="X1122" s="84" t="e">
        <f t="shared" si="394"/>
        <v>#N/A</v>
      </c>
      <c r="Y1122" s="118" t="e">
        <f t="shared" si="395"/>
        <v>#N/A</v>
      </c>
      <c r="Z1122" s="121" t="e">
        <f t="shared" si="396"/>
        <v>#N/A</v>
      </c>
      <c r="AA1122" s="83" t="e">
        <f t="shared" si="397"/>
        <v>#N/A</v>
      </c>
      <c r="AB1122" s="118" t="e">
        <f t="shared" si="398"/>
        <v>#N/A</v>
      </c>
      <c r="AC1122" s="61" t="e">
        <f>INDEX(raw_공고목록!A:A,MATCH(직접!$A1122,raw_공고목록!C:C,0))</f>
        <v>#N/A</v>
      </c>
      <c r="AD1122" s="61" t="e">
        <f t="shared" si="399"/>
        <v>#N/A</v>
      </c>
      <c r="AE1122" s="186" t="e">
        <f>LEFT(VLOOKUP($A1122,raw_공고목록!$C:$X,7,FALSE),10)</f>
        <v>#N/A</v>
      </c>
      <c r="AF1122" s="9" t="e">
        <f>VLOOKUP(A1122,raw_부광!A:L,12,FALSE)</f>
        <v>#N/A</v>
      </c>
    </row>
    <row r="1123" spans="2:32" ht="12.6" customHeight="1">
      <c r="B1123" s="189" t="e">
        <f>VLOOKUP(A1123,raw_아이건설넷목록!$B:$R,2,FALSE)</f>
        <v>#N/A</v>
      </c>
      <c r="C1123" s="18" t="e">
        <f>VLOOKUP($A1123,raw_아이건설넷목록!$B:$R,10,FALSE)</f>
        <v>#N/A</v>
      </c>
      <c r="D1123" s="19" t="s">
        <v>20</v>
      </c>
      <c r="E1123" s="115" t="e">
        <f>VLOOKUP($A1123,raw_아이건설넷목록!$B:$R,6,FALSE)</f>
        <v>#N/A</v>
      </c>
      <c r="F1123" s="115" t="e">
        <f>VLOOKUP($A1123,raw_아이건설넷목록!$B:$R,5,FALSE)</f>
        <v>#N/A</v>
      </c>
      <c r="G1123" s="184"/>
      <c r="H1123" s="115" t="e">
        <f>VLOOKUP($A1123,raw_아이건설넷목록!$B:$R,8,FALSE)</f>
        <v>#N/A</v>
      </c>
      <c r="I1123" s="114" t="e">
        <f>IF(E1123="","-",IF(E1123&lt;1000000000,낙찰하한율!$B$3,IF(AND(E1123&lt;5000000000,E1123&gt;=1000000000),낙찰하한율!$B$4,IF(AND(E1123&gt;=5000000000,E1123&lt;10000000000),낙찰하한율!$B$5,IF(AND(E1123&gt;=10000000000,E1123&lt;30000000000),낙찰하한율!$B$6)))))</f>
        <v>#N/A</v>
      </c>
      <c r="J1123" s="115" t="e">
        <f t="shared" si="386"/>
        <v>#N/A</v>
      </c>
      <c r="K1123" s="115" t="e">
        <f>VLOOKUP($A1123,raw_아이건설넷목록!$B:$R,9,FALSE)</f>
        <v>#N/A</v>
      </c>
      <c r="L1123" s="115" t="e">
        <f t="shared" si="387"/>
        <v>#N/A</v>
      </c>
      <c r="M1123" s="120" t="e">
        <f t="shared" si="388"/>
        <v>#N/A</v>
      </c>
      <c r="N1123" s="115" t="e">
        <f t="shared" si="389"/>
        <v>#N/A</v>
      </c>
      <c r="O1123" s="119" t="e">
        <f t="shared" si="390"/>
        <v>#N/A</v>
      </c>
      <c r="P1123" s="119"/>
      <c r="Q1123" s="116" t="e">
        <f t="shared" si="391"/>
        <v>#N/A</v>
      </c>
      <c r="R1123" s="134" t="e">
        <f>VLOOKUP(A1123,raw_아이건설넷결과!C:J,8,FALSE)</f>
        <v>#N/A</v>
      </c>
      <c r="S1123" s="115" t="e">
        <f>VLOOKUP(A1123,raw_아이건설넷결과!C:N,10,FALSE)</f>
        <v>#N/A</v>
      </c>
      <c r="T1123" s="126" t="e">
        <f t="shared" si="392"/>
        <v>#N/A</v>
      </c>
      <c r="U1123" s="123" t="e">
        <f t="shared" si="393"/>
        <v>#N/A</v>
      </c>
      <c r="V1123" s="123"/>
      <c r="W1123" s="178" t="e">
        <f>VLOOKUP(A1123,raw_아이건설넷결과!C:H,6,FALSE)</f>
        <v>#N/A</v>
      </c>
      <c r="X1123" s="84" t="e">
        <f t="shared" si="394"/>
        <v>#N/A</v>
      </c>
      <c r="Y1123" s="118" t="e">
        <f t="shared" si="395"/>
        <v>#N/A</v>
      </c>
      <c r="Z1123" s="121" t="e">
        <f t="shared" si="396"/>
        <v>#N/A</v>
      </c>
      <c r="AA1123" s="83" t="e">
        <f t="shared" si="397"/>
        <v>#N/A</v>
      </c>
      <c r="AB1123" s="118" t="e">
        <f t="shared" si="398"/>
        <v>#N/A</v>
      </c>
      <c r="AC1123" s="61" t="e">
        <f>INDEX(raw_공고목록!A:A,MATCH(직접!$A1123,raw_공고목록!C:C,0))</f>
        <v>#N/A</v>
      </c>
      <c r="AD1123" s="61" t="e">
        <f t="shared" si="399"/>
        <v>#N/A</v>
      </c>
      <c r="AE1123" s="186" t="e">
        <f>LEFT(VLOOKUP($A1123,raw_공고목록!$C:$X,7,FALSE),10)</f>
        <v>#N/A</v>
      </c>
      <c r="AF1123" s="9" t="e">
        <f>VLOOKUP(A1123,raw_부광!A:L,12,FALSE)</f>
        <v>#N/A</v>
      </c>
    </row>
    <row r="1124" spans="2:32" ht="12.6" customHeight="1">
      <c r="B1124" s="189" t="e">
        <f>VLOOKUP(A1124,raw_아이건설넷목록!$B:$R,2,FALSE)</f>
        <v>#N/A</v>
      </c>
      <c r="C1124" s="18" t="e">
        <f>VLOOKUP($A1124,raw_아이건설넷목록!$B:$R,10,FALSE)</f>
        <v>#N/A</v>
      </c>
      <c r="D1124" s="19" t="s">
        <v>20</v>
      </c>
      <c r="E1124" s="115" t="e">
        <f>VLOOKUP($A1124,raw_아이건설넷목록!$B:$R,6,FALSE)</f>
        <v>#N/A</v>
      </c>
      <c r="F1124" s="115" t="e">
        <f>VLOOKUP($A1124,raw_아이건설넷목록!$B:$R,5,FALSE)</f>
        <v>#N/A</v>
      </c>
      <c r="G1124" s="184"/>
      <c r="H1124" s="115" t="e">
        <f>VLOOKUP($A1124,raw_아이건설넷목록!$B:$R,8,FALSE)</f>
        <v>#N/A</v>
      </c>
      <c r="I1124" s="114" t="e">
        <f>IF(E1124="","-",IF(E1124&lt;1000000000,낙찰하한율!$B$3,IF(AND(E1124&lt;5000000000,E1124&gt;=1000000000),낙찰하한율!$B$4,IF(AND(E1124&gt;=5000000000,E1124&lt;10000000000),낙찰하한율!$B$5,IF(AND(E1124&gt;=10000000000,E1124&lt;30000000000),낙찰하한율!$B$6)))))</f>
        <v>#N/A</v>
      </c>
      <c r="J1124" s="115" t="e">
        <f t="shared" si="386"/>
        <v>#N/A</v>
      </c>
      <c r="K1124" s="115" t="e">
        <f>VLOOKUP($A1124,raw_아이건설넷목록!$B:$R,9,FALSE)</f>
        <v>#N/A</v>
      </c>
      <c r="L1124" s="115" t="e">
        <f t="shared" si="387"/>
        <v>#N/A</v>
      </c>
      <c r="M1124" s="120" t="e">
        <f t="shared" si="388"/>
        <v>#N/A</v>
      </c>
      <c r="N1124" s="115" t="e">
        <f t="shared" si="389"/>
        <v>#N/A</v>
      </c>
      <c r="O1124" s="119" t="e">
        <f t="shared" si="390"/>
        <v>#N/A</v>
      </c>
      <c r="P1124" s="119"/>
      <c r="Q1124" s="116" t="e">
        <f t="shared" si="391"/>
        <v>#N/A</v>
      </c>
      <c r="R1124" s="134" t="e">
        <f>VLOOKUP(A1124,raw_아이건설넷결과!C:J,8,FALSE)</f>
        <v>#N/A</v>
      </c>
      <c r="S1124" s="115" t="e">
        <f>VLOOKUP(A1124,raw_아이건설넷결과!C:N,10,FALSE)</f>
        <v>#N/A</v>
      </c>
      <c r="T1124" s="126" t="e">
        <f t="shared" si="392"/>
        <v>#N/A</v>
      </c>
      <c r="U1124" s="123" t="e">
        <f t="shared" si="393"/>
        <v>#N/A</v>
      </c>
      <c r="V1124" s="123"/>
      <c r="W1124" s="178" t="e">
        <f>VLOOKUP(A1124,raw_아이건설넷결과!C:H,6,FALSE)</f>
        <v>#N/A</v>
      </c>
      <c r="X1124" s="84" t="e">
        <f t="shared" si="394"/>
        <v>#N/A</v>
      </c>
      <c r="Y1124" s="118" t="e">
        <f t="shared" si="395"/>
        <v>#N/A</v>
      </c>
      <c r="Z1124" s="121" t="e">
        <f t="shared" si="396"/>
        <v>#N/A</v>
      </c>
      <c r="AA1124" s="83" t="e">
        <f t="shared" si="397"/>
        <v>#N/A</v>
      </c>
      <c r="AB1124" s="118" t="e">
        <f t="shared" si="398"/>
        <v>#N/A</v>
      </c>
      <c r="AC1124" s="61" t="e">
        <f>INDEX(raw_공고목록!A:A,MATCH(직접!$A1124,raw_공고목록!C:C,0))</f>
        <v>#N/A</v>
      </c>
      <c r="AD1124" s="61" t="e">
        <f t="shared" si="399"/>
        <v>#N/A</v>
      </c>
      <c r="AE1124" s="186" t="e">
        <f>LEFT(VLOOKUP($A1124,raw_공고목록!$C:$X,7,FALSE),10)</f>
        <v>#N/A</v>
      </c>
      <c r="AF1124" s="9" t="e">
        <f>VLOOKUP(A1124,raw_부광!A:L,12,FALSE)</f>
        <v>#N/A</v>
      </c>
    </row>
    <row r="1125" spans="2:32" ht="12.6" customHeight="1">
      <c r="B1125" s="189" t="e">
        <f>VLOOKUP(A1125,raw_아이건설넷목록!$B:$R,2,FALSE)</f>
        <v>#N/A</v>
      </c>
      <c r="C1125" s="18" t="e">
        <f>VLOOKUP($A1125,raw_아이건설넷목록!$B:$R,10,FALSE)</f>
        <v>#N/A</v>
      </c>
      <c r="D1125" s="19" t="s">
        <v>20</v>
      </c>
      <c r="E1125" s="115" t="e">
        <f>VLOOKUP($A1125,raw_아이건설넷목록!$B:$R,6,FALSE)</f>
        <v>#N/A</v>
      </c>
      <c r="F1125" s="115" t="e">
        <f>VLOOKUP($A1125,raw_아이건설넷목록!$B:$R,5,FALSE)</f>
        <v>#N/A</v>
      </c>
      <c r="G1125" s="184"/>
      <c r="H1125" s="115" t="e">
        <f>VLOOKUP($A1125,raw_아이건설넷목록!$B:$R,8,FALSE)</f>
        <v>#N/A</v>
      </c>
      <c r="I1125" s="114" t="e">
        <f>IF(E1125="","-",IF(E1125&lt;1000000000,낙찰하한율!$B$3,IF(AND(E1125&lt;5000000000,E1125&gt;=1000000000),낙찰하한율!$B$4,IF(AND(E1125&gt;=5000000000,E1125&lt;10000000000),낙찰하한율!$B$5,IF(AND(E1125&gt;=10000000000,E1125&lt;30000000000),낙찰하한율!$B$6)))))</f>
        <v>#N/A</v>
      </c>
      <c r="J1125" s="115" t="e">
        <f t="shared" si="386"/>
        <v>#N/A</v>
      </c>
      <c r="K1125" s="115" t="e">
        <f>VLOOKUP($A1125,raw_아이건설넷목록!$B:$R,9,FALSE)</f>
        <v>#N/A</v>
      </c>
      <c r="L1125" s="115" t="e">
        <f t="shared" si="387"/>
        <v>#N/A</v>
      </c>
      <c r="M1125" s="120" t="e">
        <f t="shared" si="388"/>
        <v>#N/A</v>
      </c>
      <c r="N1125" s="115" t="e">
        <f t="shared" si="389"/>
        <v>#N/A</v>
      </c>
      <c r="O1125" s="119" t="e">
        <f t="shared" si="390"/>
        <v>#N/A</v>
      </c>
      <c r="P1125" s="119"/>
      <c r="Q1125" s="116" t="e">
        <f t="shared" si="391"/>
        <v>#N/A</v>
      </c>
      <c r="R1125" s="134" t="e">
        <f>VLOOKUP(A1125,raw_아이건설넷결과!C:J,8,FALSE)</f>
        <v>#N/A</v>
      </c>
      <c r="S1125" s="115" t="e">
        <f>VLOOKUP(A1125,raw_아이건설넷결과!C:N,10,FALSE)</f>
        <v>#N/A</v>
      </c>
      <c r="T1125" s="126" t="e">
        <f t="shared" si="392"/>
        <v>#N/A</v>
      </c>
      <c r="U1125" s="123" t="e">
        <f t="shared" si="393"/>
        <v>#N/A</v>
      </c>
      <c r="V1125" s="123"/>
      <c r="W1125" s="178" t="e">
        <f>VLOOKUP(A1125,raw_아이건설넷결과!C:H,6,FALSE)</f>
        <v>#N/A</v>
      </c>
      <c r="X1125" s="84" t="e">
        <f t="shared" si="394"/>
        <v>#N/A</v>
      </c>
      <c r="Y1125" s="118" t="e">
        <f t="shared" si="395"/>
        <v>#N/A</v>
      </c>
      <c r="Z1125" s="121" t="e">
        <f t="shared" si="396"/>
        <v>#N/A</v>
      </c>
      <c r="AA1125" s="83" t="e">
        <f t="shared" si="397"/>
        <v>#N/A</v>
      </c>
      <c r="AB1125" s="118" t="e">
        <f t="shared" si="398"/>
        <v>#N/A</v>
      </c>
      <c r="AC1125" s="61" t="e">
        <f>INDEX(raw_공고목록!A:A,MATCH(직접!$A1125,raw_공고목록!C:C,0))</f>
        <v>#N/A</v>
      </c>
      <c r="AD1125" s="61" t="e">
        <f t="shared" si="399"/>
        <v>#N/A</v>
      </c>
      <c r="AE1125" s="186" t="e">
        <f>LEFT(VLOOKUP($A1125,raw_공고목록!$C:$X,7,FALSE),10)</f>
        <v>#N/A</v>
      </c>
      <c r="AF1125" s="9" t="e">
        <f>VLOOKUP(A1125,raw_부광!A:L,12,FALSE)</f>
        <v>#N/A</v>
      </c>
    </row>
    <row r="1126" spans="2:32" ht="12.6" customHeight="1">
      <c r="B1126" s="189" t="e">
        <f>VLOOKUP(A1126,raw_아이건설넷목록!$B:$R,2,FALSE)</f>
        <v>#N/A</v>
      </c>
      <c r="C1126" s="18" t="e">
        <f>VLOOKUP($A1126,raw_아이건설넷목록!$B:$R,10,FALSE)</f>
        <v>#N/A</v>
      </c>
      <c r="D1126" s="19" t="s">
        <v>20</v>
      </c>
      <c r="E1126" s="115" t="e">
        <f>VLOOKUP($A1126,raw_아이건설넷목록!$B:$R,6,FALSE)</f>
        <v>#N/A</v>
      </c>
      <c r="F1126" s="115" t="e">
        <f>VLOOKUP($A1126,raw_아이건설넷목록!$B:$R,5,FALSE)</f>
        <v>#N/A</v>
      </c>
      <c r="G1126" s="184"/>
      <c r="H1126" s="115" t="e">
        <f>VLOOKUP($A1126,raw_아이건설넷목록!$B:$R,8,FALSE)</f>
        <v>#N/A</v>
      </c>
      <c r="I1126" s="114" t="e">
        <f>IF(E1126="","-",IF(E1126&lt;1000000000,낙찰하한율!$B$3,IF(AND(E1126&lt;5000000000,E1126&gt;=1000000000),낙찰하한율!$B$4,IF(AND(E1126&gt;=5000000000,E1126&lt;10000000000),낙찰하한율!$B$5,IF(AND(E1126&gt;=10000000000,E1126&lt;30000000000),낙찰하한율!$B$6)))))</f>
        <v>#N/A</v>
      </c>
      <c r="J1126" s="115" t="e">
        <f t="shared" si="386"/>
        <v>#N/A</v>
      </c>
      <c r="K1126" s="115" t="e">
        <f>VLOOKUP($A1126,raw_아이건설넷목록!$B:$R,9,FALSE)</f>
        <v>#N/A</v>
      </c>
      <c r="L1126" s="115" t="e">
        <f t="shared" si="387"/>
        <v>#N/A</v>
      </c>
      <c r="M1126" s="120" t="e">
        <f t="shared" si="388"/>
        <v>#N/A</v>
      </c>
      <c r="N1126" s="115" t="e">
        <f t="shared" si="389"/>
        <v>#N/A</v>
      </c>
      <c r="O1126" s="119" t="e">
        <f t="shared" si="390"/>
        <v>#N/A</v>
      </c>
      <c r="P1126" s="119"/>
      <c r="Q1126" s="116" t="e">
        <f t="shared" si="391"/>
        <v>#N/A</v>
      </c>
      <c r="R1126" s="134" t="e">
        <f>VLOOKUP(A1126,raw_아이건설넷결과!C:J,8,FALSE)</f>
        <v>#N/A</v>
      </c>
      <c r="S1126" s="115" t="e">
        <f>VLOOKUP(A1126,raw_아이건설넷결과!C:N,10,FALSE)</f>
        <v>#N/A</v>
      </c>
      <c r="T1126" s="126" t="e">
        <f t="shared" si="392"/>
        <v>#N/A</v>
      </c>
      <c r="U1126" s="123" t="e">
        <f t="shared" si="393"/>
        <v>#N/A</v>
      </c>
      <c r="V1126" s="123"/>
      <c r="W1126" s="178" t="e">
        <f>VLOOKUP(A1126,raw_아이건설넷결과!C:H,6,FALSE)</f>
        <v>#N/A</v>
      </c>
      <c r="X1126" s="84" t="e">
        <f t="shared" si="394"/>
        <v>#N/A</v>
      </c>
      <c r="Y1126" s="118" t="e">
        <f t="shared" si="395"/>
        <v>#N/A</v>
      </c>
      <c r="Z1126" s="121" t="e">
        <f t="shared" si="396"/>
        <v>#N/A</v>
      </c>
      <c r="AA1126" s="83" t="e">
        <f t="shared" si="397"/>
        <v>#N/A</v>
      </c>
      <c r="AB1126" s="118" t="e">
        <f t="shared" si="398"/>
        <v>#N/A</v>
      </c>
      <c r="AC1126" s="61" t="e">
        <f>INDEX(raw_공고목록!A:A,MATCH(직접!$A1126,raw_공고목록!C:C,0))</f>
        <v>#N/A</v>
      </c>
      <c r="AD1126" s="61" t="e">
        <f t="shared" si="399"/>
        <v>#N/A</v>
      </c>
      <c r="AE1126" s="186" t="e">
        <f>LEFT(VLOOKUP($A1126,raw_공고목록!$C:$X,7,FALSE),10)</f>
        <v>#N/A</v>
      </c>
      <c r="AF1126" s="9" t="e">
        <f>VLOOKUP(A1126,raw_부광!A:L,12,FALSE)</f>
        <v>#N/A</v>
      </c>
    </row>
    <row r="1127" spans="2:32" ht="12.6" customHeight="1">
      <c r="B1127" s="189" t="e">
        <f>VLOOKUP(A1127,raw_아이건설넷목록!$B:$R,2,FALSE)</f>
        <v>#N/A</v>
      </c>
      <c r="C1127" s="18" t="e">
        <f>VLOOKUP($A1127,raw_아이건설넷목록!$B:$R,10,FALSE)</f>
        <v>#N/A</v>
      </c>
      <c r="D1127" s="19" t="s">
        <v>20</v>
      </c>
      <c r="E1127" s="115" t="e">
        <f>VLOOKUP($A1127,raw_아이건설넷목록!$B:$R,6,FALSE)</f>
        <v>#N/A</v>
      </c>
      <c r="F1127" s="115" t="e">
        <f>VLOOKUP($A1127,raw_아이건설넷목록!$B:$R,5,FALSE)</f>
        <v>#N/A</v>
      </c>
      <c r="G1127" s="184"/>
      <c r="H1127" s="115" t="e">
        <f>VLOOKUP($A1127,raw_아이건설넷목록!$B:$R,8,FALSE)</f>
        <v>#N/A</v>
      </c>
      <c r="I1127" s="114" t="e">
        <f>IF(E1127="","-",IF(E1127&lt;1000000000,낙찰하한율!$B$3,IF(AND(E1127&lt;5000000000,E1127&gt;=1000000000),낙찰하한율!$B$4,IF(AND(E1127&gt;=5000000000,E1127&lt;10000000000),낙찰하한율!$B$5,IF(AND(E1127&gt;=10000000000,E1127&lt;30000000000),낙찰하한율!$B$6)))))</f>
        <v>#N/A</v>
      </c>
      <c r="J1127" s="115" t="e">
        <f t="shared" si="386"/>
        <v>#N/A</v>
      </c>
      <c r="K1127" s="115" t="e">
        <f>VLOOKUP($A1127,raw_아이건설넷목록!$B:$R,9,FALSE)</f>
        <v>#N/A</v>
      </c>
      <c r="L1127" s="115" t="e">
        <f t="shared" si="387"/>
        <v>#N/A</v>
      </c>
      <c r="M1127" s="120" t="e">
        <f t="shared" si="388"/>
        <v>#N/A</v>
      </c>
      <c r="N1127" s="115" t="e">
        <f t="shared" si="389"/>
        <v>#N/A</v>
      </c>
      <c r="O1127" s="119" t="e">
        <f t="shared" si="390"/>
        <v>#N/A</v>
      </c>
      <c r="P1127" s="119"/>
      <c r="Q1127" s="116" t="e">
        <f t="shared" si="391"/>
        <v>#N/A</v>
      </c>
      <c r="R1127" s="134" t="e">
        <f>VLOOKUP(A1127,raw_아이건설넷결과!C:J,8,FALSE)</f>
        <v>#N/A</v>
      </c>
      <c r="S1127" s="115" t="e">
        <f>VLOOKUP(A1127,raw_아이건설넷결과!C:N,10,FALSE)</f>
        <v>#N/A</v>
      </c>
      <c r="T1127" s="126" t="e">
        <f t="shared" si="392"/>
        <v>#N/A</v>
      </c>
      <c r="U1127" s="123" t="e">
        <f t="shared" si="393"/>
        <v>#N/A</v>
      </c>
      <c r="V1127" s="123"/>
      <c r="W1127" s="178" t="e">
        <f>VLOOKUP(A1127,raw_아이건설넷결과!C:H,6,FALSE)</f>
        <v>#N/A</v>
      </c>
      <c r="X1127" s="84" t="e">
        <f t="shared" si="394"/>
        <v>#N/A</v>
      </c>
      <c r="Y1127" s="118" t="e">
        <f t="shared" si="395"/>
        <v>#N/A</v>
      </c>
      <c r="Z1127" s="121" t="e">
        <f t="shared" si="396"/>
        <v>#N/A</v>
      </c>
      <c r="AA1127" s="83" t="e">
        <f t="shared" si="397"/>
        <v>#N/A</v>
      </c>
      <c r="AB1127" s="118" t="e">
        <f t="shared" si="398"/>
        <v>#N/A</v>
      </c>
      <c r="AC1127" s="61" t="e">
        <f>INDEX(raw_공고목록!A:A,MATCH(직접!$A1127,raw_공고목록!C:C,0))</f>
        <v>#N/A</v>
      </c>
      <c r="AD1127" s="61" t="e">
        <f t="shared" si="399"/>
        <v>#N/A</v>
      </c>
      <c r="AE1127" s="186" t="e">
        <f>LEFT(VLOOKUP($A1127,raw_공고목록!$C:$X,7,FALSE),10)</f>
        <v>#N/A</v>
      </c>
      <c r="AF1127" s="9" t="e">
        <f>VLOOKUP(A1127,raw_부광!A:L,12,FALSE)</f>
        <v>#N/A</v>
      </c>
    </row>
    <row r="1128" spans="2:32" ht="12.6" customHeight="1">
      <c r="B1128" s="189" t="e">
        <f>VLOOKUP(A1128,raw_아이건설넷목록!$B:$R,2,FALSE)</f>
        <v>#N/A</v>
      </c>
      <c r="C1128" s="18" t="e">
        <f>VLOOKUP($A1128,raw_아이건설넷목록!$B:$R,10,FALSE)</f>
        <v>#N/A</v>
      </c>
      <c r="D1128" s="19" t="s">
        <v>20</v>
      </c>
      <c r="E1128" s="115" t="e">
        <f>VLOOKUP($A1128,raw_아이건설넷목록!$B:$R,6,FALSE)</f>
        <v>#N/A</v>
      </c>
      <c r="F1128" s="115" t="e">
        <f>VLOOKUP($A1128,raw_아이건설넷목록!$B:$R,5,FALSE)</f>
        <v>#N/A</v>
      </c>
      <c r="G1128" s="184"/>
      <c r="H1128" s="115" t="e">
        <f>VLOOKUP($A1128,raw_아이건설넷목록!$B:$R,8,FALSE)</f>
        <v>#N/A</v>
      </c>
      <c r="I1128" s="114" t="e">
        <f>IF(E1128="","-",IF(E1128&lt;1000000000,낙찰하한율!$B$3,IF(AND(E1128&lt;5000000000,E1128&gt;=1000000000),낙찰하한율!$B$4,IF(AND(E1128&gt;=5000000000,E1128&lt;10000000000),낙찰하한율!$B$5,IF(AND(E1128&gt;=10000000000,E1128&lt;30000000000),낙찰하한율!$B$6)))))</f>
        <v>#N/A</v>
      </c>
      <c r="J1128" s="115" t="e">
        <f t="shared" si="386"/>
        <v>#N/A</v>
      </c>
      <c r="K1128" s="115" t="e">
        <f>VLOOKUP($A1128,raw_아이건설넷목록!$B:$R,9,FALSE)</f>
        <v>#N/A</v>
      </c>
      <c r="L1128" s="115" t="e">
        <f t="shared" si="387"/>
        <v>#N/A</v>
      </c>
      <c r="M1128" s="120" t="e">
        <f t="shared" si="388"/>
        <v>#N/A</v>
      </c>
      <c r="N1128" s="115" t="e">
        <f t="shared" si="389"/>
        <v>#N/A</v>
      </c>
      <c r="O1128" s="119" t="e">
        <f t="shared" si="390"/>
        <v>#N/A</v>
      </c>
      <c r="P1128" s="119"/>
      <c r="Q1128" s="116" t="e">
        <f t="shared" si="391"/>
        <v>#N/A</v>
      </c>
      <c r="R1128" s="134" t="e">
        <f>VLOOKUP(A1128,raw_아이건설넷결과!C:J,8,FALSE)</f>
        <v>#N/A</v>
      </c>
      <c r="S1128" s="115" t="e">
        <f>VLOOKUP(A1128,raw_아이건설넷결과!C:N,10,FALSE)</f>
        <v>#N/A</v>
      </c>
      <c r="T1128" s="126" t="e">
        <f t="shared" si="392"/>
        <v>#N/A</v>
      </c>
      <c r="U1128" s="123" t="e">
        <f t="shared" si="393"/>
        <v>#N/A</v>
      </c>
      <c r="V1128" s="123"/>
      <c r="W1128" s="178" t="e">
        <f>VLOOKUP(A1128,raw_아이건설넷결과!C:H,6,FALSE)</f>
        <v>#N/A</v>
      </c>
      <c r="X1128" s="84" t="e">
        <f t="shared" si="394"/>
        <v>#N/A</v>
      </c>
      <c r="Y1128" s="118" t="e">
        <f t="shared" si="395"/>
        <v>#N/A</v>
      </c>
      <c r="Z1128" s="121" t="e">
        <f t="shared" si="396"/>
        <v>#N/A</v>
      </c>
      <c r="AA1128" s="83" t="e">
        <f t="shared" si="397"/>
        <v>#N/A</v>
      </c>
      <c r="AB1128" s="118" t="e">
        <f t="shared" si="398"/>
        <v>#N/A</v>
      </c>
      <c r="AC1128" s="61" t="e">
        <f>INDEX(raw_공고목록!A:A,MATCH(직접!$A1128,raw_공고목록!C:C,0))</f>
        <v>#N/A</v>
      </c>
      <c r="AD1128" s="61" t="e">
        <f t="shared" si="399"/>
        <v>#N/A</v>
      </c>
      <c r="AE1128" s="186" t="e">
        <f>LEFT(VLOOKUP($A1128,raw_공고목록!$C:$X,7,FALSE),10)</f>
        <v>#N/A</v>
      </c>
      <c r="AF1128" s="9" t="e">
        <f>VLOOKUP(A1128,raw_부광!A:L,12,FALSE)</f>
        <v>#N/A</v>
      </c>
    </row>
    <row r="1129" spans="2:32" ht="12.6" customHeight="1">
      <c r="B1129" s="189" t="e">
        <f>VLOOKUP(A1129,raw_아이건설넷목록!$B:$R,2,FALSE)</f>
        <v>#N/A</v>
      </c>
      <c r="C1129" s="18" t="e">
        <f>VLOOKUP($A1129,raw_아이건설넷목록!$B:$R,10,FALSE)</f>
        <v>#N/A</v>
      </c>
      <c r="D1129" s="19" t="s">
        <v>20</v>
      </c>
      <c r="E1129" s="115" t="e">
        <f>VLOOKUP($A1129,raw_아이건설넷목록!$B:$R,6,FALSE)</f>
        <v>#N/A</v>
      </c>
      <c r="F1129" s="115" t="e">
        <f>VLOOKUP($A1129,raw_아이건설넷목록!$B:$R,5,FALSE)</f>
        <v>#N/A</v>
      </c>
      <c r="G1129" s="184"/>
      <c r="H1129" s="115" t="e">
        <f>VLOOKUP($A1129,raw_아이건설넷목록!$B:$R,8,FALSE)</f>
        <v>#N/A</v>
      </c>
      <c r="I1129" s="114" t="e">
        <f>IF(E1129="","-",IF(E1129&lt;1000000000,낙찰하한율!$B$3,IF(AND(E1129&lt;5000000000,E1129&gt;=1000000000),낙찰하한율!$B$4,IF(AND(E1129&gt;=5000000000,E1129&lt;10000000000),낙찰하한율!$B$5,IF(AND(E1129&gt;=10000000000,E1129&lt;30000000000),낙찰하한율!$B$6)))))</f>
        <v>#N/A</v>
      </c>
      <c r="J1129" s="115" t="e">
        <f t="shared" si="386"/>
        <v>#N/A</v>
      </c>
      <c r="K1129" s="115" t="e">
        <f>VLOOKUP($A1129,raw_아이건설넷목록!$B:$R,9,FALSE)</f>
        <v>#N/A</v>
      </c>
      <c r="L1129" s="115" t="e">
        <f t="shared" si="387"/>
        <v>#N/A</v>
      </c>
      <c r="M1129" s="120" t="e">
        <f t="shared" si="388"/>
        <v>#N/A</v>
      </c>
      <c r="N1129" s="115" t="e">
        <f t="shared" si="389"/>
        <v>#N/A</v>
      </c>
      <c r="O1129" s="119" t="e">
        <f t="shared" si="390"/>
        <v>#N/A</v>
      </c>
      <c r="P1129" s="119"/>
      <c r="Q1129" s="116" t="e">
        <f t="shared" si="391"/>
        <v>#N/A</v>
      </c>
      <c r="R1129" s="134" t="e">
        <f>VLOOKUP(A1129,raw_아이건설넷결과!C:J,8,FALSE)</f>
        <v>#N/A</v>
      </c>
      <c r="S1129" s="115" t="e">
        <f>VLOOKUP(A1129,raw_아이건설넷결과!C:N,10,FALSE)</f>
        <v>#N/A</v>
      </c>
      <c r="T1129" s="126" t="e">
        <f t="shared" si="392"/>
        <v>#N/A</v>
      </c>
      <c r="U1129" s="123" t="e">
        <f t="shared" si="393"/>
        <v>#N/A</v>
      </c>
      <c r="V1129" s="123"/>
      <c r="W1129" s="178" t="e">
        <f>VLOOKUP(A1129,raw_아이건설넷결과!C:H,6,FALSE)</f>
        <v>#N/A</v>
      </c>
      <c r="X1129" s="84" t="e">
        <f t="shared" si="394"/>
        <v>#N/A</v>
      </c>
      <c r="Y1129" s="118" t="e">
        <f t="shared" si="395"/>
        <v>#N/A</v>
      </c>
      <c r="Z1129" s="121" t="e">
        <f t="shared" si="396"/>
        <v>#N/A</v>
      </c>
      <c r="AA1129" s="83" t="e">
        <f t="shared" si="397"/>
        <v>#N/A</v>
      </c>
      <c r="AB1129" s="118" t="e">
        <f t="shared" si="398"/>
        <v>#N/A</v>
      </c>
      <c r="AC1129" s="61" t="e">
        <f>INDEX(raw_공고목록!A:A,MATCH(직접!$A1129,raw_공고목록!C:C,0))</f>
        <v>#N/A</v>
      </c>
      <c r="AD1129" s="61" t="e">
        <f t="shared" si="399"/>
        <v>#N/A</v>
      </c>
      <c r="AE1129" s="186" t="e">
        <f>LEFT(VLOOKUP($A1129,raw_공고목록!$C:$X,7,FALSE),10)</f>
        <v>#N/A</v>
      </c>
      <c r="AF1129" s="9" t="e">
        <f>VLOOKUP(A1129,raw_부광!A:L,12,FALSE)</f>
        <v>#N/A</v>
      </c>
    </row>
    <row r="1130" spans="2:32" ht="12.6" customHeight="1">
      <c r="B1130" s="189" t="e">
        <f>VLOOKUP(A1130,raw_아이건설넷목록!$B:$R,2,FALSE)</f>
        <v>#N/A</v>
      </c>
      <c r="C1130" s="18" t="e">
        <f>VLOOKUP($A1130,raw_아이건설넷목록!$B:$R,10,FALSE)</f>
        <v>#N/A</v>
      </c>
      <c r="D1130" s="19" t="s">
        <v>20</v>
      </c>
      <c r="E1130" s="115" t="e">
        <f>VLOOKUP($A1130,raw_아이건설넷목록!$B:$R,6,FALSE)</f>
        <v>#N/A</v>
      </c>
      <c r="F1130" s="115" t="e">
        <f>VLOOKUP($A1130,raw_아이건설넷목록!$B:$R,5,FALSE)</f>
        <v>#N/A</v>
      </c>
      <c r="G1130" s="184"/>
      <c r="H1130" s="115" t="e">
        <f>VLOOKUP($A1130,raw_아이건설넷목록!$B:$R,8,FALSE)</f>
        <v>#N/A</v>
      </c>
      <c r="I1130" s="114" t="e">
        <f>IF(E1130="","-",IF(E1130&lt;1000000000,낙찰하한율!$B$3,IF(AND(E1130&lt;5000000000,E1130&gt;=1000000000),낙찰하한율!$B$4,IF(AND(E1130&gt;=5000000000,E1130&lt;10000000000),낙찰하한율!$B$5,IF(AND(E1130&gt;=10000000000,E1130&lt;30000000000),낙찰하한율!$B$6)))))</f>
        <v>#N/A</v>
      </c>
      <c r="J1130" s="115" t="e">
        <f t="shared" si="386"/>
        <v>#N/A</v>
      </c>
      <c r="K1130" s="115" t="e">
        <f>VLOOKUP($A1130,raw_아이건설넷목록!$B:$R,9,FALSE)</f>
        <v>#N/A</v>
      </c>
      <c r="L1130" s="115" t="e">
        <f t="shared" si="387"/>
        <v>#N/A</v>
      </c>
      <c r="M1130" s="120" t="e">
        <f t="shared" si="388"/>
        <v>#N/A</v>
      </c>
      <c r="N1130" s="115" t="e">
        <f t="shared" si="389"/>
        <v>#N/A</v>
      </c>
      <c r="O1130" s="119" t="e">
        <f t="shared" si="390"/>
        <v>#N/A</v>
      </c>
      <c r="P1130" s="119"/>
      <c r="Q1130" s="116" t="e">
        <f t="shared" si="391"/>
        <v>#N/A</v>
      </c>
      <c r="R1130" s="134" t="e">
        <f>VLOOKUP(A1130,raw_아이건설넷결과!C:J,8,FALSE)</f>
        <v>#N/A</v>
      </c>
      <c r="S1130" s="115" t="e">
        <f>VLOOKUP(A1130,raw_아이건설넷결과!C:N,10,FALSE)</f>
        <v>#N/A</v>
      </c>
      <c r="T1130" s="126" t="e">
        <f t="shared" si="392"/>
        <v>#N/A</v>
      </c>
      <c r="U1130" s="123" t="e">
        <f t="shared" si="393"/>
        <v>#N/A</v>
      </c>
      <c r="V1130" s="123"/>
      <c r="W1130" s="178" t="e">
        <f>VLOOKUP(A1130,raw_아이건설넷결과!C:H,6,FALSE)</f>
        <v>#N/A</v>
      </c>
      <c r="X1130" s="84" t="e">
        <f t="shared" si="394"/>
        <v>#N/A</v>
      </c>
      <c r="Y1130" s="118" t="e">
        <f t="shared" si="395"/>
        <v>#N/A</v>
      </c>
      <c r="Z1130" s="121" t="e">
        <f t="shared" si="396"/>
        <v>#N/A</v>
      </c>
      <c r="AA1130" s="83" t="e">
        <f t="shared" si="397"/>
        <v>#N/A</v>
      </c>
      <c r="AB1130" s="118" t="e">
        <f t="shared" si="398"/>
        <v>#N/A</v>
      </c>
      <c r="AC1130" s="61" t="e">
        <f>INDEX(raw_공고목록!A:A,MATCH(직접!$A1130,raw_공고목록!C:C,0))</f>
        <v>#N/A</v>
      </c>
      <c r="AD1130" s="61" t="e">
        <f t="shared" si="399"/>
        <v>#N/A</v>
      </c>
      <c r="AE1130" s="186" t="e">
        <f>LEFT(VLOOKUP($A1130,raw_공고목록!$C:$X,7,FALSE),10)</f>
        <v>#N/A</v>
      </c>
      <c r="AF1130" s="9" t="e">
        <f>VLOOKUP(A1130,raw_부광!A:L,12,FALSE)</f>
        <v>#N/A</v>
      </c>
    </row>
    <row r="1131" spans="2:32" ht="12.6" customHeight="1">
      <c r="B1131" s="189" t="e">
        <f>VLOOKUP(A1131,raw_아이건설넷목록!$B:$R,2,FALSE)</f>
        <v>#N/A</v>
      </c>
      <c r="C1131" s="18" t="e">
        <f>VLOOKUP($A1131,raw_아이건설넷목록!$B:$R,10,FALSE)</f>
        <v>#N/A</v>
      </c>
      <c r="D1131" s="19" t="s">
        <v>20</v>
      </c>
      <c r="E1131" s="115" t="e">
        <f>VLOOKUP($A1131,raw_아이건설넷목록!$B:$R,6,FALSE)</f>
        <v>#N/A</v>
      </c>
      <c r="F1131" s="115" t="e">
        <f>VLOOKUP($A1131,raw_아이건설넷목록!$B:$R,5,FALSE)</f>
        <v>#N/A</v>
      </c>
      <c r="G1131" s="184"/>
      <c r="H1131" s="115" t="e">
        <f>VLOOKUP($A1131,raw_아이건설넷목록!$B:$R,8,FALSE)</f>
        <v>#N/A</v>
      </c>
      <c r="I1131" s="114" t="e">
        <f>IF(E1131="","-",IF(E1131&lt;1000000000,낙찰하한율!$B$3,IF(AND(E1131&lt;5000000000,E1131&gt;=1000000000),낙찰하한율!$B$4,IF(AND(E1131&gt;=5000000000,E1131&lt;10000000000),낙찰하한율!$B$5,IF(AND(E1131&gt;=10000000000,E1131&lt;30000000000),낙찰하한율!$B$6)))))</f>
        <v>#N/A</v>
      </c>
      <c r="J1131" s="115" t="e">
        <f t="shared" si="386"/>
        <v>#N/A</v>
      </c>
      <c r="K1131" s="115" t="e">
        <f>VLOOKUP($A1131,raw_아이건설넷목록!$B:$R,9,FALSE)</f>
        <v>#N/A</v>
      </c>
      <c r="L1131" s="115" t="e">
        <f t="shared" si="387"/>
        <v>#N/A</v>
      </c>
      <c r="M1131" s="120" t="e">
        <f t="shared" si="388"/>
        <v>#N/A</v>
      </c>
      <c r="N1131" s="115" t="e">
        <f t="shared" si="389"/>
        <v>#N/A</v>
      </c>
      <c r="O1131" s="119" t="e">
        <f t="shared" si="390"/>
        <v>#N/A</v>
      </c>
      <c r="P1131" s="119"/>
      <c r="Q1131" s="116" t="e">
        <f t="shared" si="391"/>
        <v>#N/A</v>
      </c>
      <c r="R1131" s="134" t="e">
        <f>VLOOKUP(A1131,raw_아이건설넷결과!C:J,8,FALSE)</f>
        <v>#N/A</v>
      </c>
      <c r="S1131" s="115" t="e">
        <f>VLOOKUP(A1131,raw_아이건설넷결과!C:N,10,FALSE)</f>
        <v>#N/A</v>
      </c>
      <c r="T1131" s="126" t="e">
        <f t="shared" si="392"/>
        <v>#N/A</v>
      </c>
      <c r="U1131" s="123" t="e">
        <f t="shared" si="393"/>
        <v>#N/A</v>
      </c>
      <c r="V1131" s="123"/>
      <c r="W1131" s="178" t="e">
        <f>VLOOKUP(A1131,raw_아이건설넷결과!C:H,6,FALSE)</f>
        <v>#N/A</v>
      </c>
      <c r="X1131" s="84" t="e">
        <f t="shared" si="394"/>
        <v>#N/A</v>
      </c>
      <c r="Y1131" s="118" t="e">
        <f t="shared" si="395"/>
        <v>#N/A</v>
      </c>
      <c r="Z1131" s="121" t="e">
        <f t="shared" si="396"/>
        <v>#N/A</v>
      </c>
      <c r="AA1131" s="83" t="e">
        <f t="shared" si="397"/>
        <v>#N/A</v>
      </c>
      <c r="AB1131" s="118" t="e">
        <f t="shared" si="398"/>
        <v>#N/A</v>
      </c>
      <c r="AC1131" s="61" t="e">
        <f>INDEX(raw_공고목록!A:A,MATCH(직접!$A1131,raw_공고목록!C:C,0))</f>
        <v>#N/A</v>
      </c>
      <c r="AD1131" s="61" t="e">
        <f t="shared" si="399"/>
        <v>#N/A</v>
      </c>
      <c r="AE1131" s="186" t="e">
        <f>LEFT(VLOOKUP($A1131,raw_공고목록!$C:$X,7,FALSE),10)</f>
        <v>#N/A</v>
      </c>
      <c r="AF1131" s="9" t="e">
        <f>VLOOKUP(A1131,raw_부광!A:L,12,FALSE)</f>
        <v>#N/A</v>
      </c>
    </row>
    <row r="1132" spans="2:32" ht="12.6" customHeight="1">
      <c r="B1132" s="189" t="e">
        <f>VLOOKUP(A1132,raw_아이건설넷목록!$B:$R,2,FALSE)</f>
        <v>#N/A</v>
      </c>
      <c r="C1132" s="18" t="e">
        <f>VLOOKUP($A1132,raw_아이건설넷목록!$B:$R,10,FALSE)</f>
        <v>#N/A</v>
      </c>
      <c r="D1132" s="19" t="s">
        <v>20</v>
      </c>
      <c r="E1132" s="115" t="e">
        <f>VLOOKUP($A1132,raw_아이건설넷목록!$B:$R,6,FALSE)</f>
        <v>#N/A</v>
      </c>
      <c r="F1132" s="115" t="e">
        <f>VLOOKUP($A1132,raw_아이건설넷목록!$B:$R,5,FALSE)</f>
        <v>#N/A</v>
      </c>
      <c r="G1132" s="184"/>
      <c r="H1132" s="115" t="e">
        <f>VLOOKUP($A1132,raw_아이건설넷목록!$B:$R,8,FALSE)</f>
        <v>#N/A</v>
      </c>
      <c r="I1132" s="114" t="e">
        <f>IF(E1132="","-",IF(E1132&lt;1000000000,낙찰하한율!$B$3,IF(AND(E1132&lt;5000000000,E1132&gt;=1000000000),낙찰하한율!$B$4,IF(AND(E1132&gt;=5000000000,E1132&lt;10000000000),낙찰하한율!$B$5,IF(AND(E1132&gt;=10000000000,E1132&lt;30000000000),낙찰하한율!$B$6)))))</f>
        <v>#N/A</v>
      </c>
      <c r="J1132" s="115" t="e">
        <f t="shared" si="386"/>
        <v>#N/A</v>
      </c>
      <c r="K1132" s="115" t="e">
        <f>VLOOKUP($A1132,raw_아이건설넷목록!$B:$R,9,FALSE)</f>
        <v>#N/A</v>
      </c>
      <c r="L1132" s="115" t="e">
        <f t="shared" si="387"/>
        <v>#N/A</v>
      </c>
      <c r="M1132" s="120" t="e">
        <f t="shared" si="388"/>
        <v>#N/A</v>
      </c>
      <c r="N1132" s="115" t="e">
        <f t="shared" si="389"/>
        <v>#N/A</v>
      </c>
      <c r="O1132" s="119" t="e">
        <f t="shared" si="390"/>
        <v>#N/A</v>
      </c>
      <c r="P1132" s="119"/>
      <c r="Q1132" s="116" t="e">
        <f t="shared" si="391"/>
        <v>#N/A</v>
      </c>
      <c r="R1132" s="134" t="e">
        <f>VLOOKUP(A1132,raw_아이건설넷결과!C:J,8,FALSE)</f>
        <v>#N/A</v>
      </c>
      <c r="S1132" s="115" t="e">
        <f>VLOOKUP(A1132,raw_아이건설넷결과!C:N,10,FALSE)</f>
        <v>#N/A</v>
      </c>
      <c r="T1132" s="126" t="e">
        <f t="shared" si="392"/>
        <v>#N/A</v>
      </c>
      <c r="U1132" s="123" t="e">
        <f t="shared" si="393"/>
        <v>#N/A</v>
      </c>
      <c r="V1132" s="123"/>
      <c r="W1132" s="178" t="e">
        <f>VLOOKUP(A1132,raw_아이건설넷결과!C:H,6,FALSE)</f>
        <v>#N/A</v>
      </c>
      <c r="X1132" s="84" t="e">
        <f t="shared" si="394"/>
        <v>#N/A</v>
      </c>
      <c r="Y1132" s="118" t="e">
        <f t="shared" si="395"/>
        <v>#N/A</v>
      </c>
      <c r="Z1132" s="121" t="e">
        <f t="shared" si="396"/>
        <v>#N/A</v>
      </c>
      <c r="AA1132" s="83" t="e">
        <f t="shared" si="397"/>
        <v>#N/A</v>
      </c>
      <c r="AB1132" s="118" t="e">
        <f t="shared" si="398"/>
        <v>#N/A</v>
      </c>
      <c r="AC1132" s="61" t="e">
        <f>INDEX(raw_공고목록!A:A,MATCH(직접!$A1132,raw_공고목록!C:C,0))</f>
        <v>#N/A</v>
      </c>
      <c r="AD1132" s="61" t="e">
        <f t="shared" si="399"/>
        <v>#N/A</v>
      </c>
      <c r="AE1132" s="186" t="e">
        <f>LEFT(VLOOKUP($A1132,raw_공고목록!$C:$X,7,FALSE),10)</f>
        <v>#N/A</v>
      </c>
      <c r="AF1132" s="9" t="e">
        <f>VLOOKUP(A1132,raw_부광!A:L,12,FALSE)</f>
        <v>#N/A</v>
      </c>
    </row>
    <row r="1133" spans="2:32" ht="12.6" customHeight="1">
      <c r="B1133" s="189" t="e">
        <f>VLOOKUP(A1133,raw_아이건설넷목록!$B:$R,2,FALSE)</f>
        <v>#N/A</v>
      </c>
      <c r="C1133" s="18" t="e">
        <f>VLOOKUP($A1133,raw_아이건설넷목록!$B:$R,10,FALSE)</f>
        <v>#N/A</v>
      </c>
      <c r="D1133" s="19" t="s">
        <v>20</v>
      </c>
      <c r="E1133" s="115" t="e">
        <f>VLOOKUP($A1133,raw_아이건설넷목록!$B:$R,6,FALSE)</f>
        <v>#N/A</v>
      </c>
      <c r="F1133" s="115" t="e">
        <f>VLOOKUP($A1133,raw_아이건설넷목록!$B:$R,5,FALSE)</f>
        <v>#N/A</v>
      </c>
      <c r="G1133" s="184"/>
      <c r="H1133" s="115" t="e">
        <f>VLOOKUP($A1133,raw_아이건설넷목록!$B:$R,8,FALSE)</f>
        <v>#N/A</v>
      </c>
      <c r="I1133" s="114" t="e">
        <f>IF(E1133="","-",IF(E1133&lt;1000000000,낙찰하한율!$B$3,IF(AND(E1133&lt;5000000000,E1133&gt;=1000000000),낙찰하한율!$B$4,IF(AND(E1133&gt;=5000000000,E1133&lt;10000000000),낙찰하한율!$B$5,IF(AND(E1133&gt;=10000000000,E1133&lt;30000000000),낙찰하한율!$B$6)))))</f>
        <v>#N/A</v>
      </c>
      <c r="J1133" s="115" t="e">
        <f t="shared" si="386"/>
        <v>#N/A</v>
      </c>
      <c r="K1133" s="115" t="e">
        <f>VLOOKUP($A1133,raw_아이건설넷목록!$B:$R,9,FALSE)</f>
        <v>#N/A</v>
      </c>
      <c r="L1133" s="115" t="e">
        <f t="shared" si="387"/>
        <v>#N/A</v>
      </c>
      <c r="M1133" s="120" t="e">
        <f t="shared" si="388"/>
        <v>#N/A</v>
      </c>
      <c r="N1133" s="115" t="e">
        <f t="shared" si="389"/>
        <v>#N/A</v>
      </c>
      <c r="O1133" s="119" t="e">
        <f t="shared" si="390"/>
        <v>#N/A</v>
      </c>
      <c r="P1133" s="119"/>
      <c r="Q1133" s="116" t="e">
        <f t="shared" si="391"/>
        <v>#N/A</v>
      </c>
      <c r="R1133" s="134" t="e">
        <f>VLOOKUP(A1133,raw_아이건설넷결과!C:J,8,FALSE)</f>
        <v>#N/A</v>
      </c>
      <c r="S1133" s="115" t="e">
        <f>VLOOKUP(A1133,raw_아이건설넷결과!C:N,10,FALSE)</f>
        <v>#N/A</v>
      </c>
      <c r="T1133" s="126" t="e">
        <f t="shared" si="392"/>
        <v>#N/A</v>
      </c>
      <c r="U1133" s="123" t="e">
        <f t="shared" si="393"/>
        <v>#N/A</v>
      </c>
      <c r="V1133" s="123"/>
      <c r="W1133" s="178" t="e">
        <f>VLOOKUP(A1133,raw_아이건설넷결과!C:H,6,FALSE)</f>
        <v>#N/A</v>
      </c>
      <c r="X1133" s="84" t="e">
        <f t="shared" si="394"/>
        <v>#N/A</v>
      </c>
      <c r="Y1133" s="118" t="e">
        <f t="shared" si="395"/>
        <v>#N/A</v>
      </c>
      <c r="Z1133" s="121" t="e">
        <f t="shared" si="396"/>
        <v>#N/A</v>
      </c>
      <c r="AA1133" s="83" t="e">
        <f t="shared" si="397"/>
        <v>#N/A</v>
      </c>
      <c r="AB1133" s="118" t="e">
        <f t="shared" si="398"/>
        <v>#N/A</v>
      </c>
      <c r="AC1133" s="61" t="e">
        <f>INDEX(raw_공고목록!A:A,MATCH(직접!$A1133,raw_공고목록!C:C,0))</f>
        <v>#N/A</v>
      </c>
      <c r="AD1133" s="61" t="e">
        <f t="shared" si="399"/>
        <v>#N/A</v>
      </c>
      <c r="AE1133" s="186" t="e">
        <f>LEFT(VLOOKUP($A1133,raw_공고목록!$C:$X,7,FALSE),10)</f>
        <v>#N/A</v>
      </c>
      <c r="AF1133" s="9" t="e">
        <f>VLOOKUP(A1133,raw_부광!A:L,12,FALSE)</f>
        <v>#N/A</v>
      </c>
    </row>
    <row r="1134" spans="2:32" ht="12.6" customHeight="1">
      <c r="B1134" s="189" t="e">
        <f>VLOOKUP(A1134,raw_아이건설넷목록!$B:$R,2,FALSE)</f>
        <v>#N/A</v>
      </c>
      <c r="C1134" s="18" t="e">
        <f>VLOOKUP($A1134,raw_아이건설넷목록!$B:$R,10,FALSE)</f>
        <v>#N/A</v>
      </c>
      <c r="D1134" s="19" t="s">
        <v>20</v>
      </c>
      <c r="E1134" s="115" t="e">
        <f>VLOOKUP($A1134,raw_아이건설넷목록!$B:$R,6,FALSE)</f>
        <v>#N/A</v>
      </c>
      <c r="F1134" s="115" t="e">
        <f>VLOOKUP($A1134,raw_아이건설넷목록!$B:$R,5,FALSE)</f>
        <v>#N/A</v>
      </c>
      <c r="G1134" s="184"/>
      <c r="H1134" s="115" t="e">
        <f>VLOOKUP($A1134,raw_아이건설넷목록!$B:$R,8,FALSE)</f>
        <v>#N/A</v>
      </c>
      <c r="I1134" s="114" t="e">
        <f>IF(E1134="","-",IF(E1134&lt;1000000000,낙찰하한율!$B$3,IF(AND(E1134&lt;5000000000,E1134&gt;=1000000000),낙찰하한율!$B$4,IF(AND(E1134&gt;=5000000000,E1134&lt;10000000000),낙찰하한율!$B$5,IF(AND(E1134&gt;=10000000000,E1134&lt;30000000000),낙찰하한율!$B$6)))))</f>
        <v>#N/A</v>
      </c>
      <c r="J1134" s="115" t="e">
        <f t="shared" si="386"/>
        <v>#N/A</v>
      </c>
      <c r="K1134" s="115" t="e">
        <f>VLOOKUP($A1134,raw_아이건설넷목록!$B:$R,9,FALSE)</f>
        <v>#N/A</v>
      </c>
      <c r="L1134" s="115" t="e">
        <f t="shared" si="387"/>
        <v>#N/A</v>
      </c>
      <c r="M1134" s="120" t="e">
        <f t="shared" si="388"/>
        <v>#N/A</v>
      </c>
      <c r="N1134" s="115" t="e">
        <f t="shared" si="389"/>
        <v>#N/A</v>
      </c>
      <c r="O1134" s="119" t="e">
        <f t="shared" si="390"/>
        <v>#N/A</v>
      </c>
      <c r="P1134" s="119"/>
      <c r="Q1134" s="116" t="e">
        <f t="shared" si="391"/>
        <v>#N/A</v>
      </c>
      <c r="R1134" s="134" t="e">
        <f>VLOOKUP(A1134,raw_아이건설넷결과!C:J,8,FALSE)</f>
        <v>#N/A</v>
      </c>
      <c r="S1134" s="115" t="e">
        <f>VLOOKUP(A1134,raw_아이건설넷결과!C:N,10,FALSE)</f>
        <v>#N/A</v>
      </c>
      <c r="T1134" s="126" t="e">
        <f t="shared" si="392"/>
        <v>#N/A</v>
      </c>
      <c r="U1134" s="123" t="e">
        <f t="shared" si="393"/>
        <v>#N/A</v>
      </c>
      <c r="V1134" s="123"/>
      <c r="W1134" s="178" t="e">
        <f>VLOOKUP(A1134,raw_아이건설넷결과!C:H,6,FALSE)</f>
        <v>#N/A</v>
      </c>
      <c r="X1134" s="84" t="e">
        <f t="shared" si="394"/>
        <v>#N/A</v>
      </c>
      <c r="Y1134" s="118" t="e">
        <f t="shared" si="395"/>
        <v>#N/A</v>
      </c>
      <c r="Z1134" s="121" t="e">
        <f t="shared" si="396"/>
        <v>#N/A</v>
      </c>
      <c r="AA1134" s="83" t="e">
        <f t="shared" si="397"/>
        <v>#N/A</v>
      </c>
      <c r="AB1134" s="118" t="e">
        <f t="shared" si="398"/>
        <v>#N/A</v>
      </c>
      <c r="AC1134" s="61" t="e">
        <f>INDEX(raw_공고목록!A:A,MATCH(직접!$A1134,raw_공고목록!C:C,0))</f>
        <v>#N/A</v>
      </c>
      <c r="AD1134" s="61" t="e">
        <f t="shared" si="399"/>
        <v>#N/A</v>
      </c>
      <c r="AE1134" s="186" t="e">
        <f>LEFT(VLOOKUP($A1134,raw_공고목록!$C:$X,7,FALSE),10)</f>
        <v>#N/A</v>
      </c>
      <c r="AF1134" s="9" t="e">
        <f>VLOOKUP(A1134,raw_부광!A:L,12,FALSE)</f>
        <v>#N/A</v>
      </c>
    </row>
    <row r="1135" spans="2:32" ht="12.6" customHeight="1">
      <c r="B1135" s="189" t="e">
        <f>VLOOKUP(A1135,raw_아이건설넷목록!$B:$R,2,FALSE)</f>
        <v>#N/A</v>
      </c>
      <c r="C1135" s="18" t="e">
        <f>VLOOKUP($A1135,raw_아이건설넷목록!$B:$R,10,FALSE)</f>
        <v>#N/A</v>
      </c>
      <c r="D1135" s="19" t="s">
        <v>20</v>
      </c>
      <c r="E1135" s="115" t="e">
        <f>VLOOKUP($A1135,raw_아이건설넷목록!$B:$R,6,FALSE)</f>
        <v>#N/A</v>
      </c>
      <c r="F1135" s="115" t="e">
        <f>VLOOKUP($A1135,raw_아이건설넷목록!$B:$R,5,FALSE)</f>
        <v>#N/A</v>
      </c>
      <c r="G1135" s="184"/>
      <c r="H1135" s="115" t="e">
        <f>VLOOKUP($A1135,raw_아이건설넷목록!$B:$R,8,FALSE)</f>
        <v>#N/A</v>
      </c>
      <c r="I1135" s="114" t="e">
        <f>IF(E1135="","-",IF(E1135&lt;1000000000,낙찰하한율!$B$3,IF(AND(E1135&lt;5000000000,E1135&gt;=1000000000),낙찰하한율!$B$4,IF(AND(E1135&gt;=5000000000,E1135&lt;10000000000),낙찰하한율!$B$5,IF(AND(E1135&gt;=10000000000,E1135&lt;30000000000),낙찰하한율!$B$6)))))</f>
        <v>#N/A</v>
      </c>
      <c r="J1135" s="115" t="e">
        <f t="shared" si="386"/>
        <v>#N/A</v>
      </c>
      <c r="K1135" s="115" t="e">
        <f>VLOOKUP($A1135,raw_아이건설넷목록!$B:$R,9,FALSE)</f>
        <v>#N/A</v>
      </c>
      <c r="L1135" s="115" t="e">
        <f t="shared" si="387"/>
        <v>#N/A</v>
      </c>
      <c r="M1135" s="120" t="e">
        <f t="shared" si="388"/>
        <v>#N/A</v>
      </c>
      <c r="N1135" s="115" t="e">
        <f t="shared" si="389"/>
        <v>#N/A</v>
      </c>
      <c r="O1135" s="119" t="e">
        <f t="shared" si="390"/>
        <v>#N/A</v>
      </c>
      <c r="P1135" s="119"/>
      <c r="Q1135" s="116" t="e">
        <f t="shared" si="391"/>
        <v>#N/A</v>
      </c>
      <c r="R1135" s="134" t="e">
        <f>VLOOKUP(A1135,raw_아이건설넷결과!C:J,8,FALSE)</f>
        <v>#N/A</v>
      </c>
      <c r="S1135" s="115" t="e">
        <f>VLOOKUP(A1135,raw_아이건설넷결과!C:N,10,FALSE)</f>
        <v>#N/A</v>
      </c>
      <c r="T1135" s="126" t="e">
        <f t="shared" si="392"/>
        <v>#N/A</v>
      </c>
      <c r="U1135" s="123" t="e">
        <f t="shared" si="393"/>
        <v>#N/A</v>
      </c>
      <c r="V1135" s="123"/>
      <c r="W1135" s="178" t="e">
        <f>VLOOKUP(A1135,raw_아이건설넷결과!C:H,6,FALSE)</f>
        <v>#N/A</v>
      </c>
      <c r="X1135" s="84" t="e">
        <f t="shared" si="394"/>
        <v>#N/A</v>
      </c>
      <c r="Y1135" s="118" t="e">
        <f t="shared" si="395"/>
        <v>#N/A</v>
      </c>
      <c r="Z1135" s="121" t="e">
        <f t="shared" si="396"/>
        <v>#N/A</v>
      </c>
      <c r="AA1135" s="83" t="e">
        <f t="shared" si="397"/>
        <v>#N/A</v>
      </c>
      <c r="AB1135" s="118" t="e">
        <f t="shared" si="398"/>
        <v>#N/A</v>
      </c>
      <c r="AC1135" s="61" t="e">
        <f>INDEX(raw_공고목록!A:A,MATCH(직접!$A1135,raw_공고목록!C:C,0))</f>
        <v>#N/A</v>
      </c>
      <c r="AD1135" s="61" t="e">
        <f t="shared" si="399"/>
        <v>#N/A</v>
      </c>
      <c r="AE1135" s="186" t="e">
        <f>LEFT(VLOOKUP($A1135,raw_공고목록!$C:$X,7,FALSE),10)</f>
        <v>#N/A</v>
      </c>
      <c r="AF1135" s="9" t="e">
        <f>VLOOKUP(A1135,raw_부광!A:L,12,FALSE)</f>
        <v>#N/A</v>
      </c>
    </row>
    <row r="1136" spans="2:32" ht="12.6" customHeight="1">
      <c r="B1136" s="189" t="e">
        <f>VLOOKUP(A1136,raw_아이건설넷목록!$B:$R,2,FALSE)</f>
        <v>#N/A</v>
      </c>
      <c r="C1136" s="18" t="e">
        <f>VLOOKUP($A1136,raw_아이건설넷목록!$B:$R,10,FALSE)</f>
        <v>#N/A</v>
      </c>
      <c r="D1136" s="19" t="s">
        <v>20</v>
      </c>
      <c r="E1136" s="115" t="e">
        <f>VLOOKUP($A1136,raw_아이건설넷목록!$B:$R,6,FALSE)</f>
        <v>#N/A</v>
      </c>
      <c r="F1136" s="115" t="e">
        <f>VLOOKUP($A1136,raw_아이건설넷목록!$B:$R,5,FALSE)</f>
        <v>#N/A</v>
      </c>
      <c r="G1136" s="184"/>
      <c r="H1136" s="115" t="e">
        <f>VLOOKUP($A1136,raw_아이건설넷목록!$B:$R,8,FALSE)</f>
        <v>#N/A</v>
      </c>
      <c r="I1136" s="114" t="e">
        <f>IF(E1136="","-",IF(E1136&lt;1000000000,낙찰하한율!$B$3,IF(AND(E1136&lt;5000000000,E1136&gt;=1000000000),낙찰하한율!$B$4,IF(AND(E1136&gt;=5000000000,E1136&lt;10000000000),낙찰하한율!$B$5,IF(AND(E1136&gt;=10000000000,E1136&lt;30000000000),낙찰하한율!$B$6)))))</f>
        <v>#N/A</v>
      </c>
      <c r="J1136" s="115" t="e">
        <f t="shared" si="386"/>
        <v>#N/A</v>
      </c>
      <c r="K1136" s="115" t="e">
        <f>VLOOKUP($A1136,raw_아이건설넷목록!$B:$R,9,FALSE)</f>
        <v>#N/A</v>
      </c>
      <c r="L1136" s="115" t="e">
        <f t="shared" si="387"/>
        <v>#N/A</v>
      </c>
      <c r="M1136" s="120" t="e">
        <f t="shared" si="388"/>
        <v>#N/A</v>
      </c>
      <c r="N1136" s="115" t="e">
        <f t="shared" si="389"/>
        <v>#N/A</v>
      </c>
      <c r="O1136" s="119" t="e">
        <f t="shared" si="390"/>
        <v>#N/A</v>
      </c>
      <c r="P1136" s="119"/>
      <c r="Q1136" s="116" t="e">
        <f t="shared" si="391"/>
        <v>#N/A</v>
      </c>
      <c r="R1136" s="134" t="e">
        <f>VLOOKUP(A1136,raw_아이건설넷결과!C:J,8,FALSE)</f>
        <v>#N/A</v>
      </c>
      <c r="S1136" s="115" t="e">
        <f>VLOOKUP(A1136,raw_아이건설넷결과!C:N,10,FALSE)</f>
        <v>#N/A</v>
      </c>
      <c r="T1136" s="126" t="e">
        <f t="shared" si="392"/>
        <v>#N/A</v>
      </c>
      <c r="U1136" s="123" t="e">
        <f t="shared" si="393"/>
        <v>#N/A</v>
      </c>
      <c r="V1136" s="123"/>
      <c r="W1136" s="178" t="e">
        <f>VLOOKUP(A1136,raw_아이건설넷결과!C:H,6,FALSE)</f>
        <v>#N/A</v>
      </c>
      <c r="X1136" s="84" t="e">
        <f t="shared" si="394"/>
        <v>#N/A</v>
      </c>
      <c r="Y1136" s="118" t="e">
        <f t="shared" si="395"/>
        <v>#N/A</v>
      </c>
      <c r="Z1136" s="121" t="e">
        <f t="shared" si="396"/>
        <v>#N/A</v>
      </c>
      <c r="AA1136" s="83" t="e">
        <f t="shared" si="397"/>
        <v>#N/A</v>
      </c>
      <c r="AB1136" s="118" t="e">
        <f t="shared" si="398"/>
        <v>#N/A</v>
      </c>
      <c r="AC1136" s="61" t="e">
        <f>INDEX(raw_공고목록!A:A,MATCH(직접!$A1136,raw_공고목록!C:C,0))</f>
        <v>#N/A</v>
      </c>
      <c r="AD1136" s="61" t="e">
        <f t="shared" si="399"/>
        <v>#N/A</v>
      </c>
      <c r="AE1136" s="186" t="e">
        <f>LEFT(VLOOKUP($A1136,raw_공고목록!$C:$X,7,FALSE),10)</f>
        <v>#N/A</v>
      </c>
      <c r="AF1136" s="9" t="e">
        <f>VLOOKUP(A1136,raw_부광!A:L,12,FALSE)</f>
        <v>#N/A</v>
      </c>
    </row>
    <row r="1137" spans="2:32" ht="12.6" customHeight="1">
      <c r="B1137" s="189" t="e">
        <f>VLOOKUP(A1137,raw_아이건설넷목록!$B:$R,2,FALSE)</f>
        <v>#N/A</v>
      </c>
      <c r="C1137" s="18" t="e">
        <f>VLOOKUP($A1137,raw_아이건설넷목록!$B:$R,10,FALSE)</f>
        <v>#N/A</v>
      </c>
      <c r="D1137" s="19" t="s">
        <v>20</v>
      </c>
      <c r="E1137" s="115" t="e">
        <f>VLOOKUP($A1137,raw_아이건설넷목록!$B:$R,6,FALSE)</f>
        <v>#N/A</v>
      </c>
      <c r="F1137" s="115" t="e">
        <f>VLOOKUP($A1137,raw_아이건설넷목록!$B:$R,5,FALSE)</f>
        <v>#N/A</v>
      </c>
      <c r="G1137" s="184"/>
      <c r="H1137" s="115" t="e">
        <f>VLOOKUP($A1137,raw_아이건설넷목록!$B:$R,8,FALSE)</f>
        <v>#N/A</v>
      </c>
      <c r="I1137" s="114" t="e">
        <f>IF(E1137="","-",IF(E1137&lt;1000000000,낙찰하한율!$B$3,IF(AND(E1137&lt;5000000000,E1137&gt;=1000000000),낙찰하한율!$B$4,IF(AND(E1137&gt;=5000000000,E1137&lt;10000000000),낙찰하한율!$B$5,IF(AND(E1137&gt;=10000000000,E1137&lt;30000000000),낙찰하한율!$B$6)))))</f>
        <v>#N/A</v>
      </c>
      <c r="J1137" s="115" t="e">
        <f t="shared" si="386"/>
        <v>#N/A</v>
      </c>
      <c r="K1137" s="115" t="e">
        <f>VLOOKUP($A1137,raw_아이건설넷목록!$B:$R,9,FALSE)</f>
        <v>#N/A</v>
      </c>
      <c r="L1137" s="115" t="e">
        <f t="shared" si="387"/>
        <v>#N/A</v>
      </c>
      <c r="M1137" s="120" t="e">
        <f t="shared" si="388"/>
        <v>#N/A</v>
      </c>
      <c r="N1137" s="115" t="e">
        <f t="shared" si="389"/>
        <v>#N/A</v>
      </c>
      <c r="O1137" s="119" t="e">
        <f t="shared" si="390"/>
        <v>#N/A</v>
      </c>
      <c r="P1137" s="119"/>
      <c r="Q1137" s="116" t="e">
        <f t="shared" si="391"/>
        <v>#N/A</v>
      </c>
      <c r="R1137" s="134" t="e">
        <f>VLOOKUP(A1137,raw_아이건설넷결과!C:J,8,FALSE)</f>
        <v>#N/A</v>
      </c>
      <c r="S1137" s="115" t="e">
        <f>VLOOKUP(A1137,raw_아이건설넷결과!C:N,10,FALSE)</f>
        <v>#N/A</v>
      </c>
      <c r="T1137" s="126" t="e">
        <f t="shared" si="392"/>
        <v>#N/A</v>
      </c>
      <c r="U1137" s="123" t="e">
        <f t="shared" si="393"/>
        <v>#N/A</v>
      </c>
      <c r="V1137" s="123"/>
      <c r="W1137" s="178" t="e">
        <f>VLOOKUP(A1137,raw_아이건설넷결과!C:H,6,FALSE)</f>
        <v>#N/A</v>
      </c>
      <c r="X1137" s="84" t="e">
        <f t="shared" si="394"/>
        <v>#N/A</v>
      </c>
      <c r="Y1137" s="118" t="e">
        <f t="shared" si="395"/>
        <v>#N/A</v>
      </c>
      <c r="Z1137" s="121" t="e">
        <f t="shared" si="396"/>
        <v>#N/A</v>
      </c>
      <c r="AA1137" s="83" t="e">
        <f t="shared" si="397"/>
        <v>#N/A</v>
      </c>
      <c r="AB1137" s="118" t="e">
        <f t="shared" si="398"/>
        <v>#N/A</v>
      </c>
      <c r="AC1137" s="61" t="e">
        <f>INDEX(raw_공고목록!A:A,MATCH(직접!$A1137,raw_공고목록!C:C,0))</f>
        <v>#N/A</v>
      </c>
      <c r="AD1137" s="61" t="e">
        <f t="shared" si="399"/>
        <v>#N/A</v>
      </c>
      <c r="AE1137" s="186" t="e">
        <f>LEFT(VLOOKUP($A1137,raw_공고목록!$C:$X,7,FALSE),10)</f>
        <v>#N/A</v>
      </c>
      <c r="AF1137" s="9" t="e">
        <f>VLOOKUP(A1137,raw_부광!A:L,12,FALSE)</f>
        <v>#N/A</v>
      </c>
    </row>
    <row r="1138" spans="2:32" ht="12.6" customHeight="1">
      <c r="B1138" s="189" t="e">
        <f>VLOOKUP(A1138,raw_아이건설넷목록!$B:$R,2,FALSE)</f>
        <v>#N/A</v>
      </c>
      <c r="C1138" s="18" t="e">
        <f>VLOOKUP($A1138,raw_아이건설넷목록!$B:$R,10,FALSE)</f>
        <v>#N/A</v>
      </c>
      <c r="D1138" s="19" t="s">
        <v>20</v>
      </c>
      <c r="E1138" s="115" t="e">
        <f>VLOOKUP($A1138,raw_아이건설넷목록!$B:$R,6,FALSE)</f>
        <v>#N/A</v>
      </c>
      <c r="F1138" s="115" t="e">
        <f>VLOOKUP($A1138,raw_아이건설넷목록!$B:$R,5,FALSE)</f>
        <v>#N/A</v>
      </c>
      <c r="G1138" s="184"/>
      <c r="H1138" s="115" t="e">
        <f>VLOOKUP($A1138,raw_아이건설넷목록!$B:$R,8,FALSE)</f>
        <v>#N/A</v>
      </c>
      <c r="I1138" s="114" t="e">
        <f>IF(E1138="","-",IF(E1138&lt;1000000000,낙찰하한율!$B$3,IF(AND(E1138&lt;5000000000,E1138&gt;=1000000000),낙찰하한율!$B$4,IF(AND(E1138&gt;=5000000000,E1138&lt;10000000000),낙찰하한율!$B$5,IF(AND(E1138&gt;=10000000000,E1138&lt;30000000000),낙찰하한율!$B$6)))))</f>
        <v>#N/A</v>
      </c>
      <c r="J1138" s="115" t="e">
        <f t="shared" ref="J1138:J1183" si="400">(F1138*G1138-H1138)*I1138+H1138</f>
        <v>#N/A</v>
      </c>
      <c r="K1138" s="115" t="e">
        <f>VLOOKUP($A1138,raw_아이건설넷목록!$B:$R,9,FALSE)</f>
        <v>#N/A</v>
      </c>
      <c r="L1138" s="115" t="e">
        <f t="shared" ref="L1138:L1183" si="401">K1138*G1138*0.98</f>
        <v>#N/A</v>
      </c>
      <c r="M1138" s="120" t="e">
        <f t="shared" ref="M1138:M1183" si="402">((L1138-H1138)/I1138+H1138)/F1138</f>
        <v>#N/A</v>
      </c>
      <c r="N1138" s="115" t="e">
        <f t="shared" ref="N1138:N1183" si="403">J1138</f>
        <v>#N/A</v>
      </c>
      <c r="O1138" s="119" t="e">
        <f t="shared" ref="O1138:O1183" si="404">(N1138-H1138)/(F1138-H1138)</f>
        <v>#N/A</v>
      </c>
      <c r="P1138" s="119"/>
      <c r="Q1138" s="116" t="e">
        <f t="shared" ref="Q1138:Q1183" si="405">((R1138-H1138)/I1138+H1138)/F1138</f>
        <v>#N/A</v>
      </c>
      <c r="R1138" s="134" t="e">
        <f>VLOOKUP(A1138,raw_아이건설넷결과!C:J,8,FALSE)</f>
        <v>#N/A</v>
      </c>
      <c r="S1138" s="115" t="e">
        <f>VLOOKUP(A1138,raw_아이건설넷결과!C:N,10,FALSE)</f>
        <v>#N/A</v>
      </c>
      <c r="T1138" s="126" t="e">
        <f t="shared" ref="T1138:T1183" si="406">(R1138-H1138)/(W1138-H1138)*100</f>
        <v>#N/A</v>
      </c>
      <c r="U1138" s="123" t="e">
        <f t="shared" ref="U1138:U1183" si="407">R1138/W1138*100</f>
        <v>#N/A</v>
      </c>
      <c r="V1138" s="123"/>
      <c r="W1138" s="178" t="e">
        <f>VLOOKUP(A1138,raw_아이건설넷결과!C:H,6,FALSE)</f>
        <v>#N/A</v>
      </c>
      <c r="X1138" s="84" t="e">
        <f t="shared" ref="X1138:X1183" si="408">W1138/F1138</f>
        <v>#N/A</v>
      </c>
      <c r="Y1138" s="118" t="e">
        <f t="shared" ref="Y1138:Y1183" si="409">X1138*100000</f>
        <v>#N/A</v>
      </c>
      <c r="Z1138" s="121" t="e">
        <f t="shared" ref="Z1138:Z1183" si="410">(W1138-H1138)*I1138+H1138</f>
        <v>#N/A</v>
      </c>
      <c r="AA1138" s="83" t="e">
        <f t="shared" ref="AA1138:AA1183" si="411">K1138*X1138</f>
        <v>#N/A</v>
      </c>
      <c r="AB1138" s="118" t="e">
        <f t="shared" ref="AB1138:AB1183" si="412">AA1138*0.98</f>
        <v>#N/A</v>
      </c>
      <c r="AC1138" s="61" t="e">
        <f>INDEX(raw_공고목록!A:A,MATCH(직접!$A1138,raw_공고목록!C:C,0))</f>
        <v>#N/A</v>
      </c>
      <c r="AD1138" s="61" t="e">
        <f t="shared" ref="AD1138:AD1183" si="413">AC1138+1/24</f>
        <v>#N/A</v>
      </c>
      <c r="AE1138" s="186" t="e">
        <f>LEFT(VLOOKUP($A1138,raw_공고목록!$C:$X,7,FALSE),10)</f>
        <v>#N/A</v>
      </c>
      <c r="AF1138" s="9" t="e">
        <f>VLOOKUP(A1138,raw_부광!A:L,12,FALSE)</f>
        <v>#N/A</v>
      </c>
    </row>
    <row r="1139" spans="2:32" ht="12.6" customHeight="1">
      <c r="B1139" s="189" t="e">
        <f>VLOOKUP(A1139,raw_아이건설넷목록!$B:$R,2,FALSE)</f>
        <v>#N/A</v>
      </c>
      <c r="C1139" s="18" t="e">
        <f>VLOOKUP($A1139,raw_아이건설넷목록!$B:$R,10,FALSE)</f>
        <v>#N/A</v>
      </c>
      <c r="D1139" s="19" t="s">
        <v>20</v>
      </c>
      <c r="E1139" s="115" t="e">
        <f>VLOOKUP($A1139,raw_아이건설넷목록!$B:$R,6,FALSE)</f>
        <v>#N/A</v>
      </c>
      <c r="F1139" s="115" t="e">
        <f>VLOOKUP($A1139,raw_아이건설넷목록!$B:$R,5,FALSE)</f>
        <v>#N/A</v>
      </c>
      <c r="G1139" s="184"/>
      <c r="H1139" s="115" t="e">
        <f>VLOOKUP($A1139,raw_아이건설넷목록!$B:$R,8,FALSE)</f>
        <v>#N/A</v>
      </c>
      <c r="I1139" s="114" t="e">
        <f>IF(E1139="","-",IF(E1139&lt;1000000000,낙찰하한율!$B$3,IF(AND(E1139&lt;5000000000,E1139&gt;=1000000000),낙찰하한율!$B$4,IF(AND(E1139&gt;=5000000000,E1139&lt;10000000000),낙찰하한율!$B$5,IF(AND(E1139&gt;=10000000000,E1139&lt;30000000000),낙찰하한율!$B$6)))))</f>
        <v>#N/A</v>
      </c>
      <c r="J1139" s="115" t="e">
        <f t="shared" si="400"/>
        <v>#N/A</v>
      </c>
      <c r="K1139" s="115" t="e">
        <f>VLOOKUP($A1139,raw_아이건설넷목록!$B:$R,9,FALSE)</f>
        <v>#N/A</v>
      </c>
      <c r="L1139" s="115" t="e">
        <f t="shared" si="401"/>
        <v>#N/A</v>
      </c>
      <c r="M1139" s="120" t="e">
        <f t="shared" si="402"/>
        <v>#N/A</v>
      </c>
      <c r="N1139" s="115" t="e">
        <f t="shared" si="403"/>
        <v>#N/A</v>
      </c>
      <c r="O1139" s="119" t="e">
        <f t="shared" si="404"/>
        <v>#N/A</v>
      </c>
      <c r="P1139" s="119"/>
      <c r="Q1139" s="116" t="e">
        <f t="shared" si="405"/>
        <v>#N/A</v>
      </c>
      <c r="R1139" s="134" t="e">
        <f>VLOOKUP(A1139,raw_아이건설넷결과!C:J,8,FALSE)</f>
        <v>#N/A</v>
      </c>
      <c r="S1139" s="115" t="e">
        <f>VLOOKUP(A1139,raw_아이건설넷결과!C:N,10,FALSE)</f>
        <v>#N/A</v>
      </c>
      <c r="T1139" s="126" t="e">
        <f t="shared" si="406"/>
        <v>#N/A</v>
      </c>
      <c r="U1139" s="123" t="e">
        <f t="shared" si="407"/>
        <v>#N/A</v>
      </c>
      <c r="V1139" s="123"/>
      <c r="W1139" s="178" t="e">
        <f>VLOOKUP(A1139,raw_아이건설넷결과!C:H,6,FALSE)</f>
        <v>#N/A</v>
      </c>
      <c r="X1139" s="84" t="e">
        <f t="shared" si="408"/>
        <v>#N/A</v>
      </c>
      <c r="Y1139" s="118" t="e">
        <f t="shared" si="409"/>
        <v>#N/A</v>
      </c>
      <c r="Z1139" s="121" t="e">
        <f t="shared" si="410"/>
        <v>#N/A</v>
      </c>
      <c r="AA1139" s="83" t="e">
        <f t="shared" si="411"/>
        <v>#N/A</v>
      </c>
      <c r="AB1139" s="118" t="e">
        <f t="shared" si="412"/>
        <v>#N/A</v>
      </c>
      <c r="AC1139" s="61" t="e">
        <f>INDEX(raw_공고목록!A:A,MATCH(직접!$A1139,raw_공고목록!C:C,0))</f>
        <v>#N/A</v>
      </c>
      <c r="AD1139" s="61" t="e">
        <f t="shared" si="413"/>
        <v>#N/A</v>
      </c>
      <c r="AE1139" s="186" t="e">
        <f>LEFT(VLOOKUP($A1139,raw_공고목록!$C:$X,7,FALSE),10)</f>
        <v>#N/A</v>
      </c>
      <c r="AF1139" s="9" t="e">
        <f>VLOOKUP(A1139,raw_부광!A:L,12,FALSE)</f>
        <v>#N/A</v>
      </c>
    </row>
    <row r="1140" spans="2:32" ht="12.6" customHeight="1">
      <c r="B1140" s="189" t="e">
        <f>VLOOKUP(A1140,raw_아이건설넷목록!$B:$R,2,FALSE)</f>
        <v>#N/A</v>
      </c>
      <c r="C1140" s="18" t="e">
        <f>VLOOKUP($A1140,raw_아이건설넷목록!$B:$R,10,FALSE)</f>
        <v>#N/A</v>
      </c>
      <c r="D1140" s="19" t="s">
        <v>20</v>
      </c>
      <c r="E1140" s="115" t="e">
        <f>VLOOKUP($A1140,raw_아이건설넷목록!$B:$R,6,FALSE)</f>
        <v>#N/A</v>
      </c>
      <c r="F1140" s="115" t="e">
        <f>VLOOKUP($A1140,raw_아이건설넷목록!$B:$R,5,FALSE)</f>
        <v>#N/A</v>
      </c>
      <c r="G1140" s="184"/>
      <c r="H1140" s="115" t="e">
        <f>VLOOKUP($A1140,raw_아이건설넷목록!$B:$R,8,FALSE)</f>
        <v>#N/A</v>
      </c>
      <c r="I1140" s="114" t="e">
        <f>IF(E1140="","-",IF(E1140&lt;1000000000,낙찰하한율!$B$3,IF(AND(E1140&lt;5000000000,E1140&gt;=1000000000),낙찰하한율!$B$4,IF(AND(E1140&gt;=5000000000,E1140&lt;10000000000),낙찰하한율!$B$5,IF(AND(E1140&gt;=10000000000,E1140&lt;30000000000),낙찰하한율!$B$6)))))</f>
        <v>#N/A</v>
      </c>
      <c r="J1140" s="115" t="e">
        <f t="shared" si="400"/>
        <v>#N/A</v>
      </c>
      <c r="K1140" s="115" t="e">
        <f>VLOOKUP($A1140,raw_아이건설넷목록!$B:$R,9,FALSE)</f>
        <v>#N/A</v>
      </c>
      <c r="L1140" s="115" t="e">
        <f t="shared" si="401"/>
        <v>#N/A</v>
      </c>
      <c r="M1140" s="120" t="e">
        <f t="shared" si="402"/>
        <v>#N/A</v>
      </c>
      <c r="N1140" s="115" t="e">
        <f t="shared" si="403"/>
        <v>#N/A</v>
      </c>
      <c r="O1140" s="119" t="e">
        <f t="shared" si="404"/>
        <v>#N/A</v>
      </c>
      <c r="P1140" s="119"/>
      <c r="Q1140" s="116" t="e">
        <f t="shared" si="405"/>
        <v>#N/A</v>
      </c>
      <c r="R1140" s="134" t="e">
        <f>VLOOKUP(A1140,raw_아이건설넷결과!C:J,8,FALSE)</f>
        <v>#N/A</v>
      </c>
      <c r="S1140" s="115" t="e">
        <f>VLOOKUP(A1140,raw_아이건설넷결과!C:N,10,FALSE)</f>
        <v>#N/A</v>
      </c>
      <c r="T1140" s="126" t="e">
        <f t="shared" si="406"/>
        <v>#N/A</v>
      </c>
      <c r="U1140" s="123" t="e">
        <f t="shared" si="407"/>
        <v>#N/A</v>
      </c>
      <c r="V1140" s="123"/>
      <c r="W1140" s="178" t="e">
        <f>VLOOKUP(A1140,raw_아이건설넷결과!C:H,6,FALSE)</f>
        <v>#N/A</v>
      </c>
      <c r="X1140" s="84" t="e">
        <f t="shared" si="408"/>
        <v>#N/A</v>
      </c>
      <c r="Y1140" s="118" t="e">
        <f t="shared" si="409"/>
        <v>#N/A</v>
      </c>
      <c r="Z1140" s="121" t="e">
        <f t="shared" si="410"/>
        <v>#N/A</v>
      </c>
      <c r="AA1140" s="83" t="e">
        <f t="shared" si="411"/>
        <v>#N/A</v>
      </c>
      <c r="AB1140" s="118" t="e">
        <f t="shared" si="412"/>
        <v>#N/A</v>
      </c>
      <c r="AC1140" s="61" t="e">
        <f>INDEX(raw_공고목록!A:A,MATCH(직접!$A1140,raw_공고목록!C:C,0))</f>
        <v>#N/A</v>
      </c>
      <c r="AD1140" s="61" t="e">
        <f t="shared" si="413"/>
        <v>#N/A</v>
      </c>
      <c r="AE1140" s="186" t="e">
        <f>LEFT(VLOOKUP($A1140,raw_공고목록!$C:$X,7,FALSE),10)</f>
        <v>#N/A</v>
      </c>
      <c r="AF1140" s="9" t="e">
        <f>VLOOKUP(A1140,raw_부광!A:L,12,FALSE)</f>
        <v>#N/A</v>
      </c>
    </row>
    <row r="1141" spans="2:32" ht="12.6" customHeight="1">
      <c r="B1141" s="189" t="e">
        <f>VLOOKUP(A1141,raw_아이건설넷목록!$B:$R,2,FALSE)</f>
        <v>#N/A</v>
      </c>
      <c r="C1141" s="18" t="e">
        <f>VLOOKUP($A1141,raw_아이건설넷목록!$B:$R,10,FALSE)</f>
        <v>#N/A</v>
      </c>
      <c r="D1141" s="19" t="s">
        <v>20</v>
      </c>
      <c r="E1141" s="115" t="e">
        <f>VLOOKUP($A1141,raw_아이건설넷목록!$B:$R,6,FALSE)</f>
        <v>#N/A</v>
      </c>
      <c r="F1141" s="115" t="e">
        <f>VLOOKUP($A1141,raw_아이건설넷목록!$B:$R,5,FALSE)</f>
        <v>#N/A</v>
      </c>
      <c r="G1141" s="184"/>
      <c r="H1141" s="115" t="e">
        <f>VLOOKUP($A1141,raw_아이건설넷목록!$B:$R,8,FALSE)</f>
        <v>#N/A</v>
      </c>
      <c r="I1141" s="114" t="e">
        <f>IF(E1141="","-",IF(E1141&lt;1000000000,낙찰하한율!$B$3,IF(AND(E1141&lt;5000000000,E1141&gt;=1000000000),낙찰하한율!$B$4,IF(AND(E1141&gt;=5000000000,E1141&lt;10000000000),낙찰하한율!$B$5,IF(AND(E1141&gt;=10000000000,E1141&lt;30000000000),낙찰하한율!$B$6)))))</f>
        <v>#N/A</v>
      </c>
      <c r="J1141" s="115" t="e">
        <f t="shared" si="400"/>
        <v>#N/A</v>
      </c>
      <c r="K1141" s="115" t="e">
        <f>VLOOKUP($A1141,raw_아이건설넷목록!$B:$R,9,FALSE)</f>
        <v>#N/A</v>
      </c>
      <c r="L1141" s="115" t="e">
        <f t="shared" si="401"/>
        <v>#N/A</v>
      </c>
      <c r="M1141" s="120" t="e">
        <f t="shared" si="402"/>
        <v>#N/A</v>
      </c>
      <c r="N1141" s="115" t="e">
        <f t="shared" si="403"/>
        <v>#N/A</v>
      </c>
      <c r="O1141" s="119" t="e">
        <f t="shared" si="404"/>
        <v>#N/A</v>
      </c>
      <c r="P1141" s="119"/>
      <c r="Q1141" s="116" t="e">
        <f t="shared" si="405"/>
        <v>#N/A</v>
      </c>
      <c r="R1141" s="134" t="e">
        <f>VLOOKUP(A1141,raw_아이건설넷결과!C:J,8,FALSE)</f>
        <v>#N/A</v>
      </c>
      <c r="S1141" s="115" t="e">
        <f>VLOOKUP(A1141,raw_아이건설넷결과!C:N,10,FALSE)</f>
        <v>#N/A</v>
      </c>
      <c r="T1141" s="126" t="e">
        <f t="shared" si="406"/>
        <v>#N/A</v>
      </c>
      <c r="U1141" s="123" t="e">
        <f t="shared" si="407"/>
        <v>#N/A</v>
      </c>
      <c r="V1141" s="123"/>
      <c r="W1141" s="178" t="e">
        <f>VLOOKUP(A1141,raw_아이건설넷결과!C:H,6,FALSE)</f>
        <v>#N/A</v>
      </c>
      <c r="X1141" s="84" t="e">
        <f t="shared" si="408"/>
        <v>#N/A</v>
      </c>
      <c r="Y1141" s="118" t="e">
        <f t="shared" si="409"/>
        <v>#N/A</v>
      </c>
      <c r="Z1141" s="121" t="e">
        <f t="shared" si="410"/>
        <v>#N/A</v>
      </c>
      <c r="AA1141" s="83" t="e">
        <f t="shared" si="411"/>
        <v>#N/A</v>
      </c>
      <c r="AB1141" s="118" t="e">
        <f t="shared" si="412"/>
        <v>#N/A</v>
      </c>
      <c r="AC1141" s="61" t="e">
        <f>INDEX(raw_공고목록!A:A,MATCH(직접!$A1141,raw_공고목록!C:C,0))</f>
        <v>#N/A</v>
      </c>
      <c r="AD1141" s="61" t="e">
        <f t="shared" si="413"/>
        <v>#N/A</v>
      </c>
      <c r="AE1141" s="186" t="e">
        <f>LEFT(VLOOKUP($A1141,raw_공고목록!$C:$X,7,FALSE),10)</f>
        <v>#N/A</v>
      </c>
      <c r="AF1141" s="9" t="e">
        <f>VLOOKUP(A1141,raw_부광!A:L,12,FALSE)</f>
        <v>#N/A</v>
      </c>
    </row>
    <row r="1142" spans="2:32" ht="12.6" customHeight="1">
      <c r="B1142" s="189" t="e">
        <f>VLOOKUP(A1142,raw_아이건설넷목록!$B:$R,2,FALSE)</f>
        <v>#N/A</v>
      </c>
      <c r="C1142" s="18" t="e">
        <f>VLOOKUP($A1142,raw_아이건설넷목록!$B:$R,10,FALSE)</f>
        <v>#N/A</v>
      </c>
      <c r="D1142" s="19" t="s">
        <v>20</v>
      </c>
      <c r="E1142" s="115" t="e">
        <f>VLOOKUP($A1142,raw_아이건설넷목록!$B:$R,6,FALSE)</f>
        <v>#N/A</v>
      </c>
      <c r="F1142" s="115" t="e">
        <f>VLOOKUP($A1142,raw_아이건설넷목록!$B:$R,5,FALSE)</f>
        <v>#N/A</v>
      </c>
      <c r="G1142" s="184"/>
      <c r="H1142" s="115" t="e">
        <f>VLOOKUP($A1142,raw_아이건설넷목록!$B:$R,8,FALSE)</f>
        <v>#N/A</v>
      </c>
      <c r="I1142" s="114" t="e">
        <f>IF(E1142="","-",IF(E1142&lt;1000000000,낙찰하한율!$B$3,IF(AND(E1142&lt;5000000000,E1142&gt;=1000000000),낙찰하한율!$B$4,IF(AND(E1142&gt;=5000000000,E1142&lt;10000000000),낙찰하한율!$B$5,IF(AND(E1142&gt;=10000000000,E1142&lt;30000000000),낙찰하한율!$B$6)))))</f>
        <v>#N/A</v>
      </c>
      <c r="J1142" s="115" t="e">
        <f t="shared" si="400"/>
        <v>#N/A</v>
      </c>
      <c r="K1142" s="115" t="e">
        <f>VLOOKUP($A1142,raw_아이건설넷목록!$B:$R,9,FALSE)</f>
        <v>#N/A</v>
      </c>
      <c r="L1142" s="115" t="e">
        <f t="shared" si="401"/>
        <v>#N/A</v>
      </c>
      <c r="M1142" s="120" t="e">
        <f t="shared" si="402"/>
        <v>#N/A</v>
      </c>
      <c r="N1142" s="115" t="e">
        <f t="shared" si="403"/>
        <v>#N/A</v>
      </c>
      <c r="O1142" s="119" t="e">
        <f t="shared" si="404"/>
        <v>#N/A</v>
      </c>
      <c r="P1142" s="119"/>
      <c r="Q1142" s="116" t="e">
        <f t="shared" si="405"/>
        <v>#N/A</v>
      </c>
      <c r="R1142" s="134" t="e">
        <f>VLOOKUP(A1142,raw_아이건설넷결과!C:J,8,FALSE)</f>
        <v>#N/A</v>
      </c>
      <c r="S1142" s="115" t="e">
        <f>VLOOKUP(A1142,raw_아이건설넷결과!C:N,10,FALSE)</f>
        <v>#N/A</v>
      </c>
      <c r="T1142" s="126" t="e">
        <f t="shared" si="406"/>
        <v>#N/A</v>
      </c>
      <c r="U1142" s="123" t="e">
        <f t="shared" si="407"/>
        <v>#N/A</v>
      </c>
      <c r="V1142" s="123"/>
      <c r="W1142" s="178" t="e">
        <f>VLOOKUP(A1142,raw_아이건설넷결과!C:H,6,FALSE)</f>
        <v>#N/A</v>
      </c>
      <c r="X1142" s="84" t="e">
        <f t="shared" si="408"/>
        <v>#N/A</v>
      </c>
      <c r="Y1142" s="118" t="e">
        <f t="shared" si="409"/>
        <v>#N/A</v>
      </c>
      <c r="Z1142" s="121" t="e">
        <f t="shared" si="410"/>
        <v>#N/A</v>
      </c>
      <c r="AA1142" s="83" t="e">
        <f t="shared" si="411"/>
        <v>#N/A</v>
      </c>
      <c r="AB1142" s="118" t="e">
        <f t="shared" si="412"/>
        <v>#N/A</v>
      </c>
      <c r="AC1142" s="61" t="e">
        <f>INDEX(raw_공고목록!A:A,MATCH(직접!$A1142,raw_공고목록!C:C,0))</f>
        <v>#N/A</v>
      </c>
      <c r="AD1142" s="61" t="e">
        <f t="shared" si="413"/>
        <v>#N/A</v>
      </c>
      <c r="AE1142" s="186" t="e">
        <f>LEFT(VLOOKUP($A1142,raw_공고목록!$C:$X,7,FALSE),10)</f>
        <v>#N/A</v>
      </c>
      <c r="AF1142" s="9" t="e">
        <f>VLOOKUP(A1142,raw_부광!A:L,12,FALSE)</f>
        <v>#N/A</v>
      </c>
    </row>
    <row r="1143" spans="2:32" ht="12.6" customHeight="1">
      <c r="B1143" s="189" t="e">
        <f>VLOOKUP(A1143,raw_아이건설넷목록!$B:$R,2,FALSE)</f>
        <v>#N/A</v>
      </c>
      <c r="C1143" s="18" t="e">
        <f>VLOOKUP($A1143,raw_아이건설넷목록!$B:$R,10,FALSE)</f>
        <v>#N/A</v>
      </c>
      <c r="D1143" s="19" t="s">
        <v>20</v>
      </c>
      <c r="E1143" s="115" t="e">
        <f>VLOOKUP($A1143,raw_아이건설넷목록!$B:$R,6,FALSE)</f>
        <v>#N/A</v>
      </c>
      <c r="F1143" s="115" t="e">
        <f>VLOOKUP($A1143,raw_아이건설넷목록!$B:$R,5,FALSE)</f>
        <v>#N/A</v>
      </c>
      <c r="G1143" s="184"/>
      <c r="H1143" s="115" t="e">
        <f>VLOOKUP($A1143,raw_아이건설넷목록!$B:$R,8,FALSE)</f>
        <v>#N/A</v>
      </c>
      <c r="I1143" s="114" t="e">
        <f>IF(E1143="","-",IF(E1143&lt;1000000000,낙찰하한율!$B$3,IF(AND(E1143&lt;5000000000,E1143&gt;=1000000000),낙찰하한율!$B$4,IF(AND(E1143&gt;=5000000000,E1143&lt;10000000000),낙찰하한율!$B$5,IF(AND(E1143&gt;=10000000000,E1143&lt;30000000000),낙찰하한율!$B$6)))))</f>
        <v>#N/A</v>
      </c>
      <c r="J1143" s="115" t="e">
        <f t="shared" si="400"/>
        <v>#N/A</v>
      </c>
      <c r="K1143" s="115" t="e">
        <f>VLOOKUP($A1143,raw_아이건설넷목록!$B:$R,9,FALSE)</f>
        <v>#N/A</v>
      </c>
      <c r="L1143" s="115" t="e">
        <f t="shared" si="401"/>
        <v>#N/A</v>
      </c>
      <c r="M1143" s="120" t="e">
        <f t="shared" si="402"/>
        <v>#N/A</v>
      </c>
      <c r="N1143" s="115" t="e">
        <f t="shared" si="403"/>
        <v>#N/A</v>
      </c>
      <c r="O1143" s="119" t="e">
        <f t="shared" si="404"/>
        <v>#N/A</v>
      </c>
      <c r="P1143" s="119"/>
      <c r="Q1143" s="116" t="e">
        <f t="shared" si="405"/>
        <v>#N/A</v>
      </c>
      <c r="R1143" s="134" t="e">
        <f>VLOOKUP(A1143,raw_아이건설넷결과!C:J,8,FALSE)</f>
        <v>#N/A</v>
      </c>
      <c r="S1143" s="115" t="e">
        <f>VLOOKUP(A1143,raw_아이건설넷결과!C:N,10,FALSE)</f>
        <v>#N/A</v>
      </c>
      <c r="T1143" s="126" t="e">
        <f t="shared" si="406"/>
        <v>#N/A</v>
      </c>
      <c r="U1143" s="123" t="e">
        <f t="shared" si="407"/>
        <v>#N/A</v>
      </c>
      <c r="V1143" s="123"/>
      <c r="W1143" s="178" t="e">
        <f>VLOOKUP(A1143,raw_아이건설넷결과!C:H,6,FALSE)</f>
        <v>#N/A</v>
      </c>
      <c r="X1143" s="84" t="e">
        <f t="shared" si="408"/>
        <v>#N/A</v>
      </c>
      <c r="Y1143" s="118" t="e">
        <f t="shared" si="409"/>
        <v>#N/A</v>
      </c>
      <c r="Z1143" s="121" t="e">
        <f t="shared" si="410"/>
        <v>#N/A</v>
      </c>
      <c r="AA1143" s="83" t="e">
        <f t="shared" si="411"/>
        <v>#N/A</v>
      </c>
      <c r="AB1143" s="118" t="e">
        <f t="shared" si="412"/>
        <v>#N/A</v>
      </c>
      <c r="AC1143" s="61" t="e">
        <f>INDEX(raw_공고목록!A:A,MATCH(직접!$A1143,raw_공고목록!C:C,0))</f>
        <v>#N/A</v>
      </c>
      <c r="AD1143" s="61" t="e">
        <f t="shared" si="413"/>
        <v>#N/A</v>
      </c>
      <c r="AE1143" s="186" t="e">
        <f>LEFT(VLOOKUP($A1143,raw_공고목록!$C:$X,7,FALSE),10)</f>
        <v>#N/A</v>
      </c>
      <c r="AF1143" s="9" t="e">
        <f>VLOOKUP(A1143,raw_부광!A:L,12,FALSE)</f>
        <v>#N/A</v>
      </c>
    </row>
    <row r="1144" spans="2:32" ht="12.6" customHeight="1">
      <c r="B1144" s="189" t="e">
        <f>VLOOKUP(A1144,raw_아이건설넷목록!$B:$R,2,FALSE)</f>
        <v>#N/A</v>
      </c>
      <c r="C1144" s="18" t="e">
        <f>VLOOKUP($A1144,raw_아이건설넷목록!$B:$R,10,FALSE)</f>
        <v>#N/A</v>
      </c>
      <c r="D1144" s="19" t="s">
        <v>20</v>
      </c>
      <c r="E1144" s="115" t="e">
        <f>VLOOKUP($A1144,raw_아이건설넷목록!$B:$R,6,FALSE)</f>
        <v>#N/A</v>
      </c>
      <c r="F1144" s="115" t="e">
        <f>VLOOKUP($A1144,raw_아이건설넷목록!$B:$R,5,FALSE)</f>
        <v>#N/A</v>
      </c>
      <c r="G1144" s="184"/>
      <c r="H1144" s="115" t="e">
        <f>VLOOKUP($A1144,raw_아이건설넷목록!$B:$R,8,FALSE)</f>
        <v>#N/A</v>
      </c>
      <c r="I1144" s="114" t="e">
        <f>IF(E1144="","-",IF(E1144&lt;1000000000,낙찰하한율!$B$3,IF(AND(E1144&lt;5000000000,E1144&gt;=1000000000),낙찰하한율!$B$4,IF(AND(E1144&gt;=5000000000,E1144&lt;10000000000),낙찰하한율!$B$5,IF(AND(E1144&gt;=10000000000,E1144&lt;30000000000),낙찰하한율!$B$6)))))</f>
        <v>#N/A</v>
      </c>
      <c r="J1144" s="115" t="e">
        <f t="shared" si="400"/>
        <v>#N/A</v>
      </c>
      <c r="K1144" s="115" t="e">
        <f>VLOOKUP($A1144,raw_아이건설넷목록!$B:$R,9,FALSE)</f>
        <v>#N/A</v>
      </c>
      <c r="L1144" s="115" t="e">
        <f t="shared" si="401"/>
        <v>#N/A</v>
      </c>
      <c r="M1144" s="120" t="e">
        <f t="shared" si="402"/>
        <v>#N/A</v>
      </c>
      <c r="N1144" s="115" t="e">
        <f t="shared" si="403"/>
        <v>#N/A</v>
      </c>
      <c r="O1144" s="119" t="e">
        <f t="shared" si="404"/>
        <v>#N/A</v>
      </c>
      <c r="P1144" s="119"/>
      <c r="Q1144" s="116" t="e">
        <f t="shared" si="405"/>
        <v>#N/A</v>
      </c>
      <c r="R1144" s="134" t="e">
        <f>VLOOKUP(A1144,raw_아이건설넷결과!C:J,8,FALSE)</f>
        <v>#N/A</v>
      </c>
      <c r="S1144" s="115" t="e">
        <f>VLOOKUP(A1144,raw_아이건설넷결과!C:N,10,FALSE)</f>
        <v>#N/A</v>
      </c>
      <c r="T1144" s="126" t="e">
        <f t="shared" si="406"/>
        <v>#N/A</v>
      </c>
      <c r="U1144" s="123" t="e">
        <f t="shared" si="407"/>
        <v>#N/A</v>
      </c>
      <c r="V1144" s="123"/>
      <c r="W1144" s="178" t="e">
        <f>VLOOKUP(A1144,raw_아이건설넷결과!C:H,6,FALSE)</f>
        <v>#N/A</v>
      </c>
      <c r="X1144" s="84" t="e">
        <f t="shared" si="408"/>
        <v>#N/A</v>
      </c>
      <c r="Y1144" s="118" t="e">
        <f t="shared" si="409"/>
        <v>#N/A</v>
      </c>
      <c r="Z1144" s="121" t="e">
        <f t="shared" si="410"/>
        <v>#N/A</v>
      </c>
      <c r="AA1144" s="83" t="e">
        <f t="shared" si="411"/>
        <v>#N/A</v>
      </c>
      <c r="AB1144" s="118" t="e">
        <f t="shared" si="412"/>
        <v>#N/A</v>
      </c>
      <c r="AC1144" s="61" t="e">
        <f>INDEX(raw_공고목록!A:A,MATCH(직접!$A1144,raw_공고목록!C:C,0))</f>
        <v>#N/A</v>
      </c>
      <c r="AD1144" s="61" t="e">
        <f t="shared" si="413"/>
        <v>#N/A</v>
      </c>
      <c r="AE1144" s="186" t="e">
        <f>LEFT(VLOOKUP($A1144,raw_공고목록!$C:$X,7,FALSE),10)</f>
        <v>#N/A</v>
      </c>
      <c r="AF1144" s="9" t="e">
        <f>VLOOKUP(A1144,raw_부광!A:L,12,FALSE)</f>
        <v>#N/A</v>
      </c>
    </row>
    <row r="1145" spans="2:32" ht="12.6" customHeight="1">
      <c r="B1145" s="189" t="e">
        <f>VLOOKUP(A1145,raw_아이건설넷목록!$B:$R,2,FALSE)</f>
        <v>#N/A</v>
      </c>
      <c r="C1145" s="18" t="e">
        <f>VLOOKUP($A1145,raw_아이건설넷목록!$B:$R,10,FALSE)</f>
        <v>#N/A</v>
      </c>
      <c r="D1145" s="19" t="s">
        <v>20</v>
      </c>
      <c r="E1145" s="115" t="e">
        <f>VLOOKUP($A1145,raw_아이건설넷목록!$B:$R,6,FALSE)</f>
        <v>#N/A</v>
      </c>
      <c r="F1145" s="115" t="e">
        <f>VLOOKUP($A1145,raw_아이건설넷목록!$B:$R,5,FALSE)</f>
        <v>#N/A</v>
      </c>
      <c r="G1145" s="184"/>
      <c r="H1145" s="115" t="e">
        <f>VLOOKUP($A1145,raw_아이건설넷목록!$B:$R,8,FALSE)</f>
        <v>#N/A</v>
      </c>
      <c r="I1145" s="114" t="e">
        <f>IF(E1145="","-",IF(E1145&lt;1000000000,낙찰하한율!$B$3,IF(AND(E1145&lt;5000000000,E1145&gt;=1000000000),낙찰하한율!$B$4,IF(AND(E1145&gt;=5000000000,E1145&lt;10000000000),낙찰하한율!$B$5,IF(AND(E1145&gt;=10000000000,E1145&lt;30000000000),낙찰하한율!$B$6)))))</f>
        <v>#N/A</v>
      </c>
      <c r="J1145" s="115" t="e">
        <f t="shared" si="400"/>
        <v>#N/A</v>
      </c>
      <c r="K1145" s="115" t="e">
        <f>VLOOKUP($A1145,raw_아이건설넷목록!$B:$R,9,FALSE)</f>
        <v>#N/A</v>
      </c>
      <c r="L1145" s="115" t="e">
        <f t="shared" si="401"/>
        <v>#N/A</v>
      </c>
      <c r="M1145" s="120" t="e">
        <f t="shared" si="402"/>
        <v>#N/A</v>
      </c>
      <c r="N1145" s="115" t="e">
        <f t="shared" si="403"/>
        <v>#N/A</v>
      </c>
      <c r="O1145" s="119" t="e">
        <f t="shared" si="404"/>
        <v>#N/A</v>
      </c>
      <c r="P1145" s="119"/>
      <c r="Q1145" s="116" t="e">
        <f t="shared" si="405"/>
        <v>#N/A</v>
      </c>
      <c r="R1145" s="134" t="e">
        <f>VLOOKUP(A1145,raw_아이건설넷결과!C:J,8,FALSE)</f>
        <v>#N/A</v>
      </c>
      <c r="S1145" s="115" t="e">
        <f>VLOOKUP(A1145,raw_아이건설넷결과!C:N,10,FALSE)</f>
        <v>#N/A</v>
      </c>
      <c r="T1145" s="126" t="e">
        <f t="shared" si="406"/>
        <v>#N/A</v>
      </c>
      <c r="U1145" s="123" t="e">
        <f t="shared" si="407"/>
        <v>#N/A</v>
      </c>
      <c r="V1145" s="123"/>
      <c r="W1145" s="178" t="e">
        <f>VLOOKUP(A1145,raw_아이건설넷결과!C:H,6,FALSE)</f>
        <v>#N/A</v>
      </c>
      <c r="X1145" s="84" t="e">
        <f t="shared" si="408"/>
        <v>#N/A</v>
      </c>
      <c r="Y1145" s="118" t="e">
        <f t="shared" si="409"/>
        <v>#N/A</v>
      </c>
      <c r="Z1145" s="121" t="e">
        <f t="shared" si="410"/>
        <v>#N/A</v>
      </c>
      <c r="AA1145" s="83" t="e">
        <f t="shared" si="411"/>
        <v>#N/A</v>
      </c>
      <c r="AB1145" s="118" t="e">
        <f t="shared" si="412"/>
        <v>#N/A</v>
      </c>
      <c r="AC1145" s="61" t="e">
        <f>INDEX(raw_공고목록!A:A,MATCH(직접!$A1145,raw_공고목록!C:C,0))</f>
        <v>#N/A</v>
      </c>
      <c r="AD1145" s="61" t="e">
        <f t="shared" si="413"/>
        <v>#N/A</v>
      </c>
      <c r="AE1145" s="186" t="e">
        <f>LEFT(VLOOKUP($A1145,raw_공고목록!$C:$X,7,FALSE),10)</f>
        <v>#N/A</v>
      </c>
      <c r="AF1145" s="9" t="e">
        <f>VLOOKUP(A1145,raw_부광!A:L,12,FALSE)</f>
        <v>#N/A</v>
      </c>
    </row>
    <row r="1146" spans="2:32" ht="12.6" customHeight="1">
      <c r="B1146" s="189" t="e">
        <f>VLOOKUP(A1146,raw_아이건설넷목록!$B:$R,2,FALSE)</f>
        <v>#N/A</v>
      </c>
      <c r="C1146" s="18" t="e">
        <f>VLOOKUP($A1146,raw_아이건설넷목록!$B:$R,10,FALSE)</f>
        <v>#N/A</v>
      </c>
      <c r="D1146" s="19" t="s">
        <v>20</v>
      </c>
      <c r="E1146" s="115" t="e">
        <f>VLOOKUP($A1146,raw_아이건설넷목록!$B:$R,6,FALSE)</f>
        <v>#N/A</v>
      </c>
      <c r="F1146" s="115" t="e">
        <f>VLOOKUP($A1146,raw_아이건설넷목록!$B:$R,5,FALSE)</f>
        <v>#N/A</v>
      </c>
      <c r="G1146" s="184"/>
      <c r="H1146" s="115" t="e">
        <f>VLOOKUP($A1146,raw_아이건설넷목록!$B:$R,8,FALSE)</f>
        <v>#N/A</v>
      </c>
      <c r="I1146" s="114" t="e">
        <f>IF(E1146="","-",IF(E1146&lt;1000000000,낙찰하한율!$B$3,IF(AND(E1146&lt;5000000000,E1146&gt;=1000000000),낙찰하한율!$B$4,IF(AND(E1146&gt;=5000000000,E1146&lt;10000000000),낙찰하한율!$B$5,IF(AND(E1146&gt;=10000000000,E1146&lt;30000000000),낙찰하한율!$B$6)))))</f>
        <v>#N/A</v>
      </c>
      <c r="J1146" s="115" t="e">
        <f t="shared" si="400"/>
        <v>#N/A</v>
      </c>
      <c r="K1146" s="115" t="e">
        <f>VLOOKUP($A1146,raw_아이건설넷목록!$B:$R,9,FALSE)</f>
        <v>#N/A</v>
      </c>
      <c r="L1146" s="115" t="e">
        <f t="shared" si="401"/>
        <v>#N/A</v>
      </c>
      <c r="M1146" s="120" t="e">
        <f t="shared" si="402"/>
        <v>#N/A</v>
      </c>
      <c r="N1146" s="115" t="e">
        <f t="shared" si="403"/>
        <v>#N/A</v>
      </c>
      <c r="O1146" s="119" t="e">
        <f t="shared" si="404"/>
        <v>#N/A</v>
      </c>
      <c r="P1146" s="119"/>
      <c r="Q1146" s="116" t="e">
        <f t="shared" si="405"/>
        <v>#N/A</v>
      </c>
      <c r="R1146" s="134" t="e">
        <f>VLOOKUP(A1146,raw_아이건설넷결과!C:J,8,FALSE)</f>
        <v>#N/A</v>
      </c>
      <c r="S1146" s="115" t="e">
        <f>VLOOKUP(A1146,raw_아이건설넷결과!C:N,10,FALSE)</f>
        <v>#N/A</v>
      </c>
      <c r="T1146" s="126" t="e">
        <f t="shared" si="406"/>
        <v>#N/A</v>
      </c>
      <c r="U1146" s="123" t="e">
        <f t="shared" si="407"/>
        <v>#N/A</v>
      </c>
      <c r="V1146" s="123"/>
      <c r="W1146" s="178" t="e">
        <f>VLOOKUP(A1146,raw_아이건설넷결과!C:H,6,FALSE)</f>
        <v>#N/A</v>
      </c>
      <c r="X1146" s="84" t="e">
        <f t="shared" si="408"/>
        <v>#N/A</v>
      </c>
      <c r="Y1146" s="118" t="e">
        <f t="shared" si="409"/>
        <v>#N/A</v>
      </c>
      <c r="Z1146" s="121" t="e">
        <f t="shared" si="410"/>
        <v>#N/A</v>
      </c>
      <c r="AA1146" s="83" t="e">
        <f t="shared" si="411"/>
        <v>#N/A</v>
      </c>
      <c r="AB1146" s="118" t="e">
        <f t="shared" si="412"/>
        <v>#N/A</v>
      </c>
      <c r="AC1146" s="61" t="e">
        <f>INDEX(raw_공고목록!A:A,MATCH(직접!$A1146,raw_공고목록!C:C,0))</f>
        <v>#N/A</v>
      </c>
      <c r="AD1146" s="61" t="e">
        <f t="shared" si="413"/>
        <v>#N/A</v>
      </c>
      <c r="AE1146" s="186" t="e">
        <f>LEFT(VLOOKUP($A1146,raw_공고목록!$C:$X,7,FALSE),10)</f>
        <v>#N/A</v>
      </c>
      <c r="AF1146" s="9" t="e">
        <f>VLOOKUP(A1146,raw_부광!A:L,12,FALSE)</f>
        <v>#N/A</v>
      </c>
    </row>
    <row r="1147" spans="2:32" ht="12.6" customHeight="1">
      <c r="B1147" s="189" t="e">
        <f>VLOOKUP(A1147,raw_아이건설넷목록!$B:$R,2,FALSE)</f>
        <v>#N/A</v>
      </c>
      <c r="C1147" s="18" t="e">
        <f>VLOOKUP($A1147,raw_아이건설넷목록!$B:$R,10,FALSE)</f>
        <v>#N/A</v>
      </c>
      <c r="D1147" s="19" t="s">
        <v>20</v>
      </c>
      <c r="E1147" s="115" t="e">
        <f>VLOOKUP($A1147,raw_아이건설넷목록!$B:$R,6,FALSE)</f>
        <v>#N/A</v>
      </c>
      <c r="F1147" s="115" t="e">
        <f>VLOOKUP($A1147,raw_아이건설넷목록!$B:$R,5,FALSE)</f>
        <v>#N/A</v>
      </c>
      <c r="G1147" s="184"/>
      <c r="H1147" s="115" t="e">
        <f>VLOOKUP($A1147,raw_아이건설넷목록!$B:$R,8,FALSE)</f>
        <v>#N/A</v>
      </c>
      <c r="I1147" s="114" t="e">
        <f>IF(E1147="","-",IF(E1147&lt;1000000000,낙찰하한율!$B$3,IF(AND(E1147&lt;5000000000,E1147&gt;=1000000000),낙찰하한율!$B$4,IF(AND(E1147&gt;=5000000000,E1147&lt;10000000000),낙찰하한율!$B$5,IF(AND(E1147&gt;=10000000000,E1147&lt;30000000000),낙찰하한율!$B$6)))))</f>
        <v>#N/A</v>
      </c>
      <c r="J1147" s="115" t="e">
        <f t="shared" si="400"/>
        <v>#N/A</v>
      </c>
      <c r="K1147" s="115" t="e">
        <f>VLOOKUP($A1147,raw_아이건설넷목록!$B:$R,9,FALSE)</f>
        <v>#N/A</v>
      </c>
      <c r="L1147" s="115" t="e">
        <f t="shared" si="401"/>
        <v>#N/A</v>
      </c>
      <c r="M1147" s="120" t="e">
        <f t="shared" si="402"/>
        <v>#N/A</v>
      </c>
      <c r="N1147" s="115" t="e">
        <f t="shared" si="403"/>
        <v>#N/A</v>
      </c>
      <c r="O1147" s="119" t="e">
        <f t="shared" si="404"/>
        <v>#N/A</v>
      </c>
      <c r="P1147" s="119"/>
      <c r="Q1147" s="116" t="e">
        <f t="shared" si="405"/>
        <v>#N/A</v>
      </c>
      <c r="R1147" s="134" t="e">
        <f>VLOOKUP(A1147,raw_아이건설넷결과!C:J,8,FALSE)</f>
        <v>#N/A</v>
      </c>
      <c r="S1147" s="115" t="e">
        <f>VLOOKUP(A1147,raw_아이건설넷결과!C:N,10,FALSE)</f>
        <v>#N/A</v>
      </c>
      <c r="T1147" s="126" t="e">
        <f t="shared" si="406"/>
        <v>#N/A</v>
      </c>
      <c r="U1147" s="123" t="e">
        <f t="shared" si="407"/>
        <v>#N/A</v>
      </c>
      <c r="V1147" s="123"/>
      <c r="W1147" s="178" t="e">
        <f>VLOOKUP(A1147,raw_아이건설넷결과!C:H,6,FALSE)</f>
        <v>#N/A</v>
      </c>
      <c r="X1147" s="84" t="e">
        <f t="shared" si="408"/>
        <v>#N/A</v>
      </c>
      <c r="Y1147" s="118" t="e">
        <f t="shared" si="409"/>
        <v>#N/A</v>
      </c>
      <c r="Z1147" s="121" t="e">
        <f t="shared" si="410"/>
        <v>#N/A</v>
      </c>
      <c r="AA1147" s="83" t="e">
        <f t="shared" si="411"/>
        <v>#N/A</v>
      </c>
      <c r="AB1147" s="118" t="e">
        <f t="shared" si="412"/>
        <v>#N/A</v>
      </c>
      <c r="AC1147" s="61" t="e">
        <f>INDEX(raw_공고목록!A:A,MATCH(직접!$A1147,raw_공고목록!C:C,0))</f>
        <v>#N/A</v>
      </c>
      <c r="AD1147" s="61" t="e">
        <f t="shared" si="413"/>
        <v>#N/A</v>
      </c>
      <c r="AE1147" s="186" t="e">
        <f>LEFT(VLOOKUP($A1147,raw_공고목록!$C:$X,7,FALSE),10)</f>
        <v>#N/A</v>
      </c>
      <c r="AF1147" s="9" t="e">
        <f>VLOOKUP(A1147,raw_부광!A:L,12,FALSE)</f>
        <v>#N/A</v>
      </c>
    </row>
    <row r="1148" spans="2:32" ht="12.6" customHeight="1">
      <c r="B1148" s="189" t="e">
        <f>VLOOKUP(A1148,raw_아이건설넷목록!$B:$R,2,FALSE)</f>
        <v>#N/A</v>
      </c>
      <c r="C1148" s="18" t="e">
        <f>VLOOKUP($A1148,raw_아이건설넷목록!$B:$R,10,FALSE)</f>
        <v>#N/A</v>
      </c>
      <c r="D1148" s="19" t="s">
        <v>20</v>
      </c>
      <c r="E1148" s="115" t="e">
        <f>VLOOKUP($A1148,raw_아이건설넷목록!$B:$R,6,FALSE)</f>
        <v>#N/A</v>
      </c>
      <c r="F1148" s="115" t="e">
        <f>VLOOKUP($A1148,raw_아이건설넷목록!$B:$R,5,FALSE)</f>
        <v>#N/A</v>
      </c>
      <c r="G1148" s="184"/>
      <c r="H1148" s="115" t="e">
        <f>VLOOKUP($A1148,raw_아이건설넷목록!$B:$R,8,FALSE)</f>
        <v>#N/A</v>
      </c>
      <c r="I1148" s="114" t="e">
        <f>IF(E1148="","-",IF(E1148&lt;1000000000,낙찰하한율!$B$3,IF(AND(E1148&lt;5000000000,E1148&gt;=1000000000),낙찰하한율!$B$4,IF(AND(E1148&gt;=5000000000,E1148&lt;10000000000),낙찰하한율!$B$5,IF(AND(E1148&gt;=10000000000,E1148&lt;30000000000),낙찰하한율!$B$6)))))</f>
        <v>#N/A</v>
      </c>
      <c r="J1148" s="115" t="e">
        <f t="shared" si="400"/>
        <v>#N/A</v>
      </c>
      <c r="K1148" s="115" t="e">
        <f>VLOOKUP($A1148,raw_아이건설넷목록!$B:$R,9,FALSE)</f>
        <v>#N/A</v>
      </c>
      <c r="L1148" s="115" t="e">
        <f t="shared" si="401"/>
        <v>#N/A</v>
      </c>
      <c r="M1148" s="120" t="e">
        <f t="shared" si="402"/>
        <v>#N/A</v>
      </c>
      <c r="N1148" s="115" t="e">
        <f t="shared" si="403"/>
        <v>#N/A</v>
      </c>
      <c r="O1148" s="119" t="e">
        <f t="shared" si="404"/>
        <v>#N/A</v>
      </c>
      <c r="P1148" s="119"/>
      <c r="Q1148" s="116" t="e">
        <f t="shared" si="405"/>
        <v>#N/A</v>
      </c>
      <c r="R1148" s="134" t="e">
        <f>VLOOKUP(A1148,raw_아이건설넷결과!C:J,8,FALSE)</f>
        <v>#N/A</v>
      </c>
      <c r="S1148" s="115" t="e">
        <f>VLOOKUP(A1148,raw_아이건설넷결과!C:N,10,FALSE)</f>
        <v>#N/A</v>
      </c>
      <c r="T1148" s="126" t="e">
        <f t="shared" si="406"/>
        <v>#N/A</v>
      </c>
      <c r="U1148" s="123" t="e">
        <f t="shared" si="407"/>
        <v>#N/A</v>
      </c>
      <c r="V1148" s="123"/>
      <c r="W1148" s="178" t="e">
        <f>VLOOKUP(A1148,raw_아이건설넷결과!C:H,6,FALSE)</f>
        <v>#N/A</v>
      </c>
      <c r="X1148" s="84" t="e">
        <f t="shared" si="408"/>
        <v>#N/A</v>
      </c>
      <c r="Y1148" s="118" t="e">
        <f t="shared" si="409"/>
        <v>#N/A</v>
      </c>
      <c r="Z1148" s="121" t="e">
        <f t="shared" si="410"/>
        <v>#N/A</v>
      </c>
      <c r="AA1148" s="83" t="e">
        <f t="shared" si="411"/>
        <v>#N/A</v>
      </c>
      <c r="AB1148" s="118" t="e">
        <f t="shared" si="412"/>
        <v>#N/A</v>
      </c>
      <c r="AC1148" s="61" t="e">
        <f>INDEX(raw_공고목록!A:A,MATCH(직접!$A1148,raw_공고목록!C:C,0))</f>
        <v>#N/A</v>
      </c>
      <c r="AD1148" s="61" t="e">
        <f t="shared" si="413"/>
        <v>#N/A</v>
      </c>
      <c r="AE1148" s="186" t="e">
        <f>LEFT(VLOOKUP($A1148,raw_공고목록!$C:$X,7,FALSE),10)</f>
        <v>#N/A</v>
      </c>
      <c r="AF1148" s="9" t="e">
        <f>VLOOKUP(A1148,raw_부광!A:L,12,FALSE)</f>
        <v>#N/A</v>
      </c>
    </row>
    <row r="1149" spans="2:32" ht="12.6" customHeight="1">
      <c r="B1149" s="189" t="e">
        <f>VLOOKUP(A1149,raw_아이건설넷목록!$B:$R,2,FALSE)</f>
        <v>#N/A</v>
      </c>
      <c r="C1149" s="18" t="e">
        <f>VLOOKUP($A1149,raw_아이건설넷목록!$B:$R,10,FALSE)</f>
        <v>#N/A</v>
      </c>
      <c r="D1149" s="19" t="s">
        <v>20</v>
      </c>
      <c r="E1149" s="115" t="e">
        <f>VLOOKUP($A1149,raw_아이건설넷목록!$B:$R,6,FALSE)</f>
        <v>#N/A</v>
      </c>
      <c r="F1149" s="115" t="e">
        <f>VLOOKUP($A1149,raw_아이건설넷목록!$B:$R,5,FALSE)</f>
        <v>#N/A</v>
      </c>
      <c r="G1149" s="184"/>
      <c r="H1149" s="115" t="e">
        <f>VLOOKUP($A1149,raw_아이건설넷목록!$B:$R,8,FALSE)</f>
        <v>#N/A</v>
      </c>
      <c r="I1149" s="114" t="e">
        <f>IF(E1149="","-",IF(E1149&lt;1000000000,낙찰하한율!$B$3,IF(AND(E1149&lt;5000000000,E1149&gt;=1000000000),낙찰하한율!$B$4,IF(AND(E1149&gt;=5000000000,E1149&lt;10000000000),낙찰하한율!$B$5,IF(AND(E1149&gt;=10000000000,E1149&lt;30000000000),낙찰하한율!$B$6)))))</f>
        <v>#N/A</v>
      </c>
      <c r="J1149" s="115" t="e">
        <f t="shared" si="400"/>
        <v>#N/A</v>
      </c>
      <c r="K1149" s="115" t="e">
        <f>VLOOKUP($A1149,raw_아이건설넷목록!$B:$R,9,FALSE)</f>
        <v>#N/A</v>
      </c>
      <c r="L1149" s="115" t="e">
        <f t="shared" si="401"/>
        <v>#N/A</v>
      </c>
      <c r="M1149" s="120" t="e">
        <f t="shared" si="402"/>
        <v>#N/A</v>
      </c>
      <c r="N1149" s="115" t="e">
        <f t="shared" si="403"/>
        <v>#N/A</v>
      </c>
      <c r="O1149" s="119" t="e">
        <f t="shared" si="404"/>
        <v>#N/A</v>
      </c>
      <c r="P1149" s="119"/>
      <c r="Q1149" s="116" t="e">
        <f t="shared" si="405"/>
        <v>#N/A</v>
      </c>
      <c r="R1149" s="134" t="e">
        <f>VLOOKUP(A1149,raw_아이건설넷결과!C:J,8,FALSE)</f>
        <v>#N/A</v>
      </c>
      <c r="S1149" s="115" t="e">
        <f>VLOOKUP(A1149,raw_아이건설넷결과!C:N,10,FALSE)</f>
        <v>#N/A</v>
      </c>
      <c r="T1149" s="126" t="e">
        <f t="shared" si="406"/>
        <v>#N/A</v>
      </c>
      <c r="U1149" s="123" t="e">
        <f t="shared" si="407"/>
        <v>#N/A</v>
      </c>
      <c r="V1149" s="123"/>
      <c r="W1149" s="178" t="e">
        <f>VLOOKUP(A1149,raw_아이건설넷결과!C:H,6,FALSE)</f>
        <v>#N/A</v>
      </c>
      <c r="X1149" s="84" t="e">
        <f t="shared" si="408"/>
        <v>#N/A</v>
      </c>
      <c r="Y1149" s="118" t="e">
        <f t="shared" si="409"/>
        <v>#N/A</v>
      </c>
      <c r="Z1149" s="121" t="e">
        <f t="shared" si="410"/>
        <v>#N/A</v>
      </c>
      <c r="AA1149" s="83" t="e">
        <f t="shared" si="411"/>
        <v>#N/A</v>
      </c>
      <c r="AB1149" s="118" t="e">
        <f t="shared" si="412"/>
        <v>#N/A</v>
      </c>
      <c r="AC1149" s="61" t="e">
        <f>INDEX(raw_공고목록!A:A,MATCH(직접!$A1149,raw_공고목록!C:C,0))</f>
        <v>#N/A</v>
      </c>
      <c r="AD1149" s="61" t="e">
        <f t="shared" si="413"/>
        <v>#N/A</v>
      </c>
      <c r="AE1149" s="186" t="e">
        <f>LEFT(VLOOKUP($A1149,raw_공고목록!$C:$X,7,FALSE),10)</f>
        <v>#N/A</v>
      </c>
      <c r="AF1149" s="9" t="e">
        <f>VLOOKUP(A1149,raw_부광!A:L,12,FALSE)</f>
        <v>#N/A</v>
      </c>
    </row>
    <row r="1150" spans="2:32" ht="12.6" customHeight="1">
      <c r="B1150" s="189" t="e">
        <f>VLOOKUP(A1150,raw_아이건설넷목록!$B:$R,2,FALSE)</f>
        <v>#N/A</v>
      </c>
      <c r="C1150" s="18" t="e">
        <f>VLOOKUP($A1150,raw_아이건설넷목록!$B:$R,10,FALSE)</f>
        <v>#N/A</v>
      </c>
      <c r="D1150" s="19" t="s">
        <v>20</v>
      </c>
      <c r="E1150" s="115" t="e">
        <f>VLOOKUP($A1150,raw_아이건설넷목록!$B:$R,6,FALSE)</f>
        <v>#N/A</v>
      </c>
      <c r="F1150" s="115" t="e">
        <f>VLOOKUP($A1150,raw_아이건설넷목록!$B:$R,5,FALSE)</f>
        <v>#N/A</v>
      </c>
      <c r="G1150" s="184"/>
      <c r="H1150" s="115" t="e">
        <f>VLOOKUP($A1150,raw_아이건설넷목록!$B:$R,8,FALSE)</f>
        <v>#N/A</v>
      </c>
      <c r="I1150" s="114" t="e">
        <f>IF(E1150="","-",IF(E1150&lt;1000000000,낙찰하한율!$B$3,IF(AND(E1150&lt;5000000000,E1150&gt;=1000000000),낙찰하한율!$B$4,IF(AND(E1150&gt;=5000000000,E1150&lt;10000000000),낙찰하한율!$B$5,IF(AND(E1150&gt;=10000000000,E1150&lt;30000000000),낙찰하한율!$B$6)))))</f>
        <v>#N/A</v>
      </c>
      <c r="J1150" s="115" t="e">
        <f t="shared" si="400"/>
        <v>#N/A</v>
      </c>
      <c r="K1150" s="115" t="e">
        <f>VLOOKUP($A1150,raw_아이건설넷목록!$B:$R,9,FALSE)</f>
        <v>#N/A</v>
      </c>
      <c r="L1150" s="115" t="e">
        <f t="shared" si="401"/>
        <v>#N/A</v>
      </c>
      <c r="M1150" s="120" t="e">
        <f t="shared" si="402"/>
        <v>#N/A</v>
      </c>
      <c r="N1150" s="115" t="e">
        <f t="shared" si="403"/>
        <v>#N/A</v>
      </c>
      <c r="O1150" s="119" t="e">
        <f t="shared" si="404"/>
        <v>#N/A</v>
      </c>
      <c r="P1150" s="119"/>
      <c r="Q1150" s="116" t="e">
        <f t="shared" si="405"/>
        <v>#N/A</v>
      </c>
      <c r="R1150" s="134" t="e">
        <f>VLOOKUP(A1150,raw_아이건설넷결과!C:J,8,FALSE)</f>
        <v>#N/A</v>
      </c>
      <c r="S1150" s="115" t="e">
        <f>VLOOKUP(A1150,raw_아이건설넷결과!C:N,10,FALSE)</f>
        <v>#N/A</v>
      </c>
      <c r="T1150" s="126" t="e">
        <f t="shared" si="406"/>
        <v>#N/A</v>
      </c>
      <c r="U1150" s="123" t="e">
        <f t="shared" si="407"/>
        <v>#N/A</v>
      </c>
      <c r="V1150" s="123"/>
      <c r="W1150" s="178" t="e">
        <f>VLOOKUP(A1150,raw_아이건설넷결과!C:H,6,FALSE)</f>
        <v>#N/A</v>
      </c>
      <c r="X1150" s="84" t="e">
        <f t="shared" si="408"/>
        <v>#N/A</v>
      </c>
      <c r="Y1150" s="118" t="e">
        <f t="shared" si="409"/>
        <v>#N/A</v>
      </c>
      <c r="Z1150" s="121" t="e">
        <f t="shared" si="410"/>
        <v>#N/A</v>
      </c>
      <c r="AA1150" s="83" t="e">
        <f t="shared" si="411"/>
        <v>#N/A</v>
      </c>
      <c r="AB1150" s="118" t="e">
        <f t="shared" si="412"/>
        <v>#N/A</v>
      </c>
      <c r="AC1150" s="61" t="e">
        <f>INDEX(raw_공고목록!A:A,MATCH(직접!$A1150,raw_공고목록!C:C,0))</f>
        <v>#N/A</v>
      </c>
      <c r="AD1150" s="61" t="e">
        <f t="shared" si="413"/>
        <v>#N/A</v>
      </c>
      <c r="AE1150" s="186" t="e">
        <f>LEFT(VLOOKUP($A1150,raw_공고목록!$C:$X,7,FALSE),10)</f>
        <v>#N/A</v>
      </c>
      <c r="AF1150" s="9" t="e">
        <f>VLOOKUP(A1150,raw_부광!A:L,12,FALSE)</f>
        <v>#N/A</v>
      </c>
    </row>
    <row r="1151" spans="2:32" ht="12.6" customHeight="1">
      <c r="B1151" s="189" t="e">
        <f>VLOOKUP(A1151,raw_아이건설넷목록!$B:$R,2,FALSE)</f>
        <v>#N/A</v>
      </c>
      <c r="C1151" s="18" t="e">
        <f>VLOOKUP($A1151,raw_아이건설넷목록!$B:$R,10,FALSE)</f>
        <v>#N/A</v>
      </c>
      <c r="D1151" s="19" t="s">
        <v>20</v>
      </c>
      <c r="E1151" s="115" t="e">
        <f>VLOOKUP($A1151,raw_아이건설넷목록!$B:$R,6,FALSE)</f>
        <v>#N/A</v>
      </c>
      <c r="F1151" s="115" t="e">
        <f>VLOOKUP($A1151,raw_아이건설넷목록!$B:$R,5,FALSE)</f>
        <v>#N/A</v>
      </c>
      <c r="G1151" s="184"/>
      <c r="H1151" s="115" t="e">
        <f>VLOOKUP($A1151,raw_아이건설넷목록!$B:$R,8,FALSE)</f>
        <v>#N/A</v>
      </c>
      <c r="I1151" s="114" t="e">
        <f>IF(E1151="","-",IF(E1151&lt;1000000000,낙찰하한율!$B$3,IF(AND(E1151&lt;5000000000,E1151&gt;=1000000000),낙찰하한율!$B$4,IF(AND(E1151&gt;=5000000000,E1151&lt;10000000000),낙찰하한율!$B$5,IF(AND(E1151&gt;=10000000000,E1151&lt;30000000000),낙찰하한율!$B$6)))))</f>
        <v>#N/A</v>
      </c>
      <c r="J1151" s="115" t="e">
        <f t="shared" si="400"/>
        <v>#N/A</v>
      </c>
      <c r="K1151" s="115" t="e">
        <f>VLOOKUP($A1151,raw_아이건설넷목록!$B:$R,9,FALSE)</f>
        <v>#N/A</v>
      </c>
      <c r="L1151" s="115" t="e">
        <f t="shared" si="401"/>
        <v>#N/A</v>
      </c>
      <c r="M1151" s="120" t="e">
        <f t="shared" si="402"/>
        <v>#N/A</v>
      </c>
      <c r="N1151" s="115" t="e">
        <f t="shared" si="403"/>
        <v>#N/A</v>
      </c>
      <c r="O1151" s="119" t="e">
        <f t="shared" si="404"/>
        <v>#N/A</v>
      </c>
      <c r="P1151" s="119"/>
      <c r="Q1151" s="116" t="e">
        <f t="shared" si="405"/>
        <v>#N/A</v>
      </c>
      <c r="R1151" s="134" t="e">
        <f>VLOOKUP(A1151,raw_아이건설넷결과!C:J,8,FALSE)</f>
        <v>#N/A</v>
      </c>
      <c r="S1151" s="115" t="e">
        <f>VLOOKUP(A1151,raw_아이건설넷결과!C:N,10,FALSE)</f>
        <v>#N/A</v>
      </c>
      <c r="T1151" s="126" t="e">
        <f t="shared" si="406"/>
        <v>#N/A</v>
      </c>
      <c r="U1151" s="123" t="e">
        <f t="shared" si="407"/>
        <v>#N/A</v>
      </c>
      <c r="V1151" s="123"/>
      <c r="W1151" s="178" t="e">
        <f>VLOOKUP(A1151,raw_아이건설넷결과!C:H,6,FALSE)</f>
        <v>#N/A</v>
      </c>
      <c r="X1151" s="84" t="e">
        <f t="shared" si="408"/>
        <v>#N/A</v>
      </c>
      <c r="Y1151" s="118" t="e">
        <f t="shared" si="409"/>
        <v>#N/A</v>
      </c>
      <c r="Z1151" s="121" t="e">
        <f t="shared" si="410"/>
        <v>#N/A</v>
      </c>
      <c r="AA1151" s="83" t="e">
        <f t="shared" si="411"/>
        <v>#N/A</v>
      </c>
      <c r="AB1151" s="118" t="e">
        <f t="shared" si="412"/>
        <v>#N/A</v>
      </c>
      <c r="AC1151" s="61" t="e">
        <f>INDEX(raw_공고목록!A:A,MATCH(직접!$A1151,raw_공고목록!C:C,0))</f>
        <v>#N/A</v>
      </c>
      <c r="AD1151" s="61" t="e">
        <f t="shared" si="413"/>
        <v>#N/A</v>
      </c>
      <c r="AE1151" s="186" t="e">
        <f>LEFT(VLOOKUP($A1151,raw_공고목록!$C:$X,7,FALSE),10)</f>
        <v>#N/A</v>
      </c>
      <c r="AF1151" s="9" t="e">
        <f>VLOOKUP(A1151,raw_부광!A:L,12,FALSE)</f>
        <v>#N/A</v>
      </c>
    </row>
    <row r="1152" spans="2:32" ht="12.6" customHeight="1">
      <c r="B1152" s="189" t="e">
        <f>VLOOKUP(A1152,raw_아이건설넷목록!$B:$R,2,FALSE)</f>
        <v>#N/A</v>
      </c>
      <c r="C1152" s="18" t="e">
        <f>VLOOKUP($A1152,raw_아이건설넷목록!$B:$R,10,FALSE)</f>
        <v>#N/A</v>
      </c>
      <c r="D1152" s="19" t="s">
        <v>20</v>
      </c>
      <c r="E1152" s="115" t="e">
        <f>VLOOKUP($A1152,raw_아이건설넷목록!$B:$R,6,FALSE)</f>
        <v>#N/A</v>
      </c>
      <c r="F1152" s="115" t="e">
        <f>VLOOKUP($A1152,raw_아이건설넷목록!$B:$R,5,FALSE)</f>
        <v>#N/A</v>
      </c>
      <c r="G1152" s="184"/>
      <c r="H1152" s="115" t="e">
        <f>VLOOKUP($A1152,raw_아이건설넷목록!$B:$R,8,FALSE)</f>
        <v>#N/A</v>
      </c>
      <c r="I1152" s="114" t="e">
        <f>IF(E1152="","-",IF(E1152&lt;1000000000,낙찰하한율!$B$3,IF(AND(E1152&lt;5000000000,E1152&gt;=1000000000),낙찰하한율!$B$4,IF(AND(E1152&gt;=5000000000,E1152&lt;10000000000),낙찰하한율!$B$5,IF(AND(E1152&gt;=10000000000,E1152&lt;30000000000),낙찰하한율!$B$6)))))</f>
        <v>#N/A</v>
      </c>
      <c r="J1152" s="115" t="e">
        <f t="shared" si="400"/>
        <v>#N/A</v>
      </c>
      <c r="K1152" s="115" t="e">
        <f>VLOOKUP($A1152,raw_아이건설넷목록!$B:$R,9,FALSE)</f>
        <v>#N/A</v>
      </c>
      <c r="L1152" s="115" t="e">
        <f t="shared" si="401"/>
        <v>#N/A</v>
      </c>
      <c r="M1152" s="120" t="e">
        <f t="shared" si="402"/>
        <v>#N/A</v>
      </c>
      <c r="N1152" s="115" t="e">
        <f t="shared" si="403"/>
        <v>#N/A</v>
      </c>
      <c r="O1152" s="119" t="e">
        <f t="shared" si="404"/>
        <v>#N/A</v>
      </c>
      <c r="P1152" s="119"/>
      <c r="Q1152" s="116" t="e">
        <f t="shared" si="405"/>
        <v>#N/A</v>
      </c>
      <c r="R1152" s="134" t="e">
        <f>VLOOKUP(A1152,raw_아이건설넷결과!C:J,8,FALSE)</f>
        <v>#N/A</v>
      </c>
      <c r="S1152" s="115" t="e">
        <f>VLOOKUP(A1152,raw_아이건설넷결과!C:N,10,FALSE)</f>
        <v>#N/A</v>
      </c>
      <c r="T1152" s="126" t="e">
        <f t="shared" si="406"/>
        <v>#N/A</v>
      </c>
      <c r="U1152" s="123" t="e">
        <f t="shared" si="407"/>
        <v>#N/A</v>
      </c>
      <c r="V1152" s="123"/>
      <c r="W1152" s="178" t="e">
        <f>VLOOKUP(A1152,raw_아이건설넷결과!C:H,6,FALSE)</f>
        <v>#N/A</v>
      </c>
      <c r="X1152" s="84" t="e">
        <f t="shared" si="408"/>
        <v>#N/A</v>
      </c>
      <c r="Y1152" s="118" t="e">
        <f t="shared" si="409"/>
        <v>#N/A</v>
      </c>
      <c r="Z1152" s="121" t="e">
        <f t="shared" si="410"/>
        <v>#N/A</v>
      </c>
      <c r="AA1152" s="83" t="e">
        <f t="shared" si="411"/>
        <v>#N/A</v>
      </c>
      <c r="AB1152" s="118" t="e">
        <f t="shared" si="412"/>
        <v>#N/A</v>
      </c>
      <c r="AC1152" s="61" t="e">
        <f>INDEX(raw_공고목록!A:A,MATCH(직접!$A1152,raw_공고목록!C:C,0))</f>
        <v>#N/A</v>
      </c>
      <c r="AD1152" s="61" t="e">
        <f t="shared" si="413"/>
        <v>#N/A</v>
      </c>
      <c r="AE1152" s="186" t="e">
        <f>LEFT(VLOOKUP($A1152,raw_공고목록!$C:$X,7,FALSE),10)</f>
        <v>#N/A</v>
      </c>
      <c r="AF1152" s="9" t="e">
        <f>VLOOKUP(A1152,raw_부광!A:L,12,FALSE)</f>
        <v>#N/A</v>
      </c>
    </row>
    <row r="1153" spans="2:32" ht="12.6" customHeight="1">
      <c r="B1153" s="189" t="e">
        <f>VLOOKUP(A1153,raw_아이건설넷목록!$B:$R,2,FALSE)</f>
        <v>#N/A</v>
      </c>
      <c r="C1153" s="18" t="e">
        <f>VLOOKUP($A1153,raw_아이건설넷목록!$B:$R,10,FALSE)</f>
        <v>#N/A</v>
      </c>
      <c r="D1153" s="19" t="s">
        <v>20</v>
      </c>
      <c r="E1153" s="115" t="e">
        <f>VLOOKUP($A1153,raw_아이건설넷목록!$B:$R,6,FALSE)</f>
        <v>#N/A</v>
      </c>
      <c r="F1153" s="115" t="e">
        <f>VLOOKUP($A1153,raw_아이건설넷목록!$B:$R,5,FALSE)</f>
        <v>#N/A</v>
      </c>
      <c r="G1153" s="184"/>
      <c r="H1153" s="115" t="e">
        <f>VLOOKUP($A1153,raw_아이건설넷목록!$B:$R,8,FALSE)</f>
        <v>#N/A</v>
      </c>
      <c r="I1153" s="114" t="e">
        <f>IF(E1153="","-",IF(E1153&lt;1000000000,낙찰하한율!$B$3,IF(AND(E1153&lt;5000000000,E1153&gt;=1000000000),낙찰하한율!$B$4,IF(AND(E1153&gt;=5000000000,E1153&lt;10000000000),낙찰하한율!$B$5,IF(AND(E1153&gt;=10000000000,E1153&lt;30000000000),낙찰하한율!$B$6)))))</f>
        <v>#N/A</v>
      </c>
      <c r="J1153" s="115" t="e">
        <f t="shared" si="400"/>
        <v>#N/A</v>
      </c>
      <c r="K1153" s="115" t="e">
        <f>VLOOKUP($A1153,raw_아이건설넷목록!$B:$R,9,FALSE)</f>
        <v>#N/A</v>
      </c>
      <c r="L1153" s="115" t="e">
        <f t="shared" si="401"/>
        <v>#N/A</v>
      </c>
      <c r="M1153" s="120" t="e">
        <f t="shared" si="402"/>
        <v>#N/A</v>
      </c>
      <c r="N1153" s="115" t="e">
        <f t="shared" si="403"/>
        <v>#N/A</v>
      </c>
      <c r="O1153" s="119" t="e">
        <f t="shared" si="404"/>
        <v>#N/A</v>
      </c>
      <c r="P1153" s="119"/>
      <c r="Q1153" s="116" t="e">
        <f t="shared" si="405"/>
        <v>#N/A</v>
      </c>
      <c r="R1153" s="134" t="e">
        <f>VLOOKUP(A1153,raw_아이건설넷결과!C:J,8,FALSE)</f>
        <v>#N/A</v>
      </c>
      <c r="S1153" s="115" t="e">
        <f>VLOOKUP(A1153,raw_아이건설넷결과!C:N,10,FALSE)</f>
        <v>#N/A</v>
      </c>
      <c r="T1153" s="126" t="e">
        <f t="shared" si="406"/>
        <v>#N/A</v>
      </c>
      <c r="U1153" s="123" t="e">
        <f t="shared" si="407"/>
        <v>#N/A</v>
      </c>
      <c r="V1153" s="123"/>
      <c r="W1153" s="178" t="e">
        <f>VLOOKUP(A1153,raw_아이건설넷결과!C:H,6,FALSE)</f>
        <v>#N/A</v>
      </c>
      <c r="X1153" s="84" t="e">
        <f t="shared" si="408"/>
        <v>#N/A</v>
      </c>
      <c r="Y1153" s="118" t="e">
        <f t="shared" si="409"/>
        <v>#N/A</v>
      </c>
      <c r="Z1153" s="121" t="e">
        <f t="shared" si="410"/>
        <v>#N/A</v>
      </c>
      <c r="AA1153" s="83" t="e">
        <f t="shared" si="411"/>
        <v>#N/A</v>
      </c>
      <c r="AB1153" s="118" t="e">
        <f t="shared" si="412"/>
        <v>#N/A</v>
      </c>
      <c r="AC1153" s="61" t="e">
        <f>INDEX(raw_공고목록!A:A,MATCH(직접!$A1153,raw_공고목록!C:C,0))</f>
        <v>#N/A</v>
      </c>
      <c r="AD1153" s="61" t="e">
        <f t="shared" si="413"/>
        <v>#N/A</v>
      </c>
      <c r="AE1153" s="186" t="e">
        <f>LEFT(VLOOKUP($A1153,raw_공고목록!$C:$X,7,FALSE),10)</f>
        <v>#N/A</v>
      </c>
      <c r="AF1153" s="9" t="e">
        <f>VLOOKUP(A1153,raw_부광!A:L,12,FALSE)</f>
        <v>#N/A</v>
      </c>
    </row>
    <row r="1154" spans="2:32" ht="12.6" customHeight="1">
      <c r="B1154" s="189" t="e">
        <f>VLOOKUP(A1154,raw_아이건설넷목록!$B:$R,2,FALSE)</f>
        <v>#N/A</v>
      </c>
      <c r="C1154" s="18" t="e">
        <f>VLOOKUP($A1154,raw_아이건설넷목록!$B:$R,10,FALSE)</f>
        <v>#N/A</v>
      </c>
      <c r="D1154" s="19" t="s">
        <v>20</v>
      </c>
      <c r="E1154" s="115" t="e">
        <f>VLOOKUP($A1154,raw_아이건설넷목록!$B:$R,6,FALSE)</f>
        <v>#N/A</v>
      </c>
      <c r="F1154" s="115" t="e">
        <f>VLOOKUP($A1154,raw_아이건설넷목록!$B:$R,5,FALSE)</f>
        <v>#N/A</v>
      </c>
      <c r="G1154" s="184"/>
      <c r="H1154" s="115" t="e">
        <f>VLOOKUP($A1154,raw_아이건설넷목록!$B:$R,8,FALSE)</f>
        <v>#N/A</v>
      </c>
      <c r="I1154" s="114" t="e">
        <f>IF(E1154="","-",IF(E1154&lt;1000000000,낙찰하한율!$B$3,IF(AND(E1154&lt;5000000000,E1154&gt;=1000000000),낙찰하한율!$B$4,IF(AND(E1154&gt;=5000000000,E1154&lt;10000000000),낙찰하한율!$B$5,IF(AND(E1154&gt;=10000000000,E1154&lt;30000000000),낙찰하한율!$B$6)))))</f>
        <v>#N/A</v>
      </c>
      <c r="J1154" s="115" t="e">
        <f t="shared" si="400"/>
        <v>#N/A</v>
      </c>
      <c r="K1154" s="115" t="e">
        <f>VLOOKUP($A1154,raw_아이건설넷목록!$B:$R,9,FALSE)</f>
        <v>#N/A</v>
      </c>
      <c r="L1154" s="115" t="e">
        <f t="shared" si="401"/>
        <v>#N/A</v>
      </c>
      <c r="M1154" s="120" t="e">
        <f t="shared" si="402"/>
        <v>#N/A</v>
      </c>
      <c r="N1154" s="115" t="e">
        <f t="shared" si="403"/>
        <v>#N/A</v>
      </c>
      <c r="O1154" s="119" t="e">
        <f t="shared" si="404"/>
        <v>#N/A</v>
      </c>
      <c r="P1154" s="119"/>
      <c r="Q1154" s="116" t="e">
        <f t="shared" si="405"/>
        <v>#N/A</v>
      </c>
      <c r="R1154" s="134" t="e">
        <f>VLOOKUP(A1154,raw_아이건설넷결과!C:J,8,FALSE)</f>
        <v>#N/A</v>
      </c>
      <c r="S1154" s="115" t="e">
        <f>VLOOKUP(A1154,raw_아이건설넷결과!C:N,10,FALSE)</f>
        <v>#N/A</v>
      </c>
      <c r="T1154" s="126" t="e">
        <f t="shared" si="406"/>
        <v>#N/A</v>
      </c>
      <c r="U1154" s="123" t="e">
        <f t="shared" si="407"/>
        <v>#N/A</v>
      </c>
      <c r="V1154" s="123"/>
      <c r="W1154" s="178" t="e">
        <f>VLOOKUP(A1154,raw_아이건설넷결과!C:H,6,FALSE)</f>
        <v>#N/A</v>
      </c>
      <c r="X1154" s="84" t="e">
        <f t="shared" si="408"/>
        <v>#N/A</v>
      </c>
      <c r="Y1154" s="118" t="e">
        <f t="shared" si="409"/>
        <v>#N/A</v>
      </c>
      <c r="Z1154" s="121" t="e">
        <f t="shared" si="410"/>
        <v>#N/A</v>
      </c>
      <c r="AA1154" s="83" t="e">
        <f t="shared" si="411"/>
        <v>#N/A</v>
      </c>
      <c r="AB1154" s="118" t="e">
        <f t="shared" si="412"/>
        <v>#N/A</v>
      </c>
      <c r="AC1154" s="61" t="e">
        <f>INDEX(raw_공고목록!A:A,MATCH(직접!$A1154,raw_공고목록!C:C,0))</f>
        <v>#N/A</v>
      </c>
      <c r="AD1154" s="61" t="e">
        <f t="shared" si="413"/>
        <v>#N/A</v>
      </c>
      <c r="AE1154" s="186" t="e">
        <f>LEFT(VLOOKUP($A1154,raw_공고목록!$C:$X,7,FALSE),10)</f>
        <v>#N/A</v>
      </c>
      <c r="AF1154" s="9" t="e">
        <f>VLOOKUP(A1154,raw_부광!A:L,12,FALSE)</f>
        <v>#N/A</v>
      </c>
    </row>
    <row r="1155" spans="2:32" ht="12.6" customHeight="1">
      <c r="B1155" s="189" t="e">
        <f>VLOOKUP(A1155,raw_아이건설넷목록!$B:$R,2,FALSE)</f>
        <v>#N/A</v>
      </c>
      <c r="C1155" s="18" t="e">
        <f>VLOOKUP($A1155,raw_아이건설넷목록!$B:$R,10,FALSE)</f>
        <v>#N/A</v>
      </c>
      <c r="D1155" s="19" t="s">
        <v>20</v>
      </c>
      <c r="E1155" s="115" t="e">
        <f>VLOOKUP($A1155,raw_아이건설넷목록!$B:$R,6,FALSE)</f>
        <v>#N/A</v>
      </c>
      <c r="F1155" s="115" t="e">
        <f>VLOOKUP($A1155,raw_아이건설넷목록!$B:$R,5,FALSE)</f>
        <v>#N/A</v>
      </c>
      <c r="G1155" s="184"/>
      <c r="H1155" s="115" t="e">
        <f>VLOOKUP($A1155,raw_아이건설넷목록!$B:$R,8,FALSE)</f>
        <v>#N/A</v>
      </c>
      <c r="I1155" s="114" t="e">
        <f>IF(E1155="","-",IF(E1155&lt;1000000000,낙찰하한율!$B$3,IF(AND(E1155&lt;5000000000,E1155&gt;=1000000000),낙찰하한율!$B$4,IF(AND(E1155&gt;=5000000000,E1155&lt;10000000000),낙찰하한율!$B$5,IF(AND(E1155&gt;=10000000000,E1155&lt;30000000000),낙찰하한율!$B$6)))))</f>
        <v>#N/A</v>
      </c>
      <c r="J1155" s="115" t="e">
        <f t="shared" si="400"/>
        <v>#N/A</v>
      </c>
      <c r="K1155" s="115" t="e">
        <f>VLOOKUP($A1155,raw_아이건설넷목록!$B:$R,9,FALSE)</f>
        <v>#N/A</v>
      </c>
      <c r="L1155" s="115" t="e">
        <f t="shared" si="401"/>
        <v>#N/A</v>
      </c>
      <c r="M1155" s="120" t="e">
        <f t="shared" si="402"/>
        <v>#N/A</v>
      </c>
      <c r="N1155" s="115" t="e">
        <f t="shared" si="403"/>
        <v>#N/A</v>
      </c>
      <c r="O1155" s="119" t="e">
        <f t="shared" si="404"/>
        <v>#N/A</v>
      </c>
      <c r="P1155" s="119"/>
      <c r="Q1155" s="116" t="e">
        <f t="shared" si="405"/>
        <v>#N/A</v>
      </c>
      <c r="R1155" s="134" t="e">
        <f>VLOOKUP(A1155,raw_아이건설넷결과!C:J,8,FALSE)</f>
        <v>#N/A</v>
      </c>
      <c r="S1155" s="115" t="e">
        <f>VLOOKUP(A1155,raw_아이건설넷결과!C:N,10,FALSE)</f>
        <v>#N/A</v>
      </c>
      <c r="T1155" s="126" t="e">
        <f t="shared" si="406"/>
        <v>#N/A</v>
      </c>
      <c r="U1155" s="123" t="e">
        <f t="shared" si="407"/>
        <v>#N/A</v>
      </c>
      <c r="V1155" s="123"/>
      <c r="W1155" s="178" t="e">
        <f>VLOOKUP(A1155,raw_아이건설넷결과!C:H,6,FALSE)</f>
        <v>#N/A</v>
      </c>
      <c r="X1155" s="84" t="e">
        <f t="shared" si="408"/>
        <v>#N/A</v>
      </c>
      <c r="Y1155" s="118" t="e">
        <f t="shared" si="409"/>
        <v>#N/A</v>
      </c>
      <c r="Z1155" s="121" t="e">
        <f t="shared" si="410"/>
        <v>#N/A</v>
      </c>
      <c r="AA1155" s="83" t="e">
        <f t="shared" si="411"/>
        <v>#N/A</v>
      </c>
      <c r="AB1155" s="118" t="e">
        <f t="shared" si="412"/>
        <v>#N/A</v>
      </c>
      <c r="AC1155" s="61" t="e">
        <f>INDEX(raw_공고목록!A:A,MATCH(직접!$A1155,raw_공고목록!C:C,0))</f>
        <v>#N/A</v>
      </c>
      <c r="AD1155" s="61" t="e">
        <f t="shared" si="413"/>
        <v>#N/A</v>
      </c>
      <c r="AE1155" s="186" t="e">
        <f>LEFT(VLOOKUP($A1155,raw_공고목록!$C:$X,7,FALSE),10)</f>
        <v>#N/A</v>
      </c>
      <c r="AF1155" s="9" t="e">
        <f>VLOOKUP(A1155,raw_부광!A:L,12,FALSE)</f>
        <v>#N/A</v>
      </c>
    </row>
    <row r="1156" spans="2:32" ht="12.6" customHeight="1">
      <c r="B1156" s="189" t="e">
        <f>VLOOKUP(A1156,raw_아이건설넷목록!$B:$R,2,FALSE)</f>
        <v>#N/A</v>
      </c>
      <c r="C1156" s="18" t="e">
        <f>VLOOKUP($A1156,raw_아이건설넷목록!$B:$R,10,FALSE)</f>
        <v>#N/A</v>
      </c>
      <c r="D1156" s="19" t="s">
        <v>20</v>
      </c>
      <c r="E1156" s="115" t="e">
        <f>VLOOKUP($A1156,raw_아이건설넷목록!$B:$R,6,FALSE)</f>
        <v>#N/A</v>
      </c>
      <c r="F1156" s="115" t="e">
        <f>VLOOKUP($A1156,raw_아이건설넷목록!$B:$R,5,FALSE)</f>
        <v>#N/A</v>
      </c>
      <c r="G1156" s="184"/>
      <c r="H1156" s="115" t="e">
        <f>VLOOKUP($A1156,raw_아이건설넷목록!$B:$R,8,FALSE)</f>
        <v>#N/A</v>
      </c>
      <c r="I1156" s="114" t="e">
        <f>IF(E1156="","-",IF(E1156&lt;1000000000,낙찰하한율!$B$3,IF(AND(E1156&lt;5000000000,E1156&gt;=1000000000),낙찰하한율!$B$4,IF(AND(E1156&gt;=5000000000,E1156&lt;10000000000),낙찰하한율!$B$5,IF(AND(E1156&gt;=10000000000,E1156&lt;30000000000),낙찰하한율!$B$6)))))</f>
        <v>#N/A</v>
      </c>
      <c r="J1156" s="115" t="e">
        <f t="shared" si="400"/>
        <v>#N/A</v>
      </c>
      <c r="K1156" s="115" t="e">
        <f>VLOOKUP($A1156,raw_아이건설넷목록!$B:$R,9,FALSE)</f>
        <v>#N/A</v>
      </c>
      <c r="L1156" s="115" t="e">
        <f t="shared" si="401"/>
        <v>#N/A</v>
      </c>
      <c r="M1156" s="120" t="e">
        <f t="shared" si="402"/>
        <v>#N/A</v>
      </c>
      <c r="N1156" s="115" t="e">
        <f t="shared" si="403"/>
        <v>#N/A</v>
      </c>
      <c r="O1156" s="119" t="e">
        <f t="shared" si="404"/>
        <v>#N/A</v>
      </c>
      <c r="P1156" s="119"/>
      <c r="Q1156" s="116" t="e">
        <f t="shared" si="405"/>
        <v>#N/A</v>
      </c>
      <c r="R1156" s="134" t="e">
        <f>VLOOKUP(A1156,raw_아이건설넷결과!C:J,8,FALSE)</f>
        <v>#N/A</v>
      </c>
      <c r="S1156" s="115" t="e">
        <f>VLOOKUP(A1156,raw_아이건설넷결과!C:N,10,FALSE)</f>
        <v>#N/A</v>
      </c>
      <c r="T1156" s="126" t="e">
        <f t="shared" si="406"/>
        <v>#N/A</v>
      </c>
      <c r="U1156" s="123" t="e">
        <f t="shared" si="407"/>
        <v>#N/A</v>
      </c>
      <c r="V1156" s="123"/>
      <c r="W1156" s="178" t="e">
        <f>VLOOKUP(A1156,raw_아이건설넷결과!C:H,6,FALSE)</f>
        <v>#N/A</v>
      </c>
      <c r="X1156" s="84" t="e">
        <f t="shared" si="408"/>
        <v>#N/A</v>
      </c>
      <c r="Y1156" s="118" t="e">
        <f t="shared" si="409"/>
        <v>#N/A</v>
      </c>
      <c r="Z1156" s="121" t="e">
        <f t="shared" si="410"/>
        <v>#N/A</v>
      </c>
      <c r="AA1156" s="83" t="e">
        <f t="shared" si="411"/>
        <v>#N/A</v>
      </c>
      <c r="AB1156" s="118" t="e">
        <f t="shared" si="412"/>
        <v>#N/A</v>
      </c>
      <c r="AC1156" s="61" t="e">
        <f>INDEX(raw_공고목록!A:A,MATCH(직접!$A1156,raw_공고목록!C:C,0))</f>
        <v>#N/A</v>
      </c>
      <c r="AD1156" s="61" t="e">
        <f t="shared" si="413"/>
        <v>#N/A</v>
      </c>
      <c r="AE1156" s="186" t="e">
        <f>LEFT(VLOOKUP($A1156,raw_공고목록!$C:$X,7,FALSE),10)</f>
        <v>#N/A</v>
      </c>
      <c r="AF1156" s="9" t="e">
        <f>VLOOKUP(A1156,raw_부광!A:L,12,FALSE)</f>
        <v>#N/A</v>
      </c>
    </row>
    <row r="1157" spans="2:32" ht="12.6" customHeight="1">
      <c r="B1157" s="189" t="e">
        <f>VLOOKUP(A1157,raw_아이건설넷목록!$B:$R,2,FALSE)</f>
        <v>#N/A</v>
      </c>
      <c r="C1157" s="18" t="e">
        <f>VLOOKUP($A1157,raw_아이건설넷목록!$B:$R,10,FALSE)</f>
        <v>#N/A</v>
      </c>
      <c r="D1157" s="19" t="s">
        <v>20</v>
      </c>
      <c r="E1157" s="115" t="e">
        <f>VLOOKUP($A1157,raw_아이건설넷목록!$B:$R,6,FALSE)</f>
        <v>#N/A</v>
      </c>
      <c r="F1157" s="115" t="e">
        <f>VLOOKUP($A1157,raw_아이건설넷목록!$B:$R,5,FALSE)</f>
        <v>#N/A</v>
      </c>
      <c r="G1157" s="184"/>
      <c r="H1157" s="115" t="e">
        <f>VLOOKUP($A1157,raw_아이건설넷목록!$B:$R,8,FALSE)</f>
        <v>#N/A</v>
      </c>
      <c r="I1157" s="114" t="e">
        <f>IF(E1157="","-",IF(E1157&lt;1000000000,낙찰하한율!$B$3,IF(AND(E1157&lt;5000000000,E1157&gt;=1000000000),낙찰하한율!$B$4,IF(AND(E1157&gt;=5000000000,E1157&lt;10000000000),낙찰하한율!$B$5,IF(AND(E1157&gt;=10000000000,E1157&lt;30000000000),낙찰하한율!$B$6)))))</f>
        <v>#N/A</v>
      </c>
      <c r="J1157" s="115" t="e">
        <f t="shared" si="400"/>
        <v>#N/A</v>
      </c>
      <c r="K1157" s="115" t="e">
        <f>VLOOKUP($A1157,raw_아이건설넷목록!$B:$R,9,FALSE)</f>
        <v>#N/A</v>
      </c>
      <c r="L1157" s="115" t="e">
        <f t="shared" si="401"/>
        <v>#N/A</v>
      </c>
      <c r="M1157" s="120" t="e">
        <f t="shared" si="402"/>
        <v>#N/A</v>
      </c>
      <c r="N1157" s="115" t="e">
        <f t="shared" si="403"/>
        <v>#N/A</v>
      </c>
      <c r="O1157" s="119" t="e">
        <f t="shared" si="404"/>
        <v>#N/A</v>
      </c>
      <c r="P1157" s="119"/>
      <c r="Q1157" s="116" t="e">
        <f t="shared" si="405"/>
        <v>#N/A</v>
      </c>
      <c r="R1157" s="134" t="e">
        <f>VLOOKUP(A1157,raw_아이건설넷결과!C:J,8,FALSE)</f>
        <v>#N/A</v>
      </c>
      <c r="S1157" s="115" t="e">
        <f>VLOOKUP(A1157,raw_아이건설넷결과!C:N,10,FALSE)</f>
        <v>#N/A</v>
      </c>
      <c r="T1157" s="126" t="e">
        <f t="shared" si="406"/>
        <v>#N/A</v>
      </c>
      <c r="U1157" s="123" t="e">
        <f t="shared" si="407"/>
        <v>#N/A</v>
      </c>
      <c r="V1157" s="123"/>
      <c r="W1157" s="178" t="e">
        <f>VLOOKUP(A1157,raw_아이건설넷결과!C:H,6,FALSE)</f>
        <v>#N/A</v>
      </c>
      <c r="X1157" s="84" t="e">
        <f t="shared" si="408"/>
        <v>#N/A</v>
      </c>
      <c r="Y1157" s="118" t="e">
        <f t="shared" si="409"/>
        <v>#N/A</v>
      </c>
      <c r="Z1157" s="121" t="e">
        <f t="shared" si="410"/>
        <v>#N/A</v>
      </c>
      <c r="AA1157" s="83" t="e">
        <f t="shared" si="411"/>
        <v>#N/A</v>
      </c>
      <c r="AB1157" s="118" t="e">
        <f t="shared" si="412"/>
        <v>#N/A</v>
      </c>
      <c r="AC1157" s="61" t="e">
        <f>INDEX(raw_공고목록!A:A,MATCH(직접!$A1157,raw_공고목록!C:C,0))</f>
        <v>#N/A</v>
      </c>
      <c r="AD1157" s="61" t="e">
        <f t="shared" si="413"/>
        <v>#N/A</v>
      </c>
      <c r="AE1157" s="186" t="e">
        <f>LEFT(VLOOKUP($A1157,raw_공고목록!$C:$X,7,FALSE),10)</f>
        <v>#N/A</v>
      </c>
      <c r="AF1157" s="9" t="e">
        <f>VLOOKUP(A1157,raw_부광!A:L,12,FALSE)</f>
        <v>#N/A</v>
      </c>
    </row>
    <row r="1158" spans="2:32" ht="12.6" customHeight="1">
      <c r="B1158" s="189" t="e">
        <f>VLOOKUP(A1158,raw_아이건설넷목록!$B:$R,2,FALSE)</f>
        <v>#N/A</v>
      </c>
      <c r="C1158" s="18" t="e">
        <f>VLOOKUP($A1158,raw_아이건설넷목록!$B:$R,10,FALSE)</f>
        <v>#N/A</v>
      </c>
      <c r="D1158" s="19" t="s">
        <v>20</v>
      </c>
      <c r="E1158" s="115" t="e">
        <f>VLOOKUP($A1158,raw_아이건설넷목록!$B:$R,6,FALSE)</f>
        <v>#N/A</v>
      </c>
      <c r="F1158" s="115" t="e">
        <f>VLOOKUP($A1158,raw_아이건설넷목록!$B:$R,5,FALSE)</f>
        <v>#N/A</v>
      </c>
      <c r="G1158" s="184"/>
      <c r="H1158" s="115" t="e">
        <f>VLOOKUP($A1158,raw_아이건설넷목록!$B:$R,8,FALSE)</f>
        <v>#N/A</v>
      </c>
      <c r="I1158" s="114" t="e">
        <f>IF(E1158="","-",IF(E1158&lt;1000000000,낙찰하한율!$B$3,IF(AND(E1158&lt;5000000000,E1158&gt;=1000000000),낙찰하한율!$B$4,IF(AND(E1158&gt;=5000000000,E1158&lt;10000000000),낙찰하한율!$B$5,IF(AND(E1158&gt;=10000000000,E1158&lt;30000000000),낙찰하한율!$B$6)))))</f>
        <v>#N/A</v>
      </c>
      <c r="J1158" s="115" t="e">
        <f t="shared" si="400"/>
        <v>#N/A</v>
      </c>
      <c r="K1158" s="115" t="e">
        <f>VLOOKUP($A1158,raw_아이건설넷목록!$B:$R,9,FALSE)</f>
        <v>#N/A</v>
      </c>
      <c r="L1158" s="115" t="e">
        <f t="shared" si="401"/>
        <v>#N/A</v>
      </c>
      <c r="M1158" s="120" t="e">
        <f t="shared" si="402"/>
        <v>#N/A</v>
      </c>
      <c r="N1158" s="115" t="e">
        <f t="shared" si="403"/>
        <v>#N/A</v>
      </c>
      <c r="O1158" s="119" t="e">
        <f t="shared" si="404"/>
        <v>#N/A</v>
      </c>
      <c r="P1158" s="119"/>
      <c r="Q1158" s="116" t="e">
        <f t="shared" si="405"/>
        <v>#N/A</v>
      </c>
      <c r="R1158" s="134" t="e">
        <f>VLOOKUP(A1158,raw_아이건설넷결과!C:J,8,FALSE)</f>
        <v>#N/A</v>
      </c>
      <c r="S1158" s="115" t="e">
        <f>VLOOKUP(A1158,raw_아이건설넷결과!C:N,10,FALSE)</f>
        <v>#N/A</v>
      </c>
      <c r="T1158" s="126" t="e">
        <f t="shared" si="406"/>
        <v>#N/A</v>
      </c>
      <c r="U1158" s="123" t="e">
        <f t="shared" si="407"/>
        <v>#N/A</v>
      </c>
      <c r="V1158" s="123"/>
      <c r="W1158" s="178" t="e">
        <f>VLOOKUP(A1158,raw_아이건설넷결과!C:H,6,FALSE)</f>
        <v>#N/A</v>
      </c>
      <c r="X1158" s="84" t="e">
        <f t="shared" si="408"/>
        <v>#N/A</v>
      </c>
      <c r="Y1158" s="118" t="e">
        <f t="shared" si="409"/>
        <v>#N/A</v>
      </c>
      <c r="Z1158" s="121" t="e">
        <f t="shared" si="410"/>
        <v>#N/A</v>
      </c>
      <c r="AA1158" s="83" t="e">
        <f t="shared" si="411"/>
        <v>#N/A</v>
      </c>
      <c r="AB1158" s="118" t="e">
        <f t="shared" si="412"/>
        <v>#N/A</v>
      </c>
      <c r="AC1158" s="61" t="e">
        <f>INDEX(raw_공고목록!A:A,MATCH(직접!$A1158,raw_공고목록!C:C,0))</f>
        <v>#N/A</v>
      </c>
      <c r="AD1158" s="61" t="e">
        <f t="shared" si="413"/>
        <v>#N/A</v>
      </c>
      <c r="AE1158" s="186" t="e">
        <f>LEFT(VLOOKUP($A1158,raw_공고목록!$C:$X,7,FALSE),10)</f>
        <v>#N/A</v>
      </c>
      <c r="AF1158" s="9" t="e">
        <f>VLOOKUP(A1158,raw_부광!A:L,12,FALSE)</f>
        <v>#N/A</v>
      </c>
    </row>
    <row r="1159" spans="2:32" ht="12.6" customHeight="1">
      <c r="B1159" s="189" t="e">
        <f>VLOOKUP(A1159,raw_아이건설넷목록!$B:$R,2,FALSE)</f>
        <v>#N/A</v>
      </c>
      <c r="C1159" s="18" t="e">
        <f>VLOOKUP($A1159,raw_아이건설넷목록!$B:$R,10,FALSE)</f>
        <v>#N/A</v>
      </c>
      <c r="D1159" s="19" t="s">
        <v>20</v>
      </c>
      <c r="E1159" s="115" t="e">
        <f>VLOOKUP($A1159,raw_아이건설넷목록!$B:$R,6,FALSE)</f>
        <v>#N/A</v>
      </c>
      <c r="F1159" s="115" t="e">
        <f>VLOOKUP($A1159,raw_아이건설넷목록!$B:$R,5,FALSE)</f>
        <v>#N/A</v>
      </c>
      <c r="G1159" s="184"/>
      <c r="H1159" s="115" t="e">
        <f>VLOOKUP($A1159,raw_아이건설넷목록!$B:$R,8,FALSE)</f>
        <v>#N/A</v>
      </c>
      <c r="I1159" s="114" t="e">
        <f>IF(E1159="","-",IF(E1159&lt;1000000000,낙찰하한율!$B$3,IF(AND(E1159&lt;5000000000,E1159&gt;=1000000000),낙찰하한율!$B$4,IF(AND(E1159&gt;=5000000000,E1159&lt;10000000000),낙찰하한율!$B$5,IF(AND(E1159&gt;=10000000000,E1159&lt;30000000000),낙찰하한율!$B$6)))))</f>
        <v>#N/A</v>
      </c>
      <c r="J1159" s="115" t="e">
        <f t="shared" si="400"/>
        <v>#N/A</v>
      </c>
      <c r="K1159" s="115" t="e">
        <f>VLOOKUP($A1159,raw_아이건설넷목록!$B:$R,9,FALSE)</f>
        <v>#N/A</v>
      </c>
      <c r="L1159" s="115" t="e">
        <f t="shared" si="401"/>
        <v>#N/A</v>
      </c>
      <c r="M1159" s="120" t="e">
        <f t="shared" si="402"/>
        <v>#N/A</v>
      </c>
      <c r="N1159" s="115" t="e">
        <f t="shared" si="403"/>
        <v>#N/A</v>
      </c>
      <c r="O1159" s="119" t="e">
        <f t="shared" si="404"/>
        <v>#N/A</v>
      </c>
      <c r="P1159" s="119"/>
      <c r="Q1159" s="116" t="e">
        <f t="shared" si="405"/>
        <v>#N/A</v>
      </c>
      <c r="R1159" s="134" t="e">
        <f>VLOOKUP(A1159,raw_아이건설넷결과!C:J,8,FALSE)</f>
        <v>#N/A</v>
      </c>
      <c r="S1159" s="115" t="e">
        <f>VLOOKUP(A1159,raw_아이건설넷결과!C:N,10,FALSE)</f>
        <v>#N/A</v>
      </c>
      <c r="T1159" s="126" t="e">
        <f t="shared" si="406"/>
        <v>#N/A</v>
      </c>
      <c r="U1159" s="123" t="e">
        <f t="shared" si="407"/>
        <v>#N/A</v>
      </c>
      <c r="V1159" s="123"/>
      <c r="W1159" s="178" t="e">
        <f>VLOOKUP(A1159,raw_아이건설넷결과!C:H,6,FALSE)</f>
        <v>#N/A</v>
      </c>
      <c r="X1159" s="84" t="e">
        <f t="shared" si="408"/>
        <v>#N/A</v>
      </c>
      <c r="Y1159" s="118" t="e">
        <f t="shared" si="409"/>
        <v>#N/A</v>
      </c>
      <c r="Z1159" s="121" t="e">
        <f t="shared" si="410"/>
        <v>#N/A</v>
      </c>
      <c r="AA1159" s="83" t="e">
        <f t="shared" si="411"/>
        <v>#N/A</v>
      </c>
      <c r="AB1159" s="118" t="e">
        <f t="shared" si="412"/>
        <v>#N/A</v>
      </c>
      <c r="AC1159" s="61" t="e">
        <f>INDEX(raw_공고목록!A:A,MATCH(직접!$A1159,raw_공고목록!C:C,0))</f>
        <v>#N/A</v>
      </c>
      <c r="AD1159" s="61" t="e">
        <f t="shared" si="413"/>
        <v>#N/A</v>
      </c>
      <c r="AE1159" s="186" t="e">
        <f>LEFT(VLOOKUP($A1159,raw_공고목록!$C:$X,7,FALSE),10)</f>
        <v>#N/A</v>
      </c>
      <c r="AF1159" s="9" t="e">
        <f>VLOOKUP(A1159,raw_부광!A:L,12,FALSE)</f>
        <v>#N/A</v>
      </c>
    </row>
    <row r="1160" spans="2:32" ht="12.6" customHeight="1">
      <c r="B1160" s="189" t="e">
        <f>VLOOKUP(A1160,raw_아이건설넷목록!$B:$R,2,FALSE)</f>
        <v>#N/A</v>
      </c>
      <c r="C1160" s="18" t="e">
        <f>VLOOKUP($A1160,raw_아이건설넷목록!$B:$R,10,FALSE)</f>
        <v>#N/A</v>
      </c>
      <c r="D1160" s="19" t="s">
        <v>20</v>
      </c>
      <c r="E1160" s="115" t="e">
        <f>VLOOKUP($A1160,raw_아이건설넷목록!$B:$R,6,FALSE)</f>
        <v>#N/A</v>
      </c>
      <c r="F1160" s="115" t="e">
        <f>VLOOKUP($A1160,raw_아이건설넷목록!$B:$R,5,FALSE)</f>
        <v>#N/A</v>
      </c>
      <c r="G1160" s="184"/>
      <c r="H1160" s="115" t="e">
        <f>VLOOKUP($A1160,raw_아이건설넷목록!$B:$R,8,FALSE)</f>
        <v>#N/A</v>
      </c>
      <c r="I1160" s="114" t="e">
        <f>IF(E1160="","-",IF(E1160&lt;1000000000,낙찰하한율!$B$3,IF(AND(E1160&lt;5000000000,E1160&gt;=1000000000),낙찰하한율!$B$4,IF(AND(E1160&gt;=5000000000,E1160&lt;10000000000),낙찰하한율!$B$5,IF(AND(E1160&gt;=10000000000,E1160&lt;30000000000),낙찰하한율!$B$6)))))</f>
        <v>#N/A</v>
      </c>
      <c r="J1160" s="115" t="e">
        <f t="shared" si="400"/>
        <v>#N/A</v>
      </c>
      <c r="K1160" s="115" t="e">
        <f>VLOOKUP($A1160,raw_아이건설넷목록!$B:$R,9,FALSE)</f>
        <v>#N/A</v>
      </c>
      <c r="L1160" s="115" t="e">
        <f t="shared" si="401"/>
        <v>#N/A</v>
      </c>
      <c r="M1160" s="120" t="e">
        <f t="shared" si="402"/>
        <v>#N/A</v>
      </c>
      <c r="N1160" s="115" t="e">
        <f t="shared" si="403"/>
        <v>#N/A</v>
      </c>
      <c r="O1160" s="119" t="e">
        <f t="shared" si="404"/>
        <v>#N/A</v>
      </c>
      <c r="P1160" s="119"/>
      <c r="Q1160" s="116" t="e">
        <f t="shared" si="405"/>
        <v>#N/A</v>
      </c>
      <c r="R1160" s="134" t="e">
        <f>VLOOKUP(A1160,raw_아이건설넷결과!C:J,8,FALSE)</f>
        <v>#N/A</v>
      </c>
      <c r="S1160" s="115" t="e">
        <f>VLOOKUP(A1160,raw_아이건설넷결과!C:N,10,FALSE)</f>
        <v>#N/A</v>
      </c>
      <c r="T1160" s="126" t="e">
        <f t="shared" si="406"/>
        <v>#N/A</v>
      </c>
      <c r="U1160" s="123" t="e">
        <f t="shared" si="407"/>
        <v>#N/A</v>
      </c>
      <c r="V1160" s="123"/>
      <c r="W1160" s="178" t="e">
        <f>VLOOKUP(A1160,raw_아이건설넷결과!C:H,6,FALSE)</f>
        <v>#N/A</v>
      </c>
      <c r="X1160" s="84" t="e">
        <f t="shared" si="408"/>
        <v>#N/A</v>
      </c>
      <c r="Y1160" s="118" t="e">
        <f t="shared" si="409"/>
        <v>#N/A</v>
      </c>
      <c r="Z1160" s="121" t="e">
        <f t="shared" si="410"/>
        <v>#N/A</v>
      </c>
      <c r="AA1160" s="83" t="e">
        <f t="shared" si="411"/>
        <v>#N/A</v>
      </c>
      <c r="AB1160" s="118" t="e">
        <f t="shared" si="412"/>
        <v>#N/A</v>
      </c>
      <c r="AC1160" s="61" t="e">
        <f>INDEX(raw_공고목록!A:A,MATCH(직접!$A1160,raw_공고목록!C:C,0))</f>
        <v>#N/A</v>
      </c>
      <c r="AD1160" s="61" t="e">
        <f t="shared" si="413"/>
        <v>#N/A</v>
      </c>
      <c r="AE1160" s="186" t="e">
        <f>LEFT(VLOOKUP($A1160,raw_공고목록!$C:$X,7,FALSE),10)</f>
        <v>#N/A</v>
      </c>
      <c r="AF1160" s="9" t="e">
        <f>VLOOKUP(A1160,raw_부광!A:L,12,FALSE)</f>
        <v>#N/A</v>
      </c>
    </row>
    <row r="1161" spans="2:32" ht="12.6" customHeight="1">
      <c r="B1161" s="189" t="e">
        <f>VLOOKUP(A1161,raw_아이건설넷목록!$B:$R,2,FALSE)</f>
        <v>#N/A</v>
      </c>
      <c r="C1161" s="18" t="e">
        <f>VLOOKUP($A1161,raw_아이건설넷목록!$B:$R,10,FALSE)</f>
        <v>#N/A</v>
      </c>
      <c r="D1161" s="19" t="s">
        <v>20</v>
      </c>
      <c r="E1161" s="115" t="e">
        <f>VLOOKUP($A1161,raw_아이건설넷목록!$B:$R,6,FALSE)</f>
        <v>#N/A</v>
      </c>
      <c r="F1161" s="115" t="e">
        <f>VLOOKUP($A1161,raw_아이건설넷목록!$B:$R,5,FALSE)</f>
        <v>#N/A</v>
      </c>
      <c r="G1161" s="184"/>
      <c r="H1161" s="115" t="e">
        <f>VLOOKUP($A1161,raw_아이건설넷목록!$B:$R,8,FALSE)</f>
        <v>#N/A</v>
      </c>
      <c r="I1161" s="114" t="e">
        <f>IF(E1161="","-",IF(E1161&lt;1000000000,낙찰하한율!$B$3,IF(AND(E1161&lt;5000000000,E1161&gt;=1000000000),낙찰하한율!$B$4,IF(AND(E1161&gt;=5000000000,E1161&lt;10000000000),낙찰하한율!$B$5,IF(AND(E1161&gt;=10000000000,E1161&lt;30000000000),낙찰하한율!$B$6)))))</f>
        <v>#N/A</v>
      </c>
      <c r="J1161" s="115" t="e">
        <f t="shared" si="400"/>
        <v>#N/A</v>
      </c>
      <c r="K1161" s="115" t="e">
        <f>VLOOKUP($A1161,raw_아이건설넷목록!$B:$R,9,FALSE)</f>
        <v>#N/A</v>
      </c>
      <c r="L1161" s="115" t="e">
        <f t="shared" si="401"/>
        <v>#N/A</v>
      </c>
      <c r="M1161" s="120" t="e">
        <f t="shared" si="402"/>
        <v>#N/A</v>
      </c>
      <c r="N1161" s="115" t="e">
        <f t="shared" si="403"/>
        <v>#N/A</v>
      </c>
      <c r="O1161" s="119" t="e">
        <f t="shared" si="404"/>
        <v>#N/A</v>
      </c>
      <c r="P1161" s="119"/>
      <c r="Q1161" s="116" t="e">
        <f t="shared" si="405"/>
        <v>#N/A</v>
      </c>
      <c r="R1161" s="134" t="e">
        <f>VLOOKUP(A1161,raw_아이건설넷결과!C:J,8,FALSE)</f>
        <v>#N/A</v>
      </c>
      <c r="S1161" s="115" t="e">
        <f>VLOOKUP(A1161,raw_아이건설넷결과!C:N,10,FALSE)</f>
        <v>#N/A</v>
      </c>
      <c r="T1161" s="126" t="e">
        <f t="shared" si="406"/>
        <v>#N/A</v>
      </c>
      <c r="U1161" s="123" t="e">
        <f t="shared" si="407"/>
        <v>#N/A</v>
      </c>
      <c r="V1161" s="123"/>
      <c r="W1161" s="178" t="e">
        <f>VLOOKUP(A1161,raw_아이건설넷결과!C:H,6,FALSE)</f>
        <v>#N/A</v>
      </c>
      <c r="X1161" s="84" t="e">
        <f t="shared" si="408"/>
        <v>#N/A</v>
      </c>
      <c r="Y1161" s="118" t="e">
        <f t="shared" si="409"/>
        <v>#N/A</v>
      </c>
      <c r="Z1161" s="121" t="e">
        <f t="shared" si="410"/>
        <v>#N/A</v>
      </c>
      <c r="AA1161" s="83" t="e">
        <f t="shared" si="411"/>
        <v>#N/A</v>
      </c>
      <c r="AB1161" s="118" t="e">
        <f t="shared" si="412"/>
        <v>#N/A</v>
      </c>
      <c r="AC1161" s="61" t="e">
        <f>INDEX(raw_공고목록!A:A,MATCH(직접!$A1161,raw_공고목록!C:C,0))</f>
        <v>#N/A</v>
      </c>
      <c r="AD1161" s="61" t="e">
        <f t="shared" si="413"/>
        <v>#N/A</v>
      </c>
      <c r="AE1161" s="186" t="e">
        <f>LEFT(VLOOKUP($A1161,raw_공고목록!$C:$X,7,FALSE),10)</f>
        <v>#N/A</v>
      </c>
      <c r="AF1161" s="9" t="e">
        <f>VLOOKUP(A1161,raw_부광!A:L,12,FALSE)</f>
        <v>#N/A</v>
      </c>
    </row>
    <row r="1162" spans="2:32" ht="12.6" customHeight="1">
      <c r="B1162" s="189" t="e">
        <f>VLOOKUP(A1162,raw_아이건설넷목록!$B:$R,2,FALSE)</f>
        <v>#N/A</v>
      </c>
      <c r="C1162" s="18" t="e">
        <f>VLOOKUP($A1162,raw_아이건설넷목록!$B:$R,10,FALSE)</f>
        <v>#N/A</v>
      </c>
      <c r="D1162" s="19" t="s">
        <v>20</v>
      </c>
      <c r="E1162" s="115" t="e">
        <f>VLOOKUP($A1162,raw_아이건설넷목록!$B:$R,6,FALSE)</f>
        <v>#N/A</v>
      </c>
      <c r="F1162" s="115" t="e">
        <f>VLOOKUP($A1162,raw_아이건설넷목록!$B:$R,5,FALSE)</f>
        <v>#N/A</v>
      </c>
      <c r="G1162" s="184"/>
      <c r="H1162" s="115" t="e">
        <f>VLOOKUP($A1162,raw_아이건설넷목록!$B:$R,8,FALSE)</f>
        <v>#N/A</v>
      </c>
      <c r="I1162" s="114" t="e">
        <f>IF(E1162="","-",IF(E1162&lt;1000000000,낙찰하한율!$B$3,IF(AND(E1162&lt;5000000000,E1162&gt;=1000000000),낙찰하한율!$B$4,IF(AND(E1162&gt;=5000000000,E1162&lt;10000000000),낙찰하한율!$B$5,IF(AND(E1162&gt;=10000000000,E1162&lt;30000000000),낙찰하한율!$B$6)))))</f>
        <v>#N/A</v>
      </c>
      <c r="J1162" s="115" t="e">
        <f t="shared" si="400"/>
        <v>#N/A</v>
      </c>
      <c r="K1162" s="115" t="e">
        <f>VLOOKUP($A1162,raw_아이건설넷목록!$B:$R,9,FALSE)</f>
        <v>#N/A</v>
      </c>
      <c r="L1162" s="115" t="e">
        <f t="shared" si="401"/>
        <v>#N/A</v>
      </c>
      <c r="M1162" s="120" t="e">
        <f t="shared" si="402"/>
        <v>#N/A</v>
      </c>
      <c r="N1162" s="115" t="e">
        <f t="shared" si="403"/>
        <v>#N/A</v>
      </c>
      <c r="O1162" s="119" t="e">
        <f t="shared" si="404"/>
        <v>#N/A</v>
      </c>
      <c r="P1162" s="119"/>
      <c r="Q1162" s="116" t="e">
        <f t="shared" si="405"/>
        <v>#N/A</v>
      </c>
      <c r="R1162" s="134" t="e">
        <f>VLOOKUP(A1162,raw_아이건설넷결과!C:J,8,FALSE)</f>
        <v>#N/A</v>
      </c>
      <c r="S1162" s="115" t="e">
        <f>VLOOKUP(A1162,raw_아이건설넷결과!C:N,10,FALSE)</f>
        <v>#N/A</v>
      </c>
      <c r="T1162" s="126" t="e">
        <f t="shared" si="406"/>
        <v>#N/A</v>
      </c>
      <c r="U1162" s="123" t="e">
        <f t="shared" si="407"/>
        <v>#N/A</v>
      </c>
      <c r="V1162" s="123"/>
      <c r="W1162" s="178" t="e">
        <f>VLOOKUP(A1162,raw_아이건설넷결과!C:H,6,FALSE)</f>
        <v>#N/A</v>
      </c>
      <c r="X1162" s="84" t="e">
        <f t="shared" si="408"/>
        <v>#N/A</v>
      </c>
      <c r="Y1162" s="118" t="e">
        <f t="shared" si="409"/>
        <v>#N/A</v>
      </c>
      <c r="Z1162" s="121" t="e">
        <f t="shared" si="410"/>
        <v>#N/A</v>
      </c>
      <c r="AA1162" s="83" t="e">
        <f t="shared" si="411"/>
        <v>#N/A</v>
      </c>
      <c r="AB1162" s="118" t="e">
        <f t="shared" si="412"/>
        <v>#N/A</v>
      </c>
      <c r="AC1162" s="61" t="e">
        <f>INDEX(raw_공고목록!A:A,MATCH(직접!$A1162,raw_공고목록!C:C,0))</f>
        <v>#N/A</v>
      </c>
      <c r="AD1162" s="61" t="e">
        <f t="shared" si="413"/>
        <v>#N/A</v>
      </c>
      <c r="AE1162" s="186" t="e">
        <f>LEFT(VLOOKUP($A1162,raw_공고목록!$C:$X,7,FALSE),10)</f>
        <v>#N/A</v>
      </c>
      <c r="AF1162" s="9" t="e">
        <f>VLOOKUP(A1162,raw_부광!A:L,12,FALSE)</f>
        <v>#N/A</v>
      </c>
    </row>
    <row r="1163" spans="2:32" ht="12.6" customHeight="1">
      <c r="B1163" s="189" t="e">
        <f>VLOOKUP(A1163,raw_아이건설넷목록!$B:$R,2,FALSE)</f>
        <v>#N/A</v>
      </c>
      <c r="C1163" s="18" t="e">
        <f>VLOOKUP($A1163,raw_아이건설넷목록!$B:$R,10,FALSE)</f>
        <v>#N/A</v>
      </c>
      <c r="D1163" s="19" t="s">
        <v>20</v>
      </c>
      <c r="E1163" s="115" t="e">
        <f>VLOOKUP($A1163,raw_아이건설넷목록!$B:$R,6,FALSE)</f>
        <v>#N/A</v>
      </c>
      <c r="F1163" s="115" t="e">
        <f>VLOOKUP($A1163,raw_아이건설넷목록!$B:$R,5,FALSE)</f>
        <v>#N/A</v>
      </c>
      <c r="G1163" s="184"/>
      <c r="H1163" s="115" t="e">
        <f>VLOOKUP($A1163,raw_아이건설넷목록!$B:$R,8,FALSE)</f>
        <v>#N/A</v>
      </c>
      <c r="I1163" s="114" t="e">
        <f>IF(E1163="","-",IF(E1163&lt;1000000000,낙찰하한율!$B$3,IF(AND(E1163&lt;5000000000,E1163&gt;=1000000000),낙찰하한율!$B$4,IF(AND(E1163&gt;=5000000000,E1163&lt;10000000000),낙찰하한율!$B$5,IF(AND(E1163&gt;=10000000000,E1163&lt;30000000000),낙찰하한율!$B$6)))))</f>
        <v>#N/A</v>
      </c>
      <c r="J1163" s="115" t="e">
        <f t="shared" si="400"/>
        <v>#N/A</v>
      </c>
      <c r="K1163" s="115" t="e">
        <f>VLOOKUP($A1163,raw_아이건설넷목록!$B:$R,9,FALSE)</f>
        <v>#N/A</v>
      </c>
      <c r="L1163" s="115" t="e">
        <f t="shared" si="401"/>
        <v>#N/A</v>
      </c>
      <c r="M1163" s="120" t="e">
        <f t="shared" si="402"/>
        <v>#N/A</v>
      </c>
      <c r="N1163" s="115" t="e">
        <f t="shared" si="403"/>
        <v>#N/A</v>
      </c>
      <c r="O1163" s="119" t="e">
        <f t="shared" si="404"/>
        <v>#N/A</v>
      </c>
      <c r="P1163" s="119"/>
      <c r="Q1163" s="116" t="e">
        <f t="shared" si="405"/>
        <v>#N/A</v>
      </c>
      <c r="R1163" s="134" t="e">
        <f>VLOOKUP(A1163,raw_아이건설넷결과!C:J,8,FALSE)</f>
        <v>#N/A</v>
      </c>
      <c r="S1163" s="115" t="e">
        <f>VLOOKUP(A1163,raw_아이건설넷결과!C:N,10,FALSE)</f>
        <v>#N/A</v>
      </c>
      <c r="T1163" s="126" t="e">
        <f t="shared" si="406"/>
        <v>#N/A</v>
      </c>
      <c r="U1163" s="123" t="e">
        <f t="shared" si="407"/>
        <v>#N/A</v>
      </c>
      <c r="V1163" s="123"/>
      <c r="W1163" s="178" t="e">
        <f>VLOOKUP(A1163,raw_아이건설넷결과!C:H,6,FALSE)</f>
        <v>#N/A</v>
      </c>
      <c r="X1163" s="84" t="e">
        <f t="shared" si="408"/>
        <v>#N/A</v>
      </c>
      <c r="Y1163" s="118" t="e">
        <f t="shared" si="409"/>
        <v>#N/A</v>
      </c>
      <c r="Z1163" s="121" t="e">
        <f t="shared" si="410"/>
        <v>#N/A</v>
      </c>
      <c r="AA1163" s="83" t="e">
        <f t="shared" si="411"/>
        <v>#N/A</v>
      </c>
      <c r="AB1163" s="118" t="e">
        <f t="shared" si="412"/>
        <v>#N/A</v>
      </c>
      <c r="AC1163" s="61" t="e">
        <f>INDEX(raw_공고목록!A:A,MATCH(직접!$A1163,raw_공고목록!C:C,0))</f>
        <v>#N/A</v>
      </c>
      <c r="AD1163" s="61" t="e">
        <f t="shared" si="413"/>
        <v>#N/A</v>
      </c>
      <c r="AE1163" s="186" t="e">
        <f>LEFT(VLOOKUP($A1163,raw_공고목록!$C:$X,7,FALSE),10)</f>
        <v>#N/A</v>
      </c>
      <c r="AF1163" s="9" t="e">
        <f>VLOOKUP(A1163,raw_부광!A:L,12,FALSE)</f>
        <v>#N/A</v>
      </c>
    </row>
    <row r="1164" spans="2:32" ht="12.6" customHeight="1">
      <c r="B1164" s="189" t="e">
        <f>VLOOKUP(A1164,raw_아이건설넷목록!$B:$R,2,FALSE)</f>
        <v>#N/A</v>
      </c>
      <c r="C1164" s="18" t="e">
        <f>VLOOKUP($A1164,raw_아이건설넷목록!$B:$R,10,FALSE)</f>
        <v>#N/A</v>
      </c>
      <c r="D1164" s="19" t="s">
        <v>20</v>
      </c>
      <c r="E1164" s="115" t="e">
        <f>VLOOKUP($A1164,raw_아이건설넷목록!$B:$R,6,FALSE)</f>
        <v>#N/A</v>
      </c>
      <c r="F1164" s="115" t="e">
        <f>VLOOKUP($A1164,raw_아이건설넷목록!$B:$R,5,FALSE)</f>
        <v>#N/A</v>
      </c>
      <c r="G1164" s="184"/>
      <c r="H1164" s="115" t="e">
        <f>VLOOKUP($A1164,raw_아이건설넷목록!$B:$R,8,FALSE)</f>
        <v>#N/A</v>
      </c>
      <c r="I1164" s="114" t="e">
        <f>IF(E1164="","-",IF(E1164&lt;1000000000,낙찰하한율!$B$3,IF(AND(E1164&lt;5000000000,E1164&gt;=1000000000),낙찰하한율!$B$4,IF(AND(E1164&gt;=5000000000,E1164&lt;10000000000),낙찰하한율!$B$5,IF(AND(E1164&gt;=10000000000,E1164&lt;30000000000),낙찰하한율!$B$6)))))</f>
        <v>#N/A</v>
      </c>
      <c r="J1164" s="115" t="e">
        <f t="shared" si="400"/>
        <v>#N/A</v>
      </c>
      <c r="K1164" s="115" t="e">
        <f>VLOOKUP($A1164,raw_아이건설넷목록!$B:$R,9,FALSE)</f>
        <v>#N/A</v>
      </c>
      <c r="L1164" s="115" t="e">
        <f t="shared" si="401"/>
        <v>#N/A</v>
      </c>
      <c r="M1164" s="120" t="e">
        <f t="shared" si="402"/>
        <v>#N/A</v>
      </c>
      <c r="N1164" s="115" t="e">
        <f t="shared" si="403"/>
        <v>#N/A</v>
      </c>
      <c r="O1164" s="119" t="e">
        <f t="shared" si="404"/>
        <v>#N/A</v>
      </c>
      <c r="P1164" s="119"/>
      <c r="Q1164" s="116" t="e">
        <f t="shared" si="405"/>
        <v>#N/A</v>
      </c>
      <c r="R1164" s="134" t="e">
        <f>VLOOKUP(A1164,raw_아이건설넷결과!C:J,8,FALSE)</f>
        <v>#N/A</v>
      </c>
      <c r="S1164" s="115" t="e">
        <f>VLOOKUP(A1164,raw_아이건설넷결과!C:N,10,FALSE)</f>
        <v>#N/A</v>
      </c>
      <c r="T1164" s="126" t="e">
        <f t="shared" si="406"/>
        <v>#N/A</v>
      </c>
      <c r="U1164" s="123" t="e">
        <f t="shared" si="407"/>
        <v>#N/A</v>
      </c>
      <c r="V1164" s="123"/>
      <c r="W1164" s="178" t="e">
        <f>VLOOKUP(A1164,raw_아이건설넷결과!C:H,6,FALSE)</f>
        <v>#N/A</v>
      </c>
      <c r="X1164" s="84" t="e">
        <f t="shared" si="408"/>
        <v>#N/A</v>
      </c>
      <c r="Y1164" s="118" t="e">
        <f t="shared" si="409"/>
        <v>#N/A</v>
      </c>
      <c r="Z1164" s="121" t="e">
        <f t="shared" si="410"/>
        <v>#N/A</v>
      </c>
      <c r="AA1164" s="83" t="e">
        <f t="shared" si="411"/>
        <v>#N/A</v>
      </c>
      <c r="AB1164" s="118" t="e">
        <f t="shared" si="412"/>
        <v>#N/A</v>
      </c>
      <c r="AC1164" s="61" t="e">
        <f>INDEX(raw_공고목록!A:A,MATCH(직접!$A1164,raw_공고목록!C:C,0))</f>
        <v>#N/A</v>
      </c>
      <c r="AD1164" s="61" t="e">
        <f t="shared" si="413"/>
        <v>#N/A</v>
      </c>
      <c r="AE1164" s="186" t="e">
        <f>LEFT(VLOOKUP($A1164,raw_공고목록!$C:$X,7,FALSE),10)</f>
        <v>#N/A</v>
      </c>
      <c r="AF1164" s="9" t="e">
        <f>VLOOKUP(A1164,raw_부광!A:L,12,FALSE)</f>
        <v>#N/A</v>
      </c>
    </row>
    <row r="1165" spans="2:32" ht="12.6" customHeight="1">
      <c r="B1165" s="189" t="e">
        <f>VLOOKUP(A1165,raw_아이건설넷목록!$B:$R,2,FALSE)</f>
        <v>#N/A</v>
      </c>
      <c r="C1165" s="18" t="e">
        <f>VLOOKUP($A1165,raw_아이건설넷목록!$B:$R,10,FALSE)</f>
        <v>#N/A</v>
      </c>
      <c r="D1165" s="19" t="s">
        <v>20</v>
      </c>
      <c r="E1165" s="115" t="e">
        <f>VLOOKUP($A1165,raw_아이건설넷목록!$B:$R,6,FALSE)</f>
        <v>#N/A</v>
      </c>
      <c r="F1165" s="115" t="e">
        <f>VLOOKUP($A1165,raw_아이건설넷목록!$B:$R,5,FALSE)</f>
        <v>#N/A</v>
      </c>
      <c r="G1165" s="184"/>
      <c r="H1165" s="115" t="e">
        <f>VLOOKUP($A1165,raw_아이건설넷목록!$B:$R,8,FALSE)</f>
        <v>#N/A</v>
      </c>
      <c r="I1165" s="114" t="e">
        <f>IF(E1165="","-",IF(E1165&lt;1000000000,낙찰하한율!$B$3,IF(AND(E1165&lt;5000000000,E1165&gt;=1000000000),낙찰하한율!$B$4,IF(AND(E1165&gt;=5000000000,E1165&lt;10000000000),낙찰하한율!$B$5,IF(AND(E1165&gt;=10000000000,E1165&lt;30000000000),낙찰하한율!$B$6)))))</f>
        <v>#N/A</v>
      </c>
      <c r="J1165" s="115" t="e">
        <f t="shared" si="400"/>
        <v>#N/A</v>
      </c>
      <c r="K1165" s="115" t="e">
        <f>VLOOKUP($A1165,raw_아이건설넷목록!$B:$R,9,FALSE)</f>
        <v>#N/A</v>
      </c>
      <c r="L1165" s="115" t="e">
        <f t="shared" si="401"/>
        <v>#N/A</v>
      </c>
      <c r="M1165" s="120" t="e">
        <f t="shared" si="402"/>
        <v>#N/A</v>
      </c>
      <c r="N1165" s="115" t="e">
        <f t="shared" si="403"/>
        <v>#N/A</v>
      </c>
      <c r="O1165" s="119" t="e">
        <f t="shared" si="404"/>
        <v>#N/A</v>
      </c>
      <c r="P1165" s="119"/>
      <c r="Q1165" s="116" t="e">
        <f t="shared" si="405"/>
        <v>#N/A</v>
      </c>
      <c r="R1165" s="134" t="e">
        <f>VLOOKUP(A1165,raw_아이건설넷결과!C:J,8,FALSE)</f>
        <v>#N/A</v>
      </c>
      <c r="S1165" s="115" t="e">
        <f>VLOOKUP(A1165,raw_아이건설넷결과!C:N,10,FALSE)</f>
        <v>#N/A</v>
      </c>
      <c r="T1165" s="126" t="e">
        <f t="shared" si="406"/>
        <v>#N/A</v>
      </c>
      <c r="U1165" s="123" t="e">
        <f t="shared" si="407"/>
        <v>#N/A</v>
      </c>
      <c r="V1165" s="123"/>
      <c r="W1165" s="178" t="e">
        <f>VLOOKUP(A1165,raw_아이건설넷결과!C:H,6,FALSE)</f>
        <v>#N/A</v>
      </c>
      <c r="X1165" s="84" t="e">
        <f t="shared" si="408"/>
        <v>#N/A</v>
      </c>
      <c r="Y1165" s="118" t="e">
        <f t="shared" si="409"/>
        <v>#N/A</v>
      </c>
      <c r="Z1165" s="121" t="e">
        <f t="shared" si="410"/>
        <v>#N/A</v>
      </c>
      <c r="AA1165" s="83" t="e">
        <f t="shared" si="411"/>
        <v>#N/A</v>
      </c>
      <c r="AB1165" s="118" t="e">
        <f t="shared" si="412"/>
        <v>#N/A</v>
      </c>
      <c r="AC1165" s="61" t="e">
        <f>INDEX(raw_공고목록!A:A,MATCH(직접!$A1165,raw_공고목록!C:C,0))</f>
        <v>#N/A</v>
      </c>
      <c r="AD1165" s="61" t="e">
        <f t="shared" si="413"/>
        <v>#N/A</v>
      </c>
      <c r="AE1165" s="186" t="e">
        <f>LEFT(VLOOKUP($A1165,raw_공고목록!$C:$X,7,FALSE),10)</f>
        <v>#N/A</v>
      </c>
      <c r="AF1165" s="9" t="e">
        <f>VLOOKUP(A1165,raw_부광!A:L,12,FALSE)</f>
        <v>#N/A</v>
      </c>
    </row>
    <row r="1166" spans="2:32" ht="12.6" customHeight="1">
      <c r="B1166" s="189" t="e">
        <f>VLOOKUP(A1166,raw_아이건설넷목록!$B:$R,2,FALSE)</f>
        <v>#N/A</v>
      </c>
      <c r="C1166" s="18" t="e">
        <f>VLOOKUP($A1166,raw_아이건설넷목록!$B:$R,10,FALSE)</f>
        <v>#N/A</v>
      </c>
      <c r="D1166" s="19" t="s">
        <v>20</v>
      </c>
      <c r="E1166" s="115" t="e">
        <f>VLOOKUP($A1166,raw_아이건설넷목록!$B:$R,6,FALSE)</f>
        <v>#N/A</v>
      </c>
      <c r="F1166" s="115" t="e">
        <f>VLOOKUP($A1166,raw_아이건설넷목록!$B:$R,5,FALSE)</f>
        <v>#N/A</v>
      </c>
      <c r="G1166" s="184"/>
      <c r="H1166" s="115" t="e">
        <f>VLOOKUP($A1166,raw_아이건설넷목록!$B:$R,8,FALSE)</f>
        <v>#N/A</v>
      </c>
      <c r="I1166" s="114" t="e">
        <f>IF(E1166="","-",IF(E1166&lt;1000000000,낙찰하한율!$B$3,IF(AND(E1166&lt;5000000000,E1166&gt;=1000000000),낙찰하한율!$B$4,IF(AND(E1166&gt;=5000000000,E1166&lt;10000000000),낙찰하한율!$B$5,IF(AND(E1166&gt;=10000000000,E1166&lt;30000000000),낙찰하한율!$B$6)))))</f>
        <v>#N/A</v>
      </c>
      <c r="J1166" s="115" t="e">
        <f t="shared" si="400"/>
        <v>#N/A</v>
      </c>
      <c r="K1166" s="115" t="e">
        <f>VLOOKUP($A1166,raw_아이건설넷목록!$B:$R,9,FALSE)</f>
        <v>#N/A</v>
      </c>
      <c r="L1166" s="115" t="e">
        <f t="shared" si="401"/>
        <v>#N/A</v>
      </c>
      <c r="M1166" s="120" t="e">
        <f t="shared" si="402"/>
        <v>#N/A</v>
      </c>
      <c r="N1166" s="115" t="e">
        <f t="shared" si="403"/>
        <v>#N/A</v>
      </c>
      <c r="O1166" s="119" t="e">
        <f t="shared" si="404"/>
        <v>#N/A</v>
      </c>
      <c r="P1166" s="119"/>
      <c r="Q1166" s="116" t="e">
        <f t="shared" si="405"/>
        <v>#N/A</v>
      </c>
      <c r="R1166" s="134" t="e">
        <f>VLOOKUP(A1166,raw_아이건설넷결과!C:J,8,FALSE)</f>
        <v>#N/A</v>
      </c>
      <c r="S1166" s="115" t="e">
        <f>VLOOKUP(A1166,raw_아이건설넷결과!C:N,10,FALSE)</f>
        <v>#N/A</v>
      </c>
      <c r="T1166" s="126" t="e">
        <f t="shared" si="406"/>
        <v>#N/A</v>
      </c>
      <c r="U1166" s="123" t="e">
        <f t="shared" si="407"/>
        <v>#N/A</v>
      </c>
      <c r="V1166" s="123"/>
      <c r="W1166" s="178" t="e">
        <f>VLOOKUP(A1166,raw_아이건설넷결과!C:H,6,FALSE)</f>
        <v>#N/A</v>
      </c>
      <c r="X1166" s="84" t="e">
        <f t="shared" si="408"/>
        <v>#N/A</v>
      </c>
      <c r="Y1166" s="118" t="e">
        <f t="shared" si="409"/>
        <v>#N/A</v>
      </c>
      <c r="Z1166" s="121" t="e">
        <f t="shared" si="410"/>
        <v>#N/A</v>
      </c>
      <c r="AA1166" s="83" t="e">
        <f t="shared" si="411"/>
        <v>#N/A</v>
      </c>
      <c r="AB1166" s="118" t="e">
        <f t="shared" si="412"/>
        <v>#N/A</v>
      </c>
      <c r="AC1166" s="61" t="e">
        <f>INDEX(raw_공고목록!A:A,MATCH(직접!$A1166,raw_공고목록!C:C,0))</f>
        <v>#N/A</v>
      </c>
      <c r="AD1166" s="61" t="e">
        <f t="shared" si="413"/>
        <v>#N/A</v>
      </c>
      <c r="AE1166" s="186" t="e">
        <f>LEFT(VLOOKUP($A1166,raw_공고목록!$C:$X,7,FALSE),10)</f>
        <v>#N/A</v>
      </c>
      <c r="AF1166" s="9" t="e">
        <f>VLOOKUP(A1166,raw_부광!A:L,12,FALSE)</f>
        <v>#N/A</v>
      </c>
    </row>
    <row r="1167" spans="2:32" ht="12.6" customHeight="1">
      <c r="B1167" s="189" t="e">
        <f>VLOOKUP(A1167,raw_아이건설넷목록!$B:$R,2,FALSE)</f>
        <v>#N/A</v>
      </c>
      <c r="C1167" s="18" t="e">
        <f>VLOOKUP($A1167,raw_아이건설넷목록!$B:$R,10,FALSE)</f>
        <v>#N/A</v>
      </c>
      <c r="D1167" s="19" t="s">
        <v>20</v>
      </c>
      <c r="E1167" s="115" t="e">
        <f>VLOOKUP($A1167,raw_아이건설넷목록!$B:$R,6,FALSE)</f>
        <v>#N/A</v>
      </c>
      <c r="F1167" s="115" t="e">
        <f>VLOOKUP($A1167,raw_아이건설넷목록!$B:$R,5,FALSE)</f>
        <v>#N/A</v>
      </c>
      <c r="G1167" s="184"/>
      <c r="H1167" s="115" t="e">
        <f>VLOOKUP($A1167,raw_아이건설넷목록!$B:$R,8,FALSE)</f>
        <v>#N/A</v>
      </c>
      <c r="I1167" s="114" t="e">
        <f>IF(E1167="","-",IF(E1167&lt;1000000000,낙찰하한율!$B$3,IF(AND(E1167&lt;5000000000,E1167&gt;=1000000000),낙찰하한율!$B$4,IF(AND(E1167&gt;=5000000000,E1167&lt;10000000000),낙찰하한율!$B$5,IF(AND(E1167&gt;=10000000000,E1167&lt;30000000000),낙찰하한율!$B$6)))))</f>
        <v>#N/A</v>
      </c>
      <c r="J1167" s="115" t="e">
        <f t="shared" si="400"/>
        <v>#N/A</v>
      </c>
      <c r="K1167" s="115" t="e">
        <f>VLOOKUP($A1167,raw_아이건설넷목록!$B:$R,9,FALSE)</f>
        <v>#N/A</v>
      </c>
      <c r="L1167" s="115" t="e">
        <f t="shared" si="401"/>
        <v>#N/A</v>
      </c>
      <c r="M1167" s="120" t="e">
        <f t="shared" si="402"/>
        <v>#N/A</v>
      </c>
      <c r="N1167" s="115" t="e">
        <f t="shared" si="403"/>
        <v>#N/A</v>
      </c>
      <c r="O1167" s="119" t="e">
        <f t="shared" si="404"/>
        <v>#N/A</v>
      </c>
      <c r="P1167" s="119"/>
      <c r="Q1167" s="116" t="e">
        <f t="shared" si="405"/>
        <v>#N/A</v>
      </c>
      <c r="R1167" s="134" t="e">
        <f>VLOOKUP(A1167,raw_아이건설넷결과!C:J,8,FALSE)</f>
        <v>#N/A</v>
      </c>
      <c r="S1167" s="115" t="e">
        <f>VLOOKUP(A1167,raw_아이건설넷결과!C:N,10,FALSE)</f>
        <v>#N/A</v>
      </c>
      <c r="T1167" s="126" t="e">
        <f t="shared" si="406"/>
        <v>#N/A</v>
      </c>
      <c r="U1167" s="123" t="e">
        <f t="shared" si="407"/>
        <v>#N/A</v>
      </c>
      <c r="V1167" s="123"/>
      <c r="W1167" s="178" t="e">
        <f>VLOOKUP(A1167,raw_아이건설넷결과!C:H,6,FALSE)</f>
        <v>#N/A</v>
      </c>
      <c r="X1167" s="84" t="e">
        <f t="shared" si="408"/>
        <v>#N/A</v>
      </c>
      <c r="Y1167" s="118" t="e">
        <f t="shared" si="409"/>
        <v>#N/A</v>
      </c>
      <c r="Z1167" s="121" t="e">
        <f t="shared" si="410"/>
        <v>#N/A</v>
      </c>
      <c r="AA1167" s="83" t="e">
        <f t="shared" si="411"/>
        <v>#N/A</v>
      </c>
      <c r="AB1167" s="118" t="e">
        <f t="shared" si="412"/>
        <v>#N/A</v>
      </c>
      <c r="AC1167" s="61" t="e">
        <f>INDEX(raw_공고목록!A:A,MATCH(직접!$A1167,raw_공고목록!C:C,0))</f>
        <v>#N/A</v>
      </c>
      <c r="AD1167" s="61" t="e">
        <f t="shared" si="413"/>
        <v>#N/A</v>
      </c>
      <c r="AE1167" s="186" t="e">
        <f>LEFT(VLOOKUP($A1167,raw_공고목록!$C:$X,7,FALSE),10)</f>
        <v>#N/A</v>
      </c>
      <c r="AF1167" s="9" t="e">
        <f>VLOOKUP(A1167,raw_부광!A:L,12,FALSE)</f>
        <v>#N/A</v>
      </c>
    </row>
    <row r="1168" spans="2:32" ht="12.6" customHeight="1">
      <c r="B1168" s="189" t="e">
        <f>VLOOKUP(A1168,raw_아이건설넷목록!$B:$R,2,FALSE)</f>
        <v>#N/A</v>
      </c>
      <c r="C1168" s="18" t="e">
        <f>VLOOKUP($A1168,raw_아이건설넷목록!$B:$R,10,FALSE)</f>
        <v>#N/A</v>
      </c>
      <c r="D1168" s="19" t="s">
        <v>20</v>
      </c>
      <c r="E1168" s="115" t="e">
        <f>VLOOKUP($A1168,raw_아이건설넷목록!$B:$R,6,FALSE)</f>
        <v>#N/A</v>
      </c>
      <c r="F1168" s="115" t="e">
        <f>VLOOKUP($A1168,raw_아이건설넷목록!$B:$R,5,FALSE)</f>
        <v>#N/A</v>
      </c>
      <c r="G1168" s="184"/>
      <c r="H1168" s="115" t="e">
        <f>VLOOKUP($A1168,raw_아이건설넷목록!$B:$R,8,FALSE)</f>
        <v>#N/A</v>
      </c>
      <c r="I1168" s="114" t="e">
        <f>IF(E1168="","-",IF(E1168&lt;1000000000,낙찰하한율!$B$3,IF(AND(E1168&lt;5000000000,E1168&gt;=1000000000),낙찰하한율!$B$4,IF(AND(E1168&gt;=5000000000,E1168&lt;10000000000),낙찰하한율!$B$5,IF(AND(E1168&gt;=10000000000,E1168&lt;30000000000),낙찰하한율!$B$6)))))</f>
        <v>#N/A</v>
      </c>
      <c r="J1168" s="115" t="e">
        <f t="shared" si="400"/>
        <v>#N/A</v>
      </c>
      <c r="K1168" s="115" t="e">
        <f>VLOOKUP($A1168,raw_아이건설넷목록!$B:$R,9,FALSE)</f>
        <v>#N/A</v>
      </c>
      <c r="L1168" s="115" t="e">
        <f t="shared" si="401"/>
        <v>#N/A</v>
      </c>
      <c r="M1168" s="120" t="e">
        <f t="shared" si="402"/>
        <v>#N/A</v>
      </c>
      <c r="N1168" s="115" t="e">
        <f t="shared" si="403"/>
        <v>#N/A</v>
      </c>
      <c r="O1168" s="119" t="e">
        <f t="shared" si="404"/>
        <v>#N/A</v>
      </c>
      <c r="P1168" s="119"/>
      <c r="Q1168" s="116" t="e">
        <f t="shared" si="405"/>
        <v>#N/A</v>
      </c>
      <c r="R1168" s="134" t="e">
        <f>VLOOKUP(A1168,raw_아이건설넷결과!C:J,8,FALSE)</f>
        <v>#N/A</v>
      </c>
      <c r="S1168" s="115" t="e">
        <f>VLOOKUP(A1168,raw_아이건설넷결과!C:N,10,FALSE)</f>
        <v>#N/A</v>
      </c>
      <c r="T1168" s="126" t="e">
        <f t="shared" si="406"/>
        <v>#N/A</v>
      </c>
      <c r="U1168" s="123" t="e">
        <f t="shared" si="407"/>
        <v>#N/A</v>
      </c>
      <c r="V1168" s="123"/>
      <c r="W1168" s="178" t="e">
        <f>VLOOKUP(A1168,raw_아이건설넷결과!C:H,6,FALSE)</f>
        <v>#N/A</v>
      </c>
      <c r="X1168" s="84" t="e">
        <f t="shared" si="408"/>
        <v>#N/A</v>
      </c>
      <c r="Y1168" s="118" t="e">
        <f t="shared" si="409"/>
        <v>#N/A</v>
      </c>
      <c r="Z1168" s="121" t="e">
        <f t="shared" si="410"/>
        <v>#N/A</v>
      </c>
      <c r="AA1168" s="83" t="e">
        <f t="shared" si="411"/>
        <v>#N/A</v>
      </c>
      <c r="AB1168" s="118" t="e">
        <f t="shared" si="412"/>
        <v>#N/A</v>
      </c>
      <c r="AC1168" s="61" t="e">
        <f>INDEX(raw_공고목록!A:A,MATCH(직접!$A1168,raw_공고목록!C:C,0))</f>
        <v>#N/A</v>
      </c>
      <c r="AD1168" s="61" t="e">
        <f t="shared" si="413"/>
        <v>#N/A</v>
      </c>
      <c r="AE1168" s="186" t="e">
        <f>LEFT(VLOOKUP($A1168,raw_공고목록!$C:$X,7,FALSE),10)</f>
        <v>#N/A</v>
      </c>
      <c r="AF1168" s="9" t="e">
        <f>VLOOKUP(A1168,raw_부광!A:L,12,FALSE)</f>
        <v>#N/A</v>
      </c>
    </row>
    <row r="1169" spans="2:32" ht="12.6" customHeight="1">
      <c r="B1169" s="189" t="e">
        <f>VLOOKUP(A1169,raw_아이건설넷목록!$B:$R,2,FALSE)</f>
        <v>#N/A</v>
      </c>
      <c r="C1169" s="18" t="e">
        <f>VLOOKUP($A1169,raw_아이건설넷목록!$B:$R,10,FALSE)</f>
        <v>#N/A</v>
      </c>
      <c r="D1169" s="19" t="s">
        <v>20</v>
      </c>
      <c r="E1169" s="115" t="e">
        <f>VLOOKUP($A1169,raw_아이건설넷목록!$B:$R,6,FALSE)</f>
        <v>#N/A</v>
      </c>
      <c r="F1169" s="115" t="e">
        <f>VLOOKUP($A1169,raw_아이건설넷목록!$B:$R,5,FALSE)</f>
        <v>#N/A</v>
      </c>
      <c r="G1169" s="184"/>
      <c r="H1169" s="115" t="e">
        <f>VLOOKUP($A1169,raw_아이건설넷목록!$B:$R,8,FALSE)</f>
        <v>#N/A</v>
      </c>
      <c r="I1169" s="114" t="e">
        <f>IF(E1169="","-",IF(E1169&lt;1000000000,낙찰하한율!$B$3,IF(AND(E1169&lt;5000000000,E1169&gt;=1000000000),낙찰하한율!$B$4,IF(AND(E1169&gt;=5000000000,E1169&lt;10000000000),낙찰하한율!$B$5,IF(AND(E1169&gt;=10000000000,E1169&lt;30000000000),낙찰하한율!$B$6)))))</f>
        <v>#N/A</v>
      </c>
      <c r="J1169" s="115" t="e">
        <f t="shared" si="400"/>
        <v>#N/A</v>
      </c>
      <c r="K1169" s="115" t="e">
        <f>VLOOKUP($A1169,raw_아이건설넷목록!$B:$R,9,FALSE)</f>
        <v>#N/A</v>
      </c>
      <c r="L1169" s="115" t="e">
        <f t="shared" si="401"/>
        <v>#N/A</v>
      </c>
      <c r="M1169" s="120" t="e">
        <f t="shared" si="402"/>
        <v>#N/A</v>
      </c>
      <c r="N1169" s="115" t="e">
        <f t="shared" si="403"/>
        <v>#N/A</v>
      </c>
      <c r="O1169" s="119" t="e">
        <f t="shared" si="404"/>
        <v>#N/A</v>
      </c>
      <c r="P1169" s="119"/>
      <c r="Q1169" s="116" t="e">
        <f t="shared" si="405"/>
        <v>#N/A</v>
      </c>
      <c r="R1169" s="134" t="e">
        <f>VLOOKUP(A1169,raw_아이건설넷결과!C:J,8,FALSE)</f>
        <v>#N/A</v>
      </c>
      <c r="S1169" s="115" t="e">
        <f>VLOOKUP(A1169,raw_아이건설넷결과!C:N,10,FALSE)</f>
        <v>#N/A</v>
      </c>
      <c r="T1169" s="126" t="e">
        <f t="shared" si="406"/>
        <v>#N/A</v>
      </c>
      <c r="U1169" s="123" t="e">
        <f t="shared" si="407"/>
        <v>#N/A</v>
      </c>
      <c r="V1169" s="123"/>
      <c r="W1169" s="178" t="e">
        <f>VLOOKUP(A1169,raw_아이건설넷결과!C:H,6,FALSE)</f>
        <v>#N/A</v>
      </c>
      <c r="X1169" s="84" t="e">
        <f t="shared" si="408"/>
        <v>#N/A</v>
      </c>
      <c r="Y1169" s="118" t="e">
        <f t="shared" si="409"/>
        <v>#N/A</v>
      </c>
      <c r="Z1169" s="121" t="e">
        <f t="shared" si="410"/>
        <v>#N/A</v>
      </c>
      <c r="AA1169" s="83" t="e">
        <f t="shared" si="411"/>
        <v>#N/A</v>
      </c>
      <c r="AB1169" s="118" t="e">
        <f t="shared" si="412"/>
        <v>#N/A</v>
      </c>
      <c r="AC1169" s="61" t="e">
        <f>INDEX(raw_공고목록!A:A,MATCH(직접!$A1169,raw_공고목록!C:C,0))</f>
        <v>#N/A</v>
      </c>
      <c r="AD1169" s="61" t="e">
        <f t="shared" si="413"/>
        <v>#N/A</v>
      </c>
      <c r="AE1169" s="186" t="e">
        <f>LEFT(VLOOKUP($A1169,raw_공고목록!$C:$X,7,FALSE),10)</f>
        <v>#N/A</v>
      </c>
      <c r="AF1169" s="9" t="e">
        <f>VLOOKUP(A1169,raw_부광!A:L,12,FALSE)</f>
        <v>#N/A</v>
      </c>
    </row>
    <row r="1170" spans="2:32" ht="12.6" customHeight="1">
      <c r="B1170" s="189" t="e">
        <f>VLOOKUP(A1170,raw_아이건설넷목록!$B:$R,2,FALSE)</f>
        <v>#N/A</v>
      </c>
      <c r="C1170" s="18" t="e">
        <f>VLOOKUP($A1170,raw_아이건설넷목록!$B:$R,10,FALSE)</f>
        <v>#N/A</v>
      </c>
      <c r="D1170" s="19" t="s">
        <v>20</v>
      </c>
      <c r="E1170" s="115" t="e">
        <f>VLOOKUP($A1170,raw_아이건설넷목록!$B:$R,6,FALSE)</f>
        <v>#N/A</v>
      </c>
      <c r="F1170" s="115" t="e">
        <f>VLOOKUP($A1170,raw_아이건설넷목록!$B:$R,5,FALSE)</f>
        <v>#N/A</v>
      </c>
      <c r="G1170" s="184"/>
      <c r="H1170" s="115" t="e">
        <f>VLOOKUP($A1170,raw_아이건설넷목록!$B:$R,8,FALSE)</f>
        <v>#N/A</v>
      </c>
      <c r="I1170" s="114" t="e">
        <f>IF(E1170="","-",IF(E1170&lt;1000000000,낙찰하한율!$B$3,IF(AND(E1170&lt;5000000000,E1170&gt;=1000000000),낙찰하한율!$B$4,IF(AND(E1170&gt;=5000000000,E1170&lt;10000000000),낙찰하한율!$B$5,IF(AND(E1170&gt;=10000000000,E1170&lt;30000000000),낙찰하한율!$B$6)))))</f>
        <v>#N/A</v>
      </c>
      <c r="J1170" s="115" t="e">
        <f t="shared" si="400"/>
        <v>#N/A</v>
      </c>
      <c r="K1170" s="115" t="e">
        <f>VLOOKUP($A1170,raw_아이건설넷목록!$B:$R,9,FALSE)</f>
        <v>#N/A</v>
      </c>
      <c r="L1170" s="115" t="e">
        <f t="shared" si="401"/>
        <v>#N/A</v>
      </c>
      <c r="M1170" s="120" t="e">
        <f t="shared" si="402"/>
        <v>#N/A</v>
      </c>
      <c r="N1170" s="115" t="e">
        <f t="shared" si="403"/>
        <v>#N/A</v>
      </c>
      <c r="O1170" s="119" t="e">
        <f t="shared" si="404"/>
        <v>#N/A</v>
      </c>
      <c r="P1170" s="119"/>
      <c r="Q1170" s="116" t="e">
        <f t="shared" si="405"/>
        <v>#N/A</v>
      </c>
      <c r="R1170" s="134" t="e">
        <f>VLOOKUP(A1170,raw_아이건설넷결과!C:J,8,FALSE)</f>
        <v>#N/A</v>
      </c>
      <c r="S1170" s="115" t="e">
        <f>VLOOKUP(A1170,raw_아이건설넷결과!C:N,10,FALSE)</f>
        <v>#N/A</v>
      </c>
      <c r="T1170" s="126" t="e">
        <f t="shared" si="406"/>
        <v>#N/A</v>
      </c>
      <c r="U1170" s="123" t="e">
        <f t="shared" si="407"/>
        <v>#N/A</v>
      </c>
      <c r="V1170" s="123"/>
      <c r="W1170" s="178" t="e">
        <f>VLOOKUP(A1170,raw_아이건설넷결과!C:H,6,FALSE)</f>
        <v>#N/A</v>
      </c>
      <c r="X1170" s="84" t="e">
        <f t="shared" si="408"/>
        <v>#N/A</v>
      </c>
      <c r="Y1170" s="118" t="e">
        <f t="shared" si="409"/>
        <v>#N/A</v>
      </c>
      <c r="Z1170" s="121" t="e">
        <f t="shared" si="410"/>
        <v>#N/A</v>
      </c>
      <c r="AA1170" s="83" t="e">
        <f t="shared" si="411"/>
        <v>#N/A</v>
      </c>
      <c r="AB1170" s="118" t="e">
        <f t="shared" si="412"/>
        <v>#N/A</v>
      </c>
      <c r="AC1170" s="61" t="e">
        <f>INDEX(raw_공고목록!A:A,MATCH(직접!$A1170,raw_공고목록!C:C,0))</f>
        <v>#N/A</v>
      </c>
      <c r="AD1170" s="61" t="e">
        <f t="shared" si="413"/>
        <v>#N/A</v>
      </c>
      <c r="AE1170" s="186" t="e">
        <f>LEFT(VLOOKUP($A1170,raw_공고목록!$C:$X,7,FALSE),10)</f>
        <v>#N/A</v>
      </c>
      <c r="AF1170" s="9" t="e">
        <f>VLOOKUP(A1170,raw_부광!A:L,12,FALSE)</f>
        <v>#N/A</v>
      </c>
    </row>
    <row r="1171" spans="2:32" ht="12.6" customHeight="1">
      <c r="B1171" s="189" t="e">
        <f>VLOOKUP(A1171,raw_아이건설넷목록!$B:$R,2,FALSE)</f>
        <v>#N/A</v>
      </c>
      <c r="C1171" s="18" t="e">
        <f>VLOOKUP($A1171,raw_아이건설넷목록!$B:$R,10,FALSE)</f>
        <v>#N/A</v>
      </c>
      <c r="D1171" s="19" t="s">
        <v>20</v>
      </c>
      <c r="E1171" s="115" t="e">
        <f>VLOOKUP($A1171,raw_아이건설넷목록!$B:$R,6,FALSE)</f>
        <v>#N/A</v>
      </c>
      <c r="F1171" s="115" t="e">
        <f>VLOOKUP($A1171,raw_아이건설넷목록!$B:$R,5,FALSE)</f>
        <v>#N/A</v>
      </c>
      <c r="G1171" s="184"/>
      <c r="H1171" s="115" t="e">
        <f>VLOOKUP($A1171,raw_아이건설넷목록!$B:$R,8,FALSE)</f>
        <v>#N/A</v>
      </c>
      <c r="I1171" s="114" t="e">
        <f>IF(E1171="","-",IF(E1171&lt;1000000000,낙찰하한율!$B$3,IF(AND(E1171&lt;5000000000,E1171&gt;=1000000000),낙찰하한율!$B$4,IF(AND(E1171&gt;=5000000000,E1171&lt;10000000000),낙찰하한율!$B$5,IF(AND(E1171&gt;=10000000000,E1171&lt;30000000000),낙찰하한율!$B$6)))))</f>
        <v>#N/A</v>
      </c>
      <c r="J1171" s="115" t="e">
        <f t="shared" si="400"/>
        <v>#N/A</v>
      </c>
      <c r="K1171" s="115" t="e">
        <f>VLOOKUP($A1171,raw_아이건설넷목록!$B:$R,9,FALSE)</f>
        <v>#N/A</v>
      </c>
      <c r="L1171" s="115" t="e">
        <f t="shared" si="401"/>
        <v>#N/A</v>
      </c>
      <c r="M1171" s="120" t="e">
        <f t="shared" si="402"/>
        <v>#N/A</v>
      </c>
      <c r="N1171" s="115" t="e">
        <f t="shared" si="403"/>
        <v>#N/A</v>
      </c>
      <c r="O1171" s="119" t="e">
        <f t="shared" si="404"/>
        <v>#N/A</v>
      </c>
      <c r="P1171" s="119"/>
      <c r="Q1171" s="116" t="e">
        <f t="shared" si="405"/>
        <v>#N/A</v>
      </c>
      <c r="R1171" s="134" t="e">
        <f>VLOOKUP(A1171,raw_아이건설넷결과!C:J,8,FALSE)</f>
        <v>#N/A</v>
      </c>
      <c r="S1171" s="115" t="e">
        <f>VLOOKUP(A1171,raw_아이건설넷결과!C:N,10,FALSE)</f>
        <v>#N/A</v>
      </c>
      <c r="T1171" s="126" t="e">
        <f t="shared" si="406"/>
        <v>#N/A</v>
      </c>
      <c r="U1171" s="123" t="e">
        <f t="shared" si="407"/>
        <v>#N/A</v>
      </c>
      <c r="V1171" s="123"/>
      <c r="W1171" s="178" t="e">
        <f>VLOOKUP(A1171,raw_아이건설넷결과!C:H,6,FALSE)</f>
        <v>#N/A</v>
      </c>
      <c r="X1171" s="84" t="e">
        <f t="shared" si="408"/>
        <v>#N/A</v>
      </c>
      <c r="Y1171" s="118" t="e">
        <f t="shared" si="409"/>
        <v>#N/A</v>
      </c>
      <c r="Z1171" s="121" t="e">
        <f t="shared" si="410"/>
        <v>#N/A</v>
      </c>
      <c r="AA1171" s="83" t="e">
        <f t="shared" si="411"/>
        <v>#N/A</v>
      </c>
      <c r="AB1171" s="118" t="e">
        <f t="shared" si="412"/>
        <v>#N/A</v>
      </c>
      <c r="AC1171" s="61" t="e">
        <f>INDEX(raw_공고목록!A:A,MATCH(직접!$A1171,raw_공고목록!C:C,0))</f>
        <v>#N/A</v>
      </c>
      <c r="AD1171" s="61" t="e">
        <f t="shared" si="413"/>
        <v>#N/A</v>
      </c>
      <c r="AE1171" s="186" t="e">
        <f>LEFT(VLOOKUP($A1171,raw_공고목록!$C:$X,7,FALSE),10)</f>
        <v>#N/A</v>
      </c>
      <c r="AF1171" s="9" t="e">
        <f>VLOOKUP(A1171,raw_부광!A:L,12,FALSE)</f>
        <v>#N/A</v>
      </c>
    </row>
    <row r="1172" spans="2:32" ht="12.6" customHeight="1">
      <c r="B1172" s="189" t="e">
        <f>VLOOKUP(A1172,raw_아이건설넷목록!$B:$R,2,FALSE)</f>
        <v>#N/A</v>
      </c>
      <c r="C1172" s="18" t="e">
        <f>VLOOKUP($A1172,raw_아이건설넷목록!$B:$R,10,FALSE)</f>
        <v>#N/A</v>
      </c>
      <c r="D1172" s="19" t="s">
        <v>20</v>
      </c>
      <c r="E1172" s="115" t="e">
        <f>VLOOKUP($A1172,raw_아이건설넷목록!$B:$R,6,FALSE)</f>
        <v>#N/A</v>
      </c>
      <c r="F1172" s="115" t="e">
        <f>VLOOKUP($A1172,raw_아이건설넷목록!$B:$R,5,FALSE)</f>
        <v>#N/A</v>
      </c>
      <c r="G1172" s="184"/>
      <c r="H1172" s="115" t="e">
        <f>VLOOKUP($A1172,raw_아이건설넷목록!$B:$R,8,FALSE)</f>
        <v>#N/A</v>
      </c>
      <c r="I1172" s="114" t="e">
        <f>IF(E1172="","-",IF(E1172&lt;1000000000,낙찰하한율!$B$3,IF(AND(E1172&lt;5000000000,E1172&gt;=1000000000),낙찰하한율!$B$4,IF(AND(E1172&gt;=5000000000,E1172&lt;10000000000),낙찰하한율!$B$5,IF(AND(E1172&gt;=10000000000,E1172&lt;30000000000),낙찰하한율!$B$6)))))</f>
        <v>#N/A</v>
      </c>
      <c r="J1172" s="115" t="e">
        <f t="shared" si="400"/>
        <v>#N/A</v>
      </c>
      <c r="K1172" s="115" t="e">
        <f>VLOOKUP($A1172,raw_아이건설넷목록!$B:$R,9,FALSE)</f>
        <v>#N/A</v>
      </c>
      <c r="L1172" s="115" t="e">
        <f t="shared" si="401"/>
        <v>#N/A</v>
      </c>
      <c r="M1172" s="120" t="e">
        <f t="shared" si="402"/>
        <v>#N/A</v>
      </c>
      <c r="N1172" s="115" t="e">
        <f t="shared" si="403"/>
        <v>#N/A</v>
      </c>
      <c r="O1172" s="119" t="e">
        <f t="shared" si="404"/>
        <v>#N/A</v>
      </c>
      <c r="P1172" s="119"/>
      <c r="Q1172" s="116" t="e">
        <f t="shared" si="405"/>
        <v>#N/A</v>
      </c>
      <c r="R1172" s="134" t="e">
        <f>VLOOKUP(A1172,raw_아이건설넷결과!C:J,8,FALSE)</f>
        <v>#N/A</v>
      </c>
      <c r="S1172" s="115" t="e">
        <f>VLOOKUP(A1172,raw_아이건설넷결과!C:N,10,FALSE)</f>
        <v>#N/A</v>
      </c>
      <c r="T1172" s="126" t="e">
        <f t="shared" si="406"/>
        <v>#N/A</v>
      </c>
      <c r="U1172" s="123" t="e">
        <f t="shared" si="407"/>
        <v>#N/A</v>
      </c>
      <c r="V1172" s="123"/>
      <c r="W1172" s="178" t="e">
        <f>VLOOKUP(A1172,raw_아이건설넷결과!C:H,6,FALSE)</f>
        <v>#N/A</v>
      </c>
      <c r="X1172" s="84" t="e">
        <f t="shared" si="408"/>
        <v>#N/A</v>
      </c>
      <c r="Y1172" s="118" t="e">
        <f t="shared" si="409"/>
        <v>#N/A</v>
      </c>
      <c r="Z1172" s="121" t="e">
        <f t="shared" si="410"/>
        <v>#N/A</v>
      </c>
      <c r="AA1172" s="83" t="e">
        <f t="shared" si="411"/>
        <v>#N/A</v>
      </c>
      <c r="AB1172" s="118" t="e">
        <f t="shared" si="412"/>
        <v>#N/A</v>
      </c>
      <c r="AC1172" s="61" t="e">
        <f>INDEX(raw_공고목록!A:A,MATCH(직접!$A1172,raw_공고목록!C:C,0))</f>
        <v>#N/A</v>
      </c>
      <c r="AD1172" s="61" t="e">
        <f t="shared" si="413"/>
        <v>#N/A</v>
      </c>
      <c r="AE1172" s="186" t="e">
        <f>LEFT(VLOOKUP($A1172,raw_공고목록!$C:$X,7,FALSE),10)</f>
        <v>#N/A</v>
      </c>
      <c r="AF1172" s="9" t="e">
        <f>VLOOKUP(A1172,raw_부광!A:L,12,FALSE)</f>
        <v>#N/A</v>
      </c>
    </row>
    <row r="1173" spans="2:32" ht="12.6" customHeight="1">
      <c r="B1173" s="189" t="e">
        <f>VLOOKUP(A1173,raw_아이건설넷목록!$B:$R,2,FALSE)</f>
        <v>#N/A</v>
      </c>
      <c r="C1173" s="18" t="e">
        <f>VLOOKUP($A1173,raw_아이건설넷목록!$B:$R,10,FALSE)</f>
        <v>#N/A</v>
      </c>
      <c r="D1173" s="19" t="s">
        <v>20</v>
      </c>
      <c r="E1173" s="115" t="e">
        <f>VLOOKUP($A1173,raw_아이건설넷목록!$B:$R,6,FALSE)</f>
        <v>#N/A</v>
      </c>
      <c r="F1173" s="115" t="e">
        <f>VLOOKUP($A1173,raw_아이건설넷목록!$B:$R,5,FALSE)</f>
        <v>#N/A</v>
      </c>
      <c r="G1173" s="184"/>
      <c r="H1173" s="115" t="e">
        <f>VLOOKUP($A1173,raw_아이건설넷목록!$B:$R,8,FALSE)</f>
        <v>#N/A</v>
      </c>
      <c r="I1173" s="114" t="e">
        <f>IF(E1173="","-",IF(E1173&lt;1000000000,낙찰하한율!$B$3,IF(AND(E1173&lt;5000000000,E1173&gt;=1000000000),낙찰하한율!$B$4,IF(AND(E1173&gt;=5000000000,E1173&lt;10000000000),낙찰하한율!$B$5,IF(AND(E1173&gt;=10000000000,E1173&lt;30000000000),낙찰하한율!$B$6)))))</f>
        <v>#N/A</v>
      </c>
      <c r="J1173" s="115" t="e">
        <f t="shared" si="400"/>
        <v>#N/A</v>
      </c>
      <c r="K1173" s="115" t="e">
        <f>VLOOKUP($A1173,raw_아이건설넷목록!$B:$R,9,FALSE)</f>
        <v>#N/A</v>
      </c>
      <c r="L1173" s="115" t="e">
        <f t="shared" si="401"/>
        <v>#N/A</v>
      </c>
      <c r="M1173" s="120" t="e">
        <f t="shared" si="402"/>
        <v>#N/A</v>
      </c>
      <c r="N1173" s="115" t="e">
        <f t="shared" si="403"/>
        <v>#N/A</v>
      </c>
      <c r="O1173" s="119" t="e">
        <f t="shared" si="404"/>
        <v>#N/A</v>
      </c>
      <c r="P1173" s="119"/>
      <c r="Q1173" s="116" t="e">
        <f t="shared" si="405"/>
        <v>#N/A</v>
      </c>
      <c r="R1173" s="134" t="e">
        <f>VLOOKUP(A1173,raw_아이건설넷결과!C:J,8,FALSE)</f>
        <v>#N/A</v>
      </c>
      <c r="S1173" s="115" t="e">
        <f>VLOOKUP(A1173,raw_아이건설넷결과!C:N,10,FALSE)</f>
        <v>#N/A</v>
      </c>
      <c r="T1173" s="126" t="e">
        <f t="shared" si="406"/>
        <v>#N/A</v>
      </c>
      <c r="U1173" s="123" t="e">
        <f t="shared" si="407"/>
        <v>#N/A</v>
      </c>
      <c r="V1173" s="123"/>
      <c r="W1173" s="178" t="e">
        <f>VLOOKUP(A1173,raw_아이건설넷결과!C:H,6,FALSE)</f>
        <v>#N/A</v>
      </c>
      <c r="X1173" s="84" t="e">
        <f t="shared" si="408"/>
        <v>#N/A</v>
      </c>
      <c r="Y1173" s="118" t="e">
        <f t="shared" si="409"/>
        <v>#N/A</v>
      </c>
      <c r="Z1173" s="121" t="e">
        <f t="shared" si="410"/>
        <v>#N/A</v>
      </c>
      <c r="AA1173" s="83" t="e">
        <f t="shared" si="411"/>
        <v>#N/A</v>
      </c>
      <c r="AB1173" s="118" t="e">
        <f t="shared" si="412"/>
        <v>#N/A</v>
      </c>
      <c r="AC1173" s="61" t="e">
        <f>INDEX(raw_공고목록!A:A,MATCH(직접!$A1173,raw_공고목록!C:C,0))</f>
        <v>#N/A</v>
      </c>
      <c r="AD1173" s="61" t="e">
        <f t="shared" si="413"/>
        <v>#N/A</v>
      </c>
      <c r="AE1173" s="186" t="e">
        <f>LEFT(VLOOKUP($A1173,raw_공고목록!$C:$X,7,FALSE),10)</f>
        <v>#N/A</v>
      </c>
      <c r="AF1173" s="9" t="e">
        <f>VLOOKUP(A1173,raw_부광!A:L,12,FALSE)</f>
        <v>#N/A</v>
      </c>
    </row>
    <row r="1174" spans="2:32" ht="12.6" customHeight="1">
      <c r="B1174" s="189" t="e">
        <f>VLOOKUP(A1174,raw_아이건설넷목록!$B:$R,2,FALSE)</f>
        <v>#N/A</v>
      </c>
      <c r="C1174" s="18" t="e">
        <f>VLOOKUP($A1174,raw_아이건설넷목록!$B:$R,10,FALSE)</f>
        <v>#N/A</v>
      </c>
      <c r="D1174" s="19" t="s">
        <v>20</v>
      </c>
      <c r="E1174" s="115" t="e">
        <f>VLOOKUP($A1174,raw_아이건설넷목록!$B:$R,6,FALSE)</f>
        <v>#N/A</v>
      </c>
      <c r="F1174" s="115" t="e">
        <f>VLOOKUP($A1174,raw_아이건설넷목록!$B:$R,5,FALSE)</f>
        <v>#N/A</v>
      </c>
      <c r="G1174" s="184"/>
      <c r="H1174" s="115" t="e">
        <f>VLOOKUP($A1174,raw_아이건설넷목록!$B:$R,8,FALSE)</f>
        <v>#N/A</v>
      </c>
      <c r="I1174" s="114" t="e">
        <f>IF(E1174="","-",IF(E1174&lt;1000000000,낙찰하한율!$B$3,IF(AND(E1174&lt;5000000000,E1174&gt;=1000000000),낙찰하한율!$B$4,IF(AND(E1174&gt;=5000000000,E1174&lt;10000000000),낙찰하한율!$B$5,IF(AND(E1174&gt;=10000000000,E1174&lt;30000000000),낙찰하한율!$B$6)))))</f>
        <v>#N/A</v>
      </c>
      <c r="J1174" s="115" t="e">
        <f t="shared" si="400"/>
        <v>#N/A</v>
      </c>
      <c r="K1174" s="115" t="e">
        <f>VLOOKUP($A1174,raw_아이건설넷목록!$B:$R,9,FALSE)</f>
        <v>#N/A</v>
      </c>
      <c r="L1174" s="115" t="e">
        <f t="shared" si="401"/>
        <v>#N/A</v>
      </c>
      <c r="M1174" s="120" t="e">
        <f t="shared" si="402"/>
        <v>#N/A</v>
      </c>
      <c r="N1174" s="115" t="e">
        <f t="shared" si="403"/>
        <v>#N/A</v>
      </c>
      <c r="O1174" s="119" t="e">
        <f t="shared" si="404"/>
        <v>#N/A</v>
      </c>
      <c r="P1174" s="119"/>
      <c r="Q1174" s="116" t="e">
        <f t="shared" si="405"/>
        <v>#N/A</v>
      </c>
      <c r="R1174" s="134" t="e">
        <f>VLOOKUP(A1174,raw_아이건설넷결과!C:J,8,FALSE)</f>
        <v>#N/A</v>
      </c>
      <c r="S1174" s="115" t="e">
        <f>VLOOKUP(A1174,raw_아이건설넷결과!C:N,10,FALSE)</f>
        <v>#N/A</v>
      </c>
      <c r="T1174" s="126" t="e">
        <f t="shared" si="406"/>
        <v>#N/A</v>
      </c>
      <c r="U1174" s="123" t="e">
        <f t="shared" si="407"/>
        <v>#N/A</v>
      </c>
      <c r="V1174" s="123"/>
      <c r="W1174" s="178" t="e">
        <f>VLOOKUP(A1174,raw_아이건설넷결과!C:H,6,FALSE)</f>
        <v>#N/A</v>
      </c>
      <c r="X1174" s="84" t="e">
        <f t="shared" si="408"/>
        <v>#N/A</v>
      </c>
      <c r="Y1174" s="118" t="e">
        <f t="shared" si="409"/>
        <v>#N/A</v>
      </c>
      <c r="Z1174" s="121" t="e">
        <f t="shared" si="410"/>
        <v>#N/A</v>
      </c>
      <c r="AA1174" s="83" t="e">
        <f t="shared" si="411"/>
        <v>#N/A</v>
      </c>
      <c r="AB1174" s="118" t="e">
        <f t="shared" si="412"/>
        <v>#N/A</v>
      </c>
      <c r="AC1174" s="61" t="e">
        <f>INDEX(raw_공고목록!A:A,MATCH(직접!$A1174,raw_공고목록!C:C,0))</f>
        <v>#N/A</v>
      </c>
      <c r="AD1174" s="61" t="e">
        <f t="shared" si="413"/>
        <v>#N/A</v>
      </c>
      <c r="AE1174" s="186" t="e">
        <f>LEFT(VLOOKUP($A1174,raw_공고목록!$C:$X,7,FALSE),10)</f>
        <v>#N/A</v>
      </c>
      <c r="AF1174" s="9" t="e">
        <f>VLOOKUP(A1174,raw_부광!A:L,12,FALSE)</f>
        <v>#N/A</v>
      </c>
    </row>
    <row r="1175" spans="2:32" ht="12.6" customHeight="1">
      <c r="B1175" s="189" t="e">
        <f>VLOOKUP(A1175,raw_아이건설넷목록!$B:$R,2,FALSE)</f>
        <v>#N/A</v>
      </c>
      <c r="C1175" s="18" t="e">
        <f>VLOOKUP($A1175,raw_아이건설넷목록!$B:$R,10,FALSE)</f>
        <v>#N/A</v>
      </c>
      <c r="D1175" s="19" t="s">
        <v>20</v>
      </c>
      <c r="E1175" s="115" t="e">
        <f>VLOOKUP($A1175,raw_아이건설넷목록!$B:$R,6,FALSE)</f>
        <v>#N/A</v>
      </c>
      <c r="F1175" s="115" t="e">
        <f>VLOOKUP($A1175,raw_아이건설넷목록!$B:$R,5,FALSE)</f>
        <v>#N/A</v>
      </c>
      <c r="G1175" s="184"/>
      <c r="H1175" s="115" t="e">
        <f>VLOOKUP($A1175,raw_아이건설넷목록!$B:$R,8,FALSE)</f>
        <v>#N/A</v>
      </c>
      <c r="I1175" s="114" t="e">
        <f>IF(E1175="","-",IF(E1175&lt;1000000000,낙찰하한율!$B$3,IF(AND(E1175&lt;5000000000,E1175&gt;=1000000000),낙찰하한율!$B$4,IF(AND(E1175&gt;=5000000000,E1175&lt;10000000000),낙찰하한율!$B$5,IF(AND(E1175&gt;=10000000000,E1175&lt;30000000000),낙찰하한율!$B$6)))))</f>
        <v>#N/A</v>
      </c>
      <c r="J1175" s="115" t="e">
        <f t="shared" si="400"/>
        <v>#N/A</v>
      </c>
      <c r="K1175" s="115" t="e">
        <f>VLOOKUP($A1175,raw_아이건설넷목록!$B:$R,9,FALSE)</f>
        <v>#N/A</v>
      </c>
      <c r="L1175" s="115" t="e">
        <f t="shared" si="401"/>
        <v>#N/A</v>
      </c>
      <c r="M1175" s="120" t="e">
        <f t="shared" si="402"/>
        <v>#N/A</v>
      </c>
      <c r="N1175" s="115" t="e">
        <f t="shared" si="403"/>
        <v>#N/A</v>
      </c>
      <c r="O1175" s="119" t="e">
        <f t="shared" si="404"/>
        <v>#N/A</v>
      </c>
      <c r="P1175" s="119"/>
      <c r="Q1175" s="116" t="e">
        <f t="shared" si="405"/>
        <v>#N/A</v>
      </c>
      <c r="R1175" s="134" t="e">
        <f>VLOOKUP(A1175,raw_아이건설넷결과!C:J,8,FALSE)</f>
        <v>#N/A</v>
      </c>
      <c r="S1175" s="115" t="e">
        <f>VLOOKUP(A1175,raw_아이건설넷결과!C:N,10,FALSE)</f>
        <v>#N/A</v>
      </c>
      <c r="T1175" s="126" t="e">
        <f t="shared" si="406"/>
        <v>#N/A</v>
      </c>
      <c r="U1175" s="123" t="e">
        <f t="shared" si="407"/>
        <v>#N/A</v>
      </c>
      <c r="V1175" s="123"/>
      <c r="W1175" s="178" t="e">
        <f>VLOOKUP(A1175,raw_아이건설넷결과!C:H,6,FALSE)</f>
        <v>#N/A</v>
      </c>
      <c r="X1175" s="84" t="e">
        <f t="shared" si="408"/>
        <v>#N/A</v>
      </c>
      <c r="Y1175" s="118" t="e">
        <f t="shared" si="409"/>
        <v>#N/A</v>
      </c>
      <c r="Z1175" s="121" t="e">
        <f t="shared" si="410"/>
        <v>#N/A</v>
      </c>
      <c r="AA1175" s="83" t="e">
        <f t="shared" si="411"/>
        <v>#N/A</v>
      </c>
      <c r="AB1175" s="118" t="e">
        <f t="shared" si="412"/>
        <v>#N/A</v>
      </c>
      <c r="AC1175" s="61" t="e">
        <f>INDEX(raw_공고목록!A:A,MATCH(직접!$A1175,raw_공고목록!C:C,0))</f>
        <v>#N/A</v>
      </c>
      <c r="AD1175" s="61" t="e">
        <f t="shared" si="413"/>
        <v>#N/A</v>
      </c>
      <c r="AE1175" s="186" t="e">
        <f>LEFT(VLOOKUP($A1175,raw_공고목록!$C:$X,7,FALSE),10)</f>
        <v>#N/A</v>
      </c>
      <c r="AF1175" s="9" t="e">
        <f>VLOOKUP(A1175,raw_부광!A:L,12,FALSE)</f>
        <v>#N/A</v>
      </c>
    </row>
    <row r="1176" spans="2:32" ht="12.6" customHeight="1">
      <c r="B1176" s="189" t="e">
        <f>VLOOKUP(A1176,raw_아이건설넷목록!$B:$R,2,FALSE)</f>
        <v>#N/A</v>
      </c>
      <c r="C1176" s="18" t="e">
        <f>VLOOKUP($A1176,raw_아이건설넷목록!$B:$R,10,FALSE)</f>
        <v>#N/A</v>
      </c>
      <c r="D1176" s="19" t="s">
        <v>20</v>
      </c>
      <c r="E1176" s="115" t="e">
        <f>VLOOKUP($A1176,raw_아이건설넷목록!$B:$R,6,FALSE)</f>
        <v>#N/A</v>
      </c>
      <c r="F1176" s="115" t="e">
        <f>VLOOKUP($A1176,raw_아이건설넷목록!$B:$R,5,FALSE)</f>
        <v>#N/A</v>
      </c>
      <c r="G1176" s="184"/>
      <c r="H1176" s="115" t="e">
        <f>VLOOKUP($A1176,raw_아이건설넷목록!$B:$R,8,FALSE)</f>
        <v>#N/A</v>
      </c>
      <c r="I1176" s="114" t="e">
        <f>IF(E1176="","-",IF(E1176&lt;1000000000,낙찰하한율!$B$3,IF(AND(E1176&lt;5000000000,E1176&gt;=1000000000),낙찰하한율!$B$4,IF(AND(E1176&gt;=5000000000,E1176&lt;10000000000),낙찰하한율!$B$5,IF(AND(E1176&gt;=10000000000,E1176&lt;30000000000),낙찰하한율!$B$6)))))</f>
        <v>#N/A</v>
      </c>
      <c r="J1176" s="115" t="e">
        <f t="shared" si="400"/>
        <v>#N/A</v>
      </c>
      <c r="K1176" s="115" t="e">
        <f>VLOOKUP($A1176,raw_아이건설넷목록!$B:$R,9,FALSE)</f>
        <v>#N/A</v>
      </c>
      <c r="L1176" s="115" t="e">
        <f t="shared" si="401"/>
        <v>#N/A</v>
      </c>
      <c r="M1176" s="120" t="e">
        <f t="shared" si="402"/>
        <v>#N/A</v>
      </c>
      <c r="N1176" s="115" t="e">
        <f t="shared" si="403"/>
        <v>#N/A</v>
      </c>
      <c r="O1176" s="119" t="e">
        <f t="shared" si="404"/>
        <v>#N/A</v>
      </c>
      <c r="P1176" s="119"/>
      <c r="Q1176" s="116" t="e">
        <f t="shared" si="405"/>
        <v>#N/A</v>
      </c>
      <c r="R1176" s="134" t="e">
        <f>VLOOKUP(A1176,raw_아이건설넷결과!C:J,8,FALSE)</f>
        <v>#N/A</v>
      </c>
      <c r="S1176" s="115" t="e">
        <f>VLOOKUP(A1176,raw_아이건설넷결과!C:N,10,FALSE)</f>
        <v>#N/A</v>
      </c>
      <c r="T1176" s="126" t="e">
        <f t="shared" si="406"/>
        <v>#N/A</v>
      </c>
      <c r="U1176" s="123" t="e">
        <f t="shared" si="407"/>
        <v>#N/A</v>
      </c>
      <c r="V1176" s="123"/>
      <c r="W1176" s="178" t="e">
        <f>VLOOKUP(A1176,raw_아이건설넷결과!C:H,6,FALSE)</f>
        <v>#N/A</v>
      </c>
      <c r="X1176" s="84" t="e">
        <f t="shared" si="408"/>
        <v>#N/A</v>
      </c>
      <c r="Y1176" s="118" t="e">
        <f t="shared" si="409"/>
        <v>#N/A</v>
      </c>
      <c r="Z1176" s="121" t="e">
        <f t="shared" si="410"/>
        <v>#N/A</v>
      </c>
      <c r="AA1176" s="83" t="e">
        <f t="shared" si="411"/>
        <v>#N/A</v>
      </c>
      <c r="AB1176" s="118" t="e">
        <f t="shared" si="412"/>
        <v>#N/A</v>
      </c>
      <c r="AC1176" s="61" t="e">
        <f>INDEX(raw_공고목록!A:A,MATCH(직접!$A1176,raw_공고목록!C:C,0))</f>
        <v>#N/A</v>
      </c>
      <c r="AD1176" s="61" t="e">
        <f t="shared" si="413"/>
        <v>#N/A</v>
      </c>
      <c r="AE1176" s="186" t="e">
        <f>LEFT(VLOOKUP($A1176,raw_공고목록!$C:$X,7,FALSE),10)</f>
        <v>#N/A</v>
      </c>
      <c r="AF1176" s="9" t="e">
        <f>VLOOKUP(A1176,raw_부광!A:L,12,FALSE)</f>
        <v>#N/A</v>
      </c>
    </row>
    <row r="1177" spans="2:32" ht="12.6" customHeight="1">
      <c r="B1177" s="189" t="e">
        <f>VLOOKUP(A1177,raw_아이건설넷목록!$B:$R,2,FALSE)</f>
        <v>#N/A</v>
      </c>
      <c r="C1177" s="18" t="e">
        <f>VLOOKUP($A1177,raw_아이건설넷목록!$B:$R,10,FALSE)</f>
        <v>#N/A</v>
      </c>
      <c r="D1177" s="19" t="s">
        <v>20</v>
      </c>
      <c r="E1177" s="115" t="e">
        <f>VLOOKUP($A1177,raw_아이건설넷목록!$B:$R,6,FALSE)</f>
        <v>#N/A</v>
      </c>
      <c r="F1177" s="115" t="e">
        <f>VLOOKUP($A1177,raw_아이건설넷목록!$B:$R,5,FALSE)</f>
        <v>#N/A</v>
      </c>
      <c r="G1177" s="184"/>
      <c r="H1177" s="115" t="e">
        <f>VLOOKUP($A1177,raw_아이건설넷목록!$B:$R,8,FALSE)</f>
        <v>#N/A</v>
      </c>
      <c r="I1177" s="114" t="e">
        <f>IF(E1177="","-",IF(E1177&lt;1000000000,낙찰하한율!$B$3,IF(AND(E1177&lt;5000000000,E1177&gt;=1000000000),낙찰하한율!$B$4,IF(AND(E1177&gt;=5000000000,E1177&lt;10000000000),낙찰하한율!$B$5,IF(AND(E1177&gt;=10000000000,E1177&lt;30000000000),낙찰하한율!$B$6)))))</f>
        <v>#N/A</v>
      </c>
      <c r="J1177" s="115" t="e">
        <f t="shared" si="400"/>
        <v>#N/A</v>
      </c>
      <c r="K1177" s="115" t="e">
        <f>VLOOKUP($A1177,raw_아이건설넷목록!$B:$R,9,FALSE)</f>
        <v>#N/A</v>
      </c>
      <c r="L1177" s="115" t="e">
        <f t="shared" si="401"/>
        <v>#N/A</v>
      </c>
      <c r="M1177" s="120" t="e">
        <f t="shared" si="402"/>
        <v>#N/A</v>
      </c>
      <c r="N1177" s="115" t="e">
        <f t="shared" si="403"/>
        <v>#N/A</v>
      </c>
      <c r="O1177" s="119" t="e">
        <f t="shared" si="404"/>
        <v>#N/A</v>
      </c>
      <c r="P1177" s="119"/>
      <c r="Q1177" s="116" t="e">
        <f t="shared" si="405"/>
        <v>#N/A</v>
      </c>
      <c r="R1177" s="134" t="e">
        <f>VLOOKUP(A1177,raw_아이건설넷결과!C:J,8,FALSE)</f>
        <v>#N/A</v>
      </c>
      <c r="S1177" s="115" t="e">
        <f>VLOOKUP(A1177,raw_아이건설넷결과!C:N,10,FALSE)</f>
        <v>#N/A</v>
      </c>
      <c r="T1177" s="126" t="e">
        <f t="shared" si="406"/>
        <v>#N/A</v>
      </c>
      <c r="U1177" s="123" t="e">
        <f t="shared" si="407"/>
        <v>#N/A</v>
      </c>
      <c r="V1177" s="123"/>
      <c r="W1177" s="178" t="e">
        <f>VLOOKUP(A1177,raw_아이건설넷결과!C:H,6,FALSE)</f>
        <v>#N/A</v>
      </c>
      <c r="X1177" s="84" t="e">
        <f t="shared" si="408"/>
        <v>#N/A</v>
      </c>
      <c r="Y1177" s="118" t="e">
        <f t="shared" si="409"/>
        <v>#N/A</v>
      </c>
      <c r="Z1177" s="121" t="e">
        <f t="shared" si="410"/>
        <v>#N/A</v>
      </c>
      <c r="AA1177" s="83" t="e">
        <f t="shared" si="411"/>
        <v>#N/A</v>
      </c>
      <c r="AB1177" s="118" t="e">
        <f t="shared" si="412"/>
        <v>#N/A</v>
      </c>
      <c r="AC1177" s="61" t="e">
        <f>INDEX(raw_공고목록!A:A,MATCH(직접!$A1177,raw_공고목록!C:C,0))</f>
        <v>#N/A</v>
      </c>
      <c r="AD1177" s="61" t="e">
        <f t="shared" si="413"/>
        <v>#N/A</v>
      </c>
      <c r="AE1177" s="186" t="e">
        <f>LEFT(VLOOKUP($A1177,raw_공고목록!$C:$X,7,FALSE),10)</f>
        <v>#N/A</v>
      </c>
      <c r="AF1177" s="9" t="e">
        <f>VLOOKUP(A1177,raw_부광!A:L,12,FALSE)</f>
        <v>#N/A</v>
      </c>
    </row>
    <row r="1178" spans="2:32" ht="12.6" customHeight="1">
      <c r="B1178" s="189" t="e">
        <f>VLOOKUP(A1178,raw_아이건설넷목록!$B:$R,2,FALSE)</f>
        <v>#N/A</v>
      </c>
      <c r="C1178" s="18" t="e">
        <f>VLOOKUP($A1178,raw_아이건설넷목록!$B:$R,10,FALSE)</f>
        <v>#N/A</v>
      </c>
      <c r="D1178" s="19" t="s">
        <v>20</v>
      </c>
      <c r="E1178" s="115" t="e">
        <f>VLOOKUP($A1178,raw_아이건설넷목록!$B:$R,6,FALSE)</f>
        <v>#N/A</v>
      </c>
      <c r="F1178" s="115" t="e">
        <f>VLOOKUP($A1178,raw_아이건설넷목록!$B:$R,5,FALSE)</f>
        <v>#N/A</v>
      </c>
      <c r="G1178" s="184"/>
      <c r="H1178" s="115" t="e">
        <f>VLOOKUP($A1178,raw_아이건설넷목록!$B:$R,8,FALSE)</f>
        <v>#N/A</v>
      </c>
      <c r="I1178" s="114" t="e">
        <f>IF(E1178="","-",IF(E1178&lt;1000000000,낙찰하한율!$B$3,IF(AND(E1178&lt;5000000000,E1178&gt;=1000000000),낙찰하한율!$B$4,IF(AND(E1178&gt;=5000000000,E1178&lt;10000000000),낙찰하한율!$B$5,IF(AND(E1178&gt;=10000000000,E1178&lt;30000000000),낙찰하한율!$B$6)))))</f>
        <v>#N/A</v>
      </c>
      <c r="J1178" s="115" t="e">
        <f t="shared" si="400"/>
        <v>#N/A</v>
      </c>
      <c r="K1178" s="115" t="e">
        <f>VLOOKUP($A1178,raw_아이건설넷목록!$B:$R,9,FALSE)</f>
        <v>#N/A</v>
      </c>
      <c r="L1178" s="115" t="e">
        <f t="shared" si="401"/>
        <v>#N/A</v>
      </c>
      <c r="M1178" s="120" t="e">
        <f t="shared" si="402"/>
        <v>#N/A</v>
      </c>
      <c r="N1178" s="115" t="e">
        <f t="shared" si="403"/>
        <v>#N/A</v>
      </c>
      <c r="O1178" s="119" t="e">
        <f t="shared" si="404"/>
        <v>#N/A</v>
      </c>
      <c r="P1178" s="119"/>
      <c r="Q1178" s="116" t="e">
        <f t="shared" si="405"/>
        <v>#N/A</v>
      </c>
      <c r="R1178" s="134" t="e">
        <f>VLOOKUP(A1178,raw_아이건설넷결과!C:J,8,FALSE)</f>
        <v>#N/A</v>
      </c>
      <c r="S1178" s="115" t="e">
        <f>VLOOKUP(A1178,raw_아이건설넷결과!C:N,10,FALSE)</f>
        <v>#N/A</v>
      </c>
      <c r="T1178" s="126" t="e">
        <f t="shared" si="406"/>
        <v>#N/A</v>
      </c>
      <c r="U1178" s="123" t="e">
        <f t="shared" si="407"/>
        <v>#N/A</v>
      </c>
      <c r="V1178" s="123"/>
      <c r="W1178" s="178" t="e">
        <f>VLOOKUP(A1178,raw_아이건설넷결과!C:H,6,FALSE)</f>
        <v>#N/A</v>
      </c>
      <c r="X1178" s="84" t="e">
        <f t="shared" si="408"/>
        <v>#N/A</v>
      </c>
      <c r="Y1178" s="118" t="e">
        <f t="shared" si="409"/>
        <v>#N/A</v>
      </c>
      <c r="Z1178" s="121" t="e">
        <f t="shared" si="410"/>
        <v>#N/A</v>
      </c>
      <c r="AA1178" s="83" t="e">
        <f t="shared" si="411"/>
        <v>#N/A</v>
      </c>
      <c r="AB1178" s="118" t="e">
        <f t="shared" si="412"/>
        <v>#N/A</v>
      </c>
      <c r="AC1178" s="61" t="e">
        <f>INDEX(raw_공고목록!A:A,MATCH(직접!$A1178,raw_공고목록!C:C,0))</f>
        <v>#N/A</v>
      </c>
      <c r="AD1178" s="61" t="e">
        <f t="shared" si="413"/>
        <v>#N/A</v>
      </c>
      <c r="AE1178" s="186" t="e">
        <f>LEFT(VLOOKUP($A1178,raw_공고목록!$C:$X,7,FALSE),10)</f>
        <v>#N/A</v>
      </c>
      <c r="AF1178" s="9" t="e">
        <f>VLOOKUP(A1178,raw_부광!A:L,12,FALSE)</f>
        <v>#N/A</v>
      </c>
    </row>
    <row r="1179" spans="2:32" ht="12.6" customHeight="1">
      <c r="B1179" s="189" t="e">
        <f>VLOOKUP(A1179,raw_아이건설넷목록!$B:$R,2,FALSE)</f>
        <v>#N/A</v>
      </c>
      <c r="C1179" s="18" t="e">
        <f>VLOOKUP($A1179,raw_아이건설넷목록!$B:$R,10,FALSE)</f>
        <v>#N/A</v>
      </c>
      <c r="D1179" s="19" t="s">
        <v>20</v>
      </c>
      <c r="E1179" s="115" t="e">
        <f>VLOOKUP($A1179,raw_아이건설넷목록!$B:$R,6,FALSE)</f>
        <v>#N/A</v>
      </c>
      <c r="F1179" s="115" t="e">
        <f>VLOOKUP($A1179,raw_아이건설넷목록!$B:$R,5,FALSE)</f>
        <v>#N/A</v>
      </c>
      <c r="G1179" s="184"/>
      <c r="H1179" s="115" t="e">
        <f>VLOOKUP($A1179,raw_아이건설넷목록!$B:$R,8,FALSE)</f>
        <v>#N/A</v>
      </c>
      <c r="I1179" s="114" t="e">
        <f>IF(E1179="","-",IF(E1179&lt;1000000000,낙찰하한율!$B$3,IF(AND(E1179&lt;5000000000,E1179&gt;=1000000000),낙찰하한율!$B$4,IF(AND(E1179&gt;=5000000000,E1179&lt;10000000000),낙찰하한율!$B$5,IF(AND(E1179&gt;=10000000000,E1179&lt;30000000000),낙찰하한율!$B$6)))))</f>
        <v>#N/A</v>
      </c>
      <c r="J1179" s="115" t="e">
        <f t="shared" si="400"/>
        <v>#N/A</v>
      </c>
      <c r="K1179" s="115" t="e">
        <f>VLOOKUP($A1179,raw_아이건설넷목록!$B:$R,9,FALSE)</f>
        <v>#N/A</v>
      </c>
      <c r="L1179" s="115" t="e">
        <f t="shared" si="401"/>
        <v>#N/A</v>
      </c>
      <c r="M1179" s="120" t="e">
        <f t="shared" si="402"/>
        <v>#N/A</v>
      </c>
      <c r="N1179" s="115" t="e">
        <f t="shared" si="403"/>
        <v>#N/A</v>
      </c>
      <c r="O1179" s="119" t="e">
        <f t="shared" si="404"/>
        <v>#N/A</v>
      </c>
      <c r="P1179" s="119"/>
      <c r="Q1179" s="116" t="e">
        <f t="shared" si="405"/>
        <v>#N/A</v>
      </c>
      <c r="R1179" s="134" t="e">
        <f>VLOOKUP(A1179,raw_아이건설넷결과!C:J,8,FALSE)</f>
        <v>#N/A</v>
      </c>
      <c r="S1179" s="115" t="e">
        <f>VLOOKUP(A1179,raw_아이건설넷결과!C:N,10,FALSE)</f>
        <v>#N/A</v>
      </c>
      <c r="T1179" s="126" t="e">
        <f t="shared" si="406"/>
        <v>#N/A</v>
      </c>
      <c r="U1179" s="123" t="e">
        <f t="shared" si="407"/>
        <v>#N/A</v>
      </c>
      <c r="V1179" s="123"/>
      <c r="W1179" s="178" t="e">
        <f>VLOOKUP(A1179,raw_아이건설넷결과!C:H,6,FALSE)</f>
        <v>#N/A</v>
      </c>
      <c r="X1179" s="84" t="e">
        <f t="shared" si="408"/>
        <v>#N/A</v>
      </c>
      <c r="Y1179" s="118" t="e">
        <f t="shared" si="409"/>
        <v>#N/A</v>
      </c>
      <c r="Z1179" s="121" t="e">
        <f t="shared" si="410"/>
        <v>#N/A</v>
      </c>
      <c r="AA1179" s="83" t="e">
        <f t="shared" si="411"/>
        <v>#N/A</v>
      </c>
      <c r="AB1179" s="118" t="e">
        <f t="shared" si="412"/>
        <v>#N/A</v>
      </c>
      <c r="AC1179" s="61" t="e">
        <f>INDEX(raw_공고목록!A:A,MATCH(직접!$A1179,raw_공고목록!C:C,0))</f>
        <v>#N/A</v>
      </c>
      <c r="AD1179" s="61" t="e">
        <f t="shared" si="413"/>
        <v>#N/A</v>
      </c>
      <c r="AE1179" s="186" t="e">
        <f>LEFT(VLOOKUP($A1179,raw_공고목록!$C:$X,7,FALSE),10)</f>
        <v>#N/A</v>
      </c>
      <c r="AF1179" s="9" t="e">
        <f>VLOOKUP(A1179,raw_부광!A:L,12,FALSE)</f>
        <v>#N/A</v>
      </c>
    </row>
    <row r="1180" spans="2:32" ht="12.6" customHeight="1">
      <c r="B1180" s="189" t="e">
        <f>VLOOKUP(A1180,raw_아이건설넷목록!$B:$R,2,FALSE)</f>
        <v>#N/A</v>
      </c>
      <c r="C1180" s="18" t="e">
        <f>VLOOKUP($A1180,raw_아이건설넷목록!$B:$R,10,FALSE)</f>
        <v>#N/A</v>
      </c>
      <c r="D1180" s="19" t="s">
        <v>20</v>
      </c>
      <c r="E1180" s="115" t="e">
        <f>VLOOKUP($A1180,raw_아이건설넷목록!$B:$R,6,FALSE)</f>
        <v>#N/A</v>
      </c>
      <c r="F1180" s="115" t="e">
        <f>VLOOKUP($A1180,raw_아이건설넷목록!$B:$R,5,FALSE)</f>
        <v>#N/A</v>
      </c>
      <c r="G1180" s="184"/>
      <c r="H1180" s="115" t="e">
        <f>VLOOKUP($A1180,raw_아이건설넷목록!$B:$R,8,FALSE)</f>
        <v>#N/A</v>
      </c>
      <c r="I1180" s="114" t="e">
        <f>IF(E1180="","-",IF(E1180&lt;1000000000,낙찰하한율!$B$3,IF(AND(E1180&lt;5000000000,E1180&gt;=1000000000),낙찰하한율!$B$4,IF(AND(E1180&gt;=5000000000,E1180&lt;10000000000),낙찰하한율!$B$5,IF(AND(E1180&gt;=10000000000,E1180&lt;30000000000),낙찰하한율!$B$6)))))</f>
        <v>#N/A</v>
      </c>
      <c r="J1180" s="115" t="e">
        <f t="shared" si="400"/>
        <v>#N/A</v>
      </c>
      <c r="K1180" s="115" t="e">
        <f>VLOOKUP($A1180,raw_아이건설넷목록!$B:$R,9,FALSE)</f>
        <v>#N/A</v>
      </c>
      <c r="L1180" s="115" t="e">
        <f t="shared" si="401"/>
        <v>#N/A</v>
      </c>
      <c r="M1180" s="120" t="e">
        <f t="shared" si="402"/>
        <v>#N/A</v>
      </c>
      <c r="N1180" s="115" t="e">
        <f t="shared" si="403"/>
        <v>#N/A</v>
      </c>
      <c r="O1180" s="119" t="e">
        <f t="shared" si="404"/>
        <v>#N/A</v>
      </c>
      <c r="P1180" s="119"/>
      <c r="Q1180" s="116" t="e">
        <f t="shared" si="405"/>
        <v>#N/A</v>
      </c>
      <c r="R1180" s="134" t="e">
        <f>VLOOKUP(A1180,raw_아이건설넷결과!C:J,8,FALSE)</f>
        <v>#N/A</v>
      </c>
      <c r="S1180" s="115" t="e">
        <f>VLOOKUP(A1180,raw_아이건설넷결과!C:N,10,FALSE)</f>
        <v>#N/A</v>
      </c>
      <c r="T1180" s="126" t="e">
        <f t="shared" si="406"/>
        <v>#N/A</v>
      </c>
      <c r="U1180" s="123" t="e">
        <f t="shared" si="407"/>
        <v>#N/A</v>
      </c>
      <c r="V1180" s="123"/>
      <c r="W1180" s="178" t="e">
        <f>VLOOKUP(A1180,raw_아이건설넷결과!C:H,6,FALSE)</f>
        <v>#N/A</v>
      </c>
      <c r="X1180" s="84" t="e">
        <f t="shared" si="408"/>
        <v>#N/A</v>
      </c>
      <c r="Y1180" s="118" t="e">
        <f t="shared" si="409"/>
        <v>#N/A</v>
      </c>
      <c r="Z1180" s="121" t="e">
        <f t="shared" si="410"/>
        <v>#N/A</v>
      </c>
      <c r="AA1180" s="83" t="e">
        <f t="shared" si="411"/>
        <v>#N/A</v>
      </c>
      <c r="AB1180" s="118" t="e">
        <f t="shared" si="412"/>
        <v>#N/A</v>
      </c>
      <c r="AC1180" s="61" t="e">
        <f>INDEX(raw_공고목록!A:A,MATCH(직접!$A1180,raw_공고목록!C:C,0))</f>
        <v>#N/A</v>
      </c>
      <c r="AD1180" s="61" t="e">
        <f t="shared" si="413"/>
        <v>#N/A</v>
      </c>
      <c r="AE1180" s="186" t="e">
        <f>LEFT(VLOOKUP($A1180,raw_공고목록!$C:$X,7,FALSE),10)</f>
        <v>#N/A</v>
      </c>
      <c r="AF1180" s="9" t="e">
        <f>VLOOKUP(A1180,raw_부광!A:L,12,FALSE)</f>
        <v>#N/A</v>
      </c>
    </row>
    <row r="1181" spans="2:32" ht="12.6" customHeight="1">
      <c r="B1181" s="189" t="e">
        <f>VLOOKUP(A1181,raw_아이건설넷목록!$B:$R,2,FALSE)</f>
        <v>#N/A</v>
      </c>
      <c r="C1181" s="18" t="e">
        <f>VLOOKUP($A1181,raw_아이건설넷목록!$B:$R,10,FALSE)</f>
        <v>#N/A</v>
      </c>
      <c r="D1181" s="19" t="s">
        <v>20</v>
      </c>
      <c r="E1181" s="115" t="e">
        <f>VLOOKUP($A1181,raw_아이건설넷목록!$B:$R,6,FALSE)</f>
        <v>#N/A</v>
      </c>
      <c r="F1181" s="115" t="e">
        <f>VLOOKUP($A1181,raw_아이건설넷목록!$B:$R,5,FALSE)</f>
        <v>#N/A</v>
      </c>
      <c r="G1181" s="184"/>
      <c r="H1181" s="115" t="e">
        <f>VLOOKUP($A1181,raw_아이건설넷목록!$B:$R,8,FALSE)</f>
        <v>#N/A</v>
      </c>
      <c r="I1181" s="114" t="e">
        <f>IF(E1181="","-",IF(E1181&lt;1000000000,낙찰하한율!$B$3,IF(AND(E1181&lt;5000000000,E1181&gt;=1000000000),낙찰하한율!$B$4,IF(AND(E1181&gt;=5000000000,E1181&lt;10000000000),낙찰하한율!$B$5,IF(AND(E1181&gt;=10000000000,E1181&lt;30000000000),낙찰하한율!$B$6)))))</f>
        <v>#N/A</v>
      </c>
      <c r="J1181" s="115" t="e">
        <f t="shared" si="400"/>
        <v>#N/A</v>
      </c>
      <c r="K1181" s="115" t="e">
        <f>VLOOKUP($A1181,raw_아이건설넷목록!$B:$R,9,FALSE)</f>
        <v>#N/A</v>
      </c>
      <c r="L1181" s="115" t="e">
        <f t="shared" si="401"/>
        <v>#N/A</v>
      </c>
      <c r="M1181" s="120" t="e">
        <f t="shared" si="402"/>
        <v>#N/A</v>
      </c>
      <c r="N1181" s="115" t="e">
        <f t="shared" si="403"/>
        <v>#N/A</v>
      </c>
      <c r="O1181" s="119" t="e">
        <f t="shared" si="404"/>
        <v>#N/A</v>
      </c>
      <c r="P1181" s="119"/>
      <c r="Q1181" s="116" t="e">
        <f t="shared" si="405"/>
        <v>#N/A</v>
      </c>
      <c r="R1181" s="134" t="e">
        <f>VLOOKUP(A1181,raw_아이건설넷결과!C:J,8,FALSE)</f>
        <v>#N/A</v>
      </c>
      <c r="S1181" s="115" t="e">
        <f>VLOOKUP(A1181,raw_아이건설넷결과!C:N,10,FALSE)</f>
        <v>#N/A</v>
      </c>
      <c r="T1181" s="126" t="e">
        <f t="shared" si="406"/>
        <v>#N/A</v>
      </c>
      <c r="U1181" s="123" t="e">
        <f t="shared" si="407"/>
        <v>#N/A</v>
      </c>
      <c r="V1181" s="123"/>
      <c r="W1181" s="178" t="e">
        <f>VLOOKUP(A1181,raw_아이건설넷결과!C:H,6,FALSE)</f>
        <v>#N/A</v>
      </c>
      <c r="X1181" s="84" t="e">
        <f t="shared" si="408"/>
        <v>#N/A</v>
      </c>
      <c r="Y1181" s="118" t="e">
        <f t="shared" si="409"/>
        <v>#N/A</v>
      </c>
      <c r="Z1181" s="121" t="e">
        <f t="shared" si="410"/>
        <v>#N/A</v>
      </c>
      <c r="AA1181" s="83" t="e">
        <f t="shared" si="411"/>
        <v>#N/A</v>
      </c>
      <c r="AB1181" s="118" t="e">
        <f t="shared" si="412"/>
        <v>#N/A</v>
      </c>
      <c r="AC1181" s="61" t="e">
        <f>INDEX(raw_공고목록!A:A,MATCH(직접!$A1181,raw_공고목록!C:C,0))</f>
        <v>#N/A</v>
      </c>
      <c r="AD1181" s="61" t="e">
        <f t="shared" si="413"/>
        <v>#N/A</v>
      </c>
      <c r="AE1181" s="186" t="e">
        <f>LEFT(VLOOKUP($A1181,raw_공고목록!$C:$X,7,FALSE),10)</f>
        <v>#N/A</v>
      </c>
      <c r="AF1181" s="9" t="e">
        <f>VLOOKUP(A1181,raw_부광!A:L,12,FALSE)</f>
        <v>#N/A</v>
      </c>
    </row>
    <row r="1182" spans="2:32" ht="12.6" customHeight="1">
      <c r="B1182" s="189" t="e">
        <f>VLOOKUP(A1182,raw_아이건설넷목록!$B:$R,2,FALSE)</f>
        <v>#N/A</v>
      </c>
      <c r="C1182" s="18" t="e">
        <f>VLOOKUP($A1182,raw_아이건설넷목록!$B:$R,10,FALSE)</f>
        <v>#N/A</v>
      </c>
      <c r="D1182" s="19" t="s">
        <v>20</v>
      </c>
      <c r="E1182" s="115" t="e">
        <f>VLOOKUP($A1182,raw_아이건설넷목록!$B:$R,6,FALSE)</f>
        <v>#N/A</v>
      </c>
      <c r="F1182" s="115" t="e">
        <f>VLOOKUP($A1182,raw_아이건설넷목록!$B:$R,5,FALSE)</f>
        <v>#N/A</v>
      </c>
      <c r="G1182" s="184"/>
      <c r="H1182" s="115" t="e">
        <f>VLOOKUP($A1182,raw_아이건설넷목록!$B:$R,8,FALSE)</f>
        <v>#N/A</v>
      </c>
      <c r="I1182" s="114" t="e">
        <f>IF(E1182="","-",IF(E1182&lt;1000000000,낙찰하한율!$B$3,IF(AND(E1182&lt;5000000000,E1182&gt;=1000000000),낙찰하한율!$B$4,IF(AND(E1182&gt;=5000000000,E1182&lt;10000000000),낙찰하한율!$B$5,IF(AND(E1182&gt;=10000000000,E1182&lt;30000000000),낙찰하한율!$B$6)))))</f>
        <v>#N/A</v>
      </c>
      <c r="J1182" s="115" t="e">
        <f t="shared" si="400"/>
        <v>#N/A</v>
      </c>
      <c r="K1182" s="115" t="e">
        <f>VLOOKUP($A1182,raw_아이건설넷목록!$B:$R,9,FALSE)</f>
        <v>#N/A</v>
      </c>
      <c r="L1182" s="115" t="e">
        <f t="shared" si="401"/>
        <v>#N/A</v>
      </c>
      <c r="M1182" s="120" t="e">
        <f t="shared" si="402"/>
        <v>#N/A</v>
      </c>
      <c r="N1182" s="115" t="e">
        <f t="shared" si="403"/>
        <v>#N/A</v>
      </c>
      <c r="O1182" s="119" t="e">
        <f t="shared" si="404"/>
        <v>#N/A</v>
      </c>
      <c r="P1182" s="119"/>
      <c r="Q1182" s="116" t="e">
        <f t="shared" si="405"/>
        <v>#N/A</v>
      </c>
      <c r="R1182" s="134" t="e">
        <f>VLOOKUP(A1182,raw_아이건설넷결과!C:J,8,FALSE)</f>
        <v>#N/A</v>
      </c>
      <c r="S1182" s="115" t="e">
        <f>VLOOKUP(A1182,raw_아이건설넷결과!C:N,10,FALSE)</f>
        <v>#N/A</v>
      </c>
      <c r="T1182" s="126" t="e">
        <f t="shared" si="406"/>
        <v>#N/A</v>
      </c>
      <c r="U1182" s="123" t="e">
        <f t="shared" si="407"/>
        <v>#N/A</v>
      </c>
      <c r="V1182" s="123"/>
      <c r="W1182" s="178" t="e">
        <f>VLOOKUP(A1182,raw_아이건설넷결과!C:H,6,FALSE)</f>
        <v>#N/A</v>
      </c>
      <c r="X1182" s="84" t="e">
        <f t="shared" si="408"/>
        <v>#N/A</v>
      </c>
      <c r="Y1182" s="118" t="e">
        <f t="shared" si="409"/>
        <v>#N/A</v>
      </c>
      <c r="Z1182" s="121" t="e">
        <f t="shared" si="410"/>
        <v>#N/A</v>
      </c>
      <c r="AA1182" s="83" t="e">
        <f t="shared" si="411"/>
        <v>#N/A</v>
      </c>
      <c r="AB1182" s="118" t="e">
        <f t="shared" si="412"/>
        <v>#N/A</v>
      </c>
      <c r="AC1182" s="61" t="e">
        <f>INDEX(raw_공고목록!A:A,MATCH(직접!$A1182,raw_공고목록!C:C,0))</f>
        <v>#N/A</v>
      </c>
      <c r="AD1182" s="61" t="e">
        <f t="shared" si="413"/>
        <v>#N/A</v>
      </c>
      <c r="AE1182" s="186" t="e">
        <f>LEFT(VLOOKUP($A1182,raw_공고목록!$C:$X,7,FALSE),10)</f>
        <v>#N/A</v>
      </c>
      <c r="AF1182" s="9" t="e">
        <f>VLOOKUP(A1182,raw_부광!A:L,12,FALSE)</f>
        <v>#N/A</v>
      </c>
    </row>
    <row r="1183" spans="2:32" ht="12.6" customHeight="1">
      <c r="B1183" s="189" t="e">
        <f>VLOOKUP(A1183,raw_아이건설넷목록!$B:$R,2,FALSE)</f>
        <v>#N/A</v>
      </c>
      <c r="C1183" s="18" t="e">
        <f>VLOOKUP($A1183,raw_아이건설넷목록!$B:$R,10,FALSE)</f>
        <v>#N/A</v>
      </c>
      <c r="D1183" s="19" t="s">
        <v>20</v>
      </c>
      <c r="E1183" s="115" t="e">
        <f>VLOOKUP($A1183,raw_아이건설넷목록!$B:$R,6,FALSE)</f>
        <v>#N/A</v>
      </c>
      <c r="F1183" s="115" t="e">
        <f>VLOOKUP($A1183,raw_아이건설넷목록!$B:$R,5,FALSE)</f>
        <v>#N/A</v>
      </c>
      <c r="G1183" s="184"/>
      <c r="H1183" s="115" t="e">
        <f>VLOOKUP($A1183,raw_아이건설넷목록!$B:$R,8,FALSE)</f>
        <v>#N/A</v>
      </c>
      <c r="I1183" s="114" t="e">
        <f>IF(E1183="","-",IF(E1183&lt;1000000000,낙찰하한율!$B$3,IF(AND(E1183&lt;5000000000,E1183&gt;=1000000000),낙찰하한율!$B$4,IF(AND(E1183&gt;=5000000000,E1183&lt;10000000000),낙찰하한율!$B$5,IF(AND(E1183&gt;=10000000000,E1183&lt;30000000000),낙찰하한율!$B$6)))))</f>
        <v>#N/A</v>
      </c>
      <c r="J1183" s="115" t="e">
        <f t="shared" si="400"/>
        <v>#N/A</v>
      </c>
      <c r="K1183" s="115" t="e">
        <f>VLOOKUP($A1183,raw_아이건설넷목록!$B:$R,9,FALSE)</f>
        <v>#N/A</v>
      </c>
      <c r="L1183" s="115" t="e">
        <f t="shared" si="401"/>
        <v>#N/A</v>
      </c>
      <c r="M1183" s="120" t="e">
        <f t="shared" si="402"/>
        <v>#N/A</v>
      </c>
      <c r="N1183" s="115" t="e">
        <f t="shared" si="403"/>
        <v>#N/A</v>
      </c>
      <c r="O1183" s="119" t="e">
        <f t="shared" si="404"/>
        <v>#N/A</v>
      </c>
      <c r="P1183" s="119"/>
      <c r="Q1183" s="116" t="e">
        <f t="shared" si="405"/>
        <v>#N/A</v>
      </c>
      <c r="R1183" s="134" t="e">
        <f>VLOOKUP(A1183,raw_아이건설넷결과!C:J,8,FALSE)</f>
        <v>#N/A</v>
      </c>
      <c r="S1183" s="115" t="e">
        <f>VLOOKUP(A1183,raw_아이건설넷결과!C:N,10,FALSE)</f>
        <v>#N/A</v>
      </c>
      <c r="T1183" s="126" t="e">
        <f t="shared" si="406"/>
        <v>#N/A</v>
      </c>
      <c r="U1183" s="123" t="e">
        <f t="shared" si="407"/>
        <v>#N/A</v>
      </c>
      <c r="V1183" s="123"/>
      <c r="W1183" s="178" t="e">
        <f>VLOOKUP(A1183,raw_아이건설넷결과!C:H,6,FALSE)</f>
        <v>#N/A</v>
      </c>
      <c r="X1183" s="84" t="e">
        <f t="shared" si="408"/>
        <v>#N/A</v>
      </c>
      <c r="Y1183" s="118" t="e">
        <f t="shared" si="409"/>
        <v>#N/A</v>
      </c>
      <c r="Z1183" s="121" t="e">
        <f t="shared" si="410"/>
        <v>#N/A</v>
      </c>
      <c r="AA1183" s="83" t="e">
        <f t="shared" si="411"/>
        <v>#N/A</v>
      </c>
      <c r="AB1183" s="118" t="e">
        <f t="shared" si="412"/>
        <v>#N/A</v>
      </c>
      <c r="AC1183" s="61" t="e">
        <f>INDEX(raw_공고목록!A:A,MATCH(직접!$A1183,raw_공고목록!C:C,0))</f>
        <v>#N/A</v>
      </c>
      <c r="AD1183" s="61" t="e">
        <f t="shared" si="413"/>
        <v>#N/A</v>
      </c>
      <c r="AE1183" s="186" t="e">
        <f>LEFT(VLOOKUP($A1183,raw_공고목록!$C:$X,7,FALSE),10)</f>
        <v>#N/A</v>
      </c>
      <c r="AF1183" s="9" t="e">
        <f>VLOOKUP(A1183,raw_부광!A:L,12,FALSE)</f>
        <v>#N/A</v>
      </c>
    </row>
  </sheetData>
  <autoFilter ref="A1:AH890" xr:uid="{59957C40-CEAF-4EC3-ABAD-B025CD037067}"/>
  <phoneticPr fontId="2" type="noConversion"/>
  <conditionalFormatting sqref="A891:A1048576 A465:A504 A1:A248 A284:A285 A289 A291 A304:A442 A506:A520 A525:A530 A533:A575">
    <cfRule type="duplicateValues" dxfId="422" priority="922"/>
  </conditionalFormatting>
  <conditionalFormatting sqref="G1:G575 G605:G1048576">
    <cfRule type="cellIs" dxfId="421" priority="910" operator="greaterThan">
      <formula>0</formula>
    </cfRule>
    <cfRule type="cellIs" dxfId="420" priority="912" operator="greaterThan">
      <formula>0</formula>
    </cfRule>
    <cfRule type="cellIs" dxfId="419" priority="913" operator="greaterThan">
      <formula>0</formula>
    </cfRule>
    <cfRule type="cellIs" dxfId="418" priority="914" operator="greaterThan">
      <formula>0</formula>
    </cfRule>
  </conditionalFormatting>
  <conditionalFormatting sqref="Q249:Q575 Q604:Q1048576">
    <cfRule type="cellIs" dxfId="417" priority="909" operator="greaterThan">
      <formula>0</formula>
    </cfRule>
    <cfRule type="cellIs" dxfId="416" priority="911" operator="greaterThan">
      <formula>0</formula>
    </cfRule>
  </conditionalFormatting>
  <conditionalFormatting sqref="W1184:AB1048576 X2:X248 X249:Y528 Z2:Z528 AB2:AB575 X529:Z575 AB604:AB1183 X604:Z1183">
    <cfRule type="cellIs" dxfId="415" priority="906" operator="greaterThan">
      <formula>0</formula>
    </cfRule>
  </conditionalFormatting>
  <conditionalFormatting sqref="AB297:AB302">
    <cfRule type="expression" dxfId="414" priority="902">
      <formula>$AB297&gt;=$Z297</formula>
    </cfRule>
  </conditionalFormatting>
  <conditionalFormatting sqref="AB2:AB575 AB593:AB594 AB604:AB1183">
    <cfRule type="expression" dxfId="413" priority="901">
      <formula>$AB2&gt;=$Z2</formula>
    </cfRule>
  </conditionalFormatting>
  <conditionalFormatting sqref="L302:L575 L593:L594 L604:L1183">
    <cfRule type="expression" dxfId="412" priority="900">
      <formula>$L302&gt;=$J302</formula>
    </cfRule>
  </conditionalFormatting>
  <conditionalFormatting sqref="J2:J348 J393:J575 J604:J1048576">
    <cfRule type="cellIs" dxfId="411" priority="894" operator="greaterThan">
      <formula>0</formula>
    </cfRule>
  </conditionalFormatting>
  <conditionalFormatting sqref="A249:A259">
    <cfRule type="duplicateValues" dxfId="410" priority="891"/>
  </conditionalFormatting>
  <conditionalFormatting sqref="A260:A283">
    <cfRule type="duplicateValues" dxfId="409" priority="890"/>
  </conditionalFormatting>
  <conditionalFormatting sqref="A286:A288">
    <cfRule type="duplicateValues" dxfId="408" priority="889"/>
  </conditionalFormatting>
  <conditionalFormatting sqref="A290">
    <cfRule type="duplicateValues" dxfId="407" priority="888"/>
  </conditionalFormatting>
  <conditionalFormatting sqref="A292:A303">
    <cfRule type="duplicateValues" dxfId="406" priority="887"/>
  </conditionalFormatting>
  <conditionalFormatting sqref="S1184:S1048576 S1:S248">
    <cfRule type="duplicateValues" dxfId="405" priority="886"/>
  </conditionalFormatting>
  <conditionalFormatting sqref="J392">
    <cfRule type="cellIs" dxfId="404" priority="874" operator="greaterThan">
      <formula>0</formula>
    </cfRule>
  </conditionalFormatting>
  <conditionalFormatting sqref="J391">
    <cfRule type="cellIs" dxfId="403" priority="862" operator="greaterThan">
      <formula>0</formula>
    </cfRule>
  </conditionalFormatting>
  <conditionalFormatting sqref="J390">
    <cfRule type="cellIs" dxfId="402" priority="850" operator="greaterThan">
      <formula>0</formula>
    </cfRule>
  </conditionalFormatting>
  <conditionalFormatting sqref="J389">
    <cfRule type="cellIs" dxfId="401" priority="838" operator="greaterThan">
      <formula>0</formula>
    </cfRule>
  </conditionalFormatting>
  <conditionalFormatting sqref="J388">
    <cfRule type="cellIs" dxfId="400" priority="826" operator="greaterThan">
      <formula>0</formula>
    </cfRule>
  </conditionalFormatting>
  <conditionalFormatting sqref="J387">
    <cfRule type="cellIs" dxfId="399" priority="814" operator="greaterThan">
      <formula>0</formula>
    </cfRule>
  </conditionalFormatting>
  <conditionalFormatting sqref="J386">
    <cfRule type="cellIs" dxfId="398" priority="802" operator="greaterThan">
      <formula>0</formula>
    </cfRule>
  </conditionalFormatting>
  <conditionalFormatting sqref="J385">
    <cfRule type="cellIs" dxfId="397" priority="790" operator="greaterThan">
      <formula>0</formula>
    </cfRule>
  </conditionalFormatting>
  <conditionalFormatting sqref="J384">
    <cfRule type="cellIs" dxfId="396" priority="778" operator="greaterThan">
      <formula>0</formula>
    </cfRule>
  </conditionalFormatting>
  <conditionalFormatting sqref="J372">
    <cfRule type="cellIs" dxfId="395" priority="766" operator="greaterThan">
      <formula>0</formula>
    </cfRule>
  </conditionalFormatting>
  <conditionalFormatting sqref="J373">
    <cfRule type="cellIs" dxfId="394" priority="754" operator="greaterThan">
      <formula>0</formula>
    </cfRule>
  </conditionalFormatting>
  <conditionalFormatting sqref="J374">
    <cfRule type="cellIs" dxfId="393" priority="742" operator="greaterThan">
      <formula>0</formula>
    </cfRule>
  </conditionalFormatting>
  <conditionalFormatting sqref="J375">
    <cfRule type="cellIs" dxfId="392" priority="730" operator="greaterThan">
      <formula>0</formula>
    </cfRule>
  </conditionalFormatting>
  <conditionalFormatting sqref="J376">
    <cfRule type="cellIs" dxfId="391" priority="718" operator="greaterThan">
      <formula>0</formula>
    </cfRule>
  </conditionalFormatting>
  <conditionalFormatting sqref="J377">
    <cfRule type="cellIs" dxfId="390" priority="706" operator="greaterThan">
      <formula>0</formula>
    </cfRule>
  </conditionalFormatting>
  <conditionalFormatting sqref="J378">
    <cfRule type="cellIs" dxfId="389" priority="694" operator="greaterThan">
      <formula>0</formula>
    </cfRule>
  </conditionalFormatting>
  <conditionalFormatting sqref="J379">
    <cfRule type="cellIs" dxfId="388" priority="682" operator="greaterThan">
      <formula>0</formula>
    </cfRule>
  </conditionalFormatting>
  <conditionalFormatting sqref="J380">
    <cfRule type="cellIs" dxfId="387" priority="670" operator="greaterThan">
      <formula>0</formula>
    </cfRule>
  </conditionalFormatting>
  <conditionalFormatting sqref="J383">
    <cfRule type="cellIs" dxfId="386" priority="658" operator="greaterThan">
      <formula>0</formula>
    </cfRule>
  </conditionalFormatting>
  <conditionalFormatting sqref="J382">
    <cfRule type="cellIs" dxfId="385" priority="646" operator="greaterThan">
      <formula>0</formula>
    </cfRule>
  </conditionalFormatting>
  <conditionalFormatting sqref="J381">
    <cfRule type="cellIs" dxfId="384" priority="634" operator="greaterThan">
      <formula>0</formula>
    </cfRule>
  </conditionalFormatting>
  <conditionalFormatting sqref="J370">
    <cfRule type="cellIs" dxfId="383" priority="622" operator="greaterThan">
      <formula>0</formula>
    </cfRule>
  </conditionalFormatting>
  <conditionalFormatting sqref="J371">
    <cfRule type="cellIs" dxfId="382" priority="610" operator="greaterThan">
      <formula>0</formula>
    </cfRule>
  </conditionalFormatting>
  <conditionalFormatting sqref="J369">
    <cfRule type="cellIs" dxfId="381" priority="598" operator="greaterThan">
      <formula>0</formula>
    </cfRule>
  </conditionalFormatting>
  <conditionalFormatting sqref="J363">
    <cfRule type="cellIs" dxfId="380" priority="586" operator="greaterThan">
      <formula>0</formula>
    </cfRule>
  </conditionalFormatting>
  <conditionalFormatting sqref="J364">
    <cfRule type="cellIs" dxfId="379" priority="574" operator="greaterThan">
      <formula>0</formula>
    </cfRule>
  </conditionalFormatting>
  <conditionalFormatting sqref="J365">
    <cfRule type="cellIs" dxfId="378" priority="562" operator="greaterThan">
      <formula>0</formula>
    </cfRule>
  </conditionalFormatting>
  <conditionalFormatting sqref="J366">
    <cfRule type="cellIs" dxfId="377" priority="550" operator="greaterThan">
      <formula>0</formula>
    </cfRule>
  </conditionalFormatting>
  <conditionalFormatting sqref="J367">
    <cfRule type="cellIs" dxfId="376" priority="538" operator="greaterThan">
      <formula>0</formula>
    </cfRule>
  </conditionalFormatting>
  <conditionalFormatting sqref="J368">
    <cfRule type="cellIs" dxfId="375" priority="526" operator="greaterThan">
      <formula>0</formula>
    </cfRule>
  </conditionalFormatting>
  <conditionalFormatting sqref="J349:J362">
    <cfRule type="cellIs" dxfId="374" priority="514" operator="greaterThan">
      <formula>0</formula>
    </cfRule>
  </conditionalFormatting>
  <conditionalFormatting sqref="S1184:S1048576">
    <cfRule type="duplicateValues" dxfId="373" priority="513"/>
  </conditionalFormatting>
  <conditionalFormatting sqref="A443:A461">
    <cfRule type="duplicateValues" dxfId="372" priority="1011"/>
  </conditionalFormatting>
  <conditionalFormatting sqref="A462:A464">
    <cfRule type="duplicateValues" dxfId="371" priority="476"/>
  </conditionalFormatting>
  <conditionalFormatting sqref="A462:A464">
    <cfRule type="duplicateValues" dxfId="370" priority="474"/>
    <cfRule type="duplicateValues" dxfId="369" priority="475"/>
  </conditionalFormatting>
  <conditionalFormatting sqref="A462:A464">
    <cfRule type="duplicateValues" dxfId="368" priority="473"/>
  </conditionalFormatting>
  <conditionalFormatting sqref="S1184:S1048576 S1:S575">
    <cfRule type="duplicateValues" dxfId="367" priority="472"/>
  </conditionalFormatting>
  <conditionalFormatting sqref="A505">
    <cfRule type="duplicateValues" dxfId="366" priority="471"/>
  </conditionalFormatting>
  <conditionalFormatting sqref="A505">
    <cfRule type="duplicateValues" dxfId="365" priority="470"/>
  </conditionalFormatting>
  <conditionalFormatting sqref="A505">
    <cfRule type="duplicateValues" dxfId="364" priority="469"/>
  </conditionalFormatting>
  <conditionalFormatting sqref="A521:A524">
    <cfRule type="duplicateValues" dxfId="363" priority="465"/>
  </conditionalFormatting>
  <conditionalFormatting sqref="A521:A524">
    <cfRule type="duplicateValues" dxfId="362" priority="464"/>
  </conditionalFormatting>
  <conditionalFormatting sqref="A531:A532">
    <cfRule type="duplicateValues" dxfId="361" priority="459"/>
  </conditionalFormatting>
  <conditionalFormatting sqref="A531:A532">
    <cfRule type="duplicateValues" dxfId="360" priority="460"/>
  </conditionalFormatting>
  <conditionalFormatting sqref="A576">
    <cfRule type="duplicateValues" dxfId="359" priority="456"/>
  </conditionalFormatting>
  <conditionalFormatting sqref="G576">
    <cfRule type="cellIs" dxfId="358" priority="451" operator="greaterThan">
      <formula>0</formula>
    </cfRule>
    <cfRule type="cellIs" dxfId="357" priority="453" operator="greaterThan">
      <formula>0</formula>
    </cfRule>
    <cfRule type="cellIs" dxfId="356" priority="454" operator="greaterThan">
      <formula>0</formula>
    </cfRule>
    <cfRule type="cellIs" dxfId="355" priority="455" operator="greaterThan">
      <formula>0</formula>
    </cfRule>
  </conditionalFormatting>
  <conditionalFormatting sqref="Q576">
    <cfRule type="cellIs" dxfId="354" priority="450" operator="greaterThan">
      <formula>0</formula>
    </cfRule>
    <cfRule type="cellIs" dxfId="353" priority="452" operator="greaterThan">
      <formula>0</formula>
    </cfRule>
  </conditionalFormatting>
  <conditionalFormatting sqref="AB576 X576:Z576">
    <cfRule type="cellIs" dxfId="352" priority="449" operator="greaterThan">
      <formula>0</formula>
    </cfRule>
  </conditionalFormatting>
  <conditionalFormatting sqref="AB576">
    <cfRule type="expression" dxfId="351" priority="448">
      <formula>$AB576&gt;=$Z576</formula>
    </cfRule>
  </conditionalFormatting>
  <conditionalFormatting sqref="L576">
    <cfRule type="expression" dxfId="350" priority="447">
      <formula>$L576&gt;=$J576</formula>
    </cfRule>
  </conditionalFormatting>
  <conditionalFormatting sqref="J576">
    <cfRule type="cellIs" dxfId="349" priority="446" operator="greaterThan">
      <formula>0</formula>
    </cfRule>
  </conditionalFormatting>
  <conditionalFormatting sqref="S576">
    <cfRule type="duplicateValues" dxfId="348" priority="445"/>
  </conditionalFormatting>
  <conditionalFormatting sqref="A577">
    <cfRule type="duplicateValues" dxfId="347" priority="444"/>
  </conditionalFormatting>
  <conditionalFormatting sqref="G577">
    <cfRule type="cellIs" dxfId="346" priority="439" operator="greaterThan">
      <formula>0</formula>
    </cfRule>
    <cfRule type="cellIs" dxfId="345" priority="441" operator="greaterThan">
      <formula>0</formula>
    </cfRule>
    <cfRule type="cellIs" dxfId="344" priority="442" operator="greaterThan">
      <formula>0</formula>
    </cfRule>
    <cfRule type="cellIs" dxfId="343" priority="443" operator="greaterThan">
      <formula>0</formula>
    </cfRule>
  </conditionalFormatting>
  <conditionalFormatting sqref="Q577">
    <cfRule type="cellIs" dxfId="342" priority="438" operator="greaterThan">
      <formula>0</formula>
    </cfRule>
    <cfRule type="cellIs" dxfId="341" priority="440" operator="greaterThan">
      <formula>0</formula>
    </cfRule>
  </conditionalFormatting>
  <conditionalFormatting sqref="AB577 X577:Z577">
    <cfRule type="cellIs" dxfId="340" priority="437" operator="greaterThan">
      <formula>0</formula>
    </cfRule>
  </conditionalFormatting>
  <conditionalFormatting sqref="AB577">
    <cfRule type="expression" dxfId="339" priority="436">
      <formula>$AB577&gt;=$Z577</formula>
    </cfRule>
  </conditionalFormatting>
  <conditionalFormatting sqref="L577">
    <cfRule type="expression" dxfId="338" priority="435">
      <formula>$L577&gt;=$J577</formula>
    </cfRule>
  </conditionalFormatting>
  <conditionalFormatting sqref="J577">
    <cfRule type="cellIs" dxfId="337" priority="434" operator="greaterThan">
      <formula>0</formula>
    </cfRule>
  </conditionalFormatting>
  <conditionalFormatting sqref="S577">
    <cfRule type="duplicateValues" dxfId="336" priority="433"/>
  </conditionalFormatting>
  <conditionalFormatting sqref="A578">
    <cfRule type="duplicateValues" dxfId="335" priority="432"/>
  </conditionalFormatting>
  <conditionalFormatting sqref="G578">
    <cfRule type="cellIs" dxfId="334" priority="427" operator="greaterThan">
      <formula>0</formula>
    </cfRule>
    <cfRule type="cellIs" dxfId="333" priority="429" operator="greaterThan">
      <formula>0</formula>
    </cfRule>
    <cfRule type="cellIs" dxfId="332" priority="430" operator="greaterThan">
      <formula>0</formula>
    </cfRule>
    <cfRule type="cellIs" dxfId="331" priority="431" operator="greaterThan">
      <formula>0</formula>
    </cfRule>
  </conditionalFormatting>
  <conditionalFormatting sqref="Q578">
    <cfRule type="cellIs" dxfId="330" priority="426" operator="greaterThan">
      <formula>0</formula>
    </cfRule>
    <cfRule type="cellIs" dxfId="329" priority="428" operator="greaterThan">
      <formula>0</formula>
    </cfRule>
  </conditionalFormatting>
  <conditionalFormatting sqref="AB578 X578:Z578">
    <cfRule type="cellIs" dxfId="328" priority="425" operator="greaterThan">
      <formula>0</formula>
    </cfRule>
  </conditionalFormatting>
  <conditionalFormatting sqref="AB578">
    <cfRule type="expression" dxfId="327" priority="424">
      <formula>$AB578&gt;=$Z578</formula>
    </cfRule>
  </conditionalFormatting>
  <conditionalFormatting sqref="L578">
    <cfRule type="expression" dxfId="326" priority="423">
      <formula>$L578&gt;=$J578</formula>
    </cfRule>
  </conditionalFormatting>
  <conditionalFormatting sqref="J578">
    <cfRule type="cellIs" dxfId="325" priority="422" operator="greaterThan">
      <formula>0</formula>
    </cfRule>
  </conditionalFormatting>
  <conditionalFormatting sqref="S578">
    <cfRule type="duplicateValues" dxfId="324" priority="421"/>
  </conditionalFormatting>
  <conditionalFormatting sqref="A579">
    <cfRule type="duplicateValues" dxfId="323" priority="420"/>
  </conditionalFormatting>
  <conditionalFormatting sqref="G579">
    <cfRule type="cellIs" dxfId="322" priority="415" operator="greaterThan">
      <formula>0</formula>
    </cfRule>
    <cfRule type="cellIs" dxfId="321" priority="417" operator="greaterThan">
      <formula>0</formula>
    </cfRule>
    <cfRule type="cellIs" dxfId="320" priority="418" operator="greaterThan">
      <formula>0</formula>
    </cfRule>
    <cfRule type="cellIs" dxfId="319" priority="419" operator="greaterThan">
      <formula>0</formula>
    </cfRule>
  </conditionalFormatting>
  <conditionalFormatting sqref="Q579">
    <cfRule type="cellIs" dxfId="318" priority="414" operator="greaterThan">
      <formula>0</formula>
    </cfRule>
    <cfRule type="cellIs" dxfId="317" priority="416" operator="greaterThan">
      <formula>0</formula>
    </cfRule>
  </conditionalFormatting>
  <conditionalFormatting sqref="AB579 X579:Z579">
    <cfRule type="cellIs" dxfId="316" priority="413" operator="greaterThan">
      <formula>0</formula>
    </cfRule>
  </conditionalFormatting>
  <conditionalFormatting sqref="AB579">
    <cfRule type="expression" dxfId="315" priority="412">
      <formula>$AB579&gt;=$Z579</formula>
    </cfRule>
  </conditionalFormatting>
  <conditionalFormatting sqref="L579">
    <cfRule type="expression" dxfId="314" priority="411">
      <formula>$L579&gt;=$J579</formula>
    </cfRule>
  </conditionalFormatting>
  <conditionalFormatting sqref="J579">
    <cfRule type="cellIs" dxfId="313" priority="410" operator="greaterThan">
      <formula>0</formula>
    </cfRule>
  </conditionalFormatting>
  <conditionalFormatting sqref="S579">
    <cfRule type="duplicateValues" dxfId="312" priority="409"/>
  </conditionalFormatting>
  <conditionalFormatting sqref="A580">
    <cfRule type="duplicateValues" dxfId="311" priority="408"/>
  </conditionalFormatting>
  <conditionalFormatting sqref="G580">
    <cfRule type="cellIs" dxfId="310" priority="403" operator="greaterThan">
      <formula>0</formula>
    </cfRule>
    <cfRule type="cellIs" dxfId="309" priority="405" operator="greaterThan">
      <formula>0</formula>
    </cfRule>
    <cfRule type="cellIs" dxfId="308" priority="406" operator="greaterThan">
      <formula>0</formula>
    </cfRule>
    <cfRule type="cellIs" dxfId="307" priority="407" operator="greaterThan">
      <formula>0</formula>
    </cfRule>
  </conditionalFormatting>
  <conditionalFormatting sqref="Q580">
    <cfRule type="cellIs" dxfId="306" priority="402" operator="greaterThan">
      <formula>0</formula>
    </cfRule>
    <cfRule type="cellIs" dxfId="305" priority="404" operator="greaterThan">
      <formula>0</formula>
    </cfRule>
  </conditionalFormatting>
  <conditionalFormatting sqref="AB580 X580:Z580">
    <cfRule type="cellIs" dxfId="304" priority="401" operator="greaterThan">
      <formula>0</formula>
    </cfRule>
  </conditionalFormatting>
  <conditionalFormatting sqref="AB580">
    <cfRule type="expression" dxfId="303" priority="400">
      <formula>$AB580&gt;=$Z580</formula>
    </cfRule>
  </conditionalFormatting>
  <conditionalFormatting sqref="L580">
    <cfRule type="expression" dxfId="302" priority="399">
      <formula>$L580&gt;=$J580</formula>
    </cfRule>
  </conditionalFormatting>
  <conditionalFormatting sqref="J580">
    <cfRule type="cellIs" dxfId="301" priority="398" operator="greaterThan">
      <formula>0</formula>
    </cfRule>
  </conditionalFormatting>
  <conditionalFormatting sqref="S580">
    <cfRule type="duplicateValues" dxfId="300" priority="397"/>
  </conditionalFormatting>
  <conditionalFormatting sqref="A581">
    <cfRule type="duplicateValues" dxfId="299" priority="396"/>
  </conditionalFormatting>
  <conditionalFormatting sqref="G581">
    <cfRule type="cellIs" dxfId="298" priority="391" operator="greaterThan">
      <formula>0</formula>
    </cfRule>
    <cfRule type="cellIs" dxfId="297" priority="393" operator="greaterThan">
      <formula>0</formula>
    </cfRule>
    <cfRule type="cellIs" dxfId="296" priority="394" operator="greaterThan">
      <formula>0</formula>
    </cfRule>
    <cfRule type="cellIs" dxfId="295" priority="395" operator="greaterThan">
      <formula>0</formula>
    </cfRule>
  </conditionalFormatting>
  <conditionalFormatting sqref="Q581">
    <cfRule type="cellIs" dxfId="294" priority="390" operator="greaterThan">
      <formula>0</formula>
    </cfRule>
    <cfRule type="cellIs" dxfId="293" priority="392" operator="greaterThan">
      <formula>0</formula>
    </cfRule>
  </conditionalFormatting>
  <conditionalFormatting sqref="AB581 X581:Z581">
    <cfRule type="cellIs" dxfId="292" priority="389" operator="greaterThan">
      <formula>0</formula>
    </cfRule>
  </conditionalFormatting>
  <conditionalFormatting sqref="AB581">
    <cfRule type="expression" dxfId="291" priority="388">
      <formula>$AB581&gt;=$Z581</formula>
    </cfRule>
  </conditionalFormatting>
  <conditionalFormatting sqref="L581">
    <cfRule type="expression" dxfId="290" priority="387">
      <formula>$L581&gt;=$J581</formula>
    </cfRule>
  </conditionalFormatting>
  <conditionalFormatting sqref="J581">
    <cfRule type="cellIs" dxfId="289" priority="386" operator="greaterThan">
      <formula>0</formula>
    </cfRule>
  </conditionalFormatting>
  <conditionalFormatting sqref="S581">
    <cfRule type="duplicateValues" dxfId="288" priority="385"/>
  </conditionalFormatting>
  <conditionalFormatting sqref="A582">
    <cfRule type="duplicateValues" dxfId="287" priority="384"/>
  </conditionalFormatting>
  <conditionalFormatting sqref="G582">
    <cfRule type="cellIs" dxfId="286" priority="379" operator="greaterThan">
      <formula>0</formula>
    </cfRule>
    <cfRule type="cellIs" dxfId="285" priority="381" operator="greaterThan">
      <formula>0</formula>
    </cfRule>
    <cfRule type="cellIs" dxfId="284" priority="382" operator="greaterThan">
      <formula>0</formula>
    </cfRule>
    <cfRule type="cellIs" dxfId="283" priority="383" operator="greaterThan">
      <formula>0</formula>
    </cfRule>
  </conditionalFormatting>
  <conditionalFormatting sqref="Q582">
    <cfRule type="cellIs" dxfId="282" priority="378" operator="greaterThan">
      <formula>0</formula>
    </cfRule>
    <cfRule type="cellIs" dxfId="281" priority="380" operator="greaterThan">
      <formula>0</formula>
    </cfRule>
  </conditionalFormatting>
  <conditionalFormatting sqref="AB582 X582:Z582">
    <cfRule type="cellIs" dxfId="280" priority="377" operator="greaterThan">
      <formula>0</formula>
    </cfRule>
  </conditionalFormatting>
  <conditionalFormatting sqref="AB582">
    <cfRule type="expression" dxfId="279" priority="376">
      <formula>$AB582&gt;=$Z582</formula>
    </cfRule>
  </conditionalFormatting>
  <conditionalFormatting sqref="L582">
    <cfRule type="expression" dxfId="278" priority="375">
      <formula>$L582&gt;=$J582</formula>
    </cfRule>
  </conditionalFormatting>
  <conditionalFormatting sqref="J582">
    <cfRule type="cellIs" dxfId="277" priority="374" operator="greaterThan">
      <formula>0</formula>
    </cfRule>
  </conditionalFormatting>
  <conditionalFormatting sqref="S582">
    <cfRule type="duplicateValues" dxfId="276" priority="373"/>
  </conditionalFormatting>
  <conditionalFormatting sqref="A583">
    <cfRule type="duplicateValues" dxfId="275" priority="372"/>
  </conditionalFormatting>
  <conditionalFormatting sqref="G583">
    <cfRule type="cellIs" dxfId="274" priority="367" operator="greaterThan">
      <formula>0</formula>
    </cfRule>
    <cfRule type="cellIs" dxfId="273" priority="369" operator="greaterThan">
      <formula>0</formula>
    </cfRule>
    <cfRule type="cellIs" dxfId="272" priority="370" operator="greaterThan">
      <formula>0</formula>
    </cfRule>
    <cfRule type="cellIs" dxfId="271" priority="371" operator="greaterThan">
      <formula>0</formula>
    </cfRule>
  </conditionalFormatting>
  <conditionalFormatting sqref="Q583">
    <cfRule type="cellIs" dxfId="270" priority="366" operator="greaterThan">
      <formula>0</formula>
    </cfRule>
    <cfRule type="cellIs" dxfId="269" priority="368" operator="greaterThan">
      <formula>0</formula>
    </cfRule>
  </conditionalFormatting>
  <conditionalFormatting sqref="AB583 X583:Z583">
    <cfRule type="cellIs" dxfId="268" priority="365" operator="greaterThan">
      <formula>0</formula>
    </cfRule>
  </conditionalFormatting>
  <conditionalFormatting sqref="AB583">
    <cfRule type="expression" dxfId="267" priority="364">
      <formula>$AB583&gt;=$Z583</formula>
    </cfRule>
  </conditionalFormatting>
  <conditionalFormatting sqref="L583">
    <cfRule type="expression" dxfId="266" priority="363">
      <formula>$L583&gt;=$J583</formula>
    </cfRule>
  </conditionalFormatting>
  <conditionalFormatting sqref="J583">
    <cfRule type="cellIs" dxfId="265" priority="362" operator="greaterThan">
      <formula>0</formula>
    </cfRule>
  </conditionalFormatting>
  <conditionalFormatting sqref="S583">
    <cfRule type="duplicateValues" dxfId="264" priority="361"/>
  </conditionalFormatting>
  <conditionalFormatting sqref="A584">
    <cfRule type="duplicateValues" dxfId="263" priority="348"/>
  </conditionalFormatting>
  <conditionalFormatting sqref="G584">
    <cfRule type="cellIs" dxfId="262" priority="343" operator="greaterThan">
      <formula>0</formula>
    </cfRule>
    <cfRule type="cellIs" dxfId="261" priority="345" operator="greaterThan">
      <formula>0</formula>
    </cfRule>
    <cfRule type="cellIs" dxfId="260" priority="346" operator="greaterThan">
      <formula>0</formula>
    </cfRule>
    <cfRule type="cellIs" dxfId="259" priority="347" operator="greaterThan">
      <formula>0</formula>
    </cfRule>
  </conditionalFormatting>
  <conditionalFormatting sqref="Q584">
    <cfRule type="cellIs" dxfId="258" priority="342" operator="greaterThan">
      <formula>0</formula>
    </cfRule>
    <cfRule type="cellIs" dxfId="257" priority="344" operator="greaterThan">
      <formula>0</formula>
    </cfRule>
  </conditionalFormatting>
  <conditionalFormatting sqref="AB584 X584:Z584">
    <cfRule type="cellIs" dxfId="256" priority="341" operator="greaterThan">
      <formula>0</formula>
    </cfRule>
  </conditionalFormatting>
  <conditionalFormatting sqref="AB584">
    <cfRule type="expression" dxfId="255" priority="340">
      <formula>$AB584&gt;=$Z584</formula>
    </cfRule>
  </conditionalFormatting>
  <conditionalFormatting sqref="L584">
    <cfRule type="expression" dxfId="254" priority="339">
      <formula>$L584&gt;=$J584</formula>
    </cfRule>
  </conditionalFormatting>
  <conditionalFormatting sqref="J584">
    <cfRule type="cellIs" dxfId="253" priority="338" operator="greaterThan">
      <formula>0</formula>
    </cfRule>
  </conditionalFormatting>
  <conditionalFormatting sqref="S584">
    <cfRule type="duplicateValues" dxfId="252" priority="337"/>
  </conditionalFormatting>
  <conditionalFormatting sqref="A585">
    <cfRule type="duplicateValues" dxfId="251" priority="336"/>
  </conditionalFormatting>
  <conditionalFormatting sqref="G585">
    <cfRule type="cellIs" dxfId="250" priority="331" operator="greaterThan">
      <formula>0</formula>
    </cfRule>
    <cfRule type="cellIs" dxfId="249" priority="333" operator="greaterThan">
      <formula>0</formula>
    </cfRule>
    <cfRule type="cellIs" dxfId="248" priority="334" operator="greaterThan">
      <formula>0</formula>
    </cfRule>
    <cfRule type="cellIs" dxfId="247" priority="335" operator="greaterThan">
      <formula>0</formula>
    </cfRule>
  </conditionalFormatting>
  <conditionalFormatting sqref="Q585">
    <cfRule type="cellIs" dxfId="246" priority="330" operator="greaterThan">
      <formula>0</formula>
    </cfRule>
    <cfRule type="cellIs" dxfId="245" priority="332" operator="greaterThan">
      <formula>0</formula>
    </cfRule>
  </conditionalFormatting>
  <conditionalFormatting sqref="AB585 X585:Z585">
    <cfRule type="cellIs" dxfId="244" priority="329" operator="greaterThan">
      <formula>0</formula>
    </cfRule>
  </conditionalFormatting>
  <conditionalFormatting sqref="AB585">
    <cfRule type="expression" dxfId="243" priority="328">
      <formula>$AB585&gt;=$Z585</formula>
    </cfRule>
  </conditionalFormatting>
  <conditionalFormatting sqref="L585">
    <cfRule type="expression" dxfId="242" priority="327">
      <formula>$L585&gt;=$J585</formula>
    </cfRule>
  </conditionalFormatting>
  <conditionalFormatting sqref="J585">
    <cfRule type="cellIs" dxfId="241" priority="326" operator="greaterThan">
      <formula>0</formula>
    </cfRule>
  </conditionalFormatting>
  <conditionalFormatting sqref="S585">
    <cfRule type="duplicateValues" dxfId="240" priority="325"/>
  </conditionalFormatting>
  <conditionalFormatting sqref="G586">
    <cfRule type="cellIs" dxfId="239" priority="319" operator="greaterThan">
      <formula>0</formula>
    </cfRule>
    <cfRule type="cellIs" dxfId="238" priority="321" operator="greaterThan">
      <formula>0</formula>
    </cfRule>
    <cfRule type="cellIs" dxfId="237" priority="322" operator="greaterThan">
      <formula>0</formula>
    </cfRule>
    <cfRule type="cellIs" dxfId="236" priority="323" operator="greaterThan">
      <formula>0</formula>
    </cfRule>
  </conditionalFormatting>
  <conditionalFormatting sqref="Q586">
    <cfRule type="cellIs" dxfId="235" priority="318" operator="greaterThan">
      <formula>0</formula>
    </cfRule>
    <cfRule type="cellIs" dxfId="234" priority="320" operator="greaterThan">
      <formula>0</formula>
    </cfRule>
  </conditionalFormatting>
  <conditionalFormatting sqref="AB586 X586:Z586">
    <cfRule type="cellIs" dxfId="233" priority="317" operator="greaterThan">
      <formula>0</formula>
    </cfRule>
  </conditionalFormatting>
  <conditionalFormatting sqref="AB586">
    <cfRule type="expression" dxfId="232" priority="316">
      <formula>$AB586&gt;=$Z586</formula>
    </cfRule>
  </conditionalFormatting>
  <conditionalFormatting sqref="L586">
    <cfRule type="expression" dxfId="231" priority="315">
      <formula>$L586&gt;=$J586</formula>
    </cfRule>
  </conditionalFormatting>
  <conditionalFormatting sqref="J586">
    <cfRule type="cellIs" dxfId="230" priority="314" operator="greaterThan">
      <formula>0</formula>
    </cfRule>
  </conditionalFormatting>
  <conditionalFormatting sqref="S586">
    <cfRule type="duplicateValues" dxfId="229" priority="313"/>
  </conditionalFormatting>
  <conditionalFormatting sqref="A587">
    <cfRule type="duplicateValues" dxfId="228" priority="312"/>
  </conditionalFormatting>
  <conditionalFormatting sqref="G587">
    <cfRule type="cellIs" dxfId="227" priority="307" operator="greaterThan">
      <formula>0</formula>
    </cfRule>
    <cfRule type="cellIs" dxfId="226" priority="309" operator="greaterThan">
      <formula>0</formula>
    </cfRule>
    <cfRule type="cellIs" dxfId="225" priority="310" operator="greaterThan">
      <formula>0</formula>
    </cfRule>
    <cfRule type="cellIs" dxfId="224" priority="311" operator="greaterThan">
      <formula>0</formula>
    </cfRule>
  </conditionalFormatting>
  <conditionalFormatting sqref="Q587">
    <cfRule type="cellIs" dxfId="223" priority="306" operator="greaterThan">
      <formula>0</formula>
    </cfRule>
    <cfRule type="cellIs" dxfId="222" priority="308" operator="greaterThan">
      <formula>0</formula>
    </cfRule>
  </conditionalFormatting>
  <conditionalFormatting sqref="AB587 X587:Z587">
    <cfRule type="cellIs" dxfId="221" priority="305" operator="greaterThan">
      <formula>0</formula>
    </cfRule>
  </conditionalFormatting>
  <conditionalFormatting sqref="AB587">
    <cfRule type="expression" dxfId="220" priority="304">
      <formula>$AB587&gt;=$Z587</formula>
    </cfRule>
  </conditionalFormatting>
  <conditionalFormatting sqref="L587">
    <cfRule type="expression" dxfId="219" priority="303">
      <formula>$L587&gt;=$J587</formula>
    </cfRule>
  </conditionalFormatting>
  <conditionalFormatting sqref="J587">
    <cfRule type="cellIs" dxfId="218" priority="302" operator="greaterThan">
      <formula>0</formula>
    </cfRule>
  </conditionalFormatting>
  <conditionalFormatting sqref="S587">
    <cfRule type="duplicateValues" dxfId="217" priority="301"/>
  </conditionalFormatting>
  <conditionalFormatting sqref="A588">
    <cfRule type="duplicateValues" dxfId="216" priority="300"/>
  </conditionalFormatting>
  <conditionalFormatting sqref="G588">
    <cfRule type="cellIs" dxfId="215" priority="295" operator="greaterThan">
      <formula>0</formula>
    </cfRule>
    <cfRule type="cellIs" dxfId="214" priority="297" operator="greaterThan">
      <formula>0</formula>
    </cfRule>
    <cfRule type="cellIs" dxfId="213" priority="298" operator="greaterThan">
      <formula>0</formula>
    </cfRule>
    <cfRule type="cellIs" dxfId="212" priority="299" operator="greaterThan">
      <formula>0</formula>
    </cfRule>
  </conditionalFormatting>
  <conditionalFormatting sqref="Q588">
    <cfRule type="cellIs" dxfId="211" priority="294" operator="greaterThan">
      <formula>0</formula>
    </cfRule>
    <cfRule type="cellIs" dxfId="210" priority="296" operator="greaterThan">
      <formula>0</formula>
    </cfRule>
  </conditionalFormatting>
  <conditionalFormatting sqref="AB588 X588:Z588">
    <cfRule type="cellIs" dxfId="209" priority="293" operator="greaterThan">
      <formula>0</formula>
    </cfRule>
  </conditionalFormatting>
  <conditionalFormatting sqref="AB588">
    <cfRule type="expression" dxfId="208" priority="292">
      <formula>$AB588&gt;=$Z588</formula>
    </cfRule>
  </conditionalFormatting>
  <conditionalFormatting sqref="L588">
    <cfRule type="expression" dxfId="207" priority="291">
      <formula>$L588&gt;=$J588</formula>
    </cfRule>
  </conditionalFormatting>
  <conditionalFormatting sqref="J588">
    <cfRule type="cellIs" dxfId="206" priority="290" operator="greaterThan">
      <formula>0</formula>
    </cfRule>
  </conditionalFormatting>
  <conditionalFormatting sqref="S588">
    <cfRule type="duplicateValues" dxfId="205" priority="289"/>
  </conditionalFormatting>
  <conditionalFormatting sqref="A589">
    <cfRule type="duplicateValues" dxfId="204" priority="288"/>
  </conditionalFormatting>
  <conditionalFormatting sqref="G589">
    <cfRule type="cellIs" dxfId="203" priority="283" operator="greaterThan">
      <formula>0</formula>
    </cfRule>
    <cfRule type="cellIs" dxfId="202" priority="285" operator="greaterThan">
      <formula>0</formula>
    </cfRule>
    <cfRule type="cellIs" dxfId="201" priority="286" operator="greaterThan">
      <formula>0</formula>
    </cfRule>
    <cfRule type="cellIs" dxfId="200" priority="287" operator="greaterThan">
      <formula>0</formula>
    </cfRule>
  </conditionalFormatting>
  <conditionalFormatting sqref="Q589">
    <cfRule type="cellIs" dxfId="199" priority="282" operator="greaterThan">
      <formula>0</formula>
    </cfRule>
    <cfRule type="cellIs" dxfId="198" priority="284" operator="greaterThan">
      <formula>0</formula>
    </cfRule>
  </conditionalFormatting>
  <conditionalFormatting sqref="AB589 X589:Z589">
    <cfRule type="cellIs" dxfId="197" priority="281" operator="greaterThan">
      <formula>0</formula>
    </cfRule>
  </conditionalFormatting>
  <conditionalFormatting sqref="AB589">
    <cfRule type="expression" dxfId="196" priority="280">
      <formula>$AB589&gt;=$Z589</formula>
    </cfRule>
  </conditionalFormatting>
  <conditionalFormatting sqref="L589">
    <cfRule type="expression" dxfId="195" priority="279">
      <formula>$L589&gt;=$J589</formula>
    </cfRule>
  </conditionalFormatting>
  <conditionalFormatting sqref="J589">
    <cfRule type="cellIs" dxfId="194" priority="278" operator="greaterThan">
      <formula>0</formula>
    </cfRule>
  </conditionalFormatting>
  <conditionalFormatting sqref="S589">
    <cfRule type="duplicateValues" dxfId="193" priority="277"/>
  </conditionalFormatting>
  <conditionalFormatting sqref="A590">
    <cfRule type="duplicateValues" dxfId="192" priority="276"/>
  </conditionalFormatting>
  <conditionalFormatting sqref="G590">
    <cfRule type="cellIs" dxfId="191" priority="271" operator="greaterThan">
      <formula>0</formula>
    </cfRule>
    <cfRule type="cellIs" dxfId="190" priority="273" operator="greaterThan">
      <formula>0</formula>
    </cfRule>
    <cfRule type="cellIs" dxfId="189" priority="274" operator="greaterThan">
      <formula>0</formula>
    </cfRule>
    <cfRule type="cellIs" dxfId="188" priority="275" operator="greaterThan">
      <formula>0</formula>
    </cfRule>
  </conditionalFormatting>
  <conditionalFormatting sqref="Q590">
    <cfRule type="cellIs" dxfId="187" priority="270" operator="greaterThan">
      <formula>0</formula>
    </cfRule>
    <cfRule type="cellIs" dxfId="186" priority="272" operator="greaterThan">
      <formula>0</formula>
    </cfRule>
  </conditionalFormatting>
  <conditionalFormatting sqref="AB590 X590:Z590">
    <cfRule type="cellIs" dxfId="185" priority="269" operator="greaterThan">
      <formula>0</formula>
    </cfRule>
  </conditionalFormatting>
  <conditionalFormatting sqref="AB590">
    <cfRule type="expression" dxfId="184" priority="268">
      <formula>$AB590&gt;=$Z590</formula>
    </cfRule>
  </conditionalFormatting>
  <conditionalFormatting sqref="L590">
    <cfRule type="expression" dxfId="183" priority="267">
      <formula>$L590&gt;=$J590</formula>
    </cfRule>
  </conditionalFormatting>
  <conditionalFormatting sqref="J590">
    <cfRule type="cellIs" dxfId="182" priority="266" operator="greaterThan">
      <formula>0</formula>
    </cfRule>
  </conditionalFormatting>
  <conditionalFormatting sqref="S590">
    <cfRule type="duplicateValues" dxfId="181" priority="265"/>
  </conditionalFormatting>
  <conditionalFormatting sqref="A591">
    <cfRule type="duplicateValues" dxfId="180" priority="264"/>
  </conditionalFormatting>
  <conditionalFormatting sqref="G591">
    <cfRule type="cellIs" dxfId="179" priority="259" operator="greaterThan">
      <formula>0</formula>
    </cfRule>
    <cfRule type="cellIs" dxfId="178" priority="261" operator="greaterThan">
      <formula>0</formula>
    </cfRule>
    <cfRule type="cellIs" dxfId="177" priority="262" operator="greaterThan">
      <formula>0</formula>
    </cfRule>
    <cfRule type="cellIs" dxfId="176" priority="263" operator="greaterThan">
      <formula>0</formula>
    </cfRule>
  </conditionalFormatting>
  <conditionalFormatting sqref="Q591">
    <cfRule type="cellIs" dxfId="175" priority="258" operator="greaterThan">
      <formula>0</formula>
    </cfRule>
    <cfRule type="cellIs" dxfId="174" priority="260" operator="greaterThan">
      <formula>0</formula>
    </cfRule>
  </conditionalFormatting>
  <conditionalFormatting sqref="AB591 X591:Z591">
    <cfRule type="cellIs" dxfId="173" priority="257" operator="greaterThan">
      <formula>0</formula>
    </cfRule>
  </conditionalFormatting>
  <conditionalFormatting sqref="AB591">
    <cfRule type="expression" dxfId="172" priority="256">
      <formula>$AB591&gt;=$Z591</formula>
    </cfRule>
  </conditionalFormatting>
  <conditionalFormatting sqref="L591">
    <cfRule type="expression" dxfId="171" priority="255">
      <formula>$L591&gt;=$J591</formula>
    </cfRule>
  </conditionalFormatting>
  <conditionalFormatting sqref="J591">
    <cfRule type="cellIs" dxfId="170" priority="254" operator="greaterThan">
      <formula>0</formula>
    </cfRule>
  </conditionalFormatting>
  <conditionalFormatting sqref="S591">
    <cfRule type="duplicateValues" dxfId="169" priority="253"/>
  </conditionalFormatting>
  <conditionalFormatting sqref="A592">
    <cfRule type="duplicateValues" dxfId="168" priority="252"/>
  </conditionalFormatting>
  <conditionalFormatting sqref="G592">
    <cfRule type="cellIs" dxfId="167" priority="247" operator="greaterThan">
      <formula>0</formula>
    </cfRule>
    <cfRule type="cellIs" dxfId="166" priority="249" operator="greaterThan">
      <formula>0</formula>
    </cfRule>
    <cfRule type="cellIs" dxfId="165" priority="250" operator="greaterThan">
      <formula>0</formula>
    </cfRule>
    <cfRule type="cellIs" dxfId="164" priority="251" operator="greaterThan">
      <formula>0</formula>
    </cfRule>
  </conditionalFormatting>
  <conditionalFormatting sqref="Q592">
    <cfRule type="cellIs" dxfId="163" priority="246" operator="greaterThan">
      <formula>0</formula>
    </cfRule>
    <cfRule type="cellIs" dxfId="162" priority="248" operator="greaterThan">
      <formula>0</formula>
    </cfRule>
  </conditionalFormatting>
  <conditionalFormatting sqref="AB592 X592:Z592">
    <cfRule type="cellIs" dxfId="161" priority="245" operator="greaterThan">
      <formula>0</formula>
    </cfRule>
  </conditionalFormatting>
  <conditionalFormatting sqref="AB592">
    <cfRule type="expression" dxfId="160" priority="244">
      <formula>$AB592&gt;=$Z592</formula>
    </cfRule>
  </conditionalFormatting>
  <conditionalFormatting sqref="L592">
    <cfRule type="expression" dxfId="159" priority="243">
      <formula>$L592&gt;=$J592</formula>
    </cfRule>
  </conditionalFormatting>
  <conditionalFormatting sqref="J592">
    <cfRule type="cellIs" dxfId="158" priority="242" operator="greaterThan">
      <formula>0</formula>
    </cfRule>
  </conditionalFormatting>
  <conditionalFormatting sqref="S592">
    <cfRule type="duplicateValues" dxfId="157" priority="241"/>
  </conditionalFormatting>
  <conditionalFormatting sqref="A593">
    <cfRule type="duplicateValues" dxfId="156" priority="240"/>
  </conditionalFormatting>
  <conditionalFormatting sqref="G593:G594">
    <cfRule type="cellIs" dxfId="155" priority="235" operator="greaterThan">
      <formula>0</formula>
    </cfRule>
    <cfRule type="cellIs" dxfId="154" priority="237" operator="greaterThan">
      <formula>0</formula>
    </cfRule>
    <cfRule type="cellIs" dxfId="153" priority="238" operator="greaterThan">
      <formula>0</formula>
    </cfRule>
    <cfRule type="cellIs" dxfId="152" priority="239" operator="greaterThan">
      <formula>0</formula>
    </cfRule>
  </conditionalFormatting>
  <conditionalFormatting sqref="Q593:Q594">
    <cfRule type="cellIs" dxfId="151" priority="234" operator="greaterThan">
      <formula>0</formula>
    </cfRule>
    <cfRule type="cellIs" dxfId="150" priority="236" operator="greaterThan">
      <formula>0</formula>
    </cfRule>
  </conditionalFormatting>
  <conditionalFormatting sqref="AB593:AB594 X593:Z594">
    <cfRule type="cellIs" dxfId="149" priority="233" operator="greaterThan">
      <formula>0</formula>
    </cfRule>
  </conditionalFormatting>
  <conditionalFormatting sqref="J593:J594">
    <cfRule type="cellIs" dxfId="148" priority="230" operator="greaterThan">
      <formula>0</formula>
    </cfRule>
  </conditionalFormatting>
  <conditionalFormatting sqref="S593">
    <cfRule type="duplicateValues" dxfId="147" priority="229"/>
  </conditionalFormatting>
  <conditionalFormatting sqref="G595">
    <cfRule type="cellIs" dxfId="146" priority="223" operator="greaterThan">
      <formula>0</formula>
    </cfRule>
    <cfRule type="cellIs" dxfId="145" priority="225" operator="greaterThan">
      <formula>0</formula>
    </cfRule>
    <cfRule type="cellIs" dxfId="144" priority="226" operator="greaterThan">
      <formula>0</formula>
    </cfRule>
    <cfRule type="cellIs" dxfId="143" priority="227" operator="greaterThan">
      <formula>0</formula>
    </cfRule>
  </conditionalFormatting>
  <conditionalFormatting sqref="Q595">
    <cfRule type="cellIs" dxfId="142" priority="222" operator="greaterThan">
      <formula>0</formula>
    </cfRule>
    <cfRule type="cellIs" dxfId="141" priority="224" operator="greaterThan">
      <formula>0</formula>
    </cfRule>
  </conditionalFormatting>
  <conditionalFormatting sqref="AB595 X595:Z595">
    <cfRule type="cellIs" dxfId="140" priority="221" operator="greaterThan">
      <formula>0</formula>
    </cfRule>
  </conditionalFormatting>
  <conditionalFormatting sqref="AB595">
    <cfRule type="expression" dxfId="139" priority="220">
      <formula>$AB595&gt;=$Z595</formula>
    </cfRule>
  </conditionalFormatting>
  <conditionalFormatting sqref="L595">
    <cfRule type="expression" dxfId="138" priority="219">
      <formula>$L595&gt;=$J595</formula>
    </cfRule>
  </conditionalFormatting>
  <conditionalFormatting sqref="J595">
    <cfRule type="cellIs" dxfId="137" priority="218" operator="greaterThan">
      <formula>0</formula>
    </cfRule>
  </conditionalFormatting>
  <conditionalFormatting sqref="S595">
    <cfRule type="duplicateValues" dxfId="136" priority="217"/>
  </conditionalFormatting>
  <conditionalFormatting sqref="A594">
    <cfRule type="duplicateValues" dxfId="135" priority="216"/>
  </conditionalFormatting>
  <conditionalFormatting sqref="G594">
    <cfRule type="cellIs" dxfId="134" priority="211" operator="greaterThan">
      <formula>0</formula>
    </cfRule>
    <cfRule type="cellIs" dxfId="133" priority="213" operator="greaterThan">
      <formula>0</formula>
    </cfRule>
    <cfRule type="cellIs" dxfId="132" priority="214" operator="greaterThan">
      <formula>0</formula>
    </cfRule>
    <cfRule type="cellIs" dxfId="131" priority="215" operator="greaterThan">
      <formula>0</formula>
    </cfRule>
  </conditionalFormatting>
  <conditionalFormatting sqref="Q594">
    <cfRule type="cellIs" dxfId="130" priority="210" operator="greaterThan">
      <formula>0</formula>
    </cfRule>
    <cfRule type="cellIs" dxfId="129" priority="212" operator="greaterThan">
      <formula>0</formula>
    </cfRule>
  </conditionalFormatting>
  <conditionalFormatting sqref="AB594 X594:Z594">
    <cfRule type="cellIs" dxfId="128" priority="209" operator="greaterThan">
      <formula>0</formula>
    </cfRule>
  </conditionalFormatting>
  <conditionalFormatting sqref="J594">
    <cfRule type="cellIs" dxfId="127" priority="206" operator="greaterThan">
      <formula>0</formula>
    </cfRule>
  </conditionalFormatting>
  <conditionalFormatting sqref="S594">
    <cfRule type="duplicateValues" dxfId="126" priority="205"/>
  </conditionalFormatting>
  <conditionalFormatting sqref="A586">
    <cfRule type="duplicateValues" dxfId="125" priority="180"/>
  </conditionalFormatting>
  <conditionalFormatting sqref="A596">
    <cfRule type="duplicateValues" dxfId="124" priority="179"/>
  </conditionalFormatting>
  <conditionalFormatting sqref="G596">
    <cfRule type="cellIs" dxfId="123" priority="174" operator="greaterThan">
      <formula>0</formula>
    </cfRule>
    <cfRule type="cellIs" dxfId="122" priority="176" operator="greaterThan">
      <formula>0</formula>
    </cfRule>
    <cfRule type="cellIs" dxfId="121" priority="177" operator="greaterThan">
      <formula>0</formula>
    </cfRule>
    <cfRule type="cellIs" dxfId="120" priority="178" operator="greaterThan">
      <formula>0</formula>
    </cfRule>
  </conditionalFormatting>
  <conditionalFormatting sqref="Q596">
    <cfRule type="cellIs" dxfId="119" priority="173" operator="greaterThan">
      <formula>0</formula>
    </cfRule>
    <cfRule type="cellIs" dxfId="118" priority="175" operator="greaterThan">
      <formula>0</formula>
    </cfRule>
  </conditionalFormatting>
  <conditionalFormatting sqref="AB596 X596:Z596">
    <cfRule type="cellIs" dxfId="117" priority="172" operator="greaterThan">
      <formula>0</formula>
    </cfRule>
  </conditionalFormatting>
  <conditionalFormatting sqref="AB596">
    <cfRule type="expression" dxfId="116" priority="171">
      <formula>$AB596&gt;=$Z596</formula>
    </cfRule>
  </conditionalFormatting>
  <conditionalFormatting sqref="L596">
    <cfRule type="expression" dxfId="115" priority="170">
      <formula>$L596&gt;=$J596</formula>
    </cfRule>
  </conditionalFormatting>
  <conditionalFormatting sqref="J596">
    <cfRule type="cellIs" dxfId="114" priority="169" operator="greaterThan">
      <formula>0</formula>
    </cfRule>
  </conditionalFormatting>
  <conditionalFormatting sqref="S596">
    <cfRule type="duplicateValues" dxfId="113" priority="168"/>
  </conditionalFormatting>
  <conditionalFormatting sqref="A597">
    <cfRule type="duplicateValues" dxfId="112" priority="167"/>
  </conditionalFormatting>
  <conditionalFormatting sqref="G597">
    <cfRule type="cellIs" dxfId="111" priority="162" operator="greaterThan">
      <formula>0</formula>
    </cfRule>
    <cfRule type="cellIs" dxfId="110" priority="164" operator="greaterThan">
      <formula>0</formula>
    </cfRule>
    <cfRule type="cellIs" dxfId="109" priority="165" operator="greaterThan">
      <formula>0</formula>
    </cfRule>
    <cfRule type="cellIs" dxfId="108" priority="166" operator="greaterThan">
      <formula>0</formula>
    </cfRule>
  </conditionalFormatting>
  <conditionalFormatting sqref="Q597">
    <cfRule type="cellIs" dxfId="107" priority="161" operator="greaterThan">
      <formula>0</formula>
    </cfRule>
    <cfRule type="cellIs" dxfId="106" priority="163" operator="greaterThan">
      <formula>0</formula>
    </cfRule>
  </conditionalFormatting>
  <conditionalFormatting sqref="AB597 X597:Z597">
    <cfRule type="cellIs" dxfId="105" priority="160" operator="greaterThan">
      <formula>0</formula>
    </cfRule>
  </conditionalFormatting>
  <conditionalFormatting sqref="AB597">
    <cfRule type="expression" dxfId="104" priority="159">
      <formula>$AB597&gt;=$Z597</formula>
    </cfRule>
  </conditionalFormatting>
  <conditionalFormatting sqref="L597">
    <cfRule type="expression" dxfId="103" priority="158">
      <formula>$L597&gt;=$J597</formula>
    </cfRule>
  </conditionalFormatting>
  <conditionalFormatting sqref="J597">
    <cfRule type="cellIs" dxfId="102" priority="157" operator="greaterThan">
      <formula>0</formula>
    </cfRule>
  </conditionalFormatting>
  <conditionalFormatting sqref="S597">
    <cfRule type="duplicateValues" dxfId="101" priority="156"/>
  </conditionalFormatting>
  <conditionalFormatting sqref="A598">
    <cfRule type="duplicateValues" dxfId="100" priority="155"/>
  </conditionalFormatting>
  <conditionalFormatting sqref="G598">
    <cfRule type="cellIs" dxfId="99" priority="150" operator="greaterThan">
      <formula>0</formula>
    </cfRule>
    <cfRule type="cellIs" dxfId="98" priority="152" operator="greaterThan">
      <formula>0</formula>
    </cfRule>
    <cfRule type="cellIs" dxfId="97" priority="153" operator="greaterThan">
      <formula>0</formula>
    </cfRule>
    <cfRule type="cellIs" dxfId="96" priority="154" operator="greaterThan">
      <formula>0</formula>
    </cfRule>
  </conditionalFormatting>
  <conditionalFormatting sqref="Q598">
    <cfRule type="cellIs" dxfId="95" priority="149" operator="greaterThan">
      <formula>0</formula>
    </cfRule>
    <cfRule type="cellIs" dxfId="94" priority="151" operator="greaterThan">
      <formula>0</formula>
    </cfRule>
  </conditionalFormatting>
  <conditionalFormatting sqref="AB598 X598:Z598">
    <cfRule type="cellIs" dxfId="93" priority="148" operator="greaterThan">
      <formula>0</formula>
    </cfRule>
  </conditionalFormatting>
  <conditionalFormatting sqref="AB598">
    <cfRule type="expression" dxfId="92" priority="147">
      <formula>$AB598&gt;=$Z598</formula>
    </cfRule>
  </conditionalFormatting>
  <conditionalFormatting sqref="L598">
    <cfRule type="expression" dxfId="91" priority="146">
      <formula>$L598&gt;=$J598</formula>
    </cfRule>
  </conditionalFormatting>
  <conditionalFormatting sqref="J598">
    <cfRule type="cellIs" dxfId="90" priority="145" operator="greaterThan">
      <formula>0</formula>
    </cfRule>
  </conditionalFormatting>
  <conditionalFormatting sqref="S598">
    <cfRule type="duplicateValues" dxfId="89" priority="144"/>
  </conditionalFormatting>
  <conditionalFormatting sqref="A599">
    <cfRule type="duplicateValues" dxfId="88" priority="119"/>
  </conditionalFormatting>
  <conditionalFormatting sqref="G599">
    <cfRule type="cellIs" dxfId="87" priority="114" operator="greaterThan">
      <formula>0</formula>
    </cfRule>
    <cfRule type="cellIs" dxfId="86" priority="116" operator="greaterThan">
      <formula>0</formula>
    </cfRule>
    <cfRule type="cellIs" dxfId="85" priority="117" operator="greaterThan">
      <formula>0</formula>
    </cfRule>
    <cfRule type="cellIs" dxfId="84" priority="118" operator="greaterThan">
      <formula>0</formula>
    </cfRule>
  </conditionalFormatting>
  <conditionalFormatting sqref="Q599">
    <cfRule type="cellIs" dxfId="83" priority="113" operator="greaterThan">
      <formula>0</formula>
    </cfRule>
    <cfRule type="cellIs" dxfId="82" priority="115" operator="greaterThan">
      <formula>0</formula>
    </cfRule>
  </conditionalFormatting>
  <conditionalFormatting sqref="AB599 X599:Z599">
    <cfRule type="cellIs" dxfId="81" priority="112" operator="greaterThan">
      <formula>0</formula>
    </cfRule>
  </conditionalFormatting>
  <conditionalFormatting sqref="AB599">
    <cfRule type="expression" dxfId="80" priority="111">
      <formula>$AB599&gt;=$Z599</formula>
    </cfRule>
  </conditionalFormatting>
  <conditionalFormatting sqref="L599">
    <cfRule type="expression" dxfId="79" priority="110">
      <formula>$L599&gt;=$J599</formula>
    </cfRule>
  </conditionalFormatting>
  <conditionalFormatting sqref="J599">
    <cfRule type="cellIs" dxfId="78" priority="109" operator="greaterThan">
      <formula>0</formula>
    </cfRule>
  </conditionalFormatting>
  <conditionalFormatting sqref="S599">
    <cfRule type="duplicateValues" dxfId="77" priority="108"/>
  </conditionalFormatting>
  <conditionalFormatting sqref="A600">
    <cfRule type="duplicateValues" dxfId="76" priority="107"/>
  </conditionalFormatting>
  <conditionalFormatting sqref="G600">
    <cfRule type="cellIs" dxfId="75" priority="102" operator="greaterThan">
      <formula>0</formula>
    </cfRule>
    <cfRule type="cellIs" dxfId="74" priority="104" operator="greaterThan">
      <formula>0</formula>
    </cfRule>
    <cfRule type="cellIs" dxfId="73" priority="105" operator="greaterThan">
      <formula>0</formula>
    </cfRule>
    <cfRule type="cellIs" dxfId="72" priority="106" operator="greaterThan">
      <formula>0</formula>
    </cfRule>
  </conditionalFormatting>
  <conditionalFormatting sqref="Q600">
    <cfRule type="cellIs" dxfId="71" priority="101" operator="greaterThan">
      <formula>0</formula>
    </cfRule>
    <cfRule type="cellIs" dxfId="70" priority="103" operator="greaterThan">
      <formula>0</formula>
    </cfRule>
  </conditionalFormatting>
  <conditionalFormatting sqref="AB600 X600:Z600">
    <cfRule type="cellIs" dxfId="69" priority="100" operator="greaterThan">
      <formula>0</formula>
    </cfRule>
  </conditionalFormatting>
  <conditionalFormatting sqref="AB600">
    <cfRule type="expression" dxfId="68" priority="99">
      <formula>$AB600&gt;=$Z600</formula>
    </cfRule>
  </conditionalFormatting>
  <conditionalFormatting sqref="L600">
    <cfRule type="expression" dxfId="67" priority="98">
      <formula>$L600&gt;=$J600</formula>
    </cfRule>
  </conditionalFormatting>
  <conditionalFormatting sqref="J600">
    <cfRule type="cellIs" dxfId="66" priority="97" operator="greaterThan">
      <formula>0</formula>
    </cfRule>
  </conditionalFormatting>
  <conditionalFormatting sqref="S600">
    <cfRule type="duplicateValues" dxfId="65" priority="96"/>
  </conditionalFormatting>
  <conditionalFormatting sqref="A601">
    <cfRule type="duplicateValues" dxfId="64" priority="83"/>
  </conditionalFormatting>
  <conditionalFormatting sqref="G601">
    <cfRule type="cellIs" dxfId="63" priority="78" operator="greaterThan">
      <formula>0</formula>
    </cfRule>
    <cfRule type="cellIs" dxfId="62" priority="80" operator="greaterThan">
      <formula>0</formula>
    </cfRule>
    <cfRule type="cellIs" dxfId="61" priority="81" operator="greaterThan">
      <formula>0</formula>
    </cfRule>
    <cfRule type="cellIs" dxfId="60" priority="82" operator="greaterThan">
      <formula>0</formula>
    </cfRule>
  </conditionalFormatting>
  <conditionalFormatting sqref="Q601">
    <cfRule type="cellIs" dxfId="59" priority="77" operator="greaterThan">
      <formula>0</formula>
    </cfRule>
    <cfRule type="cellIs" dxfId="58" priority="79" operator="greaterThan">
      <formula>0</formula>
    </cfRule>
  </conditionalFormatting>
  <conditionalFormatting sqref="AB601 X601:Z601">
    <cfRule type="cellIs" dxfId="57" priority="76" operator="greaterThan">
      <formula>0</formula>
    </cfRule>
  </conditionalFormatting>
  <conditionalFormatting sqref="AB601">
    <cfRule type="expression" dxfId="56" priority="75">
      <formula>$AB601&gt;=$Z601</formula>
    </cfRule>
  </conditionalFormatting>
  <conditionalFormatting sqref="L601">
    <cfRule type="expression" dxfId="55" priority="74">
      <formula>$L601&gt;=$J601</formula>
    </cfRule>
  </conditionalFormatting>
  <conditionalFormatting sqref="J601">
    <cfRule type="cellIs" dxfId="54" priority="73" operator="greaterThan">
      <formula>0</formula>
    </cfRule>
  </conditionalFormatting>
  <conditionalFormatting sqref="S601">
    <cfRule type="duplicateValues" dxfId="53" priority="72"/>
  </conditionalFormatting>
  <conditionalFormatting sqref="A602">
    <cfRule type="duplicateValues" dxfId="52" priority="71"/>
  </conditionalFormatting>
  <conditionalFormatting sqref="G602">
    <cfRule type="cellIs" dxfId="51" priority="66" operator="greaterThan">
      <formula>0</formula>
    </cfRule>
    <cfRule type="cellIs" dxfId="50" priority="68" operator="greaterThan">
      <formula>0</formula>
    </cfRule>
    <cfRule type="cellIs" dxfId="49" priority="69" operator="greaterThan">
      <formula>0</formula>
    </cfRule>
    <cfRule type="cellIs" dxfId="48" priority="70" operator="greaterThan">
      <formula>0</formula>
    </cfRule>
  </conditionalFormatting>
  <conditionalFormatting sqref="Q602">
    <cfRule type="cellIs" dxfId="47" priority="65" operator="greaterThan">
      <formula>0</formula>
    </cfRule>
    <cfRule type="cellIs" dxfId="46" priority="67" operator="greaterThan">
      <formula>0</formula>
    </cfRule>
  </conditionalFormatting>
  <conditionalFormatting sqref="AB602 X602:Z602">
    <cfRule type="cellIs" dxfId="45" priority="64" operator="greaterThan">
      <formula>0</formula>
    </cfRule>
  </conditionalFormatting>
  <conditionalFormatting sqref="AB602">
    <cfRule type="expression" dxfId="44" priority="63">
      <formula>$AB602&gt;=$Z602</formula>
    </cfRule>
  </conditionalFormatting>
  <conditionalFormatting sqref="L602">
    <cfRule type="expression" dxfId="43" priority="62">
      <formula>$L602&gt;=$J602</formula>
    </cfRule>
  </conditionalFormatting>
  <conditionalFormatting sqref="J602">
    <cfRule type="cellIs" dxfId="42" priority="61" operator="greaterThan">
      <formula>0</formula>
    </cfRule>
  </conditionalFormatting>
  <conditionalFormatting sqref="S602">
    <cfRule type="duplicateValues" dxfId="41" priority="60"/>
  </conditionalFormatting>
  <conditionalFormatting sqref="A603">
    <cfRule type="duplicateValues" dxfId="40" priority="59"/>
  </conditionalFormatting>
  <conditionalFormatting sqref="G603">
    <cfRule type="cellIs" dxfId="39" priority="54" operator="greaterThan">
      <formula>0</formula>
    </cfRule>
    <cfRule type="cellIs" dxfId="38" priority="56" operator="greaterThan">
      <formula>0</formula>
    </cfRule>
    <cfRule type="cellIs" dxfId="37" priority="57" operator="greaterThan">
      <formula>0</formula>
    </cfRule>
    <cfRule type="cellIs" dxfId="36" priority="58" operator="greaterThan">
      <formula>0</formula>
    </cfRule>
  </conditionalFormatting>
  <conditionalFormatting sqref="Q603">
    <cfRule type="cellIs" dxfId="35" priority="53" operator="greaterThan">
      <formula>0</formula>
    </cfRule>
    <cfRule type="cellIs" dxfId="34" priority="55" operator="greaterThan">
      <formula>0</formula>
    </cfRule>
  </conditionalFormatting>
  <conditionalFormatting sqref="AB603 X603:Z603">
    <cfRule type="cellIs" dxfId="33" priority="52" operator="greaterThan">
      <formula>0</formula>
    </cfRule>
  </conditionalFormatting>
  <conditionalFormatting sqref="AB603">
    <cfRule type="expression" dxfId="32" priority="51">
      <formula>$AB603&gt;=$Z603</formula>
    </cfRule>
  </conditionalFormatting>
  <conditionalFormatting sqref="L603">
    <cfRule type="expression" dxfId="31" priority="50">
      <formula>$L603&gt;=$J603</formula>
    </cfRule>
  </conditionalFormatting>
  <conditionalFormatting sqref="J603">
    <cfRule type="cellIs" dxfId="30" priority="49" operator="greaterThan">
      <formula>0</formula>
    </cfRule>
  </conditionalFormatting>
  <conditionalFormatting sqref="S603">
    <cfRule type="duplicateValues" dxfId="29" priority="48"/>
  </conditionalFormatting>
  <conditionalFormatting sqref="A595">
    <cfRule type="duplicateValues" dxfId="28" priority="35"/>
  </conditionalFormatting>
  <conditionalFormatting sqref="G604">
    <cfRule type="cellIs" dxfId="27" priority="31" operator="greaterThan">
      <formula>0</formula>
    </cfRule>
    <cfRule type="cellIs" dxfId="26" priority="32" operator="greaterThan">
      <formula>0</formula>
    </cfRule>
    <cfRule type="cellIs" dxfId="25" priority="33" operator="greaterThan">
      <formula>0</formula>
    </cfRule>
    <cfRule type="cellIs" dxfId="24" priority="34" operator="greaterThan">
      <formula>0</formula>
    </cfRule>
  </conditionalFormatting>
  <conditionalFormatting sqref="A607:A608">
    <cfRule type="duplicateValues" dxfId="23" priority="28"/>
  </conditionalFormatting>
  <conditionalFormatting sqref="A607:A608">
    <cfRule type="duplicateValues" dxfId="22" priority="29"/>
  </conditionalFormatting>
  <conditionalFormatting sqref="A607:A608">
    <cfRule type="duplicateValues" dxfId="21" priority="30"/>
  </conditionalFormatting>
  <conditionalFormatting sqref="A604:A606 A609:A621">
    <cfRule type="duplicateValues" dxfId="20" priority="1372"/>
  </conditionalFormatting>
  <conditionalFormatting sqref="S604:S621">
    <cfRule type="duplicateValues" dxfId="19" priority="1375"/>
  </conditionalFormatting>
  <conditionalFormatting sqref="A668">
    <cfRule type="duplicateValues" dxfId="18" priority="4209"/>
  </conditionalFormatting>
  <conditionalFormatting sqref="U1184:V1048576 U1:V906">
    <cfRule type="duplicateValues" dxfId="17" priority="13"/>
  </conditionalFormatting>
  <conditionalFormatting sqref="A622:A667 A669:A890">
    <cfRule type="duplicateValues" dxfId="16" priority="10907"/>
  </conditionalFormatting>
  <conditionalFormatting sqref="S622:S906">
    <cfRule type="duplicateValues" dxfId="15" priority="11237"/>
  </conditionalFormatting>
  <conditionalFormatting sqref="U907:V1183">
    <cfRule type="duplicateValues" dxfId="14" priority="11933"/>
  </conditionalFormatting>
  <conditionalFormatting sqref="S907:S1183">
    <cfRule type="duplicateValues" dxfId="13" priority="11935"/>
  </conditionalFormatting>
  <dataValidations count="1">
    <dataValidation type="list" allowBlank="1" showInputMessage="1" showErrorMessage="1" sqref="D249:D1183" xr:uid="{44150BB1-10F1-417A-9C3C-B9E22C97C8C7}">
      <formula1>"직접,부광"</formula1>
    </dataValidation>
  </dataValidations>
  <pageMargins left="0.7" right="0.7" top="0.75" bottom="0.75" header="0.3" footer="0.3"/>
  <pageSetup paperSize="9" scale="86" orientation="portrait" verticalDpi="1200" r:id="rId1"/>
  <colBreaks count="1" manualBreakCount="1">
    <brk id="2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CD13-CC8A-4817-AC37-4C2CEEDF9208}">
  <sheetPr filterMode="1"/>
  <dimension ref="A1:R1514"/>
  <sheetViews>
    <sheetView topLeftCell="B1" zoomScale="85" zoomScaleNormal="85" workbookViewId="0">
      <pane ySplit="1" topLeftCell="A1457" activePane="bottomLeft" state="frozen"/>
      <selection pane="bottomLeft" activeCell="B1478" sqref="B1478:B1482"/>
    </sheetView>
  </sheetViews>
  <sheetFormatPr defaultColWidth="16.69921875" defaultRowHeight="19.5" customHeight="1"/>
  <cols>
    <col min="1" max="1" width="6.59765625" customWidth="1"/>
    <col min="12" max="12" width="5.59765625" customWidth="1"/>
    <col min="13" max="13" width="8.69921875" customWidth="1"/>
    <col min="14" max="14" width="6.19921875" customWidth="1"/>
    <col min="15" max="15" width="9.8984375" customWidth="1"/>
  </cols>
  <sheetData>
    <row r="1" spans="1:18" ht="19.5" customHeight="1">
      <c r="A1" s="166" t="s">
        <v>5698</v>
      </c>
      <c r="B1" s="166" t="s">
        <v>1214</v>
      </c>
      <c r="C1" s="166" t="s">
        <v>5699</v>
      </c>
      <c r="D1" s="166" t="s">
        <v>5700</v>
      </c>
      <c r="E1" s="166" t="s">
        <v>5701</v>
      </c>
      <c r="F1" s="166" t="s">
        <v>5571</v>
      </c>
      <c r="G1" s="166" t="s">
        <v>5382</v>
      </c>
      <c r="H1" s="166" t="s">
        <v>9389</v>
      </c>
      <c r="I1" s="166" t="s">
        <v>9390</v>
      </c>
      <c r="J1" s="166" t="s">
        <v>9391</v>
      </c>
      <c r="K1" s="166" t="s">
        <v>5702</v>
      </c>
      <c r="L1" s="166" t="s">
        <v>9392</v>
      </c>
      <c r="M1" s="166" t="s">
        <v>9393</v>
      </c>
      <c r="N1" s="166" t="s">
        <v>9394</v>
      </c>
      <c r="O1" s="166" t="s">
        <v>9395</v>
      </c>
      <c r="P1" s="166" t="s">
        <v>9396</v>
      </c>
      <c r="Q1" s="166" t="s">
        <v>5706</v>
      </c>
      <c r="R1" s="166" t="s">
        <v>9397</v>
      </c>
    </row>
    <row r="2" spans="1:18" ht="19.5" hidden="1" customHeight="1">
      <c r="A2" s="129">
        <v>822</v>
      </c>
      <c r="B2" s="130" t="s">
        <v>9406</v>
      </c>
      <c r="C2" s="130" t="s">
        <v>9405</v>
      </c>
      <c r="D2" s="130" t="s">
        <v>5728</v>
      </c>
      <c r="E2" s="130" t="s">
        <v>5709</v>
      </c>
      <c r="F2" s="167">
        <v>822461000</v>
      </c>
      <c r="G2" s="168">
        <v>747691819</v>
      </c>
      <c r="H2" s="130">
        <v>87.745000000000005</v>
      </c>
      <c r="I2" s="169">
        <v>46674829</v>
      </c>
      <c r="J2" s="169">
        <v>694598358</v>
      </c>
      <c r="K2" s="130" t="s">
        <v>464</v>
      </c>
      <c r="L2" s="130"/>
      <c r="M2" s="130" t="s">
        <v>9398</v>
      </c>
      <c r="N2" s="130"/>
      <c r="O2" s="130" t="s">
        <v>9400</v>
      </c>
      <c r="P2" s="130" t="s">
        <v>9401</v>
      </c>
      <c r="Q2" s="130" t="s">
        <v>9402</v>
      </c>
      <c r="R2" s="130" t="s">
        <v>9404</v>
      </c>
    </row>
    <row r="3" spans="1:18" ht="19.5" hidden="1" customHeight="1">
      <c r="A3" s="129">
        <v>821</v>
      </c>
      <c r="B3" s="130" t="s">
        <v>9413</v>
      </c>
      <c r="C3" s="130" t="s">
        <v>9412</v>
      </c>
      <c r="D3" s="130" t="s">
        <v>5713</v>
      </c>
      <c r="E3" s="130" t="s">
        <v>5709</v>
      </c>
      <c r="F3" s="167"/>
      <c r="G3" s="168">
        <v>2177370000</v>
      </c>
      <c r="H3" s="130">
        <v>86.745000000000005</v>
      </c>
      <c r="I3" s="169">
        <v>0</v>
      </c>
      <c r="J3" s="169"/>
      <c r="K3" s="130" t="s">
        <v>5714</v>
      </c>
      <c r="L3" s="130"/>
      <c r="M3" s="130" t="s">
        <v>9414</v>
      </c>
      <c r="N3" s="130" t="s">
        <v>9414</v>
      </c>
      <c r="O3" s="130" t="s">
        <v>9415</v>
      </c>
      <c r="P3" s="130" t="s">
        <v>9416</v>
      </c>
      <c r="Q3" s="130" t="s">
        <v>9417</v>
      </c>
      <c r="R3" s="130" t="s">
        <v>9404</v>
      </c>
    </row>
    <row r="4" spans="1:18" ht="19.5" hidden="1" customHeight="1">
      <c r="A4" s="129">
        <v>820</v>
      </c>
      <c r="B4" s="130" t="s">
        <v>9424</v>
      </c>
      <c r="C4" s="130" t="s">
        <v>9423</v>
      </c>
      <c r="D4" s="130" t="s">
        <v>5831</v>
      </c>
      <c r="E4" s="130" t="s">
        <v>5709</v>
      </c>
      <c r="F4" s="167">
        <v>585104300</v>
      </c>
      <c r="G4" s="168">
        <v>531913000</v>
      </c>
      <c r="H4" s="130">
        <v>87.745000000000005</v>
      </c>
      <c r="I4" s="169">
        <v>36589647</v>
      </c>
      <c r="J4" s="169">
        <v>494175910</v>
      </c>
      <c r="K4" s="130" t="s">
        <v>5736</v>
      </c>
      <c r="L4" s="130"/>
      <c r="M4" s="130" t="s">
        <v>9407</v>
      </c>
      <c r="N4" s="130"/>
      <c r="O4" s="130" t="s">
        <v>9425</v>
      </c>
      <c r="P4" s="130" t="s">
        <v>9426</v>
      </c>
      <c r="Q4" s="130" t="s">
        <v>9419</v>
      </c>
      <c r="R4" s="130" t="s">
        <v>9422</v>
      </c>
    </row>
    <row r="5" spans="1:18" ht="19.5" hidden="1" customHeight="1">
      <c r="A5" s="129">
        <v>819</v>
      </c>
      <c r="B5" s="130" t="s">
        <v>5482</v>
      </c>
      <c r="C5" s="130" t="s">
        <v>5707</v>
      </c>
      <c r="D5" s="130" t="s">
        <v>5708</v>
      </c>
      <c r="E5" s="130" t="s">
        <v>5709</v>
      </c>
      <c r="F5" s="167">
        <v>1392300000</v>
      </c>
      <c r="G5" s="168">
        <v>1265727273</v>
      </c>
      <c r="H5" s="130">
        <v>86.745000000000005</v>
      </c>
      <c r="I5" s="169">
        <v>63269098</v>
      </c>
      <c r="J5" s="169">
        <v>1186138484</v>
      </c>
      <c r="K5" s="130" t="s">
        <v>384</v>
      </c>
      <c r="L5" s="130"/>
      <c r="M5" s="130" t="s">
        <v>9410</v>
      </c>
      <c r="N5" s="130"/>
      <c r="O5" s="130" t="s">
        <v>9427</v>
      </c>
      <c r="P5" s="130" t="s">
        <v>9408</v>
      </c>
      <c r="Q5" s="130" t="s">
        <v>9428</v>
      </c>
      <c r="R5" s="130" t="s">
        <v>9429</v>
      </c>
    </row>
    <row r="6" spans="1:18" ht="19.5" hidden="1" customHeight="1">
      <c r="A6" s="129">
        <v>818</v>
      </c>
      <c r="B6" s="130" t="s">
        <v>9431</v>
      </c>
      <c r="C6" s="130" t="s">
        <v>9430</v>
      </c>
      <c r="D6" s="130" t="s">
        <v>9432</v>
      </c>
      <c r="E6" s="130" t="s">
        <v>5709</v>
      </c>
      <c r="F6" s="167"/>
      <c r="G6" s="168">
        <v>1265727273</v>
      </c>
      <c r="H6" s="130"/>
      <c r="I6" s="169">
        <v>0</v>
      </c>
      <c r="J6" s="169"/>
      <c r="K6" s="130" t="s">
        <v>384</v>
      </c>
      <c r="L6" s="130"/>
      <c r="M6" s="130" t="s">
        <v>9410</v>
      </c>
      <c r="N6" s="130"/>
      <c r="O6" s="130" t="s">
        <v>9433</v>
      </c>
      <c r="P6" s="130" t="s">
        <v>9408</v>
      </c>
      <c r="Q6" s="130" t="s">
        <v>9428</v>
      </c>
      <c r="R6" s="130" t="s">
        <v>9429</v>
      </c>
    </row>
    <row r="7" spans="1:18" ht="19.5" hidden="1" customHeight="1">
      <c r="A7" s="129">
        <v>817</v>
      </c>
      <c r="B7" s="130" t="s">
        <v>9435</v>
      </c>
      <c r="C7" s="130" t="s">
        <v>9434</v>
      </c>
      <c r="D7" s="130" t="s">
        <v>9436</v>
      </c>
      <c r="E7" s="130" t="s">
        <v>5711</v>
      </c>
      <c r="F7" s="167"/>
      <c r="G7" s="168">
        <v>1695906364</v>
      </c>
      <c r="H7" s="130">
        <v>86.745000000000005</v>
      </c>
      <c r="I7" s="169">
        <v>0</v>
      </c>
      <c r="J7" s="169"/>
      <c r="K7" s="130" t="s">
        <v>5714</v>
      </c>
      <c r="L7" s="130"/>
      <c r="M7" s="130" t="s">
        <v>9437</v>
      </c>
      <c r="N7" s="130" t="s">
        <v>9437</v>
      </c>
      <c r="O7" s="130" t="s">
        <v>9399</v>
      </c>
      <c r="P7" s="130" t="s">
        <v>9438</v>
      </c>
      <c r="Q7" s="130" t="s">
        <v>9439</v>
      </c>
      <c r="R7" s="130" t="s">
        <v>9429</v>
      </c>
    </row>
    <row r="8" spans="1:18" ht="19.5" hidden="1" customHeight="1">
      <c r="A8" s="129">
        <v>816</v>
      </c>
      <c r="B8" s="130" t="s">
        <v>5486</v>
      </c>
      <c r="C8" s="130" t="s">
        <v>9440</v>
      </c>
      <c r="D8" s="130" t="s">
        <v>9441</v>
      </c>
      <c r="E8" s="130" t="s">
        <v>5709</v>
      </c>
      <c r="F8" s="167">
        <v>877915400</v>
      </c>
      <c r="G8" s="168">
        <v>798104909</v>
      </c>
      <c r="H8" s="130">
        <v>87.745000000000005</v>
      </c>
      <c r="I8" s="169">
        <v>24642282</v>
      </c>
      <c r="J8" s="169">
        <v>666840523</v>
      </c>
      <c r="K8" s="130" t="s">
        <v>330</v>
      </c>
      <c r="L8" s="130"/>
      <c r="M8" s="130" t="s">
        <v>9420</v>
      </c>
      <c r="N8" s="130"/>
      <c r="O8" s="130" t="s">
        <v>9408</v>
      </c>
      <c r="P8" s="130" t="s">
        <v>9400</v>
      </c>
      <c r="Q8" s="130" t="s">
        <v>9421</v>
      </c>
      <c r="R8" s="130" t="s">
        <v>9429</v>
      </c>
    </row>
    <row r="9" spans="1:18" ht="19.5" hidden="1" customHeight="1">
      <c r="A9" s="129">
        <v>815</v>
      </c>
      <c r="B9" s="130" t="s">
        <v>5717</v>
      </c>
      <c r="C9" s="130" t="s">
        <v>5716</v>
      </c>
      <c r="D9" s="130" t="s">
        <v>5718</v>
      </c>
      <c r="E9" s="130" t="s">
        <v>5709</v>
      </c>
      <c r="F9" s="167">
        <v>672997050</v>
      </c>
      <c r="G9" s="168">
        <v>611815500</v>
      </c>
      <c r="H9" s="130">
        <v>87.745000000000005</v>
      </c>
      <c r="I9" s="169">
        <v>32319262</v>
      </c>
      <c r="J9" s="169">
        <v>590342360</v>
      </c>
      <c r="K9" s="130" t="s">
        <v>5719</v>
      </c>
      <c r="L9" s="130"/>
      <c r="M9" s="130" t="s">
        <v>9448</v>
      </c>
      <c r="N9" s="130"/>
      <c r="O9" s="130"/>
      <c r="P9" s="130" t="s">
        <v>9449</v>
      </c>
      <c r="Q9" s="130" t="s">
        <v>9446</v>
      </c>
      <c r="R9" s="130" t="s">
        <v>9447</v>
      </c>
    </row>
    <row r="10" spans="1:18" ht="19.5" hidden="1" customHeight="1">
      <c r="A10" s="129">
        <v>814</v>
      </c>
      <c r="B10" s="130" t="s">
        <v>5490</v>
      </c>
      <c r="C10" s="130" t="s">
        <v>9450</v>
      </c>
      <c r="D10" s="130" t="s">
        <v>5774</v>
      </c>
      <c r="E10" s="130" t="s">
        <v>5709</v>
      </c>
      <c r="F10" s="167">
        <v>948654000</v>
      </c>
      <c r="G10" s="168">
        <v>876281819</v>
      </c>
      <c r="H10" s="130">
        <v>87.745000000000005</v>
      </c>
      <c r="I10" s="169">
        <v>43226093</v>
      </c>
      <c r="J10" s="169">
        <v>831014683</v>
      </c>
      <c r="K10" s="130" t="s">
        <v>5714</v>
      </c>
      <c r="L10" s="130"/>
      <c r="M10" s="130" t="s">
        <v>9410</v>
      </c>
      <c r="N10" s="130" t="s">
        <v>9410</v>
      </c>
      <c r="O10" s="130" t="s">
        <v>9445</v>
      </c>
      <c r="P10" s="130" t="s">
        <v>9418</v>
      </c>
      <c r="Q10" s="130" t="s">
        <v>9403</v>
      </c>
      <c r="R10" s="130" t="s">
        <v>9447</v>
      </c>
    </row>
    <row r="11" spans="1:18" ht="19.5" hidden="1" customHeight="1">
      <c r="A11" s="129">
        <v>813</v>
      </c>
      <c r="B11" s="130" t="s">
        <v>5495</v>
      </c>
      <c r="C11" s="130" t="s">
        <v>9452</v>
      </c>
      <c r="D11" s="130" t="s">
        <v>5713</v>
      </c>
      <c r="E11" s="130" t="s">
        <v>5709</v>
      </c>
      <c r="F11" s="167">
        <v>3186080000</v>
      </c>
      <c r="G11" s="168">
        <v>2896436364</v>
      </c>
      <c r="H11" s="130">
        <v>86.745000000000005</v>
      </c>
      <c r="I11" s="169">
        <v>159640349</v>
      </c>
      <c r="J11" s="169">
        <v>2698960323</v>
      </c>
      <c r="K11" s="130" t="s">
        <v>5497</v>
      </c>
      <c r="L11" s="130"/>
      <c r="M11" s="130" t="s">
        <v>9409</v>
      </c>
      <c r="N11" s="130"/>
      <c r="O11" s="130" t="s">
        <v>9453</v>
      </c>
      <c r="P11" s="130" t="s">
        <v>9411</v>
      </c>
      <c r="Q11" s="130" t="s">
        <v>9454</v>
      </c>
      <c r="R11" s="130" t="s">
        <v>9447</v>
      </c>
    </row>
    <row r="12" spans="1:18" ht="19.5" hidden="1" customHeight="1">
      <c r="A12" s="129">
        <v>812</v>
      </c>
      <c r="B12" s="130" t="s">
        <v>5375</v>
      </c>
      <c r="C12" s="130" t="s">
        <v>5712</v>
      </c>
      <c r="D12" s="130" t="s">
        <v>5713</v>
      </c>
      <c r="E12" s="130" t="s">
        <v>5709</v>
      </c>
      <c r="F12" s="167">
        <v>570258000</v>
      </c>
      <c r="G12" s="168">
        <v>518416364</v>
      </c>
      <c r="H12" s="130">
        <v>87.745000000000005</v>
      </c>
      <c r="I12" s="169">
        <v>29898596</v>
      </c>
      <c r="J12" s="169">
        <v>475881293</v>
      </c>
      <c r="K12" s="130" t="s">
        <v>507</v>
      </c>
      <c r="L12" s="130"/>
      <c r="M12" s="130" t="s">
        <v>9443</v>
      </c>
      <c r="N12" s="130"/>
      <c r="O12" s="130" t="s">
        <v>9442</v>
      </c>
      <c r="P12" s="130" t="s">
        <v>9445</v>
      </c>
      <c r="Q12" s="130" t="s">
        <v>9444</v>
      </c>
      <c r="R12" s="130" t="s">
        <v>9456</v>
      </c>
    </row>
    <row r="13" spans="1:18" ht="19.5" hidden="1" customHeight="1">
      <c r="A13" s="129">
        <v>811</v>
      </c>
      <c r="B13" s="130" t="s">
        <v>5569</v>
      </c>
      <c r="C13" s="130" t="s">
        <v>9457</v>
      </c>
      <c r="D13" s="130" t="s">
        <v>9458</v>
      </c>
      <c r="E13" s="130" t="s">
        <v>5709</v>
      </c>
      <c r="F13" s="167"/>
      <c r="G13" s="168">
        <v>820000000</v>
      </c>
      <c r="H13" s="130"/>
      <c r="I13" s="169"/>
      <c r="J13" s="169"/>
      <c r="K13" s="130" t="s">
        <v>5512</v>
      </c>
      <c r="L13" s="130" t="s">
        <v>9459</v>
      </c>
      <c r="M13" s="130" t="s">
        <v>9460</v>
      </c>
      <c r="N13" s="130"/>
      <c r="O13" s="130"/>
      <c r="P13" s="130" t="s">
        <v>9460</v>
      </c>
      <c r="Q13" s="130" t="s">
        <v>9460</v>
      </c>
      <c r="R13" s="130" t="s">
        <v>9456</v>
      </c>
    </row>
    <row r="14" spans="1:18" ht="19.5" hidden="1" customHeight="1">
      <c r="A14" s="129">
        <v>810</v>
      </c>
      <c r="B14" s="130" t="s">
        <v>5537</v>
      </c>
      <c r="C14" s="130" t="s">
        <v>5724</v>
      </c>
      <c r="D14" s="130" t="s">
        <v>5725</v>
      </c>
      <c r="E14" s="130" t="s">
        <v>5709</v>
      </c>
      <c r="F14" s="167">
        <v>1071250000</v>
      </c>
      <c r="G14" s="168">
        <v>973863637</v>
      </c>
      <c r="H14" s="130">
        <v>87.745000000000005</v>
      </c>
      <c r="I14" s="169">
        <v>43752499</v>
      </c>
      <c r="J14" s="169">
        <v>912552019</v>
      </c>
      <c r="K14" s="130" t="s">
        <v>466</v>
      </c>
      <c r="L14" s="130"/>
      <c r="M14" s="130" t="s">
        <v>9464</v>
      </c>
      <c r="N14" s="130"/>
      <c r="O14" s="130" t="s">
        <v>9465</v>
      </c>
      <c r="P14" s="130" t="s">
        <v>9466</v>
      </c>
      <c r="Q14" s="130" t="s">
        <v>9463</v>
      </c>
      <c r="R14" s="130" t="s">
        <v>9467</v>
      </c>
    </row>
    <row r="15" spans="1:18" ht="19.5" hidden="1" customHeight="1">
      <c r="A15" s="129">
        <v>809</v>
      </c>
      <c r="B15" s="130" t="s">
        <v>5540</v>
      </c>
      <c r="C15" s="130" t="s">
        <v>9469</v>
      </c>
      <c r="D15" s="130" t="s">
        <v>9470</v>
      </c>
      <c r="E15" s="130" t="s">
        <v>5709</v>
      </c>
      <c r="F15" s="167"/>
      <c r="G15" s="168">
        <v>973863637</v>
      </c>
      <c r="H15" s="130"/>
      <c r="I15" s="169">
        <v>0</v>
      </c>
      <c r="J15" s="169"/>
      <c r="K15" s="130" t="s">
        <v>466</v>
      </c>
      <c r="L15" s="130"/>
      <c r="M15" s="130" t="s">
        <v>9464</v>
      </c>
      <c r="N15" s="130"/>
      <c r="O15" s="130" t="s">
        <v>9465</v>
      </c>
      <c r="P15" s="130" t="s">
        <v>9466</v>
      </c>
      <c r="Q15" s="130" t="s">
        <v>9463</v>
      </c>
      <c r="R15" s="130" t="s">
        <v>9467</v>
      </c>
    </row>
    <row r="16" spans="1:18" ht="19.5" hidden="1" customHeight="1">
      <c r="A16" s="129">
        <v>808</v>
      </c>
      <c r="B16" s="130" t="s">
        <v>9472</v>
      </c>
      <c r="C16" s="130" t="s">
        <v>9471</v>
      </c>
      <c r="D16" s="130" t="s">
        <v>9473</v>
      </c>
      <c r="E16" s="130" t="s">
        <v>5709</v>
      </c>
      <c r="F16" s="167">
        <v>672997050</v>
      </c>
      <c r="G16" s="168">
        <v>611815500</v>
      </c>
      <c r="H16" s="130"/>
      <c r="I16" s="169">
        <v>32319262</v>
      </c>
      <c r="J16" s="169">
        <v>590342360</v>
      </c>
      <c r="K16" s="130" t="s">
        <v>5719</v>
      </c>
      <c r="L16" s="130"/>
      <c r="M16" s="130" t="s">
        <v>9474</v>
      </c>
      <c r="N16" s="130"/>
      <c r="O16" s="130"/>
      <c r="P16" s="130" t="s">
        <v>9475</v>
      </c>
      <c r="Q16" s="130" t="s">
        <v>9468</v>
      </c>
      <c r="R16" s="130" t="s">
        <v>9467</v>
      </c>
    </row>
    <row r="17" spans="1:18" ht="19.5" hidden="1" customHeight="1">
      <c r="A17" s="129">
        <v>807</v>
      </c>
      <c r="B17" s="130" t="s">
        <v>5367</v>
      </c>
      <c r="C17" s="130" t="s">
        <v>5734</v>
      </c>
      <c r="D17" s="130" t="s">
        <v>5735</v>
      </c>
      <c r="E17" s="130" t="s">
        <v>5709</v>
      </c>
      <c r="F17" s="167">
        <v>3464855000</v>
      </c>
      <c r="G17" s="168">
        <v>3149868182</v>
      </c>
      <c r="H17" s="130">
        <v>86.745000000000005</v>
      </c>
      <c r="I17" s="169">
        <v>168273771</v>
      </c>
      <c r="J17" s="169">
        <v>2889343004</v>
      </c>
      <c r="K17" s="130" t="s">
        <v>353</v>
      </c>
      <c r="L17" s="130"/>
      <c r="M17" s="130" t="s">
        <v>9479</v>
      </c>
      <c r="N17" s="130"/>
      <c r="O17" s="130" t="s">
        <v>9483</v>
      </c>
      <c r="P17" s="130" t="s">
        <v>9459</v>
      </c>
      <c r="Q17" s="130" t="s">
        <v>9481</v>
      </c>
      <c r="R17" s="130" t="s">
        <v>9482</v>
      </c>
    </row>
    <row r="18" spans="1:18" ht="19.5" hidden="1" customHeight="1">
      <c r="A18" s="129">
        <v>806</v>
      </c>
      <c r="B18" s="130" t="s">
        <v>5399</v>
      </c>
      <c r="C18" s="130" t="s">
        <v>5737</v>
      </c>
      <c r="D18" s="130" t="s">
        <v>5713</v>
      </c>
      <c r="E18" s="130" t="s">
        <v>5709</v>
      </c>
      <c r="F18" s="167">
        <v>1397497000</v>
      </c>
      <c r="G18" s="168">
        <v>1270451818</v>
      </c>
      <c r="H18" s="130">
        <v>86.745000000000005</v>
      </c>
      <c r="I18" s="169">
        <v>42330549</v>
      </c>
      <c r="J18" s="169">
        <v>1228673507</v>
      </c>
      <c r="K18" s="130" t="s">
        <v>5510</v>
      </c>
      <c r="L18" s="130"/>
      <c r="M18" s="130" t="s">
        <v>9479</v>
      </c>
      <c r="N18" s="130"/>
      <c r="O18" s="130" t="s">
        <v>9484</v>
      </c>
      <c r="P18" s="130" t="s">
        <v>9455</v>
      </c>
      <c r="Q18" s="130" t="s">
        <v>9453</v>
      </c>
      <c r="R18" s="130" t="s">
        <v>9482</v>
      </c>
    </row>
    <row r="19" spans="1:18" ht="19.5" hidden="1" customHeight="1">
      <c r="A19" s="129">
        <v>805</v>
      </c>
      <c r="B19" s="130" t="s">
        <v>5369</v>
      </c>
      <c r="C19" s="130" t="s">
        <v>5731</v>
      </c>
      <c r="D19" s="130" t="s">
        <v>5732</v>
      </c>
      <c r="E19" s="130" t="s">
        <v>5733</v>
      </c>
      <c r="F19" s="167">
        <v>618851200</v>
      </c>
      <c r="G19" s="168">
        <v>562592000</v>
      </c>
      <c r="H19" s="130">
        <v>87.745000000000005</v>
      </c>
      <c r="I19" s="169">
        <v>30598943</v>
      </c>
      <c r="J19" s="169">
        <v>505556479</v>
      </c>
      <c r="K19" s="130" t="s">
        <v>343</v>
      </c>
      <c r="L19" s="130"/>
      <c r="M19" s="130" t="s">
        <v>9479</v>
      </c>
      <c r="N19" s="130"/>
      <c r="O19" s="130" t="s">
        <v>9480</v>
      </c>
      <c r="P19" s="130" t="s">
        <v>9459</v>
      </c>
      <c r="Q19" s="130" t="s">
        <v>9481</v>
      </c>
      <c r="R19" s="130" t="s">
        <v>9482</v>
      </c>
    </row>
    <row r="20" spans="1:18" ht="19.5" hidden="1" customHeight="1">
      <c r="A20" s="129">
        <v>804</v>
      </c>
      <c r="B20" s="130" t="s">
        <v>9486</v>
      </c>
      <c r="C20" s="130" t="s">
        <v>9485</v>
      </c>
      <c r="D20" s="130" t="s">
        <v>9487</v>
      </c>
      <c r="E20" s="130" t="s">
        <v>5709</v>
      </c>
      <c r="F20" s="167">
        <v>672997050</v>
      </c>
      <c r="G20" s="168">
        <v>611815500</v>
      </c>
      <c r="H20" s="130"/>
      <c r="I20" s="169">
        <v>32319262</v>
      </c>
      <c r="J20" s="169">
        <v>590342360</v>
      </c>
      <c r="K20" s="130" t="s">
        <v>5719</v>
      </c>
      <c r="L20" s="130"/>
      <c r="M20" s="130" t="s">
        <v>9488</v>
      </c>
      <c r="N20" s="130"/>
      <c r="O20" s="130"/>
      <c r="P20" s="130" t="s">
        <v>9489</v>
      </c>
      <c r="Q20" s="130" t="s">
        <v>9453</v>
      </c>
      <c r="R20" s="130" t="s">
        <v>9482</v>
      </c>
    </row>
    <row r="21" spans="1:18" ht="19.5" hidden="1" customHeight="1">
      <c r="A21" s="129">
        <v>803</v>
      </c>
      <c r="B21" s="130" t="s">
        <v>5403</v>
      </c>
      <c r="C21" s="130" t="s">
        <v>5743</v>
      </c>
      <c r="D21" s="130" t="s">
        <v>5713</v>
      </c>
      <c r="E21" s="130" t="s">
        <v>5711</v>
      </c>
      <c r="F21" s="167">
        <v>11489502000</v>
      </c>
      <c r="G21" s="168">
        <v>10445001818</v>
      </c>
      <c r="H21" s="130">
        <v>81.394999999999996</v>
      </c>
      <c r="I21" s="169">
        <v>694074797</v>
      </c>
      <c r="J21" s="169"/>
      <c r="K21" s="130" t="s">
        <v>367</v>
      </c>
      <c r="L21" s="130"/>
      <c r="M21" s="130" t="s">
        <v>9492</v>
      </c>
      <c r="N21" s="130" t="s">
        <v>9492</v>
      </c>
      <c r="O21" s="130" t="s">
        <v>9494</v>
      </c>
      <c r="P21" s="130" t="s">
        <v>9461</v>
      </c>
      <c r="Q21" s="130" t="s">
        <v>9465</v>
      </c>
      <c r="R21" s="130" t="s">
        <v>9491</v>
      </c>
    </row>
    <row r="22" spans="1:18" ht="19.5" hidden="1" customHeight="1">
      <c r="A22" s="129">
        <v>802</v>
      </c>
      <c r="B22" s="130" t="s">
        <v>5393</v>
      </c>
      <c r="C22" s="130" t="s">
        <v>5727</v>
      </c>
      <c r="D22" s="130" t="s">
        <v>5728</v>
      </c>
      <c r="E22" s="130" t="s">
        <v>5709</v>
      </c>
      <c r="F22" s="167">
        <v>757038000</v>
      </c>
      <c r="G22" s="168">
        <v>699272727</v>
      </c>
      <c r="H22" s="130">
        <v>87.745000000000005</v>
      </c>
      <c r="I22" s="169">
        <v>46972032</v>
      </c>
      <c r="J22" s="169">
        <v>644580282</v>
      </c>
      <c r="K22" s="130" t="s">
        <v>5714</v>
      </c>
      <c r="L22" s="130"/>
      <c r="M22" s="130" t="s">
        <v>9477</v>
      </c>
      <c r="N22" s="130" t="s">
        <v>9477</v>
      </c>
      <c r="O22" s="130" t="s">
        <v>9493</v>
      </c>
      <c r="P22" s="130" t="s">
        <v>9478</v>
      </c>
      <c r="Q22" s="130" t="s">
        <v>9451</v>
      </c>
      <c r="R22" s="130" t="s">
        <v>9491</v>
      </c>
    </row>
    <row r="23" spans="1:18" ht="19.5" hidden="1" customHeight="1">
      <c r="A23" s="129">
        <v>801</v>
      </c>
      <c r="B23" s="130" t="s">
        <v>5373</v>
      </c>
      <c r="C23" s="130" t="s">
        <v>5723</v>
      </c>
      <c r="D23" s="130" t="s">
        <v>5713</v>
      </c>
      <c r="E23" s="130" t="s">
        <v>5709</v>
      </c>
      <c r="F23" s="167">
        <v>1002653000</v>
      </c>
      <c r="G23" s="168">
        <v>900716364</v>
      </c>
      <c r="H23" s="130">
        <v>87.745000000000005</v>
      </c>
      <c r="I23" s="169">
        <v>57500508</v>
      </c>
      <c r="J23" s="169">
        <v>852368107</v>
      </c>
      <c r="K23" s="130" t="s">
        <v>5714</v>
      </c>
      <c r="L23" s="130"/>
      <c r="M23" s="130" t="s">
        <v>9462</v>
      </c>
      <c r="N23" s="130" t="s">
        <v>9462</v>
      </c>
      <c r="O23" s="130" t="s">
        <v>9478</v>
      </c>
      <c r="P23" s="130" t="s">
        <v>9442</v>
      </c>
      <c r="Q23" s="130" t="s">
        <v>9476</v>
      </c>
      <c r="R23" s="130" t="s">
        <v>9495</v>
      </c>
    </row>
    <row r="24" spans="1:18" ht="19.5" hidden="1" customHeight="1">
      <c r="A24" s="129">
        <v>800</v>
      </c>
      <c r="B24" s="130" t="s">
        <v>5748</v>
      </c>
      <c r="C24" s="130" t="s">
        <v>5747</v>
      </c>
      <c r="D24" s="130" t="s">
        <v>5713</v>
      </c>
      <c r="E24" s="130" t="s">
        <v>5709</v>
      </c>
      <c r="F24" s="167">
        <v>852091000</v>
      </c>
      <c r="G24" s="168">
        <v>774628182</v>
      </c>
      <c r="H24" s="130">
        <v>87.745000000000005</v>
      </c>
      <c r="I24" s="169">
        <v>49100829</v>
      </c>
      <c r="J24" s="169">
        <v>719510210</v>
      </c>
      <c r="K24" s="130" t="s">
        <v>5749</v>
      </c>
      <c r="L24" s="130"/>
      <c r="M24" s="130" t="s">
        <v>9503</v>
      </c>
      <c r="N24" s="130"/>
      <c r="O24" s="130"/>
      <c r="P24" s="130" t="s">
        <v>9490</v>
      </c>
      <c r="Q24" s="130" t="s">
        <v>9504</v>
      </c>
      <c r="R24" s="130" t="s">
        <v>9497</v>
      </c>
    </row>
    <row r="25" spans="1:18" ht="19.5" hidden="1" customHeight="1">
      <c r="A25" s="129">
        <v>799</v>
      </c>
      <c r="B25" s="130" t="s">
        <v>9506</v>
      </c>
      <c r="C25" s="130" t="s">
        <v>9505</v>
      </c>
      <c r="D25" s="130" t="s">
        <v>5713</v>
      </c>
      <c r="E25" s="130" t="s">
        <v>5711</v>
      </c>
      <c r="F25" s="167"/>
      <c r="G25" s="168">
        <v>10445001818</v>
      </c>
      <c r="H25" s="130"/>
      <c r="I25" s="169">
        <v>0</v>
      </c>
      <c r="J25" s="169"/>
      <c r="K25" s="130" t="s">
        <v>367</v>
      </c>
      <c r="L25" s="130"/>
      <c r="M25" s="130" t="s">
        <v>9498</v>
      </c>
      <c r="N25" s="130" t="s">
        <v>9498</v>
      </c>
      <c r="O25" s="130" t="s">
        <v>9502</v>
      </c>
      <c r="P25" s="130" t="s">
        <v>9490</v>
      </c>
      <c r="Q25" s="130" t="s">
        <v>9501</v>
      </c>
      <c r="R25" s="130" t="s">
        <v>9497</v>
      </c>
    </row>
    <row r="26" spans="1:18" ht="19.5" hidden="1" customHeight="1">
      <c r="A26" s="129">
        <v>798</v>
      </c>
      <c r="B26" s="130" t="s">
        <v>9508</v>
      </c>
      <c r="C26" s="130" t="s">
        <v>9507</v>
      </c>
      <c r="D26" s="130" t="s">
        <v>5713</v>
      </c>
      <c r="E26" s="130" t="s">
        <v>5709</v>
      </c>
      <c r="F26" s="167"/>
      <c r="G26" s="168">
        <v>774628182</v>
      </c>
      <c r="H26" s="130"/>
      <c r="I26" s="169">
        <v>0</v>
      </c>
      <c r="J26" s="169"/>
      <c r="K26" s="130" t="s">
        <v>5749</v>
      </c>
      <c r="L26" s="130"/>
      <c r="M26" s="130" t="s">
        <v>9509</v>
      </c>
      <c r="N26" s="130"/>
      <c r="O26" s="130"/>
      <c r="P26" s="130" t="s">
        <v>9496</v>
      </c>
      <c r="Q26" s="130" t="s">
        <v>9510</v>
      </c>
      <c r="R26" s="130" t="s">
        <v>9497</v>
      </c>
    </row>
    <row r="27" spans="1:18" ht="19.5" hidden="1" customHeight="1">
      <c r="A27" s="129">
        <v>797</v>
      </c>
      <c r="B27" s="130" t="s">
        <v>5366</v>
      </c>
      <c r="C27" s="130" t="s">
        <v>5744</v>
      </c>
      <c r="D27" s="130" t="s">
        <v>5745</v>
      </c>
      <c r="E27" s="130" t="s">
        <v>5709</v>
      </c>
      <c r="F27" s="167">
        <v>1099998900</v>
      </c>
      <c r="G27" s="168">
        <v>999999000</v>
      </c>
      <c r="H27" s="130">
        <v>87.745000000000005</v>
      </c>
      <c r="I27" s="169">
        <v>59541412</v>
      </c>
      <c r="J27" s="169">
        <v>969123332</v>
      </c>
      <c r="K27" s="130" t="s">
        <v>330</v>
      </c>
      <c r="L27" s="130"/>
      <c r="M27" s="130" t="s">
        <v>9498</v>
      </c>
      <c r="N27" s="130"/>
      <c r="O27" s="130" t="s">
        <v>9499</v>
      </c>
      <c r="P27" s="130" t="s">
        <v>9490</v>
      </c>
      <c r="Q27" s="130" t="s">
        <v>9501</v>
      </c>
      <c r="R27" s="130" t="s">
        <v>9514</v>
      </c>
    </row>
    <row r="28" spans="1:18" ht="19.5" hidden="1" customHeight="1">
      <c r="A28" s="129">
        <v>796</v>
      </c>
      <c r="B28" s="130" t="s">
        <v>5568</v>
      </c>
      <c r="C28" s="130" t="s">
        <v>9518</v>
      </c>
      <c r="D28" s="130" t="s">
        <v>5713</v>
      </c>
      <c r="E28" s="130" t="s">
        <v>5709</v>
      </c>
      <c r="F28" s="167"/>
      <c r="G28" s="168">
        <v>1345859946</v>
      </c>
      <c r="H28" s="130"/>
      <c r="I28" s="169">
        <v>0</v>
      </c>
      <c r="J28" s="169"/>
      <c r="K28" s="130" t="s">
        <v>5714</v>
      </c>
      <c r="L28" s="130"/>
      <c r="M28" s="130" t="s">
        <v>9462</v>
      </c>
      <c r="N28" s="130" t="s">
        <v>9462</v>
      </c>
      <c r="O28" s="130" t="s">
        <v>9478</v>
      </c>
      <c r="P28" s="130" t="s">
        <v>9442</v>
      </c>
      <c r="Q28" s="130" t="s">
        <v>9476</v>
      </c>
      <c r="R28" s="130" t="s">
        <v>9514</v>
      </c>
    </row>
    <row r="29" spans="1:18" ht="19.5" hidden="1" customHeight="1">
      <c r="A29" s="129">
        <v>795</v>
      </c>
      <c r="B29" s="130" t="s">
        <v>9519</v>
      </c>
      <c r="C29" s="130" t="s">
        <v>9505</v>
      </c>
      <c r="D29" s="130" t="s">
        <v>5713</v>
      </c>
      <c r="E29" s="130" t="s">
        <v>5711</v>
      </c>
      <c r="F29" s="167"/>
      <c r="G29" s="168">
        <v>10445001818</v>
      </c>
      <c r="H29" s="130"/>
      <c r="I29" s="169">
        <v>0</v>
      </c>
      <c r="J29" s="169"/>
      <c r="K29" s="130" t="s">
        <v>367</v>
      </c>
      <c r="L29" s="130"/>
      <c r="M29" s="130" t="s">
        <v>9511</v>
      </c>
      <c r="N29" s="130" t="s">
        <v>9511</v>
      </c>
      <c r="O29" s="130" t="s">
        <v>9512</v>
      </c>
      <c r="P29" s="130" t="s">
        <v>9499</v>
      </c>
      <c r="Q29" s="130" t="s">
        <v>9513</v>
      </c>
      <c r="R29" s="130" t="s">
        <v>9514</v>
      </c>
    </row>
    <row r="30" spans="1:18" ht="19.5" hidden="1" customHeight="1">
      <c r="A30" s="129">
        <v>794</v>
      </c>
      <c r="B30" s="130" t="s">
        <v>5560</v>
      </c>
      <c r="C30" s="130" t="s">
        <v>5772</v>
      </c>
      <c r="D30" s="130" t="s">
        <v>5713</v>
      </c>
      <c r="E30" s="130" t="s">
        <v>5730</v>
      </c>
      <c r="F30" s="167">
        <v>1725130000</v>
      </c>
      <c r="G30" s="168">
        <v>1568300000</v>
      </c>
      <c r="H30" s="130">
        <v>86.745000000000005</v>
      </c>
      <c r="I30" s="169">
        <v>66989000</v>
      </c>
      <c r="J30" s="169">
        <v>1381404560</v>
      </c>
      <c r="K30" s="130" t="s">
        <v>5354</v>
      </c>
      <c r="L30" s="130"/>
      <c r="M30" s="130" t="s">
        <v>9515</v>
      </c>
      <c r="N30" s="130"/>
      <c r="O30" s="130" t="s">
        <v>9521</v>
      </c>
      <c r="P30" s="130" t="s">
        <v>9522</v>
      </c>
      <c r="Q30" s="130" t="s">
        <v>9523</v>
      </c>
      <c r="R30" s="130" t="s">
        <v>9520</v>
      </c>
    </row>
    <row r="31" spans="1:18" ht="19.5" hidden="1" customHeight="1">
      <c r="A31" s="129">
        <v>793</v>
      </c>
      <c r="B31" s="130" t="s">
        <v>5762</v>
      </c>
      <c r="C31" s="130" t="s">
        <v>5761</v>
      </c>
      <c r="D31" s="130" t="s">
        <v>5763</v>
      </c>
      <c r="E31" s="130" t="s">
        <v>5711</v>
      </c>
      <c r="F31" s="167">
        <v>2249992000</v>
      </c>
      <c r="G31" s="168">
        <v>2045447295</v>
      </c>
      <c r="H31" s="130">
        <v>86.745000000000005</v>
      </c>
      <c r="I31" s="169">
        <v>158006549</v>
      </c>
      <c r="J31" s="169">
        <v>1892761000</v>
      </c>
      <c r="K31" s="130" t="s">
        <v>326</v>
      </c>
      <c r="L31" s="130"/>
      <c r="M31" s="130" t="s">
        <v>9500</v>
      </c>
      <c r="N31" s="130" t="s">
        <v>9524</v>
      </c>
      <c r="O31" s="130" t="s">
        <v>9517</v>
      </c>
      <c r="P31" s="130" t="s">
        <v>9500</v>
      </c>
      <c r="Q31" s="130" t="s">
        <v>9525</v>
      </c>
      <c r="R31" s="130" t="s">
        <v>9528</v>
      </c>
    </row>
    <row r="32" spans="1:18" ht="19.5" hidden="1" customHeight="1">
      <c r="A32" s="129">
        <v>792</v>
      </c>
      <c r="B32" s="130" t="s">
        <v>5766</v>
      </c>
      <c r="C32" s="130" t="s">
        <v>5765</v>
      </c>
      <c r="D32" s="130" t="s">
        <v>5763</v>
      </c>
      <c r="E32" s="130" t="s">
        <v>5711</v>
      </c>
      <c r="F32" s="167">
        <v>1424116000</v>
      </c>
      <c r="G32" s="168">
        <v>1294650977</v>
      </c>
      <c r="H32" s="130">
        <v>86.745000000000005</v>
      </c>
      <c r="I32" s="169">
        <v>102838415</v>
      </c>
      <c r="J32" s="169">
        <v>1197319895</v>
      </c>
      <c r="K32" s="130" t="s">
        <v>326</v>
      </c>
      <c r="L32" s="130"/>
      <c r="M32" s="130" t="s">
        <v>9500</v>
      </c>
      <c r="N32" s="130" t="s">
        <v>9524</v>
      </c>
      <c r="O32" s="130" t="s">
        <v>9517</v>
      </c>
      <c r="P32" s="130" t="s">
        <v>9500</v>
      </c>
      <c r="Q32" s="130" t="s">
        <v>9525</v>
      </c>
      <c r="R32" s="130" t="s">
        <v>9528</v>
      </c>
    </row>
    <row r="33" spans="1:18" ht="19.5" hidden="1" customHeight="1">
      <c r="A33" s="129">
        <v>791</v>
      </c>
      <c r="B33" s="130" t="s">
        <v>5412</v>
      </c>
      <c r="C33" s="130" t="s">
        <v>5759</v>
      </c>
      <c r="D33" s="130" t="s">
        <v>5745</v>
      </c>
      <c r="E33" s="130" t="s">
        <v>5709</v>
      </c>
      <c r="F33" s="167">
        <v>796127000</v>
      </c>
      <c r="G33" s="168">
        <v>723752000</v>
      </c>
      <c r="H33" s="130">
        <v>87.745000000000005</v>
      </c>
      <c r="I33" s="169">
        <v>49112064</v>
      </c>
      <c r="J33" s="169">
        <v>657839084</v>
      </c>
      <c r="K33" s="130" t="s">
        <v>326</v>
      </c>
      <c r="L33" s="130"/>
      <c r="M33" s="130" t="s">
        <v>9499</v>
      </c>
      <c r="N33" s="130"/>
      <c r="O33" s="130" t="s">
        <v>9516</v>
      </c>
      <c r="P33" s="130" t="s">
        <v>9499</v>
      </c>
      <c r="Q33" s="130" t="s">
        <v>9513</v>
      </c>
      <c r="R33" s="130" t="s">
        <v>9531</v>
      </c>
    </row>
    <row r="34" spans="1:18" ht="19.5" hidden="1" customHeight="1">
      <c r="A34" s="129">
        <v>790</v>
      </c>
      <c r="B34" s="130" t="s">
        <v>5415</v>
      </c>
      <c r="C34" s="130" t="s">
        <v>5758</v>
      </c>
      <c r="D34" s="130" t="s">
        <v>5745</v>
      </c>
      <c r="E34" s="130" t="s">
        <v>5709</v>
      </c>
      <c r="F34" s="167">
        <v>649293000</v>
      </c>
      <c r="G34" s="168">
        <v>590267000</v>
      </c>
      <c r="H34" s="130">
        <v>87.745000000000005</v>
      </c>
      <c r="I34" s="169">
        <v>40575672</v>
      </c>
      <c r="J34" s="169">
        <v>536257570</v>
      </c>
      <c r="K34" s="130" t="s">
        <v>326</v>
      </c>
      <c r="L34" s="130"/>
      <c r="M34" s="130" t="s">
        <v>9499</v>
      </c>
      <c r="N34" s="130"/>
      <c r="O34" s="130" t="s">
        <v>9516</v>
      </c>
      <c r="P34" s="130" t="s">
        <v>9499</v>
      </c>
      <c r="Q34" s="130" t="s">
        <v>9513</v>
      </c>
      <c r="R34" s="130" t="s">
        <v>9531</v>
      </c>
    </row>
    <row r="35" spans="1:18" ht="19.5" hidden="1" customHeight="1">
      <c r="A35" s="129">
        <v>789</v>
      </c>
      <c r="B35" s="130" t="s">
        <v>5410</v>
      </c>
      <c r="C35" s="130" t="s">
        <v>5760</v>
      </c>
      <c r="D35" s="130" t="s">
        <v>5745</v>
      </c>
      <c r="E35" s="130" t="s">
        <v>5709</v>
      </c>
      <c r="F35" s="167">
        <v>789497000</v>
      </c>
      <c r="G35" s="168">
        <v>717725000</v>
      </c>
      <c r="H35" s="130">
        <v>87.745000000000005</v>
      </c>
      <c r="I35" s="169">
        <v>49048601</v>
      </c>
      <c r="J35" s="169">
        <v>652402454</v>
      </c>
      <c r="K35" s="130" t="s">
        <v>326</v>
      </c>
      <c r="L35" s="130"/>
      <c r="M35" s="130" t="s">
        <v>9499</v>
      </c>
      <c r="N35" s="130"/>
      <c r="O35" s="130" t="s">
        <v>9516</v>
      </c>
      <c r="P35" s="130" t="s">
        <v>9499</v>
      </c>
      <c r="Q35" s="130" t="s">
        <v>9513</v>
      </c>
      <c r="R35" s="130" t="s">
        <v>9531</v>
      </c>
    </row>
    <row r="36" spans="1:18" ht="19.5" hidden="1" customHeight="1">
      <c r="A36" s="129">
        <v>788</v>
      </c>
      <c r="B36" s="130" t="s">
        <v>5348</v>
      </c>
      <c r="C36" s="130" t="s">
        <v>5784</v>
      </c>
      <c r="D36" s="130" t="s">
        <v>5713</v>
      </c>
      <c r="E36" s="130" t="s">
        <v>5709</v>
      </c>
      <c r="F36" s="167">
        <v>3925350000</v>
      </c>
      <c r="G36" s="168">
        <v>3568500000</v>
      </c>
      <c r="H36" s="130">
        <v>86.745000000000005</v>
      </c>
      <c r="I36" s="169">
        <v>163342771</v>
      </c>
      <c r="J36" s="169">
        <v>3417853309</v>
      </c>
      <c r="K36" s="130" t="s">
        <v>402</v>
      </c>
      <c r="L36" s="130"/>
      <c r="M36" s="130" t="s">
        <v>9535</v>
      </c>
      <c r="N36" s="130"/>
      <c r="O36" s="130" t="s">
        <v>9536</v>
      </c>
      <c r="P36" s="130" t="s">
        <v>9530</v>
      </c>
      <c r="Q36" s="130" t="s">
        <v>9537</v>
      </c>
      <c r="R36" s="130" t="s">
        <v>9538</v>
      </c>
    </row>
    <row r="37" spans="1:18" ht="19.5" hidden="1" customHeight="1">
      <c r="A37" s="129">
        <v>787</v>
      </c>
      <c r="B37" s="130" t="s">
        <v>5788</v>
      </c>
      <c r="C37" s="130" t="s">
        <v>5787</v>
      </c>
      <c r="D37" s="130" t="s">
        <v>5789</v>
      </c>
      <c r="E37" s="130" t="s">
        <v>5711</v>
      </c>
      <c r="F37" s="167">
        <v>1182400000</v>
      </c>
      <c r="G37" s="168">
        <v>1074909091</v>
      </c>
      <c r="H37" s="130">
        <v>86.745000000000005</v>
      </c>
      <c r="I37" s="169">
        <v>42235958</v>
      </c>
      <c r="J37" s="169">
        <v>941035030</v>
      </c>
      <c r="K37" s="130" t="s">
        <v>364</v>
      </c>
      <c r="L37" s="130"/>
      <c r="M37" s="130" t="s">
        <v>9540</v>
      </c>
      <c r="N37" s="130" t="s">
        <v>9540</v>
      </c>
      <c r="O37" s="130" t="s">
        <v>9541</v>
      </c>
      <c r="P37" s="130" t="s">
        <v>9534</v>
      </c>
      <c r="Q37" s="130" t="s">
        <v>9542</v>
      </c>
      <c r="R37" s="130" t="s">
        <v>9539</v>
      </c>
    </row>
    <row r="38" spans="1:18" ht="19.5" hidden="1" customHeight="1">
      <c r="A38" s="129">
        <v>786</v>
      </c>
      <c r="B38" s="130" t="s">
        <v>5793</v>
      </c>
      <c r="C38" s="130" t="s">
        <v>5792</v>
      </c>
      <c r="D38" s="130" t="s">
        <v>5713</v>
      </c>
      <c r="E38" s="130" t="s">
        <v>5709</v>
      </c>
      <c r="F38" s="167">
        <v>568698130</v>
      </c>
      <c r="G38" s="168">
        <v>518096400</v>
      </c>
      <c r="H38" s="130">
        <v>87.745000000000005</v>
      </c>
      <c r="I38" s="169">
        <v>31497902</v>
      </c>
      <c r="J38" s="169">
        <v>501825335</v>
      </c>
      <c r="K38" s="130" t="s">
        <v>5726</v>
      </c>
      <c r="L38" s="130"/>
      <c r="M38" s="130" t="s">
        <v>9544</v>
      </c>
      <c r="N38" s="130"/>
      <c r="O38" s="130"/>
      <c r="P38" s="130" t="s">
        <v>9545</v>
      </c>
      <c r="Q38" s="130" t="s">
        <v>9543</v>
      </c>
      <c r="R38" s="130" t="s">
        <v>9539</v>
      </c>
    </row>
    <row r="39" spans="1:18" ht="19.5" hidden="1" customHeight="1">
      <c r="A39" s="129">
        <v>785</v>
      </c>
      <c r="B39" s="130" t="s">
        <v>9547</v>
      </c>
      <c r="C39" s="130" t="s">
        <v>9546</v>
      </c>
      <c r="D39" s="130" t="s">
        <v>5713</v>
      </c>
      <c r="E39" s="130" t="s">
        <v>5709</v>
      </c>
      <c r="F39" s="167">
        <v>565348870</v>
      </c>
      <c r="G39" s="168">
        <v>518096400</v>
      </c>
      <c r="H39" s="130"/>
      <c r="I39" s="169">
        <v>28910120</v>
      </c>
      <c r="J39" s="169">
        <v>498978774</v>
      </c>
      <c r="K39" s="130" t="s">
        <v>5726</v>
      </c>
      <c r="L39" s="130"/>
      <c r="M39" s="130" t="s">
        <v>9544</v>
      </c>
      <c r="N39" s="130"/>
      <c r="O39" s="130"/>
      <c r="P39" s="130" t="s">
        <v>9545</v>
      </c>
      <c r="Q39" s="130" t="s">
        <v>9543</v>
      </c>
      <c r="R39" s="130" t="s">
        <v>9539</v>
      </c>
    </row>
    <row r="40" spans="1:18" ht="19.5" hidden="1" customHeight="1">
      <c r="A40" s="129">
        <v>784</v>
      </c>
      <c r="B40" s="130" t="s">
        <v>5358</v>
      </c>
      <c r="C40" s="130" t="s">
        <v>5804</v>
      </c>
      <c r="D40" s="130" t="s">
        <v>5728</v>
      </c>
      <c r="E40" s="130" t="s">
        <v>5709</v>
      </c>
      <c r="F40" s="167">
        <v>616810000</v>
      </c>
      <c r="G40" s="168">
        <v>560736364</v>
      </c>
      <c r="H40" s="130">
        <v>87.745000000000005</v>
      </c>
      <c r="I40" s="169">
        <v>30362242</v>
      </c>
      <c r="J40" s="169">
        <v>540040222</v>
      </c>
      <c r="K40" s="130" t="s">
        <v>343</v>
      </c>
      <c r="L40" s="130"/>
      <c r="M40" s="130" t="s">
        <v>9550</v>
      </c>
      <c r="N40" s="130"/>
      <c r="O40" s="130" t="s">
        <v>9548</v>
      </c>
      <c r="P40" s="130" t="s">
        <v>9533</v>
      </c>
      <c r="Q40" s="130" t="s">
        <v>9551</v>
      </c>
      <c r="R40" s="130" t="s">
        <v>9552</v>
      </c>
    </row>
    <row r="41" spans="1:18" ht="19.5" hidden="1" customHeight="1">
      <c r="A41" s="129">
        <v>783</v>
      </c>
      <c r="B41" s="130" t="s">
        <v>5810</v>
      </c>
      <c r="C41" s="130" t="s">
        <v>5809</v>
      </c>
      <c r="D41" s="130" t="s">
        <v>5811</v>
      </c>
      <c r="E41" s="130" t="s">
        <v>5711</v>
      </c>
      <c r="F41" s="167">
        <v>1243598000</v>
      </c>
      <c r="G41" s="168">
        <v>1179093098</v>
      </c>
      <c r="H41" s="130">
        <v>86.745000000000005</v>
      </c>
      <c r="I41" s="169">
        <v>75233145</v>
      </c>
      <c r="J41" s="169">
        <v>1095204362</v>
      </c>
      <c r="K41" s="130" t="s">
        <v>326</v>
      </c>
      <c r="L41" s="130"/>
      <c r="M41" s="130" t="s">
        <v>9549</v>
      </c>
      <c r="N41" s="130" t="s">
        <v>9554</v>
      </c>
      <c r="O41" s="130" t="s">
        <v>9553</v>
      </c>
      <c r="P41" s="130" t="s">
        <v>9549</v>
      </c>
      <c r="Q41" s="130" t="s">
        <v>9557</v>
      </c>
      <c r="R41" s="130" t="s">
        <v>9556</v>
      </c>
    </row>
    <row r="42" spans="1:18" ht="19.5" hidden="1" customHeight="1">
      <c r="A42" s="129">
        <v>782</v>
      </c>
      <c r="B42" s="130" t="s">
        <v>5334</v>
      </c>
      <c r="C42" s="130" t="s">
        <v>5773</v>
      </c>
      <c r="D42" s="130" t="s">
        <v>5774</v>
      </c>
      <c r="E42" s="130" t="s">
        <v>5709</v>
      </c>
      <c r="F42" s="167">
        <v>807313000</v>
      </c>
      <c r="G42" s="168">
        <v>733363637</v>
      </c>
      <c r="H42" s="130">
        <v>87.745000000000005</v>
      </c>
      <c r="I42" s="169">
        <v>39883367</v>
      </c>
      <c r="J42" s="169">
        <v>701429817</v>
      </c>
      <c r="K42" s="130" t="s">
        <v>5714</v>
      </c>
      <c r="L42" s="130"/>
      <c r="M42" s="130" t="s">
        <v>9526</v>
      </c>
      <c r="N42" s="130" t="s">
        <v>9526</v>
      </c>
      <c r="O42" s="130" t="s">
        <v>9532</v>
      </c>
      <c r="P42" s="130" t="s">
        <v>9529</v>
      </c>
      <c r="Q42" s="130" t="s">
        <v>9527</v>
      </c>
      <c r="R42" s="130" t="s">
        <v>9559</v>
      </c>
    </row>
    <row r="43" spans="1:18" ht="19.5" hidden="1" customHeight="1">
      <c r="A43" s="129">
        <v>781</v>
      </c>
      <c r="B43" s="130" t="s">
        <v>5420</v>
      </c>
      <c r="C43" s="130" t="s">
        <v>5818</v>
      </c>
      <c r="D43" s="130" t="s">
        <v>5713</v>
      </c>
      <c r="E43" s="130" t="s">
        <v>5709</v>
      </c>
      <c r="F43" s="167">
        <v>1075888000</v>
      </c>
      <c r="G43" s="168">
        <v>978080000</v>
      </c>
      <c r="H43" s="130">
        <v>87.745000000000005</v>
      </c>
      <c r="I43" s="169">
        <v>65120940</v>
      </c>
      <c r="J43" s="169">
        <v>896718870</v>
      </c>
      <c r="K43" s="130" t="s">
        <v>353</v>
      </c>
      <c r="L43" s="130"/>
      <c r="M43" s="130" t="s">
        <v>9560</v>
      </c>
      <c r="N43" s="130"/>
      <c r="O43" s="130" t="s">
        <v>9562</v>
      </c>
      <c r="P43" s="130" t="s">
        <v>9555</v>
      </c>
      <c r="Q43" s="130" t="s">
        <v>9558</v>
      </c>
      <c r="R43" s="130" t="s">
        <v>9561</v>
      </c>
    </row>
    <row r="44" spans="1:18" ht="19.5" hidden="1" customHeight="1">
      <c r="A44" s="129">
        <v>780</v>
      </c>
      <c r="B44" s="130" t="s">
        <v>5342</v>
      </c>
      <c r="C44" s="130" t="s">
        <v>5786</v>
      </c>
      <c r="D44" s="130" t="s">
        <v>5713</v>
      </c>
      <c r="E44" s="130" t="s">
        <v>5709</v>
      </c>
      <c r="F44" s="167">
        <v>4045238000</v>
      </c>
      <c r="G44" s="168">
        <v>3677488481</v>
      </c>
      <c r="H44" s="130">
        <v>86.745000000000005</v>
      </c>
      <c r="I44" s="169">
        <v>199177382</v>
      </c>
      <c r="J44" s="169">
        <v>3637200163</v>
      </c>
      <c r="K44" s="130" t="s">
        <v>5344</v>
      </c>
      <c r="L44" s="130"/>
      <c r="M44" s="130" t="s">
        <v>9535</v>
      </c>
      <c r="N44" s="130"/>
      <c r="O44" s="130" t="s">
        <v>9563</v>
      </c>
      <c r="P44" s="130" t="s">
        <v>9530</v>
      </c>
      <c r="Q44" s="130" t="s">
        <v>9537</v>
      </c>
      <c r="R44" s="130" t="s">
        <v>9561</v>
      </c>
    </row>
    <row r="45" spans="1:18" ht="19.5" hidden="1" customHeight="1">
      <c r="A45" s="129">
        <v>779</v>
      </c>
      <c r="B45" s="130" t="s">
        <v>5427</v>
      </c>
      <c r="C45" s="130" t="s">
        <v>5824</v>
      </c>
      <c r="D45" s="130" t="s">
        <v>5713</v>
      </c>
      <c r="E45" s="130" t="s">
        <v>5709</v>
      </c>
      <c r="F45" s="167">
        <v>1256438000</v>
      </c>
      <c r="G45" s="168">
        <v>1142213364</v>
      </c>
      <c r="H45" s="130">
        <v>86.745000000000005</v>
      </c>
      <c r="I45" s="169">
        <v>57493073</v>
      </c>
      <c r="J45" s="169">
        <v>1076390042</v>
      </c>
      <c r="K45" s="130" t="s">
        <v>568</v>
      </c>
      <c r="L45" s="130"/>
      <c r="M45" s="130" t="s">
        <v>9567</v>
      </c>
      <c r="N45" s="130"/>
      <c r="O45" s="130" t="s">
        <v>9568</v>
      </c>
      <c r="P45" s="130" t="s">
        <v>9565</v>
      </c>
      <c r="Q45" s="130" t="s">
        <v>9569</v>
      </c>
      <c r="R45" s="130" t="s">
        <v>9570</v>
      </c>
    </row>
    <row r="46" spans="1:18" ht="19.5" hidden="1" customHeight="1">
      <c r="A46" s="129">
        <v>778</v>
      </c>
      <c r="B46" s="130" t="s">
        <v>5565</v>
      </c>
      <c r="C46" s="130" t="s">
        <v>9571</v>
      </c>
      <c r="D46" s="130" t="s">
        <v>5713</v>
      </c>
      <c r="E46" s="130" t="s">
        <v>5709</v>
      </c>
      <c r="F46" s="167"/>
      <c r="G46" s="168">
        <v>1142213364</v>
      </c>
      <c r="H46" s="130"/>
      <c r="I46" s="169">
        <v>0</v>
      </c>
      <c r="J46" s="169"/>
      <c r="K46" s="130" t="s">
        <v>568</v>
      </c>
      <c r="L46" s="130"/>
      <c r="M46" s="130" t="s">
        <v>9567</v>
      </c>
      <c r="N46" s="130"/>
      <c r="O46" s="130" t="s">
        <v>9568</v>
      </c>
      <c r="P46" s="130" t="s">
        <v>9565</v>
      </c>
      <c r="Q46" s="130" t="s">
        <v>9569</v>
      </c>
      <c r="R46" s="130" t="s">
        <v>9570</v>
      </c>
    </row>
    <row r="47" spans="1:18" ht="19.5" hidden="1" customHeight="1">
      <c r="A47" s="129">
        <v>777</v>
      </c>
      <c r="B47" s="130" t="s">
        <v>5424</v>
      </c>
      <c r="C47" s="130" t="s">
        <v>5825</v>
      </c>
      <c r="D47" s="130" t="s">
        <v>5735</v>
      </c>
      <c r="E47" s="130" t="s">
        <v>5711</v>
      </c>
      <c r="F47" s="167">
        <v>9528300000</v>
      </c>
      <c r="G47" s="168">
        <v>8662090909</v>
      </c>
      <c r="H47" s="130">
        <v>85.995000000000005</v>
      </c>
      <c r="I47" s="169">
        <v>520928626</v>
      </c>
      <c r="J47" s="169">
        <v>8112651716</v>
      </c>
      <c r="K47" s="130" t="s">
        <v>367</v>
      </c>
      <c r="L47" s="130"/>
      <c r="M47" s="130" t="s">
        <v>9567</v>
      </c>
      <c r="N47" s="130" t="s">
        <v>9567</v>
      </c>
      <c r="O47" s="130" t="s">
        <v>9572</v>
      </c>
      <c r="P47" s="130" t="s">
        <v>9565</v>
      </c>
      <c r="Q47" s="130" t="s">
        <v>9569</v>
      </c>
      <c r="R47" s="130" t="s">
        <v>9570</v>
      </c>
    </row>
    <row r="48" spans="1:18" ht="19.5" hidden="1" customHeight="1">
      <c r="A48" s="129">
        <v>776</v>
      </c>
      <c r="B48" s="130" t="s">
        <v>5422</v>
      </c>
      <c r="C48" s="130" t="s">
        <v>5826</v>
      </c>
      <c r="D48" s="130" t="s">
        <v>5827</v>
      </c>
      <c r="E48" s="130" t="s">
        <v>5711</v>
      </c>
      <c r="F48" s="167">
        <v>10966692000</v>
      </c>
      <c r="G48" s="168">
        <v>9969720000</v>
      </c>
      <c r="H48" s="130">
        <v>85.995000000000005</v>
      </c>
      <c r="I48" s="169">
        <v>622536186</v>
      </c>
      <c r="J48" s="169"/>
      <c r="K48" s="130" t="s">
        <v>367</v>
      </c>
      <c r="L48" s="130"/>
      <c r="M48" s="130" t="s">
        <v>9567</v>
      </c>
      <c r="N48" s="130" t="s">
        <v>9567</v>
      </c>
      <c r="O48" s="130" t="s">
        <v>9572</v>
      </c>
      <c r="P48" s="130" t="s">
        <v>9565</v>
      </c>
      <c r="Q48" s="130" t="s">
        <v>9569</v>
      </c>
      <c r="R48" s="130" t="s">
        <v>9570</v>
      </c>
    </row>
    <row r="49" spans="1:18" ht="19.5" hidden="1" customHeight="1">
      <c r="A49" s="129">
        <v>775</v>
      </c>
      <c r="B49" s="130" t="s">
        <v>9574</v>
      </c>
      <c r="C49" s="130" t="s">
        <v>9573</v>
      </c>
      <c r="D49" s="130" t="s">
        <v>9575</v>
      </c>
      <c r="E49" s="130" t="s">
        <v>5711</v>
      </c>
      <c r="F49" s="167"/>
      <c r="G49" s="168">
        <v>8662090909</v>
      </c>
      <c r="H49" s="130"/>
      <c r="I49" s="169">
        <v>0</v>
      </c>
      <c r="J49" s="169"/>
      <c r="K49" s="130" t="s">
        <v>367</v>
      </c>
      <c r="L49" s="130"/>
      <c r="M49" s="130" t="s">
        <v>9567</v>
      </c>
      <c r="N49" s="130" t="s">
        <v>9567</v>
      </c>
      <c r="O49" s="130" t="s">
        <v>9576</v>
      </c>
      <c r="P49" s="130" t="s">
        <v>9565</v>
      </c>
      <c r="Q49" s="130" t="s">
        <v>9569</v>
      </c>
      <c r="R49" s="130" t="s">
        <v>9577</v>
      </c>
    </row>
    <row r="50" spans="1:18" ht="19.5" hidden="1" customHeight="1">
      <c r="A50" s="129">
        <v>774</v>
      </c>
      <c r="B50" s="130" t="s">
        <v>9579</v>
      </c>
      <c r="C50" s="130" t="s">
        <v>9578</v>
      </c>
      <c r="D50" s="130" t="s">
        <v>9580</v>
      </c>
      <c r="E50" s="130" t="s">
        <v>5711</v>
      </c>
      <c r="F50" s="167"/>
      <c r="G50" s="168">
        <v>9969720000</v>
      </c>
      <c r="H50" s="130"/>
      <c r="I50" s="169">
        <v>0</v>
      </c>
      <c r="J50" s="169"/>
      <c r="K50" s="130" t="s">
        <v>367</v>
      </c>
      <c r="L50" s="130"/>
      <c r="M50" s="130" t="s">
        <v>9567</v>
      </c>
      <c r="N50" s="130" t="s">
        <v>9567</v>
      </c>
      <c r="O50" s="130" t="s">
        <v>9576</v>
      </c>
      <c r="P50" s="130" t="s">
        <v>9565</v>
      </c>
      <c r="Q50" s="130" t="s">
        <v>9569</v>
      </c>
      <c r="R50" s="130" t="s">
        <v>9577</v>
      </c>
    </row>
    <row r="51" spans="1:18" ht="19.5" hidden="1" customHeight="1">
      <c r="A51" s="129">
        <v>773</v>
      </c>
      <c r="B51" s="130" t="s">
        <v>9581</v>
      </c>
      <c r="C51" s="130" t="s">
        <v>9578</v>
      </c>
      <c r="D51" s="130" t="s">
        <v>9580</v>
      </c>
      <c r="E51" s="130" t="s">
        <v>5711</v>
      </c>
      <c r="F51" s="167"/>
      <c r="G51" s="168">
        <v>9969720000</v>
      </c>
      <c r="H51" s="130"/>
      <c r="I51" s="169">
        <v>0</v>
      </c>
      <c r="J51" s="169"/>
      <c r="K51" s="130" t="s">
        <v>367</v>
      </c>
      <c r="L51" s="130"/>
      <c r="M51" s="130" t="s">
        <v>9567</v>
      </c>
      <c r="N51" s="130" t="s">
        <v>9567</v>
      </c>
      <c r="O51" s="130" t="s">
        <v>9582</v>
      </c>
      <c r="P51" s="130" t="s">
        <v>9565</v>
      </c>
      <c r="Q51" s="130" t="s">
        <v>9569</v>
      </c>
      <c r="R51" s="130" t="s">
        <v>9583</v>
      </c>
    </row>
    <row r="52" spans="1:18" ht="19.5" hidden="1" customHeight="1">
      <c r="A52" s="129">
        <v>772</v>
      </c>
      <c r="B52" s="130" t="s">
        <v>9584</v>
      </c>
      <c r="C52" s="130" t="s">
        <v>9573</v>
      </c>
      <c r="D52" s="130" t="s">
        <v>9575</v>
      </c>
      <c r="E52" s="130" t="s">
        <v>5711</v>
      </c>
      <c r="F52" s="167"/>
      <c r="G52" s="168">
        <v>8662090909</v>
      </c>
      <c r="H52" s="130"/>
      <c r="I52" s="169">
        <v>0</v>
      </c>
      <c r="J52" s="169"/>
      <c r="K52" s="130" t="s">
        <v>367</v>
      </c>
      <c r="L52" s="130"/>
      <c r="M52" s="130" t="s">
        <v>9567</v>
      </c>
      <c r="N52" s="130" t="s">
        <v>9567</v>
      </c>
      <c r="O52" s="130" t="s">
        <v>9582</v>
      </c>
      <c r="P52" s="130" t="s">
        <v>9565</v>
      </c>
      <c r="Q52" s="130" t="s">
        <v>9569</v>
      </c>
      <c r="R52" s="130" t="s">
        <v>9583</v>
      </c>
    </row>
    <row r="53" spans="1:18" ht="19.5" hidden="1" customHeight="1">
      <c r="A53" s="129">
        <v>771</v>
      </c>
      <c r="B53" s="130" t="s">
        <v>9585</v>
      </c>
      <c r="C53" s="130" t="s">
        <v>9578</v>
      </c>
      <c r="D53" s="130" t="s">
        <v>9580</v>
      </c>
      <c r="E53" s="130" t="s">
        <v>5711</v>
      </c>
      <c r="F53" s="167"/>
      <c r="G53" s="168">
        <v>9969720000</v>
      </c>
      <c r="H53" s="130"/>
      <c r="I53" s="169">
        <v>0</v>
      </c>
      <c r="J53" s="169"/>
      <c r="K53" s="130" t="s">
        <v>367</v>
      </c>
      <c r="L53" s="130"/>
      <c r="M53" s="130" t="s">
        <v>9567</v>
      </c>
      <c r="N53" s="130" t="s">
        <v>9567</v>
      </c>
      <c r="O53" s="130" t="s">
        <v>9582</v>
      </c>
      <c r="P53" s="130" t="s">
        <v>9565</v>
      </c>
      <c r="Q53" s="130" t="s">
        <v>9569</v>
      </c>
      <c r="R53" s="130" t="s">
        <v>9583</v>
      </c>
    </row>
    <row r="54" spans="1:18" ht="19.5" hidden="1" customHeight="1">
      <c r="A54" s="129">
        <v>770</v>
      </c>
      <c r="B54" s="130" t="s">
        <v>5329</v>
      </c>
      <c r="C54" s="130" t="s">
        <v>5828</v>
      </c>
      <c r="D54" s="130" t="s">
        <v>5829</v>
      </c>
      <c r="E54" s="130" t="s">
        <v>5709</v>
      </c>
      <c r="F54" s="167">
        <v>597520000</v>
      </c>
      <c r="G54" s="168">
        <v>543200000</v>
      </c>
      <c r="H54" s="130">
        <v>87.745000000000005</v>
      </c>
      <c r="I54" s="169">
        <v>31530821</v>
      </c>
      <c r="J54" s="169">
        <v>536558966</v>
      </c>
      <c r="K54" s="130" t="s">
        <v>501</v>
      </c>
      <c r="L54" s="130"/>
      <c r="M54" s="130" t="s">
        <v>9586</v>
      </c>
      <c r="N54" s="130"/>
      <c r="O54" s="130" t="s">
        <v>9587</v>
      </c>
      <c r="P54" s="130" t="s">
        <v>9588</v>
      </c>
      <c r="Q54" s="130" t="s">
        <v>9589</v>
      </c>
      <c r="R54" s="130" t="s">
        <v>9583</v>
      </c>
    </row>
    <row r="55" spans="1:18" ht="19.5" hidden="1" customHeight="1">
      <c r="A55" s="129">
        <v>769</v>
      </c>
      <c r="B55" s="130" t="s">
        <v>5299</v>
      </c>
      <c r="C55" s="130" t="s">
        <v>5842</v>
      </c>
      <c r="D55" s="130" t="s">
        <v>5713</v>
      </c>
      <c r="E55" s="130" t="s">
        <v>5709</v>
      </c>
      <c r="F55" s="167">
        <v>1012592000</v>
      </c>
      <c r="G55" s="168">
        <v>920538182</v>
      </c>
      <c r="H55" s="130">
        <v>87.745000000000005</v>
      </c>
      <c r="I55" s="169">
        <v>43508613</v>
      </c>
      <c r="J55" s="169">
        <v>878888105</v>
      </c>
      <c r="K55" s="130" t="s">
        <v>621</v>
      </c>
      <c r="L55" s="130"/>
      <c r="M55" s="130" t="s">
        <v>9590</v>
      </c>
      <c r="N55" s="130"/>
      <c r="O55" s="130" t="s">
        <v>9591</v>
      </c>
      <c r="P55" s="130" t="s">
        <v>9592</v>
      </c>
      <c r="Q55" s="130" t="s">
        <v>9593</v>
      </c>
      <c r="R55" s="130" t="s">
        <v>9594</v>
      </c>
    </row>
    <row r="56" spans="1:18" ht="19.5" hidden="1" customHeight="1">
      <c r="A56" s="129">
        <v>768</v>
      </c>
      <c r="B56" s="130" t="s">
        <v>5303</v>
      </c>
      <c r="C56" s="130" t="s">
        <v>5830</v>
      </c>
      <c r="D56" s="130" t="s">
        <v>5831</v>
      </c>
      <c r="E56" s="130" t="s">
        <v>5709</v>
      </c>
      <c r="F56" s="167">
        <v>1001359000</v>
      </c>
      <c r="G56" s="168">
        <v>910326364</v>
      </c>
      <c r="H56" s="130">
        <v>87.745000000000005</v>
      </c>
      <c r="I56" s="169">
        <v>42669126</v>
      </c>
      <c r="J56" s="169">
        <v>903040350</v>
      </c>
      <c r="K56" s="130" t="s">
        <v>5305</v>
      </c>
      <c r="L56" s="130"/>
      <c r="M56" s="130" t="s">
        <v>9595</v>
      </c>
      <c r="N56" s="130"/>
      <c r="O56" s="130" t="s">
        <v>9596</v>
      </c>
      <c r="P56" s="130" t="s">
        <v>9597</v>
      </c>
      <c r="Q56" s="130" t="s">
        <v>9598</v>
      </c>
      <c r="R56" s="130" t="s">
        <v>9599</v>
      </c>
    </row>
    <row r="57" spans="1:18" ht="19.5" hidden="1" customHeight="1">
      <c r="A57" s="129">
        <v>767</v>
      </c>
      <c r="B57" s="130" t="s">
        <v>5308</v>
      </c>
      <c r="C57" s="130" t="s">
        <v>5836</v>
      </c>
      <c r="D57" s="130" t="s">
        <v>5713</v>
      </c>
      <c r="E57" s="130" t="s">
        <v>5709</v>
      </c>
      <c r="F57" s="167">
        <v>620241000</v>
      </c>
      <c r="G57" s="168">
        <v>563855455</v>
      </c>
      <c r="H57" s="130">
        <v>87.745000000000005</v>
      </c>
      <c r="I57" s="169">
        <v>22195323</v>
      </c>
      <c r="J57" s="169">
        <v>539159610</v>
      </c>
      <c r="K57" s="130" t="s">
        <v>5305</v>
      </c>
      <c r="L57" s="130"/>
      <c r="M57" s="130" t="s">
        <v>9595</v>
      </c>
      <c r="N57" s="130"/>
      <c r="O57" s="130" t="s">
        <v>9600</v>
      </c>
      <c r="P57" s="130" t="s">
        <v>9568</v>
      </c>
      <c r="Q57" s="130" t="s">
        <v>9601</v>
      </c>
      <c r="R57" s="130" t="s">
        <v>9599</v>
      </c>
    </row>
    <row r="58" spans="1:18" ht="19.5" hidden="1" customHeight="1">
      <c r="A58" s="129">
        <v>766</v>
      </c>
      <c r="B58" s="130" t="s">
        <v>5317</v>
      </c>
      <c r="C58" s="130" t="s">
        <v>5845</v>
      </c>
      <c r="D58" s="130" t="s">
        <v>5844</v>
      </c>
      <c r="E58" s="130" t="s">
        <v>5709</v>
      </c>
      <c r="F58" s="167">
        <v>701827000</v>
      </c>
      <c r="G58" s="168">
        <v>638024546</v>
      </c>
      <c r="H58" s="130">
        <v>87.745000000000005</v>
      </c>
      <c r="I58" s="169">
        <v>14155912</v>
      </c>
      <c r="J58" s="169">
        <v>561648240</v>
      </c>
      <c r="K58" s="130" t="s">
        <v>5314</v>
      </c>
      <c r="L58" s="130"/>
      <c r="M58" s="130" t="s">
        <v>9602</v>
      </c>
      <c r="N58" s="130"/>
      <c r="O58" s="130" t="s">
        <v>9603</v>
      </c>
      <c r="P58" s="130" t="s">
        <v>9604</v>
      </c>
      <c r="Q58" s="130" t="s">
        <v>9605</v>
      </c>
      <c r="R58" s="130" t="s">
        <v>9606</v>
      </c>
    </row>
    <row r="59" spans="1:18" ht="19.5" hidden="1" customHeight="1">
      <c r="A59" s="129">
        <v>765</v>
      </c>
      <c r="B59" s="130" t="s">
        <v>5312</v>
      </c>
      <c r="C59" s="130" t="s">
        <v>5843</v>
      </c>
      <c r="D59" s="130" t="s">
        <v>5844</v>
      </c>
      <c r="E59" s="130" t="s">
        <v>5709</v>
      </c>
      <c r="F59" s="167">
        <v>694034000</v>
      </c>
      <c r="G59" s="168">
        <v>630940000</v>
      </c>
      <c r="H59" s="130">
        <v>87.745000000000005</v>
      </c>
      <c r="I59" s="169">
        <v>29877207</v>
      </c>
      <c r="J59" s="169">
        <v>542936027</v>
      </c>
      <c r="K59" s="130" t="s">
        <v>5314</v>
      </c>
      <c r="L59" s="130"/>
      <c r="M59" s="130" t="s">
        <v>9602</v>
      </c>
      <c r="N59" s="130"/>
      <c r="O59" s="130" t="s">
        <v>9603</v>
      </c>
      <c r="P59" s="130" t="s">
        <v>9604</v>
      </c>
      <c r="Q59" s="130" t="s">
        <v>9605</v>
      </c>
      <c r="R59" s="130" t="s">
        <v>9606</v>
      </c>
    </row>
    <row r="60" spans="1:18" ht="19.5" hidden="1" customHeight="1">
      <c r="A60" s="129">
        <v>764</v>
      </c>
      <c r="B60" s="130" t="s">
        <v>5321</v>
      </c>
      <c r="C60" s="130" t="s">
        <v>5841</v>
      </c>
      <c r="D60" s="130" t="s">
        <v>5713</v>
      </c>
      <c r="E60" s="130" t="s">
        <v>5733</v>
      </c>
      <c r="F60" s="167"/>
      <c r="G60" s="168">
        <v>671545454</v>
      </c>
      <c r="H60" s="130"/>
      <c r="I60" s="169"/>
      <c r="J60" s="169"/>
      <c r="K60" s="130" t="s">
        <v>5323</v>
      </c>
      <c r="L60" s="130" t="s">
        <v>9607</v>
      </c>
      <c r="M60" s="130" t="s">
        <v>9608</v>
      </c>
      <c r="N60" s="130"/>
      <c r="O60" s="130"/>
      <c r="P60" s="130" t="s">
        <v>9609</v>
      </c>
      <c r="Q60" s="130" t="s">
        <v>9609</v>
      </c>
      <c r="R60" s="130" t="s">
        <v>9610</v>
      </c>
    </row>
    <row r="61" spans="1:18" ht="19.5" hidden="1" customHeight="1">
      <c r="A61" s="129">
        <v>763</v>
      </c>
      <c r="B61" s="130" t="s">
        <v>5436</v>
      </c>
      <c r="C61" s="130" t="s">
        <v>5846</v>
      </c>
      <c r="D61" s="130" t="s">
        <v>5847</v>
      </c>
      <c r="E61" s="130" t="s">
        <v>5709</v>
      </c>
      <c r="F61" s="167">
        <v>577350000</v>
      </c>
      <c r="G61" s="168">
        <v>524863637</v>
      </c>
      <c r="H61" s="130">
        <v>87.745000000000005</v>
      </c>
      <c r="I61" s="169">
        <v>30750409</v>
      </c>
      <c r="J61" s="169">
        <v>469524816</v>
      </c>
      <c r="K61" s="130" t="s">
        <v>343</v>
      </c>
      <c r="L61" s="130"/>
      <c r="M61" s="130" t="s">
        <v>9611</v>
      </c>
      <c r="N61" s="130"/>
      <c r="O61" s="130" t="s">
        <v>9600</v>
      </c>
      <c r="P61" s="130" t="s">
        <v>9612</v>
      </c>
      <c r="Q61" s="130" t="s">
        <v>9613</v>
      </c>
      <c r="R61" s="130" t="s">
        <v>9610</v>
      </c>
    </row>
    <row r="62" spans="1:18" ht="19.5" hidden="1" customHeight="1">
      <c r="A62" s="129">
        <v>762</v>
      </c>
      <c r="B62" s="130" t="s">
        <v>5280</v>
      </c>
      <c r="C62" s="130" t="s">
        <v>5854</v>
      </c>
      <c r="D62" s="130" t="s">
        <v>5855</v>
      </c>
      <c r="E62" s="130" t="s">
        <v>5709</v>
      </c>
      <c r="F62" s="167">
        <v>668909000</v>
      </c>
      <c r="G62" s="168">
        <v>608099091</v>
      </c>
      <c r="H62" s="130">
        <v>87.745000000000005</v>
      </c>
      <c r="I62" s="169">
        <v>32989973</v>
      </c>
      <c r="J62" s="169">
        <v>582370576</v>
      </c>
      <c r="K62" s="130" t="s">
        <v>367</v>
      </c>
      <c r="L62" s="130"/>
      <c r="M62" s="130" t="s">
        <v>9614</v>
      </c>
      <c r="N62" s="130"/>
      <c r="O62" s="130" t="s">
        <v>9615</v>
      </c>
      <c r="P62" s="130" t="s">
        <v>9616</v>
      </c>
      <c r="Q62" s="130" t="s">
        <v>9617</v>
      </c>
      <c r="R62" s="130" t="s">
        <v>9618</v>
      </c>
    </row>
    <row r="63" spans="1:18" ht="19.5" hidden="1" customHeight="1">
      <c r="A63" s="129">
        <v>761</v>
      </c>
      <c r="B63" s="130" t="s">
        <v>5849</v>
      </c>
      <c r="C63" s="130" t="s">
        <v>5848</v>
      </c>
      <c r="D63" s="130" t="s">
        <v>5850</v>
      </c>
      <c r="E63" s="130" t="s">
        <v>5709</v>
      </c>
      <c r="F63" s="167">
        <v>1914192000</v>
      </c>
      <c r="G63" s="168">
        <v>1740174545</v>
      </c>
      <c r="H63" s="130">
        <v>86.745000000000005</v>
      </c>
      <c r="I63" s="169">
        <v>83885766</v>
      </c>
      <c r="J63" s="169">
        <v>1578977646</v>
      </c>
      <c r="K63" s="130" t="s">
        <v>5820</v>
      </c>
      <c r="L63" s="130"/>
      <c r="M63" s="130"/>
      <c r="N63" s="130" t="s">
        <v>9614</v>
      </c>
      <c r="O63" s="130" t="s">
        <v>9619</v>
      </c>
      <c r="P63" s="130" t="s">
        <v>9620</v>
      </c>
      <c r="Q63" s="130" t="s">
        <v>9621</v>
      </c>
      <c r="R63" s="130" t="s">
        <v>9618</v>
      </c>
    </row>
    <row r="64" spans="1:18" ht="19.5" hidden="1" customHeight="1">
      <c r="A64" s="129">
        <v>760</v>
      </c>
      <c r="B64" s="130" t="s">
        <v>5443</v>
      </c>
      <c r="C64" s="130" t="s">
        <v>5856</v>
      </c>
      <c r="D64" s="130" t="s">
        <v>5713</v>
      </c>
      <c r="E64" s="130" t="s">
        <v>5709</v>
      </c>
      <c r="F64" s="167">
        <v>2439300000</v>
      </c>
      <c r="G64" s="168">
        <v>2217545455</v>
      </c>
      <c r="H64" s="130">
        <v>86.745000000000005</v>
      </c>
      <c r="I64" s="169">
        <v>82157141</v>
      </c>
      <c r="J64" s="169">
        <v>1928120512</v>
      </c>
      <c r="K64" s="130" t="s">
        <v>5285</v>
      </c>
      <c r="L64" s="130"/>
      <c r="M64" s="130" t="s">
        <v>9622</v>
      </c>
      <c r="N64" s="130"/>
      <c r="O64" s="130" t="s">
        <v>9623</v>
      </c>
      <c r="P64" s="130" t="s">
        <v>9624</v>
      </c>
      <c r="Q64" s="130" t="s">
        <v>9617</v>
      </c>
      <c r="R64" s="130" t="s">
        <v>9625</v>
      </c>
    </row>
    <row r="65" spans="1:18" ht="19.5" hidden="1" customHeight="1">
      <c r="A65" s="129">
        <v>759</v>
      </c>
      <c r="B65" s="130" t="s">
        <v>5288</v>
      </c>
      <c r="C65" s="130" t="s">
        <v>5858</v>
      </c>
      <c r="D65" s="130" t="s">
        <v>5713</v>
      </c>
      <c r="E65" s="130" t="s">
        <v>5733</v>
      </c>
      <c r="F65" s="167">
        <v>6136995000</v>
      </c>
      <c r="G65" s="168">
        <v>6136995000</v>
      </c>
      <c r="H65" s="130">
        <v>85.495000000000005</v>
      </c>
      <c r="I65" s="169">
        <v>328603324</v>
      </c>
      <c r="J65" s="169">
        <v>5291973459</v>
      </c>
      <c r="K65" s="130" t="s">
        <v>5075</v>
      </c>
      <c r="L65" s="130"/>
      <c r="M65" s="130" t="s">
        <v>9626</v>
      </c>
      <c r="N65" s="130"/>
      <c r="O65" s="130" t="s">
        <v>9627</v>
      </c>
      <c r="P65" s="130" t="s">
        <v>9628</v>
      </c>
      <c r="Q65" s="130" t="s">
        <v>9629</v>
      </c>
      <c r="R65" s="130" t="s">
        <v>9630</v>
      </c>
    </row>
    <row r="66" spans="1:18" ht="19.5" hidden="1" customHeight="1">
      <c r="A66" s="129">
        <v>758</v>
      </c>
      <c r="B66" s="130" t="s">
        <v>9632</v>
      </c>
      <c r="C66" s="130" t="s">
        <v>9631</v>
      </c>
      <c r="D66" s="130" t="s">
        <v>5713</v>
      </c>
      <c r="E66" s="130" t="s">
        <v>5711</v>
      </c>
      <c r="F66" s="167">
        <v>12194021000</v>
      </c>
      <c r="G66" s="168">
        <v>11085475000</v>
      </c>
      <c r="H66" s="130"/>
      <c r="I66" s="169">
        <v>0</v>
      </c>
      <c r="J66" s="169"/>
      <c r="K66" s="130" t="s">
        <v>9633</v>
      </c>
      <c r="L66" s="130"/>
      <c r="M66" s="130"/>
      <c r="N66" s="130" t="s">
        <v>9564</v>
      </c>
      <c r="O66" s="130" t="s">
        <v>9565</v>
      </c>
      <c r="P66" s="130" t="s">
        <v>9566</v>
      </c>
      <c r="Q66" s="130" t="s">
        <v>9634</v>
      </c>
      <c r="R66" s="130" t="s">
        <v>9635</v>
      </c>
    </row>
    <row r="67" spans="1:18" ht="19.5" hidden="1" customHeight="1">
      <c r="A67" s="129">
        <v>757</v>
      </c>
      <c r="B67" s="130" t="s">
        <v>5291</v>
      </c>
      <c r="C67" s="130" t="s">
        <v>5851</v>
      </c>
      <c r="D67" s="130" t="s">
        <v>5852</v>
      </c>
      <c r="E67" s="130" t="s">
        <v>5733</v>
      </c>
      <c r="F67" s="167"/>
      <c r="G67" s="168">
        <v>630800000</v>
      </c>
      <c r="H67" s="130"/>
      <c r="I67" s="169"/>
      <c r="J67" s="169"/>
      <c r="K67" s="130" t="s">
        <v>5293</v>
      </c>
      <c r="L67" s="130" t="s">
        <v>9636</v>
      </c>
      <c r="M67" s="130" t="s">
        <v>9637</v>
      </c>
      <c r="N67" s="130"/>
      <c r="O67" s="130" t="s">
        <v>9636</v>
      </c>
      <c r="P67" s="130" t="s">
        <v>9637</v>
      </c>
      <c r="Q67" s="130" t="s">
        <v>9638</v>
      </c>
      <c r="R67" s="130" t="s">
        <v>9639</v>
      </c>
    </row>
    <row r="68" spans="1:18" ht="19.5" hidden="1" customHeight="1">
      <c r="A68" s="129">
        <v>756</v>
      </c>
      <c r="B68" s="130" t="s">
        <v>5263</v>
      </c>
      <c r="C68" s="130" t="s">
        <v>5859</v>
      </c>
      <c r="D68" s="130" t="s">
        <v>5713</v>
      </c>
      <c r="E68" s="130" t="s">
        <v>5709</v>
      </c>
      <c r="F68" s="167">
        <v>558368600</v>
      </c>
      <c r="G68" s="168">
        <v>507607600</v>
      </c>
      <c r="H68" s="130">
        <v>87.745000000000005</v>
      </c>
      <c r="I68" s="169">
        <v>17134483</v>
      </c>
      <c r="J68" s="169">
        <v>499563520</v>
      </c>
      <c r="K68" s="130" t="s">
        <v>326</v>
      </c>
      <c r="L68" s="130"/>
      <c r="M68" s="130" t="s">
        <v>9640</v>
      </c>
      <c r="N68" s="130"/>
      <c r="O68" s="130" t="s">
        <v>9627</v>
      </c>
      <c r="P68" s="130" t="s">
        <v>9640</v>
      </c>
      <c r="Q68" s="130" t="s">
        <v>9628</v>
      </c>
      <c r="R68" s="130" t="s">
        <v>9641</v>
      </c>
    </row>
    <row r="69" spans="1:18" ht="19.5" hidden="1" customHeight="1">
      <c r="A69" s="129">
        <v>755</v>
      </c>
      <c r="B69" s="130" t="s">
        <v>5607</v>
      </c>
      <c r="C69" s="130" t="s">
        <v>9642</v>
      </c>
      <c r="D69" s="130" t="s">
        <v>5713</v>
      </c>
      <c r="E69" s="130" t="s">
        <v>5709</v>
      </c>
      <c r="F69" s="167"/>
      <c r="G69" s="168">
        <v>2804503636</v>
      </c>
      <c r="H69" s="130"/>
      <c r="I69" s="169">
        <v>0</v>
      </c>
      <c r="J69" s="169"/>
      <c r="K69" s="130" t="s">
        <v>5259</v>
      </c>
      <c r="L69" s="130"/>
      <c r="M69" s="130" t="s">
        <v>9643</v>
      </c>
      <c r="N69" s="130" t="s">
        <v>9611</v>
      </c>
      <c r="O69" s="130" t="s">
        <v>9600</v>
      </c>
      <c r="P69" s="130" t="s">
        <v>9643</v>
      </c>
      <c r="Q69" s="130" t="s">
        <v>9644</v>
      </c>
      <c r="R69" s="130" t="s">
        <v>9645</v>
      </c>
    </row>
    <row r="70" spans="1:18" ht="19.5" hidden="1" customHeight="1">
      <c r="A70" s="129">
        <v>754</v>
      </c>
      <c r="B70" s="130" t="s">
        <v>5861</v>
      </c>
      <c r="C70" s="130" t="s">
        <v>5860</v>
      </c>
      <c r="D70" s="130" t="s">
        <v>5862</v>
      </c>
      <c r="E70" s="130" t="s">
        <v>5746</v>
      </c>
      <c r="F70" s="167">
        <v>3950892450</v>
      </c>
      <c r="G70" s="168">
        <v>3591720410</v>
      </c>
      <c r="H70" s="130">
        <v>86.745000000000005</v>
      </c>
      <c r="I70" s="169">
        <v>218383884</v>
      </c>
      <c r="J70" s="169">
        <v>3214853445</v>
      </c>
      <c r="K70" s="130" t="s">
        <v>332</v>
      </c>
      <c r="L70" s="130"/>
      <c r="M70" s="130" t="s">
        <v>9626</v>
      </c>
      <c r="N70" s="130" t="s">
        <v>9626</v>
      </c>
      <c r="O70" s="130" t="s">
        <v>9646</v>
      </c>
      <c r="P70" s="130" t="s">
        <v>9640</v>
      </c>
      <c r="Q70" s="130" t="s">
        <v>9628</v>
      </c>
      <c r="R70" s="130" t="s">
        <v>9647</v>
      </c>
    </row>
    <row r="71" spans="1:18" ht="19.5" hidden="1" customHeight="1">
      <c r="A71" s="129">
        <v>753</v>
      </c>
      <c r="B71" s="130" t="s">
        <v>5270</v>
      </c>
      <c r="C71" s="130" t="s">
        <v>5874</v>
      </c>
      <c r="D71" s="130" t="s">
        <v>5713</v>
      </c>
      <c r="E71" s="130" t="s">
        <v>5709</v>
      </c>
      <c r="F71" s="167">
        <v>1352654000</v>
      </c>
      <c r="G71" s="168">
        <v>1229685456</v>
      </c>
      <c r="H71" s="130">
        <v>86.745000000000005</v>
      </c>
      <c r="I71" s="169">
        <v>43591706</v>
      </c>
      <c r="J71" s="169">
        <v>1193604154</v>
      </c>
      <c r="K71" s="130" t="s">
        <v>5067</v>
      </c>
      <c r="L71" s="130"/>
      <c r="M71" s="130" t="s">
        <v>9648</v>
      </c>
      <c r="N71" s="130"/>
      <c r="O71" s="130" t="s">
        <v>9649</v>
      </c>
      <c r="P71" s="130" t="s">
        <v>9650</v>
      </c>
      <c r="Q71" s="130" t="s">
        <v>9651</v>
      </c>
      <c r="R71" s="130" t="s">
        <v>9647</v>
      </c>
    </row>
    <row r="72" spans="1:18" ht="19.5" hidden="1" customHeight="1">
      <c r="A72" s="129">
        <v>752</v>
      </c>
      <c r="B72" s="130" t="s">
        <v>5840</v>
      </c>
      <c r="C72" s="130" t="s">
        <v>9652</v>
      </c>
      <c r="D72" s="130" t="s">
        <v>5713</v>
      </c>
      <c r="E72" s="130" t="s">
        <v>5733</v>
      </c>
      <c r="F72" s="167"/>
      <c r="G72" s="168">
        <v>6574154094</v>
      </c>
      <c r="H72" s="130"/>
      <c r="I72" s="169">
        <v>0</v>
      </c>
      <c r="J72" s="169"/>
      <c r="K72" s="130" t="s">
        <v>5250</v>
      </c>
      <c r="L72" s="130" t="s">
        <v>9653</v>
      </c>
      <c r="M72" s="130" t="s">
        <v>9654</v>
      </c>
      <c r="N72" s="130"/>
      <c r="O72" s="130" t="s">
        <v>9655</v>
      </c>
      <c r="P72" s="130" t="s">
        <v>9656</v>
      </c>
      <c r="Q72" s="130" t="s">
        <v>9657</v>
      </c>
      <c r="R72" s="130" t="s">
        <v>9658</v>
      </c>
    </row>
    <row r="73" spans="1:18" ht="19.5" hidden="1" customHeight="1">
      <c r="A73" s="129">
        <v>751</v>
      </c>
      <c r="B73" s="130" t="s">
        <v>5209</v>
      </c>
      <c r="C73" s="130" t="s">
        <v>5891</v>
      </c>
      <c r="D73" s="130" t="s">
        <v>5713</v>
      </c>
      <c r="E73" s="130" t="s">
        <v>5709</v>
      </c>
      <c r="F73" s="167">
        <v>1877618000</v>
      </c>
      <c r="G73" s="168">
        <v>1706925454</v>
      </c>
      <c r="H73" s="130">
        <v>86.745000000000005</v>
      </c>
      <c r="I73" s="169">
        <v>54539359</v>
      </c>
      <c r="J73" s="169">
        <v>1506582739</v>
      </c>
      <c r="K73" s="130" t="s">
        <v>5211</v>
      </c>
      <c r="L73" s="130"/>
      <c r="M73" s="130" t="s">
        <v>9659</v>
      </c>
      <c r="N73" s="130"/>
      <c r="O73" s="130" t="s">
        <v>9660</v>
      </c>
      <c r="P73" s="130" t="s">
        <v>9661</v>
      </c>
      <c r="Q73" s="130" t="s">
        <v>9662</v>
      </c>
      <c r="R73" s="130" t="s">
        <v>9663</v>
      </c>
    </row>
    <row r="74" spans="1:18" ht="19.5" hidden="1" customHeight="1">
      <c r="A74" s="129">
        <v>750</v>
      </c>
      <c r="B74" s="130" t="s">
        <v>5214</v>
      </c>
      <c r="C74" s="130" t="s">
        <v>5894</v>
      </c>
      <c r="D74" s="130" t="s">
        <v>5713</v>
      </c>
      <c r="E74" s="130" t="s">
        <v>5709</v>
      </c>
      <c r="F74" s="167">
        <v>565697000</v>
      </c>
      <c r="G74" s="168">
        <v>514270000</v>
      </c>
      <c r="H74" s="130">
        <v>87.745000000000005</v>
      </c>
      <c r="I74" s="169">
        <v>28149037</v>
      </c>
      <c r="J74" s="169">
        <v>488786700</v>
      </c>
      <c r="K74" s="130" t="s">
        <v>543</v>
      </c>
      <c r="L74" s="130"/>
      <c r="M74" s="130" t="s">
        <v>9659</v>
      </c>
      <c r="N74" s="130"/>
      <c r="O74" s="130" t="s">
        <v>9664</v>
      </c>
      <c r="P74" s="130" t="s">
        <v>9665</v>
      </c>
      <c r="Q74" s="130" t="s">
        <v>9666</v>
      </c>
      <c r="R74" s="130" t="s">
        <v>9667</v>
      </c>
    </row>
    <row r="75" spans="1:18" ht="19.5" hidden="1" customHeight="1">
      <c r="A75" s="129">
        <v>749</v>
      </c>
      <c r="B75" s="130" t="s">
        <v>5218</v>
      </c>
      <c r="C75" s="130" t="s">
        <v>5900</v>
      </c>
      <c r="D75" s="130" t="s">
        <v>5728</v>
      </c>
      <c r="E75" s="130" t="s">
        <v>5709</v>
      </c>
      <c r="F75" s="167">
        <v>562900000</v>
      </c>
      <c r="G75" s="168">
        <v>511727273</v>
      </c>
      <c r="H75" s="130">
        <v>87.745000000000005</v>
      </c>
      <c r="I75" s="169">
        <v>14229480</v>
      </c>
      <c r="J75" s="169">
        <v>492120725</v>
      </c>
      <c r="K75" s="130" t="s">
        <v>5220</v>
      </c>
      <c r="L75" s="130"/>
      <c r="M75" s="130" t="s">
        <v>9668</v>
      </c>
      <c r="N75" s="130"/>
      <c r="O75" s="130" t="s">
        <v>9669</v>
      </c>
      <c r="P75" s="130" t="s">
        <v>9670</v>
      </c>
      <c r="Q75" s="130" t="s">
        <v>9671</v>
      </c>
      <c r="R75" s="130" t="s">
        <v>9667</v>
      </c>
    </row>
    <row r="76" spans="1:18" ht="19.5" hidden="1" customHeight="1">
      <c r="A76" s="129">
        <v>748</v>
      </c>
      <c r="B76" s="130" t="s">
        <v>5223</v>
      </c>
      <c r="C76" s="130" t="s">
        <v>5897</v>
      </c>
      <c r="D76" s="130" t="s">
        <v>5713</v>
      </c>
      <c r="E76" s="130" t="s">
        <v>5709</v>
      </c>
      <c r="F76" s="167">
        <v>971076000</v>
      </c>
      <c r="G76" s="168">
        <v>882796364</v>
      </c>
      <c r="H76" s="130">
        <v>87.745000000000005</v>
      </c>
      <c r="I76" s="169">
        <v>39560045</v>
      </c>
      <c r="J76" s="169">
        <v>846753252</v>
      </c>
      <c r="K76" s="130" t="s">
        <v>5225</v>
      </c>
      <c r="L76" s="130"/>
      <c r="M76" s="130" t="s">
        <v>9659</v>
      </c>
      <c r="N76" s="130"/>
      <c r="O76" s="130" t="s">
        <v>9672</v>
      </c>
      <c r="P76" s="130" t="s">
        <v>9665</v>
      </c>
      <c r="Q76" s="130" t="s">
        <v>9666</v>
      </c>
      <c r="R76" s="130" t="s">
        <v>9667</v>
      </c>
    </row>
    <row r="77" spans="1:18" ht="19.5" hidden="1" customHeight="1">
      <c r="A77" s="129">
        <v>747</v>
      </c>
      <c r="B77" s="130" t="s">
        <v>5228</v>
      </c>
      <c r="C77" s="130" t="s">
        <v>5911</v>
      </c>
      <c r="D77" s="130" t="s">
        <v>5728</v>
      </c>
      <c r="E77" s="130" t="s">
        <v>5709</v>
      </c>
      <c r="F77" s="167">
        <v>1162910000</v>
      </c>
      <c r="G77" s="168">
        <v>1057190909</v>
      </c>
      <c r="H77" s="130">
        <v>86.745000000000005</v>
      </c>
      <c r="I77" s="169">
        <v>51599120</v>
      </c>
      <c r="J77" s="169">
        <v>1008229520</v>
      </c>
      <c r="K77" s="130" t="s">
        <v>5230</v>
      </c>
      <c r="L77" s="130"/>
      <c r="M77" s="130" t="s">
        <v>9664</v>
      </c>
      <c r="N77" s="130"/>
      <c r="O77" s="130" t="s">
        <v>9673</v>
      </c>
      <c r="P77" s="130" t="s">
        <v>9664</v>
      </c>
      <c r="Q77" s="130" t="s">
        <v>9674</v>
      </c>
      <c r="R77" s="130" t="s">
        <v>9667</v>
      </c>
    </row>
    <row r="78" spans="1:18" ht="19.5" hidden="1" customHeight="1">
      <c r="A78" s="129">
        <v>746</v>
      </c>
      <c r="B78" s="130" t="s">
        <v>5599</v>
      </c>
      <c r="C78" s="130" t="s">
        <v>9675</v>
      </c>
      <c r="D78" s="130" t="s">
        <v>5713</v>
      </c>
      <c r="E78" s="130" t="s">
        <v>5709</v>
      </c>
      <c r="F78" s="167"/>
      <c r="G78" s="168">
        <v>1706925454</v>
      </c>
      <c r="H78" s="130"/>
      <c r="I78" s="169">
        <v>0</v>
      </c>
      <c r="J78" s="169"/>
      <c r="K78" s="130" t="s">
        <v>5505</v>
      </c>
      <c r="L78" s="130"/>
      <c r="M78" s="130" t="s">
        <v>9676</v>
      </c>
      <c r="N78" s="130"/>
      <c r="O78" s="130" t="s">
        <v>9677</v>
      </c>
      <c r="P78" s="130" t="s">
        <v>9678</v>
      </c>
      <c r="Q78" s="130" t="s">
        <v>9679</v>
      </c>
      <c r="R78" s="130" t="s">
        <v>9680</v>
      </c>
    </row>
    <row r="79" spans="1:18" ht="19.5" hidden="1" customHeight="1">
      <c r="A79" s="129">
        <v>745</v>
      </c>
      <c r="B79" s="130" t="s">
        <v>5233</v>
      </c>
      <c r="C79" s="130" t="s">
        <v>5920</v>
      </c>
      <c r="D79" s="130" t="s">
        <v>9681</v>
      </c>
      <c r="E79" s="130" t="s">
        <v>5709</v>
      </c>
      <c r="F79" s="167">
        <v>857256000</v>
      </c>
      <c r="G79" s="168">
        <v>779323636</v>
      </c>
      <c r="H79" s="130">
        <v>87.745000000000005</v>
      </c>
      <c r="I79" s="169">
        <v>34613546</v>
      </c>
      <c r="J79" s="169">
        <v>751906128</v>
      </c>
      <c r="K79" s="130" t="s">
        <v>5235</v>
      </c>
      <c r="L79" s="130"/>
      <c r="M79" s="130" t="s">
        <v>9682</v>
      </c>
      <c r="N79" s="130"/>
      <c r="O79" s="130" t="s">
        <v>9683</v>
      </c>
      <c r="P79" s="130" t="s">
        <v>9684</v>
      </c>
      <c r="Q79" s="130" t="s">
        <v>9685</v>
      </c>
      <c r="R79" s="130" t="s">
        <v>9680</v>
      </c>
    </row>
    <row r="80" spans="1:18" ht="19.5" hidden="1" customHeight="1">
      <c r="A80" s="129">
        <v>744</v>
      </c>
      <c r="B80" s="130" t="s">
        <v>5238</v>
      </c>
      <c r="C80" s="130" t="s">
        <v>5917</v>
      </c>
      <c r="D80" s="130" t="s">
        <v>5713</v>
      </c>
      <c r="E80" s="130" t="s">
        <v>5709</v>
      </c>
      <c r="F80" s="167">
        <v>1030265000</v>
      </c>
      <c r="G80" s="168">
        <v>936604546</v>
      </c>
      <c r="H80" s="130">
        <v>87.745000000000005</v>
      </c>
      <c r="I80" s="169">
        <v>33103121</v>
      </c>
      <c r="J80" s="169">
        <v>822107518</v>
      </c>
      <c r="K80" s="130" t="s">
        <v>5240</v>
      </c>
      <c r="L80" s="130"/>
      <c r="M80" s="130" t="s">
        <v>9686</v>
      </c>
      <c r="N80" s="130"/>
      <c r="O80" s="130" t="s">
        <v>9687</v>
      </c>
      <c r="P80" s="130" t="s">
        <v>9664</v>
      </c>
      <c r="Q80" s="130" t="s">
        <v>9674</v>
      </c>
      <c r="R80" s="130" t="s">
        <v>9680</v>
      </c>
    </row>
    <row r="81" spans="1:18" ht="19.5" hidden="1" customHeight="1">
      <c r="A81" s="129">
        <v>743</v>
      </c>
      <c r="B81" s="130" t="s">
        <v>5243</v>
      </c>
      <c r="C81" s="130" t="s">
        <v>5914</v>
      </c>
      <c r="D81" s="130" t="s">
        <v>5713</v>
      </c>
      <c r="E81" s="130" t="s">
        <v>5709</v>
      </c>
      <c r="F81" s="167">
        <v>1127551000</v>
      </c>
      <c r="G81" s="168">
        <v>1025046364</v>
      </c>
      <c r="H81" s="130">
        <v>86.745000000000005</v>
      </c>
      <c r="I81" s="169">
        <v>47134390</v>
      </c>
      <c r="J81" s="169">
        <v>887745940</v>
      </c>
      <c r="K81" s="130" t="s">
        <v>5245</v>
      </c>
      <c r="L81" s="130"/>
      <c r="M81" s="130" t="s">
        <v>9676</v>
      </c>
      <c r="N81" s="130"/>
      <c r="O81" s="130" t="s">
        <v>9688</v>
      </c>
      <c r="P81" s="130" t="s">
        <v>9664</v>
      </c>
      <c r="Q81" s="130" t="s">
        <v>9674</v>
      </c>
      <c r="R81" s="130" t="s">
        <v>9680</v>
      </c>
    </row>
    <row r="82" spans="1:18" ht="19.5" hidden="1" customHeight="1">
      <c r="A82" s="129">
        <v>742</v>
      </c>
      <c r="B82" s="130" t="s">
        <v>5598</v>
      </c>
      <c r="C82" s="130" t="s">
        <v>9689</v>
      </c>
      <c r="D82" s="130" t="s">
        <v>5713</v>
      </c>
      <c r="E82" s="130" t="s">
        <v>5709</v>
      </c>
      <c r="F82" s="167"/>
      <c r="G82" s="168">
        <v>642410000</v>
      </c>
      <c r="H82" s="130"/>
      <c r="I82" s="169">
        <v>0</v>
      </c>
      <c r="J82" s="169"/>
      <c r="K82" s="130" t="s">
        <v>4422</v>
      </c>
      <c r="L82" s="130"/>
      <c r="M82" s="130" t="s">
        <v>9690</v>
      </c>
      <c r="N82" s="130"/>
      <c r="O82" s="130" t="s">
        <v>9691</v>
      </c>
      <c r="P82" s="130" t="s">
        <v>9692</v>
      </c>
      <c r="Q82" s="130" t="s">
        <v>9693</v>
      </c>
      <c r="R82" s="130" t="s">
        <v>9694</v>
      </c>
    </row>
    <row r="83" spans="1:18" ht="19.5" hidden="1" customHeight="1">
      <c r="A83" s="129">
        <v>741</v>
      </c>
      <c r="B83" s="130" t="s">
        <v>5138</v>
      </c>
      <c r="C83" s="130" t="s">
        <v>5928</v>
      </c>
      <c r="D83" s="130" t="s">
        <v>5713</v>
      </c>
      <c r="E83" s="130" t="s">
        <v>5709</v>
      </c>
      <c r="F83" s="167">
        <v>1450922000</v>
      </c>
      <c r="G83" s="168">
        <v>1319020000</v>
      </c>
      <c r="H83" s="130">
        <v>86.745000000000005</v>
      </c>
      <c r="I83" s="169">
        <v>40558192</v>
      </c>
      <c r="J83" s="169">
        <v>1288158833</v>
      </c>
      <c r="K83" s="130" t="s">
        <v>5140</v>
      </c>
      <c r="L83" s="130"/>
      <c r="M83" s="130" t="s">
        <v>9682</v>
      </c>
      <c r="N83" s="130"/>
      <c r="O83" s="130" t="s">
        <v>9695</v>
      </c>
      <c r="P83" s="130" t="s">
        <v>9684</v>
      </c>
      <c r="Q83" s="130" t="s">
        <v>9696</v>
      </c>
      <c r="R83" s="130" t="s">
        <v>9694</v>
      </c>
    </row>
    <row r="84" spans="1:18" ht="19.5" hidden="1" customHeight="1">
      <c r="A84" s="129">
        <v>740</v>
      </c>
      <c r="B84" s="130" t="s">
        <v>5597</v>
      </c>
      <c r="C84" s="130" t="s">
        <v>5882</v>
      </c>
      <c r="D84" s="130" t="s">
        <v>5883</v>
      </c>
      <c r="E84" s="130" t="s">
        <v>5709</v>
      </c>
      <c r="F84" s="167">
        <v>1850295370</v>
      </c>
      <c r="G84" s="168">
        <v>1850295370</v>
      </c>
      <c r="H84" s="130">
        <v>86.745000000000005</v>
      </c>
      <c r="I84" s="169">
        <v>539884790</v>
      </c>
      <c r="J84" s="169">
        <v>1447390118</v>
      </c>
      <c r="K84" s="130" t="s">
        <v>332</v>
      </c>
      <c r="L84" s="130"/>
      <c r="M84" s="130" t="s">
        <v>9648</v>
      </c>
      <c r="N84" s="130" t="s">
        <v>9648</v>
      </c>
      <c r="O84" s="130" t="s">
        <v>9697</v>
      </c>
      <c r="P84" s="130" t="s">
        <v>9698</v>
      </c>
      <c r="Q84" s="130" t="s">
        <v>9650</v>
      </c>
      <c r="R84" s="130" t="s">
        <v>9699</v>
      </c>
    </row>
    <row r="85" spans="1:18" ht="19.5" hidden="1" customHeight="1">
      <c r="A85" s="129">
        <v>739</v>
      </c>
      <c r="B85" s="130" t="s">
        <v>5146</v>
      </c>
      <c r="C85" s="130" t="s">
        <v>5941</v>
      </c>
      <c r="D85" s="130" t="s">
        <v>5713</v>
      </c>
      <c r="E85" s="130" t="s">
        <v>5709</v>
      </c>
      <c r="F85" s="167">
        <v>7613507000</v>
      </c>
      <c r="G85" s="168">
        <v>6921370000</v>
      </c>
      <c r="H85" s="130">
        <v>85.995000000000005</v>
      </c>
      <c r="I85" s="169">
        <v>459735934</v>
      </c>
      <c r="J85" s="169">
        <v>6832695005</v>
      </c>
      <c r="K85" s="130" t="s">
        <v>501</v>
      </c>
      <c r="L85" s="130"/>
      <c r="M85" s="130" t="s">
        <v>9700</v>
      </c>
      <c r="N85" s="130" t="s">
        <v>9700</v>
      </c>
      <c r="O85" s="130" t="s">
        <v>9688</v>
      </c>
      <c r="P85" s="130" t="s">
        <v>9669</v>
      </c>
      <c r="Q85" s="130" t="s">
        <v>9701</v>
      </c>
      <c r="R85" s="130" t="s">
        <v>9699</v>
      </c>
    </row>
    <row r="86" spans="1:18" ht="19.5" hidden="1" customHeight="1">
      <c r="A86" s="129">
        <v>738</v>
      </c>
      <c r="B86" s="130" t="s">
        <v>5150</v>
      </c>
      <c r="C86" s="130" t="s">
        <v>5944</v>
      </c>
      <c r="D86" s="130" t="s">
        <v>5713</v>
      </c>
      <c r="E86" s="130" t="s">
        <v>5709</v>
      </c>
      <c r="F86" s="167">
        <v>1496768000</v>
      </c>
      <c r="G86" s="168">
        <v>1360698182</v>
      </c>
      <c r="H86" s="130">
        <v>86.745000000000005</v>
      </c>
      <c r="I86" s="169">
        <v>42240200</v>
      </c>
      <c r="J86" s="169">
        <v>1322895798</v>
      </c>
      <c r="K86" s="130" t="s">
        <v>5152</v>
      </c>
      <c r="L86" s="130"/>
      <c r="M86" s="130" t="s">
        <v>9700</v>
      </c>
      <c r="N86" s="130"/>
      <c r="O86" s="130" t="s">
        <v>9702</v>
      </c>
      <c r="P86" s="130" t="s">
        <v>9669</v>
      </c>
      <c r="Q86" s="130" t="s">
        <v>9701</v>
      </c>
      <c r="R86" s="130" t="s">
        <v>9699</v>
      </c>
    </row>
    <row r="87" spans="1:18" ht="19.5" hidden="1" customHeight="1">
      <c r="A87" s="129">
        <v>737</v>
      </c>
      <c r="B87" s="130" t="s">
        <v>5155</v>
      </c>
      <c r="C87" s="130" t="s">
        <v>5960</v>
      </c>
      <c r="D87" s="130" t="s">
        <v>5713</v>
      </c>
      <c r="E87" s="130" t="s">
        <v>5709</v>
      </c>
      <c r="F87" s="167">
        <v>673336400</v>
      </c>
      <c r="G87" s="168">
        <v>612124000</v>
      </c>
      <c r="H87" s="130">
        <v>87.745000000000005</v>
      </c>
      <c r="I87" s="169">
        <v>37215082</v>
      </c>
      <c r="J87" s="169">
        <v>579260130</v>
      </c>
      <c r="K87" s="130" t="s">
        <v>501</v>
      </c>
      <c r="L87" s="130"/>
      <c r="M87" s="130" t="s">
        <v>9703</v>
      </c>
      <c r="N87" s="130"/>
      <c r="O87" s="130" t="s">
        <v>9704</v>
      </c>
      <c r="P87" s="130" t="s">
        <v>9683</v>
      </c>
      <c r="Q87" s="130" t="s">
        <v>9705</v>
      </c>
      <c r="R87" s="130" t="s">
        <v>9699</v>
      </c>
    </row>
    <row r="88" spans="1:18" ht="19.5" hidden="1" customHeight="1">
      <c r="A88" s="129">
        <v>736</v>
      </c>
      <c r="B88" s="130" t="s">
        <v>5164</v>
      </c>
      <c r="C88" s="130" t="s">
        <v>5953</v>
      </c>
      <c r="D88" s="130" t="s">
        <v>5713</v>
      </c>
      <c r="E88" s="130" t="s">
        <v>5709</v>
      </c>
      <c r="F88" s="167">
        <v>1154202000</v>
      </c>
      <c r="G88" s="168">
        <v>1049274545</v>
      </c>
      <c r="H88" s="130">
        <v>86.745000000000005</v>
      </c>
      <c r="I88" s="169">
        <v>46711054</v>
      </c>
      <c r="J88" s="169">
        <v>921725325</v>
      </c>
      <c r="K88" s="130" t="s">
        <v>5166</v>
      </c>
      <c r="L88" s="130"/>
      <c r="M88" s="130" t="s">
        <v>9703</v>
      </c>
      <c r="N88" s="130"/>
      <c r="O88" s="130" t="s">
        <v>9706</v>
      </c>
      <c r="P88" s="130" t="s">
        <v>9707</v>
      </c>
      <c r="Q88" s="130" t="s">
        <v>9708</v>
      </c>
      <c r="R88" s="130" t="s">
        <v>9699</v>
      </c>
    </row>
    <row r="89" spans="1:18" ht="19.5" hidden="1" customHeight="1">
      <c r="A89" s="129">
        <v>735</v>
      </c>
      <c r="B89" s="130" t="s">
        <v>5169</v>
      </c>
      <c r="C89" s="130" t="s">
        <v>5924</v>
      </c>
      <c r="D89" s="130" t="s">
        <v>5925</v>
      </c>
      <c r="E89" s="130" t="s">
        <v>5709</v>
      </c>
      <c r="F89" s="167">
        <v>3330993000</v>
      </c>
      <c r="G89" s="168">
        <v>3028184548</v>
      </c>
      <c r="H89" s="130">
        <v>86.745000000000005</v>
      </c>
      <c r="I89" s="169">
        <v>199645825</v>
      </c>
      <c r="J89" s="169">
        <v>2804292193</v>
      </c>
      <c r="K89" s="130" t="s">
        <v>326</v>
      </c>
      <c r="L89" s="130"/>
      <c r="M89" s="130" t="s">
        <v>9682</v>
      </c>
      <c r="N89" s="130" t="s">
        <v>9682</v>
      </c>
      <c r="O89" s="130" t="s">
        <v>9683</v>
      </c>
      <c r="P89" s="130" t="s">
        <v>9709</v>
      </c>
      <c r="Q89" s="130" t="s">
        <v>9710</v>
      </c>
      <c r="R89" s="130" t="s">
        <v>9699</v>
      </c>
    </row>
    <row r="90" spans="1:18" ht="19.5" hidden="1" customHeight="1">
      <c r="A90" s="129">
        <v>734</v>
      </c>
      <c r="B90" s="130" t="s">
        <v>5173</v>
      </c>
      <c r="C90" s="130" t="s">
        <v>5956</v>
      </c>
      <c r="D90" s="130" t="s">
        <v>5728</v>
      </c>
      <c r="E90" s="130" t="s">
        <v>5709</v>
      </c>
      <c r="F90" s="167">
        <v>561847000</v>
      </c>
      <c r="G90" s="168">
        <v>510770000</v>
      </c>
      <c r="H90" s="130">
        <v>87.745000000000005</v>
      </c>
      <c r="I90" s="169">
        <v>24433381</v>
      </c>
      <c r="J90" s="169">
        <v>447979232</v>
      </c>
      <c r="K90" s="130" t="s">
        <v>592</v>
      </c>
      <c r="L90" s="130"/>
      <c r="M90" s="130" t="s">
        <v>9703</v>
      </c>
      <c r="N90" s="130"/>
      <c r="O90" s="130" t="s">
        <v>9706</v>
      </c>
      <c r="P90" s="130" t="s">
        <v>9707</v>
      </c>
      <c r="Q90" s="130" t="s">
        <v>9708</v>
      </c>
      <c r="R90" s="130" t="s">
        <v>9699</v>
      </c>
    </row>
    <row r="91" spans="1:18" ht="19.5" hidden="1" customHeight="1">
      <c r="A91" s="129">
        <v>733</v>
      </c>
      <c r="B91" s="130" t="s">
        <v>5177</v>
      </c>
      <c r="C91" s="130" t="s">
        <v>5947</v>
      </c>
      <c r="D91" s="130" t="s">
        <v>5728</v>
      </c>
      <c r="E91" s="130" t="s">
        <v>5709</v>
      </c>
      <c r="F91" s="167">
        <v>1058043000</v>
      </c>
      <c r="G91" s="168">
        <v>961858020</v>
      </c>
      <c r="H91" s="130">
        <v>87.745000000000005</v>
      </c>
      <c r="I91" s="169">
        <v>35744967</v>
      </c>
      <c r="J91" s="169">
        <v>948994919</v>
      </c>
      <c r="K91" s="130" t="s">
        <v>464</v>
      </c>
      <c r="L91" s="130"/>
      <c r="M91" s="130" t="s">
        <v>9700</v>
      </c>
      <c r="N91" s="130"/>
      <c r="O91" s="130" t="s">
        <v>9688</v>
      </c>
      <c r="P91" s="130" t="s">
        <v>9669</v>
      </c>
      <c r="Q91" s="130" t="s">
        <v>9701</v>
      </c>
      <c r="R91" s="130" t="s">
        <v>9711</v>
      </c>
    </row>
    <row r="92" spans="1:18" ht="19.5" hidden="1" customHeight="1">
      <c r="A92" s="129">
        <v>732</v>
      </c>
      <c r="B92" s="130" t="s">
        <v>5601</v>
      </c>
      <c r="C92" s="130" t="s">
        <v>9712</v>
      </c>
      <c r="D92" s="130" t="s">
        <v>5728</v>
      </c>
      <c r="E92" s="130" t="s">
        <v>5709</v>
      </c>
      <c r="F92" s="167"/>
      <c r="G92" s="168">
        <v>961858020</v>
      </c>
      <c r="H92" s="130"/>
      <c r="I92" s="169">
        <v>0</v>
      </c>
      <c r="J92" s="169"/>
      <c r="K92" s="130" t="s">
        <v>464</v>
      </c>
      <c r="L92" s="130"/>
      <c r="M92" s="130" t="s">
        <v>9700</v>
      </c>
      <c r="N92" s="130"/>
      <c r="O92" s="130" t="s">
        <v>9688</v>
      </c>
      <c r="P92" s="130" t="s">
        <v>9669</v>
      </c>
      <c r="Q92" s="130" t="s">
        <v>9701</v>
      </c>
      <c r="R92" s="130" t="s">
        <v>9711</v>
      </c>
    </row>
    <row r="93" spans="1:18" ht="19.5" hidden="1" customHeight="1">
      <c r="A93" s="129">
        <v>731</v>
      </c>
      <c r="B93" s="130" t="s">
        <v>5181</v>
      </c>
      <c r="C93" s="130" t="s">
        <v>5966</v>
      </c>
      <c r="D93" s="130" t="s">
        <v>5713</v>
      </c>
      <c r="E93" s="130" t="s">
        <v>5709</v>
      </c>
      <c r="F93" s="167">
        <v>2026700000</v>
      </c>
      <c r="G93" s="168">
        <v>1842454546</v>
      </c>
      <c r="H93" s="130">
        <v>86.745000000000005</v>
      </c>
      <c r="I93" s="169">
        <v>74629922</v>
      </c>
      <c r="J93" s="169">
        <v>1803199107</v>
      </c>
      <c r="K93" s="130" t="s">
        <v>5183</v>
      </c>
      <c r="L93" s="130"/>
      <c r="M93" s="130" t="s">
        <v>9703</v>
      </c>
      <c r="N93" s="130"/>
      <c r="O93" s="130" t="s">
        <v>9713</v>
      </c>
      <c r="P93" s="130" t="s">
        <v>9683</v>
      </c>
      <c r="Q93" s="130" t="s">
        <v>9705</v>
      </c>
      <c r="R93" s="130" t="s">
        <v>9711</v>
      </c>
    </row>
    <row r="94" spans="1:18" ht="19.5" hidden="1" customHeight="1">
      <c r="A94" s="129">
        <v>730</v>
      </c>
      <c r="B94" s="130" t="s">
        <v>5190</v>
      </c>
      <c r="C94" s="130" t="s">
        <v>5950</v>
      </c>
      <c r="D94" s="130" t="s">
        <v>5713</v>
      </c>
      <c r="E94" s="130" t="s">
        <v>5709</v>
      </c>
      <c r="F94" s="167">
        <v>1191962000</v>
      </c>
      <c r="G94" s="168">
        <v>1083601818</v>
      </c>
      <c r="H94" s="130">
        <v>86.745000000000005</v>
      </c>
      <c r="I94" s="169">
        <v>40016767</v>
      </c>
      <c r="J94" s="169">
        <v>1050687493</v>
      </c>
      <c r="K94" s="130" t="s">
        <v>5192</v>
      </c>
      <c r="L94" s="130"/>
      <c r="M94" s="130" t="s">
        <v>9703</v>
      </c>
      <c r="N94" s="130"/>
      <c r="O94" s="130" t="s">
        <v>9713</v>
      </c>
      <c r="P94" s="130" t="s">
        <v>9673</v>
      </c>
      <c r="Q94" s="130" t="s">
        <v>9669</v>
      </c>
      <c r="R94" s="130" t="s">
        <v>9711</v>
      </c>
    </row>
    <row r="95" spans="1:18" ht="19.5" hidden="1" customHeight="1">
      <c r="A95" s="129">
        <v>729</v>
      </c>
      <c r="B95" s="130" t="s">
        <v>5186</v>
      </c>
      <c r="C95" s="130" t="s">
        <v>5981</v>
      </c>
      <c r="D95" s="130" t="s">
        <v>9714</v>
      </c>
      <c r="E95" s="130" t="s">
        <v>5709</v>
      </c>
      <c r="F95" s="167">
        <v>864808000</v>
      </c>
      <c r="G95" s="168">
        <v>786189092</v>
      </c>
      <c r="H95" s="130">
        <v>87.745000000000005</v>
      </c>
      <c r="I95" s="169">
        <v>38972579</v>
      </c>
      <c r="J95" s="169">
        <v>749853890</v>
      </c>
      <c r="K95" s="130" t="s">
        <v>5090</v>
      </c>
      <c r="L95" s="130"/>
      <c r="M95" s="130" t="s">
        <v>9715</v>
      </c>
      <c r="N95" s="130"/>
      <c r="O95" s="130" t="s">
        <v>9716</v>
      </c>
      <c r="P95" s="130" t="s">
        <v>9688</v>
      </c>
      <c r="Q95" s="130" t="s">
        <v>9717</v>
      </c>
      <c r="R95" s="130" t="s">
        <v>9711</v>
      </c>
    </row>
    <row r="96" spans="1:18" ht="19.5" hidden="1" customHeight="1">
      <c r="A96" s="129">
        <v>728</v>
      </c>
      <c r="B96" s="130" t="s">
        <v>5195</v>
      </c>
      <c r="C96" s="130" t="s">
        <v>5963</v>
      </c>
      <c r="D96" s="130" t="s">
        <v>5713</v>
      </c>
      <c r="E96" s="130" t="s">
        <v>5709</v>
      </c>
      <c r="F96" s="167">
        <v>713295000</v>
      </c>
      <c r="G96" s="168">
        <v>648450000</v>
      </c>
      <c r="H96" s="130">
        <v>87.745000000000005</v>
      </c>
      <c r="I96" s="169">
        <v>39305811</v>
      </c>
      <c r="J96" s="169">
        <v>597815835</v>
      </c>
      <c r="K96" s="130" t="s">
        <v>5197</v>
      </c>
      <c r="L96" s="130"/>
      <c r="M96" s="130" t="s">
        <v>9703</v>
      </c>
      <c r="N96" s="130"/>
      <c r="O96" s="130" t="s">
        <v>9718</v>
      </c>
      <c r="P96" s="130" t="s">
        <v>9683</v>
      </c>
      <c r="Q96" s="130" t="s">
        <v>9705</v>
      </c>
      <c r="R96" s="130" t="s">
        <v>9711</v>
      </c>
    </row>
    <row r="97" spans="1:18" ht="19.5" hidden="1" customHeight="1">
      <c r="A97" s="129">
        <v>727</v>
      </c>
      <c r="B97" s="130" t="s">
        <v>5200</v>
      </c>
      <c r="C97" s="130" t="s">
        <v>5978</v>
      </c>
      <c r="D97" s="130" t="s">
        <v>5713</v>
      </c>
      <c r="E97" s="130" t="s">
        <v>5709</v>
      </c>
      <c r="F97" s="167">
        <v>1027839000</v>
      </c>
      <c r="G97" s="168">
        <v>934399091</v>
      </c>
      <c r="H97" s="130">
        <v>87.745000000000005</v>
      </c>
      <c r="I97" s="169">
        <v>38370390</v>
      </c>
      <c r="J97" s="169">
        <v>899342338</v>
      </c>
      <c r="K97" s="130" t="s">
        <v>5202</v>
      </c>
      <c r="L97" s="130"/>
      <c r="M97" s="130" t="s">
        <v>9715</v>
      </c>
      <c r="N97" s="130"/>
      <c r="O97" s="130" t="s">
        <v>9719</v>
      </c>
      <c r="P97" s="130" t="s">
        <v>9717</v>
      </c>
      <c r="Q97" s="130" t="s">
        <v>9720</v>
      </c>
      <c r="R97" s="130" t="s">
        <v>9711</v>
      </c>
    </row>
    <row r="98" spans="1:18" ht="19.5" hidden="1" customHeight="1">
      <c r="A98" s="129">
        <v>726</v>
      </c>
      <c r="B98" s="130" t="s">
        <v>5602</v>
      </c>
      <c r="C98" s="130" t="s">
        <v>9721</v>
      </c>
      <c r="D98" s="130" t="s">
        <v>9458</v>
      </c>
      <c r="E98" s="130" t="s">
        <v>5709</v>
      </c>
      <c r="F98" s="167"/>
      <c r="G98" s="168">
        <v>786189092</v>
      </c>
      <c r="H98" s="130"/>
      <c r="I98" s="169">
        <v>0</v>
      </c>
      <c r="J98" s="169"/>
      <c r="K98" s="130" t="s">
        <v>5090</v>
      </c>
      <c r="L98" s="130"/>
      <c r="M98" s="130" t="s">
        <v>9715</v>
      </c>
      <c r="N98" s="130"/>
      <c r="O98" s="130" t="s">
        <v>9722</v>
      </c>
      <c r="P98" s="130" t="s">
        <v>9688</v>
      </c>
      <c r="Q98" s="130" t="s">
        <v>9717</v>
      </c>
      <c r="R98" s="130" t="s">
        <v>9723</v>
      </c>
    </row>
    <row r="99" spans="1:18" ht="19.5" hidden="1" customHeight="1">
      <c r="A99" s="129">
        <v>725</v>
      </c>
      <c r="B99" s="130" t="s">
        <v>5205</v>
      </c>
      <c r="C99" s="130" t="s">
        <v>5985</v>
      </c>
      <c r="D99" s="130" t="s">
        <v>5713</v>
      </c>
      <c r="E99" s="130" t="s">
        <v>5709</v>
      </c>
      <c r="F99" s="167">
        <v>1696821000</v>
      </c>
      <c r="G99" s="168">
        <v>1542564545</v>
      </c>
      <c r="H99" s="130">
        <v>86.745000000000005</v>
      </c>
      <c r="I99" s="169">
        <v>50966629</v>
      </c>
      <c r="J99" s="169">
        <v>1505826055</v>
      </c>
      <c r="K99" s="130" t="s">
        <v>5202</v>
      </c>
      <c r="L99" s="130"/>
      <c r="M99" s="130" t="s">
        <v>9715</v>
      </c>
      <c r="N99" s="130"/>
      <c r="O99" s="130" t="s">
        <v>9724</v>
      </c>
      <c r="P99" s="130" t="s">
        <v>9688</v>
      </c>
      <c r="Q99" s="130" t="s">
        <v>9717</v>
      </c>
      <c r="R99" s="130" t="s">
        <v>9723</v>
      </c>
    </row>
    <row r="100" spans="1:18" ht="19.5" hidden="1" customHeight="1">
      <c r="A100" s="129">
        <v>724</v>
      </c>
      <c r="B100" s="130" t="s">
        <v>5079</v>
      </c>
      <c r="C100" s="130" t="s">
        <v>5995</v>
      </c>
      <c r="D100" s="130" t="s">
        <v>5728</v>
      </c>
      <c r="E100" s="130" t="s">
        <v>5709</v>
      </c>
      <c r="F100" s="167">
        <v>1200097000</v>
      </c>
      <c r="G100" s="168">
        <v>1090997272</v>
      </c>
      <c r="H100" s="130">
        <v>86.745000000000005</v>
      </c>
      <c r="I100" s="169">
        <v>45124633</v>
      </c>
      <c r="J100" s="169">
        <v>959275591</v>
      </c>
      <c r="K100" s="130" t="s">
        <v>4990</v>
      </c>
      <c r="L100" s="130"/>
      <c r="M100" s="130" t="s">
        <v>9725</v>
      </c>
      <c r="N100" s="130"/>
      <c r="O100" s="130" t="s">
        <v>9726</v>
      </c>
      <c r="P100" s="130" t="s">
        <v>9727</v>
      </c>
      <c r="Q100" s="130" t="s">
        <v>9728</v>
      </c>
      <c r="R100" s="130" t="s">
        <v>9729</v>
      </c>
    </row>
    <row r="101" spans="1:18" ht="19.5" hidden="1" customHeight="1">
      <c r="A101" s="129">
        <v>723</v>
      </c>
      <c r="B101" s="130" t="s">
        <v>5083</v>
      </c>
      <c r="C101" s="130" t="s">
        <v>6010</v>
      </c>
      <c r="D101" s="130" t="s">
        <v>5713</v>
      </c>
      <c r="E101" s="130" t="s">
        <v>5709</v>
      </c>
      <c r="F101" s="167">
        <v>3273049000</v>
      </c>
      <c r="G101" s="168">
        <v>2975499093</v>
      </c>
      <c r="H101" s="130">
        <v>86.745000000000005</v>
      </c>
      <c r="I101" s="169">
        <v>134880245</v>
      </c>
      <c r="J101" s="169">
        <v>2557799049</v>
      </c>
      <c r="K101" s="130" t="s">
        <v>5085</v>
      </c>
      <c r="L101" s="130"/>
      <c r="M101" s="130" t="s">
        <v>9730</v>
      </c>
      <c r="N101" s="130"/>
      <c r="O101" s="130" t="s">
        <v>9731</v>
      </c>
      <c r="P101" s="130" t="s">
        <v>9713</v>
      </c>
      <c r="Q101" s="130" t="s">
        <v>9727</v>
      </c>
      <c r="R101" s="130" t="s">
        <v>9729</v>
      </c>
    </row>
    <row r="102" spans="1:18" ht="19.5" hidden="1" customHeight="1">
      <c r="A102" s="129">
        <v>722</v>
      </c>
      <c r="B102" s="130" t="s">
        <v>5093</v>
      </c>
      <c r="C102" s="130" t="s">
        <v>5998</v>
      </c>
      <c r="D102" s="130" t="s">
        <v>5745</v>
      </c>
      <c r="E102" s="130" t="s">
        <v>5709</v>
      </c>
      <c r="F102" s="167">
        <v>674905000</v>
      </c>
      <c r="G102" s="168">
        <v>613550000</v>
      </c>
      <c r="H102" s="130">
        <v>87.745000000000005</v>
      </c>
      <c r="I102" s="169">
        <v>27906537</v>
      </c>
      <c r="J102" s="169">
        <v>588339285</v>
      </c>
      <c r="K102" s="130" t="s">
        <v>5095</v>
      </c>
      <c r="L102" s="130"/>
      <c r="M102" s="130" t="s">
        <v>9725</v>
      </c>
      <c r="N102" s="130"/>
      <c r="O102" s="130" t="s">
        <v>9731</v>
      </c>
      <c r="P102" s="130" t="s">
        <v>9727</v>
      </c>
      <c r="Q102" s="130" t="s">
        <v>9728</v>
      </c>
      <c r="R102" s="130" t="s">
        <v>9729</v>
      </c>
    </row>
    <row r="103" spans="1:18" ht="19.5" hidden="1" customHeight="1">
      <c r="A103" s="129">
        <v>721</v>
      </c>
      <c r="B103" s="130" t="s">
        <v>5603</v>
      </c>
      <c r="C103" s="130" t="s">
        <v>9732</v>
      </c>
      <c r="D103" s="130" t="s">
        <v>9733</v>
      </c>
      <c r="E103" s="130" t="s">
        <v>5709</v>
      </c>
      <c r="F103" s="167"/>
      <c r="G103" s="168">
        <v>786189092</v>
      </c>
      <c r="H103" s="130"/>
      <c r="I103" s="169">
        <v>0</v>
      </c>
      <c r="J103" s="169"/>
      <c r="K103" s="130" t="s">
        <v>5090</v>
      </c>
      <c r="L103" s="130"/>
      <c r="M103" s="130" t="s">
        <v>9725</v>
      </c>
      <c r="N103" s="130"/>
      <c r="O103" s="130" t="s">
        <v>9734</v>
      </c>
      <c r="P103" s="130" t="s">
        <v>9727</v>
      </c>
      <c r="Q103" s="130" t="s">
        <v>9728</v>
      </c>
      <c r="R103" s="130" t="s">
        <v>9729</v>
      </c>
    </row>
    <row r="104" spans="1:18" ht="19.5" hidden="1" customHeight="1">
      <c r="A104" s="129">
        <v>720</v>
      </c>
      <c r="B104" s="130" t="s">
        <v>5098</v>
      </c>
      <c r="C104" s="130" t="s">
        <v>6013</v>
      </c>
      <c r="D104" s="130" t="s">
        <v>9735</v>
      </c>
      <c r="E104" s="130" t="s">
        <v>5709</v>
      </c>
      <c r="F104" s="167">
        <v>581500000</v>
      </c>
      <c r="G104" s="168">
        <v>528636364</v>
      </c>
      <c r="H104" s="130">
        <v>87.745000000000005</v>
      </c>
      <c r="I104" s="169">
        <v>28375267</v>
      </c>
      <c r="J104" s="169">
        <v>493744504</v>
      </c>
      <c r="K104" s="130" t="s">
        <v>5100</v>
      </c>
      <c r="L104" s="130"/>
      <c r="M104" s="130" t="s">
        <v>9730</v>
      </c>
      <c r="N104" s="130"/>
      <c r="O104" s="130" t="s">
        <v>9736</v>
      </c>
      <c r="P104" s="130" t="s">
        <v>9737</v>
      </c>
      <c r="Q104" s="130" t="s">
        <v>9719</v>
      </c>
      <c r="R104" s="130" t="s">
        <v>9729</v>
      </c>
    </row>
    <row r="105" spans="1:18" ht="19.5" hidden="1" customHeight="1">
      <c r="A105" s="129">
        <v>719</v>
      </c>
      <c r="B105" s="130" t="s">
        <v>5042</v>
      </c>
      <c r="C105" s="130" t="s">
        <v>6026</v>
      </c>
      <c r="D105" s="130" t="s">
        <v>5713</v>
      </c>
      <c r="E105" s="130" t="s">
        <v>5709</v>
      </c>
      <c r="F105" s="167">
        <v>4716187000</v>
      </c>
      <c r="G105" s="168">
        <v>4287442998</v>
      </c>
      <c r="H105" s="130">
        <v>86.745000000000005</v>
      </c>
      <c r="I105" s="169">
        <v>198122617</v>
      </c>
      <c r="J105" s="169">
        <v>4043914640</v>
      </c>
      <c r="K105" s="130" t="s">
        <v>5044</v>
      </c>
      <c r="L105" s="130"/>
      <c r="M105" s="130" t="s">
        <v>9738</v>
      </c>
      <c r="N105" s="130"/>
      <c r="O105" s="130" t="s">
        <v>9739</v>
      </c>
      <c r="P105" s="130" t="s">
        <v>9740</v>
      </c>
      <c r="Q105" s="130" t="s">
        <v>9741</v>
      </c>
      <c r="R105" s="130" t="s">
        <v>9742</v>
      </c>
    </row>
    <row r="106" spans="1:18" ht="19.5" hidden="1" customHeight="1">
      <c r="A106" s="129">
        <v>718</v>
      </c>
      <c r="B106" s="130" t="s">
        <v>5047</v>
      </c>
      <c r="C106" s="130" t="s">
        <v>6044</v>
      </c>
      <c r="D106" s="130" t="s">
        <v>5728</v>
      </c>
      <c r="E106" s="130" t="s">
        <v>5709</v>
      </c>
      <c r="F106" s="167">
        <v>672276000</v>
      </c>
      <c r="G106" s="168">
        <v>611160000</v>
      </c>
      <c r="H106" s="130">
        <v>87.745000000000005</v>
      </c>
      <c r="I106" s="169">
        <v>19339744</v>
      </c>
      <c r="J106" s="169">
        <v>581477889</v>
      </c>
      <c r="K106" s="130" t="s">
        <v>5049</v>
      </c>
      <c r="L106" s="130"/>
      <c r="M106" s="130" t="s">
        <v>9738</v>
      </c>
      <c r="N106" s="130"/>
      <c r="O106" s="130" t="s">
        <v>9743</v>
      </c>
      <c r="P106" s="130" t="s">
        <v>9744</v>
      </c>
      <c r="Q106" s="130" t="s">
        <v>9745</v>
      </c>
      <c r="R106" s="130" t="s">
        <v>9746</v>
      </c>
    </row>
    <row r="107" spans="1:18" ht="19.5" hidden="1" customHeight="1">
      <c r="A107" s="129">
        <v>717</v>
      </c>
      <c r="B107" s="130" t="s">
        <v>5052</v>
      </c>
      <c r="C107" s="130" t="s">
        <v>5931</v>
      </c>
      <c r="D107" s="130" t="s">
        <v>5932</v>
      </c>
      <c r="E107" s="130" t="s">
        <v>5709</v>
      </c>
      <c r="F107" s="167">
        <v>4680585000</v>
      </c>
      <c r="G107" s="168">
        <v>4255077274</v>
      </c>
      <c r="H107" s="130">
        <v>86.745000000000005</v>
      </c>
      <c r="I107" s="169">
        <v>259152352</v>
      </c>
      <c r="J107" s="169">
        <v>3869285300</v>
      </c>
      <c r="K107" s="130" t="s">
        <v>322</v>
      </c>
      <c r="L107" s="130"/>
      <c r="M107" s="130" t="s">
        <v>9682</v>
      </c>
      <c r="N107" s="130" t="s">
        <v>9682</v>
      </c>
      <c r="O107" s="130" t="s">
        <v>9747</v>
      </c>
      <c r="P107" s="130" t="s">
        <v>9684</v>
      </c>
      <c r="Q107" s="130" t="s">
        <v>9696</v>
      </c>
      <c r="R107" s="130" t="s">
        <v>9746</v>
      </c>
    </row>
    <row r="108" spans="1:18" ht="19.5" hidden="1" customHeight="1">
      <c r="A108" s="129">
        <v>716</v>
      </c>
      <c r="B108" s="130" t="s">
        <v>5056</v>
      </c>
      <c r="C108" s="130" t="s">
        <v>6048</v>
      </c>
      <c r="D108" s="130" t="s">
        <v>5713</v>
      </c>
      <c r="E108" s="130" t="s">
        <v>5709</v>
      </c>
      <c r="F108" s="167">
        <v>1616043000</v>
      </c>
      <c r="G108" s="168">
        <v>1469130000</v>
      </c>
      <c r="H108" s="130">
        <v>86.745000000000005</v>
      </c>
      <c r="I108" s="169">
        <v>43733379</v>
      </c>
      <c r="J108" s="169">
        <v>1433414617</v>
      </c>
      <c r="K108" s="130" t="s">
        <v>5058</v>
      </c>
      <c r="L108" s="130"/>
      <c r="M108" s="130" t="s">
        <v>9738</v>
      </c>
      <c r="N108" s="130"/>
      <c r="O108" s="130" t="s">
        <v>9748</v>
      </c>
      <c r="P108" s="130" t="s">
        <v>9744</v>
      </c>
      <c r="Q108" s="130" t="s">
        <v>9745</v>
      </c>
      <c r="R108" s="130" t="s">
        <v>9746</v>
      </c>
    </row>
    <row r="109" spans="1:18" ht="19.5" hidden="1" customHeight="1">
      <c r="A109" s="129">
        <v>715</v>
      </c>
      <c r="B109" s="130" t="s">
        <v>5061</v>
      </c>
      <c r="C109" s="130" t="s">
        <v>5991</v>
      </c>
      <c r="D109" s="130" t="s">
        <v>9749</v>
      </c>
      <c r="E109" s="130" t="s">
        <v>5709</v>
      </c>
      <c r="F109" s="167">
        <v>742500000</v>
      </c>
      <c r="G109" s="168">
        <v>675000000</v>
      </c>
      <c r="H109" s="130">
        <v>87.745000000000005</v>
      </c>
      <c r="I109" s="169">
        <v>26090990</v>
      </c>
      <c r="J109" s="169">
        <v>592509966</v>
      </c>
      <c r="K109" s="130" t="s">
        <v>5013</v>
      </c>
      <c r="L109" s="130"/>
      <c r="M109" s="130" t="s">
        <v>9725</v>
      </c>
      <c r="N109" s="130"/>
      <c r="O109" s="130" t="s">
        <v>9748</v>
      </c>
      <c r="P109" s="130" t="s">
        <v>9706</v>
      </c>
      <c r="Q109" s="130" t="s">
        <v>9750</v>
      </c>
      <c r="R109" s="130" t="s">
        <v>9746</v>
      </c>
    </row>
    <row r="110" spans="1:18" ht="19.5" hidden="1" customHeight="1">
      <c r="A110" s="129">
        <v>714</v>
      </c>
      <c r="B110" s="130" t="s">
        <v>5065</v>
      </c>
      <c r="C110" s="130" t="s">
        <v>6032</v>
      </c>
      <c r="D110" s="130" t="s">
        <v>5713</v>
      </c>
      <c r="E110" s="130" t="s">
        <v>5709</v>
      </c>
      <c r="F110" s="167">
        <v>1278635000</v>
      </c>
      <c r="G110" s="168">
        <v>1162395455</v>
      </c>
      <c r="H110" s="130">
        <v>86.745000000000005</v>
      </c>
      <c r="I110" s="169">
        <v>40445657</v>
      </c>
      <c r="J110" s="169">
        <v>1114653835</v>
      </c>
      <c r="K110" s="130" t="s">
        <v>5067</v>
      </c>
      <c r="L110" s="130"/>
      <c r="M110" s="130" t="s">
        <v>9738</v>
      </c>
      <c r="N110" s="130"/>
      <c r="O110" s="130" t="s">
        <v>9751</v>
      </c>
      <c r="P110" s="130" t="s">
        <v>9745</v>
      </c>
      <c r="Q110" s="130" t="s">
        <v>9724</v>
      </c>
      <c r="R110" s="130" t="s">
        <v>9746</v>
      </c>
    </row>
    <row r="111" spans="1:18" ht="19.5" hidden="1" customHeight="1">
      <c r="A111" s="129">
        <v>713</v>
      </c>
      <c r="B111" s="130" t="s">
        <v>5070</v>
      </c>
      <c r="C111" s="130" t="s">
        <v>6029</v>
      </c>
      <c r="D111" s="130" t="s">
        <v>9749</v>
      </c>
      <c r="E111" s="130" t="s">
        <v>5709</v>
      </c>
      <c r="F111" s="167">
        <v>999077000</v>
      </c>
      <c r="G111" s="168">
        <v>908251819</v>
      </c>
      <c r="H111" s="130">
        <v>87.745000000000005</v>
      </c>
      <c r="I111" s="169">
        <v>43128503</v>
      </c>
      <c r="J111" s="169">
        <v>800712667</v>
      </c>
      <c r="K111" s="130" t="s">
        <v>5013</v>
      </c>
      <c r="L111" s="130"/>
      <c r="M111" s="130" t="s">
        <v>9738</v>
      </c>
      <c r="N111" s="130"/>
      <c r="O111" s="130" t="s">
        <v>9752</v>
      </c>
      <c r="P111" s="130" t="s">
        <v>9740</v>
      </c>
      <c r="Q111" s="130" t="s">
        <v>9741</v>
      </c>
      <c r="R111" s="130" t="s">
        <v>9746</v>
      </c>
    </row>
    <row r="112" spans="1:18" ht="19.5" hidden="1" customHeight="1">
      <c r="A112" s="129">
        <v>712</v>
      </c>
      <c r="B112" s="130" t="s">
        <v>6039</v>
      </c>
      <c r="C112" s="130" t="s">
        <v>6038</v>
      </c>
      <c r="D112" s="130" t="s">
        <v>9753</v>
      </c>
      <c r="E112" s="130" t="s">
        <v>5709</v>
      </c>
      <c r="F112" s="167">
        <v>2226633000</v>
      </c>
      <c r="G112" s="168">
        <v>2024211818</v>
      </c>
      <c r="H112" s="130">
        <v>86.745000000000005</v>
      </c>
      <c r="I112" s="169">
        <v>123629662</v>
      </c>
      <c r="J112" s="169">
        <v>1962629732</v>
      </c>
      <c r="K112" s="130" t="s">
        <v>6041</v>
      </c>
      <c r="L112" s="130"/>
      <c r="M112" s="130" t="s">
        <v>9744</v>
      </c>
      <c r="N112" s="130"/>
      <c r="O112" s="130"/>
      <c r="P112" s="130" t="s">
        <v>9745</v>
      </c>
      <c r="Q112" s="130" t="s">
        <v>9754</v>
      </c>
      <c r="R112" s="130" t="s">
        <v>9746</v>
      </c>
    </row>
    <row r="113" spans="1:18" ht="19.5" hidden="1" customHeight="1">
      <c r="A113" s="129">
        <v>711</v>
      </c>
      <c r="B113" s="130" t="s">
        <v>5006</v>
      </c>
      <c r="C113" s="130" t="s">
        <v>6035</v>
      </c>
      <c r="D113" s="130" t="s">
        <v>5713</v>
      </c>
      <c r="E113" s="130" t="s">
        <v>5709</v>
      </c>
      <c r="F113" s="167">
        <v>1447541000</v>
      </c>
      <c r="G113" s="168">
        <v>1315946363</v>
      </c>
      <c r="H113" s="130">
        <v>86.745000000000005</v>
      </c>
      <c r="I113" s="169">
        <v>48608654</v>
      </c>
      <c r="J113" s="169">
        <v>1158313206</v>
      </c>
      <c r="K113" s="130" t="s">
        <v>5008</v>
      </c>
      <c r="L113" s="130"/>
      <c r="M113" s="130" t="s">
        <v>9738</v>
      </c>
      <c r="N113" s="130"/>
      <c r="O113" s="130" t="s">
        <v>9755</v>
      </c>
      <c r="P113" s="130" t="s">
        <v>9745</v>
      </c>
      <c r="Q113" s="130" t="s">
        <v>9724</v>
      </c>
      <c r="R113" s="130" t="s">
        <v>9756</v>
      </c>
    </row>
    <row r="114" spans="1:18" ht="19.5" hidden="1" customHeight="1">
      <c r="A114" s="129">
        <v>710</v>
      </c>
      <c r="B114" s="130" t="s">
        <v>5605</v>
      </c>
      <c r="C114" s="130" t="s">
        <v>9757</v>
      </c>
      <c r="D114" s="130" t="s">
        <v>9758</v>
      </c>
      <c r="E114" s="130" t="s">
        <v>5709</v>
      </c>
      <c r="F114" s="167"/>
      <c r="G114" s="168">
        <v>1090997272</v>
      </c>
      <c r="H114" s="130"/>
      <c r="I114" s="169">
        <v>0</v>
      </c>
      <c r="J114" s="169"/>
      <c r="K114" s="130" t="s">
        <v>4990</v>
      </c>
      <c r="L114" s="130"/>
      <c r="M114" s="130" t="s">
        <v>9759</v>
      </c>
      <c r="N114" s="130"/>
      <c r="O114" s="130" t="s">
        <v>9760</v>
      </c>
      <c r="P114" s="130" t="s">
        <v>9747</v>
      </c>
      <c r="Q114" s="130" t="s">
        <v>9761</v>
      </c>
      <c r="R114" s="130" t="s">
        <v>9756</v>
      </c>
    </row>
    <row r="115" spans="1:18" ht="19.5" hidden="1" customHeight="1">
      <c r="A115" s="129">
        <v>709</v>
      </c>
      <c r="B115" s="130" t="s">
        <v>4993</v>
      </c>
      <c r="C115" s="130" t="s">
        <v>6060</v>
      </c>
      <c r="D115" s="130" t="s">
        <v>9762</v>
      </c>
      <c r="E115" s="130" t="s">
        <v>5709</v>
      </c>
      <c r="F115" s="167">
        <v>698067000</v>
      </c>
      <c r="G115" s="168">
        <v>634606364</v>
      </c>
      <c r="H115" s="130">
        <v>87.745000000000005</v>
      </c>
      <c r="I115" s="169">
        <v>30886330</v>
      </c>
      <c r="J115" s="169">
        <v>607316297</v>
      </c>
      <c r="K115" s="130" t="s">
        <v>4995</v>
      </c>
      <c r="L115" s="130"/>
      <c r="M115" s="130" t="s">
        <v>9759</v>
      </c>
      <c r="N115" s="130"/>
      <c r="O115" s="130" t="s">
        <v>9763</v>
      </c>
      <c r="P115" s="130" t="s">
        <v>9747</v>
      </c>
      <c r="Q115" s="130" t="s">
        <v>9761</v>
      </c>
      <c r="R115" s="130" t="s">
        <v>9756</v>
      </c>
    </row>
    <row r="116" spans="1:18" ht="19.5" hidden="1" customHeight="1">
      <c r="A116" s="129">
        <v>708</v>
      </c>
      <c r="B116" s="130" t="s">
        <v>9765</v>
      </c>
      <c r="C116" s="130" t="s">
        <v>9764</v>
      </c>
      <c r="D116" s="130" t="s">
        <v>9762</v>
      </c>
      <c r="E116" s="130" t="s">
        <v>5709</v>
      </c>
      <c r="F116" s="167"/>
      <c r="G116" s="168">
        <v>634606364</v>
      </c>
      <c r="H116" s="130">
        <v>87.745000000000005</v>
      </c>
      <c r="I116" s="169">
        <v>0</v>
      </c>
      <c r="J116" s="169"/>
      <c r="K116" s="130" t="s">
        <v>4995</v>
      </c>
      <c r="L116" s="130"/>
      <c r="M116" s="130" t="s">
        <v>9759</v>
      </c>
      <c r="N116" s="130"/>
      <c r="O116" s="130" t="s">
        <v>9766</v>
      </c>
      <c r="P116" s="130" t="s">
        <v>9747</v>
      </c>
      <c r="Q116" s="130" t="s">
        <v>9761</v>
      </c>
      <c r="R116" s="130" t="s">
        <v>9756</v>
      </c>
    </row>
    <row r="117" spans="1:18" ht="19.5" hidden="1" customHeight="1">
      <c r="A117" s="129">
        <v>707</v>
      </c>
      <c r="B117" s="130" t="s">
        <v>4998</v>
      </c>
      <c r="C117" s="130" t="s">
        <v>6065</v>
      </c>
      <c r="D117" s="130" t="s">
        <v>9762</v>
      </c>
      <c r="E117" s="130" t="s">
        <v>5709</v>
      </c>
      <c r="F117" s="167">
        <v>955628000</v>
      </c>
      <c r="G117" s="168">
        <v>868752727</v>
      </c>
      <c r="H117" s="130">
        <v>87.745000000000005</v>
      </c>
      <c r="I117" s="169">
        <v>43965933</v>
      </c>
      <c r="J117" s="169">
        <v>823261308</v>
      </c>
      <c r="K117" s="130" t="s">
        <v>4995</v>
      </c>
      <c r="L117" s="130"/>
      <c r="M117" s="130" t="s">
        <v>9759</v>
      </c>
      <c r="N117" s="130"/>
      <c r="O117" s="130" t="s">
        <v>9767</v>
      </c>
      <c r="P117" s="130" t="s">
        <v>9747</v>
      </c>
      <c r="Q117" s="130" t="s">
        <v>9761</v>
      </c>
      <c r="R117" s="130" t="s">
        <v>9756</v>
      </c>
    </row>
    <row r="118" spans="1:18" ht="19.5" hidden="1" customHeight="1">
      <c r="A118" s="129">
        <v>706</v>
      </c>
      <c r="B118" s="130" t="s">
        <v>6069</v>
      </c>
      <c r="C118" s="130" t="s">
        <v>6068</v>
      </c>
      <c r="D118" s="130" t="s">
        <v>9768</v>
      </c>
      <c r="E118" s="130" t="s">
        <v>5733</v>
      </c>
      <c r="F118" s="167">
        <v>782232000</v>
      </c>
      <c r="G118" s="168">
        <v>711120000</v>
      </c>
      <c r="H118" s="130">
        <v>87.745000000000005</v>
      </c>
      <c r="I118" s="169">
        <v>55984585</v>
      </c>
      <c r="J118" s="169">
        <v>704266420</v>
      </c>
      <c r="K118" s="130" t="s">
        <v>6071</v>
      </c>
      <c r="L118" s="130"/>
      <c r="M118" s="130" t="s">
        <v>9769</v>
      </c>
      <c r="N118" s="130"/>
      <c r="O118" s="130"/>
      <c r="P118" s="130" t="s">
        <v>9747</v>
      </c>
      <c r="Q118" s="130" t="s">
        <v>9770</v>
      </c>
      <c r="R118" s="130" t="s">
        <v>9771</v>
      </c>
    </row>
    <row r="119" spans="1:18" ht="19.5" hidden="1" customHeight="1">
      <c r="A119" s="129">
        <v>705</v>
      </c>
      <c r="B119" s="130" t="s">
        <v>9773</v>
      </c>
      <c r="C119" s="130" t="s">
        <v>9772</v>
      </c>
      <c r="D119" s="130" t="s">
        <v>5713</v>
      </c>
      <c r="E119" s="130" t="s">
        <v>5733</v>
      </c>
      <c r="F119" s="167"/>
      <c r="G119" s="168">
        <v>711120000</v>
      </c>
      <c r="H119" s="130"/>
      <c r="I119" s="169">
        <v>0</v>
      </c>
      <c r="J119" s="169"/>
      <c r="K119" s="130" t="s">
        <v>6071</v>
      </c>
      <c r="L119" s="130"/>
      <c r="M119" s="130" t="s">
        <v>9769</v>
      </c>
      <c r="N119" s="130"/>
      <c r="O119" s="130"/>
      <c r="P119" s="130" t="s">
        <v>9747</v>
      </c>
      <c r="Q119" s="130" t="s">
        <v>9770</v>
      </c>
      <c r="R119" s="130" t="s">
        <v>9771</v>
      </c>
    </row>
    <row r="120" spans="1:18" ht="19.5" hidden="1" customHeight="1">
      <c r="A120" s="129">
        <v>704</v>
      </c>
      <c r="B120" s="130" t="s">
        <v>5002</v>
      </c>
      <c r="C120" s="130" t="s">
        <v>6056</v>
      </c>
      <c r="D120" s="130" t="s">
        <v>6057</v>
      </c>
      <c r="E120" s="130" t="s">
        <v>5709</v>
      </c>
      <c r="F120" s="167">
        <v>2439272000</v>
      </c>
      <c r="G120" s="168">
        <v>2217520000</v>
      </c>
      <c r="H120" s="130">
        <v>86.745000000000005</v>
      </c>
      <c r="I120" s="169">
        <v>131117464</v>
      </c>
      <c r="J120" s="169">
        <v>2023956850</v>
      </c>
      <c r="K120" s="130" t="s">
        <v>326</v>
      </c>
      <c r="L120" s="130"/>
      <c r="M120" s="130" t="s">
        <v>9759</v>
      </c>
      <c r="N120" s="130" t="s">
        <v>9759</v>
      </c>
      <c r="O120" s="130" t="s">
        <v>9774</v>
      </c>
      <c r="P120" s="130" t="s">
        <v>9775</v>
      </c>
      <c r="Q120" s="130" t="s">
        <v>9776</v>
      </c>
      <c r="R120" s="130" t="s">
        <v>9771</v>
      </c>
    </row>
    <row r="121" spans="1:18" ht="19.5" hidden="1" customHeight="1">
      <c r="A121" s="129">
        <v>703</v>
      </c>
      <c r="B121" s="130" t="s">
        <v>4980</v>
      </c>
      <c r="C121" s="130" t="s">
        <v>6087</v>
      </c>
      <c r="D121" s="130" t="s">
        <v>5713</v>
      </c>
      <c r="E121" s="130" t="s">
        <v>5709</v>
      </c>
      <c r="F121" s="167">
        <v>1063265000</v>
      </c>
      <c r="G121" s="168">
        <v>966604545</v>
      </c>
      <c r="H121" s="130">
        <v>87.745000000000005</v>
      </c>
      <c r="I121" s="169">
        <v>50898958</v>
      </c>
      <c r="J121" s="169">
        <v>914089129</v>
      </c>
      <c r="K121" s="130" t="s">
        <v>328</v>
      </c>
      <c r="L121" s="130"/>
      <c r="M121" s="130" t="s">
        <v>9777</v>
      </c>
      <c r="N121" s="130"/>
      <c r="O121" s="130" t="s">
        <v>9778</v>
      </c>
      <c r="P121" s="130" t="s">
        <v>9779</v>
      </c>
      <c r="Q121" s="130" t="s">
        <v>9769</v>
      </c>
      <c r="R121" s="130" t="s">
        <v>9780</v>
      </c>
    </row>
    <row r="122" spans="1:18" ht="19.5" hidden="1" customHeight="1">
      <c r="A122" s="129">
        <v>702</v>
      </c>
      <c r="B122" s="130" t="s">
        <v>4984</v>
      </c>
      <c r="C122" s="130" t="s">
        <v>6090</v>
      </c>
      <c r="D122" s="130" t="s">
        <v>5713</v>
      </c>
      <c r="E122" s="130" t="s">
        <v>5709</v>
      </c>
      <c r="F122" s="167">
        <v>699933000</v>
      </c>
      <c r="G122" s="168">
        <v>636302727</v>
      </c>
      <c r="H122" s="130">
        <v>87.745000000000005</v>
      </c>
      <c r="I122" s="169">
        <v>32483473</v>
      </c>
      <c r="J122" s="169">
        <v>604329398</v>
      </c>
      <c r="K122" s="130" t="s">
        <v>440</v>
      </c>
      <c r="L122" s="130"/>
      <c r="M122" s="130" t="s">
        <v>9777</v>
      </c>
      <c r="N122" s="130"/>
      <c r="O122" s="130" t="s">
        <v>9781</v>
      </c>
      <c r="P122" s="130" t="s">
        <v>9779</v>
      </c>
      <c r="Q122" s="130" t="s">
        <v>9769</v>
      </c>
      <c r="R122" s="130" t="s">
        <v>9780</v>
      </c>
    </row>
    <row r="123" spans="1:18" ht="19.5" hidden="1" customHeight="1">
      <c r="A123" s="129">
        <v>701</v>
      </c>
      <c r="B123" s="130" t="s">
        <v>5606</v>
      </c>
      <c r="C123" s="130" t="s">
        <v>9782</v>
      </c>
      <c r="D123" s="130" t="s">
        <v>5713</v>
      </c>
      <c r="E123" s="130" t="s">
        <v>5709</v>
      </c>
      <c r="F123" s="167"/>
      <c r="G123" s="168">
        <v>966604545</v>
      </c>
      <c r="H123" s="130"/>
      <c r="I123" s="169">
        <v>0</v>
      </c>
      <c r="J123" s="169"/>
      <c r="K123" s="130" t="s">
        <v>328</v>
      </c>
      <c r="L123" s="130"/>
      <c r="M123" s="130" t="s">
        <v>9777</v>
      </c>
      <c r="N123" s="130"/>
      <c r="O123" s="130" t="s">
        <v>9778</v>
      </c>
      <c r="P123" s="130" t="s">
        <v>9779</v>
      </c>
      <c r="Q123" s="130" t="s">
        <v>9769</v>
      </c>
      <c r="R123" s="130" t="s">
        <v>9780</v>
      </c>
    </row>
    <row r="124" spans="1:18" ht="19.5" hidden="1" customHeight="1">
      <c r="A124" s="129">
        <v>700</v>
      </c>
      <c r="B124" s="130" t="s">
        <v>4409</v>
      </c>
      <c r="C124" s="130" t="s">
        <v>5988</v>
      </c>
      <c r="D124" s="130" t="s">
        <v>5713</v>
      </c>
      <c r="E124" s="130" t="s">
        <v>5709</v>
      </c>
      <c r="F124" s="167">
        <v>1127366000</v>
      </c>
      <c r="G124" s="168">
        <v>1024878181</v>
      </c>
      <c r="H124" s="130">
        <v>86.745000000000005</v>
      </c>
      <c r="I124" s="169">
        <v>70053432</v>
      </c>
      <c r="J124" s="169">
        <v>995977320</v>
      </c>
      <c r="K124" s="130" t="s">
        <v>1209</v>
      </c>
      <c r="L124" s="130"/>
      <c r="M124" s="130" t="s">
        <v>9715</v>
      </c>
      <c r="N124" s="130"/>
      <c r="O124" s="130" t="s">
        <v>9783</v>
      </c>
      <c r="P124" s="130" t="s">
        <v>9688</v>
      </c>
      <c r="Q124" s="130" t="s">
        <v>9717</v>
      </c>
      <c r="R124" s="130" t="s">
        <v>9780</v>
      </c>
    </row>
    <row r="125" spans="1:18" ht="19.5" hidden="1" customHeight="1">
      <c r="A125" s="129">
        <v>699</v>
      </c>
      <c r="B125" s="130" t="s">
        <v>1199</v>
      </c>
      <c r="C125" s="130" t="s">
        <v>6051</v>
      </c>
      <c r="D125" s="130" t="s">
        <v>5728</v>
      </c>
      <c r="E125" s="130" t="s">
        <v>5709</v>
      </c>
      <c r="F125" s="167">
        <v>797067000</v>
      </c>
      <c r="G125" s="168">
        <v>724606364</v>
      </c>
      <c r="H125" s="130">
        <v>87.745000000000005</v>
      </c>
      <c r="I125" s="169">
        <v>21140525</v>
      </c>
      <c r="J125" s="169">
        <v>688160379</v>
      </c>
      <c r="K125" s="130" t="s">
        <v>6052</v>
      </c>
      <c r="L125" s="130"/>
      <c r="M125" s="130" t="s">
        <v>9784</v>
      </c>
      <c r="N125" s="130"/>
      <c r="O125" s="130" t="s">
        <v>9774</v>
      </c>
      <c r="P125" s="130" t="s">
        <v>9785</v>
      </c>
      <c r="Q125" s="130" t="s">
        <v>9786</v>
      </c>
      <c r="R125" s="130" t="s">
        <v>9780</v>
      </c>
    </row>
    <row r="126" spans="1:18" ht="19.5" hidden="1" customHeight="1">
      <c r="A126" s="129">
        <v>698</v>
      </c>
      <c r="B126" s="130" t="s">
        <v>1204</v>
      </c>
      <c r="C126" s="130" t="s">
        <v>6098</v>
      </c>
      <c r="D126" s="130" t="s">
        <v>5713</v>
      </c>
      <c r="E126" s="130" t="s">
        <v>5709</v>
      </c>
      <c r="F126" s="167">
        <v>682449000</v>
      </c>
      <c r="G126" s="168">
        <v>620408182</v>
      </c>
      <c r="H126" s="130">
        <v>87.745000000000005</v>
      </c>
      <c r="I126" s="169">
        <v>27642107</v>
      </c>
      <c r="J126" s="169">
        <v>596509509</v>
      </c>
      <c r="K126" s="130" t="s">
        <v>440</v>
      </c>
      <c r="L126" s="130"/>
      <c r="M126" s="130" t="s">
        <v>9787</v>
      </c>
      <c r="N126" s="130"/>
      <c r="O126" s="130" t="s">
        <v>9778</v>
      </c>
      <c r="P126" s="130" t="s">
        <v>9774</v>
      </c>
      <c r="Q126" s="130" t="s">
        <v>9788</v>
      </c>
      <c r="R126" s="130" t="s">
        <v>9789</v>
      </c>
    </row>
    <row r="127" spans="1:18" ht="19.5" hidden="1" customHeight="1">
      <c r="A127" s="129">
        <v>697</v>
      </c>
      <c r="B127" s="130" t="s">
        <v>1007</v>
      </c>
      <c r="C127" s="130" t="s">
        <v>6136</v>
      </c>
      <c r="D127" s="130" t="s">
        <v>5713</v>
      </c>
      <c r="E127" s="130" t="s">
        <v>5709</v>
      </c>
      <c r="F127" s="167">
        <v>1552605800</v>
      </c>
      <c r="G127" s="168">
        <v>1411459818</v>
      </c>
      <c r="H127" s="130">
        <v>86.745000000000005</v>
      </c>
      <c r="I127" s="169">
        <v>53885061</v>
      </c>
      <c r="J127" s="169">
        <v>1387263412</v>
      </c>
      <c r="K127" s="130" t="s">
        <v>440</v>
      </c>
      <c r="L127" s="130"/>
      <c r="M127" s="130" t="s">
        <v>9790</v>
      </c>
      <c r="N127" s="130"/>
      <c r="O127" s="130" t="s">
        <v>9791</v>
      </c>
      <c r="P127" s="130" t="s">
        <v>9781</v>
      </c>
      <c r="Q127" s="130" t="s">
        <v>9767</v>
      </c>
      <c r="R127" s="130" t="s">
        <v>9792</v>
      </c>
    </row>
    <row r="128" spans="1:18" ht="19.5" hidden="1" customHeight="1">
      <c r="A128" s="129">
        <v>696</v>
      </c>
      <c r="B128" s="130" t="s">
        <v>1000</v>
      </c>
      <c r="C128" s="130" t="s">
        <v>6007</v>
      </c>
      <c r="D128" s="130" t="s">
        <v>5713</v>
      </c>
      <c r="E128" s="130" t="s">
        <v>5709</v>
      </c>
      <c r="F128" s="167">
        <v>1331151000</v>
      </c>
      <c r="G128" s="168">
        <v>1210137273</v>
      </c>
      <c r="H128" s="130">
        <v>86.745000000000005</v>
      </c>
      <c r="I128" s="169">
        <v>56673868</v>
      </c>
      <c r="J128" s="169">
        <v>1160331945</v>
      </c>
      <c r="K128" s="130" t="s">
        <v>313</v>
      </c>
      <c r="L128" s="130"/>
      <c r="M128" s="130" t="s">
        <v>9725</v>
      </c>
      <c r="N128" s="130"/>
      <c r="O128" s="130" t="s">
        <v>9744</v>
      </c>
      <c r="P128" s="130" t="s">
        <v>9727</v>
      </c>
      <c r="Q128" s="130" t="s">
        <v>9728</v>
      </c>
      <c r="R128" s="130" t="s">
        <v>9792</v>
      </c>
    </row>
    <row r="129" spans="1:18" ht="19.5" hidden="1" customHeight="1">
      <c r="A129" s="129">
        <v>695</v>
      </c>
      <c r="B129" s="130" t="s">
        <v>1012</v>
      </c>
      <c r="C129" s="130" t="s">
        <v>6133</v>
      </c>
      <c r="D129" s="130" t="s">
        <v>5713</v>
      </c>
      <c r="E129" s="130" t="s">
        <v>5709</v>
      </c>
      <c r="F129" s="167">
        <v>1952431000</v>
      </c>
      <c r="G129" s="168">
        <v>1774937273</v>
      </c>
      <c r="H129" s="130">
        <v>86.745000000000005</v>
      </c>
      <c r="I129" s="169">
        <v>75242284</v>
      </c>
      <c r="J129" s="169">
        <v>1722791241</v>
      </c>
      <c r="K129" s="130" t="s">
        <v>440</v>
      </c>
      <c r="L129" s="130"/>
      <c r="M129" s="130" t="s">
        <v>9790</v>
      </c>
      <c r="N129" s="130"/>
      <c r="O129" s="130" t="s">
        <v>9791</v>
      </c>
      <c r="P129" s="130" t="s">
        <v>9781</v>
      </c>
      <c r="Q129" s="130" t="s">
        <v>9767</v>
      </c>
      <c r="R129" s="130" t="s">
        <v>9792</v>
      </c>
    </row>
    <row r="130" spans="1:18" ht="19.5" hidden="1" customHeight="1">
      <c r="A130" s="129">
        <v>694</v>
      </c>
      <c r="B130" s="130" t="s">
        <v>1016</v>
      </c>
      <c r="C130" s="130" t="s">
        <v>6101</v>
      </c>
      <c r="D130" s="130" t="s">
        <v>9793</v>
      </c>
      <c r="E130" s="130" t="s">
        <v>5709</v>
      </c>
      <c r="F130" s="167">
        <v>628024000</v>
      </c>
      <c r="G130" s="168">
        <v>570930910</v>
      </c>
      <c r="H130" s="130">
        <v>87.745000000000005</v>
      </c>
      <c r="I130" s="169">
        <v>29975146</v>
      </c>
      <c r="J130" s="169">
        <v>538484070</v>
      </c>
      <c r="K130" s="130" t="s">
        <v>1019</v>
      </c>
      <c r="L130" s="130"/>
      <c r="M130" s="130" t="s">
        <v>9787</v>
      </c>
      <c r="N130" s="130"/>
      <c r="O130" s="130" t="s">
        <v>9794</v>
      </c>
      <c r="P130" s="130" t="s">
        <v>9774</v>
      </c>
      <c r="Q130" s="130" t="s">
        <v>9788</v>
      </c>
      <c r="R130" s="130" t="s">
        <v>9792</v>
      </c>
    </row>
    <row r="131" spans="1:18" ht="19.5" hidden="1" customHeight="1">
      <c r="A131" s="129">
        <v>693</v>
      </c>
      <c r="B131" s="130" t="s">
        <v>1022</v>
      </c>
      <c r="C131" s="130" t="s">
        <v>6076</v>
      </c>
      <c r="D131" s="130" t="s">
        <v>5713</v>
      </c>
      <c r="E131" s="130" t="s">
        <v>5709</v>
      </c>
      <c r="F131" s="167">
        <v>7503840000</v>
      </c>
      <c r="G131" s="168">
        <v>6821672727</v>
      </c>
      <c r="H131" s="130">
        <v>85.995000000000005</v>
      </c>
      <c r="I131" s="169">
        <v>514571482</v>
      </c>
      <c r="J131" s="169">
        <v>6406567387</v>
      </c>
      <c r="K131" s="130" t="s">
        <v>507</v>
      </c>
      <c r="L131" s="130"/>
      <c r="M131" s="130" t="s">
        <v>9777</v>
      </c>
      <c r="N131" s="130" t="s">
        <v>9777</v>
      </c>
      <c r="O131" s="130" t="s">
        <v>9795</v>
      </c>
      <c r="P131" s="130" t="s">
        <v>9752</v>
      </c>
      <c r="Q131" s="130" t="s">
        <v>9751</v>
      </c>
      <c r="R131" s="130" t="s">
        <v>9792</v>
      </c>
    </row>
    <row r="132" spans="1:18" ht="19.5" hidden="1" customHeight="1">
      <c r="A132" s="129">
        <v>692</v>
      </c>
      <c r="B132" s="130" t="s">
        <v>6094</v>
      </c>
      <c r="C132" s="130" t="s">
        <v>6093</v>
      </c>
      <c r="D132" s="130" t="s">
        <v>5713</v>
      </c>
      <c r="E132" s="130" t="s">
        <v>5709</v>
      </c>
      <c r="F132" s="167">
        <v>1370412000</v>
      </c>
      <c r="G132" s="168">
        <v>1263742326</v>
      </c>
      <c r="H132" s="130">
        <v>86.745000000000005</v>
      </c>
      <c r="I132" s="169">
        <v>69699734</v>
      </c>
      <c r="J132" s="169">
        <v>1193338946</v>
      </c>
      <c r="K132" s="130" t="s">
        <v>5714</v>
      </c>
      <c r="L132" s="130"/>
      <c r="M132" s="130" t="s">
        <v>9777</v>
      </c>
      <c r="N132" s="130" t="s">
        <v>9777</v>
      </c>
      <c r="O132" s="130" t="s">
        <v>9781</v>
      </c>
      <c r="P132" s="130" t="s">
        <v>9779</v>
      </c>
      <c r="Q132" s="130" t="s">
        <v>9769</v>
      </c>
      <c r="R132" s="130" t="s">
        <v>9792</v>
      </c>
    </row>
    <row r="133" spans="1:18" ht="19.5" hidden="1" customHeight="1">
      <c r="A133" s="129">
        <v>691</v>
      </c>
      <c r="B133" s="130" t="s">
        <v>1028</v>
      </c>
      <c r="C133" s="130" t="s">
        <v>6139</v>
      </c>
      <c r="D133" s="130" t="s">
        <v>5713</v>
      </c>
      <c r="E133" s="130" t="s">
        <v>5709</v>
      </c>
      <c r="F133" s="167">
        <v>915000000</v>
      </c>
      <c r="G133" s="168">
        <v>831818182</v>
      </c>
      <c r="H133" s="130">
        <v>87.745000000000005</v>
      </c>
      <c r="I133" s="169">
        <v>45706561</v>
      </c>
      <c r="J133" s="169">
        <v>771185613</v>
      </c>
      <c r="K133" s="130" t="s">
        <v>367</v>
      </c>
      <c r="L133" s="130"/>
      <c r="M133" s="130" t="s">
        <v>9790</v>
      </c>
      <c r="N133" s="130"/>
      <c r="O133" s="130" t="s">
        <v>9796</v>
      </c>
      <c r="P133" s="130" t="s">
        <v>9781</v>
      </c>
      <c r="Q133" s="130" t="s">
        <v>9767</v>
      </c>
      <c r="R133" s="130" t="s">
        <v>9792</v>
      </c>
    </row>
    <row r="134" spans="1:18" ht="19.5" hidden="1" customHeight="1">
      <c r="A134" s="129">
        <v>690</v>
      </c>
      <c r="B134" s="130" t="s">
        <v>4416</v>
      </c>
      <c r="C134" s="130" t="s">
        <v>9797</v>
      </c>
      <c r="D134" s="130" t="s">
        <v>9798</v>
      </c>
      <c r="E134" s="130" t="s">
        <v>5709</v>
      </c>
      <c r="F134" s="167"/>
      <c r="G134" s="168">
        <v>570930910</v>
      </c>
      <c r="H134" s="130"/>
      <c r="I134" s="169"/>
      <c r="J134" s="169"/>
      <c r="K134" s="130" t="s">
        <v>1019</v>
      </c>
      <c r="L134" s="130"/>
      <c r="M134" s="130" t="s">
        <v>9787</v>
      </c>
      <c r="N134" s="130"/>
      <c r="O134" s="130" t="s">
        <v>9794</v>
      </c>
      <c r="P134" s="130" t="s">
        <v>9774</v>
      </c>
      <c r="Q134" s="130" t="s">
        <v>9788</v>
      </c>
      <c r="R134" s="130" t="s">
        <v>9792</v>
      </c>
    </row>
    <row r="135" spans="1:18" ht="19.5" hidden="1" customHeight="1">
      <c r="A135" s="129">
        <v>689</v>
      </c>
      <c r="B135" s="130" t="s">
        <v>1032</v>
      </c>
      <c r="C135" s="130" t="s">
        <v>6176</v>
      </c>
      <c r="D135" s="130" t="s">
        <v>9799</v>
      </c>
      <c r="E135" s="130" t="s">
        <v>5709</v>
      </c>
      <c r="F135" s="167">
        <v>1491240000</v>
      </c>
      <c r="G135" s="168">
        <v>1355672727</v>
      </c>
      <c r="H135" s="130">
        <v>86.745000000000005</v>
      </c>
      <c r="I135" s="169">
        <v>77256738</v>
      </c>
      <c r="J135" s="169">
        <v>1268886272</v>
      </c>
      <c r="K135" s="130" t="s">
        <v>6178</v>
      </c>
      <c r="L135" s="130"/>
      <c r="M135" s="130" t="s">
        <v>9790</v>
      </c>
      <c r="N135" s="130"/>
      <c r="O135" s="130" t="s">
        <v>9791</v>
      </c>
      <c r="P135" s="130" t="s">
        <v>9781</v>
      </c>
      <c r="Q135" s="130" t="s">
        <v>9767</v>
      </c>
      <c r="R135" s="130" t="s">
        <v>9792</v>
      </c>
    </row>
    <row r="136" spans="1:18" ht="19.5" hidden="1" customHeight="1">
      <c r="A136" s="129">
        <v>688</v>
      </c>
      <c r="B136" s="130" t="s">
        <v>1040</v>
      </c>
      <c r="C136" s="130" t="s">
        <v>6185</v>
      </c>
      <c r="D136" s="130" t="s">
        <v>9800</v>
      </c>
      <c r="E136" s="130" t="s">
        <v>5709</v>
      </c>
      <c r="F136" s="167">
        <v>1070622000</v>
      </c>
      <c r="G136" s="168">
        <v>973292727</v>
      </c>
      <c r="H136" s="130">
        <v>87.745000000000005</v>
      </c>
      <c r="I136" s="169">
        <v>55615315</v>
      </c>
      <c r="J136" s="169">
        <v>940093960</v>
      </c>
      <c r="K136" s="130" t="s">
        <v>6178</v>
      </c>
      <c r="L136" s="130"/>
      <c r="M136" s="130" t="s">
        <v>9790</v>
      </c>
      <c r="N136" s="130"/>
      <c r="O136" s="130" t="s">
        <v>9791</v>
      </c>
      <c r="P136" s="130" t="s">
        <v>9781</v>
      </c>
      <c r="Q136" s="130" t="s">
        <v>9767</v>
      </c>
      <c r="R136" s="130" t="s">
        <v>9792</v>
      </c>
    </row>
    <row r="137" spans="1:18" ht="19.5" hidden="1" customHeight="1">
      <c r="A137" s="129">
        <v>687</v>
      </c>
      <c r="B137" s="130" t="s">
        <v>1048</v>
      </c>
      <c r="C137" s="130" t="s">
        <v>6195</v>
      </c>
      <c r="D137" s="130" t="s">
        <v>9801</v>
      </c>
      <c r="E137" s="130" t="s">
        <v>5709</v>
      </c>
      <c r="F137" s="167">
        <v>1156388000</v>
      </c>
      <c r="G137" s="168">
        <v>1051261818</v>
      </c>
      <c r="H137" s="130">
        <v>86.745000000000005</v>
      </c>
      <c r="I137" s="169">
        <v>68847323</v>
      </c>
      <c r="J137" s="169">
        <v>962892188</v>
      </c>
      <c r="K137" s="130" t="s">
        <v>6178</v>
      </c>
      <c r="L137" s="130"/>
      <c r="M137" s="130" t="s">
        <v>9790</v>
      </c>
      <c r="N137" s="130"/>
      <c r="O137" s="130" t="s">
        <v>9791</v>
      </c>
      <c r="P137" s="130" t="s">
        <v>9781</v>
      </c>
      <c r="Q137" s="130" t="s">
        <v>9767</v>
      </c>
      <c r="R137" s="130" t="s">
        <v>9792</v>
      </c>
    </row>
    <row r="138" spans="1:18" ht="19.5" hidden="1" customHeight="1">
      <c r="A138" s="129">
        <v>686</v>
      </c>
      <c r="B138" s="130" t="s">
        <v>1044</v>
      </c>
      <c r="C138" s="130" t="s">
        <v>6189</v>
      </c>
      <c r="D138" s="130" t="s">
        <v>5844</v>
      </c>
      <c r="E138" s="130" t="s">
        <v>5709</v>
      </c>
      <c r="F138" s="167">
        <v>1281182000</v>
      </c>
      <c r="G138" s="168">
        <v>1164710909</v>
      </c>
      <c r="H138" s="130">
        <v>86.745000000000005</v>
      </c>
      <c r="I138" s="169">
        <v>57838651</v>
      </c>
      <c r="J138" s="169">
        <v>1106613784</v>
      </c>
      <c r="K138" s="130" t="s">
        <v>6178</v>
      </c>
      <c r="L138" s="130"/>
      <c r="M138" s="130" t="s">
        <v>9790</v>
      </c>
      <c r="N138" s="130"/>
      <c r="O138" s="130" t="s">
        <v>9791</v>
      </c>
      <c r="P138" s="130" t="s">
        <v>9781</v>
      </c>
      <c r="Q138" s="130" t="s">
        <v>9767</v>
      </c>
      <c r="R138" s="130" t="s">
        <v>9792</v>
      </c>
    </row>
    <row r="139" spans="1:18" ht="19.5" hidden="1" customHeight="1">
      <c r="A139" s="129">
        <v>685</v>
      </c>
      <c r="B139" s="130" t="s">
        <v>1036</v>
      </c>
      <c r="C139" s="130" t="s">
        <v>6181</v>
      </c>
      <c r="D139" s="130" t="s">
        <v>9802</v>
      </c>
      <c r="E139" s="130" t="s">
        <v>5709</v>
      </c>
      <c r="F139" s="167">
        <v>720650000</v>
      </c>
      <c r="G139" s="168">
        <v>655136364</v>
      </c>
      <c r="H139" s="130">
        <v>87.745000000000005</v>
      </c>
      <c r="I139" s="169">
        <v>40359066</v>
      </c>
      <c r="J139" s="169">
        <v>608612762</v>
      </c>
      <c r="K139" s="130" t="s">
        <v>6178</v>
      </c>
      <c r="L139" s="130"/>
      <c r="M139" s="130" t="s">
        <v>9790</v>
      </c>
      <c r="N139" s="130"/>
      <c r="O139" s="130" t="s">
        <v>9791</v>
      </c>
      <c r="P139" s="130" t="s">
        <v>9781</v>
      </c>
      <c r="Q139" s="130" t="s">
        <v>9767</v>
      </c>
      <c r="R139" s="130" t="s">
        <v>9792</v>
      </c>
    </row>
    <row r="140" spans="1:18" ht="19.5" hidden="1" customHeight="1">
      <c r="A140" s="129">
        <v>684</v>
      </c>
      <c r="B140" s="130" t="s">
        <v>6107</v>
      </c>
      <c r="C140" s="130" t="s">
        <v>6106</v>
      </c>
      <c r="D140" s="130" t="s">
        <v>5713</v>
      </c>
      <c r="E140" s="130" t="s">
        <v>5709</v>
      </c>
      <c r="F140" s="167">
        <v>780300000</v>
      </c>
      <c r="G140" s="168">
        <v>723860000</v>
      </c>
      <c r="H140" s="130">
        <v>87.745000000000005</v>
      </c>
      <c r="I140" s="169">
        <v>49000330</v>
      </c>
      <c r="J140" s="169">
        <v>715406230</v>
      </c>
      <c r="K140" s="130" t="s">
        <v>360</v>
      </c>
      <c r="L140" s="130"/>
      <c r="M140" s="130" t="s">
        <v>9787</v>
      </c>
      <c r="N140" s="130"/>
      <c r="O140" s="130" t="s">
        <v>9778</v>
      </c>
      <c r="P140" s="130" t="s">
        <v>9774</v>
      </c>
      <c r="Q140" s="130" t="s">
        <v>9788</v>
      </c>
      <c r="R140" s="130" t="s">
        <v>9792</v>
      </c>
    </row>
    <row r="141" spans="1:18" ht="19.5" hidden="1" customHeight="1">
      <c r="A141" s="129">
        <v>683</v>
      </c>
      <c r="B141" s="130" t="s">
        <v>1052</v>
      </c>
      <c r="C141" s="130" t="s">
        <v>6142</v>
      </c>
      <c r="D141" s="130" t="s">
        <v>5728</v>
      </c>
      <c r="E141" s="130" t="s">
        <v>5709</v>
      </c>
      <c r="F141" s="167">
        <v>560582000</v>
      </c>
      <c r="G141" s="168">
        <v>509620000</v>
      </c>
      <c r="H141" s="130">
        <v>87.745000000000005</v>
      </c>
      <c r="I141" s="169">
        <v>27528084</v>
      </c>
      <c r="J141" s="169">
        <v>432112195</v>
      </c>
      <c r="K141" s="130" t="s">
        <v>1054</v>
      </c>
      <c r="L141" s="130"/>
      <c r="M141" s="130" t="s">
        <v>9790</v>
      </c>
      <c r="N141" s="130"/>
      <c r="O141" s="130" t="s">
        <v>9794</v>
      </c>
      <c r="P141" s="130" t="s">
        <v>9781</v>
      </c>
      <c r="Q141" s="130" t="s">
        <v>9767</v>
      </c>
      <c r="R141" s="130" t="s">
        <v>9792</v>
      </c>
    </row>
    <row r="142" spans="1:18" ht="19.5" hidden="1" customHeight="1">
      <c r="A142" s="129">
        <v>682</v>
      </c>
      <c r="B142" s="130" t="s">
        <v>1057</v>
      </c>
      <c r="C142" s="130" t="s">
        <v>6110</v>
      </c>
      <c r="D142" s="130" t="s">
        <v>5728</v>
      </c>
      <c r="E142" s="130" t="s">
        <v>5709</v>
      </c>
      <c r="F142" s="167">
        <v>1376503000</v>
      </c>
      <c r="G142" s="168">
        <v>1251366364</v>
      </c>
      <c r="H142" s="130">
        <v>86.745000000000005</v>
      </c>
      <c r="I142" s="169">
        <v>48678923</v>
      </c>
      <c r="J142" s="169">
        <v>1190639435</v>
      </c>
      <c r="K142" s="130" t="s">
        <v>1059</v>
      </c>
      <c r="L142" s="130"/>
      <c r="M142" s="130" t="s">
        <v>9787</v>
      </c>
      <c r="N142" s="130"/>
      <c r="O142" s="130" t="s">
        <v>9803</v>
      </c>
      <c r="P142" s="130" t="s">
        <v>9774</v>
      </c>
      <c r="Q142" s="130" t="s">
        <v>9788</v>
      </c>
      <c r="R142" s="130" t="s">
        <v>9792</v>
      </c>
    </row>
    <row r="143" spans="1:18" ht="19.5" hidden="1" customHeight="1">
      <c r="A143" s="129">
        <v>681</v>
      </c>
      <c r="B143" s="130" t="s">
        <v>1062</v>
      </c>
      <c r="C143" s="130" t="s">
        <v>6145</v>
      </c>
      <c r="D143" s="130" t="s">
        <v>5713</v>
      </c>
      <c r="E143" s="130" t="s">
        <v>5709</v>
      </c>
      <c r="F143" s="167">
        <v>2129067000</v>
      </c>
      <c r="G143" s="168">
        <v>1935515456</v>
      </c>
      <c r="H143" s="130">
        <v>86.745000000000005</v>
      </c>
      <c r="I143" s="169">
        <v>114872884</v>
      </c>
      <c r="J143" s="169">
        <v>1765770688</v>
      </c>
      <c r="K143" s="130" t="s">
        <v>328</v>
      </c>
      <c r="L143" s="130"/>
      <c r="M143" s="130" t="s">
        <v>9790</v>
      </c>
      <c r="N143" s="130"/>
      <c r="O143" s="130" t="s">
        <v>9794</v>
      </c>
      <c r="P143" s="130" t="s">
        <v>9781</v>
      </c>
      <c r="Q143" s="130" t="s">
        <v>9767</v>
      </c>
      <c r="R143" s="130" t="s">
        <v>9792</v>
      </c>
    </row>
    <row r="144" spans="1:18" ht="19.5" hidden="1" customHeight="1">
      <c r="A144" s="129">
        <v>680</v>
      </c>
      <c r="B144" s="130" t="s">
        <v>1066</v>
      </c>
      <c r="C144" s="130" t="s">
        <v>6156</v>
      </c>
      <c r="D144" s="130" t="s">
        <v>5728</v>
      </c>
      <c r="E144" s="130" t="s">
        <v>5709</v>
      </c>
      <c r="F144" s="167">
        <v>589930000</v>
      </c>
      <c r="G144" s="168">
        <v>536300000</v>
      </c>
      <c r="H144" s="130">
        <v>87.745000000000005</v>
      </c>
      <c r="I144" s="169">
        <v>16637304</v>
      </c>
      <c r="J144" s="169">
        <v>511748702</v>
      </c>
      <c r="K144" s="130" t="s">
        <v>1068</v>
      </c>
      <c r="L144" s="130"/>
      <c r="M144" s="130" t="s">
        <v>9790</v>
      </c>
      <c r="N144" s="130"/>
      <c r="O144" s="130" t="s">
        <v>9791</v>
      </c>
      <c r="P144" s="130" t="s">
        <v>9781</v>
      </c>
      <c r="Q144" s="130" t="s">
        <v>9767</v>
      </c>
      <c r="R144" s="130" t="s">
        <v>9792</v>
      </c>
    </row>
    <row r="145" spans="1:18" ht="19.5" hidden="1" customHeight="1">
      <c r="A145" s="129">
        <v>679</v>
      </c>
      <c r="B145" s="130" t="s">
        <v>4425</v>
      </c>
      <c r="C145" s="130" t="s">
        <v>9804</v>
      </c>
      <c r="D145" s="130" t="s">
        <v>5713</v>
      </c>
      <c r="E145" s="130" t="s">
        <v>5709</v>
      </c>
      <c r="F145" s="167"/>
      <c r="G145" s="168">
        <v>1935515456</v>
      </c>
      <c r="H145" s="130"/>
      <c r="I145" s="169">
        <v>0</v>
      </c>
      <c r="J145" s="169"/>
      <c r="K145" s="130" t="s">
        <v>328</v>
      </c>
      <c r="L145" s="130"/>
      <c r="M145" s="130" t="s">
        <v>9790</v>
      </c>
      <c r="N145" s="130"/>
      <c r="O145" s="130" t="s">
        <v>9805</v>
      </c>
      <c r="P145" s="130" t="s">
        <v>9781</v>
      </c>
      <c r="Q145" s="130" t="s">
        <v>9767</v>
      </c>
      <c r="R145" s="130" t="s">
        <v>9792</v>
      </c>
    </row>
    <row r="146" spans="1:18" ht="19.5" hidden="1" customHeight="1">
      <c r="A146" s="129">
        <v>678</v>
      </c>
      <c r="B146" s="130" t="s">
        <v>1071</v>
      </c>
      <c r="C146" s="130" t="s">
        <v>6192</v>
      </c>
      <c r="D146" s="130" t="s">
        <v>5713</v>
      </c>
      <c r="E146" s="130" t="s">
        <v>5709</v>
      </c>
      <c r="F146" s="167">
        <v>1047720000</v>
      </c>
      <c r="G146" s="168">
        <v>952472727</v>
      </c>
      <c r="H146" s="130">
        <v>87.745000000000005</v>
      </c>
      <c r="I146" s="169">
        <v>58709372</v>
      </c>
      <c r="J146" s="169">
        <v>886765845</v>
      </c>
      <c r="K146" s="130" t="s">
        <v>345</v>
      </c>
      <c r="L146" s="130"/>
      <c r="M146" s="130" t="s">
        <v>9790</v>
      </c>
      <c r="N146" s="130"/>
      <c r="O146" s="130" t="s">
        <v>9791</v>
      </c>
      <c r="P146" s="130" t="s">
        <v>9781</v>
      </c>
      <c r="Q146" s="130" t="s">
        <v>9767</v>
      </c>
      <c r="R146" s="130" t="s">
        <v>9792</v>
      </c>
    </row>
    <row r="147" spans="1:18" ht="19.5" hidden="1" customHeight="1">
      <c r="A147" s="129">
        <v>677</v>
      </c>
      <c r="B147" s="130" t="s">
        <v>1075</v>
      </c>
      <c r="C147" s="130" t="s">
        <v>6148</v>
      </c>
      <c r="D147" s="130" t="s">
        <v>5844</v>
      </c>
      <c r="E147" s="130" t="s">
        <v>5709</v>
      </c>
      <c r="F147" s="167">
        <v>686385000</v>
      </c>
      <c r="G147" s="168">
        <v>623986364</v>
      </c>
      <c r="H147" s="130">
        <v>87.745000000000005</v>
      </c>
      <c r="I147" s="169">
        <v>37124201</v>
      </c>
      <c r="J147" s="169">
        <v>587565996</v>
      </c>
      <c r="K147" s="130" t="s">
        <v>345</v>
      </c>
      <c r="L147" s="130"/>
      <c r="M147" s="130" t="s">
        <v>9790</v>
      </c>
      <c r="N147" s="130"/>
      <c r="O147" s="130" t="s">
        <v>9791</v>
      </c>
      <c r="P147" s="130" t="s">
        <v>9781</v>
      </c>
      <c r="Q147" s="130" t="s">
        <v>9767</v>
      </c>
      <c r="R147" s="130" t="s">
        <v>9806</v>
      </c>
    </row>
    <row r="148" spans="1:18" ht="19.5" hidden="1" customHeight="1">
      <c r="A148" s="129">
        <v>676</v>
      </c>
      <c r="B148" s="130" t="s">
        <v>4429</v>
      </c>
      <c r="C148" s="130" t="s">
        <v>9807</v>
      </c>
      <c r="D148" s="130" t="s">
        <v>5713</v>
      </c>
      <c r="E148" s="130" t="s">
        <v>5709</v>
      </c>
      <c r="F148" s="167"/>
      <c r="G148" s="168">
        <v>1935515456</v>
      </c>
      <c r="H148" s="130"/>
      <c r="I148" s="169"/>
      <c r="J148" s="169"/>
      <c r="K148" s="130" t="s">
        <v>328</v>
      </c>
      <c r="L148" s="130"/>
      <c r="M148" s="130" t="s">
        <v>9790</v>
      </c>
      <c r="N148" s="130"/>
      <c r="O148" s="130" t="s">
        <v>9805</v>
      </c>
      <c r="P148" s="130" t="s">
        <v>9781</v>
      </c>
      <c r="Q148" s="130" t="s">
        <v>9767</v>
      </c>
      <c r="R148" s="130" t="s">
        <v>9806</v>
      </c>
    </row>
    <row r="149" spans="1:18" ht="19.5" hidden="1" customHeight="1">
      <c r="A149" s="129">
        <v>675</v>
      </c>
      <c r="B149" s="130" t="s">
        <v>1083</v>
      </c>
      <c r="C149" s="130" t="s">
        <v>6163</v>
      </c>
      <c r="D149" s="130" t="s">
        <v>9808</v>
      </c>
      <c r="E149" s="130" t="s">
        <v>5709</v>
      </c>
      <c r="F149" s="167">
        <v>1237533000</v>
      </c>
      <c r="G149" s="168">
        <v>1125030000</v>
      </c>
      <c r="H149" s="130">
        <v>86.745000000000005</v>
      </c>
      <c r="I149" s="169">
        <v>56698303</v>
      </c>
      <c r="J149" s="169">
        <v>1078865693</v>
      </c>
      <c r="K149" s="130" t="s">
        <v>440</v>
      </c>
      <c r="L149" s="130"/>
      <c r="M149" s="130" t="s">
        <v>9790</v>
      </c>
      <c r="N149" s="130"/>
      <c r="O149" s="130" t="s">
        <v>9791</v>
      </c>
      <c r="P149" s="130" t="s">
        <v>9781</v>
      </c>
      <c r="Q149" s="130" t="s">
        <v>9767</v>
      </c>
      <c r="R149" s="130" t="s">
        <v>9806</v>
      </c>
    </row>
    <row r="150" spans="1:18" ht="19.5" hidden="1" customHeight="1">
      <c r="A150" s="129">
        <v>674</v>
      </c>
      <c r="B150" s="130" t="s">
        <v>1087</v>
      </c>
      <c r="C150" s="130" t="s">
        <v>6152</v>
      </c>
      <c r="D150" s="130" t="s">
        <v>9809</v>
      </c>
      <c r="E150" s="130" t="s">
        <v>5709</v>
      </c>
      <c r="F150" s="167">
        <v>1727260000</v>
      </c>
      <c r="G150" s="168">
        <v>1570236364</v>
      </c>
      <c r="H150" s="130">
        <v>86.745000000000005</v>
      </c>
      <c r="I150" s="169">
        <v>73940138</v>
      </c>
      <c r="J150" s="169">
        <v>1490342141</v>
      </c>
      <c r="K150" s="130" t="s">
        <v>309</v>
      </c>
      <c r="L150" s="130"/>
      <c r="M150" s="130" t="s">
        <v>9790</v>
      </c>
      <c r="N150" s="130" t="s">
        <v>9810</v>
      </c>
      <c r="O150" s="130" t="s">
        <v>9791</v>
      </c>
      <c r="P150" s="130" t="s">
        <v>9781</v>
      </c>
      <c r="Q150" s="130" t="s">
        <v>9767</v>
      </c>
      <c r="R150" s="130" t="s">
        <v>9806</v>
      </c>
    </row>
    <row r="151" spans="1:18" ht="19.5" hidden="1" customHeight="1">
      <c r="A151" s="129">
        <v>673</v>
      </c>
      <c r="B151" s="130" t="s">
        <v>1079</v>
      </c>
      <c r="C151" s="130" t="s">
        <v>6160</v>
      </c>
      <c r="D151" s="130" t="s">
        <v>5713</v>
      </c>
      <c r="E151" s="130" t="s">
        <v>5709</v>
      </c>
      <c r="F151" s="167">
        <v>1966173000</v>
      </c>
      <c r="G151" s="168">
        <v>1787430000</v>
      </c>
      <c r="H151" s="130">
        <v>86.745000000000005</v>
      </c>
      <c r="I151" s="169">
        <v>71929744</v>
      </c>
      <c r="J151" s="169">
        <v>1736941858</v>
      </c>
      <c r="K151" s="130" t="s">
        <v>440</v>
      </c>
      <c r="L151" s="130"/>
      <c r="M151" s="130" t="s">
        <v>9790</v>
      </c>
      <c r="N151" s="130"/>
      <c r="O151" s="130" t="s">
        <v>9791</v>
      </c>
      <c r="P151" s="130" t="s">
        <v>9781</v>
      </c>
      <c r="Q151" s="130" t="s">
        <v>9767</v>
      </c>
      <c r="R151" s="130" t="s">
        <v>9806</v>
      </c>
    </row>
    <row r="152" spans="1:18" ht="19.5" hidden="1" customHeight="1">
      <c r="A152" s="129">
        <v>672</v>
      </c>
      <c r="B152" s="130" t="s">
        <v>1091</v>
      </c>
      <c r="C152" s="130" t="s">
        <v>6167</v>
      </c>
      <c r="D152" s="130" t="s">
        <v>5713</v>
      </c>
      <c r="E152" s="130" t="s">
        <v>5709</v>
      </c>
      <c r="F152" s="167">
        <v>3236308000</v>
      </c>
      <c r="G152" s="168">
        <v>2942098182</v>
      </c>
      <c r="H152" s="130">
        <v>86.745000000000005</v>
      </c>
      <c r="I152" s="169">
        <v>148508038</v>
      </c>
      <c r="J152" s="169">
        <v>2835243312</v>
      </c>
      <c r="K152" s="130" t="s">
        <v>379</v>
      </c>
      <c r="L152" s="130"/>
      <c r="M152" s="130" t="s">
        <v>9790</v>
      </c>
      <c r="N152" s="130"/>
      <c r="O152" s="130" t="s">
        <v>9791</v>
      </c>
      <c r="P152" s="130" t="s">
        <v>9781</v>
      </c>
      <c r="Q152" s="130" t="s">
        <v>9767</v>
      </c>
      <c r="R152" s="130" t="s">
        <v>9806</v>
      </c>
    </row>
    <row r="153" spans="1:18" ht="19.5" hidden="1" customHeight="1">
      <c r="A153" s="129">
        <v>671</v>
      </c>
      <c r="B153" s="130" t="s">
        <v>1095</v>
      </c>
      <c r="C153" s="130" t="s">
        <v>6170</v>
      </c>
      <c r="D153" s="130" t="s">
        <v>5713</v>
      </c>
      <c r="E153" s="130" t="s">
        <v>5709</v>
      </c>
      <c r="F153" s="167">
        <v>1998399000</v>
      </c>
      <c r="G153" s="168">
        <v>1816726364</v>
      </c>
      <c r="H153" s="130">
        <v>86.745000000000005</v>
      </c>
      <c r="I153" s="169">
        <v>101191600</v>
      </c>
      <c r="J153" s="169">
        <v>1719138842</v>
      </c>
      <c r="K153" s="130" t="s">
        <v>379</v>
      </c>
      <c r="L153" s="130"/>
      <c r="M153" s="130" t="s">
        <v>9790</v>
      </c>
      <c r="N153" s="130"/>
      <c r="O153" s="130" t="s">
        <v>9791</v>
      </c>
      <c r="P153" s="130" t="s">
        <v>9781</v>
      </c>
      <c r="Q153" s="130" t="s">
        <v>9767</v>
      </c>
      <c r="R153" s="130" t="s">
        <v>9806</v>
      </c>
    </row>
    <row r="154" spans="1:18" ht="19.5" hidden="1" customHeight="1">
      <c r="A154" s="129">
        <v>670</v>
      </c>
      <c r="B154" s="130" t="s">
        <v>1098</v>
      </c>
      <c r="C154" s="130" t="s">
        <v>6173</v>
      </c>
      <c r="D154" s="130" t="s">
        <v>5713</v>
      </c>
      <c r="E154" s="130" t="s">
        <v>5709</v>
      </c>
      <c r="F154" s="167">
        <v>5377945000</v>
      </c>
      <c r="G154" s="168">
        <v>4889040909</v>
      </c>
      <c r="H154" s="130">
        <v>86.745000000000005</v>
      </c>
      <c r="I154" s="169">
        <v>245312589</v>
      </c>
      <c r="J154" s="169">
        <v>4708899100</v>
      </c>
      <c r="K154" s="130" t="s">
        <v>422</v>
      </c>
      <c r="L154" s="130"/>
      <c r="M154" s="130" t="s">
        <v>9790</v>
      </c>
      <c r="N154" s="130"/>
      <c r="O154" s="130" t="s">
        <v>9791</v>
      </c>
      <c r="P154" s="130" t="s">
        <v>9781</v>
      </c>
      <c r="Q154" s="130" t="s">
        <v>9767</v>
      </c>
      <c r="R154" s="130" t="s">
        <v>9806</v>
      </c>
    </row>
    <row r="155" spans="1:18" ht="19.5" hidden="1" customHeight="1">
      <c r="A155" s="129">
        <v>669</v>
      </c>
      <c r="B155" s="130" t="s">
        <v>1102</v>
      </c>
      <c r="C155" s="130" t="s">
        <v>6023</v>
      </c>
      <c r="D155" s="130" t="s">
        <v>5728</v>
      </c>
      <c r="E155" s="130" t="s">
        <v>5709</v>
      </c>
      <c r="F155" s="167">
        <v>1219812000</v>
      </c>
      <c r="G155" s="168">
        <v>1108920000</v>
      </c>
      <c r="H155" s="130">
        <v>86.745000000000005</v>
      </c>
      <c r="I155" s="169">
        <v>52521612</v>
      </c>
      <c r="J155" s="169">
        <v>1055089200</v>
      </c>
      <c r="K155" s="130" t="s">
        <v>432</v>
      </c>
      <c r="L155" s="130"/>
      <c r="M155" s="130" t="s">
        <v>9730</v>
      </c>
      <c r="N155" s="130"/>
      <c r="O155" s="130" t="s">
        <v>9811</v>
      </c>
      <c r="P155" s="130" t="s">
        <v>9737</v>
      </c>
      <c r="Q155" s="130" t="s">
        <v>9719</v>
      </c>
      <c r="R155" s="130" t="s">
        <v>9806</v>
      </c>
    </row>
    <row r="156" spans="1:18" ht="19.5" hidden="1" customHeight="1">
      <c r="A156" s="129">
        <v>668</v>
      </c>
      <c r="B156" s="130" t="s">
        <v>6120</v>
      </c>
      <c r="C156" s="130" t="s">
        <v>6119</v>
      </c>
      <c r="D156" s="130" t="s">
        <v>5713</v>
      </c>
      <c r="E156" s="130" t="s">
        <v>5709</v>
      </c>
      <c r="F156" s="167">
        <v>2587945000</v>
      </c>
      <c r="G156" s="168">
        <v>2352677273</v>
      </c>
      <c r="H156" s="130">
        <v>86.745000000000005</v>
      </c>
      <c r="I156" s="169">
        <v>126223788</v>
      </c>
      <c r="J156" s="169">
        <v>2225007187</v>
      </c>
      <c r="K156" s="130" t="s">
        <v>5749</v>
      </c>
      <c r="L156" s="130"/>
      <c r="M156" s="130" t="s">
        <v>9755</v>
      </c>
      <c r="N156" s="130"/>
      <c r="O156" s="130"/>
      <c r="P156" s="130" t="s">
        <v>9774</v>
      </c>
      <c r="Q156" s="130" t="s">
        <v>9812</v>
      </c>
      <c r="R156" s="130" t="s">
        <v>9806</v>
      </c>
    </row>
    <row r="157" spans="1:18" ht="19.5" hidden="1" customHeight="1">
      <c r="A157" s="129">
        <v>667</v>
      </c>
      <c r="B157" s="130" t="s">
        <v>6124</v>
      </c>
      <c r="C157" s="130" t="s">
        <v>6123</v>
      </c>
      <c r="D157" s="130" t="s">
        <v>5713</v>
      </c>
      <c r="E157" s="130" t="s">
        <v>5709</v>
      </c>
      <c r="F157" s="167">
        <v>2831646000</v>
      </c>
      <c r="G157" s="168">
        <v>2574223636</v>
      </c>
      <c r="H157" s="130">
        <v>86.745000000000005</v>
      </c>
      <c r="I157" s="169">
        <v>110960471</v>
      </c>
      <c r="J157" s="169">
        <v>2490434034</v>
      </c>
      <c r="K157" s="130" t="s">
        <v>5749</v>
      </c>
      <c r="L157" s="130"/>
      <c r="M157" s="130" t="s">
        <v>9755</v>
      </c>
      <c r="N157" s="130"/>
      <c r="O157" s="130"/>
      <c r="P157" s="130" t="s">
        <v>9774</v>
      </c>
      <c r="Q157" s="130" t="s">
        <v>9812</v>
      </c>
      <c r="R157" s="130" t="s">
        <v>9806</v>
      </c>
    </row>
    <row r="158" spans="1:18" ht="19.5" hidden="1" customHeight="1">
      <c r="A158" s="129">
        <v>666</v>
      </c>
      <c r="B158" s="130" t="s">
        <v>5604</v>
      </c>
      <c r="C158" s="130" t="s">
        <v>9813</v>
      </c>
      <c r="D158" s="130" t="s">
        <v>9733</v>
      </c>
      <c r="E158" s="130" t="s">
        <v>5709</v>
      </c>
      <c r="F158" s="167"/>
      <c r="G158" s="168">
        <v>1108920000</v>
      </c>
      <c r="H158" s="130"/>
      <c r="I158" s="169">
        <v>0</v>
      </c>
      <c r="J158" s="169"/>
      <c r="K158" s="130" t="s">
        <v>432</v>
      </c>
      <c r="L158" s="130"/>
      <c r="M158" s="130" t="s">
        <v>9738</v>
      </c>
      <c r="N158" s="130"/>
      <c r="O158" s="130" t="s">
        <v>9814</v>
      </c>
      <c r="P158" s="130" t="s">
        <v>9744</v>
      </c>
      <c r="Q158" s="130" t="s">
        <v>9745</v>
      </c>
      <c r="R158" s="130" t="s">
        <v>9815</v>
      </c>
    </row>
    <row r="159" spans="1:18" ht="19.5" hidden="1" customHeight="1">
      <c r="A159" s="129">
        <v>665</v>
      </c>
      <c r="B159" s="130" t="s">
        <v>1106</v>
      </c>
      <c r="C159" s="130" t="s">
        <v>6206</v>
      </c>
      <c r="D159" s="130" t="s">
        <v>9816</v>
      </c>
      <c r="E159" s="130" t="s">
        <v>5709</v>
      </c>
      <c r="F159" s="167">
        <v>792947000</v>
      </c>
      <c r="G159" s="168">
        <v>720607391</v>
      </c>
      <c r="H159" s="130">
        <v>87.745000000000005</v>
      </c>
      <c r="I159" s="169">
        <v>34956585</v>
      </c>
      <c r="J159" s="169">
        <v>412032509</v>
      </c>
      <c r="K159" s="130" t="s">
        <v>364</v>
      </c>
      <c r="L159" s="130"/>
      <c r="M159" s="130" t="s">
        <v>9817</v>
      </c>
      <c r="N159" s="130"/>
      <c r="O159" s="130" t="s">
        <v>9794</v>
      </c>
      <c r="P159" s="130" t="s">
        <v>9778</v>
      </c>
      <c r="Q159" s="130" t="s">
        <v>9818</v>
      </c>
      <c r="R159" s="130" t="s">
        <v>9815</v>
      </c>
    </row>
    <row r="160" spans="1:18" ht="19.5" hidden="1" customHeight="1">
      <c r="A160" s="129">
        <v>664</v>
      </c>
      <c r="B160" s="130" t="s">
        <v>1110</v>
      </c>
      <c r="C160" s="130" t="s">
        <v>6235</v>
      </c>
      <c r="D160" s="130" t="s">
        <v>5713</v>
      </c>
      <c r="E160" s="130" t="s">
        <v>5709</v>
      </c>
      <c r="F160" s="167">
        <v>747865000</v>
      </c>
      <c r="G160" s="168">
        <v>679877273</v>
      </c>
      <c r="H160" s="130">
        <v>87.745000000000005</v>
      </c>
      <c r="I160" s="169">
        <v>28898821</v>
      </c>
      <c r="J160" s="169">
        <v>586404908</v>
      </c>
      <c r="K160" s="130" t="s">
        <v>476</v>
      </c>
      <c r="L160" s="130"/>
      <c r="M160" s="130" t="s">
        <v>9819</v>
      </c>
      <c r="N160" s="130"/>
      <c r="O160" s="130" t="s">
        <v>9805</v>
      </c>
      <c r="P160" s="130" t="s">
        <v>9791</v>
      </c>
      <c r="Q160" s="130" t="s">
        <v>9820</v>
      </c>
      <c r="R160" s="130" t="s">
        <v>9821</v>
      </c>
    </row>
    <row r="161" spans="1:18" ht="19.5" hidden="1" customHeight="1">
      <c r="A161" s="129">
        <v>663</v>
      </c>
      <c r="B161" s="130" t="s">
        <v>1114</v>
      </c>
      <c r="C161" s="130" t="s">
        <v>6238</v>
      </c>
      <c r="D161" s="130" t="s">
        <v>5831</v>
      </c>
      <c r="E161" s="130" t="s">
        <v>5709</v>
      </c>
      <c r="F161" s="167">
        <v>582092000</v>
      </c>
      <c r="G161" s="168">
        <v>529174545</v>
      </c>
      <c r="H161" s="130">
        <v>87.745000000000005</v>
      </c>
      <c r="I161" s="169">
        <v>29425097</v>
      </c>
      <c r="J161" s="169">
        <v>433253380</v>
      </c>
      <c r="K161" s="130" t="s">
        <v>476</v>
      </c>
      <c r="L161" s="130"/>
      <c r="M161" s="130" t="s">
        <v>9819</v>
      </c>
      <c r="N161" s="130"/>
      <c r="O161" s="130" t="s">
        <v>9805</v>
      </c>
      <c r="P161" s="130" t="s">
        <v>9791</v>
      </c>
      <c r="Q161" s="130" t="s">
        <v>9820</v>
      </c>
      <c r="R161" s="130" t="s">
        <v>9821</v>
      </c>
    </row>
    <row r="162" spans="1:18" ht="19.5" hidden="1" customHeight="1">
      <c r="A162" s="129">
        <v>662</v>
      </c>
      <c r="B162" s="130" t="s">
        <v>1118</v>
      </c>
      <c r="C162" s="130" t="s">
        <v>6242</v>
      </c>
      <c r="D162" s="130" t="s">
        <v>5713</v>
      </c>
      <c r="E162" s="130" t="s">
        <v>5709</v>
      </c>
      <c r="F162" s="167">
        <v>1962175000</v>
      </c>
      <c r="G162" s="168">
        <v>1783795455</v>
      </c>
      <c r="H162" s="130">
        <v>86.745000000000005</v>
      </c>
      <c r="I162" s="169">
        <v>83273357</v>
      </c>
      <c r="J162" s="169">
        <v>1432493003</v>
      </c>
      <c r="K162" s="130" t="s">
        <v>476</v>
      </c>
      <c r="L162" s="130"/>
      <c r="M162" s="130" t="s">
        <v>9819</v>
      </c>
      <c r="N162" s="130"/>
      <c r="O162" s="130" t="s">
        <v>9805</v>
      </c>
      <c r="P162" s="130" t="s">
        <v>9791</v>
      </c>
      <c r="Q162" s="130" t="s">
        <v>9820</v>
      </c>
      <c r="R162" s="130" t="s">
        <v>9821</v>
      </c>
    </row>
    <row r="163" spans="1:18" ht="19.5" hidden="1" customHeight="1">
      <c r="A163" s="129">
        <v>661</v>
      </c>
      <c r="B163" s="130" t="s">
        <v>4434</v>
      </c>
      <c r="C163" s="130" t="s">
        <v>9822</v>
      </c>
      <c r="D163" s="130" t="s">
        <v>5713</v>
      </c>
      <c r="E163" s="130" t="s">
        <v>5709</v>
      </c>
      <c r="F163" s="167"/>
      <c r="G163" s="168">
        <v>1935515455</v>
      </c>
      <c r="H163" s="130"/>
      <c r="I163" s="169">
        <v>0</v>
      </c>
      <c r="J163" s="169"/>
      <c r="K163" s="130" t="s">
        <v>328</v>
      </c>
      <c r="L163" s="130"/>
      <c r="M163" s="130" t="s">
        <v>9823</v>
      </c>
      <c r="N163" s="130"/>
      <c r="O163" s="130" t="s">
        <v>9824</v>
      </c>
      <c r="P163" s="130" t="s">
        <v>9794</v>
      </c>
      <c r="Q163" s="130" t="s">
        <v>9825</v>
      </c>
      <c r="R163" s="130" t="s">
        <v>9826</v>
      </c>
    </row>
    <row r="164" spans="1:18" ht="19.5" hidden="1" customHeight="1">
      <c r="A164" s="129">
        <v>660</v>
      </c>
      <c r="B164" s="130" t="s">
        <v>1126</v>
      </c>
      <c r="C164" s="130" t="s">
        <v>6255</v>
      </c>
      <c r="D164" s="130" t="s">
        <v>5713</v>
      </c>
      <c r="E164" s="130" t="s">
        <v>5709</v>
      </c>
      <c r="F164" s="167">
        <v>673670000</v>
      </c>
      <c r="G164" s="168">
        <v>612427273</v>
      </c>
      <c r="H164" s="130">
        <v>87.745000000000005</v>
      </c>
      <c r="I164" s="169">
        <v>35160844</v>
      </c>
      <c r="J164" s="169">
        <v>582938274</v>
      </c>
      <c r="K164" s="130" t="s">
        <v>479</v>
      </c>
      <c r="L164" s="130"/>
      <c r="M164" s="130" t="s">
        <v>9819</v>
      </c>
      <c r="N164" s="130"/>
      <c r="O164" s="130" t="s">
        <v>9824</v>
      </c>
      <c r="P164" s="130" t="s">
        <v>9791</v>
      </c>
      <c r="Q164" s="130" t="s">
        <v>9820</v>
      </c>
      <c r="R164" s="130" t="s">
        <v>9826</v>
      </c>
    </row>
    <row r="165" spans="1:18" ht="19.5" hidden="1" customHeight="1">
      <c r="A165" s="129">
        <v>659</v>
      </c>
      <c r="B165" s="130" t="s">
        <v>1122</v>
      </c>
      <c r="C165" s="130" t="s">
        <v>6271</v>
      </c>
      <c r="D165" s="130" t="s">
        <v>5713</v>
      </c>
      <c r="E165" s="130" t="s">
        <v>5709</v>
      </c>
      <c r="F165" s="167">
        <v>1524030000</v>
      </c>
      <c r="G165" s="168">
        <v>1385481819</v>
      </c>
      <c r="H165" s="130">
        <v>86.745000000000005</v>
      </c>
      <c r="I165" s="169">
        <v>72797115</v>
      </c>
      <c r="J165" s="169">
        <v>1250679774</v>
      </c>
      <c r="K165" s="130" t="s">
        <v>479</v>
      </c>
      <c r="L165" s="130"/>
      <c r="M165" s="130" t="s">
        <v>9819</v>
      </c>
      <c r="N165" s="130"/>
      <c r="O165" s="130" t="s">
        <v>9824</v>
      </c>
      <c r="P165" s="130" t="s">
        <v>9791</v>
      </c>
      <c r="Q165" s="130" t="s">
        <v>9820</v>
      </c>
      <c r="R165" s="130" t="s">
        <v>9826</v>
      </c>
    </row>
    <row r="166" spans="1:18" ht="19.5" hidden="1" customHeight="1">
      <c r="A166" s="129">
        <v>658</v>
      </c>
      <c r="B166" s="130" t="s">
        <v>1130</v>
      </c>
      <c r="C166" s="130" t="s">
        <v>6210</v>
      </c>
      <c r="D166" s="130" t="s">
        <v>5713</v>
      </c>
      <c r="E166" s="130" t="s">
        <v>5709</v>
      </c>
      <c r="F166" s="167">
        <v>1006592000</v>
      </c>
      <c r="G166" s="168">
        <v>915083636</v>
      </c>
      <c r="H166" s="130">
        <v>87.745000000000005</v>
      </c>
      <c r="I166" s="169">
        <v>40956752</v>
      </c>
      <c r="J166" s="169">
        <v>865723597</v>
      </c>
      <c r="K166" s="130" t="s">
        <v>360</v>
      </c>
      <c r="L166" s="130"/>
      <c r="M166" s="130" t="s">
        <v>9817</v>
      </c>
      <c r="N166" s="130"/>
      <c r="O166" s="130" t="s">
        <v>9794</v>
      </c>
      <c r="P166" s="130" t="s">
        <v>9778</v>
      </c>
      <c r="Q166" s="130" t="s">
        <v>9818</v>
      </c>
      <c r="R166" s="130" t="s">
        <v>9826</v>
      </c>
    </row>
    <row r="167" spans="1:18" ht="19.5" hidden="1" customHeight="1">
      <c r="A167" s="129">
        <v>657</v>
      </c>
      <c r="B167" s="130" t="s">
        <v>1134</v>
      </c>
      <c r="C167" s="130" t="s">
        <v>6249</v>
      </c>
      <c r="D167" s="130" t="s">
        <v>5713</v>
      </c>
      <c r="E167" s="130" t="s">
        <v>5709</v>
      </c>
      <c r="F167" s="167">
        <v>1330362000</v>
      </c>
      <c r="G167" s="168">
        <v>1209420000</v>
      </c>
      <c r="H167" s="130">
        <v>86.745000000000005</v>
      </c>
      <c r="I167" s="169">
        <v>55890363</v>
      </c>
      <c r="J167" s="169">
        <v>1159398683</v>
      </c>
      <c r="K167" s="130" t="s">
        <v>440</v>
      </c>
      <c r="L167" s="130"/>
      <c r="M167" s="130" t="s">
        <v>9819</v>
      </c>
      <c r="N167" s="130"/>
      <c r="O167" s="130" t="s">
        <v>9805</v>
      </c>
      <c r="P167" s="130" t="s">
        <v>9791</v>
      </c>
      <c r="Q167" s="130" t="s">
        <v>9820</v>
      </c>
      <c r="R167" s="130" t="s">
        <v>9826</v>
      </c>
    </row>
    <row r="168" spans="1:18" ht="19.5" hidden="1" customHeight="1">
      <c r="A168" s="129">
        <v>656</v>
      </c>
      <c r="B168" s="130" t="s">
        <v>1138</v>
      </c>
      <c r="C168" s="130" t="s">
        <v>6245</v>
      </c>
      <c r="D168" s="130" t="s">
        <v>5718</v>
      </c>
      <c r="E168" s="130" t="s">
        <v>5709</v>
      </c>
      <c r="F168" s="167">
        <v>1797064000</v>
      </c>
      <c r="G168" s="168">
        <v>1633694545</v>
      </c>
      <c r="H168" s="130">
        <v>86.745000000000005</v>
      </c>
      <c r="I168" s="169">
        <v>61956236</v>
      </c>
      <c r="J168" s="169">
        <v>1594740770</v>
      </c>
      <c r="K168" s="130" t="s">
        <v>481</v>
      </c>
      <c r="L168" s="130"/>
      <c r="M168" s="130" t="s">
        <v>9819</v>
      </c>
      <c r="N168" s="130"/>
      <c r="O168" s="130" t="s">
        <v>9805</v>
      </c>
      <c r="P168" s="130" t="s">
        <v>9791</v>
      </c>
      <c r="Q168" s="130" t="s">
        <v>9820</v>
      </c>
      <c r="R168" s="130" t="s">
        <v>9826</v>
      </c>
    </row>
    <row r="169" spans="1:18" ht="19.5" hidden="1" customHeight="1">
      <c r="A169" s="129">
        <v>655</v>
      </c>
      <c r="B169" s="130" t="s">
        <v>1142</v>
      </c>
      <c r="C169" s="130" t="s">
        <v>6252</v>
      </c>
      <c r="D169" s="130" t="s">
        <v>5713</v>
      </c>
      <c r="E169" s="130" t="s">
        <v>5709</v>
      </c>
      <c r="F169" s="167">
        <v>1249300000</v>
      </c>
      <c r="G169" s="168">
        <v>1135727273</v>
      </c>
      <c r="H169" s="130">
        <v>86.745000000000005</v>
      </c>
      <c r="I169" s="169">
        <v>65301399</v>
      </c>
      <c r="J169" s="169">
        <v>1074925142</v>
      </c>
      <c r="K169" s="130" t="s">
        <v>414</v>
      </c>
      <c r="L169" s="130"/>
      <c r="M169" s="130" t="s">
        <v>9819</v>
      </c>
      <c r="N169" s="130"/>
      <c r="O169" s="130" t="s">
        <v>9827</v>
      </c>
      <c r="P169" s="130" t="s">
        <v>9791</v>
      </c>
      <c r="Q169" s="130" t="s">
        <v>9820</v>
      </c>
      <c r="R169" s="130" t="s">
        <v>9826</v>
      </c>
    </row>
    <row r="170" spans="1:18" ht="19.5" hidden="1" customHeight="1">
      <c r="A170" s="129">
        <v>654</v>
      </c>
      <c r="B170" s="130" t="s">
        <v>1146</v>
      </c>
      <c r="C170" s="130" t="s">
        <v>6231</v>
      </c>
      <c r="D170" s="130" t="s">
        <v>9828</v>
      </c>
      <c r="E170" s="130" t="s">
        <v>5709</v>
      </c>
      <c r="F170" s="167">
        <v>1830181000</v>
      </c>
      <c r="G170" s="168">
        <v>1663800910</v>
      </c>
      <c r="H170" s="130">
        <v>86.745000000000005</v>
      </c>
      <c r="I170" s="169">
        <v>81128136</v>
      </c>
      <c r="J170" s="169">
        <v>1549406018</v>
      </c>
      <c r="K170" s="130" t="s">
        <v>353</v>
      </c>
      <c r="L170" s="130"/>
      <c r="M170" s="130" t="s">
        <v>9819</v>
      </c>
      <c r="N170" s="130" t="s">
        <v>9819</v>
      </c>
      <c r="O170" s="130" t="s">
        <v>9829</v>
      </c>
      <c r="P170" s="130" t="s">
        <v>9830</v>
      </c>
      <c r="Q170" s="130" t="s">
        <v>9831</v>
      </c>
      <c r="R170" s="130" t="s">
        <v>9826</v>
      </c>
    </row>
    <row r="171" spans="1:18" ht="19.5" hidden="1" customHeight="1">
      <c r="A171" s="129">
        <v>653</v>
      </c>
      <c r="B171" s="130" t="s">
        <v>1150</v>
      </c>
      <c r="C171" s="130" t="s">
        <v>6199</v>
      </c>
      <c r="D171" s="130" t="s">
        <v>5728</v>
      </c>
      <c r="E171" s="130" t="s">
        <v>5709</v>
      </c>
      <c r="F171" s="167">
        <v>636504000</v>
      </c>
      <c r="G171" s="168">
        <v>578640000</v>
      </c>
      <c r="H171" s="130">
        <v>87.745000000000005</v>
      </c>
      <c r="I171" s="169">
        <v>27976362</v>
      </c>
      <c r="J171" s="169">
        <v>540057331</v>
      </c>
      <c r="K171" s="130" t="s">
        <v>6178</v>
      </c>
      <c r="L171" s="130"/>
      <c r="M171" s="130" t="s">
        <v>9790</v>
      </c>
      <c r="N171" s="130"/>
      <c r="O171" s="130" t="s">
        <v>9791</v>
      </c>
      <c r="P171" s="130" t="s">
        <v>9781</v>
      </c>
      <c r="Q171" s="130" t="s">
        <v>9767</v>
      </c>
      <c r="R171" s="130" t="s">
        <v>9826</v>
      </c>
    </row>
    <row r="172" spans="1:18" ht="19.5" hidden="1" customHeight="1">
      <c r="A172" s="129">
        <v>652</v>
      </c>
      <c r="B172" s="130" t="s">
        <v>1154</v>
      </c>
      <c r="C172" s="130" t="s">
        <v>6258</v>
      </c>
      <c r="D172" s="130" t="s">
        <v>5713</v>
      </c>
      <c r="E172" s="130" t="s">
        <v>5709</v>
      </c>
      <c r="F172" s="167">
        <v>998760000</v>
      </c>
      <c r="G172" s="168">
        <v>907963636</v>
      </c>
      <c r="H172" s="130">
        <v>87.745000000000005</v>
      </c>
      <c r="I172" s="169">
        <v>45513900</v>
      </c>
      <c r="J172" s="169">
        <v>870927044</v>
      </c>
      <c r="K172" s="130" t="s">
        <v>414</v>
      </c>
      <c r="L172" s="130"/>
      <c r="M172" s="130" t="s">
        <v>9819</v>
      </c>
      <c r="N172" s="130"/>
      <c r="O172" s="130" t="s">
        <v>9827</v>
      </c>
      <c r="P172" s="130" t="s">
        <v>9791</v>
      </c>
      <c r="Q172" s="130" t="s">
        <v>9820</v>
      </c>
      <c r="R172" s="130" t="s">
        <v>9826</v>
      </c>
    </row>
    <row r="173" spans="1:18" ht="19.5" hidden="1" customHeight="1">
      <c r="A173" s="129">
        <v>651</v>
      </c>
      <c r="B173" s="130" t="s">
        <v>1158</v>
      </c>
      <c r="C173" s="130" t="s">
        <v>6203</v>
      </c>
      <c r="D173" s="130" t="s">
        <v>5713</v>
      </c>
      <c r="E173" s="130" t="s">
        <v>5709</v>
      </c>
      <c r="F173" s="167">
        <v>1434022000</v>
      </c>
      <c r="G173" s="168">
        <v>1303656363</v>
      </c>
      <c r="H173" s="130">
        <v>86.745000000000005</v>
      </c>
      <c r="I173" s="169">
        <v>55466467</v>
      </c>
      <c r="J173" s="169">
        <v>1151299409</v>
      </c>
      <c r="K173" s="130" t="s">
        <v>1160</v>
      </c>
      <c r="L173" s="130"/>
      <c r="M173" s="130" t="s">
        <v>9790</v>
      </c>
      <c r="N173" s="130"/>
      <c r="O173" s="130" t="s">
        <v>9832</v>
      </c>
      <c r="P173" s="130" t="s">
        <v>9781</v>
      </c>
      <c r="Q173" s="130" t="s">
        <v>9767</v>
      </c>
      <c r="R173" s="130" t="s">
        <v>9826</v>
      </c>
    </row>
    <row r="174" spans="1:18" ht="19.5" hidden="1" customHeight="1">
      <c r="A174" s="129">
        <v>650</v>
      </c>
      <c r="B174" s="130" t="s">
        <v>1163</v>
      </c>
      <c r="C174" s="130" t="s">
        <v>6213</v>
      </c>
      <c r="D174" s="130" t="s">
        <v>5728</v>
      </c>
      <c r="E174" s="130" t="s">
        <v>5709</v>
      </c>
      <c r="F174" s="167">
        <v>741796000</v>
      </c>
      <c r="G174" s="168">
        <v>674360000</v>
      </c>
      <c r="H174" s="130">
        <v>87.745000000000005</v>
      </c>
      <c r="I174" s="169">
        <v>35942560</v>
      </c>
      <c r="J174" s="169">
        <v>581110052</v>
      </c>
      <c r="K174" s="130" t="s">
        <v>1165</v>
      </c>
      <c r="L174" s="130"/>
      <c r="M174" s="130" t="s">
        <v>9817</v>
      </c>
      <c r="N174" s="130"/>
      <c r="O174" s="130" t="s">
        <v>9832</v>
      </c>
      <c r="P174" s="130" t="s">
        <v>9778</v>
      </c>
      <c r="Q174" s="130" t="s">
        <v>9818</v>
      </c>
      <c r="R174" s="130" t="s">
        <v>9826</v>
      </c>
    </row>
    <row r="175" spans="1:18" ht="19.5" hidden="1" customHeight="1">
      <c r="A175" s="129">
        <v>649</v>
      </c>
      <c r="B175" s="130" t="s">
        <v>945</v>
      </c>
      <c r="C175" s="130" t="s">
        <v>6277</v>
      </c>
      <c r="D175" s="130" t="s">
        <v>9833</v>
      </c>
      <c r="E175" s="130" t="s">
        <v>5709</v>
      </c>
      <c r="F175" s="167">
        <v>1454266000</v>
      </c>
      <c r="G175" s="168">
        <v>1322060000</v>
      </c>
      <c r="H175" s="130">
        <v>86.745000000000005</v>
      </c>
      <c r="I175" s="169">
        <v>50056676</v>
      </c>
      <c r="J175" s="169">
        <v>1282389150</v>
      </c>
      <c r="K175" s="130" t="s">
        <v>345</v>
      </c>
      <c r="L175" s="130"/>
      <c r="M175" s="130" t="s">
        <v>9823</v>
      </c>
      <c r="N175" s="130"/>
      <c r="O175" s="130" t="s">
        <v>9834</v>
      </c>
      <c r="P175" s="130" t="s">
        <v>9794</v>
      </c>
      <c r="Q175" s="130" t="s">
        <v>9825</v>
      </c>
      <c r="R175" s="130" t="s">
        <v>9835</v>
      </c>
    </row>
    <row r="176" spans="1:18" ht="19.5" hidden="1" customHeight="1">
      <c r="A176" s="129">
        <v>648</v>
      </c>
      <c r="B176" s="130" t="s">
        <v>947</v>
      </c>
      <c r="C176" s="130" t="s">
        <v>6281</v>
      </c>
      <c r="D176" s="130" t="s">
        <v>5713</v>
      </c>
      <c r="E176" s="130" t="s">
        <v>5709</v>
      </c>
      <c r="F176" s="167">
        <v>995753000</v>
      </c>
      <c r="G176" s="168">
        <v>905230000</v>
      </c>
      <c r="H176" s="130">
        <v>87.745000000000005</v>
      </c>
      <c r="I176" s="169">
        <v>41741620</v>
      </c>
      <c r="J176" s="169">
        <v>882126004</v>
      </c>
      <c r="K176" s="130" t="s">
        <v>379</v>
      </c>
      <c r="L176" s="130"/>
      <c r="M176" s="130" t="s">
        <v>9823</v>
      </c>
      <c r="N176" s="130"/>
      <c r="O176" s="130" t="s">
        <v>9834</v>
      </c>
      <c r="P176" s="130" t="s">
        <v>9794</v>
      </c>
      <c r="Q176" s="130" t="s">
        <v>9825</v>
      </c>
      <c r="R176" s="130" t="s">
        <v>9835</v>
      </c>
    </row>
    <row r="177" spans="1:18" ht="19.5" hidden="1" customHeight="1">
      <c r="A177" s="129">
        <v>647</v>
      </c>
      <c r="B177" s="130" t="s">
        <v>951</v>
      </c>
      <c r="C177" s="130" t="s">
        <v>6284</v>
      </c>
      <c r="D177" s="130" t="s">
        <v>9836</v>
      </c>
      <c r="E177" s="130" t="s">
        <v>5709</v>
      </c>
      <c r="F177" s="167">
        <v>1233254000</v>
      </c>
      <c r="G177" s="168">
        <v>1121140000</v>
      </c>
      <c r="H177" s="130">
        <v>86.745000000000005</v>
      </c>
      <c r="I177" s="169">
        <v>55543370</v>
      </c>
      <c r="J177" s="169">
        <v>1061679948</v>
      </c>
      <c r="K177" s="130" t="s">
        <v>379</v>
      </c>
      <c r="L177" s="130"/>
      <c r="M177" s="130" t="s">
        <v>9823</v>
      </c>
      <c r="N177" s="130"/>
      <c r="O177" s="130" t="s">
        <v>9834</v>
      </c>
      <c r="P177" s="130" t="s">
        <v>9794</v>
      </c>
      <c r="Q177" s="130" t="s">
        <v>9825</v>
      </c>
      <c r="R177" s="130" t="s">
        <v>9835</v>
      </c>
    </row>
    <row r="178" spans="1:18" ht="19.5" hidden="1" customHeight="1">
      <c r="A178" s="129">
        <v>646</v>
      </c>
      <c r="B178" s="130" t="s">
        <v>949</v>
      </c>
      <c r="C178" s="130" t="s">
        <v>6299</v>
      </c>
      <c r="D178" s="130" t="s">
        <v>5713</v>
      </c>
      <c r="E178" s="130" t="s">
        <v>5709</v>
      </c>
      <c r="F178" s="167">
        <v>1066976000</v>
      </c>
      <c r="G178" s="168">
        <v>969978182</v>
      </c>
      <c r="H178" s="130">
        <v>87.745000000000005</v>
      </c>
      <c r="I178" s="169">
        <v>53001048</v>
      </c>
      <c r="J178" s="169">
        <v>922697158</v>
      </c>
      <c r="K178" s="130" t="s">
        <v>550</v>
      </c>
      <c r="L178" s="130"/>
      <c r="M178" s="130" t="s">
        <v>9823</v>
      </c>
      <c r="N178" s="130"/>
      <c r="O178" s="130" t="s">
        <v>9834</v>
      </c>
      <c r="P178" s="130" t="s">
        <v>9794</v>
      </c>
      <c r="Q178" s="130" t="s">
        <v>9825</v>
      </c>
      <c r="R178" s="130" t="s">
        <v>9835</v>
      </c>
    </row>
    <row r="179" spans="1:18" ht="19.5" hidden="1" customHeight="1">
      <c r="A179" s="129">
        <v>645</v>
      </c>
      <c r="B179" s="130" t="s">
        <v>953</v>
      </c>
      <c r="C179" s="130" t="s">
        <v>6288</v>
      </c>
      <c r="D179" s="130" t="s">
        <v>5713</v>
      </c>
      <c r="E179" s="130" t="s">
        <v>5709</v>
      </c>
      <c r="F179" s="167">
        <v>1337769000</v>
      </c>
      <c r="G179" s="168">
        <v>1216153636</v>
      </c>
      <c r="H179" s="130">
        <v>86.745000000000005</v>
      </c>
      <c r="I179" s="169">
        <v>57056964</v>
      </c>
      <c r="J179" s="169">
        <v>1153684083</v>
      </c>
      <c r="K179" s="130" t="s">
        <v>345</v>
      </c>
      <c r="L179" s="130"/>
      <c r="M179" s="130" t="s">
        <v>9823</v>
      </c>
      <c r="N179" s="130"/>
      <c r="O179" s="130" t="s">
        <v>9834</v>
      </c>
      <c r="P179" s="130" t="s">
        <v>9794</v>
      </c>
      <c r="Q179" s="130" t="s">
        <v>9825</v>
      </c>
      <c r="R179" s="130" t="s">
        <v>9835</v>
      </c>
    </row>
    <row r="180" spans="1:18" ht="19.5" hidden="1" customHeight="1">
      <c r="A180" s="129">
        <v>644</v>
      </c>
      <c r="B180" s="130" t="s">
        <v>955</v>
      </c>
      <c r="C180" s="130" t="s">
        <v>6291</v>
      </c>
      <c r="D180" s="130" t="s">
        <v>9837</v>
      </c>
      <c r="E180" s="130" t="s">
        <v>5709</v>
      </c>
      <c r="F180" s="167">
        <v>802796000</v>
      </c>
      <c r="G180" s="168">
        <v>729814545</v>
      </c>
      <c r="H180" s="130">
        <v>87.745000000000005</v>
      </c>
      <c r="I180" s="169">
        <v>44666628</v>
      </c>
      <c r="J180" s="169">
        <v>695813101</v>
      </c>
      <c r="K180" s="130" t="s">
        <v>345</v>
      </c>
      <c r="L180" s="130"/>
      <c r="M180" s="130" t="s">
        <v>9823</v>
      </c>
      <c r="N180" s="130"/>
      <c r="O180" s="130" t="s">
        <v>9834</v>
      </c>
      <c r="P180" s="130" t="s">
        <v>9794</v>
      </c>
      <c r="Q180" s="130" t="s">
        <v>9825</v>
      </c>
      <c r="R180" s="130" t="s">
        <v>9835</v>
      </c>
    </row>
    <row r="181" spans="1:18" ht="19.5" hidden="1" customHeight="1">
      <c r="A181" s="129">
        <v>643</v>
      </c>
      <c r="B181" s="130" t="s">
        <v>957</v>
      </c>
      <c r="C181" s="130" t="s">
        <v>6295</v>
      </c>
      <c r="D181" s="130" t="s">
        <v>5763</v>
      </c>
      <c r="E181" s="130" t="s">
        <v>5709</v>
      </c>
      <c r="F181" s="167">
        <v>615791000</v>
      </c>
      <c r="G181" s="168">
        <v>559810000</v>
      </c>
      <c r="H181" s="130">
        <v>87.745000000000005</v>
      </c>
      <c r="I181" s="169">
        <v>41989313</v>
      </c>
      <c r="J181" s="169">
        <v>510108469</v>
      </c>
      <c r="K181" s="130" t="s">
        <v>479</v>
      </c>
      <c r="L181" s="130"/>
      <c r="M181" s="130" t="s">
        <v>9823</v>
      </c>
      <c r="N181" s="130"/>
      <c r="O181" s="130" t="s">
        <v>9832</v>
      </c>
      <c r="P181" s="130" t="s">
        <v>9794</v>
      </c>
      <c r="Q181" s="130" t="s">
        <v>9825</v>
      </c>
      <c r="R181" s="130" t="s">
        <v>9835</v>
      </c>
    </row>
    <row r="182" spans="1:18" ht="19.5" hidden="1" customHeight="1">
      <c r="A182" s="129">
        <v>642</v>
      </c>
      <c r="B182" s="130" t="s">
        <v>1168</v>
      </c>
      <c r="C182" s="130" t="s">
        <v>6261</v>
      </c>
      <c r="D182" s="130" t="s">
        <v>5713</v>
      </c>
      <c r="E182" s="130" t="s">
        <v>5709</v>
      </c>
      <c r="F182" s="167">
        <v>1688100000</v>
      </c>
      <c r="G182" s="168">
        <v>1567100000</v>
      </c>
      <c r="H182" s="130">
        <v>86.745000000000005</v>
      </c>
      <c r="I182" s="169">
        <v>81617658</v>
      </c>
      <c r="J182" s="169">
        <v>1453712860</v>
      </c>
      <c r="K182" s="130" t="s">
        <v>1170</v>
      </c>
      <c r="L182" s="130"/>
      <c r="M182" s="130" t="s">
        <v>9819</v>
      </c>
      <c r="N182" s="130"/>
      <c r="O182" s="130" t="s">
        <v>9805</v>
      </c>
      <c r="P182" s="130" t="s">
        <v>9791</v>
      </c>
      <c r="Q182" s="130" t="s">
        <v>9820</v>
      </c>
      <c r="R182" s="130" t="s">
        <v>9835</v>
      </c>
    </row>
    <row r="183" spans="1:18" ht="19.5" hidden="1" customHeight="1">
      <c r="A183" s="129">
        <v>641</v>
      </c>
      <c r="B183" s="130" t="s">
        <v>959</v>
      </c>
      <c r="C183" s="130" t="s">
        <v>6302</v>
      </c>
      <c r="D183" s="130" t="s">
        <v>5831</v>
      </c>
      <c r="E183" s="130" t="s">
        <v>5709</v>
      </c>
      <c r="F183" s="167">
        <v>733460000</v>
      </c>
      <c r="G183" s="168">
        <v>666781818</v>
      </c>
      <c r="H183" s="130">
        <v>87.745000000000005</v>
      </c>
      <c r="I183" s="169">
        <v>37246194</v>
      </c>
      <c r="J183" s="169">
        <v>624088146</v>
      </c>
      <c r="K183" s="130" t="s">
        <v>414</v>
      </c>
      <c r="L183" s="130"/>
      <c r="M183" s="130" t="s">
        <v>9823</v>
      </c>
      <c r="N183" s="130"/>
      <c r="O183" s="130" t="s">
        <v>9838</v>
      </c>
      <c r="P183" s="130" t="s">
        <v>9794</v>
      </c>
      <c r="Q183" s="130" t="s">
        <v>9825</v>
      </c>
      <c r="R183" s="130" t="s">
        <v>9835</v>
      </c>
    </row>
    <row r="184" spans="1:18" ht="19.5" hidden="1" customHeight="1">
      <c r="A184" s="129">
        <v>640</v>
      </c>
      <c r="B184" s="130" t="s">
        <v>963</v>
      </c>
      <c r="C184" s="130" t="s">
        <v>6308</v>
      </c>
      <c r="D184" s="130" t="s">
        <v>9839</v>
      </c>
      <c r="E184" s="130" t="s">
        <v>5709</v>
      </c>
      <c r="F184" s="167">
        <v>568571000</v>
      </c>
      <c r="G184" s="168">
        <v>516882728</v>
      </c>
      <c r="H184" s="130">
        <v>87.745000000000005</v>
      </c>
      <c r="I184" s="169">
        <v>25178646</v>
      </c>
      <c r="J184" s="169">
        <v>495677449</v>
      </c>
      <c r="K184" s="130" t="s">
        <v>6178</v>
      </c>
      <c r="L184" s="130"/>
      <c r="M184" s="130" t="s">
        <v>9823</v>
      </c>
      <c r="N184" s="130"/>
      <c r="O184" s="130" t="s">
        <v>9834</v>
      </c>
      <c r="P184" s="130" t="s">
        <v>9794</v>
      </c>
      <c r="Q184" s="130" t="s">
        <v>9825</v>
      </c>
      <c r="R184" s="130" t="s">
        <v>9835</v>
      </c>
    </row>
    <row r="185" spans="1:18" ht="19.5" hidden="1" customHeight="1">
      <c r="A185" s="129">
        <v>639</v>
      </c>
      <c r="B185" s="130" t="s">
        <v>961</v>
      </c>
      <c r="C185" s="130" t="s">
        <v>6305</v>
      </c>
      <c r="D185" s="130" t="s">
        <v>5844</v>
      </c>
      <c r="E185" s="130" t="s">
        <v>5709</v>
      </c>
      <c r="F185" s="167">
        <v>722111000</v>
      </c>
      <c r="G185" s="168">
        <v>656464545</v>
      </c>
      <c r="H185" s="130">
        <v>87.745000000000005</v>
      </c>
      <c r="I185" s="169">
        <v>35361274</v>
      </c>
      <c r="J185" s="169">
        <v>605618679</v>
      </c>
      <c r="K185" s="130" t="s">
        <v>6178</v>
      </c>
      <c r="L185" s="130"/>
      <c r="M185" s="130" t="s">
        <v>9823</v>
      </c>
      <c r="N185" s="130"/>
      <c r="O185" s="130" t="s">
        <v>9834</v>
      </c>
      <c r="P185" s="130" t="s">
        <v>9794</v>
      </c>
      <c r="Q185" s="130" t="s">
        <v>9825</v>
      </c>
      <c r="R185" s="130" t="s">
        <v>9835</v>
      </c>
    </row>
    <row r="186" spans="1:18" ht="19.5" hidden="1" customHeight="1">
      <c r="A186" s="129">
        <v>638</v>
      </c>
      <c r="B186" s="130" t="s">
        <v>1173</v>
      </c>
      <c r="C186" s="130" t="s">
        <v>6217</v>
      </c>
      <c r="D186" s="130" t="s">
        <v>9840</v>
      </c>
      <c r="E186" s="130" t="s">
        <v>5709</v>
      </c>
      <c r="F186" s="167">
        <v>813329000</v>
      </c>
      <c r="G186" s="168">
        <v>739390000</v>
      </c>
      <c r="H186" s="130">
        <v>87.745000000000005</v>
      </c>
      <c r="I186" s="169">
        <v>46252035</v>
      </c>
      <c r="J186" s="169">
        <v>694424425</v>
      </c>
      <c r="K186" s="130" t="s">
        <v>6178</v>
      </c>
      <c r="L186" s="130"/>
      <c r="M186" s="130" t="s">
        <v>9817</v>
      </c>
      <c r="N186" s="130"/>
      <c r="O186" s="130" t="s">
        <v>9794</v>
      </c>
      <c r="P186" s="130" t="s">
        <v>9778</v>
      </c>
      <c r="Q186" s="130" t="s">
        <v>9818</v>
      </c>
      <c r="R186" s="130" t="s">
        <v>9835</v>
      </c>
    </row>
    <row r="187" spans="1:18" ht="19.5" hidden="1" customHeight="1">
      <c r="A187" s="129">
        <v>637</v>
      </c>
      <c r="B187" s="130" t="s">
        <v>4420</v>
      </c>
      <c r="C187" s="130" t="s">
        <v>9841</v>
      </c>
      <c r="D187" s="130" t="s">
        <v>5728</v>
      </c>
      <c r="E187" s="130" t="s">
        <v>5709</v>
      </c>
      <c r="F187" s="167"/>
      <c r="G187" s="168">
        <v>836274545</v>
      </c>
      <c r="H187" s="130"/>
      <c r="I187" s="169">
        <v>0</v>
      </c>
      <c r="J187" s="169"/>
      <c r="K187" s="130" t="s">
        <v>4422</v>
      </c>
      <c r="L187" s="130"/>
      <c r="M187" s="130" t="s">
        <v>9819</v>
      </c>
      <c r="N187" s="130"/>
      <c r="O187" s="130" t="s">
        <v>9842</v>
      </c>
      <c r="P187" s="130" t="s">
        <v>9831</v>
      </c>
      <c r="Q187" s="130" t="s">
        <v>9843</v>
      </c>
      <c r="R187" s="130" t="s">
        <v>9835</v>
      </c>
    </row>
    <row r="188" spans="1:18" ht="19.5" hidden="1" customHeight="1">
      <c r="A188" s="129">
        <v>636</v>
      </c>
      <c r="B188" s="130" t="s">
        <v>1177</v>
      </c>
      <c r="C188" s="130" t="s">
        <v>6228</v>
      </c>
      <c r="D188" s="130" t="s">
        <v>5713</v>
      </c>
      <c r="E188" s="130" t="s">
        <v>5709</v>
      </c>
      <c r="F188" s="167">
        <v>1543729000</v>
      </c>
      <c r="G188" s="168">
        <v>1403390000</v>
      </c>
      <c r="H188" s="130">
        <v>86.745000000000005</v>
      </c>
      <c r="I188" s="169">
        <v>63233348</v>
      </c>
      <c r="J188" s="169">
        <v>1334620420</v>
      </c>
      <c r="K188" s="130" t="s">
        <v>519</v>
      </c>
      <c r="L188" s="130"/>
      <c r="M188" s="130" t="s">
        <v>9819</v>
      </c>
      <c r="N188" s="130"/>
      <c r="O188" s="130" t="s">
        <v>9844</v>
      </c>
      <c r="P188" s="130" t="s">
        <v>9830</v>
      </c>
      <c r="Q188" s="130" t="s">
        <v>9831</v>
      </c>
      <c r="R188" s="130" t="s">
        <v>9835</v>
      </c>
    </row>
    <row r="189" spans="1:18" ht="19.5" hidden="1" customHeight="1">
      <c r="A189" s="129">
        <v>635</v>
      </c>
      <c r="B189" s="130" t="s">
        <v>965</v>
      </c>
      <c r="C189" s="130" t="s">
        <v>6315</v>
      </c>
      <c r="D189" s="130" t="s">
        <v>9793</v>
      </c>
      <c r="E189" s="130" t="s">
        <v>5709</v>
      </c>
      <c r="F189" s="167">
        <v>569890000</v>
      </c>
      <c r="G189" s="168">
        <v>518081818</v>
      </c>
      <c r="H189" s="130">
        <v>87.745000000000005</v>
      </c>
      <c r="I189" s="169">
        <v>26280445</v>
      </c>
      <c r="J189" s="169">
        <v>489529210</v>
      </c>
      <c r="K189" s="130" t="s">
        <v>967</v>
      </c>
      <c r="L189" s="130"/>
      <c r="M189" s="130" t="s">
        <v>9823</v>
      </c>
      <c r="N189" s="130"/>
      <c r="O189" s="130" t="s">
        <v>9824</v>
      </c>
      <c r="P189" s="130" t="s">
        <v>9794</v>
      </c>
      <c r="Q189" s="130" t="s">
        <v>9825</v>
      </c>
      <c r="R189" s="130" t="s">
        <v>9835</v>
      </c>
    </row>
    <row r="190" spans="1:18" ht="19.5" hidden="1" customHeight="1">
      <c r="A190" s="129">
        <v>634</v>
      </c>
      <c r="B190" s="130" t="s">
        <v>2674</v>
      </c>
      <c r="C190" s="130" t="s">
        <v>6343</v>
      </c>
      <c r="D190" s="130" t="s">
        <v>5713</v>
      </c>
      <c r="E190" s="130" t="s">
        <v>5709</v>
      </c>
      <c r="F190" s="167">
        <v>637355000</v>
      </c>
      <c r="G190" s="168">
        <v>579413637</v>
      </c>
      <c r="H190" s="130">
        <v>87.745000000000005</v>
      </c>
      <c r="I190" s="169">
        <v>37342378</v>
      </c>
      <c r="J190" s="169">
        <v>553733883</v>
      </c>
      <c r="K190" s="130" t="s">
        <v>364</v>
      </c>
      <c r="L190" s="130"/>
      <c r="M190" s="130" t="s">
        <v>9811</v>
      </c>
      <c r="N190" s="130"/>
      <c r="O190" s="130" t="s">
        <v>9832</v>
      </c>
      <c r="P190" s="130" t="s">
        <v>9845</v>
      </c>
      <c r="Q190" s="130" t="s">
        <v>9846</v>
      </c>
      <c r="R190" s="130" t="s">
        <v>9835</v>
      </c>
    </row>
    <row r="191" spans="1:18" ht="19.5" hidden="1" customHeight="1">
      <c r="A191" s="129">
        <v>633</v>
      </c>
      <c r="B191" s="130" t="s">
        <v>2672</v>
      </c>
      <c r="C191" s="130" t="s">
        <v>6346</v>
      </c>
      <c r="D191" s="130" t="s">
        <v>9847</v>
      </c>
      <c r="E191" s="130" t="s">
        <v>5709</v>
      </c>
      <c r="F191" s="167">
        <v>875957000</v>
      </c>
      <c r="G191" s="168">
        <v>796324545</v>
      </c>
      <c r="H191" s="130">
        <v>87.745000000000005</v>
      </c>
      <c r="I191" s="169">
        <v>48525722</v>
      </c>
      <c r="J191" s="169">
        <v>743477485</v>
      </c>
      <c r="K191" s="130" t="s">
        <v>345</v>
      </c>
      <c r="L191" s="130"/>
      <c r="M191" s="130" t="s">
        <v>9811</v>
      </c>
      <c r="N191" s="130"/>
      <c r="O191" s="130" t="s">
        <v>9832</v>
      </c>
      <c r="P191" s="130" t="s">
        <v>9845</v>
      </c>
      <c r="Q191" s="130" t="s">
        <v>9846</v>
      </c>
      <c r="R191" s="130" t="s">
        <v>9835</v>
      </c>
    </row>
    <row r="192" spans="1:18" ht="19.5" hidden="1" customHeight="1">
      <c r="A192" s="129">
        <v>632</v>
      </c>
      <c r="B192" s="130" t="s">
        <v>1181</v>
      </c>
      <c r="C192" s="130" t="s">
        <v>6264</v>
      </c>
      <c r="D192" s="130" t="s">
        <v>5713</v>
      </c>
      <c r="E192" s="130" t="s">
        <v>5709</v>
      </c>
      <c r="F192" s="167">
        <v>718801000</v>
      </c>
      <c r="G192" s="168">
        <v>653455454</v>
      </c>
      <c r="H192" s="130">
        <v>87.745000000000005</v>
      </c>
      <c r="I192" s="169">
        <v>38869790</v>
      </c>
      <c r="J192" s="169">
        <v>620510908</v>
      </c>
      <c r="K192" s="130" t="s">
        <v>440</v>
      </c>
      <c r="L192" s="130"/>
      <c r="M192" s="130" t="s">
        <v>9819</v>
      </c>
      <c r="N192" s="130"/>
      <c r="O192" s="130" t="s">
        <v>9805</v>
      </c>
      <c r="P192" s="130" t="s">
        <v>9791</v>
      </c>
      <c r="Q192" s="130" t="s">
        <v>9820</v>
      </c>
      <c r="R192" s="130" t="s">
        <v>9848</v>
      </c>
    </row>
    <row r="193" spans="1:18" ht="19.5" hidden="1" customHeight="1">
      <c r="A193" s="129">
        <v>631</v>
      </c>
      <c r="B193" s="130" t="s">
        <v>1253</v>
      </c>
      <c r="C193" s="130" t="s">
        <v>6350</v>
      </c>
      <c r="D193" s="130" t="s">
        <v>5713</v>
      </c>
      <c r="E193" s="130" t="s">
        <v>5709</v>
      </c>
      <c r="F193" s="167">
        <v>999380000</v>
      </c>
      <c r="G193" s="168">
        <v>908527273</v>
      </c>
      <c r="H193" s="130">
        <v>87.745000000000005</v>
      </c>
      <c r="I193" s="169">
        <v>57478826</v>
      </c>
      <c r="J193" s="169">
        <v>867257314</v>
      </c>
      <c r="K193" s="130" t="s">
        <v>414</v>
      </c>
      <c r="L193" s="130"/>
      <c r="M193" s="130" t="s">
        <v>9811</v>
      </c>
      <c r="N193" s="130"/>
      <c r="O193" s="130" t="s">
        <v>9849</v>
      </c>
      <c r="P193" s="130" t="s">
        <v>9845</v>
      </c>
      <c r="Q193" s="130" t="s">
        <v>9846</v>
      </c>
      <c r="R193" s="130" t="s">
        <v>9848</v>
      </c>
    </row>
    <row r="194" spans="1:18" ht="19.5" hidden="1" customHeight="1">
      <c r="A194" s="129">
        <v>630</v>
      </c>
      <c r="B194" s="130" t="s">
        <v>1251</v>
      </c>
      <c r="C194" s="130" t="s">
        <v>6353</v>
      </c>
      <c r="D194" s="130" t="s">
        <v>9850</v>
      </c>
      <c r="E194" s="130" t="s">
        <v>5709</v>
      </c>
      <c r="F194" s="167">
        <v>722290000</v>
      </c>
      <c r="G194" s="168">
        <v>656627273</v>
      </c>
      <c r="H194" s="130">
        <v>87.745000000000005</v>
      </c>
      <c r="I194" s="169">
        <v>42748202</v>
      </c>
      <c r="J194" s="169">
        <v>612897041</v>
      </c>
      <c r="K194" s="130" t="s">
        <v>379</v>
      </c>
      <c r="L194" s="130"/>
      <c r="M194" s="130" t="s">
        <v>9811</v>
      </c>
      <c r="N194" s="130"/>
      <c r="O194" s="130" t="s">
        <v>9832</v>
      </c>
      <c r="P194" s="130" t="s">
        <v>9845</v>
      </c>
      <c r="Q194" s="130" t="s">
        <v>9846</v>
      </c>
      <c r="R194" s="130" t="s">
        <v>9848</v>
      </c>
    </row>
    <row r="195" spans="1:18" ht="19.5" hidden="1" customHeight="1">
      <c r="A195" s="129">
        <v>629</v>
      </c>
      <c r="B195" s="130" t="s">
        <v>968</v>
      </c>
      <c r="C195" s="130" t="s">
        <v>6274</v>
      </c>
      <c r="D195" s="130" t="s">
        <v>5713</v>
      </c>
      <c r="E195" s="130" t="s">
        <v>5709</v>
      </c>
      <c r="F195" s="167">
        <v>853264000</v>
      </c>
      <c r="G195" s="168">
        <v>775694546</v>
      </c>
      <c r="H195" s="130">
        <v>87.745000000000005</v>
      </c>
      <c r="I195" s="169">
        <v>44332577</v>
      </c>
      <c r="J195" s="169">
        <v>728141180</v>
      </c>
      <c r="K195" s="130" t="s">
        <v>481</v>
      </c>
      <c r="L195" s="130"/>
      <c r="M195" s="130" t="s">
        <v>9823</v>
      </c>
      <c r="N195" s="130"/>
      <c r="O195" s="130" t="s">
        <v>9834</v>
      </c>
      <c r="P195" s="130" t="s">
        <v>9794</v>
      </c>
      <c r="Q195" s="130" t="s">
        <v>9851</v>
      </c>
      <c r="R195" s="130" t="s">
        <v>9848</v>
      </c>
    </row>
    <row r="196" spans="1:18" ht="19.5" hidden="1" customHeight="1">
      <c r="A196" s="129">
        <v>628</v>
      </c>
      <c r="B196" s="130" t="s">
        <v>970</v>
      </c>
      <c r="C196" s="130" t="s">
        <v>6312</v>
      </c>
      <c r="D196" s="130" t="s">
        <v>5713</v>
      </c>
      <c r="E196" s="130" t="s">
        <v>5709</v>
      </c>
      <c r="F196" s="167">
        <v>1224466000</v>
      </c>
      <c r="G196" s="168">
        <v>1113150909</v>
      </c>
      <c r="H196" s="130">
        <v>86.745000000000005</v>
      </c>
      <c r="I196" s="169">
        <v>49958771</v>
      </c>
      <c r="J196" s="169">
        <v>1076987020</v>
      </c>
      <c r="K196" s="130" t="s">
        <v>481</v>
      </c>
      <c r="L196" s="130"/>
      <c r="M196" s="130" t="s">
        <v>9823</v>
      </c>
      <c r="N196" s="130"/>
      <c r="O196" s="130" t="s">
        <v>9834</v>
      </c>
      <c r="P196" s="130" t="s">
        <v>9794</v>
      </c>
      <c r="Q196" s="130" t="s">
        <v>9825</v>
      </c>
      <c r="R196" s="130" t="s">
        <v>9848</v>
      </c>
    </row>
    <row r="197" spans="1:18" ht="19.5" hidden="1" customHeight="1">
      <c r="A197" s="129">
        <v>627</v>
      </c>
      <c r="B197" s="130" t="s">
        <v>4479</v>
      </c>
      <c r="C197" s="130" t="s">
        <v>9841</v>
      </c>
      <c r="D197" s="130" t="s">
        <v>5728</v>
      </c>
      <c r="E197" s="130" t="s">
        <v>5709</v>
      </c>
      <c r="F197" s="167"/>
      <c r="G197" s="168">
        <v>836274545</v>
      </c>
      <c r="H197" s="130"/>
      <c r="I197" s="169">
        <v>0</v>
      </c>
      <c r="J197" s="169"/>
      <c r="K197" s="130" t="s">
        <v>4422</v>
      </c>
      <c r="L197" s="130"/>
      <c r="M197" s="130" t="s">
        <v>9823</v>
      </c>
      <c r="N197" s="130"/>
      <c r="O197" s="130" t="s">
        <v>9852</v>
      </c>
      <c r="P197" s="130" t="s">
        <v>9853</v>
      </c>
      <c r="Q197" s="130" t="s">
        <v>9854</v>
      </c>
      <c r="R197" s="130" t="s">
        <v>9848</v>
      </c>
    </row>
    <row r="198" spans="1:18" ht="19.5" hidden="1" customHeight="1">
      <c r="A198" s="129">
        <v>626</v>
      </c>
      <c r="B198" s="130" t="s">
        <v>1185</v>
      </c>
      <c r="C198" s="130" t="s">
        <v>6267</v>
      </c>
      <c r="D198" s="130" t="s">
        <v>9855</v>
      </c>
      <c r="E198" s="130" t="s">
        <v>5709</v>
      </c>
      <c r="F198" s="167">
        <v>612198000</v>
      </c>
      <c r="G198" s="168">
        <v>556543636</v>
      </c>
      <c r="H198" s="130">
        <v>87.745000000000005</v>
      </c>
      <c r="I198" s="169">
        <v>32064345</v>
      </c>
      <c r="J198" s="169">
        <v>508357801</v>
      </c>
      <c r="K198" s="130" t="s">
        <v>6178</v>
      </c>
      <c r="L198" s="130"/>
      <c r="M198" s="130" t="s">
        <v>9819</v>
      </c>
      <c r="N198" s="130"/>
      <c r="O198" s="130" t="s">
        <v>9805</v>
      </c>
      <c r="P198" s="130" t="s">
        <v>9791</v>
      </c>
      <c r="Q198" s="130" t="s">
        <v>9820</v>
      </c>
      <c r="R198" s="130" t="s">
        <v>9848</v>
      </c>
    </row>
    <row r="199" spans="1:18" ht="19.5" hidden="1" customHeight="1">
      <c r="A199" s="129">
        <v>625</v>
      </c>
      <c r="B199" s="130" t="s">
        <v>1245</v>
      </c>
      <c r="C199" s="130" t="s">
        <v>6370</v>
      </c>
      <c r="D199" s="130" t="s">
        <v>5844</v>
      </c>
      <c r="E199" s="130" t="s">
        <v>5709</v>
      </c>
      <c r="F199" s="167">
        <v>1338254000</v>
      </c>
      <c r="G199" s="168">
        <v>1216594545</v>
      </c>
      <c r="H199" s="130">
        <v>86.745000000000005</v>
      </c>
      <c r="I199" s="169">
        <v>63477172</v>
      </c>
      <c r="J199" s="169">
        <v>1161217789</v>
      </c>
      <c r="K199" s="130" t="s">
        <v>6178</v>
      </c>
      <c r="L199" s="130"/>
      <c r="M199" s="130" t="s">
        <v>9811</v>
      </c>
      <c r="N199" s="130"/>
      <c r="O199" s="130" t="s">
        <v>9832</v>
      </c>
      <c r="P199" s="130" t="s">
        <v>9845</v>
      </c>
      <c r="Q199" s="130" t="s">
        <v>9846</v>
      </c>
      <c r="R199" s="130" t="s">
        <v>9848</v>
      </c>
    </row>
    <row r="200" spans="1:18" ht="19.5" hidden="1" customHeight="1">
      <c r="A200" s="129">
        <v>624</v>
      </c>
      <c r="B200" s="130" t="s">
        <v>915</v>
      </c>
      <c r="C200" s="130" t="s">
        <v>6357</v>
      </c>
      <c r="D200" s="130" t="s">
        <v>5713</v>
      </c>
      <c r="E200" s="130" t="s">
        <v>5709</v>
      </c>
      <c r="F200" s="167">
        <v>1462340000</v>
      </c>
      <c r="G200" s="168">
        <v>1329400000</v>
      </c>
      <c r="H200" s="130">
        <v>86.745000000000005</v>
      </c>
      <c r="I200" s="169">
        <v>46411262</v>
      </c>
      <c r="J200" s="169">
        <v>1182930066</v>
      </c>
      <c r="K200" s="130" t="s">
        <v>917</v>
      </c>
      <c r="L200" s="130"/>
      <c r="M200" s="130" t="s">
        <v>9811</v>
      </c>
      <c r="N200" s="130"/>
      <c r="O200" s="130" t="s">
        <v>9856</v>
      </c>
      <c r="P200" s="130" t="s">
        <v>9845</v>
      </c>
      <c r="Q200" s="130" t="s">
        <v>9846</v>
      </c>
      <c r="R200" s="130" t="s">
        <v>9848</v>
      </c>
    </row>
    <row r="201" spans="1:18" ht="19.5" hidden="1" customHeight="1">
      <c r="A201" s="129">
        <v>623</v>
      </c>
      <c r="B201" s="130" t="s">
        <v>918</v>
      </c>
      <c r="C201" s="130" t="s">
        <v>6360</v>
      </c>
      <c r="D201" s="130" t="s">
        <v>5713</v>
      </c>
      <c r="E201" s="130" t="s">
        <v>5709</v>
      </c>
      <c r="F201" s="167">
        <v>1329375000</v>
      </c>
      <c r="G201" s="168">
        <v>1208522728</v>
      </c>
      <c r="H201" s="130">
        <v>86.745000000000005</v>
      </c>
      <c r="I201" s="169">
        <v>64485913</v>
      </c>
      <c r="J201" s="169">
        <v>1144196074</v>
      </c>
      <c r="K201" s="130" t="s">
        <v>422</v>
      </c>
      <c r="L201" s="130"/>
      <c r="M201" s="130" t="s">
        <v>9811</v>
      </c>
      <c r="N201" s="130"/>
      <c r="O201" s="130" t="s">
        <v>9832</v>
      </c>
      <c r="P201" s="130" t="s">
        <v>9845</v>
      </c>
      <c r="Q201" s="130" t="s">
        <v>9846</v>
      </c>
      <c r="R201" s="130" t="s">
        <v>9848</v>
      </c>
    </row>
    <row r="202" spans="1:18" ht="19.5" hidden="1" customHeight="1">
      <c r="A202" s="129">
        <v>622</v>
      </c>
      <c r="B202" s="130" t="s">
        <v>920</v>
      </c>
      <c r="C202" s="130" t="s">
        <v>6363</v>
      </c>
      <c r="D202" s="130" t="s">
        <v>9857</v>
      </c>
      <c r="E202" s="130" t="s">
        <v>5709</v>
      </c>
      <c r="F202" s="167">
        <v>1017210000</v>
      </c>
      <c r="G202" s="168">
        <v>924736365</v>
      </c>
      <c r="H202" s="130">
        <v>87.745000000000005</v>
      </c>
      <c r="I202" s="169">
        <v>45802936</v>
      </c>
      <c r="J202" s="169">
        <v>889848071</v>
      </c>
      <c r="K202" s="130" t="s">
        <v>422</v>
      </c>
      <c r="L202" s="130"/>
      <c r="M202" s="130" t="s">
        <v>9811</v>
      </c>
      <c r="N202" s="130"/>
      <c r="O202" s="130" t="s">
        <v>9832</v>
      </c>
      <c r="P202" s="130" t="s">
        <v>9845</v>
      </c>
      <c r="Q202" s="130" t="s">
        <v>9846</v>
      </c>
      <c r="R202" s="130" t="s">
        <v>9848</v>
      </c>
    </row>
    <row r="203" spans="1:18" ht="19.5" hidden="1" customHeight="1">
      <c r="A203" s="129">
        <v>621</v>
      </c>
      <c r="B203" s="130" t="s">
        <v>922</v>
      </c>
      <c r="C203" s="130" t="s">
        <v>6386</v>
      </c>
      <c r="D203" s="130" t="s">
        <v>5831</v>
      </c>
      <c r="E203" s="130" t="s">
        <v>5709</v>
      </c>
      <c r="F203" s="167">
        <v>869985000</v>
      </c>
      <c r="G203" s="168">
        <v>790895455</v>
      </c>
      <c r="H203" s="130">
        <v>87.745000000000005</v>
      </c>
      <c r="I203" s="169">
        <v>41661942</v>
      </c>
      <c r="J203" s="169">
        <v>768936626</v>
      </c>
      <c r="K203" s="130" t="s">
        <v>319</v>
      </c>
      <c r="L203" s="130"/>
      <c r="M203" s="130" t="s">
        <v>9811</v>
      </c>
      <c r="N203" s="130"/>
      <c r="O203" s="130" t="s">
        <v>9832</v>
      </c>
      <c r="P203" s="130" t="s">
        <v>9845</v>
      </c>
      <c r="Q203" s="130" t="s">
        <v>9846</v>
      </c>
      <c r="R203" s="130" t="s">
        <v>9848</v>
      </c>
    </row>
    <row r="204" spans="1:18" ht="19.5" hidden="1" customHeight="1">
      <c r="A204" s="129">
        <v>620</v>
      </c>
      <c r="B204" s="130" t="s">
        <v>2697</v>
      </c>
      <c r="C204" s="130" t="s">
        <v>6410</v>
      </c>
      <c r="D204" s="130" t="s">
        <v>5713</v>
      </c>
      <c r="E204" s="130" t="s">
        <v>5709</v>
      </c>
      <c r="F204" s="167">
        <v>1059784000</v>
      </c>
      <c r="G204" s="168">
        <v>963440000</v>
      </c>
      <c r="H204" s="130">
        <v>87.745000000000005</v>
      </c>
      <c r="I204" s="169">
        <v>56872007</v>
      </c>
      <c r="J204" s="169">
        <v>773049454</v>
      </c>
      <c r="K204" s="130" t="s">
        <v>476</v>
      </c>
      <c r="L204" s="130"/>
      <c r="M204" s="130" t="s">
        <v>9814</v>
      </c>
      <c r="N204" s="130"/>
      <c r="O204" s="130" t="s">
        <v>9858</v>
      </c>
      <c r="P204" s="130" t="s">
        <v>9834</v>
      </c>
      <c r="Q204" s="130" t="s">
        <v>9859</v>
      </c>
      <c r="R204" s="130" t="s">
        <v>9860</v>
      </c>
    </row>
    <row r="205" spans="1:18" ht="19.5" hidden="1" customHeight="1">
      <c r="A205" s="129">
        <v>619</v>
      </c>
      <c r="B205" s="130" t="s">
        <v>972</v>
      </c>
      <c r="C205" s="130" t="s">
        <v>6324</v>
      </c>
      <c r="D205" s="130" t="s">
        <v>9855</v>
      </c>
      <c r="E205" s="130" t="s">
        <v>5709</v>
      </c>
      <c r="F205" s="167">
        <v>618943000</v>
      </c>
      <c r="G205" s="168">
        <v>562675455</v>
      </c>
      <c r="H205" s="130">
        <v>87.745000000000005</v>
      </c>
      <c r="I205" s="169">
        <v>33411137</v>
      </c>
      <c r="J205" s="169">
        <v>526079167</v>
      </c>
      <c r="K205" s="130" t="s">
        <v>440</v>
      </c>
      <c r="L205" s="130"/>
      <c r="M205" s="130" t="s">
        <v>9823</v>
      </c>
      <c r="N205" s="130"/>
      <c r="O205" s="130" t="s">
        <v>9834</v>
      </c>
      <c r="P205" s="130" t="s">
        <v>9794</v>
      </c>
      <c r="Q205" s="130" t="s">
        <v>9825</v>
      </c>
      <c r="R205" s="130" t="s">
        <v>9860</v>
      </c>
    </row>
    <row r="206" spans="1:18" ht="19.5" hidden="1" customHeight="1">
      <c r="A206" s="129">
        <v>618</v>
      </c>
      <c r="B206" s="130" t="s">
        <v>2694</v>
      </c>
      <c r="C206" s="130" t="s">
        <v>6413</v>
      </c>
      <c r="D206" s="130" t="s">
        <v>5829</v>
      </c>
      <c r="E206" s="130" t="s">
        <v>5709</v>
      </c>
      <c r="F206" s="167">
        <v>837256000</v>
      </c>
      <c r="G206" s="168">
        <v>761141818</v>
      </c>
      <c r="H206" s="130">
        <v>87.745000000000005</v>
      </c>
      <c r="I206" s="169">
        <v>40750987</v>
      </c>
      <c r="J206" s="169">
        <v>743730417</v>
      </c>
      <c r="K206" s="130" t="s">
        <v>379</v>
      </c>
      <c r="L206" s="130"/>
      <c r="M206" s="130" t="s">
        <v>9814</v>
      </c>
      <c r="N206" s="130"/>
      <c r="O206" s="130" t="s">
        <v>9858</v>
      </c>
      <c r="P206" s="130" t="s">
        <v>9834</v>
      </c>
      <c r="Q206" s="130" t="s">
        <v>9859</v>
      </c>
      <c r="R206" s="130" t="s">
        <v>9860</v>
      </c>
    </row>
    <row r="207" spans="1:18" ht="19.5" hidden="1" customHeight="1">
      <c r="A207" s="129">
        <v>617</v>
      </c>
      <c r="B207" s="130" t="s">
        <v>924</v>
      </c>
      <c r="C207" s="130" t="s">
        <v>6367</v>
      </c>
      <c r="D207" s="130" t="s">
        <v>9837</v>
      </c>
      <c r="E207" s="130" t="s">
        <v>5709</v>
      </c>
      <c r="F207" s="167">
        <v>1121354000</v>
      </c>
      <c r="G207" s="168">
        <v>1019412730</v>
      </c>
      <c r="H207" s="130">
        <v>86.745000000000005</v>
      </c>
      <c r="I207" s="169">
        <v>70417844</v>
      </c>
      <c r="J207" s="169">
        <v>961031480</v>
      </c>
      <c r="K207" s="130" t="s">
        <v>481</v>
      </c>
      <c r="L207" s="130"/>
      <c r="M207" s="130" t="s">
        <v>9811</v>
      </c>
      <c r="N207" s="130"/>
      <c r="O207" s="130" t="s">
        <v>9832</v>
      </c>
      <c r="P207" s="130" t="s">
        <v>9845</v>
      </c>
      <c r="Q207" s="130" t="s">
        <v>9846</v>
      </c>
      <c r="R207" s="130" t="s">
        <v>9860</v>
      </c>
    </row>
    <row r="208" spans="1:18" ht="19.5" hidden="1" customHeight="1">
      <c r="A208" s="129">
        <v>616</v>
      </c>
      <c r="B208" s="130" t="s">
        <v>6381</v>
      </c>
      <c r="C208" s="130" t="s">
        <v>6380</v>
      </c>
      <c r="D208" s="130" t="s">
        <v>9861</v>
      </c>
      <c r="E208" s="130" t="s">
        <v>5711</v>
      </c>
      <c r="F208" s="167">
        <v>1807170370</v>
      </c>
      <c r="G208" s="168">
        <v>1642882155</v>
      </c>
      <c r="H208" s="130">
        <v>86.745000000000005</v>
      </c>
      <c r="I208" s="169">
        <v>68144854</v>
      </c>
      <c r="J208" s="169">
        <v>1580333627</v>
      </c>
      <c r="K208" s="130" t="s">
        <v>402</v>
      </c>
      <c r="L208" s="130"/>
      <c r="M208" s="130" t="s">
        <v>9811</v>
      </c>
      <c r="N208" s="130" t="s">
        <v>9811</v>
      </c>
      <c r="O208" s="130" t="s">
        <v>9862</v>
      </c>
      <c r="P208" s="130" t="s">
        <v>9845</v>
      </c>
      <c r="Q208" s="130" t="s">
        <v>9846</v>
      </c>
      <c r="R208" s="130" t="s">
        <v>9860</v>
      </c>
    </row>
    <row r="209" spans="1:18" ht="19.5" hidden="1" customHeight="1">
      <c r="A209" s="129">
        <v>615</v>
      </c>
      <c r="B209" s="130" t="s">
        <v>2691</v>
      </c>
      <c r="C209" s="130" t="s">
        <v>6417</v>
      </c>
      <c r="D209" s="130" t="s">
        <v>5728</v>
      </c>
      <c r="E209" s="130" t="s">
        <v>5709</v>
      </c>
      <c r="F209" s="167">
        <v>753568000</v>
      </c>
      <c r="G209" s="168">
        <v>685061818</v>
      </c>
      <c r="H209" s="130">
        <v>87.745000000000005</v>
      </c>
      <c r="I209" s="169">
        <v>35953416</v>
      </c>
      <c r="J209" s="169">
        <v>647421239</v>
      </c>
      <c r="K209" s="130" t="s">
        <v>422</v>
      </c>
      <c r="L209" s="130"/>
      <c r="M209" s="130" t="s">
        <v>9814</v>
      </c>
      <c r="N209" s="130"/>
      <c r="O209" s="130" t="s">
        <v>9858</v>
      </c>
      <c r="P209" s="130" t="s">
        <v>9834</v>
      </c>
      <c r="Q209" s="130" t="s">
        <v>9859</v>
      </c>
      <c r="R209" s="130" t="s">
        <v>9860</v>
      </c>
    </row>
    <row r="210" spans="1:18" ht="19.5" hidden="1" customHeight="1">
      <c r="A210" s="129">
        <v>614</v>
      </c>
      <c r="B210" s="130" t="s">
        <v>926</v>
      </c>
      <c r="C210" s="130" t="s">
        <v>6373</v>
      </c>
      <c r="D210" s="130" t="s">
        <v>9863</v>
      </c>
      <c r="E210" s="130" t="s">
        <v>5709</v>
      </c>
      <c r="F210" s="167">
        <v>916701000</v>
      </c>
      <c r="G210" s="168">
        <v>833364545</v>
      </c>
      <c r="H210" s="130">
        <v>87.745000000000005</v>
      </c>
      <c r="I210" s="169">
        <v>40443213</v>
      </c>
      <c r="J210" s="169">
        <v>802380090</v>
      </c>
      <c r="K210" s="130" t="s">
        <v>481</v>
      </c>
      <c r="L210" s="130"/>
      <c r="M210" s="130" t="s">
        <v>9811</v>
      </c>
      <c r="N210" s="130"/>
      <c r="O210" s="130" t="s">
        <v>9832</v>
      </c>
      <c r="P210" s="130" t="s">
        <v>9845</v>
      </c>
      <c r="Q210" s="130" t="s">
        <v>9846</v>
      </c>
      <c r="R210" s="130" t="s">
        <v>9860</v>
      </c>
    </row>
    <row r="211" spans="1:18" ht="19.5" hidden="1" customHeight="1">
      <c r="A211" s="129">
        <v>613</v>
      </c>
      <c r="B211" s="130" t="s">
        <v>928</v>
      </c>
      <c r="C211" s="130" t="s">
        <v>6377</v>
      </c>
      <c r="D211" s="130" t="s">
        <v>5713</v>
      </c>
      <c r="E211" s="130" t="s">
        <v>5709</v>
      </c>
      <c r="F211" s="167">
        <v>991950000</v>
      </c>
      <c r="G211" s="168">
        <v>901772727</v>
      </c>
      <c r="H211" s="130">
        <v>87.745000000000005</v>
      </c>
      <c r="I211" s="169">
        <v>50922755</v>
      </c>
      <c r="J211" s="169">
        <v>848659260</v>
      </c>
      <c r="K211" s="130" t="s">
        <v>481</v>
      </c>
      <c r="L211" s="130"/>
      <c r="M211" s="130" t="s">
        <v>9811</v>
      </c>
      <c r="N211" s="130"/>
      <c r="O211" s="130" t="s">
        <v>9832</v>
      </c>
      <c r="P211" s="130" t="s">
        <v>9845</v>
      </c>
      <c r="Q211" s="130" t="s">
        <v>9846</v>
      </c>
      <c r="R211" s="130" t="s">
        <v>9860</v>
      </c>
    </row>
    <row r="212" spans="1:18" ht="19.5" hidden="1" customHeight="1">
      <c r="A212" s="129">
        <v>612</v>
      </c>
      <c r="B212" s="130" t="s">
        <v>974</v>
      </c>
      <c r="C212" s="130" t="s">
        <v>6327</v>
      </c>
      <c r="D212" s="130" t="s">
        <v>5728</v>
      </c>
      <c r="E212" s="130" t="s">
        <v>5709</v>
      </c>
      <c r="F212" s="167">
        <v>832043000</v>
      </c>
      <c r="G212" s="168">
        <v>756402727</v>
      </c>
      <c r="H212" s="130">
        <v>87.745000000000005</v>
      </c>
      <c r="I212" s="169">
        <v>43523941</v>
      </c>
      <c r="J212" s="169">
        <v>705338738</v>
      </c>
      <c r="K212" s="130" t="s">
        <v>6178</v>
      </c>
      <c r="L212" s="130"/>
      <c r="M212" s="130" t="s">
        <v>9823</v>
      </c>
      <c r="N212" s="130"/>
      <c r="O212" s="130" t="s">
        <v>9834</v>
      </c>
      <c r="P212" s="130" t="s">
        <v>9794</v>
      </c>
      <c r="Q212" s="130" t="s">
        <v>9825</v>
      </c>
      <c r="R212" s="130" t="s">
        <v>9860</v>
      </c>
    </row>
    <row r="213" spans="1:18" ht="19.5" hidden="1" customHeight="1">
      <c r="A213" s="129">
        <v>611</v>
      </c>
      <c r="B213" s="130" t="s">
        <v>976</v>
      </c>
      <c r="C213" s="130" t="s">
        <v>6331</v>
      </c>
      <c r="D213" s="130" t="s">
        <v>5831</v>
      </c>
      <c r="E213" s="130" t="s">
        <v>5709</v>
      </c>
      <c r="F213" s="167">
        <v>991100000</v>
      </c>
      <c r="G213" s="168">
        <v>901000000</v>
      </c>
      <c r="H213" s="130">
        <v>87.745000000000005</v>
      </c>
      <c r="I213" s="169">
        <v>48746060</v>
      </c>
      <c r="J213" s="169">
        <v>863239565</v>
      </c>
      <c r="K213" s="130" t="s">
        <v>6178</v>
      </c>
      <c r="L213" s="130"/>
      <c r="M213" s="130" t="s">
        <v>9823</v>
      </c>
      <c r="N213" s="130"/>
      <c r="O213" s="130" t="s">
        <v>9834</v>
      </c>
      <c r="P213" s="130" t="s">
        <v>9794</v>
      </c>
      <c r="Q213" s="130" t="s">
        <v>9825</v>
      </c>
      <c r="R213" s="130" t="s">
        <v>9860</v>
      </c>
    </row>
    <row r="214" spans="1:18" ht="19.5" hidden="1" customHeight="1">
      <c r="A214" s="129">
        <v>610</v>
      </c>
      <c r="B214" s="130" t="s">
        <v>2682</v>
      </c>
      <c r="C214" s="130" t="s">
        <v>6427</v>
      </c>
      <c r="D214" s="130" t="s">
        <v>5713</v>
      </c>
      <c r="E214" s="130" t="s">
        <v>5709</v>
      </c>
      <c r="F214" s="167">
        <v>1264371000</v>
      </c>
      <c r="G214" s="168">
        <v>1149428182</v>
      </c>
      <c r="H214" s="130">
        <v>86.745000000000005</v>
      </c>
      <c r="I214" s="169">
        <v>51458923</v>
      </c>
      <c r="J214" s="169">
        <v>1001809770</v>
      </c>
      <c r="K214" s="130" t="s">
        <v>379</v>
      </c>
      <c r="L214" s="130"/>
      <c r="M214" s="130" t="s">
        <v>9814</v>
      </c>
      <c r="N214" s="130"/>
      <c r="O214" s="130" t="s">
        <v>9858</v>
      </c>
      <c r="P214" s="130" t="s">
        <v>9834</v>
      </c>
      <c r="Q214" s="130" t="s">
        <v>9859</v>
      </c>
      <c r="R214" s="130" t="s">
        <v>9860</v>
      </c>
    </row>
    <row r="215" spans="1:18" ht="19.5" hidden="1" customHeight="1">
      <c r="A215" s="129">
        <v>609</v>
      </c>
      <c r="B215" s="130" t="s">
        <v>930</v>
      </c>
      <c r="C215" s="130" t="s">
        <v>6334</v>
      </c>
      <c r="D215" s="130" t="s">
        <v>9864</v>
      </c>
      <c r="E215" s="130" t="s">
        <v>5709</v>
      </c>
      <c r="F215" s="167">
        <v>575982000</v>
      </c>
      <c r="G215" s="168">
        <v>523620001</v>
      </c>
      <c r="H215" s="130">
        <v>87.745000000000005</v>
      </c>
      <c r="I215" s="169">
        <v>26163513</v>
      </c>
      <c r="J215" s="169">
        <v>435673136</v>
      </c>
      <c r="K215" s="130" t="s">
        <v>496</v>
      </c>
      <c r="L215" s="130"/>
      <c r="M215" s="130" t="s">
        <v>9811</v>
      </c>
      <c r="N215" s="130"/>
      <c r="O215" s="130" t="s">
        <v>9865</v>
      </c>
      <c r="P215" s="130" t="s">
        <v>9866</v>
      </c>
      <c r="Q215" s="130" t="s">
        <v>9867</v>
      </c>
      <c r="R215" s="130" t="s">
        <v>9860</v>
      </c>
    </row>
    <row r="216" spans="1:18" ht="19.5" hidden="1" customHeight="1">
      <c r="A216" s="129">
        <v>608</v>
      </c>
      <c r="B216" s="130" t="s">
        <v>2688</v>
      </c>
      <c r="C216" s="130" t="s">
        <v>6421</v>
      </c>
      <c r="D216" s="130" t="s">
        <v>5713</v>
      </c>
      <c r="E216" s="130" t="s">
        <v>5709</v>
      </c>
      <c r="F216" s="167">
        <v>1208657000</v>
      </c>
      <c r="G216" s="168">
        <v>1098779091</v>
      </c>
      <c r="H216" s="130">
        <v>86.745000000000005</v>
      </c>
      <c r="I216" s="169">
        <v>56571928</v>
      </c>
      <c r="J216" s="169">
        <v>1056921093</v>
      </c>
      <c r="K216" s="130" t="s">
        <v>422</v>
      </c>
      <c r="L216" s="130"/>
      <c r="M216" s="130" t="s">
        <v>9814</v>
      </c>
      <c r="N216" s="130"/>
      <c r="O216" s="130" t="s">
        <v>9858</v>
      </c>
      <c r="P216" s="130" t="s">
        <v>9834</v>
      </c>
      <c r="Q216" s="130" t="s">
        <v>9859</v>
      </c>
      <c r="R216" s="130" t="s">
        <v>9860</v>
      </c>
    </row>
    <row r="217" spans="1:18" ht="19.5" hidden="1" customHeight="1">
      <c r="A217" s="129">
        <v>607</v>
      </c>
      <c r="B217" s="130" t="s">
        <v>2685</v>
      </c>
      <c r="C217" s="130" t="s">
        <v>6424</v>
      </c>
      <c r="D217" s="130" t="s">
        <v>5713</v>
      </c>
      <c r="E217" s="130" t="s">
        <v>5709</v>
      </c>
      <c r="F217" s="167">
        <v>1503293000</v>
      </c>
      <c r="G217" s="168">
        <v>1366630000</v>
      </c>
      <c r="H217" s="130">
        <v>86.745000000000005</v>
      </c>
      <c r="I217" s="169">
        <v>80317057</v>
      </c>
      <c r="J217" s="169">
        <v>1302781633</v>
      </c>
      <c r="K217" s="130" t="s">
        <v>422</v>
      </c>
      <c r="L217" s="130"/>
      <c r="M217" s="130" t="s">
        <v>9814</v>
      </c>
      <c r="N217" s="130"/>
      <c r="O217" s="130" t="s">
        <v>9858</v>
      </c>
      <c r="P217" s="130" t="s">
        <v>9834</v>
      </c>
      <c r="Q217" s="130" t="s">
        <v>9859</v>
      </c>
      <c r="R217" s="130" t="s">
        <v>9860</v>
      </c>
    </row>
    <row r="218" spans="1:18" ht="19.5" hidden="1" customHeight="1">
      <c r="A218" s="129">
        <v>606</v>
      </c>
      <c r="B218" s="130" t="s">
        <v>1272</v>
      </c>
      <c r="C218" s="130" t="s">
        <v>6453</v>
      </c>
      <c r="D218" s="130" t="s">
        <v>5713</v>
      </c>
      <c r="E218" s="130" t="s">
        <v>5709</v>
      </c>
      <c r="F218" s="167">
        <v>755737000</v>
      </c>
      <c r="G218" s="168">
        <v>687033637</v>
      </c>
      <c r="H218" s="130">
        <v>87.745000000000005</v>
      </c>
      <c r="I218" s="169">
        <v>36569980</v>
      </c>
      <c r="J218" s="169">
        <v>661676595</v>
      </c>
      <c r="K218" s="130" t="s">
        <v>422</v>
      </c>
      <c r="L218" s="130"/>
      <c r="M218" s="130" t="s">
        <v>9814</v>
      </c>
      <c r="N218" s="130"/>
      <c r="O218" s="130" t="s">
        <v>9858</v>
      </c>
      <c r="P218" s="130" t="s">
        <v>9834</v>
      </c>
      <c r="Q218" s="130" t="s">
        <v>9859</v>
      </c>
      <c r="R218" s="130" t="s">
        <v>9860</v>
      </c>
    </row>
    <row r="219" spans="1:18" ht="19.5" hidden="1" customHeight="1">
      <c r="A219" s="129">
        <v>605</v>
      </c>
      <c r="B219" s="130" t="s">
        <v>1255</v>
      </c>
      <c r="C219" s="130" t="s">
        <v>6407</v>
      </c>
      <c r="D219" s="130" t="s">
        <v>5713</v>
      </c>
      <c r="E219" s="130" t="s">
        <v>5709</v>
      </c>
      <c r="F219" s="167">
        <v>2195945000</v>
      </c>
      <c r="G219" s="168">
        <v>1996313637</v>
      </c>
      <c r="H219" s="130">
        <v>86.745000000000005</v>
      </c>
      <c r="I219" s="169">
        <v>105065314</v>
      </c>
      <c r="J219" s="169">
        <v>1901404383</v>
      </c>
      <c r="K219" s="130" t="s">
        <v>550</v>
      </c>
      <c r="L219" s="130"/>
      <c r="M219" s="130" t="s">
        <v>9814</v>
      </c>
      <c r="N219" s="130"/>
      <c r="O219" s="130" t="s">
        <v>9858</v>
      </c>
      <c r="P219" s="130" t="s">
        <v>9834</v>
      </c>
      <c r="Q219" s="130" t="s">
        <v>9868</v>
      </c>
      <c r="R219" s="130" t="s">
        <v>9860</v>
      </c>
    </row>
    <row r="220" spans="1:18" ht="19.5" hidden="1" customHeight="1">
      <c r="A220" s="129">
        <v>604</v>
      </c>
      <c r="B220" s="130" t="s">
        <v>1269</v>
      </c>
      <c r="C220" s="130" t="s">
        <v>6456</v>
      </c>
      <c r="D220" s="130" t="s">
        <v>5713</v>
      </c>
      <c r="E220" s="130" t="s">
        <v>5709</v>
      </c>
      <c r="F220" s="167">
        <v>2376989000</v>
      </c>
      <c r="G220" s="168">
        <v>2160899091</v>
      </c>
      <c r="H220" s="130">
        <v>86.745000000000005</v>
      </c>
      <c r="I220" s="169">
        <v>119863469</v>
      </c>
      <c r="J220" s="169">
        <v>2025977169</v>
      </c>
      <c r="K220" s="130" t="s">
        <v>550</v>
      </c>
      <c r="L220" s="130"/>
      <c r="M220" s="130" t="s">
        <v>9814</v>
      </c>
      <c r="N220" s="130"/>
      <c r="O220" s="130" t="s">
        <v>9858</v>
      </c>
      <c r="P220" s="130" t="s">
        <v>9834</v>
      </c>
      <c r="Q220" s="130" t="s">
        <v>9859</v>
      </c>
      <c r="R220" s="130" t="s">
        <v>9860</v>
      </c>
    </row>
    <row r="221" spans="1:18" ht="19.5" hidden="1" customHeight="1">
      <c r="A221" s="129">
        <v>603</v>
      </c>
      <c r="B221" s="130" t="s">
        <v>4671</v>
      </c>
      <c r="C221" s="130" t="s">
        <v>6631</v>
      </c>
      <c r="D221" s="130" t="s">
        <v>6632</v>
      </c>
      <c r="E221" s="130" t="s">
        <v>5730</v>
      </c>
      <c r="F221" s="167">
        <v>2891827000</v>
      </c>
      <c r="G221" s="168">
        <v>2628933636</v>
      </c>
      <c r="H221" s="130">
        <v>86.745000000000005</v>
      </c>
      <c r="I221" s="169">
        <v>108481076</v>
      </c>
      <c r="J221" s="169">
        <v>2665714105</v>
      </c>
      <c r="K221" s="130" t="s">
        <v>4674</v>
      </c>
      <c r="L221" s="130"/>
      <c r="M221" s="130" t="s">
        <v>9869</v>
      </c>
      <c r="N221" s="130"/>
      <c r="O221" s="130" t="s">
        <v>9870</v>
      </c>
      <c r="P221" s="130" t="s">
        <v>9871</v>
      </c>
      <c r="Q221" s="130" t="s">
        <v>9872</v>
      </c>
      <c r="R221" s="130" t="s">
        <v>9860</v>
      </c>
    </row>
    <row r="222" spans="1:18" ht="19.5" hidden="1" customHeight="1">
      <c r="A222" s="129">
        <v>602</v>
      </c>
      <c r="B222" s="130" t="s">
        <v>1293</v>
      </c>
      <c r="C222" s="130" t="s">
        <v>6430</v>
      </c>
      <c r="D222" s="130" t="s">
        <v>9855</v>
      </c>
      <c r="E222" s="130" t="s">
        <v>5709</v>
      </c>
      <c r="F222" s="167">
        <v>648154100</v>
      </c>
      <c r="G222" s="168">
        <v>589231000</v>
      </c>
      <c r="H222" s="130">
        <v>87.745000000000005</v>
      </c>
      <c r="I222" s="169">
        <v>39717468</v>
      </c>
      <c r="J222" s="169">
        <v>547029734</v>
      </c>
      <c r="K222" s="130" t="s">
        <v>456</v>
      </c>
      <c r="L222" s="130"/>
      <c r="M222" s="130" t="s">
        <v>9814</v>
      </c>
      <c r="N222" s="130"/>
      <c r="O222" s="130" t="s">
        <v>9858</v>
      </c>
      <c r="P222" s="130" t="s">
        <v>9834</v>
      </c>
      <c r="Q222" s="130" t="s">
        <v>9859</v>
      </c>
      <c r="R222" s="130" t="s">
        <v>9873</v>
      </c>
    </row>
    <row r="223" spans="1:18" ht="19.5" hidden="1" customHeight="1">
      <c r="A223" s="129">
        <v>601</v>
      </c>
      <c r="B223" s="130" t="s">
        <v>1289</v>
      </c>
      <c r="C223" s="130" t="s">
        <v>6433</v>
      </c>
      <c r="D223" s="130" t="s">
        <v>5728</v>
      </c>
      <c r="E223" s="130" t="s">
        <v>5709</v>
      </c>
      <c r="F223" s="167">
        <v>565465000</v>
      </c>
      <c r="G223" s="168">
        <v>514059091</v>
      </c>
      <c r="H223" s="130">
        <v>87.745000000000005</v>
      </c>
      <c r="I223" s="169">
        <v>25803492</v>
      </c>
      <c r="J223" s="169">
        <v>426363546</v>
      </c>
      <c r="K223" s="130" t="s">
        <v>476</v>
      </c>
      <c r="L223" s="130"/>
      <c r="M223" s="130" t="s">
        <v>9814</v>
      </c>
      <c r="N223" s="130"/>
      <c r="O223" s="130" t="s">
        <v>9858</v>
      </c>
      <c r="P223" s="130" t="s">
        <v>9834</v>
      </c>
      <c r="Q223" s="130" t="s">
        <v>9859</v>
      </c>
      <c r="R223" s="130" t="s">
        <v>9873</v>
      </c>
    </row>
    <row r="224" spans="1:18" ht="19.5" hidden="1" customHeight="1">
      <c r="A224" s="129">
        <v>600</v>
      </c>
      <c r="B224" s="130" t="s">
        <v>1286</v>
      </c>
      <c r="C224" s="130" t="s">
        <v>6436</v>
      </c>
      <c r="D224" s="130" t="s">
        <v>9874</v>
      </c>
      <c r="E224" s="130" t="s">
        <v>5709</v>
      </c>
      <c r="F224" s="167">
        <v>696622300</v>
      </c>
      <c r="G224" s="168">
        <v>633293000</v>
      </c>
      <c r="H224" s="130">
        <v>87.745000000000005</v>
      </c>
      <c r="I224" s="169">
        <v>37124602</v>
      </c>
      <c r="J224" s="169">
        <v>592633041</v>
      </c>
      <c r="K224" s="130" t="s">
        <v>456</v>
      </c>
      <c r="L224" s="130"/>
      <c r="M224" s="130" t="s">
        <v>9814</v>
      </c>
      <c r="N224" s="130"/>
      <c r="O224" s="130" t="s">
        <v>9858</v>
      </c>
      <c r="P224" s="130" t="s">
        <v>9834</v>
      </c>
      <c r="Q224" s="130" t="s">
        <v>9859</v>
      </c>
      <c r="R224" s="130" t="s">
        <v>9873</v>
      </c>
    </row>
    <row r="225" spans="1:18" ht="19.5" hidden="1" customHeight="1">
      <c r="A225" s="129">
        <v>599</v>
      </c>
      <c r="B225" s="130" t="s">
        <v>1283</v>
      </c>
      <c r="C225" s="130" t="s">
        <v>6440</v>
      </c>
      <c r="D225" s="130" t="s">
        <v>5713</v>
      </c>
      <c r="E225" s="130" t="s">
        <v>5709</v>
      </c>
      <c r="F225" s="167">
        <v>2590962000</v>
      </c>
      <c r="G225" s="168">
        <v>2355420000</v>
      </c>
      <c r="H225" s="130">
        <v>86.745000000000005</v>
      </c>
      <c r="I225" s="169">
        <v>96559782</v>
      </c>
      <c r="J225" s="169">
        <v>2286891211</v>
      </c>
      <c r="K225" s="130" t="s">
        <v>345</v>
      </c>
      <c r="L225" s="130"/>
      <c r="M225" s="130" t="s">
        <v>9814</v>
      </c>
      <c r="N225" s="130"/>
      <c r="O225" s="130" t="s">
        <v>9858</v>
      </c>
      <c r="P225" s="130" t="s">
        <v>9834</v>
      </c>
      <c r="Q225" s="130" t="s">
        <v>9859</v>
      </c>
      <c r="R225" s="130" t="s">
        <v>9873</v>
      </c>
    </row>
    <row r="226" spans="1:18" ht="19.5" hidden="1" customHeight="1">
      <c r="A226" s="129">
        <v>598</v>
      </c>
      <c r="B226" s="130" t="s">
        <v>1281</v>
      </c>
      <c r="C226" s="130" t="s">
        <v>6443</v>
      </c>
      <c r="D226" s="130" t="s">
        <v>9875</v>
      </c>
      <c r="E226" s="130" t="s">
        <v>5709</v>
      </c>
      <c r="F226" s="167">
        <v>985702000</v>
      </c>
      <c r="G226" s="168">
        <v>896092728</v>
      </c>
      <c r="H226" s="130">
        <v>87.745000000000005</v>
      </c>
      <c r="I226" s="169">
        <v>54057254</v>
      </c>
      <c r="J226" s="169">
        <v>848797961</v>
      </c>
      <c r="K226" s="130" t="s">
        <v>456</v>
      </c>
      <c r="L226" s="130"/>
      <c r="M226" s="130" t="s">
        <v>9814</v>
      </c>
      <c r="N226" s="130"/>
      <c r="O226" s="130" t="s">
        <v>9858</v>
      </c>
      <c r="P226" s="130" t="s">
        <v>9834</v>
      </c>
      <c r="Q226" s="130" t="s">
        <v>9859</v>
      </c>
      <c r="R226" s="130" t="s">
        <v>9873</v>
      </c>
    </row>
    <row r="227" spans="1:18" ht="19.5" hidden="1" customHeight="1">
      <c r="A227" s="129">
        <v>597</v>
      </c>
      <c r="B227" s="130" t="s">
        <v>2676</v>
      </c>
      <c r="C227" s="130" t="s">
        <v>6403</v>
      </c>
      <c r="D227" s="130" t="s">
        <v>9876</v>
      </c>
      <c r="E227" s="130" t="s">
        <v>5709</v>
      </c>
      <c r="F227" s="167">
        <v>720577000</v>
      </c>
      <c r="G227" s="168">
        <v>655070000</v>
      </c>
      <c r="H227" s="130">
        <v>87.745000000000005</v>
      </c>
      <c r="I227" s="169">
        <v>37670282</v>
      </c>
      <c r="J227" s="169">
        <v>624939275</v>
      </c>
      <c r="K227" s="130" t="s">
        <v>353</v>
      </c>
      <c r="L227" s="130"/>
      <c r="M227" s="130" t="s">
        <v>9814</v>
      </c>
      <c r="N227" s="130"/>
      <c r="O227" s="130" t="s">
        <v>9871</v>
      </c>
      <c r="P227" s="130" t="s">
        <v>9877</v>
      </c>
      <c r="Q227" s="130" t="s">
        <v>9878</v>
      </c>
      <c r="R227" s="130" t="s">
        <v>9873</v>
      </c>
    </row>
    <row r="228" spans="1:18" ht="19.5" hidden="1" customHeight="1">
      <c r="A228" s="129">
        <v>596</v>
      </c>
      <c r="B228" s="130" t="s">
        <v>1275</v>
      </c>
      <c r="C228" s="130" t="s">
        <v>6450</v>
      </c>
      <c r="D228" s="130" t="s">
        <v>9799</v>
      </c>
      <c r="E228" s="130" t="s">
        <v>5709</v>
      </c>
      <c r="F228" s="167">
        <v>1644393000</v>
      </c>
      <c r="G228" s="168">
        <v>1494902727</v>
      </c>
      <c r="H228" s="130">
        <v>86.745000000000005</v>
      </c>
      <c r="I228" s="169">
        <v>83699195</v>
      </c>
      <c r="J228" s="169">
        <v>1416455711</v>
      </c>
      <c r="K228" s="130" t="s">
        <v>345</v>
      </c>
      <c r="L228" s="130"/>
      <c r="M228" s="130" t="s">
        <v>9814</v>
      </c>
      <c r="N228" s="130"/>
      <c r="O228" s="130" t="s">
        <v>9858</v>
      </c>
      <c r="P228" s="130" t="s">
        <v>9834</v>
      </c>
      <c r="Q228" s="130" t="s">
        <v>9859</v>
      </c>
      <c r="R228" s="130" t="s">
        <v>9873</v>
      </c>
    </row>
    <row r="229" spans="1:18" ht="19.5" hidden="1" customHeight="1">
      <c r="A229" s="129">
        <v>595</v>
      </c>
      <c r="B229" s="130" t="s">
        <v>1278</v>
      </c>
      <c r="C229" s="130" t="s">
        <v>6447</v>
      </c>
      <c r="D229" s="130" t="s">
        <v>5844</v>
      </c>
      <c r="E229" s="130" t="s">
        <v>5709</v>
      </c>
      <c r="F229" s="167">
        <v>1689730000</v>
      </c>
      <c r="G229" s="168">
        <v>1536118182</v>
      </c>
      <c r="H229" s="130">
        <v>86.745000000000005</v>
      </c>
      <c r="I229" s="169">
        <v>79807441</v>
      </c>
      <c r="J229" s="169">
        <v>1456198379</v>
      </c>
      <c r="K229" s="130" t="s">
        <v>345</v>
      </c>
      <c r="L229" s="130"/>
      <c r="M229" s="130" t="s">
        <v>9814</v>
      </c>
      <c r="N229" s="130"/>
      <c r="O229" s="130" t="s">
        <v>9858</v>
      </c>
      <c r="P229" s="130" t="s">
        <v>9834</v>
      </c>
      <c r="Q229" s="130" t="s">
        <v>9859</v>
      </c>
      <c r="R229" s="130" t="s">
        <v>9873</v>
      </c>
    </row>
    <row r="230" spans="1:18" ht="19.5" hidden="1" customHeight="1">
      <c r="A230" s="129">
        <v>594</v>
      </c>
      <c r="B230" s="130" t="s">
        <v>932</v>
      </c>
      <c r="C230" s="130" t="s">
        <v>6389</v>
      </c>
      <c r="D230" s="130" t="s">
        <v>9879</v>
      </c>
      <c r="E230" s="130" t="s">
        <v>5709</v>
      </c>
      <c r="F230" s="167">
        <v>1087293000</v>
      </c>
      <c r="G230" s="168">
        <v>988448182</v>
      </c>
      <c r="H230" s="130">
        <v>87.745000000000005</v>
      </c>
      <c r="I230" s="169">
        <v>61017978</v>
      </c>
      <c r="J230" s="169">
        <v>934491814</v>
      </c>
      <c r="K230" s="130" t="s">
        <v>414</v>
      </c>
      <c r="L230" s="130"/>
      <c r="M230" s="130" t="s">
        <v>9811</v>
      </c>
      <c r="N230" s="130"/>
      <c r="O230" s="130" t="s">
        <v>9849</v>
      </c>
      <c r="P230" s="130" t="s">
        <v>9845</v>
      </c>
      <c r="Q230" s="130" t="s">
        <v>9846</v>
      </c>
      <c r="R230" s="130" t="s">
        <v>9873</v>
      </c>
    </row>
    <row r="231" spans="1:18" ht="19.5" hidden="1" customHeight="1">
      <c r="A231" s="129">
        <v>593</v>
      </c>
      <c r="B231" s="130" t="s">
        <v>934</v>
      </c>
      <c r="C231" s="130" t="s">
        <v>6396</v>
      </c>
      <c r="D231" s="130" t="s">
        <v>5728</v>
      </c>
      <c r="E231" s="130" t="s">
        <v>5709</v>
      </c>
      <c r="F231" s="167">
        <v>1023403000</v>
      </c>
      <c r="G231" s="168">
        <v>930366364</v>
      </c>
      <c r="H231" s="130">
        <v>87.745000000000005</v>
      </c>
      <c r="I231" s="169">
        <v>48957453</v>
      </c>
      <c r="J231" s="169">
        <v>864062122</v>
      </c>
      <c r="K231" s="130" t="s">
        <v>6178</v>
      </c>
      <c r="L231" s="130"/>
      <c r="M231" s="130" t="s">
        <v>9811</v>
      </c>
      <c r="N231" s="130"/>
      <c r="O231" s="130" t="s">
        <v>9832</v>
      </c>
      <c r="P231" s="130" t="s">
        <v>9845</v>
      </c>
      <c r="Q231" s="130" t="s">
        <v>9846</v>
      </c>
      <c r="R231" s="130" t="s">
        <v>9873</v>
      </c>
    </row>
    <row r="232" spans="1:18" ht="19.5" hidden="1" customHeight="1">
      <c r="A232" s="129">
        <v>592</v>
      </c>
      <c r="B232" s="130" t="s">
        <v>1189</v>
      </c>
      <c r="C232" s="130" t="s">
        <v>6084</v>
      </c>
      <c r="D232" s="130" t="s">
        <v>5713</v>
      </c>
      <c r="E232" s="130" t="s">
        <v>5709</v>
      </c>
      <c r="F232" s="167">
        <v>2244734000</v>
      </c>
      <c r="G232" s="168">
        <v>2040667273</v>
      </c>
      <c r="H232" s="130">
        <v>86.745000000000005</v>
      </c>
      <c r="I232" s="169">
        <v>113304654</v>
      </c>
      <c r="J232" s="169">
        <v>1898073647</v>
      </c>
      <c r="K232" s="130" t="s">
        <v>1191</v>
      </c>
      <c r="L232" s="130"/>
      <c r="M232" s="130" t="s">
        <v>9777</v>
      </c>
      <c r="N232" s="130" t="s">
        <v>9777</v>
      </c>
      <c r="O232" s="130" t="s">
        <v>9838</v>
      </c>
      <c r="P232" s="130" t="s">
        <v>9880</v>
      </c>
      <c r="Q232" s="130" t="s">
        <v>9881</v>
      </c>
      <c r="R232" s="130" t="s">
        <v>9873</v>
      </c>
    </row>
    <row r="233" spans="1:18" ht="19.5" hidden="1" customHeight="1">
      <c r="A233" s="129">
        <v>591</v>
      </c>
      <c r="B233" s="130" t="s">
        <v>936</v>
      </c>
      <c r="C233" s="130" t="s">
        <v>6393</v>
      </c>
      <c r="D233" s="130" t="s">
        <v>5713</v>
      </c>
      <c r="E233" s="130" t="s">
        <v>5709</v>
      </c>
      <c r="F233" s="167">
        <v>980529000</v>
      </c>
      <c r="G233" s="168">
        <v>891390000</v>
      </c>
      <c r="H233" s="130">
        <v>87.745000000000005</v>
      </c>
      <c r="I233" s="169">
        <v>49822807</v>
      </c>
      <c r="J233" s="169">
        <v>838206405</v>
      </c>
      <c r="K233" s="130" t="s">
        <v>379</v>
      </c>
      <c r="L233" s="130"/>
      <c r="M233" s="130" t="s">
        <v>9811</v>
      </c>
      <c r="N233" s="130"/>
      <c r="O233" s="130" t="s">
        <v>9832</v>
      </c>
      <c r="P233" s="130" t="s">
        <v>9845</v>
      </c>
      <c r="Q233" s="130" t="s">
        <v>9846</v>
      </c>
      <c r="R233" s="130" t="s">
        <v>9873</v>
      </c>
    </row>
    <row r="234" spans="1:18" ht="19.5" hidden="1" customHeight="1">
      <c r="A234" s="129">
        <v>590</v>
      </c>
      <c r="B234" s="130" t="s">
        <v>938</v>
      </c>
      <c r="C234" s="130" t="s">
        <v>6338</v>
      </c>
      <c r="D234" s="130" t="s">
        <v>9874</v>
      </c>
      <c r="E234" s="130" t="s">
        <v>5709</v>
      </c>
      <c r="F234" s="167">
        <v>569000000</v>
      </c>
      <c r="G234" s="168">
        <v>517272728</v>
      </c>
      <c r="H234" s="130">
        <v>87.745000000000005</v>
      </c>
      <c r="I234" s="169">
        <v>29297034</v>
      </c>
      <c r="J234" s="169">
        <v>469451961</v>
      </c>
      <c r="K234" s="130" t="s">
        <v>507</v>
      </c>
      <c r="L234" s="130"/>
      <c r="M234" s="130" t="s">
        <v>9811</v>
      </c>
      <c r="N234" s="130"/>
      <c r="O234" s="130" t="s">
        <v>9882</v>
      </c>
      <c r="P234" s="130" t="s">
        <v>9866</v>
      </c>
      <c r="Q234" s="130" t="s">
        <v>9867</v>
      </c>
      <c r="R234" s="130" t="s">
        <v>9873</v>
      </c>
    </row>
    <row r="235" spans="1:18" ht="19.5" hidden="1" customHeight="1">
      <c r="A235" s="129">
        <v>589</v>
      </c>
      <c r="B235" s="130" t="s">
        <v>6480</v>
      </c>
      <c r="C235" s="130" t="s">
        <v>6479</v>
      </c>
      <c r="D235" s="130" t="s">
        <v>5713</v>
      </c>
      <c r="E235" s="130" t="s">
        <v>5709</v>
      </c>
      <c r="F235" s="167">
        <v>914977000</v>
      </c>
      <c r="G235" s="168">
        <v>831797273</v>
      </c>
      <c r="H235" s="130">
        <v>87.745000000000005</v>
      </c>
      <c r="I235" s="169">
        <v>43380063</v>
      </c>
      <c r="J235" s="169">
        <v>786132316</v>
      </c>
      <c r="K235" s="130" t="s">
        <v>5749</v>
      </c>
      <c r="L235" s="130"/>
      <c r="M235" s="130" t="s">
        <v>9883</v>
      </c>
      <c r="N235" s="130"/>
      <c r="O235" s="130"/>
      <c r="P235" s="130" t="s">
        <v>9834</v>
      </c>
      <c r="Q235" s="130" t="s">
        <v>9884</v>
      </c>
      <c r="R235" s="130" t="s">
        <v>9873</v>
      </c>
    </row>
    <row r="236" spans="1:18" ht="19.5" hidden="1" customHeight="1">
      <c r="A236" s="129">
        <v>588</v>
      </c>
      <c r="B236" s="130" t="s">
        <v>2755</v>
      </c>
      <c r="C236" s="130" t="s">
        <v>6528</v>
      </c>
      <c r="D236" s="130" t="s">
        <v>9885</v>
      </c>
      <c r="E236" s="130" t="s">
        <v>5709</v>
      </c>
      <c r="F236" s="167">
        <v>2460654000</v>
      </c>
      <c r="G236" s="168">
        <v>2236958182</v>
      </c>
      <c r="H236" s="130">
        <v>86.745000000000005</v>
      </c>
      <c r="I236" s="169">
        <v>100668461</v>
      </c>
      <c r="J236" s="169">
        <v>2159053757</v>
      </c>
      <c r="K236" s="130" t="s">
        <v>345</v>
      </c>
      <c r="L236" s="130"/>
      <c r="M236" s="130" t="s">
        <v>9886</v>
      </c>
      <c r="N236" s="130"/>
      <c r="O236" s="130" t="s">
        <v>9887</v>
      </c>
      <c r="P236" s="130" t="s">
        <v>9858</v>
      </c>
      <c r="Q236" s="130" t="s">
        <v>9842</v>
      </c>
      <c r="R236" s="130" t="s">
        <v>9888</v>
      </c>
    </row>
    <row r="237" spans="1:18" ht="19.5" hidden="1" customHeight="1">
      <c r="A237" s="129">
        <v>587</v>
      </c>
      <c r="B237" s="130" t="s">
        <v>2758</v>
      </c>
      <c r="C237" s="130" t="s">
        <v>6524</v>
      </c>
      <c r="D237" s="130" t="s">
        <v>9889</v>
      </c>
      <c r="E237" s="130" t="s">
        <v>5709</v>
      </c>
      <c r="F237" s="167">
        <v>2351445000</v>
      </c>
      <c r="G237" s="168">
        <v>2137677273</v>
      </c>
      <c r="H237" s="130">
        <v>86.745000000000005</v>
      </c>
      <c r="I237" s="169">
        <v>118478570</v>
      </c>
      <c r="J237" s="169">
        <v>2032705186</v>
      </c>
      <c r="K237" s="130" t="s">
        <v>345</v>
      </c>
      <c r="L237" s="130"/>
      <c r="M237" s="130" t="s">
        <v>9886</v>
      </c>
      <c r="N237" s="130"/>
      <c r="O237" s="130" t="s">
        <v>9887</v>
      </c>
      <c r="P237" s="130" t="s">
        <v>9858</v>
      </c>
      <c r="Q237" s="130" t="s">
        <v>9842</v>
      </c>
      <c r="R237" s="130" t="s">
        <v>9888</v>
      </c>
    </row>
    <row r="238" spans="1:18" ht="19.5" hidden="1" customHeight="1">
      <c r="A238" s="129">
        <v>586</v>
      </c>
      <c r="B238" s="130" t="s">
        <v>2752</v>
      </c>
      <c r="C238" s="130" t="s">
        <v>6532</v>
      </c>
      <c r="D238" s="130" t="s">
        <v>5728</v>
      </c>
      <c r="E238" s="130" t="s">
        <v>5709</v>
      </c>
      <c r="F238" s="167">
        <v>599639700</v>
      </c>
      <c r="G238" s="168">
        <v>545127000</v>
      </c>
      <c r="H238" s="130">
        <v>87.745000000000005</v>
      </c>
      <c r="I238" s="169">
        <v>36418493</v>
      </c>
      <c r="J238" s="169">
        <v>502329642</v>
      </c>
      <c r="K238" s="130" t="s">
        <v>456</v>
      </c>
      <c r="L238" s="130"/>
      <c r="M238" s="130" t="s">
        <v>9886</v>
      </c>
      <c r="N238" s="130"/>
      <c r="O238" s="130" t="s">
        <v>9887</v>
      </c>
      <c r="P238" s="130" t="s">
        <v>9858</v>
      </c>
      <c r="Q238" s="130" t="s">
        <v>9842</v>
      </c>
      <c r="R238" s="130" t="s">
        <v>9888</v>
      </c>
    </row>
    <row r="239" spans="1:18" ht="19.5" hidden="1" customHeight="1">
      <c r="A239" s="129">
        <v>585</v>
      </c>
      <c r="B239" s="130" t="s">
        <v>4562</v>
      </c>
      <c r="C239" s="130" t="s">
        <v>6521</v>
      </c>
      <c r="D239" s="130" t="s">
        <v>6486</v>
      </c>
      <c r="E239" s="130" t="s">
        <v>5709</v>
      </c>
      <c r="F239" s="167">
        <v>2131822000</v>
      </c>
      <c r="G239" s="168">
        <v>1938020000</v>
      </c>
      <c r="H239" s="130">
        <v>86.745000000000005</v>
      </c>
      <c r="I239" s="169">
        <v>166107504</v>
      </c>
      <c r="J239" s="169">
        <v>1777788855</v>
      </c>
      <c r="K239" s="130" t="s">
        <v>425</v>
      </c>
      <c r="L239" s="130"/>
      <c r="M239" s="130" t="s">
        <v>9886</v>
      </c>
      <c r="N239" s="130" t="s">
        <v>9886</v>
      </c>
      <c r="O239" s="130" t="s">
        <v>9890</v>
      </c>
      <c r="P239" s="130" t="s">
        <v>9858</v>
      </c>
      <c r="Q239" s="130" t="s">
        <v>9891</v>
      </c>
      <c r="R239" s="130" t="s">
        <v>9888</v>
      </c>
    </row>
    <row r="240" spans="1:18" ht="19.5" hidden="1" customHeight="1">
      <c r="A240" s="129">
        <v>584</v>
      </c>
      <c r="B240" s="130" t="s">
        <v>2749</v>
      </c>
      <c r="C240" s="130" t="s">
        <v>6536</v>
      </c>
      <c r="D240" s="130" t="s">
        <v>5713</v>
      </c>
      <c r="E240" s="130" t="s">
        <v>5709</v>
      </c>
      <c r="F240" s="167">
        <v>2536585000</v>
      </c>
      <c r="G240" s="168">
        <v>2305986364</v>
      </c>
      <c r="H240" s="130">
        <v>86.745000000000005</v>
      </c>
      <c r="I240" s="169">
        <v>100504777</v>
      </c>
      <c r="J240" s="169">
        <v>2240749297</v>
      </c>
      <c r="K240" s="130" t="s">
        <v>345</v>
      </c>
      <c r="L240" s="130"/>
      <c r="M240" s="130" t="s">
        <v>9886</v>
      </c>
      <c r="N240" s="130"/>
      <c r="O240" s="130" t="s">
        <v>9887</v>
      </c>
      <c r="P240" s="130" t="s">
        <v>9858</v>
      </c>
      <c r="Q240" s="130" t="s">
        <v>9842</v>
      </c>
      <c r="R240" s="130" t="s">
        <v>9888</v>
      </c>
    </row>
    <row r="241" spans="1:18" ht="19.5" hidden="1" customHeight="1">
      <c r="A241" s="129">
        <v>583</v>
      </c>
      <c r="B241" s="130" t="s">
        <v>1265</v>
      </c>
      <c r="C241" s="130" t="s">
        <v>6459</v>
      </c>
      <c r="D241" s="130" t="s">
        <v>9857</v>
      </c>
      <c r="E241" s="130" t="s">
        <v>5709</v>
      </c>
      <c r="F241" s="167">
        <v>785301000</v>
      </c>
      <c r="G241" s="168">
        <v>713910000</v>
      </c>
      <c r="H241" s="130">
        <v>87.745000000000005</v>
      </c>
      <c r="I241" s="169">
        <v>39436167</v>
      </c>
      <c r="J241" s="169">
        <v>686110378</v>
      </c>
      <c r="K241" s="130" t="s">
        <v>456</v>
      </c>
      <c r="L241" s="130"/>
      <c r="M241" s="130" t="s">
        <v>9814</v>
      </c>
      <c r="N241" s="130"/>
      <c r="O241" s="130" t="s">
        <v>9858</v>
      </c>
      <c r="P241" s="130" t="s">
        <v>9834</v>
      </c>
      <c r="Q241" s="130" t="s">
        <v>9859</v>
      </c>
      <c r="R241" s="130" t="s">
        <v>9888</v>
      </c>
    </row>
    <row r="242" spans="1:18" ht="19.5" hidden="1" customHeight="1">
      <c r="A242" s="129">
        <v>582</v>
      </c>
      <c r="B242" s="130" t="s">
        <v>4570</v>
      </c>
      <c r="C242" s="130" t="s">
        <v>6539</v>
      </c>
      <c r="D242" s="130" t="s">
        <v>5713</v>
      </c>
      <c r="E242" s="130" t="s">
        <v>5709</v>
      </c>
      <c r="F242" s="167">
        <v>3241783000</v>
      </c>
      <c r="G242" s="168">
        <v>2947075454</v>
      </c>
      <c r="H242" s="130">
        <v>86.745000000000005</v>
      </c>
      <c r="I242" s="169">
        <v>160099847</v>
      </c>
      <c r="J242" s="169">
        <v>2668788191</v>
      </c>
      <c r="K242" s="130" t="s">
        <v>364</v>
      </c>
      <c r="L242" s="130"/>
      <c r="M242" s="130" t="s">
        <v>9886</v>
      </c>
      <c r="N242" s="130" t="s">
        <v>9886</v>
      </c>
      <c r="O242" s="130" t="s">
        <v>9892</v>
      </c>
      <c r="P242" s="130" t="s">
        <v>9858</v>
      </c>
      <c r="Q242" s="130" t="s">
        <v>9842</v>
      </c>
      <c r="R242" s="130" t="s">
        <v>9893</v>
      </c>
    </row>
    <row r="243" spans="1:18" ht="19.5" hidden="1" customHeight="1">
      <c r="A243" s="129">
        <v>581</v>
      </c>
      <c r="B243" s="130" t="s">
        <v>2743</v>
      </c>
      <c r="C243" s="130" t="s">
        <v>6545</v>
      </c>
      <c r="D243" s="130" t="s">
        <v>9894</v>
      </c>
      <c r="E243" s="130" t="s">
        <v>5709</v>
      </c>
      <c r="F243" s="167">
        <v>723070000</v>
      </c>
      <c r="G243" s="168">
        <v>657336364</v>
      </c>
      <c r="H243" s="130">
        <v>87.745000000000005</v>
      </c>
      <c r="I243" s="169">
        <v>32984513</v>
      </c>
      <c r="J243" s="169">
        <v>627324924</v>
      </c>
      <c r="K243" s="130" t="s">
        <v>479</v>
      </c>
      <c r="L243" s="130"/>
      <c r="M243" s="130" t="s">
        <v>9886</v>
      </c>
      <c r="N243" s="130"/>
      <c r="O243" s="130" t="s">
        <v>9890</v>
      </c>
      <c r="P243" s="130" t="s">
        <v>9858</v>
      </c>
      <c r="Q243" s="130" t="s">
        <v>9842</v>
      </c>
      <c r="R243" s="130" t="s">
        <v>9893</v>
      </c>
    </row>
    <row r="244" spans="1:18" ht="19.5" hidden="1" customHeight="1">
      <c r="A244" s="129">
        <v>580</v>
      </c>
      <c r="B244" s="130" t="s">
        <v>2791</v>
      </c>
      <c r="C244" s="130" t="s">
        <v>6590</v>
      </c>
      <c r="D244" s="130" t="s">
        <v>5728</v>
      </c>
      <c r="E244" s="130" t="s">
        <v>5709</v>
      </c>
      <c r="F244" s="167">
        <v>1181920000</v>
      </c>
      <c r="G244" s="168">
        <v>1074472728</v>
      </c>
      <c r="H244" s="130">
        <v>86.745000000000005</v>
      </c>
      <c r="I244" s="169">
        <v>44325269</v>
      </c>
      <c r="J244" s="169">
        <v>940230941</v>
      </c>
      <c r="K244" s="130" t="s">
        <v>4576</v>
      </c>
      <c r="L244" s="130"/>
      <c r="M244" s="130" t="s">
        <v>9895</v>
      </c>
      <c r="N244" s="130"/>
      <c r="O244" s="130" t="s">
        <v>9896</v>
      </c>
      <c r="P244" s="130" t="s">
        <v>9865</v>
      </c>
      <c r="Q244" s="130" t="s">
        <v>9897</v>
      </c>
      <c r="R244" s="130" t="s">
        <v>9893</v>
      </c>
    </row>
    <row r="245" spans="1:18" ht="19.5" hidden="1" customHeight="1">
      <c r="A245" s="129">
        <v>579</v>
      </c>
      <c r="B245" s="130" t="s">
        <v>6581</v>
      </c>
      <c r="C245" s="130" t="s">
        <v>6580</v>
      </c>
      <c r="D245" s="130" t="s">
        <v>9898</v>
      </c>
      <c r="E245" s="130" t="s">
        <v>5709</v>
      </c>
      <c r="F245" s="167">
        <v>1634452940</v>
      </c>
      <c r="G245" s="168">
        <v>1515583967</v>
      </c>
      <c r="H245" s="130">
        <v>86.745000000000005</v>
      </c>
      <c r="I245" s="169">
        <v>96113506</v>
      </c>
      <c r="J245" s="169">
        <v>1474171156</v>
      </c>
      <c r="K245" s="130" t="s">
        <v>6579</v>
      </c>
      <c r="L245" s="130"/>
      <c r="M245" s="130" t="s">
        <v>9897</v>
      </c>
      <c r="N245" s="130"/>
      <c r="O245" s="130"/>
      <c r="P245" s="130" t="s">
        <v>9858</v>
      </c>
      <c r="Q245" s="130" t="s">
        <v>9842</v>
      </c>
      <c r="R245" s="130" t="s">
        <v>9893</v>
      </c>
    </row>
    <row r="246" spans="1:18" ht="19.5" hidden="1" customHeight="1">
      <c r="A246" s="129">
        <v>578</v>
      </c>
      <c r="B246" s="130" t="s">
        <v>6485</v>
      </c>
      <c r="C246" s="130" t="s">
        <v>6484</v>
      </c>
      <c r="D246" s="130" t="s">
        <v>6486</v>
      </c>
      <c r="E246" s="130" t="s">
        <v>5711</v>
      </c>
      <c r="F246" s="167">
        <v>13661404000</v>
      </c>
      <c r="G246" s="168">
        <v>12419458182</v>
      </c>
      <c r="H246" s="130">
        <v>81.394999999999996</v>
      </c>
      <c r="I246" s="169">
        <v>799258455</v>
      </c>
      <c r="J246" s="169"/>
      <c r="K246" s="130" t="s">
        <v>313</v>
      </c>
      <c r="L246" s="130"/>
      <c r="M246" s="130" t="s">
        <v>9899</v>
      </c>
      <c r="N246" s="130" t="s">
        <v>9899</v>
      </c>
      <c r="O246" s="130" t="s">
        <v>9871</v>
      </c>
      <c r="P246" s="130" t="s">
        <v>9882</v>
      </c>
      <c r="Q246" s="130" t="s">
        <v>9900</v>
      </c>
      <c r="R246" s="130" t="s">
        <v>9893</v>
      </c>
    </row>
    <row r="247" spans="1:18" ht="19.5" hidden="1" customHeight="1">
      <c r="A247" s="129">
        <v>577</v>
      </c>
      <c r="B247" s="130" t="s">
        <v>1261</v>
      </c>
      <c r="C247" s="130" t="s">
        <v>6462</v>
      </c>
      <c r="D247" s="130" t="s">
        <v>5728</v>
      </c>
      <c r="E247" s="130" t="s">
        <v>5709</v>
      </c>
      <c r="F247" s="167">
        <v>654924000</v>
      </c>
      <c r="G247" s="168">
        <v>595385455</v>
      </c>
      <c r="H247" s="130">
        <v>87.745000000000005</v>
      </c>
      <c r="I247" s="169">
        <v>13037299</v>
      </c>
      <c r="J247" s="169">
        <v>570135194</v>
      </c>
      <c r="K247" s="130" t="s">
        <v>4579</v>
      </c>
      <c r="L247" s="130"/>
      <c r="M247" s="130" t="s">
        <v>9814</v>
      </c>
      <c r="N247" s="130"/>
      <c r="O247" s="130" t="s">
        <v>9901</v>
      </c>
      <c r="P247" s="130" t="s">
        <v>9834</v>
      </c>
      <c r="Q247" s="130" t="s">
        <v>9859</v>
      </c>
      <c r="R247" s="130" t="s">
        <v>9893</v>
      </c>
    </row>
    <row r="248" spans="1:18" ht="19.5" hidden="1" customHeight="1">
      <c r="A248" s="129">
        <v>576</v>
      </c>
      <c r="B248" s="130" t="s">
        <v>2746</v>
      </c>
      <c r="C248" s="130" t="s">
        <v>6542</v>
      </c>
      <c r="D248" s="130" t="s">
        <v>5713</v>
      </c>
      <c r="E248" s="130" t="s">
        <v>5709</v>
      </c>
      <c r="F248" s="167">
        <v>4138803000</v>
      </c>
      <c r="G248" s="168">
        <v>3762548182</v>
      </c>
      <c r="H248" s="130">
        <v>86.745000000000005</v>
      </c>
      <c r="I248" s="169">
        <v>173782874</v>
      </c>
      <c r="J248" s="169">
        <v>3623434246</v>
      </c>
      <c r="K248" s="130" t="s">
        <v>422</v>
      </c>
      <c r="L248" s="130"/>
      <c r="M248" s="130" t="s">
        <v>9886</v>
      </c>
      <c r="N248" s="130"/>
      <c r="O248" s="130" t="s">
        <v>9887</v>
      </c>
      <c r="P248" s="130" t="s">
        <v>9858</v>
      </c>
      <c r="Q248" s="130" t="s">
        <v>9842</v>
      </c>
      <c r="R248" s="130" t="s">
        <v>9893</v>
      </c>
    </row>
    <row r="249" spans="1:18" ht="19.5" hidden="1" customHeight="1">
      <c r="A249" s="129">
        <v>575</v>
      </c>
      <c r="B249" s="130" t="s">
        <v>2713</v>
      </c>
      <c r="C249" s="130" t="s">
        <v>6512</v>
      </c>
      <c r="D249" s="130" t="s">
        <v>5713</v>
      </c>
      <c r="E249" s="130" t="s">
        <v>5709</v>
      </c>
      <c r="F249" s="167">
        <v>1443364000</v>
      </c>
      <c r="G249" s="168">
        <v>1312149091</v>
      </c>
      <c r="H249" s="130">
        <v>86.745000000000005</v>
      </c>
      <c r="I249" s="169">
        <v>69205091</v>
      </c>
      <c r="J249" s="169">
        <v>1234621868</v>
      </c>
      <c r="K249" s="130" t="s">
        <v>550</v>
      </c>
      <c r="L249" s="130"/>
      <c r="M249" s="130" t="s">
        <v>9886</v>
      </c>
      <c r="N249" s="130"/>
      <c r="O249" s="130" t="s">
        <v>9887</v>
      </c>
      <c r="P249" s="130" t="s">
        <v>9858</v>
      </c>
      <c r="Q249" s="130" t="s">
        <v>9844</v>
      </c>
      <c r="R249" s="130" t="s">
        <v>9893</v>
      </c>
    </row>
    <row r="250" spans="1:18" ht="19.5" hidden="1" customHeight="1">
      <c r="A250" s="129">
        <v>574</v>
      </c>
      <c r="B250" s="130" t="s">
        <v>1300</v>
      </c>
      <c r="C250" s="130" t="s">
        <v>6509</v>
      </c>
      <c r="D250" s="130" t="s">
        <v>5713</v>
      </c>
      <c r="E250" s="130" t="s">
        <v>5709</v>
      </c>
      <c r="F250" s="167">
        <v>1202031000</v>
      </c>
      <c r="G250" s="168">
        <v>1092755455</v>
      </c>
      <c r="H250" s="130">
        <v>86.745000000000005</v>
      </c>
      <c r="I250" s="169">
        <v>73534060</v>
      </c>
      <c r="J250" s="169">
        <v>1036446733</v>
      </c>
      <c r="K250" s="130" t="s">
        <v>550</v>
      </c>
      <c r="L250" s="130"/>
      <c r="M250" s="130" t="s">
        <v>9886</v>
      </c>
      <c r="N250" s="130"/>
      <c r="O250" s="130" t="s">
        <v>9887</v>
      </c>
      <c r="P250" s="130" t="s">
        <v>9858</v>
      </c>
      <c r="Q250" s="130" t="s">
        <v>9844</v>
      </c>
      <c r="R250" s="130" t="s">
        <v>9893</v>
      </c>
    </row>
    <row r="251" spans="1:18" ht="19.5" hidden="1" customHeight="1">
      <c r="A251" s="129">
        <v>573</v>
      </c>
      <c r="B251" s="130" t="s">
        <v>2737</v>
      </c>
      <c r="C251" s="130" t="s">
        <v>6552</v>
      </c>
      <c r="D251" s="130" t="s">
        <v>5713</v>
      </c>
      <c r="E251" s="130" t="s">
        <v>5709</v>
      </c>
      <c r="F251" s="167">
        <v>748677000</v>
      </c>
      <c r="G251" s="168">
        <v>680615456</v>
      </c>
      <c r="H251" s="130">
        <v>87.745000000000005</v>
      </c>
      <c r="I251" s="169">
        <v>38275154</v>
      </c>
      <c r="J251" s="169">
        <v>630441214</v>
      </c>
      <c r="K251" s="130" t="s">
        <v>550</v>
      </c>
      <c r="L251" s="130"/>
      <c r="M251" s="130" t="s">
        <v>9886</v>
      </c>
      <c r="N251" s="130"/>
      <c r="O251" s="130" t="s">
        <v>9887</v>
      </c>
      <c r="P251" s="130" t="s">
        <v>9858</v>
      </c>
      <c r="Q251" s="130" t="s">
        <v>9842</v>
      </c>
      <c r="R251" s="130" t="s">
        <v>9893</v>
      </c>
    </row>
    <row r="252" spans="1:18" ht="19.5" hidden="1" customHeight="1">
      <c r="A252" s="129">
        <v>572</v>
      </c>
      <c r="B252" s="130" t="s">
        <v>1303</v>
      </c>
      <c r="C252" s="130" t="s">
        <v>6506</v>
      </c>
      <c r="D252" s="130" t="s">
        <v>5713</v>
      </c>
      <c r="E252" s="130" t="s">
        <v>5709</v>
      </c>
      <c r="F252" s="167">
        <v>1587642000</v>
      </c>
      <c r="G252" s="168">
        <v>1443310909</v>
      </c>
      <c r="H252" s="130">
        <v>86.745000000000005</v>
      </c>
      <c r="I252" s="169">
        <v>82794398</v>
      </c>
      <c r="J252" s="169">
        <v>1382605700</v>
      </c>
      <c r="K252" s="130" t="s">
        <v>550</v>
      </c>
      <c r="L252" s="130"/>
      <c r="M252" s="130" t="s">
        <v>9886</v>
      </c>
      <c r="N252" s="130"/>
      <c r="O252" s="130" t="s">
        <v>9887</v>
      </c>
      <c r="P252" s="130" t="s">
        <v>9858</v>
      </c>
      <c r="Q252" s="130" t="s">
        <v>9844</v>
      </c>
      <c r="R252" s="130" t="s">
        <v>9893</v>
      </c>
    </row>
    <row r="253" spans="1:18" ht="19.5" hidden="1" customHeight="1">
      <c r="A253" s="129">
        <v>571</v>
      </c>
      <c r="B253" s="130" t="s">
        <v>2716</v>
      </c>
      <c r="C253" s="130" t="s">
        <v>6518</v>
      </c>
      <c r="D253" s="130" t="s">
        <v>5713</v>
      </c>
      <c r="E253" s="130" t="s">
        <v>5709</v>
      </c>
      <c r="F253" s="167">
        <v>926163000</v>
      </c>
      <c r="G253" s="168">
        <v>841966364</v>
      </c>
      <c r="H253" s="130">
        <v>87.745000000000005</v>
      </c>
      <c r="I253" s="169">
        <v>40505738</v>
      </c>
      <c r="J253" s="169">
        <v>804354040</v>
      </c>
      <c r="K253" s="130" t="s">
        <v>481</v>
      </c>
      <c r="L253" s="130"/>
      <c r="M253" s="130" t="s">
        <v>9886</v>
      </c>
      <c r="N253" s="130"/>
      <c r="O253" s="130" t="s">
        <v>9887</v>
      </c>
      <c r="P253" s="130" t="s">
        <v>9858</v>
      </c>
      <c r="Q253" s="130" t="s">
        <v>9902</v>
      </c>
      <c r="R253" s="130" t="s">
        <v>9893</v>
      </c>
    </row>
    <row r="254" spans="1:18" ht="19.5" hidden="1" customHeight="1">
      <c r="A254" s="129">
        <v>570</v>
      </c>
      <c r="B254" s="130" t="s">
        <v>2725</v>
      </c>
      <c r="C254" s="130" t="s">
        <v>6565</v>
      </c>
      <c r="D254" s="130" t="s">
        <v>9903</v>
      </c>
      <c r="E254" s="130" t="s">
        <v>5709</v>
      </c>
      <c r="F254" s="167">
        <v>589780000</v>
      </c>
      <c r="G254" s="168">
        <v>536163636</v>
      </c>
      <c r="H254" s="130">
        <v>87.745000000000005</v>
      </c>
      <c r="I254" s="169">
        <v>30297516</v>
      </c>
      <c r="J254" s="169">
        <v>508934912</v>
      </c>
      <c r="K254" s="130" t="s">
        <v>422</v>
      </c>
      <c r="L254" s="130"/>
      <c r="M254" s="130" t="s">
        <v>9886</v>
      </c>
      <c r="N254" s="130"/>
      <c r="O254" s="130" t="s">
        <v>9887</v>
      </c>
      <c r="P254" s="130" t="s">
        <v>9858</v>
      </c>
      <c r="Q254" s="130" t="s">
        <v>9842</v>
      </c>
      <c r="R254" s="130" t="s">
        <v>9893</v>
      </c>
    </row>
    <row r="255" spans="1:18" ht="19.5" hidden="1" customHeight="1">
      <c r="A255" s="129">
        <v>569</v>
      </c>
      <c r="B255" s="130" t="s">
        <v>2679</v>
      </c>
      <c r="C255" s="130" t="s">
        <v>6475</v>
      </c>
      <c r="D255" s="130" t="s">
        <v>5728</v>
      </c>
      <c r="E255" s="130" t="s">
        <v>5709</v>
      </c>
      <c r="F255" s="167">
        <v>684216000</v>
      </c>
      <c r="G255" s="168">
        <v>622014545</v>
      </c>
      <c r="H255" s="130">
        <v>87.745000000000005</v>
      </c>
      <c r="I255" s="169">
        <v>34862700</v>
      </c>
      <c r="J255" s="169">
        <v>590531489</v>
      </c>
      <c r="K255" s="130" t="s">
        <v>6178</v>
      </c>
      <c r="L255" s="130"/>
      <c r="M255" s="130" t="s">
        <v>9814</v>
      </c>
      <c r="N255" s="130"/>
      <c r="O255" s="130" t="s">
        <v>9858</v>
      </c>
      <c r="P255" s="130" t="s">
        <v>9834</v>
      </c>
      <c r="Q255" s="130" t="s">
        <v>9859</v>
      </c>
      <c r="R255" s="130" t="s">
        <v>9893</v>
      </c>
    </row>
    <row r="256" spans="1:18" ht="19.5" hidden="1" customHeight="1">
      <c r="A256" s="129">
        <v>568</v>
      </c>
      <c r="B256" s="130" t="s">
        <v>2740</v>
      </c>
      <c r="C256" s="130" t="s">
        <v>6549</v>
      </c>
      <c r="D256" s="130" t="s">
        <v>5844</v>
      </c>
      <c r="E256" s="130" t="s">
        <v>5709</v>
      </c>
      <c r="F256" s="167">
        <v>679419000</v>
      </c>
      <c r="G256" s="168">
        <v>617653637</v>
      </c>
      <c r="H256" s="130">
        <v>87.745000000000005</v>
      </c>
      <c r="I256" s="169">
        <v>40242000</v>
      </c>
      <c r="J256" s="169">
        <v>585615560</v>
      </c>
      <c r="K256" s="130" t="s">
        <v>481</v>
      </c>
      <c r="L256" s="130"/>
      <c r="M256" s="130" t="s">
        <v>9886</v>
      </c>
      <c r="N256" s="130"/>
      <c r="O256" s="130" t="s">
        <v>9887</v>
      </c>
      <c r="P256" s="130" t="s">
        <v>9858</v>
      </c>
      <c r="Q256" s="130" t="s">
        <v>9842</v>
      </c>
      <c r="R256" s="130" t="s">
        <v>9893</v>
      </c>
    </row>
    <row r="257" spans="1:18" ht="19.5" hidden="1" customHeight="1">
      <c r="A257" s="129">
        <v>567</v>
      </c>
      <c r="B257" s="130" t="s">
        <v>2706</v>
      </c>
      <c r="C257" s="130" t="s">
        <v>6502</v>
      </c>
      <c r="D257" s="130" t="s">
        <v>9904</v>
      </c>
      <c r="E257" s="130" t="s">
        <v>5709</v>
      </c>
      <c r="F257" s="167">
        <v>1102621000</v>
      </c>
      <c r="G257" s="168">
        <v>1002383000</v>
      </c>
      <c r="H257" s="130">
        <v>86.745000000000005</v>
      </c>
      <c r="I257" s="169">
        <v>60800357</v>
      </c>
      <c r="J257" s="169">
        <v>923326255</v>
      </c>
      <c r="K257" s="130" t="s">
        <v>466</v>
      </c>
      <c r="L257" s="130"/>
      <c r="M257" s="130" t="s">
        <v>9886</v>
      </c>
      <c r="N257" s="130"/>
      <c r="O257" s="130" t="s">
        <v>9905</v>
      </c>
      <c r="P257" s="130" t="s">
        <v>9906</v>
      </c>
      <c r="Q257" s="130" t="s">
        <v>9907</v>
      </c>
      <c r="R257" s="130" t="s">
        <v>9893</v>
      </c>
    </row>
    <row r="258" spans="1:18" ht="19.5" hidden="1" customHeight="1">
      <c r="A258" s="129">
        <v>566</v>
      </c>
      <c r="B258" s="130" t="s">
        <v>1258</v>
      </c>
      <c r="C258" s="130" t="s">
        <v>6471</v>
      </c>
      <c r="D258" s="130" t="s">
        <v>9908</v>
      </c>
      <c r="E258" s="130" t="s">
        <v>5709</v>
      </c>
      <c r="F258" s="167">
        <v>988179000</v>
      </c>
      <c r="G258" s="168">
        <v>898344545</v>
      </c>
      <c r="H258" s="130">
        <v>87.745000000000005</v>
      </c>
      <c r="I258" s="169">
        <v>37569566</v>
      </c>
      <c r="J258" s="169">
        <v>859416715</v>
      </c>
      <c r="K258" s="130" t="s">
        <v>379</v>
      </c>
      <c r="L258" s="130"/>
      <c r="M258" s="130" t="s">
        <v>9814</v>
      </c>
      <c r="N258" s="130"/>
      <c r="O258" s="130" t="s">
        <v>9858</v>
      </c>
      <c r="P258" s="130" t="s">
        <v>9834</v>
      </c>
      <c r="Q258" s="130" t="s">
        <v>9859</v>
      </c>
      <c r="R258" s="130" t="s">
        <v>9893</v>
      </c>
    </row>
    <row r="259" spans="1:18" ht="19.5" hidden="1" customHeight="1">
      <c r="A259" s="129">
        <v>565</v>
      </c>
      <c r="B259" s="130" t="s">
        <v>2734</v>
      </c>
      <c r="C259" s="130" t="s">
        <v>6555</v>
      </c>
      <c r="D259" s="130" t="s">
        <v>9909</v>
      </c>
      <c r="E259" s="130" t="s">
        <v>5709</v>
      </c>
      <c r="F259" s="167">
        <v>1027719000</v>
      </c>
      <c r="G259" s="168">
        <v>934290000</v>
      </c>
      <c r="H259" s="130">
        <v>87.745000000000005</v>
      </c>
      <c r="I259" s="169">
        <v>55665448</v>
      </c>
      <c r="J259" s="169">
        <v>883708359</v>
      </c>
      <c r="K259" s="130" t="s">
        <v>379</v>
      </c>
      <c r="L259" s="130"/>
      <c r="M259" s="130" t="s">
        <v>9886</v>
      </c>
      <c r="N259" s="130"/>
      <c r="O259" s="130" t="s">
        <v>9887</v>
      </c>
      <c r="P259" s="130" t="s">
        <v>9858</v>
      </c>
      <c r="Q259" s="130" t="s">
        <v>9842</v>
      </c>
      <c r="R259" s="130" t="s">
        <v>9893</v>
      </c>
    </row>
    <row r="260" spans="1:18" ht="19.5" hidden="1" customHeight="1">
      <c r="A260" s="129">
        <v>564</v>
      </c>
      <c r="B260" s="130" t="s">
        <v>2788</v>
      </c>
      <c r="C260" s="130" t="s">
        <v>6593</v>
      </c>
      <c r="D260" s="130" t="s">
        <v>5713</v>
      </c>
      <c r="E260" s="130" t="s">
        <v>5709</v>
      </c>
      <c r="F260" s="167">
        <v>1325244000</v>
      </c>
      <c r="G260" s="168">
        <v>1204767274</v>
      </c>
      <c r="H260" s="130">
        <v>86.745000000000005</v>
      </c>
      <c r="I260" s="169">
        <v>97224667</v>
      </c>
      <c r="J260" s="169">
        <v>1138901720</v>
      </c>
      <c r="K260" s="130" t="s">
        <v>388</v>
      </c>
      <c r="L260" s="130"/>
      <c r="M260" s="130" t="s">
        <v>9895</v>
      </c>
      <c r="N260" s="130"/>
      <c r="O260" s="130" t="s">
        <v>9892</v>
      </c>
      <c r="P260" s="130" t="s">
        <v>9865</v>
      </c>
      <c r="Q260" s="130" t="s">
        <v>9897</v>
      </c>
      <c r="R260" s="130" t="s">
        <v>9893</v>
      </c>
    </row>
    <row r="261" spans="1:18" ht="19.5" hidden="1" customHeight="1">
      <c r="A261" s="129">
        <v>563</v>
      </c>
      <c r="B261" s="130" t="s">
        <v>4606</v>
      </c>
      <c r="C261" s="130" t="s">
        <v>9910</v>
      </c>
      <c r="D261" s="130" t="s">
        <v>9911</v>
      </c>
      <c r="E261" s="130" t="s">
        <v>5709</v>
      </c>
      <c r="F261" s="167"/>
      <c r="G261" s="168">
        <v>655070000</v>
      </c>
      <c r="H261" s="130"/>
      <c r="I261" s="169">
        <v>0</v>
      </c>
      <c r="J261" s="169"/>
      <c r="K261" s="130" t="s">
        <v>353</v>
      </c>
      <c r="L261" s="130"/>
      <c r="M261" s="130" t="s">
        <v>9895</v>
      </c>
      <c r="N261" s="130"/>
      <c r="O261" s="130" t="s">
        <v>9912</v>
      </c>
      <c r="P261" s="130" t="s">
        <v>9913</v>
      </c>
      <c r="Q261" s="130" t="s">
        <v>9914</v>
      </c>
      <c r="R261" s="130" t="s">
        <v>9915</v>
      </c>
    </row>
    <row r="262" spans="1:18" ht="19.5" hidden="1" customHeight="1">
      <c r="A262" s="129">
        <v>562</v>
      </c>
      <c r="B262" s="130" t="s">
        <v>2785</v>
      </c>
      <c r="C262" s="130" t="s">
        <v>6596</v>
      </c>
      <c r="D262" s="130" t="s">
        <v>5713</v>
      </c>
      <c r="E262" s="130" t="s">
        <v>5709</v>
      </c>
      <c r="F262" s="167">
        <v>1338014000</v>
      </c>
      <c r="G262" s="168">
        <v>1216376364</v>
      </c>
      <c r="H262" s="130">
        <v>86.745000000000005</v>
      </c>
      <c r="I262" s="169">
        <v>65744916</v>
      </c>
      <c r="J262" s="169">
        <v>1171120638</v>
      </c>
      <c r="K262" s="130" t="s">
        <v>422</v>
      </c>
      <c r="L262" s="130"/>
      <c r="M262" s="130" t="s">
        <v>9895</v>
      </c>
      <c r="N262" s="130"/>
      <c r="O262" s="130" t="s">
        <v>9892</v>
      </c>
      <c r="P262" s="130" t="s">
        <v>9865</v>
      </c>
      <c r="Q262" s="130" t="s">
        <v>9897</v>
      </c>
      <c r="R262" s="130" t="s">
        <v>9915</v>
      </c>
    </row>
    <row r="263" spans="1:18" ht="19.5" hidden="1" customHeight="1">
      <c r="A263" s="129">
        <v>561</v>
      </c>
      <c r="B263" s="130" t="s">
        <v>2776</v>
      </c>
      <c r="C263" s="130" t="s">
        <v>6605</v>
      </c>
      <c r="D263" s="130" t="s">
        <v>5713</v>
      </c>
      <c r="E263" s="130" t="s">
        <v>5709</v>
      </c>
      <c r="F263" s="167">
        <v>1571766000</v>
      </c>
      <c r="G263" s="168">
        <v>1428878183</v>
      </c>
      <c r="H263" s="130">
        <v>86.745000000000005</v>
      </c>
      <c r="I263" s="169">
        <v>72927396</v>
      </c>
      <c r="J263" s="169">
        <v>1350383482</v>
      </c>
      <c r="K263" s="130" t="s">
        <v>440</v>
      </c>
      <c r="L263" s="130"/>
      <c r="M263" s="130" t="s">
        <v>9895</v>
      </c>
      <c r="N263" s="130"/>
      <c r="O263" s="130" t="s">
        <v>9892</v>
      </c>
      <c r="P263" s="130" t="s">
        <v>9865</v>
      </c>
      <c r="Q263" s="130" t="s">
        <v>9897</v>
      </c>
      <c r="R263" s="130" t="s">
        <v>9915</v>
      </c>
    </row>
    <row r="264" spans="1:18" ht="19.5" hidden="1" customHeight="1">
      <c r="A264" s="129">
        <v>560</v>
      </c>
      <c r="B264" s="130" t="s">
        <v>1326</v>
      </c>
      <c r="C264" s="130" t="s">
        <v>6602</v>
      </c>
      <c r="D264" s="130" t="s">
        <v>5844</v>
      </c>
      <c r="E264" s="130" t="s">
        <v>5709</v>
      </c>
      <c r="F264" s="167">
        <v>996320000</v>
      </c>
      <c r="G264" s="168">
        <v>905745455</v>
      </c>
      <c r="H264" s="130">
        <v>87.745000000000005</v>
      </c>
      <c r="I264" s="169">
        <v>41651656</v>
      </c>
      <c r="J264" s="169">
        <v>770973111</v>
      </c>
      <c r="K264" s="130" t="s">
        <v>574</v>
      </c>
      <c r="L264" s="130"/>
      <c r="M264" s="130" t="s">
        <v>9895</v>
      </c>
      <c r="N264" s="130"/>
      <c r="O264" s="130" t="s">
        <v>9916</v>
      </c>
      <c r="P264" s="130" t="s">
        <v>9865</v>
      </c>
      <c r="Q264" s="130" t="s">
        <v>9897</v>
      </c>
      <c r="R264" s="130" t="s">
        <v>9915</v>
      </c>
    </row>
    <row r="265" spans="1:18" ht="19.5" hidden="1" customHeight="1">
      <c r="A265" s="129">
        <v>559</v>
      </c>
      <c r="B265" s="130" t="s">
        <v>2779</v>
      </c>
      <c r="C265" s="130" t="s">
        <v>6599</v>
      </c>
      <c r="D265" s="130" t="s">
        <v>5844</v>
      </c>
      <c r="E265" s="130" t="s">
        <v>5709</v>
      </c>
      <c r="F265" s="167">
        <v>641010000</v>
      </c>
      <c r="G265" s="168">
        <v>582736364</v>
      </c>
      <c r="H265" s="130">
        <v>87.745000000000005</v>
      </c>
      <c r="I265" s="169">
        <v>26017452</v>
      </c>
      <c r="J265" s="169">
        <v>500523355</v>
      </c>
      <c r="K265" s="130" t="s">
        <v>574</v>
      </c>
      <c r="L265" s="130"/>
      <c r="M265" s="130" t="s">
        <v>9895</v>
      </c>
      <c r="N265" s="130"/>
      <c r="O265" s="130" t="s">
        <v>9916</v>
      </c>
      <c r="P265" s="130" t="s">
        <v>9865</v>
      </c>
      <c r="Q265" s="130" t="s">
        <v>9897</v>
      </c>
      <c r="R265" s="130" t="s">
        <v>9915</v>
      </c>
    </row>
    <row r="266" spans="1:18" ht="19.5" hidden="1" customHeight="1">
      <c r="A266" s="129">
        <v>558</v>
      </c>
      <c r="B266" s="130" t="s">
        <v>1312</v>
      </c>
      <c r="C266" s="130" t="s">
        <v>6587</v>
      </c>
      <c r="D266" s="130" t="s">
        <v>5713</v>
      </c>
      <c r="E266" s="130" t="s">
        <v>5709</v>
      </c>
      <c r="F266" s="167">
        <v>2882738700</v>
      </c>
      <c r="G266" s="168">
        <v>2620671546</v>
      </c>
      <c r="H266" s="130">
        <v>86.745000000000005</v>
      </c>
      <c r="I266" s="169">
        <v>155186784</v>
      </c>
      <c r="J266" s="169">
        <v>2632629687</v>
      </c>
      <c r="K266" s="130" t="s">
        <v>4621</v>
      </c>
      <c r="L266" s="130"/>
      <c r="M266" s="130" t="s">
        <v>9895</v>
      </c>
      <c r="N266" s="130"/>
      <c r="O266" s="130" t="s">
        <v>9905</v>
      </c>
      <c r="P266" s="130" t="s">
        <v>9913</v>
      </c>
      <c r="Q266" s="130" t="s">
        <v>9914</v>
      </c>
      <c r="R266" s="130" t="s">
        <v>9915</v>
      </c>
    </row>
    <row r="267" spans="1:18" ht="19.5" hidden="1" customHeight="1">
      <c r="A267" s="129">
        <v>557</v>
      </c>
      <c r="B267" s="130" t="s">
        <v>1296</v>
      </c>
      <c r="C267" s="130" t="s">
        <v>6495</v>
      </c>
      <c r="D267" s="130" t="s">
        <v>5713</v>
      </c>
      <c r="E267" s="130" t="s">
        <v>5709</v>
      </c>
      <c r="F267" s="167">
        <v>884842000</v>
      </c>
      <c r="G267" s="168">
        <v>804401818</v>
      </c>
      <c r="H267" s="130">
        <v>87.745000000000005</v>
      </c>
      <c r="I267" s="169">
        <v>49295694</v>
      </c>
      <c r="J267" s="169">
        <v>764061309</v>
      </c>
      <c r="K267" s="130" t="s">
        <v>440</v>
      </c>
      <c r="L267" s="130"/>
      <c r="M267" s="130" t="s">
        <v>9899</v>
      </c>
      <c r="N267" s="130"/>
      <c r="O267" s="130" t="s">
        <v>9865</v>
      </c>
      <c r="P267" s="130" t="s">
        <v>9832</v>
      </c>
      <c r="Q267" s="130" t="s">
        <v>9917</v>
      </c>
      <c r="R267" s="130" t="s">
        <v>9915</v>
      </c>
    </row>
    <row r="268" spans="1:18" ht="19.5" hidden="1" customHeight="1">
      <c r="A268" s="129">
        <v>556</v>
      </c>
      <c r="B268" s="130" t="s">
        <v>4614</v>
      </c>
      <c r="C268" s="130" t="s">
        <v>9918</v>
      </c>
      <c r="D268" s="130" t="s">
        <v>5713</v>
      </c>
      <c r="E268" s="130" t="s">
        <v>5709</v>
      </c>
      <c r="F268" s="167"/>
      <c r="G268" s="168">
        <v>1216376364</v>
      </c>
      <c r="H268" s="130"/>
      <c r="I268" s="169"/>
      <c r="J268" s="169"/>
      <c r="K268" s="130" t="s">
        <v>422</v>
      </c>
      <c r="L268" s="130"/>
      <c r="M268" s="130" t="s">
        <v>9895</v>
      </c>
      <c r="N268" s="130"/>
      <c r="O268" s="130" t="s">
        <v>9892</v>
      </c>
      <c r="P268" s="130" t="s">
        <v>9865</v>
      </c>
      <c r="Q268" s="130" t="s">
        <v>9897</v>
      </c>
      <c r="R268" s="130" t="s">
        <v>9915</v>
      </c>
    </row>
    <row r="269" spans="1:18" ht="19.5" hidden="1" customHeight="1">
      <c r="A269" s="129">
        <v>555</v>
      </c>
      <c r="B269" s="130" t="s">
        <v>9920</v>
      </c>
      <c r="C269" s="130" t="s">
        <v>9919</v>
      </c>
      <c r="D269" s="130" t="s">
        <v>9921</v>
      </c>
      <c r="E269" s="130" t="s">
        <v>5711</v>
      </c>
      <c r="F269" s="167"/>
      <c r="G269" s="168">
        <v>12419458182</v>
      </c>
      <c r="H269" s="130"/>
      <c r="I269" s="169">
        <v>0</v>
      </c>
      <c r="J269" s="169"/>
      <c r="K269" s="130" t="s">
        <v>313</v>
      </c>
      <c r="L269" s="130"/>
      <c r="M269" s="130" t="s">
        <v>9899</v>
      </c>
      <c r="N269" s="130" t="s">
        <v>9899</v>
      </c>
      <c r="O269" s="130" t="s">
        <v>9871</v>
      </c>
      <c r="P269" s="130" t="s">
        <v>9882</v>
      </c>
      <c r="Q269" s="130" t="s">
        <v>9900</v>
      </c>
      <c r="R269" s="130" t="s">
        <v>9915</v>
      </c>
    </row>
    <row r="270" spans="1:18" ht="19.5" hidden="1" customHeight="1">
      <c r="A270" s="129">
        <v>554</v>
      </c>
      <c r="B270" s="130" t="s">
        <v>1320</v>
      </c>
      <c r="C270" s="130" t="s">
        <v>6608</v>
      </c>
      <c r="D270" s="130" t="s">
        <v>5713</v>
      </c>
      <c r="E270" s="130" t="s">
        <v>5709</v>
      </c>
      <c r="F270" s="167">
        <v>1322354000</v>
      </c>
      <c r="G270" s="168">
        <v>1202140000</v>
      </c>
      <c r="H270" s="130">
        <v>86.745000000000005</v>
      </c>
      <c r="I270" s="169">
        <v>62071488</v>
      </c>
      <c r="J270" s="169">
        <v>1146016466</v>
      </c>
      <c r="K270" s="130" t="s">
        <v>454</v>
      </c>
      <c r="L270" s="130"/>
      <c r="M270" s="130" t="s">
        <v>9895</v>
      </c>
      <c r="N270" s="130"/>
      <c r="O270" s="130" t="s">
        <v>9922</v>
      </c>
      <c r="P270" s="130" t="s">
        <v>9865</v>
      </c>
      <c r="Q270" s="130" t="s">
        <v>9897</v>
      </c>
      <c r="R270" s="130" t="s">
        <v>9915</v>
      </c>
    </row>
    <row r="271" spans="1:18" ht="19.5" hidden="1" customHeight="1">
      <c r="A271" s="129">
        <v>553</v>
      </c>
      <c r="B271" s="130" t="s">
        <v>4628</v>
      </c>
      <c r="C271" s="130" t="s">
        <v>9923</v>
      </c>
      <c r="D271" s="130" t="s">
        <v>5713</v>
      </c>
      <c r="E271" s="130" t="s">
        <v>5709</v>
      </c>
      <c r="F271" s="167"/>
      <c r="G271" s="168">
        <v>1216376364</v>
      </c>
      <c r="H271" s="130"/>
      <c r="I271" s="169">
        <v>0</v>
      </c>
      <c r="J271" s="169"/>
      <c r="K271" s="130" t="s">
        <v>422</v>
      </c>
      <c r="L271" s="130"/>
      <c r="M271" s="130" t="s">
        <v>9895</v>
      </c>
      <c r="N271" s="130"/>
      <c r="O271" s="130" t="s">
        <v>9892</v>
      </c>
      <c r="P271" s="130" t="s">
        <v>9865</v>
      </c>
      <c r="Q271" s="130" t="s">
        <v>9897</v>
      </c>
      <c r="R271" s="130" t="s">
        <v>9915</v>
      </c>
    </row>
    <row r="272" spans="1:18" ht="19.5" hidden="1" customHeight="1">
      <c r="A272" s="129">
        <v>552</v>
      </c>
      <c r="B272" s="130" t="s">
        <v>2728</v>
      </c>
      <c r="C272" s="130" t="s">
        <v>6559</v>
      </c>
      <c r="D272" s="130" t="s">
        <v>9768</v>
      </c>
      <c r="E272" s="130" t="s">
        <v>5709</v>
      </c>
      <c r="F272" s="167">
        <v>593050000</v>
      </c>
      <c r="G272" s="168">
        <v>539136367</v>
      </c>
      <c r="H272" s="130">
        <v>87.745000000000005</v>
      </c>
      <c r="I272" s="169">
        <v>27231169</v>
      </c>
      <c r="J272" s="169">
        <v>505505303</v>
      </c>
      <c r="K272" s="130" t="s">
        <v>456</v>
      </c>
      <c r="L272" s="130"/>
      <c r="M272" s="130" t="s">
        <v>9886</v>
      </c>
      <c r="N272" s="130"/>
      <c r="O272" s="130" t="s">
        <v>9887</v>
      </c>
      <c r="P272" s="130" t="s">
        <v>9858</v>
      </c>
      <c r="Q272" s="130" t="s">
        <v>9842</v>
      </c>
      <c r="R272" s="130" t="s">
        <v>9915</v>
      </c>
    </row>
    <row r="273" spans="1:18" ht="19.5" hidden="1" customHeight="1">
      <c r="A273" s="129">
        <v>551</v>
      </c>
      <c r="B273" s="130" t="s">
        <v>1309</v>
      </c>
      <c r="C273" s="130" t="s">
        <v>6562</v>
      </c>
      <c r="D273" s="130" t="s">
        <v>5713</v>
      </c>
      <c r="E273" s="130" t="s">
        <v>5709</v>
      </c>
      <c r="F273" s="167">
        <v>832190700</v>
      </c>
      <c r="G273" s="168">
        <v>756537000</v>
      </c>
      <c r="H273" s="130">
        <v>87.745000000000005</v>
      </c>
      <c r="I273" s="169">
        <v>31120743</v>
      </c>
      <c r="J273" s="169">
        <v>726509852</v>
      </c>
      <c r="K273" s="130" t="s">
        <v>456</v>
      </c>
      <c r="L273" s="130"/>
      <c r="M273" s="130" t="s">
        <v>9886</v>
      </c>
      <c r="N273" s="130"/>
      <c r="O273" s="130" t="s">
        <v>9887</v>
      </c>
      <c r="P273" s="130" t="s">
        <v>9858</v>
      </c>
      <c r="Q273" s="130" t="s">
        <v>9842</v>
      </c>
      <c r="R273" s="130" t="s">
        <v>9915</v>
      </c>
    </row>
    <row r="274" spans="1:18" ht="19.5" hidden="1" customHeight="1">
      <c r="A274" s="129">
        <v>550</v>
      </c>
      <c r="B274" s="130" t="s">
        <v>1336</v>
      </c>
      <c r="C274" s="130" t="s">
        <v>6635</v>
      </c>
      <c r="D274" s="130" t="s">
        <v>5844</v>
      </c>
      <c r="E274" s="130" t="s">
        <v>5709</v>
      </c>
      <c r="F274" s="167">
        <v>1700380000</v>
      </c>
      <c r="G274" s="168">
        <v>1545800000</v>
      </c>
      <c r="H274" s="130">
        <v>86.745000000000005</v>
      </c>
      <c r="I274" s="169">
        <v>80242032</v>
      </c>
      <c r="J274" s="169">
        <v>1492868696</v>
      </c>
      <c r="K274" s="130" t="s">
        <v>345</v>
      </c>
      <c r="L274" s="130"/>
      <c r="M274" s="130" t="s">
        <v>9869</v>
      </c>
      <c r="N274" s="130"/>
      <c r="O274" s="130" t="s">
        <v>9924</v>
      </c>
      <c r="P274" s="130" t="s">
        <v>9887</v>
      </c>
      <c r="Q274" s="130" t="s">
        <v>9925</v>
      </c>
      <c r="R274" s="130" t="s">
        <v>9926</v>
      </c>
    </row>
    <row r="275" spans="1:18" ht="19.5" hidden="1" customHeight="1">
      <c r="A275" s="129">
        <v>549</v>
      </c>
      <c r="B275" s="130" t="s">
        <v>4631</v>
      </c>
      <c r="C275" s="130" t="s">
        <v>9927</v>
      </c>
      <c r="D275" s="130" t="s">
        <v>5713</v>
      </c>
      <c r="E275" s="130" t="s">
        <v>5709</v>
      </c>
      <c r="F275" s="167"/>
      <c r="G275" s="168">
        <v>1428878183</v>
      </c>
      <c r="H275" s="130"/>
      <c r="I275" s="169">
        <v>0</v>
      </c>
      <c r="J275" s="169"/>
      <c r="K275" s="130" t="s">
        <v>440</v>
      </c>
      <c r="L275" s="130"/>
      <c r="M275" s="130" t="s">
        <v>9869</v>
      </c>
      <c r="N275" s="130"/>
      <c r="O275" s="130" t="s">
        <v>9924</v>
      </c>
      <c r="P275" s="130" t="s">
        <v>9887</v>
      </c>
      <c r="Q275" s="130" t="s">
        <v>9925</v>
      </c>
      <c r="R275" s="130" t="s">
        <v>9926</v>
      </c>
    </row>
    <row r="276" spans="1:18" ht="19.5" hidden="1" customHeight="1">
      <c r="A276" s="129">
        <v>548</v>
      </c>
      <c r="B276" s="130" t="s">
        <v>2722</v>
      </c>
      <c r="C276" s="130" t="s">
        <v>6570</v>
      </c>
      <c r="D276" s="130" t="s">
        <v>5713</v>
      </c>
      <c r="E276" s="130" t="s">
        <v>5709</v>
      </c>
      <c r="F276" s="167">
        <v>1032281000</v>
      </c>
      <c r="G276" s="168">
        <v>938437273</v>
      </c>
      <c r="H276" s="130">
        <v>87.745000000000005</v>
      </c>
      <c r="I276" s="169">
        <v>56614799</v>
      </c>
      <c r="J276" s="169">
        <v>894079786</v>
      </c>
      <c r="K276" s="130" t="s">
        <v>440</v>
      </c>
      <c r="L276" s="130"/>
      <c r="M276" s="130" t="s">
        <v>9886</v>
      </c>
      <c r="N276" s="130"/>
      <c r="O276" s="130" t="s">
        <v>9887</v>
      </c>
      <c r="P276" s="130" t="s">
        <v>9858</v>
      </c>
      <c r="Q276" s="130" t="s">
        <v>9842</v>
      </c>
      <c r="R276" s="130" t="s">
        <v>9926</v>
      </c>
    </row>
    <row r="277" spans="1:18" ht="19.5" hidden="1" customHeight="1">
      <c r="A277" s="129">
        <v>547</v>
      </c>
      <c r="B277" s="130" t="s">
        <v>2709</v>
      </c>
      <c r="C277" s="130" t="s">
        <v>6515</v>
      </c>
      <c r="D277" s="130" t="s">
        <v>5713</v>
      </c>
      <c r="E277" s="130" t="s">
        <v>5709</v>
      </c>
      <c r="F277" s="167">
        <v>2911659000</v>
      </c>
      <c r="G277" s="168">
        <v>2646962727</v>
      </c>
      <c r="H277" s="130">
        <v>86.745000000000005</v>
      </c>
      <c r="I277" s="169">
        <v>108421416</v>
      </c>
      <c r="J277" s="169">
        <v>2307372719</v>
      </c>
      <c r="K277" s="130" t="s">
        <v>4645</v>
      </c>
      <c r="L277" s="130"/>
      <c r="M277" s="130" t="s">
        <v>9886</v>
      </c>
      <c r="N277" s="130"/>
      <c r="O277" s="130" t="s">
        <v>9928</v>
      </c>
      <c r="P277" s="130" t="s">
        <v>9929</v>
      </c>
      <c r="Q277" s="130" t="s">
        <v>9844</v>
      </c>
      <c r="R277" s="130" t="s">
        <v>9926</v>
      </c>
    </row>
    <row r="278" spans="1:18" ht="19.5" hidden="1" customHeight="1">
      <c r="A278" s="129">
        <v>546</v>
      </c>
      <c r="B278" s="130" t="s">
        <v>1316</v>
      </c>
      <c r="C278" s="130" t="s">
        <v>6612</v>
      </c>
      <c r="D278" s="130" t="s">
        <v>9875</v>
      </c>
      <c r="E278" s="130" t="s">
        <v>5709</v>
      </c>
      <c r="F278" s="167">
        <v>637780000</v>
      </c>
      <c r="G278" s="168">
        <v>579800000</v>
      </c>
      <c r="H278" s="130">
        <v>87.745000000000005</v>
      </c>
      <c r="I278" s="169">
        <v>30133549</v>
      </c>
      <c r="J278" s="169">
        <v>557445387</v>
      </c>
      <c r="K278" s="130" t="s">
        <v>4648</v>
      </c>
      <c r="L278" s="130"/>
      <c r="M278" s="130" t="s">
        <v>9895</v>
      </c>
      <c r="N278" s="130"/>
      <c r="O278" s="130" t="s">
        <v>9930</v>
      </c>
      <c r="P278" s="130" t="s">
        <v>9865</v>
      </c>
      <c r="Q278" s="130" t="s">
        <v>9897</v>
      </c>
      <c r="R278" s="130" t="s">
        <v>9926</v>
      </c>
    </row>
    <row r="279" spans="1:18" ht="19.5" hidden="1" customHeight="1">
      <c r="A279" s="129">
        <v>545</v>
      </c>
      <c r="B279" s="130" t="s">
        <v>2719</v>
      </c>
      <c r="C279" s="130" t="s">
        <v>6573</v>
      </c>
      <c r="D279" s="130" t="s">
        <v>9909</v>
      </c>
      <c r="E279" s="130" t="s">
        <v>5709</v>
      </c>
      <c r="F279" s="167">
        <v>843965000</v>
      </c>
      <c r="G279" s="168">
        <v>767240909</v>
      </c>
      <c r="H279" s="130">
        <v>87.745000000000005</v>
      </c>
      <c r="I279" s="169">
        <v>46530496</v>
      </c>
      <c r="J279" s="169">
        <v>722885649</v>
      </c>
      <c r="K279" s="130" t="s">
        <v>379</v>
      </c>
      <c r="L279" s="130"/>
      <c r="M279" s="130" t="s">
        <v>9886</v>
      </c>
      <c r="N279" s="130"/>
      <c r="O279" s="130" t="s">
        <v>9887</v>
      </c>
      <c r="P279" s="130" t="s">
        <v>9858</v>
      </c>
      <c r="Q279" s="130" t="s">
        <v>9842</v>
      </c>
      <c r="R279" s="130" t="s">
        <v>9926</v>
      </c>
    </row>
    <row r="280" spans="1:18" ht="19.5" hidden="1" customHeight="1">
      <c r="A280" s="129">
        <v>544</v>
      </c>
      <c r="B280" s="130" t="s">
        <v>1306</v>
      </c>
      <c r="C280" s="130" t="s">
        <v>6576</v>
      </c>
      <c r="D280" s="130" t="s">
        <v>9909</v>
      </c>
      <c r="E280" s="130" t="s">
        <v>5709</v>
      </c>
      <c r="F280" s="167">
        <v>1126410000</v>
      </c>
      <c r="G280" s="168">
        <v>1024009091</v>
      </c>
      <c r="H280" s="130">
        <v>86.745000000000005</v>
      </c>
      <c r="I280" s="169">
        <v>58375720</v>
      </c>
      <c r="J280" s="169">
        <v>976454268</v>
      </c>
      <c r="K280" s="130" t="s">
        <v>379</v>
      </c>
      <c r="L280" s="130"/>
      <c r="M280" s="130" t="s">
        <v>9886</v>
      </c>
      <c r="N280" s="130"/>
      <c r="O280" s="130" t="s">
        <v>9887</v>
      </c>
      <c r="P280" s="130" t="s">
        <v>9858</v>
      </c>
      <c r="Q280" s="130" t="s">
        <v>9842</v>
      </c>
      <c r="R280" s="130" t="s">
        <v>9926</v>
      </c>
    </row>
    <row r="281" spans="1:18" ht="19.5" hidden="1" customHeight="1">
      <c r="A281" s="129">
        <v>543</v>
      </c>
      <c r="B281" s="130" t="s">
        <v>2805</v>
      </c>
      <c r="C281" s="130" t="s">
        <v>6638</v>
      </c>
      <c r="D281" s="130" t="s">
        <v>5728</v>
      </c>
      <c r="E281" s="130" t="s">
        <v>5709</v>
      </c>
      <c r="F281" s="167">
        <v>713495000</v>
      </c>
      <c r="G281" s="168">
        <v>648631818</v>
      </c>
      <c r="H281" s="130">
        <v>87.745000000000005</v>
      </c>
      <c r="I281" s="169">
        <v>30449724</v>
      </c>
      <c r="J281" s="169">
        <v>617013670</v>
      </c>
      <c r="K281" s="130" t="s">
        <v>481</v>
      </c>
      <c r="L281" s="130"/>
      <c r="M281" s="130" t="s">
        <v>9869</v>
      </c>
      <c r="N281" s="130"/>
      <c r="O281" s="130" t="s">
        <v>9924</v>
      </c>
      <c r="P281" s="130" t="s">
        <v>9887</v>
      </c>
      <c r="Q281" s="130" t="s">
        <v>9925</v>
      </c>
      <c r="R281" s="130" t="s">
        <v>9926</v>
      </c>
    </row>
    <row r="282" spans="1:18" ht="19.5" hidden="1" customHeight="1">
      <c r="A282" s="129">
        <v>542</v>
      </c>
      <c r="B282" s="130" t="s">
        <v>2703</v>
      </c>
      <c r="C282" s="130" t="s">
        <v>6498</v>
      </c>
      <c r="D282" s="130" t="s">
        <v>9931</v>
      </c>
      <c r="E282" s="130" t="s">
        <v>5709</v>
      </c>
      <c r="F282" s="167">
        <v>1467356000</v>
      </c>
      <c r="G282" s="168">
        <v>1333960000</v>
      </c>
      <c r="H282" s="130">
        <v>86.745000000000005</v>
      </c>
      <c r="I282" s="169">
        <v>64700450</v>
      </c>
      <c r="J282" s="169">
        <v>1280672510</v>
      </c>
      <c r="K282" s="130" t="s">
        <v>481</v>
      </c>
      <c r="L282" s="130"/>
      <c r="M282" s="130" t="s">
        <v>9899</v>
      </c>
      <c r="N282" s="130"/>
      <c r="O282" s="130" t="s">
        <v>9865</v>
      </c>
      <c r="P282" s="130" t="s">
        <v>9832</v>
      </c>
      <c r="Q282" s="130" t="s">
        <v>9917</v>
      </c>
      <c r="R282" s="130" t="s">
        <v>9926</v>
      </c>
    </row>
    <row r="283" spans="1:18" ht="19.5" hidden="1" customHeight="1">
      <c r="A283" s="129">
        <v>541</v>
      </c>
      <c r="B283" s="130" t="s">
        <v>2795</v>
      </c>
      <c r="C283" s="130" t="s">
        <v>6628</v>
      </c>
      <c r="D283" s="130" t="s">
        <v>5713</v>
      </c>
      <c r="E283" s="130" t="s">
        <v>5709</v>
      </c>
      <c r="F283" s="167">
        <v>712188000</v>
      </c>
      <c r="G283" s="168">
        <v>647443636</v>
      </c>
      <c r="H283" s="130">
        <v>87.745000000000005</v>
      </c>
      <c r="I283" s="169">
        <v>34291198</v>
      </c>
      <c r="J283" s="169">
        <v>605847003</v>
      </c>
      <c r="K283" s="130" t="s">
        <v>390</v>
      </c>
      <c r="L283" s="130"/>
      <c r="M283" s="130" t="s">
        <v>9869</v>
      </c>
      <c r="N283" s="130"/>
      <c r="O283" s="130" t="s">
        <v>9932</v>
      </c>
      <c r="P283" s="130" t="s">
        <v>9871</v>
      </c>
      <c r="Q283" s="130" t="s">
        <v>9872</v>
      </c>
      <c r="R283" s="130" t="s">
        <v>9926</v>
      </c>
    </row>
    <row r="284" spans="1:18" ht="19.5" hidden="1" customHeight="1">
      <c r="A284" s="129">
        <v>540</v>
      </c>
      <c r="B284" s="130" t="s">
        <v>2769</v>
      </c>
      <c r="C284" s="130" t="s">
        <v>6616</v>
      </c>
      <c r="D284" s="130" t="s">
        <v>5831</v>
      </c>
      <c r="E284" s="130" t="s">
        <v>5709</v>
      </c>
      <c r="F284" s="167">
        <v>555265000</v>
      </c>
      <c r="G284" s="168">
        <v>504786364</v>
      </c>
      <c r="H284" s="130">
        <v>87.745000000000005</v>
      </c>
      <c r="I284" s="169">
        <v>28262338</v>
      </c>
      <c r="J284" s="169">
        <v>491335532</v>
      </c>
      <c r="K284" s="130" t="s">
        <v>6178</v>
      </c>
      <c r="L284" s="130"/>
      <c r="M284" s="130" t="s">
        <v>9895</v>
      </c>
      <c r="N284" s="130"/>
      <c r="O284" s="130" t="s">
        <v>9892</v>
      </c>
      <c r="P284" s="130" t="s">
        <v>9865</v>
      </c>
      <c r="Q284" s="130" t="s">
        <v>9897</v>
      </c>
      <c r="R284" s="130" t="s">
        <v>9926</v>
      </c>
    </row>
    <row r="285" spans="1:18" ht="19.5" hidden="1" customHeight="1">
      <c r="A285" s="129">
        <v>539</v>
      </c>
      <c r="B285" s="130" t="s">
        <v>4661</v>
      </c>
      <c r="C285" s="130" t="s">
        <v>9933</v>
      </c>
      <c r="D285" s="130" t="s">
        <v>5713</v>
      </c>
      <c r="E285" s="130" t="s">
        <v>5709</v>
      </c>
      <c r="F285" s="167"/>
      <c r="G285" s="168">
        <v>647443636</v>
      </c>
      <c r="H285" s="130"/>
      <c r="I285" s="169"/>
      <c r="J285" s="169"/>
      <c r="K285" s="130" t="s">
        <v>390</v>
      </c>
      <c r="L285" s="130"/>
      <c r="M285" s="130" t="s">
        <v>9869</v>
      </c>
      <c r="N285" s="130"/>
      <c r="O285" s="130" t="s">
        <v>9932</v>
      </c>
      <c r="P285" s="130" t="s">
        <v>9871</v>
      </c>
      <c r="Q285" s="130" t="s">
        <v>9872</v>
      </c>
      <c r="R285" s="130" t="s">
        <v>9926</v>
      </c>
    </row>
    <row r="286" spans="1:18" ht="19.5" hidden="1" customHeight="1">
      <c r="A286" s="129">
        <v>538</v>
      </c>
      <c r="B286" s="130" t="s">
        <v>1366</v>
      </c>
      <c r="C286" s="130" t="s">
        <v>6664</v>
      </c>
      <c r="D286" s="130" t="s">
        <v>5713</v>
      </c>
      <c r="E286" s="130" t="s">
        <v>5709</v>
      </c>
      <c r="F286" s="167">
        <v>2328888100</v>
      </c>
      <c r="G286" s="168">
        <v>2117171000</v>
      </c>
      <c r="H286" s="130">
        <v>86.745000000000005</v>
      </c>
      <c r="I286" s="169">
        <v>86525063</v>
      </c>
      <c r="J286" s="169">
        <v>2064513301</v>
      </c>
      <c r="K286" s="130" t="s">
        <v>456</v>
      </c>
      <c r="L286" s="130"/>
      <c r="M286" s="130" t="s">
        <v>9934</v>
      </c>
      <c r="N286" s="130"/>
      <c r="O286" s="130" t="s">
        <v>9935</v>
      </c>
      <c r="P286" s="130" t="s">
        <v>9892</v>
      </c>
      <c r="Q286" s="130" t="s">
        <v>9936</v>
      </c>
      <c r="R286" s="130" t="s">
        <v>9937</v>
      </c>
    </row>
    <row r="287" spans="1:18" ht="19.5" hidden="1" customHeight="1">
      <c r="A287" s="129">
        <v>537</v>
      </c>
      <c r="B287" s="130" t="s">
        <v>2811</v>
      </c>
      <c r="C287" s="130" t="s">
        <v>6649</v>
      </c>
      <c r="D287" s="130" t="s">
        <v>5728</v>
      </c>
      <c r="E287" s="130" t="s">
        <v>5709</v>
      </c>
      <c r="F287" s="167">
        <v>607526000</v>
      </c>
      <c r="G287" s="168">
        <v>552296364</v>
      </c>
      <c r="H287" s="130">
        <v>87.745000000000005</v>
      </c>
      <c r="I287" s="169">
        <v>32324677</v>
      </c>
      <c r="J287" s="169">
        <v>512738931</v>
      </c>
      <c r="K287" s="130" t="s">
        <v>414</v>
      </c>
      <c r="L287" s="130"/>
      <c r="M287" s="130" t="s">
        <v>9934</v>
      </c>
      <c r="N287" s="130"/>
      <c r="O287" s="130" t="s">
        <v>9935</v>
      </c>
      <c r="P287" s="130" t="s">
        <v>9905</v>
      </c>
      <c r="Q287" s="130" t="s">
        <v>9938</v>
      </c>
      <c r="R287" s="130" t="s">
        <v>9937</v>
      </c>
    </row>
    <row r="288" spans="1:18" ht="19.5" hidden="1" customHeight="1">
      <c r="A288" s="129">
        <v>536</v>
      </c>
      <c r="B288" s="130" t="s">
        <v>2841</v>
      </c>
      <c r="C288" s="130" t="s">
        <v>6670</v>
      </c>
      <c r="D288" s="130" t="s">
        <v>9762</v>
      </c>
      <c r="E288" s="130" t="s">
        <v>5709</v>
      </c>
      <c r="F288" s="167">
        <v>771650000</v>
      </c>
      <c r="G288" s="168">
        <v>701500000</v>
      </c>
      <c r="H288" s="130">
        <v>87.745000000000005</v>
      </c>
      <c r="I288" s="169">
        <v>38932250</v>
      </c>
      <c r="J288" s="169">
        <v>669945667</v>
      </c>
      <c r="K288" s="130" t="s">
        <v>479</v>
      </c>
      <c r="L288" s="130"/>
      <c r="M288" s="130" t="s">
        <v>9934</v>
      </c>
      <c r="N288" s="130"/>
      <c r="O288" s="130" t="s">
        <v>9939</v>
      </c>
      <c r="P288" s="130" t="s">
        <v>9892</v>
      </c>
      <c r="Q288" s="130" t="s">
        <v>9936</v>
      </c>
      <c r="R288" s="130" t="s">
        <v>9937</v>
      </c>
    </row>
    <row r="289" spans="1:18" ht="19.5" hidden="1" customHeight="1">
      <c r="A289" s="129">
        <v>535</v>
      </c>
      <c r="B289" s="130" t="s">
        <v>2844</v>
      </c>
      <c r="C289" s="130" t="s">
        <v>6667</v>
      </c>
      <c r="D289" s="130" t="s">
        <v>5844</v>
      </c>
      <c r="E289" s="130" t="s">
        <v>5709</v>
      </c>
      <c r="F289" s="167">
        <v>560267000</v>
      </c>
      <c r="G289" s="168">
        <v>509333636</v>
      </c>
      <c r="H289" s="130">
        <v>87.745000000000005</v>
      </c>
      <c r="I289" s="169">
        <v>23073865</v>
      </c>
      <c r="J289" s="169">
        <v>447211715</v>
      </c>
      <c r="K289" s="130" t="s">
        <v>574</v>
      </c>
      <c r="L289" s="130"/>
      <c r="M289" s="130" t="s">
        <v>9934</v>
      </c>
      <c r="N289" s="130"/>
      <c r="O289" s="130" t="s">
        <v>9940</v>
      </c>
      <c r="P289" s="130" t="s">
        <v>9892</v>
      </c>
      <c r="Q289" s="130" t="s">
        <v>9936</v>
      </c>
      <c r="R289" s="130" t="s">
        <v>9937</v>
      </c>
    </row>
    <row r="290" spans="1:18" ht="19.5" hidden="1" customHeight="1">
      <c r="A290" s="129">
        <v>534</v>
      </c>
      <c r="B290" s="130" t="s">
        <v>1339</v>
      </c>
      <c r="C290" s="130" t="s">
        <v>6657</v>
      </c>
      <c r="D290" s="130" t="s">
        <v>9941</v>
      </c>
      <c r="E290" s="130" t="s">
        <v>5709</v>
      </c>
      <c r="F290" s="167">
        <v>736886000</v>
      </c>
      <c r="G290" s="168">
        <v>669896364</v>
      </c>
      <c r="H290" s="130">
        <v>87.745000000000005</v>
      </c>
      <c r="I290" s="169">
        <v>28458412</v>
      </c>
      <c r="J290" s="169">
        <v>650734580</v>
      </c>
      <c r="K290" s="130" t="s">
        <v>481</v>
      </c>
      <c r="L290" s="130"/>
      <c r="M290" s="130" t="s">
        <v>9934</v>
      </c>
      <c r="N290" s="130"/>
      <c r="O290" s="130" t="s">
        <v>9935</v>
      </c>
      <c r="P290" s="130" t="s">
        <v>9892</v>
      </c>
      <c r="Q290" s="130" t="s">
        <v>9942</v>
      </c>
      <c r="R290" s="130" t="s">
        <v>9937</v>
      </c>
    </row>
    <row r="291" spans="1:18" ht="19.5" hidden="1" customHeight="1">
      <c r="A291" s="129">
        <v>533</v>
      </c>
      <c r="B291" s="130" t="s">
        <v>4683</v>
      </c>
      <c r="C291" s="130" t="s">
        <v>6673</v>
      </c>
      <c r="D291" s="130" t="s">
        <v>5932</v>
      </c>
      <c r="E291" s="130" t="s">
        <v>5709</v>
      </c>
      <c r="F291" s="167">
        <v>5393318000</v>
      </c>
      <c r="G291" s="168">
        <v>4903016363</v>
      </c>
      <c r="H291" s="130">
        <v>86.745000000000005</v>
      </c>
      <c r="I291" s="169">
        <v>316915175</v>
      </c>
      <c r="J291" s="169">
        <v>4391468860</v>
      </c>
      <c r="K291" s="130" t="s">
        <v>322</v>
      </c>
      <c r="L291" s="130"/>
      <c r="M291" s="130" t="s">
        <v>9934</v>
      </c>
      <c r="N291" s="130" t="s">
        <v>9934</v>
      </c>
      <c r="O291" s="130" t="s">
        <v>9939</v>
      </c>
      <c r="P291" s="130" t="s">
        <v>9892</v>
      </c>
      <c r="Q291" s="130" t="s">
        <v>9936</v>
      </c>
      <c r="R291" s="130" t="s">
        <v>9937</v>
      </c>
    </row>
    <row r="292" spans="1:18" ht="19.5" hidden="1" customHeight="1">
      <c r="A292" s="129">
        <v>532</v>
      </c>
      <c r="B292" s="130" t="s">
        <v>2838</v>
      </c>
      <c r="C292" s="130" t="s">
        <v>6676</v>
      </c>
      <c r="D292" s="130" t="s">
        <v>5713</v>
      </c>
      <c r="E292" s="130" t="s">
        <v>5709</v>
      </c>
      <c r="F292" s="167">
        <v>1373475000</v>
      </c>
      <c r="G292" s="168">
        <v>1248613636</v>
      </c>
      <c r="H292" s="130">
        <v>86.745000000000005</v>
      </c>
      <c r="I292" s="169">
        <v>66733964</v>
      </c>
      <c r="J292" s="169">
        <v>1195183735</v>
      </c>
      <c r="K292" s="130" t="s">
        <v>422</v>
      </c>
      <c r="L292" s="130"/>
      <c r="M292" s="130" t="s">
        <v>9934</v>
      </c>
      <c r="N292" s="130"/>
      <c r="O292" s="130" t="s">
        <v>9935</v>
      </c>
      <c r="P292" s="130" t="s">
        <v>9892</v>
      </c>
      <c r="Q292" s="130" t="s">
        <v>9936</v>
      </c>
      <c r="R292" s="130" t="s">
        <v>9937</v>
      </c>
    </row>
    <row r="293" spans="1:18" ht="19.5" hidden="1" customHeight="1">
      <c r="A293" s="129">
        <v>531</v>
      </c>
      <c r="B293" s="130" t="s">
        <v>2835</v>
      </c>
      <c r="C293" s="130" t="s">
        <v>6679</v>
      </c>
      <c r="D293" s="130" t="s">
        <v>5844</v>
      </c>
      <c r="E293" s="130" t="s">
        <v>5709</v>
      </c>
      <c r="F293" s="167">
        <v>2676418000</v>
      </c>
      <c r="G293" s="168">
        <v>2433107273</v>
      </c>
      <c r="H293" s="130">
        <v>86.745000000000005</v>
      </c>
      <c r="I293" s="169">
        <v>102668977</v>
      </c>
      <c r="J293" s="169">
        <v>2356864041</v>
      </c>
      <c r="K293" s="130" t="s">
        <v>345</v>
      </c>
      <c r="L293" s="130"/>
      <c r="M293" s="130" t="s">
        <v>9934</v>
      </c>
      <c r="N293" s="130"/>
      <c r="O293" s="130" t="s">
        <v>9935</v>
      </c>
      <c r="P293" s="130" t="s">
        <v>9892</v>
      </c>
      <c r="Q293" s="130" t="s">
        <v>9936</v>
      </c>
      <c r="R293" s="130" t="s">
        <v>9943</v>
      </c>
    </row>
    <row r="294" spans="1:18" ht="19.5" hidden="1" customHeight="1">
      <c r="A294" s="129">
        <v>530</v>
      </c>
      <c r="B294" s="130" t="s">
        <v>1348</v>
      </c>
      <c r="C294" s="130" t="s">
        <v>6713</v>
      </c>
      <c r="D294" s="130" t="s">
        <v>9944</v>
      </c>
      <c r="E294" s="130" t="s">
        <v>5709</v>
      </c>
      <c r="F294" s="167">
        <v>629882000</v>
      </c>
      <c r="G294" s="168">
        <v>572620000</v>
      </c>
      <c r="H294" s="130">
        <v>87.745000000000005</v>
      </c>
      <c r="I294" s="169">
        <v>32360882</v>
      </c>
      <c r="J294" s="169">
        <v>533419833</v>
      </c>
      <c r="K294" s="130" t="s">
        <v>345</v>
      </c>
      <c r="L294" s="130"/>
      <c r="M294" s="130" t="s">
        <v>9934</v>
      </c>
      <c r="N294" s="130"/>
      <c r="O294" s="130" t="s">
        <v>9935</v>
      </c>
      <c r="P294" s="130" t="s">
        <v>9892</v>
      </c>
      <c r="Q294" s="130" t="s">
        <v>9936</v>
      </c>
      <c r="R294" s="130" t="s">
        <v>9943</v>
      </c>
    </row>
    <row r="295" spans="1:18" ht="19.5" hidden="1" customHeight="1">
      <c r="A295" s="129">
        <v>529</v>
      </c>
      <c r="B295" s="130" t="s">
        <v>2823</v>
      </c>
      <c r="C295" s="130" t="s">
        <v>6709</v>
      </c>
      <c r="D295" s="130" t="s">
        <v>9945</v>
      </c>
      <c r="E295" s="130" t="s">
        <v>5709</v>
      </c>
      <c r="F295" s="167">
        <v>3145073000</v>
      </c>
      <c r="G295" s="168">
        <v>2859157273</v>
      </c>
      <c r="H295" s="130">
        <v>86.745000000000005</v>
      </c>
      <c r="I295" s="169">
        <v>128792376</v>
      </c>
      <c r="J295" s="169">
        <v>2758614538</v>
      </c>
      <c r="K295" s="130" t="s">
        <v>345</v>
      </c>
      <c r="L295" s="130"/>
      <c r="M295" s="130" t="s">
        <v>9934</v>
      </c>
      <c r="N295" s="130"/>
      <c r="O295" s="130" t="s">
        <v>9935</v>
      </c>
      <c r="P295" s="130" t="s">
        <v>9892</v>
      </c>
      <c r="Q295" s="130" t="s">
        <v>9936</v>
      </c>
      <c r="R295" s="130" t="s">
        <v>9943</v>
      </c>
    </row>
    <row r="296" spans="1:18" ht="19.5" hidden="1" customHeight="1">
      <c r="A296" s="129">
        <v>528</v>
      </c>
      <c r="B296" s="130" t="s">
        <v>2832</v>
      </c>
      <c r="C296" s="130" t="s">
        <v>6682</v>
      </c>
      <c r="D296" s="130" t="s">
        <v>9946</v>
      </c>
      <c r="E296" s="130" t="s">
        <v>5709</v>
      </c>
      <c r="F296" s="167">
        <v>2132859000</v>
      </c>
      <c r="G296" s="168">
        <v>1938962727</v>
      </c>
      <c r="H296" s="130">
        <v>86.745000000000005</v>
      </c>
      <c r="I296" s="169">
        <v>98142725</v>
      </c>
      <c r="J296" s="169">
        <v>1885339819</v>
      </c>
      <c r="K296" s="130" t="s">
        <v>345</v>
      </c>
      <c r="L296" s="130"/>
      <c r="M296" s="130" t="s">
        <v>9934</v>
      </c>
      <c r="N296" s="130"/>
      <c r="O296" s="130" t="s">
        <v>9935</v>
      </c>
      <c r="P296" s="130" t="s">
        <v>9892</v>
      </c>
      <c r="Q296" s="130" t="s">
        <v>9936</v>
      </c>
      <c r="R296" s="130" t="s">
        <v>9943</v>
      </c>
    </row>
    <row r="297" spans="1:18" ht="19.5" hidden="1" customHeight="1">
      <c r="A297" s="129">
        <v>527</v>
      </c>
      <c r="B297" s="130" t="s">
        <v>1363</v>
      </c>
      <c r="C297" s="130" t="s">
        <v>6686</v>
      </c>
      <c r="D297" s="130" t="s">
        <v>5713</v>
      </c>
      <c r="E297" s="130" t="s">
        <v>5709</v>
      </c>
      <c r="F297" s="167">
        <v>593719000</v>
      </c>
      <c r="G297" s="168">
        <v>539744546</v>
      </c>
      <c r="H297" s="130">
        <v>87.745000000000005</v>
      </c>
      <c r="I297" s="169">
        <v>34238009</v>
      </c>
      <c r="J297" s="169">
        <v>507006526</v>
      </c>
      <c r="K297" s="130" t="s">
        <v>422</v>
      </c>
      <c r="L297" s="130"/>
      <c r="M297" s="130" t="s">
        <v>9934</v>
      </c>
      <c r="N297" s="130"/>
      <c r="O297" s="130" t="s">
        <v>9935</v>
      </c>
      <c r="P297" s="130" t="s">
        <v>9892</v>
      </c>
      <c r="Q297" s="130" t="s">
        <v>9936</v>
      </c>
      <c r="R297" s="130" t="s">
        <v>9943</v>
      </c>
    </row>
    <row r="298" spans="1:18" ht="19.5" hidden="1" customHeight="1">
      <c r="A298" s="129">
        <v>526</v>
      </c>
      <c r="B298" s="130" t="s">
        <v>1360</v>
      </c>
      <c r="C298" s="130" t="s">
        <v>6689</v>
      </c>
      <c r="D298" s="130" t="s">
        <v>9947</v>
      </c>
      <c r="E298" s="130" t="s">
        <v>5709</v>
      </c>
      <c r="F298" s="167">
        <v>737324000</v>
      </c>
      <c r="G298" s="168">
        <v>670294422</v>
      </c>
      <c r="H298" s="130">
        <v>87.745000000000005</v>
      </c>
      <c r="I298" s="169">
        <v>41075670</v>
      </c>
      <c r="J298" s="169">
        <v>628197857</v>
      </c>
      <c r="K298" s="130" t="s">
        <v>422</v>
      </c>
      <c r="L298" s="130"/>
      <c r="M298" s="130" t="s">
        <v>9934</v>
      </c>
      <c r="N298" s="130"/>
      <c r="O298" s="130" t="s">
        <v>9935</v>
      </c>
      <c r="P298" s="130" t="s">
        <v>9892</v>
      </c>
      <c r="Q298" s="130" t="s">
        <v>9936</v>
      </c>
      <c r="R298" s="130" t="s">
        <v>9943</v>
      </c>
    </row>
    <row r="299" spans="1:18" ht="19.5" hidden="1" customHeight="1">
      <c r="A299" s="129">
        <v>525</v>
      </c>
      <c r="B299" s="130" t="s">
        <v>1357</v>
      </c>
      <c r="C299" s="130" t="s">
        <v>6693</v>
      </c>
      <c r="D299" s="130" t="s">
        <v>5713</v>
      </c>
      <c r="E299" s="130" t="s">
        <v>5709</v>
      </c>
      <c r="F299" s="167">
        <v>1536898000</v>
      </c>
      <c r="G299" s="168">
        <v>1397180000</v>
      </c>
      <c r="H299" s="130">
        <v>86.745000000000005</v>
      </c>
      <c r="I299" s="169">
        <v>58586561</v>
      </c>
      <c r="J299" s="169">
        <v>1366962171</v>
      </c>
      <c r="K299" s="130" t="s">
        <v>440</v>
      </c>
      <c r="L299" s="130"/>
      <c r="M299" s="130" t="s">
        <v>9934</v>
      </c>
      <c r="N299" s="130"/>
      <c r="O299" s="130" t="s">
        <v>9935</v>
      </c>
      <c r="P299" s="130" t="s">
        <v>9892</v>
      </c>
      <c r="Q299" s="130" t="s">
        <v>9936</v>
      </c>
      <c r="R299" s="130" t="s">
        <v>9943</v>
      </c>
    </row>
    <row r="300" spans="1:18" ht="19.5" hidden="1" customHeight="1">
      <c r="A300" s="129">
        <v>524</v>
      </c>
      <c r="B300" s="130" t="s">
        <v>2798</v>
      </c>
      <c r="C300" s="130" t="s">
        <v>6642</v>
      </c>
      <c r="D300" s="130" t="s">
        <v>5728</v>
      </c>
      <c r="E300" s="130" t="s">
        <v>5709</v>
      </c>
      <c r="F300" s="167">
        <v>762010000</v>
      </c>
      <c r="G300" s="168">
        <v>692736364</v>
      </c>
      <c r="H300" s="130">
        <v>87.745000000000005</v>
      </c>
      <c r="I300" s="169">
        <v>33424807</v>
      </c>
      <c r="J300" s="169">
        <v>664984146</v>
      </c>
      <c r="K300" s="130" t="s">
        <v>4703</v>
      </c>
      <c r="L300" s="130"/>
      <c r="M300" s="130" t="s">
        <v>9869</v>
      </c>
      <c r="N300" s="130"/>
      <c r="O300" s="130" t="s">
        <v>9924</v>
      </c>
      <c r="P300" s="130" t="s">
        <v>9887</v>
      </c>
      <c r="Q300" s="130" t="s">
        <v>9925</v>
      </c>
      <c r="R300" s="130" t="s">
        <v>9943</v>
      </c>
    </row>
    <row r="301" spans="1:18" ht="19.5" hidden="1" customHeight="1">
      <c r="A301" s="129">
        <v>523</v>
      </c>
      <c r="B301" s="130" t="s">
        <v>1342</v>
      </c>
      <c r="C301" s="130" t="s">
        <v>6661</v>
      </c>
      <c r="D301" s="130" t="s">
        <v>5713</v>
      </c>
      <c r="E301" s="130" t="s">
        <v>5709</v>
      </c>
      <c r="F301" s="167">
        <v>812566000</v>
      </c>
      <c r="G301" s="168">
        <v>738696364</v>
      </c>
      <c r="H301" s="130">
        <v>87.745000000000005</v>
      </c>
      <c r="I301" s="169">
        <v>38987154</v>
      </c>
      <c r="J301" s="169">
        <v>697471340</v>
      </c>
      <c r="K301" s="130" t="s">
        <v>481</v>
      </c>
      <c r="L301" s="130"/>
      <c r="M301" s="130" t="s">
        <v>9934</v>
      </c>
      <c r="N301" s="130"/>
      <c r="O301" s="130" t="s">
        <v>9935</v>
      </c>
      <c r="P301" s="130" t="s">
        <v>9892</v>
      </c>
      <c r="Q301" s="130" t="s">
        <v>9948</v>
      </c>
      <c r="R301" s="130" t="s">
        <v>9943</v>
      </c>
    </row>
    <row r="302" spans="1:18" ht="19.5" hidden="1" customHeight="1">
      <c r="A302" s="129">
        <v>522</v>
      </c>
      <c r="B302" s="130" t="s">
        <v>1354</v>
      </c>
      <c r="C302" s="130" t="s">
        <v>6696</v>
      </c>
      <c r="D302" s="130" t="s">
        <v>5713</v>
      </c>
      <c r="E302" s="130" t="s">
        <v>5709</v>
      </c>
      <c r="F302" s="167">
        <v>622145000</v>
      </c>
      <c r="G302" s="168">
        <v>565586364</v>
      </c>
      <c r="H302" s="130">
        <v>87.745000000000005</v>
      </c>
      <c r="I302" s="169">
        <v>31972508</v>
      </c>
      <c r="J302" s="169">
        <v>525935110</v>
      </c>
      <c r="K302" s="130" t="s">
        <v>422</v>
      </c>
      <c r="L302" s="130"/>
      <c r="M302" s="130" t="s">
        <v>9934</v>
      </c>
      <c r="N302" s="130"/>
      <c r="O302" s="130" t="s">
        <v>9935</v>
      </c>
      <c r="P302" s="130" t="s">
        <v>9892</v>
      </c>
      <c r="Q302" s="130" t="s">
        <v>9936</v>
      </c>
      <c r="R302" s="130" t="s">
        <v>9943</v>
      </c>
    </row>
    <row r="303" spans="1:18" ht="19.5" hidden="1" customHeight="1">
      <c r="A303" s="129">
        <v>521</v>
      </c>
      <c r="B303" s="130" t="s">
        <v>2826</v>
      </c>
      <c r="C303" s="130" t="s">
        <v>6702</v>
      </c>
      <c r="D303" s="130" t="s">
        <v>5713</v>
      </c>
      <c r="E303" s="130" t="s">
        <v>5709</v>
      </c>
      <c r="F303" s="167">
        <v>3344439000</v>
      </c>
      <c r="G303" s="168">
        <v>3040399091</v>
      </c>
      <c r="H303" s="130">
        <v>86.745000000000005</v>
      </c>
      <c r="I303" s="169">
        <v>135646914</v>
      </c>
      <c r="J303" s="169">
        <v>2913952146</v>
      </c>
      <c r="K303" s="130" t="s">
        <v>422</v>
      </c>
      <c r="L303" s="130"/>
      <c r="M303" s="130" t="s">
        <v>9934</v>
      </c>
      <c r="N303" s="130"/>
      <c r="O303" s="130" t="s">
        <v>9935</v>
      </c>
      <c r="P303" s="130" t="s">
        <v>9892</v>
      </c>
      <c r="Q303" s="130" t="s">
        <v>9936</v>
      </c>
      <c r="R303" s="130" t="s">
        <v>9943</v>
      </c>
    </row>
    <row r="304" spans="1:18" ht="19.5" hidden="1" customHeight="1">
      <c r="A304" s="129">
        <v>520</v>
      </c>
      <c r="B304" s="130" t="s">
        <v>1350</v>
      </c>
      <c r="C304" s="130" t="s">
        <v>6705</v>
      </c>
      <c r="D304" s="130" t="s">
        <v>5855</v>
      </c>
      <c r="E304" s="130" t="s">
        <v>5709</v>
      </c>
      <c r="F304" s="167">
        <v>658360000</v>
      </c>
      <c r="G304" s="168">
        <v>598509091</v>
      </c>
      <c r="H304" s="130">
        <v>87.745000000000005</v>
      </c>
      <c r="I304" s="169">
        <v>16992879</v>
      </c>
      <c r="J304" s="169">
        <v>588077124</v>
      </c>
      <c r="K304" s="130" t="s">
        <v>4710</v>
      </c>
      <c r="L304" s="130"/>
      <c r="M304" s="130" t="s">
        <v>9934</v>
      </c>
      <c r="N304" s="130"/>
      <c r="O304" s="130" t="s">
        <v>9949</v>
      </c>
      <c r="P304" s="130" t="s">
        <v>9892</v>
      </c>
      <c r="Q304" s="130" t="s">
        <v>9936</v>
      </c>
      <c r="R304" s="130" t="s">
        <v>9943</v>
      </c>
    </row>
    <row r="305" spans="1:18" ht="19.5" hidden="1" customHeight="1">
      <c r="A305" s="129">
        <v>519</v>
      </c>
      <c r="B305" s="130" t="s">
        <v>2829</v>
      </c>
      <c r="C305" s="130" t="s">
        <v>6699</v>
      </c>
      <c r="D305" s="130" t="s">
        <v>5713</v>
      </c>
      <c r="E305" s="130" t="s">
        <v>5709</v>
      </c>
      <c r="F305" s="167">
        <v>954020000</v>
      </c>
      <c r="G305" s="168">
        <v>867290909</v>
      </c>
      <c r="H305" s="130">
        <v>87.745000000000005</v>
      </c>
      <c r="I305" s="169">
        <v>35981683</v>
      </c>
      <c r="J305" s="169">
        <v>811445130</v>
      </c>
      <c r="K305" s="130" t="s">
        <v>481</v>
      </c>
      <c r="L305" s="130"/>
      <c r="M305" s="130" t="s">
        <v>9934</v>
      </c>
      <c r="N305" s="130"/>
      <c r="O305" s="130" t="s">
        <v>9935</v>
      </c>
      <c r="P305" s="130" t="s">
        <v>9892</v>
      </c>
      <c r="Q305" s="130" t="s">
        <v>9936</v>
      </c>
      <c r="R305" s="130" t="s">
        <v>9943</v>
      </c>
    </row>
    <row r="306" spans="1:18" ht="19.5" hidden="1" customHeight="1">
      <c r="A306" s="129">
        <v>518</v>
      </c>
      <c r="B306" s="130" t="s">
        <v>2808</v>
      </c>
      <c r="C306" s="130" t="s">
        <v>6653</v>
      </c>
      <c r="D306" s="130" t="s">
        <v>9762</v>
      </c>
      <c r="E306" s="130" t="s">
        <v>5709</v>
      </c>
      <c r="F306" s="167">
        <v>569890000</v>
      </c>
      <c r="G306" s="168">
        <v>518081818</v>
      </c>
      <c r="H306" s="130">
        <v>87.745000000000005</v>
      </c>
      <c r="I306" s="169">
        <v>26280445</v>
      </c>
      <c r="J306" s="169">
        <v>489529210</v>
      </c>
      <c r="K306" s="130" t="s">
        <v>967</v>
      </c>
      <c r="L306" s="130"/>
      <c r="M306" s="130" t="s">
        <v>9950</v>
      </c>
      <c r="N306" s="130"/>
      <c r="O306" s="130" t="s">
        <v>9951</v>
      </c>
      <c r="P306" s="130" t="s">
        <v>9905</v>
      </c>
      <c r="Q306" s="130" t="s">
        <v>9938</v>
      </c>
      <c r="R306" s="130" t="s">
        <v>9943</v>
      </c>
    </row>
    <row r="307" spans="1:18" ht="19.5" hidden="1" customHeight="1">
      <c r="A307" s="129">
        <v>517</v>
      </c>
      <c r="B307" s="130" t="s">
        <v>1378</v>
      </c>
      <c r="C307" s="130" t="s">
        <v>6727</v>
      </c>
      <c r="D307" s="130" t="s">
        <v>5713</v>
      </c>
      <c r="E307" s="130" t="s">
        <v>5709</v>
      </c>
      <c r="F307" s="167">
        <v>1515275000</v>
      </c>
      <c r="G307" s="168">
        <v>1377522727</v>
      </c>
      <c r="H307" s="130">
        <v>86.745000000000005</v>
      </c>
      <c r="I307" s="169">
        <v>73320469</v>
      </c>
      <c r="J307" s="169">
        <v>1134791149</v>
      </c>
      <c r="K307" s="130" t="s">
        <v>476</v>
      </c>
      <c r="L307" s="130"/>
      <c r="M307" s="130" t="s">
        <v>9952</v>
      </c>
      <c r="N307" s="130"/>
      <c r="O307" s="130" t="s">
        <v>9953</v>
      </c>
      <c r="P307" s="130" t="s">
        <v>9935</v>
      </c>
      <c r="Q307" s="130" t="s">
        <v>9954</v>
      </c>
      <c r="R307" s="130" t="s">
        <v>9955</v>
      </c>
    </row>
    <row r="308" spans="1:18" ht="19.5" hidden="1" customHeight="1">
      <c r="A308" s="129">
        <v>516</v>
      </c>
      <c r="B308" s="130" t="s">
        <v>1375</v>
      </c>
      <c r="C308" s="130" t="s">
        <v>6730</v>
      </c>
      <c r="D308" s="130" t="s">
        <v>9956</v>
      </c>
      <c r="E308" s="130" t="s">
        <v>5709</v>
      </c>
      <c r="F308" s="167">
        <v>705922000</v>
      </c>
      <c r="G308" s="168">
        <v>641747273</v>
      </c>
      <c r="H308" s="130">
        <v>87.745000000000005</v>
      </c>
      <c r="I308" s="169">
        <v>31063772</v>
      </c>
      <c r="J308" s="169">
        <v>624437150</v>
      </c>
      <c r="K308" s="130" t="s">
        <v>345</v>
      </c>
      <c r="L308" s="130"/>
      <c r="M308" s="130" t="s">
        <v>9952</v>
      </c>
      <c r="N308" s="130"/>
      <c r="O308" s="130" t="s">
        <v>9953</v>
      </c>
      <c r="P308" s="130" t="s">
        <v>9935</v>
      </c>
      <c r="Q308" s="130" t="s">
        <v>9954</v>
      </c>
      <c r="R308" s="130" t="s">
        <v>9955</v>
      </c>
    </row>
    <row r="309" spans="1:18" ht="19.5" hidden="1" customHeight="1">
      <c r="A309" s="129">
        <v>515</v>
      </c>
      <c r="B309" s="130" t="s">
        <v>2820</v>
      </c>
      <c r="C309" s="130" t="s">
        <v>6717</v>
      </c>
      <c r="D309" s="130" t="s">
        <v>9874</v>
      </c>
      <c r="E309" s="130" t="s">
        <v>5709</v>
      </c>
      <c r="F309" s="167">
        <v>931139000</v>
      </c>
      <c r="G309" s="168">
        <v>846490000</v>
      </c>
      <c r="H309" s="130">
        <v>87.745000000000005</v>
      </c>
      <c r="I309" s="169">
        <v>45691701</v>
      </c>
      <c r="J309" s="169">
        <v>800918560</v>
      </c>
      <c r="K309" s="130" t="s">
        <v>456</v>
      </c>
      <c r="L309" s="130"/>
      <c r="M309" s="130" t="s">
        <v>9934</v>
      </c>
      <c r="N309" s="130"/>
      <c r="O309" s="130" t="s">
        <v>9935</v>
      </c>
      <c r="P309" s="130" t="s">
        <v>9892</v>
      </c>
      <c r="Q309" s="130" t="s">
        <v>9936</v>
      </c>
      <c r="R309" s="130" t="s">
        <v>9955</v>
      </c>
    </row>
    <row r="310" spans="1:18" ht="19.5" hidden="1" customHeight="1">
      <c r="A310" s="129">
        <v>514</v>
      </c>
      <c r="B310" s="130" t="s">
        <v>1372</v>
      </c>
      <c r="C310" s="130" t="s">
        <v>6740</v>
      </c>
      <c r="D310" s="130" t="s">
        <v>5713</v>
      </c>
      <c r="E310" s="130" t="s">
        <v>5709</v>
      </c>
      <c r="F310" s="167">
        <v>2753036000</v>
      </c>
      <c r="G310" s="168">
        <v>2502760000</v>
      </c>
      <c r="H310" s="130">
        <v>86.745000000000005</v>
      </c>
      <c r="I310" s="169">
        <v>117024683</v>
      </c>
      <c r="J310" s="169">
        <v>2402224891</v>
      </c>
      <c r="K310" s="130" t="s">
        <v>479</v>
      </c>
      <c r="L310" s="130"/>
      <c r="M310" s="130" t="s">
        <v>9952</v>
      </c>
      <c r="N310" s="130"/>
      <c r="O310" s="130" t="s">
        <v>9957</v>
      </c>
      <c r="P310" s="130" t="s">
        <v>9935</v>
      </c>
      <c r="Q310" s="130" t="s">
        <v>9954</v>
      </c>
      <c r="R310" s="130" t="s">
        <v>9955</v>
      </c>
    </row>
    <row r="311" spans="1:18" ht="19.5" hidden="1" customHeight="1">
      <c r="A311" s="129">
        <v>513</v>
      </c>
      <c r="B311" s="130" t="s">
        <v>1369</v>
      </c>
      <c r="C311" s="130" t="s">
        <v>6743</v>
      </c>
      <c r="D311" s="130" t="s">
        <v>5713</v>
      </c>
      <c r="E311" s="130" t="s">
        <v>5709</v>
      </c>
      <c r="F311" s="167">
        <v>1243000000</v>
      </c>
      <c r="G311" s="168">
        <v>1130000000</v>
      </c>
      <c r="H311" s="130">
        <v>86.745000000000005</v>
      </c>
      <c r="I311" s="169">
        <v>68798381</v>
      </c>
      <c r="J311" s="169">
        <v>1062999144</v>
      </c>
      <c r="K311" s="130" t="s">
        <v>479</v>
      </c>
      <c r="L311" s="130"/>
      <c r="M311" s="130" t="s">
        <v>9952</v>
      </c>
      <c r="N311" s="130"/>
      <c r="O311" s="130" t="s">
        <v>9957</v>
      </c>
      <c r="P311" s="130" t="s">
        <v>9935</v>
      </c>
      <c r="Q311" s="130" t="s">
        <v>9954</v>
      </c>
      <c r="R311" s="130" t="s">
        <v>9955</v>
      </c>
    </row>
    <row r="312" spans="1:18" ht="19.5" hidden="1" customHeight="1">
      <c r="A312" s="129">
        <v>512</v>
      </c>
      <c r="B312" s="130" t="s">
        <v>2856</v>
      </c>
      <c r="C312" s="130" t="s">
        <v>6737</v>
      </c>
      <c r="D312" s="130" t="s">
        <v>5713</v>
      </c>
      <c r="E312" s="130" t="s">
        <v>5709</v>
      </c>
      <c r="F312" s="167">
        <v>2770060000</v>
      </c>
      <c r="G312" s="168">
        <v>2518236364</v>
      </c>
      <c r="H312" s="130">
        <v>86.745000000000005</v>
      </c>
      <c r="I312" s="169">
        <v>143523509</v>
      </c>
      <c r="J312" s="169">
        <v>2367768464</v>
      </c>
      <c r="K312" s="130" t="s">
        <v>479</v>
      </c>
      <c r="L312" s="130"/>
      <c r="M312" s="130" t="s">
        <v>9952</v>
      </c>
      <c r="N312" s="130"/>
      <c r="O312" s="130" t="s">
        <v>9957</v>
      </c>
      <c r="P312" s="130" t="s">
        <v>9935</v>
      </c>
      <c r="Q312" s="130" t="s">
        <v>9954</v>
      </c>
      <c r="R312" s="130" t="s">
        <v>9955</v>
      </c>
    </row>
    <row r="313" spans="1:18" ht="19.5" hidden="1" customHeight="1">
      <c r="A313" s="129">
        <v>511</v>
      </c>
      <c r="B313" s="130" t="s">
        <v>2859</v>
      </c>
      <c r="C313" s="130" t="s">
        <v>6734</v>
      </c>
      <c r="D313" s="130" t="s">
        <v>5713</v>
      </c>
      <c r="E313" s="130" t="s">
        <v>5709</v>
      </c>
      <c r="F313" s="167">
        <v>1444700000</v>
      </c>
      <c r="G313" s="168">
        <v>1313363637</v>
      </c>
      <c r="H313" s="130">
        <v>86.745000000000005</v>
      </c>
      <c r="I313" s="169">
        <v>49854220</v>
      </c>
      <c r="J313" s="169">
        <v>1297006900</v>
      </c>
      <c r="K313" s="130" t="s">
        <v>440</v>
      </c>
      <c r="L313" s="130"/>
      <c r="M313" s="130" t="s">
        <v>9952</v>
      </c>
      <c r="N313" s="130"/>
      <c r="O313" s="130" t="s">
        <v>9953</v>
      </c>
      <c r="P313" s="130" t="s">
        <v>9935</v>
      </c>
      <c r="Q313" s="130" t="s">
        <v>9954</v>
      </c>
      <c r="R313" s="130" t="s">
        <v>9955</v>
      </c>
    </row>
    <row r="314" spans="1:18" ht="19.5" hidden="1" customHeight="1">
      <c r="A314" s="129">
        <v>510</v>
      </c>
      <c r="B314" s="130" t="s">
        <v>4552</v>
      </c>
      <c r="C314" s="130" t="s">
        <v>9958</v>
      </c>
      <c r="D314" s="130" t="s">
        <v>9959</v>
      </c>
      <c r="E314" s="130" t="s">
        <v>5709</v>
      </c>
      <c r="F314" s="167"/>
      <c r="G314" s="168">
        <v>517272728</v>
      </c>
      <c r="H314" s="130"/>
      <c r="I314" s="169">
        <v>0</v>
      </c>
      <c r="J314" s="169"/>
      <c r="K314" s="130" t="s">
        <v>507</v>
      </c>
      <c r="L314" s="130"/>
      <c r="M314" s="130" t="s">
        <v>9892</v>
      </c>
      <c r="N314" s="130"/>
      <c r="O314" s="130" t="s">
        <v>9960</v>
      </c>
      <c r="P314" s="130" t="s">
        <v>9961</v>
      </c>
      <c r="Q314" s="130" t="s">
        <v>9962</v>
      </c>
      <c r="R314" s="130" t="s">
        <v>9955</v>
      </c>
    </row>
    <row r="315" spans="1:18" ht="19.5" hidden="1" customHeight="1">
      <c r="A315" s="129">
        <v>509</v>
      </c>
      <c r="B315" s="130" t="s">
        <v>4739</v>
      </c>
      <c r="C315" s="130" t="s">
        <v>6400</v>
      </c>
      <c r="D315" s="130" t="s">
        <v>5713</v>
      </c>
      <c r="E315" s="130" t="s">
        <v>5709</v>
      </c>
      <c r="F315" s="167">
        <v>1799098000</v>
      </c>
      <c r="G315" s="168">
        <v>1622500000</v>
      </c>
      <c r="H315" s="130">
        <v>86.745000000000005</v>
      </c>
      <c r="I315" s="169">
        <v>96175995</v>
      </c>
      <c r="J315" s="169">
        <v>1551257098</v>
      </c>
      <c r="K315" s="130" t="s">
        <v>5714</v>
      </c>
      <c r="L315" s="130"/>
      <c r="M315" s="130" t="s">
        <v>9811</v>
      </c>
      <c r="N315" s="130" t="s">
        <v>9811</v>
      </c>
      <c r="O315" s="130" t="s">
        <v>9832</v>
      </c>
      <c r="P315" s="130" t="s">
        <v>9845</v>
      </c>
      <c r="Q315" s="130" t="s">
        <v>9846</v>
      </c>
      <c r="R315" s="130" t="s">
        <v>9955</v>
      </c>
    </row>
    <row r="316" spans="1:18" ht="19.5" hidden="1" customHeight="1">
      <c r="A316" s="129">
        <v>508</v>
      </c>
      <c r="B316" s="130" t="s">
        <v>2886</v>
      </c>
      <c r="C316" s="130" t="s">
        <v>6756</v>
      </c>
      <c r="D316" s="130" t="s">
        <v>5713</v>
      </c>
      <c r="E316" s="130" t="s">
        <v>5709</v>
      </c>
      <c r="F316" s="167">
        <v>794200000</v>
      </c>
      <c r="G316" s="168">
        <v>722000000</v>
      </c>
      <c r="H316" s="130">
        <v>87.745000000000005</v>
      </c>
      <c r="I316" s="169">
        <v>37355439</v>
      </c>
      <c r="J316" s="169">
        <v>589706943</v>
      </c>
      <c r="K316" s="130" t="s">
        <v>476</v>
      </c>
      <c r="L316" s="130"/>
      <c r="M316" s="130" t="s">
        <v>9963</v>
      </c>
      <c r="N316" s="130"/>
      <c r="O316" s="130" t="s">
        <v>9964</v>
      </c>
      <c r="P316" s="130" t="s">
        <v>9939</v>
      </c>
      <c r="Q316" s="130" t="s">
        <v>9965</v>
      </c>
      <c r="R316" s="130" t="s">
        <v>9966</v>
      </c>
    </row>
    <row r="317" spans="1:18" ht="19.5" hidden="1" customHeight="1">
      <c r="A317" s="129">
        <v>507</v>
      </c>
      <c r="B317" s="130" t="s">
        <v>2883</v>
      </c>
      <c r="C317" s="130" t="s">
        <v>6759</v>
      </c>
      <c r="D317" s="130" t="s">
        <v>5708</v>
      </c>
      <c r="E317" s="130" t="s">
        <v>5709</v>
      </c>
      <c r="F317" s="167">
        <v>891732000</v>
      </c>
      <c r="G317" s="168">
        <v>810665455</v>
      </c>
      <c r="H317" s="130">
        <v>87.745000000000005</v>
      </c>
      <c r="I317" s="169">
        <v>41718874</v>
      </c>
      <c r="J317" s="169">
        <v>769034099</v>
      </c>
      <c r="K317" s="130" t="s">
        <v>345</v>
      </c>
      <c r="L317" s="130"/>
      <c r="M317" s="130" t="s">
        <v>9963</v>
      </c>
      <c r="N317" s="130"/>
      <c r="O317" s="130" t="s">
        <v>9964</v>
      </c>
      <c r="P317" s="130" t="s">
        <v>9939</v>
      </c>
      <c r="Q317" s="130" t="s">
        <v>9965</v>
      </c>
      <c r="R317" s="130" t="s">
        <v>9966</v>
      </c>
    </row>
    <row r="318" spans="1:18" ht="19.5" hidden="1" customHeight="1">
      <c r="A318" s="129">
        <v>506</v>
      </c>
      <c r="B318" s="130" t="s">
        <v>1399</v>
      </c>
      <c r="C318" s="130" t="s">
        <v>6763</v>
      </c>
      <c r="D318" s="130" t="s">
        <v>5713</v>
      </c>
      <c r="E318" s="130" t="s">
        <v>5709</v>
      </c>
      <c r="F318" s="167">
        <v>773000000</v>
      </c>
      <c r="G318" s="168">
        <v>702727273</v>
      </c>
      <c r="H318" s="130">
        <v>87.745000000000005</v>
      </c>
      <c r="I318" s="169">
        <v>42057832</v>
      </c>
      <c r="J318" s="169">
        <v>532650687</v>
      </c>
      <c r="K318" s="130" t="s">
        <v>476</v>
      </c>
      <c r="L318" s="130"/>
      <c r="M318" s="130" t="s">
        <v>9963</v>
      </c>
      <c r="N318" s="130"/>
      <c r="O318" s="130" t="s">
        <v>9964</v>
      </c>
      <c r="P318" s="130" t="s">
        <v>9939</v>
      </c>
      <c r="Q318" s="130" t="s">
        <v>9965</v>
      </c>
      <c r="R318" s="130" t="s">
        <v>9966</v>
      </c>
    </row>
    <row r="319" spans="1:18" ht="19.5" hidden="1" customHeight="1">
      <c r="A319" s="129">
        <v>505</v>
      </c>
      <c r="B319" s="130" t="s">
        <v>2850</v>
      </c>
      <c r="C319" s="130" t="s">
        <v>6724</v>
      </c>
      <c r="D319" s="130" t="s">
        <v>5831</v>
      </c>
      <c r="E319" s="130" t="s">
        <v>5709</v>
      </c>
      <c r="F319" s="167">
        <v>769272000</v>
      </c>
      <c r="G319" s="168">
        <v>699338182</v>
      </c>
      <c r="H319" s="130">
        <v>87.745000000000005</v>
      </c>
      <c r="I319" s="169">
        <v>38702044</v>
      </c>
      <c r="J319" s="169">
        <v>661185464</v>
      </c>
      <c r="K319" s="130" t="s">
        <v>414</v>
      </c>
      <c r="L319" s="130"/>
      <c r="M319" s="130" t="s">
        <v>9967</v>
      </c>
      <c r="N319" s="130"/>
      <c r="O319" s="130" t="s">
        <v>9940</v>
      </c>
      <c r="P319" s="130" t="s">
        <v>9924</v>
      </c>
      <c r="Q319" s="130" t="s">
        <v>9968</v>
      </c>
      <c r="R319" s="130" t="s">
        <v>9966</v>
      </c>
    </row>
    <row r="320" spans="1:18" ht="19.5" hidden="1" customHeight="1">
      <c r="A320" s="129">
        <v>504</v>
      </c>
      <c r="B320" s="130" t="s">
        <v>2880</v>
      </c>
      <c r="C320" s="130" t="s">
        <v>6766</v>
      </c>
      <c r="D320" s="130" t="s">
        <v>5713</v>
      </c>
      <c r="E320" s="130" t="s">
        <v>5709</v>
      </c>
      <c r="F320" s="167">
        <v>1557496000</v>
      </c>
      <c r="G320" s="168">
        <v>1415905456</v>
      </c>
      <c r="H320" s="130">
        <v>86.745000000000005</v>
      </c>
      <c r="I320" s="169">
        <v>80408642</v>
      </c>
      <c r="J320" s="169">
        <v>1338190389</v>
      </c>
      <c r="K320" s="130" t="s">
        <v>440</v>
      </c>
      <c r="L320" s="130"/>
      <c r="M320" s="130" t="s">
        <v>9963</v>
      </c>
      <c r="N320" s="130"/>
      <c r="O320" s="130" t="s">
        <v>9964</v>
      </c>
      <c r="P320" s="130" t="s">
        <v>9939</v>
      </c>
      <c r="Q320" s="130" t="s">
        <v>9965</v>
      </c>
      <c r="R320" s="130" t="s">
        <v>9966</v>
      </c>
    </row>
    <row r="321" spans="1:18" ht="19.5" hidden="1" customHeight="1">
      <c r="A321" s="129">
        <v>503</v>
      </c>
      <c r="B321" s="130" t="s">
        <v>4736</v>
      </c>
      <c r="C321" s="130" t="s">
        <v>9958</v>
      </c>
      <c r="D321" s="130" t="s">
        <v>9959</v>
      </c>
      <c r="E321" s="130" t="s">
        <v>5709</v>
      </c>
      <c r="F321" s="167"/>
      <c r="G321" s="168">
        <v>517272728</v>
      </c>
      <c r="H321" s="130"/>
      <c r="I321" s="169">
        <v>0</v>
      </c>
      <c r="J321" s="169"/>
      <c r="K321" s="130" t="s">
        <v>507</v>
      </c>
      <c r="L321" s="130"/>
      <c r="M321" s="130" t="s">
        <v>9967</v>
      </c>
      <c r="N321" s="130"/>
      <c r="O321" s="130" t="s">
        <v>9949</v>
      </c>
      <c r="P321" s="130" t="s">
        <v>9912</v>
      </c>
      <c r="Q321" s="130" t="s">
        <v>9969</v>
      </c>
      <c r="R321" s="130" t="s">
        <v>9966</v>
      </c>
    </row>
    <row r="322" spans="1:18" ht="19.5" hidden="1" customHeight="1">
      <c r="A322" s="129">
        <v>502</v>
      </c>
      <c r="B322" s="130" t="s">
        <v>2817</v>
      </c>
      <c r="C322" s="130" t="s">
        <v>6720</v>
      </c>
      <c r="D322" s="130" t="s">
        <v>9970</v>
      </c>
      <c r="E322" s="130" t="s">
        <v>5709</v>
      </c>
      <c r="F322" s="167">
        <v>2311694600</v>
      </c>
      <c r="G322" s="168">
        <v>2101540548</v>
      </c>
      <c r="H322" s="130">
        <v>86.745000000000005</v>
      </c>
      <c r="I322" s="169">
        <v>117293113</v>
      </c>
      <c r="J322" s="169">
        <v>1980725520</v>
      </c>
      <c r="K322" s="130" t="s">
        <v>481</v>
      </c>
      <c r="L322" s="130"/>
      <c r="M322" s="130" t="s">
        <v>9934</v>
      </c>
      <c r="N322" s="130"/>
      <c r="O322" s="130" t="s">
        <v>9935</v>
      </c>
      <c r="P322" s="130" t="s">
        <v>9892</v>
      </c>
      <c r="Q322" s="130" t="s">
        <v>9936</v>
      </c>
      <c r="R322" s="130" t="s">
        <v>9966</v>
      </c>
    </row>
    <row r="323" spans="1:18" ht="19.5" hidden="1" customHeight="1">
      <c r="A323" s="129">
        <v>501</v>
      </c>
      <c r="B323" s="130" t="s">
        <v>1381</v>
      </c>
      <c r="C323" s="130" t="s">
        <v>6753</v>
      </c>
      <c r="D323" s="130" t="s">
        <v>5713</v>
      </c>
      <c r="E323" s="130" t="s">
        <v>5709</v>
      </c>
      <c r="F323" s="167">
        <v>560786000</v>
      </c>
      <c r="G323" s="168">
        <v>509805455</v>
      </c>
      <c r="H323" s="130">
        <v>87.745000000000005</v>
      </c>
      <c r="I323" s="169">
        <v>26384946</v>
      </c>
      <c r="J323" s="169">
        <v>450423156</v>
      </c>
      <c r="K323" s="130" t="s">
        <v>4757</v>
      </c>
      <c r="L323" s="130"/>
      <c r="M323" s="130" t="s">
        <v>9963</v>
      </c>
      <c r="N323" s="130"/>
      <c r="O323" s="130" t="s">
        <v>9971</v>
      </c>
      <c r="P323" s="130" t="s">
        <v>9965</v>
      </c>
      <c r="Q323" s="130" t="s">
        <v>9972</v>
      </c>
      <c r="R323" s="130" t="s">
        <v>9966</v>
      </c>
    </row>
    <row r="324" spans="1:18" ht="19.5" hidden="1" customHeight="1">
      <c r="A324" s="129">
        <v>500</v>
      </c>
      <c r="B324" s="130" t="s">
        <v>2877</v>
      </c>
      <c r="C324" s="130" t="s">
        <v>6774</v>
      </c>
      <c r="D324" s="130" t="s">
        <v>5728</v>
      </c>
      <c r="E324" s="130" t="s">
        <v>5709</v>
      </c>
      <c r="F324" s="167">
        <v>572827000</v>
      </c>
      <c r="G324" s="168">
        <v>520751818</v>
      </c>
      <c r="H324" s="130">
        <v>87.745000000000005</v>
      </c>
      <c r="I324" s="169">
        <v>27847473</v>
      </c>
      <c r="J324" s="169">
        <v>483421767</v>
      </c>
      <c r="K324" s="130" t="s">
        <v>6178</v>
      </c>
      <c r="L324" s="130"/>
      <c r="M324" s="130" t="s">
        <v>9963</v>
      </c>
      <c r="N324" s="130"/>
      <c r="O324" s="130" t="s">
        <v>9964</v>
      </c>
      <c r="P324" s="130" t="s">
        <v>9939</v>
      </c>
      <c r="Q324" s="130" t="s">
        <v>9965</v>
      </c>
      <c r="R324" s="130" t="s">
        <v>9966</v>
      </c>
    </row>
    <row r="325" spans="1:18" ht="19.5" hidden="1" customHeight="1">
      <c r="A325" s="129">
        <v>499</v>
      </c>
      <c r="B325" s="130" t="s">
        <v>1415</v>
      </c>
      <c r="C325" s="130" t="s">
        <v>6797</v>
      </c>
      <c r="D325" s="130" t="s">
        <v>9837</v>
      </c>
      <c r="E325" s="130" t="s">
        <v>5709</v>
      </c>
      <c r="F325" s="167">
        <v>666860000</v>
      </c>
      <c r="G325" s="168">
        <v>606236364</v>
      </c>
      <c r="H325" s="130">
        <v>87.745000000000005</v>
      </c>
      <c r="I325" s="169">
        <v>37406287</v>
      </c>
      <c r="J325" s="169">
        <v>570139290</v>
      </c>
      <c r="K325" s="130" t="s">
        <v>345</v>
      </c>
      <c r="L325" s="130"/>
      <c r="M325" s="130" t="s">
        <v>9973</v>
      </c>
      <c r="N325" s="130"/>
      <c r="O325" s="130" t="s">
        <v>9974</v>
      </c>
      <c r="P325" s="130" t="s">
        <v>9953</v>
      </c>
      <c r="Q325" s="130" t="s">
        <v>9975</v>
      </c>
      <c r="R325" s="130" t="s">
        <v>9966</v>
      </c>
    </row>
    <row r="326" spans="1:18" ht="19.5" hidden="1" customHeight="1">
      <c r="A326" s="129">
        <v>498</v>
      </c>
      <c r="B326" s="130" t="s">
        <v>1412</v>
      </c>
      <c r="C326" s="130" t="s">
        <v>6800</v>
      </c>
      <c r="D326" s="130" t="s">
        <v>5713</v>
      </c>
      <c r="E326" s="130" t="s">
        <v>5709</v>
      </c>
      <c r="F326" s="167">
        <v>1565005000</v>
      </c>
      <c r="G326" s="168">
        <v>1422731819</v>
      </c>
      <c r="H326" s="130">
        <v>86.745000000000005</v>
      </c>
      <c r="I326" s="169">
        <v>75545470</v>
      </c>
      <c r="J326" s="169">
        <v>1343930022</v>
      </c>
      <c r="K326" s="130" t="s">
        <v>550</v>
      </c>
      <c r="L326" s="130"/>
      <c r="M326" s="130" t="s">
        <v>9973</v>
      </c>
      <c r="N326" s="130"/>
      <c r="O326" s="130" t="s">
        <v>9974</v>
      </c>
      <c r="P326" s="130" t="s">
        <v>9953</v>
      </c>
      <c r="Q326" s="130" t="s">
        <v>9975</v>
      </c>
      <c r="R326" s="130" t="s">
        <v>9976</v>
      </c>
    </row>
    <row r="327" spans="1:18" ht="19.5" hidden="1" customHeight="1">
      <c r="A327" s="129">
        <v>497</v>
      </c>
      <c r="B327" s="130" t="s">
        <v>2896</v>
      </c>
      <c r="C327" s="130" t="s">
        <v>6803</v>
      </c>
      <c r="D327" s="130" t="s">
        <v>5713</v>
      </c>
      <c r="E327" s="130" t="s">
        <v>5709</v>
      </c>
      <c r="F327" s="167">
        <v>579768000</v>
      </c>
      <c r="G327" s="168">
        <v>527061819</v>
      </c>
      <c r="H327" s="130">
        <v>87.745000000000005</v>
      </c>
      <c r="I327" s="169">
        <v>32266579</v>
      </c>
      <c r="J327" s="169">
        <v>494065675</v>
      </c>
      <c r="K327" s="130" t="s">
        <v>550</v>
      </c>
      <c r="L327" s="130"/>
      <c r="M327" s="130" t="s">
        <v>9973</v>
      </c>
      <c r="N327" s="130"/>
      <c r="O327" s="130" t="s">
        <v>9974</v>
      </c>
      <c r="P327" s="130" t="s">
        <v>9953</v>
      </c>
      <c r="Q327" s="130" t="s">
        <v>9975</v>
      </c>
      <c r="R327" s="130" t="s">
        <v>9976</v>
      </c>
    </row>
    <row r="328" spans="1:18" ht="19.5" hidden="1" customHeight="1">
      <c r="A328" s="129">
        <v>496</v>
      </c>
      <c r="B328" s="130" t="s">
        <v>2853</v>
      </c>
      <c r="C328" s="130" t="s">
        <v>6746</v>
      </c>
      <c r="D328" s="130" t="s">
        <v>9837</v>
      </c>
      <c r="E328" s="130" t="s">
        <v>5709</v>
      </c>
      <c r="F328" s="167">
        <v>935451000</v>
      </c>
      <c r="G328" s="168">
        <v>850410000</v>
      </c>
      <c r="H328" s="130">
        <v>87.745000000000005</v>
      </c>
      <c r="I328" s="169">
        <v>52038106</v>
      </c>
      <c r="J328" s="169">
        <v>809926450</v>
      </c>
      <c r="K328" s="130" t="s">
        <v>481</v>
      </c>
      <c r="L328" s="130"/>
      <c r="M328" s="130" t="s">
        <v>9952</v>
      </c>
      <c r="N328" s="130"/>
      <c r="O328" s="130" t="s">
        <v>9953</v>
      </c>
      <c r="P328" s="130" t="s">
        <v>9935</v>
      </c>
      <c r="Q328" s="130" t="s">
        <v>9954</v>
      </c>
      <c r="R328" s="130" t="s">
        <v>9976</v>
      </c>
    </row>
    <row r="329" spans="1:18" ht="19.5" hidden="1" customHeight="1">
      <c r="A329" s="129">
        <v>495</v>
      </c>
      <c r="B329" s="130" t="s">
        <v>1194</v>
      </c>
      <c r="C329" s="130" t="s">
        <v>6225</v>
      </c>
      <c r="D329" s="130" t="s">
        <v>5713</v>
      </c>
      <c r="E329" s="130" t="s">
        <v>5709</v>
      </c>
      <c r="F329" s="167">
        <v>7607116000</v>
      </c>
      <c r="G329" s="168">
        <v>6862940000</v>
      </c>
      <c r="H329" s="130">
        <v>85.995000000000005</v>
      </c>
      <c r="I329" s="169">
        <v>407756042</v>
      </c>
      <c r="J329" s="169">
        <v>6708337138</v>
      </c>
      <c r="K329" s="130" t="s">
        <v>5714</v>
      </c>
      <c r="L329" s="130"/>
      <c r="M329" s="130" t="s">
        <v>9817</v>
      </c>
      <c r="N329" s="130" t="s">
        <v>9817</v>
      </c>
      <c r="O329" s="130" t="s">
        <v>9794</v>
      </c>
      <c r="P329" s="130" t="s">
        <v>9778</v>
      </c>
      <c r="Q329" s="130" t="s">
        <v>9818</v>
      </c>
      <c r="R329" s="130" t="s">
        <v>9976</v>
      </c>
    </row>
    <row r="330" spans="1:18" ht="19.5" hidden="1" customHeight="1">
      <c r="A330" s="129">
        <v>494</v>
      </c>
      <c r="B330" s="130" t="s">
        <v>4771</v>
      </c>
      <c r="C330" s="130" t="s">
        <v>6645</v>
      </c>
      <c r="D330" s="130" t="s">
        <v>9977</v>
      </c>
      <c r="E330" s="130" t="s">
        <v>5709</v>
      </c>
      <c r="F330" s="167">
        <v>745523000</v>
      </c>
      <c r="G330" s="168">
        <v>693752589</v>
      </c>
      <c r="H330" s="130">
        <v>87.745000000000005</v>
      </c>
      <c r="I330" s="169">
        <v>40534133</v>
      </c>
      <c r="J330" s="169">
        <v>643862539</v>
      </c>
      <c r="K330" s="130" t="s">
        <v>5714</v>
      </c>
      <c r="L330" s="130"/>
      <c r="M330" s="130" t="s">
        <v>9869</v>
      </c>
      <c r="N330" s="130" t="s">
        <v>9869</v>
      </c>
      <c r="O330" s="130" t="s">
        <v>9924</v>
      </c>
      <c r="P330" s="130" t="s">
        <v>9887</v>
      </c>
      <c r="Q330" s="130" t="s">
        <v>9925</v>
      </c>
      <c r="R330" s="130" t="s">
        <v>9976</v>
      </c>
    </row>
    <row r="331" spans="1:18" ht="19.5" hidden="1" customHeight="1">
      <c r="A331" s="129">
        <v>493</v>
      </c>
      <c r="B331" s="130" t="s">
        <v>2865</v>
      </c>
      <c r="C331" s="130" t="s">
        <v>6793</v>
      </c>
      <c r="D331" s="130" t="s">
        <v>9978</v>
      </c>
      <c r="E331" s="130" t="s">
        <v>5709</v>
      </c>
      <c r="F331" s="167">
        <v>931644000</v>
      </c>
      <c r="G331" s="168">
        <v>846949091</v>
      </c>
      <c r="H331" s="130">
        <v>87.745000000000005</v>
      </c>
      <c r="I331" s="169">
        <v>52663203</v>
      </c>
      <c r="J331" s="169">
        <v>751709260</v>
      </c>
      <c r="K331" s="130" t="s">
        <v>4777</v>
      </c>
      <c r="L331" s="130"/>
      <c r="M331" s="130" t="s">
        <v>9963</v>
      </c>
      <c r="N331" s="130"/>
      <c r="O331" s="130" t="s">
        <v>9979</v>
      </c>
      <c r="P331" s="130" t="s">
        <v>9939</v>
      </c>
      <c r="Q331" s="130" t="s">
        <v>9965</v>
      </c>
      <c r="R331" s="130" t="s">
        <v>9976</v>
      </c>
    </row>
    <row r="332" spans="1:18" ht="19.5" hidden="1" customHeight="1">
      <c r="A332" s="129">
        <v>492</v>
      </c>
      <c r="B332" s="130" t="s">
        <v>4780</v>
      </c>
      <c r="C332" s="130" t="s">
        <v>6489</v>
      </c>
      <c r="D332" s="130" t="s">
        <v>5713</v>
      </c>
      <c r="E332" s="130" t="s">
        <v>5709</v>
      </c>
      <c r="F332" s="167">
        <v>1884645000</v>
      </c>
      <c r="G332" s="168">
        <v>1845028037</v>
      </c>
      <c r="H332" s="130">
        <v>86.745000000000005</v>
      </c>
      <c r="I332" s="169">
        <v>103286701</v>
      </c>
      <c r="J332" s="169">
        <v>1461944087</v>
      </c>
      <c r="K332" s="130" t="s">
        <v>326</v>
      </c>
      <c r="L332" s="130"/>
      <c r="M332" s="130" t="s">
        <v>9899</v>
      </c>
      <c r="N332" s="130" t="s">
        <v>9899</v>
      </c>
      <c r="O332" s="130" t="s">
        <v>9865</v>
      </c>
      <c r="P332" s="130" t="s">
        <v>9980</v>
      </c>
      <c r="Q332" s="130" t="s">
        <v>9981</v>
      </c>
      <c r="R332" s="130" t="s">
        <v>9976</v>
      </c>
    </row>
    <row r="333" spans="1:18" ht="19.5" hidden="1" customHeight="1">
      <c r="A333" s="129">
        <v>491</v>
      </c>
      <c r="B333" s="130" t="s">
        <v>4785</v>
      </c>
      <c r="C333" s="130" t="s">
        <v>6492</v>
      </c>
      <c r="D333" s="130" t="s">
        <v>5713</v>
      </c>
      <c r="E333" s="130" t="s">
        <v>5709</v>
      </c>
      <c r="F333" s="167">
        <v>2131970000</v>
      </c>
      <c r="G333" s="168">
        <v>2085610008</v>
      </c>
      <c r="H333" s="130">
        <v>86.745000000000005</v>
      </c>
      <c r="I333" s="169">
        <v>111296666</v>
      </c>
      <c r="J333" s="169">
        <v>1611816478</v>
      </c>
      <c r="K333" s="130" t="s">
        <v>326</v>
      </c>
      <c r="L333" s="130"/>
      <c r="M333" s="130" t="s">
        <v>9899</v>
      </c>
      <c r="N333" s="130" t="s">
        <v>9899</v>
      </c>
      <c r="O333" s="130" t="s">
        <v>9865</v>
      </c>
      <c r="P333" s="130" t="s">
        <v>9980</v>
      </c>
      <c r="Q333" s="130" t="s">
        <v>9981</v>
      </c>
      <c r="R333" s="130" t="s">
        <v>9976</v>
      </c>
    </row>
    <row r="334" spans="1:18" ht="19.5" hidden="1" customHeight="1">
      <c r="A334" s="129">
        <v>490</v>
      </c>
      <c r="B334" s="130" t="s">
        <v>2893</v>
      </c>
      <c r="C334" s="130" t="s">
        <v>6806</v>
      </c>
      <c r="D334" s="130" t="s">
        <v>5713</v>
      </c>
      <c r="E334" s="130" t="s">
        <v>5709</v>
      </c>
      <c r="F334" s="167">
        <v>1844051000</v>
      </c>
      <c r="G334" s="168">
        <v>1676410000</v>
      </c>
      <c r="H334" s="130">
        <v>86.745000000000005</v>
      </c>
      <c r="I334" s="169">
        <v>78206351</v>
      </c>
      <c r="J334" s="169">
        <v>1632859644</v>
      </c>
      <c r="K334" s="130" t="s">
        <v>422</v>
      </c>
      <c r="L334" s="130"/>
      <c r="M334" s="130" t="s">
        <v>9973</v>
      </c>
      <c r="N334" s="130"/>
      <c r="O334" s="130" t="s">
        <v>9974</v>
      </c>
      <c r="P334" s="130" t="s">
        <v>9953</v>
      </c>
      <c r="Q334" s="130" t="s">
        <v>9975</v>
      </c>
      <c r="R334" s="130" t="s">
        <v>9976</v>
      </c>
    </row>
    <row r="335" spans="1:18" ht="19.5" hidden="1" customHeight="1">
      <c r="A335" s="129">
        <v>489</v>
      </c>
      <c r="B335" s="130" t="s">
        <v>1393</v>
      </c>
      <c r="C335" s="130" t="s">
        <v>6781</v>
      </c>
      <c r="D335" s="130" t="s">
        <v>5713</v>
      </c>
      <c r="E335" s="130" t="s">
        <v>5709</v>
      </c>
      <c r="F335" s="167">
        <v>5488145000</v>
      </c>
      <c r="G335" s="168">
        <v>4989222727</v>
      </c>
      <c r="H335" s="130">
        <v>86.745000000000005</v>
      </c>
      <c r="I335" s="169">
        <v>293156810</v>
      </c>
      <c r="J335" s="169">
        <v>4824376266</v>
      </c>
      <c r="K335" s="130" t="s">
        <v>422</v>
      </c>
      <c r="L335" s="130"/>
      <c r="M335" s="130" t="s">
        <v>9963</v>
      </c>
      <c r="N335" s="130"/>
      <c r="O335" s="130" t="s">
        <v>9974</v>
      </c>
      <c r="P335" s="130" t="s">
        <v>9939</v>
      </c>
      <c r="Q335" s="130" t="s">
        <v>9965</v>
      </c>
      <c r="R335" s="130" t="s">
        <v>9976</v>
      </c>
    </row>
    <row r="336" spans="1:18" ht="19.5" hidden="1" customHeight="1">
      <c r="A336" s="129">
        <v>488</v>
      </c>
      <c r="B336" s="130" t="s">
        <v>1409</v>
      </c>
      <c r="C336" s="130" t="s">
        <v>6809</v>
      </c>
      <c r="D336" s="130" t="s">
        <v>5713</v>
      </c>
      <c r="E336" s="130" t="s">
        <v>5709</v>
      </c>
      <c r="F336" s="167">
        <v>2674300000</v>
      </c>
      <c r="G336" s="168">
        <v>2431181818</v>
      </c>
      <c r="H336" s="130">
        <v>86.745000000000005</v>
      </c>
      <c r="I336" s="169">
        <v>103015614</v>
      </c>
      <c r="J336" s="169">
        <v>2299743255</v>
      </c>
      <c r="K336" s="130" t="s">
        <v>422</v>
      </c>
      <c r="L336" s="130"/>
      <c r="M336" s="130" t="s">
        <v>9973</v>
      </c>
      <c r="N336" s="130"/>
      <c r="O336" s="130" t="s">
        <v>9974</v>
      </c>
      <c r="P336" s="130" t="s">
        <v>9953</v>
      </c>
      <c r="Q336" s="130" t="s">
        <v>9975</v>
      </c>
      <c r="R336" s="130" t="s">
        <v>9976</v>
      </c>
    </row>
    <row r="337" spans="1:18" ht="19.5" hidden="1" customHeight="1">
      <c r="A337" s="129">
        <v>487</v>
      </c>
      <c r="B337" s="130" t="s">
        <v>1396</v>
      </c>
      <c r="C337" s="130" t="s">
        <v>6777</v>
      </c>
      <c r="D337" s="130" t="s">
        <v>9982</v>
      </c>
      <c r="E337" s="130" t="s">
        <v>5709</v>
      </c>
      <c r="F337" s="167">
        <v>598530000</v>
      </c>
      <c r="G337" s="168">
        <v>544118182</v>
      </c>
      <c r="H337" s="130">
        <v>87.745000000000005</v>
      </c>
      <c r="I337" s="169">
        <v>33863677</v>
      </c>
      <c r="J337" s="169">
        <v>509461413</v>
      </c>
      <c r="K337" s="130" t="s">
        <v>379</v>
      </c>
      <c r="L337" s="130"/>
      <c r="M337" s="130" t="s">
        <v>9963</v>
      </c>
      <c r="N337" s="130"/>
      <c r="O337" s="130" t="s">
        <v>9964</v>
      </c>
      <c r="P337" s="130" t="s">
        <v>9939</v>
      </c>
      <c r="Q337" s="130" t="s">
        <v>9965</v>
      </c>
      <c r="R337" s="130" t="s">
        <v>9983</v>
      </c>
    </row>
    <row r="338" spans="1:18" ht="19.5" hidden="1" customHeight="1">
      <c r="A338" s="129">
        <v>486</v>
      </c>
      <c r="B338" s="130" t="s">
        <v>2862</v>
      </c>
      <c r="C338" s="130" t="s">
        <v>6749</v>
      </c>
      <c r="D338" s="130" t="s">
        <v>9984</v>
      </c>
      <c r="E338" s="130" t="s">
        <v>5709</v>
      </c>
      <c r="F338" s="167">
        <v>753115000</v>
      </c>
      <c r="G338" s="168">
        <v>684650000</v>
      </c>
      <c r="H338" s="130">
        <v>87.745000000000005</v>
      </c>
      <c r="I338" s="169">
        <v>47684507</v>
      </c>
      <c r="J338" s="169">
        <v>623014171</v>
      </c>
      <c r="K338" s="130" t="s">
        <v>343</v>
      </c>
      <c r="L338" s="130"/>
      <c r="M338" s="130" t="s">
        <v>9963</v>
      </c>
      <c r="N338" s="130"/>
      <c r="O338" s="130" t="s">
        <v>9985</v>
      </c>
      <c r="P338" s="130" t="s">
        <v>9930</v>
      </c>
      <c r="Q338" s="130" t="s">
        <v>9951</v>
      </c>
      <c r="R338" s="130" t="s">
        <v>9983</v>
      </c>
    </row>
    <row r="339" spans="1:18" ht="19.5" hidden="1" customHeight="1">
      <c r="A339" s="129">
        <v>485</v>
      </c>
      <c r="B339" s="130" t="s">
        <v>2873</v>
      </c>
      <c r="C339" s="130" t="s">
        <v>6784</v>
      </c>
      <c r="D339" s="130" t="s">
        <v>5713</v>
      </c>
      <c r="E339" s="130" t="s">
        <v>5709</v>
      </c>
      <c r="F339" s="167">
        <v>976225800</v>
      </c>
      <c r="G339" s="168">
        <v>887478000</v>
      </c>
      <c r="H339" s="130">
        <v>87.745000000000005</v>
      </c>
      <c r="I339" s="169">
        <v>57726622</v>
      </c>
      <c r="J339" s="169">
        <v>839019172</v>
      </c>
      <c r="K339" s="130" t="s">
        <v>4801</v>
      </c>
      <c r="L339" s="130"/>
      <c r="M339" s="130" t="s">
        <v>9963</v>
      </c>
      <c r="N339" s="130"/>
      <c r="O339" s="130" t="s">
        <v>9986</v>
      </c>
      <c r="P339" s="130" t="s">
        <v>9939</v>
      </c>
      <c r="Q339" s="130" t="s">
        <v>9965</v>
      </c>
      <c r="R339" s="130" t="s">
        <v>9983</v>
      </c>
    </row>
    <row r="340" spans="1:18" ht="19.5" hidden="1" customHeight="1">
      <c r="A340" s="129">
        <v>484</v>
      </c>
      <c r="B340" s="130" t="s">
        <v>2869</v>
      </c>
      <c r="C340" s="130" t="s">
        <v>6787</v>
      </c>
      <c r="D340" s="130" t="s">
        <v>5713</v>
      </c>
      <c r="E340" s="130" t="s">
        <v>5709</v>
      </c>
      <c r="F340" s="167">
        <v>752114000</v>
      </c>
      <c r="G340" s="168">
        <v>683740000</v>
      </c>
      <c r="H340" s="130">
        <v>87.745000000000005</v>
      </c>
      <c r="I340" s="169">
        <v>35044496</v>
      </c>
      <c r="J340" s="169">
        <v>656495176</v>
      </c>
      <c r="K340" s="130" t="s">
        <v>4804</v>
      </c>
      <c r="L340" s="130"/>
      <c r="M340" s="130" t="s">
        <v>9963</v>
      </c>
      <c r="N340" s="130"/>
      <c r="O340" s="130" t="s">
        <v>9987</v>
      </c>
      <c r="P340" s="130" t="s">
        <v>9939</v>
      </c>
      <c r="Q340" s="130" t="s">
        <v>9965</v>
      </c>
      <c r="R340" s="130" t="s">
        <v>9983</v>
      </c>
    </row>
    <row r="341" spans="1:18" ht="19.5" hidden="1" customHeight="1">
      <c r="A341" s="129">
        <v>483</v>
      </c>
      <c r="B341" s="130" t="s">
        <v>1406</v>
      </c>
      <c r="C341" s="130" t="s">
        <v>6812</v>
      </c>
      <c r="D341" s="130" t="s">
        <v>5831</v>
      </c>
      <c r="E341" s="130" t="s">
        <v>5709</v>
      </c>
      <c r="F341" s="167">
        <v>619780000</v>
      </c>
      <c r="G341" s="168">
        <v>563436364</v>
      </c>
      <c r="H341" s="130">
        <v>87.745000000000005</v>
      </c>
      <c r="I341" s="169">
        <v>32027706</v>
      </c>
      <c r="J341" s="169">
        <v>543034120</v>
      </c>
      <c r="K341" s="130" t="s">
        <v>379</v>
      </c>
      <c r="L341" s="130"/>
      <c r="M341" s="130" t="s">
        <v>9973</v>
      </c>
      <c r="N341" s="130"/>
      <c r="O341" s="130" t="s">
        <v>9974</v>
      </c>
      <c r="P341" s="130" t="s">
        <v>9953</v>
      </c>
      <c r="Q341" s="130" t="s">
        <v>9975</v>
      </c>
      <c r="R341" s="130" t="s">
        <v>9988</v>
      </c>
    </row>
    <row r="342" spans="1:18" ht="19.5" hidden="1" customHeight="1">
      <c r="A342" s="129">
        <v>482</v>
      </c>
      <c r="B342" s="130" t="s">
        <v>2899</v>
      </c>
      <c r="C342" s="130" t="s">
        <v>6822</v>
      </c>
      <c r="D342" s="130" t="s">
        <v>9989</v>
      </c>
      <c r="E342" s="130" t="s">
        <v>5709</v>
      </c>
      <c r="F342" s="167">
        <v>632093000</v>
      </c>
      <c r="G342" s="168">
        <v>574630000</v>
      </c>
      <c r="H342" s="130">
        <v>87.745000000000005</v>
      </c>
      <c r="I342" s="169">
        <v>34832769</v>
      </c>
      <c r="J342" s="169">
        <v>541224569</v>
      </c>
      <c r="K342" s="130" t="s">
        <v>479</v>
      </c>
      <c r="L342" s="130"/>
      <c r="M342" s="130" t="s">
        <v>9990</v>
      </c>
      <c r="N342" s="130"/>
      <c r="O342" s="130" t="s">
        <v>9991</v>
      </c>
      <c r="P342" s="130" t="s">
        <v>9964</v>
      </c>
      <c r="Q342" s="130" t="s">
        <v>9992</v>
      </c>
      <c r="R342" s="130" t="s">
        <v>9988</v>
      </c>
    </row>
    <row r="343" spans="1:18" ht="19.5" hidden="1" customHeight="1">
      <c r="A343" s="129">
        <v>481</v>
      </c>
      <c r="B343" s="130" t="s">
        <v>2902</v>
      </c>
      <c r="C343" s="130" t="s">
        <v>6819</v>
      </c>
      <c r="D343" s="130" t="s">
        <v>5713</v>
      </c>
      <c r="E343" s="130" t="s">
        <v>5709</v>
      </c>
      <c r="F343" s="167">
        <v>945219000</v>
      </c>
      <c r="G343" s="168">
        <v>859290000</v>
      </c>
      <c r="H343" s="130">
        <v>87.745000000000005</v>
      </c>
      <c r="I343" s="169">
        <v>34978652</v>
      </c>
      <c r="J343" s="169">
        <v>845592942</v>
      </c>
      <c r="K343" s="130" t="s">
        <v>479</v>
      </c>
      <c r="L343" s="130"/>
      <c r="M343" s="130" t="s">
        <v>9990</v>
      </c>
      <c r="N343" s="130"/>
      <c r="O343" s="130" t="s">
        <v>9991</v>
      </c>
      <c r="P343" s="130" t="s">
        <v>9964</v>
      </c>
      <c r="Q343" s="130" t="s">
        <v>9992</v>
      </c>
      <c r="R343" s="130" t="s">
        <v>9988</v>
      </c>
    </row>
    <row r="344" spans="1:18" ht="19.5" hidden="1" customHeight="1">
      <c r="A344" s="129">
        <v>480</v>
      </c>
      <c r="B344" s="130" t="s">
        <v>1402</v>
      </c>
      <c r="C344" s="130" t="s">
        <v>6815</v>
      </c>
      <c r="D344" s="130" t="s">
        <v>9993</v>
      </c>
      <c r="E344" s="130" t="s">
        <v>5709</v>
      </c>
      <c r="F344" s="167">
        <v>667659000</v>
      </c>
      <c r="G344" s="168">
        <v>606962728</v>
      </c>
      <c r="H344" s="130">
        <v>87.745000000000005</v>
      </c>
      <c r="I344" s="169">
        <v>35507245</v>
      </c>
      <c r="J344" s="169">
        <v>557524822</v>
      </c>
      <c r="K344" s="130" t="s">
        <v>4814</v>
      </c>
      <c r="L344" s="130"/>
      <c r="M344" s="130" t="s">
        <v>9973</v>
      </c>
      <c r="N344" s="130"/>
      <c r="O344" s="130" t="s">
        <v>9994</v>
      </c>
      <c r="P344" s="130" t="s">
        <v>9953</v>
      </c>
      <c r="Q344" s="130" t="s">
        <v>9975</v>
      </c>
      <c r="R344" s="130" t="s">
        <v>9988</v>
      </c>
    </row>
    <row r="345" spans="1:18" ht="19.5" hidden="1" customHeight="1">
      <c r="A345" s="129">
        <v>479</v>
      </c>
      <c r="B345" s="130" t="s">
        <v>2915</v>
      </c>
      <c r="C345" s="130" t="s">
        <v>6830</v>
      </c>
      <c r="D345" s="130" t="s">
        <v>5713</v>
      </c>
      <c r="E345" s="130" t="s">
        <v>5709</v>
      </c>
      <c r="F345" s="167">
        <v>672011000</v>
      </c>
      <c r="G345" s="168">
        <v>610919091</v>
      </c>
      <c r="H345" s="130">
        <v>87.745000000000005</v>
      </c>
      <c r="I345" s="169">
        <v>34410874</v>
      </c>
      <c r="J345" s="169">
        <v>488168827</v>
      </c>
      <c r="K345" s="130" t="s">
        <v>476</v>
      </c>
      <c r="L345" s="130"/>
      <c r="M345" s="130" t="s">
        <v>9995</v>
      </c>
      <c r="N345" s="130"/>
      <c r="O345" s="130" t="s">
        <v>9991</v>
      </c>
      <c r="P345" s="130" t="s">
        <v>9974</v>
      </c>
      <c r="Q345" s="130" t="s">
        <v>9996</v>
      </c>
      <c r="R345" s="130" t="s">
        <v>9997</v>
      </c>
    </row>
    <row r="346" spans="1:18" ht="19.5" hidden="1" customHeight="1">
      <c r="A346" s="129">
        <v>478</v>
      </c>
      <c r="B346" s="130" t="s">
        <v>1430</v>
      </c>
      <c r="C346" s="130" t="s">
        <v>6848</v>
      </c>
      <c r="D346" s="130" t="s">
        <v>5728</v>
      </c>
      <c r="E346" s="130" t="s">
        <v>5709</v>
      </c>
      <c r="F346" s="167">
        <v>688556000</v>
      </c>
      <c r="G346" s="168">
        <v>625960000</v>
      </c>
      <c r="H346" s="130">
        <v>87.745000000000005</v>
      </c>
      <c r="I346" s="169">
        <v>39411494</v>
      </c>
      <c r="J346" s="169">
        <v>492574488</v>
      </c>
      <c r="K346" s="130" t="s">
        <v>476</v>
      </c>
      <c r="L346" s="130"/>
      <c r="M346" s="130" t="s">
        <v>9998</v>
      </c>
      <c r="N346" s="130"/>
      <c r="O346" s="130" t="s">
        <v>9991</v>
      </c>
      <c r="P346" s="130" t="s">
        <v>9999</v>
      </c>
      <c r="Q346" s="130" t="s">
        <v>10000</v>
      </c>
      <c r="R346" s="130" t="s">
        <v>10001</v>
      </c>
    </row>
    <row r="347" spans="1:18" ht="19.5" hidden="1" customHeight="1">
      <c r="A347" s="129">
        <v>477</v>
      </c>
      <c r="B347" s="130" t="s">
        <v>2924</v>
      </c>
      <c r="C347" s="130" t="s">
        <v>6852</v>
      </c>
      <c r="D347" s="130" t="s">
        <v>5728</v>
      </c>
      <c r="E347" s="130" t="s">
        <v>5709</v>
      </c>
      <c r="F347" s="167">
        <v>604820000</v>
      </c>
      <c r="G347" s="168">
        <v>549836364</v>
      </c>
      <c r="H347" s="130">
        <v>87.745000000000005</v>
      </c>
      <c r="I347" s="169">
        <v>30794480</v>
      </c>
      <c r="J347" s="169">
        <v>446530504</v>
      </c>
      <c r="K347" s="130" t="s">
        <v>476</v>
      </c>
      <c r="L347" s="130"/>
      <c r="M347" s="130" t="s">
        <v>9998</v>
      </c>
      <c r="N347" s="130"/>
      <c r="O347" s="130" t="s">
        <v>9991</v>
      </c>
      <c r="P347" s="130" t="s">
        <v>9999</v>
      </c>
      <c r="Q347" s="130" t="s">
        <v>10000</v>
      </c>
      <c r="R347" s="130" t="s">
        <v>10001</v>
      </c>
    </row>
    <row r="348" spans="1:18" ht="19.5" hidden="1" customHeight="1">
      <c r="A348" s="129">
        <v>476</v>
      </c>
      <c r="B348" s="130" t="s">
        <v>2921</v>
      </c>
      <c r="C348" s="130" t="s">
        <v>6856</v>
      </c>
      <c r="D348" s="130" t="s">
        <v>5728</v>
      </c>
      <c r="E348" s="130" t="s">
        <v>5709</v>
      </c>
      <c r="F348" s="167">
        <v>765695700</v>
      </c>
      <c r="G348" s="168">
        <v>696087000</v>
      </c>
      <c r="H348" s="130">
        <v>87.745000000000005</v>
      </c>
      <c r="I348" s="169">
        <v>43569292</v>
      </c>
      <c r="J348" s="169">
        <v>552537524</v>
      </c>
      <c r="K348" s="130" t="s">
        <v>476</v>
      </c>
      <c r="L348" s="130"/>
      <c r="M348" s="130" t="s">
        <v>9998</v>
      </c>
      <c r="N348" s="130"/>
      <c r="O348" s="130" t="s">
        <v>9991</v>
      </c>
      <c r="P348" s="130" t="s">
        <v>9999</v>
      </c>
      <c r="Q348" s="130" t="s">
        <v>10000</v>
      </c>
      <c r="R348" s="130" t="s">
        <v>10001</v>
      </c>
    </row>
    <row r="349" spans="1:18" ht="19.5" hidden="1" customHeight="1">
      <c r="A349" s="129">
        <v>475</v>
      </c>
      <c r="B349" s="130" t="s">
        <v>2912</v>
      </c>
      <c r="C349" s="130" t="s">
        <v>6833</v>
      </c>
      <c r="D349" s="130" t="s">
        <v>5713</v>
      </c>
      <c r="E349" s="130" t="s">
        <v>5709</v>
      </c>
      <c r="F349" s="167">
        <v>893795000</v>
      </c>
      <c r="G349" s="168">
        <v>812540909</v>
      </c>
      <c r="H349" s="130">
        <v>87.745000000000005</v>
      </c>
      <c r="I349" s="169">
        <v>46388910</v>
      </c>
      <c r="J349" s="169">
        <v>772396595</v>
      </c>
      <c r="K349" s="130" t="s">
        <v>422</v>
      </c>
      <c r="L349" s="130"/>
      <c r="M349" s="130" t="s">
        <v>9995</v>
      </c>
      <c r="N349" s="130"/>
      <c r="O349" s="130" t="s">
        <v>9991</v>
      </c>
      <c r="P349" s="130" t="s">
        <v>9974</v>
      </c>
      <c r="Q349" s="130" t="s">
        <v>9996</v>
      </c>
      <c r="R349" s="130" t="s">
        <v>10001</v>
      </c>
    </row>
    <row r="350" spans="1:18" ht="19.5" hidden="1" customHeight="1">
      <c r="A350" s="129">
        <v>474</v>
      </c>
      <c r="B350" s="130" t="s">
        <v>4829</v>
      </c>
      <c r="C350" s="130" t="s">
        <v>10002</v>
      </c>
      <c r="D350" s="130" t="s">
        <v>5713</v>
      </c>
      <c r="E350" s="130" t="s">
        <v>5730</v>
      </c>
      <c r="F350" s="167"/>
      <c r="G350" s="168">
        <v>699568182</v>
      </c>
      <c r="H350" s="130"/>
      <c r="I350" s="169"/>
      <c r="J350" s="169"/>
      <c r="K350" s="130" t="s">
        <v>4831</v>
      </c>
      <c r="L350" s="130" t="s">
        <v>10003</v>
      </c>
      <c r="M350" s="130" t="s">
        <v>9897</v>
      </c>
      <c r="N350" s="130"/>
      <c r="O350" s="130"/>
      <c r="P350" s="130" t="s">
        <v>9906</v>
      </c>
      <c r="Q350" s="130" t="s">
        <v>9906</v>
      </c>
      <c r="R350" s="130" t="s">
        <v>10001</v>
      </c>
    </row>
    <row r="351" spans="1:18" ht="19.5" hidden="1" customHeight="1">
      <c r="A351" s="129">
        <v>473</v>
      </c>
      <c r="B351" s="130" t="s">
        <v>4834</v>
      </c>
      <c r="C351" s="130" t="s">
        <v>6826</v>
      </c>
      <c r="D351" s="130" t="s">
        <v>10004</v>
      </c>
      <c r="E351" s="130" t="s">
        <v>5709</v>
      </c>
      <c r="F351" s="167">
        <v>830498000</v>
      </c>
      <c r="G351" s="168">
        <v>755005602</v>
      </c>
      <c r="H351" s="130">
        <v>87.745000000000005</v>
      </c>
      <c r="I351" s="169">
        <v>46100827</v>
      </c>
      <c r="J351" s="169">
        <v>709668177</v>
      </c>
      <c r="K351" s="130" t="s">
        <v>353</v>
      </c>
      <c r="L351" s="130"/>
      <c r="M351" s="130" t="s">
        <v>9995</v>
      </c>
      <c r="N351" s="130" t="s">
        <v>9995</v>
      </c>
      <c r="O351" s="130" t="s">
        <v>10005</v>
      </c>
      <c r="P351" s="130" t="s">
        <v>10006</v>
      </c>
      <c r="Q351" s="130" t="s">
        <v>10007</v>
      </c>
      <c r="R351" s="130" t="s">
        <v>10008</v>
      </c>
    </row>
    <row r="352" spans="1:18" ht="19.5" hidden="1" customHeight="1">
      <c r="A352" s="129">
        <v>472</v>
      </c>
      <c r="B352" s="130" t="s">
        <v>2930</v>
      </c>
      <c r="C352" s="130" t="s">
        <v>6878</v>
      </c>
      <c r="D352" s="130" t="s">
        <v>9714</v>
      </c>
      <c r="E352" s="130" t="s">
        <v>5709</v>
      </c>
      <c r="F352" s="167">
        <v>780725000</v>
      </c>
      <c r="G352" s="168">
        <v>709750000</v>
      </c>
      <c r="H352" s="130">
        <v>87.745000000000005</v>
      </c>
      <c r="I352" s="169">
        <v>33499030</v>
      </c>
      <c r="J352" s="169">
        <v>627567397</v>
      </c>
      <c r="K352" s="130" t="s">
        <v>624</v>
      </c>
      <c r="L352" s="130"/>
      <c r="M352" s="130" t="s">
        <v>10009</v>
      </c>
      <c r="N352" s="130"/>
      <c r="O352" s="130" t="s">
        <v>10010</v>
      </c>
      <c r="P352" s="130" t="s">
        <v>10011</v>
      </c>
      <c r="Q352" s="130" t="s">
        <v>10012</v>
      </c>
      <c r="R352" s="130" t="s">
        <v>10008</v>
      </c>
    </row>
    <row r="353" spans="1:18" ht="19.5" hidden="1" customHeight="1">
      <c r="A353" s="129">
        <v>471</v>
      </c>
      <c r="B353" s="130" t="s">
        <v>2909</v>
      </c>
      <c r="C353" s="130" t="s">
        <v>6836</v>
      </c>
      <c r="D353" s="130" t="s">
        <v>5728</v>
      </c>
      <c r="E353" s="130" t="s">
        <v>5709</v>
      </c>
      <c r="F353" s="167">
        <v>630990000</v>
      </c>
      <c r="G353" s="168">
        <v>573627273</v>
      </c>
      <c r="H353" s="130">
        <v>87.745000000000005</v>
      </c>
      <c r="I353" s="169">
        <v>31860497</v>
      </c>
      <c r="J353" s="169">
        <v>458749112</v>
      </c>
      <c r="K353" s="130" t="s">
        <v>440</v>
      </c>
      <c r="L353" s="130"/>
      <c r="M353" s="130" t="s">
        <v>9995</v>
      </c>
      <c r="N353" s="130"/>
      <c r="O353" s="130" t="s">
        <v>10011</v>
      </c>
      <c r="P353" s="130" t="s">
        <v>9974</v>
      </c>
      <c r="Q353" s="130" t="s">
        <v>9996</v>
      </c>
      <c r="R353" s="130" t="s">
        <v>10008</v>
      </c>
    </row>
    <row r="354" spans="1:18" ht="19.5" hidden="1" customHeight="1">
      <c r="A354" s="129">
        <v>470</v>
      </c>
      <c r="B354" s="130" t="s">
        <v>4843</v>
      </c>
      <c r="C354" s="130" t="s">
        <v>6625</v>
      </c>
      <c r="D354" s="130" t="s">
        <v>5713</v>
      </c>
      <c r="E354" s="130" t="s">
        <v>5709</v>
      </c>
      <c r="F354" s="167">
        <v>7589981000</v>
      </c>
      <c r="G354" s="168">
        <v>6968404545</v>
      </c>
      <c r="H354" s="130">
        <v>85.995000000000005</v>
      </c>
      <c r="I354" s="169">
        <v>346588932</v>
      </c>
      <c r="J354" s="169">
        <v>6719249803</v>
      </c>
      <c r="K354" s="130" t="s">
        <v>5714</v>
      </c>
      <c r="L354" s="130"/>
      <c r="M354" s="130" t="s">
        <v>9895</v>
      </c>
      <c r="N354" s="130" t="s">
        <v>9895</v>
      </c>
      <c r="O354" s="130" t="s">
        <v>9892</v>
      </c>
      <c r="P354" s="130" t="s">
        <v>9865</v>
      </c>
      <c r="Q354" s="130" t="s">
        <v>9897</v>
      </c>
      <c r="R354" s="130" t="s">
        <v>10013</v>
      </c>
    </row>
    <row r="355" spans="1:18" ht="19.5" hidden="1" customHeight="1">
      <c r="A355" s="129">
        <v>469</v>
      </c>
      <c r="B355" s="130" t="s">
        <v>1427</v>
      </c>
      <c r="C355" s="130" t="s">
        <v>6860</v>
      </c>
      <c r="D355" s="130" t="s">
        <v>5718</v>
      </c>
      <c r="E355" s="130" t="s">
        <v>5709</v>
      </c>
      <c r="F355" s="167">
        <v>585871000</v>
      </c>
      <c r="G355" s="168">
        <v>532610000</v>
      </c>
      <c r="H355" s="130">
        <v>87.745000000000005</v>
      </c>
      <c r="I355" s="169">
        <v>32654806</v>
      </c>
      <c r="J355" s="169">
        <v>488313611</v>
      </c>
      <c r="K355" s="130" t="s">
        <v>456</v>
      </c>
      <c r="L355" s="130"/>
      <c r="M355" s="130" t="s">
        <v>9998</v>
      </c>
      <c r="N355" s="130"/>
      <c r="O355" s="130" t="s">
        <v>9991</v>
      </c>
      <c r="P355" s="130" t="s">
        <v>9999</v>
      </c>
      <c r="Q355" s="130" t="s">
        <v>10000</v>
      </c>
      <c r="R355" s="130" t="s">
        <v>10013</v>
      </c>
    </row>
    <row r="356" spans="1:18" ht="19.5" hidden="1" customHeight="1">
      <c r="A356" s="129">
        <v>468</v>
      </c>
      <c r="B356" s="130" t="s">
        <v>1425</v>
      </c>
      <c r="C356" s="130" t="s">
        <v>6863</v>
      </c>
      <c r="D356" s="130" t="s">
        <v>9855</v>
      </c>
      <c r="E356" s="130" t="s">
        <v>5709</v>
      </c>
      <c r="F356" s="167">
        <v>680548000</v>
      </c>
      <c r="G356" s="168">
        <v>618680000</v>
      </c>
      <c r="H356" s="130">
        <v>87.745000000000005</v>
      </c>
      <c r="I356" s="169">
        <v>35887060</v>
      </c>
      <c r="J356" s="169">
        <v>586186782</v>
      </c>
      <c r="K356" s="130" t="s">
        <v>456</v>
      </c>
      <c r="L356" s="130"/>
      <c r="M356" s="130" t="s">
        <v>9998</v>
      </c>
      <c r="N356" s="130"/>
      <c r="O356" s="130" t="s">
        <v>9991</v>
      </c>
      <c r="P356" s="130" t="s">
        <v>9999</v>
      </c>
      <c r="Q356" s="130" t="s">
        <v>10000</v>
      </c>
      <c r="R356" s="130" t="s">
        <v>10013</v>
      </c>
    </row>
    <row r="357" spans="1:18" ht="19.5" hidden="1" customHeight="1">
      <c r="A357" s="129">
        <v>467</v>
      </c>
      <c r="B357" s="130" t="s">
        <v>1422</v>
      </c>
      <c r="C357" s="130" t="s">
        <v>6866</v>
      </c>
      <c r="D357" s="130" t="s">
        <v>5831</v>
      </c>
      <c r="E357" s="130" t="s">
        <v>5709</v>
      </c>
      <c r="F357" s="167">
        <v>740194000</v>
      </c>
      <c r="G357" s="168">
        <v>672903636</v>
      </c>
      <c r="H357" s="130">
        <v>87.745000000000005</v>
      </c>
      <c r="I357" s="169">
        <v>38350003</v>
      </c>
      <c r="J357" s="169">
        <v>641895205</v>
      </c>
      <c r="K357" s="130" t="s">
        <v>379</v>
      </c>
      <c r="L357" s="130"/>
      <c r="M357" s="130" t="s">
        <v>9998</v>
      </c>
      <c r="N357" s="130"/>
      <c r="O357" s="130" t="s">
        <v>9991</v>
      </c>
      <c r="P357" s="130" t="s">
        <v>9999</v>
      </c>
      <c r="Q357" s="130" t="s">
        <v>10000</v>
      </c>
      <c r="R357" s="130" t="s">
        <v>10013</v>
      </c>
    </row>
    <row r="358" spans="1:18" ht="19.5" hidden="1" customHeight="1">
      <c r="A358" s="129">
        <v>466</v>
      </c>
      <c r="B358" s="130" t="s">
        <v>4853</v>
      </c>
      <c r="C358" s="130" t="s">
        <v>6869</v>
      </c>
      <c r="D358" s="130" t="s">
        <v>10014</v>
      </c>
      <c r="E358" s="130" t="s">
        <v>5709</v>
      </c>
      <c r="F358" s="167">
        <v>600420000</v>
      </c>
      <c r="G358" s="168">
        <v>545836365</v>
      </c>
      <c r="H358" s="130">
        <v>87.745000000000005</v>
      </c>
      <c r="I358" s="169">
        <v>33229494</v>
      </c>
      <c r="J358" s="169">
        <v>500993139</v>
      </c>
      <c r="K358" s="130" t="s">
        <v>373</v>
      </c>
      <c r="L358" s="130"/>
      <c r="M358" s="130" t="s">
        <v>9998</v>
      </c>
      <c r="N358" s="130" t="s">
        <v>9998</v>
      </c>
      <c r="O358" s="130" t="s">
        <v>10015</v>
      </c>
      <c r="P358" s="130" t="s">
        <v>9999</v>
      </c>
      <c r="Q358" s="130" t="s">
        <v>10000</v>
      </c>
      <c r="R358" s="130" t="s">
        <v>10013</v>
      </c>
    </row>
    <row r="359" spans="1:18" ht="19.5" hidden="1" customHeight="1">
      <c r="A359" s="129">
        <v>465</v>
      </c>
      <c r="B359" s="130" t="s">
        <v>1445</v>
      </c>
      <c r="C359" s="130" t="s">
        <v>5828</v>
      </c>
      <c r="D359" s="130" t="s">
        <v>10016</v>
      </c>
      <c r="E359" s="130" t="s">
        <v>5709</v>
      </c>
      <c r="F359" s="167">
        <v>2053073000</v>
      </c>
      <c r="G359" s="168">
        <v>1866430000</v>
      </c>
      <c r="H359" s="130">
        <v>86.745000000000005</v>
      </c>
      <c r="I359" s="169">
        <v>67742513</v>
      </c>
      <c r="J359" s="169">
        <v>1894252466</v>
      </c>
      <c r="K359" s="130" t="s">
        <v>501</v>
      </c>
      <c r="L359" s="130"/>
      <c r="M359" s="130" t="s">
        <v>10017</v>
      </c>
      <c r="N359" s="130"/>
      <c r="O359" s="130" t="s">
        <v>10018</v>
      </c>
      <c r="P359" s="130" t="s">
        <v>10019</v>
      </c>
      <c r="Q359" s="130" t="s">
        <v>10020</v>
      </c>
      <c r="R359" s="130" t="s">
        <v>10021</v>
      </c>
    </row>
    <row r="360" spans="1:18" ht="19.5" hidden="1" customHeight="1">
      <c r="A360" s="129">
        <v>464</v>
      </c>
      <c r="B360" s="130" t="s">
        <v>2927</v>
      </c>
      <c r="C360" s="130" t="s">
        <v>6881</v>
      </c>
      <c r="D360" s="130" t="s">
        <v>10022</v>
      </c>
      <c r="E360" s="130" t="s">
        <v>5709</v>
      </c>
      <c r="F360" s="167">
        <v>580864000</v>
      </c>
      <c r="G360" s="168">
        <v>528058182</v>
      </c>
      <c r="H360" s="130">
        <v>87.745000000000005</v>
      </c>
      <c r="I360" s="169">
        <v>30969417</v>
      </c>
      <c r="J360" s="169">
        <v>491302688</v>
      </c>
      <c r="K360" s="130" t="s">
        <v>345</v>
      </c>
      <c r="L360" s="130"/>
      <c r="M360" s="130" t="s">
        <v>10009</v>
      </c>
      <c r="N360" s="130"/>
      <c r="O360" s="130" t="s">
        <v>10019</v>
      </c>
      <c r="P360" s="130" t="s">
        <v>10011</v>
      </c>
      <c r="Q360" s="130" t="s">
        <v>10012</v>
      </c>
      <c r="R360" s="130" t="s">
        <v>10021</v>
      </c>
    </row>
    <row r="361" spans="1:18" ht="19.5" hidden="1" customHeight="1">
      <c r="A361" s="129">
        <v>463</v>
      </c>
      <c r="B361" s="130" t="s">
        <v>2945</v>
      </c>
      <c r="C361" s="130" t="s">
        <v>6904</v>
      </c>
      <c r="D361" s="130" t="s">
        <v>9799</v>
      </c>
      <c r="E361" s="130" t="s">
        <v>5709</v>
      </c>
      <c r="F361" s="167">
        <v>762079000</v>
      </c>
      <c r="G361" s="168">
        <v>692799091</v>
      </c>
      <c r="H361" s="130">
        <v>87.745000000000005</v>
      </c>
      <c r="I361" s="169">
        <v>41207965</v>
      </c>
      <c r="J361" s="169">
        <v>649721468</v>
      </c>
      <c r="K361" s="130" t="s">
        <v>345</v>
      </c>
      <c r="L361" s="130"/>
      <c r="M361" s="130" t="s">
        <v>10017</v>
      </c>
      <c r="N361" s="130"/>
      <c r="O361" s="130" t="s">
        <v>10015</v>
      </c>
      <c r="P361" s="130" t="s">
        <v>10019</v>
      </c>
      <c r="Q361" s="130" t="s">
        <v>10020</v>
      </c>
      <c r="R361" s="130" t="s">
        <v>10021</v>
      </c>
    </row>
    <row r="362" spans="1:18" ht="19.5" hidden="1" customHeight="1">
      <c r="A362" s="129">
        <v>462</v>
      </c>
      <c r="B362" s="130" t="s">
        <v>1448</v>
      </c>
      <c r="C362" s="130" t="s">
        <v>6898</v>
      </c>
      <c r="D362" s="130" t="s">
        <v>5713</v>
      </c>
      <c r="E362" s="130" t="s">
        <v>5709</v>
      </c>
      <c r="F362" s="167">
        <v>993267000</v>
      </c>
      <c r="G362" s="168">
        <v>902970000</v>
      </c>
      <c r="H362" s="130">
        <v>87.745000000000005</v>
      </c>
      <c r="I362" s="169">
        <v>44394227</v>
      </c>
      <c r="J362" s="169">
        <v>847757665</v>
      </c>
      <c r="K362" s="130" t="s">
        <v>422</v>
      </c>
      <c r="L362" s="130"/>
      <c r="M362" s="130" t="s">
        <v>10017</v>
      </c>
      <c r="N362" s="130"/>
      <c r="O362" s="130" t="s">
        <v>10015</v>
      </c>
      <c r="P362" s="130" t="s">
        <v>10019</v>
      </c>
      <c r="Q362" s="130" t="s">
        <v>10020</v>
      </c>
      <c r="R362" s="130" t="s">
        <v>10021</v>
      </c>
    </row>
    <row r="363" spans="1:18" ht="19.5" hidden="1" customHeight="1">
      <c r="A363" s="129">
        <v>461</v>
      </c>
      <c r="B363" s="130" t="s">
        <v>1437</v>
      </c>
      <c r="C363" s="130" t="s">
        <v>6889</v>
      </c>
      <c r="D363" s="130" t="s">
        <v>5713</v>
      </c>
      <c r="E363" s="130" t="s">
        <v>5709</v>
      </c>
      <c r="F363" s="167">
        <v>989285000</v>
      </c>
      <c r="G363" s="168">
        <v>899350000</v>
      </c>
      <c r="H363" s="130">
        <v>87.745000000000005</v>
      </c>
      <c r="I363" s="169">
        <v>52204702</v>
      </c>
      <c r="J363" s="169">
        <v>851118830</v>
      </c>
      <c r="K363" s="130" t="s">
        <v>456</v>
      </c>
      <c r="L363" s="130"/>
      <c r="M363" s="130" t="s">
        <v>10023</v>
      </c>
      <c r="N363" s="130"/>
      <c r="O363" s="130" t="s">
        <v>10010</v>
      </c>
      <c r="P363" s="130" t="s">
        <v>9991</v>
      </c>
      <c r="Q363" s="130" t="s">
        <v>9987</v>
      </c>
      <c r="R363" s="130" t="s">
        <v>10024</v>
      </c>
    </row>
    <row r="364" spans="1:18" ht="19.5" hidden="1" customHeight="1">
      <c r="A364" s="129">
        <v>460</v>
      </c>
      <c r="B364" s="130" t="s">
        <v>1442</v>
      </c>
      <c r="C364" s="130" t="s">
        <v>6907</v>
      </c>
      <c r="D364" s="130" t="s">
        <v>9799</v>
      </c>
      <c r="E364" s="130" t="s">
        <v>5709</v>
      </c>
      <c r="F364" s="167">
        <v>830335000</v>
      </c>
      <c r="G364" s="168">
        <v>754850000</v>
      </c>
      <c r="H364" s="130">
        <v>87.745000000000005</v>
      </c>
      <c r="I364" s="169">
        <v>43653822</v>
      </c>
      <c r="J364" s="169">
        <v>715040753</v>
      </c>
      <c r="K364" s="130" t="s">
        <v>345</v>
      </c>
      <c r="L364" s="130"/>
      <c r="M364" s="130" t="s">
        <v>10017</v>
      </c>
      <c r="N364" s="130"/>
      <c r="O364" s="130" t="s">
        <v>10015</v>
      </c>
      <c r="P364" s="130" t="s">
        <v>10019</v>
      </c>
      <c r="Q364" s="130" t="s">
        <v>10020</v>
      </c>
      <c r="R364" s="130" t="s">
        <v>10024</v>
      </c>
    </row>
    <row r="365" spans="1:18" ht="19.5" hidden="1" customHeight="1">
      <c r="A365" s="129">
        <v>459</v>
      </c>
      <c r="B365" s="130" t="s">
        <v>1433</v>
      </c>
      <c r="C365" s="130" t="s">
        <v>6892</v>
      </c>
      <c r="D365" s="130" t="s">
        <v>5713</v>
      </c>
      <c r="E365" s="130" t="s">
        <v>5709</v>
      </c>
      <c r="F365" s="167">
        <v>793228660</v>
      </c>
      <c r="G365" s="168">
        <v>697933636</v>
      </c>
      <c r="H365" s="130">
        <v>87.745000000000005</v>
      </c>
      <c r="I365" s="169">
        <v>33114734</v>
      </c>
      <c r="J365" s="169">
        <v>645884302</v>
      </c>
      <c r="K365" s="130" t="s">
        <v>360</v>
      </c>
      <c r="L365" s="130"/>
      <c r="M365" s="130" t="s">
        <v>10023</v>
      </c>
      <c r="N365" s="130"/>
      <c r="O365" s="130" t="s">
        <v>10015</v>
      </c>
      <c r="P365" s="130" t="s">
        <v>9991</v>
      </c>
      <c r="Q365" s="130" t="s">
        <v>9987</v>
      </c>
      <c r="R365" s="130" t="s">
        <v>10024</v>
      </c>
    </row>
    <row r="366" spans="1:18" ht="19.5" hidden="1" customHeight="1">
      <c r="A366" s="129">
        <v>458</v>
      </c>
      <c r="B366" s="130" t="s">
        <v>4883</v>
      </c>
      <c r="C366" s="130" t="s">
        <v>6884</v>
      </c>
      <c r="D366" s="130" t="s">
        <v>6885</v>
      </c>
      <c r="E366" s="130" t="s">
        <v>5709</v>
      </c>
      <c r="F366" s="167">
        <v>1417743000</v>
      </c>
      <c r="G366" s="168">
        <v>1288857273</v>
      </c>
      <c r="H366" s="130">
        <v>86.745000000000005</v>
      </c>
      <c r="I366" s="169">
        <v>68925843</v>
      </c>
      <c r="J366" s="169">
        <v>1195888106</v>
      </c>
      <c r="K366" s="130" t="s">
        <v>343</v>
      </c>
      <c r="L366" s="130"/>
      <c r="M366" s="130" t="s">
        <v>10023</v>
      </c>
      <c r="N366" s="130" t="s">
        <v>10023</v>
      </c>
      <c r="O366" s="130" t="s">
        <v>10025</v>
      </c>
      <c r="P366" s="130" t="s">
        <v>9986</v>
      </c>
      <c r="Q366" s="130" t="s">
        <v>10026</v>
      </c>
      <c r="R366" s="130" t="s">
        <v>10024</v>
      </c>
    </row>
    <row r="367" spans="1:18" ht="19.5" hidden="1" customHeight="1">
      <c r="A367" s="129">
        <v>457</v>
      </c>
      <c r="B367" s="130" t="s">
        <v>1389</v>
      </c>
      <c r="C367" s="130" t="s">
        <v>6790</v>
      </c>
      <c r="D367" s="130" t="s">
        <v>9837</v>
      </c>
      <c r="E367" s="130" t="s">
        <v>5709</v>
      </c>
      <c r="F367" s="167">
        <v>1162016000</v>
      </c>
      <c r="G367" s="168">
        <v>1056378182</v>
      </c>
      <c r="H367" s="130">
        <v>86.745000000000005</v>
      </c>
      <c r="I367" s="169">
        <v>52289129</v>
      </c>
      <c r="J367" s="169">
        <v>908910748</v>
      </c>
      <c r="K367" s="130" t="s">
        <v>4888</v>
      </c>
      <c r="L367" s="130"/>
      <c r="M367" s="130" t="s">
        <v>9963</v>
      </c>
      <c r="N367" s="130"/>
      <c r="O367" s="130" t="s">
        <v>10027</v>
      </c>
      <c r="P367" s="130" t="s">
        <v>9939</v>
      </c>
      <c r="Q367" s="130" t="s">
        <v>9965</v>
      </c>
      <c r="R367" s="130" t="s">
        <v>10024</v>
      </c>
    </row>
    <row r="368" spans="1:18" ht="19.5" hidden="1" customHeight="1">
      <c r="A368" s="129">
        <v>456</v>
      </c>
      <c r="B368" s="130" t="s">
        <v>1439</v>
      </c>
      <c r="C368" s="130" t="s">
        <v>6910</v>
      </c>
      <c r="D368" s="130" t="s">
        <v>5728</v>
      </c>
      <c r="E368" s="130" t="s">
        <v>5709</v>
      </c>
      <c r="F368" s="167">
        <v>861460000</v>
      </c>
      <c r="G368" s="168">
        <v>783145455</v>
      </c>
      <c r="H368" s="130">
        <v>87.745000000000005</v>
      </c>
      <c r="I368" s="169">
        <v>48629667</v>
      </c>
      <c r="J368" s="169">
        <v>726091509</v>
      </c>
      <c r="K368" s="130" t="s">
        <v>379</v>
      </c>
      <c r="L368" s="130"/>
      <c r="M368" s="130" t="s">
        <v>10017</v>
      </c>
      <c r="N368" s="130"/>
      <c r="O368" s="130" t="s">
        <v>10015</v>
      </c>
      <c r="P368" s="130" t="s">
        <v>10019</v>
      </c>
      <c r="Q368" s="130" t="s">
        <v>10020</v>
      </c>
      <c r="R368" s="130" t="s">
        <v>10028</v>
      </c>
    </row>
    <row r="369" spans="1:18" ht="19.5" hidden="1" customHeight="1">
      <c r="A369" s="129">
        <v>455</v>
      </c>
      <c r="B369" s="130" t="s">
        <v>2937</v>
      </c>
      <c r="C369" s="130" t="s">
        <v>6916</v>
      </c>
      <c r="D369" s="130" t="s">
        <v>5713</v>
      </c>
      <c r="E369" s="130" t="s">
        <v>5709</v>
      </c>
      <c r="F369" s="167">
        <v>1666041000</v>
      </c>
      <c r="G369" s="168">
        <v>1514582727</v>
      </c>
      <c r="H369" s="130">
        <v>86.745000000000005</v>
      </c>
      <c r="I369" s="169">
        <v>72558554</v>
      </c>
      <c r="J369" s="169">
        <v>1288176048</v>
      </c>
      <c r="K369" s="130" t="s">
        <v>4893</v>
      </c>
      <c r="L369" s="130"/>
      <c r="M369" s="130" t="s">
        <v>10017</v>
      </c>
      <c r="N369" s="130"/>
      <c r="O369" s="130" t="s">
        <v>10029</v>
      </c>
      <c r="P369" s="130" t="s">
        <v>10019</v>
      </c>
      <c r="Q369" s="130" t="s">
        <v>10020</v>
      </c>
      <c r="R369" s="130" t="s">
        <v>10028</v>
      </c>
    </row>
    <row r="370" spans="1:18" ht="19.5" hidden="1" customHeight="1">
      <c r="A370" s="129">
        <v>454</v>
      </c>
      <c r="B370" s="130" t="s">
        <v>2942</v>
      </c>
      <c r="C370" s="130" t="s">
        <v>6913</v>
      </c>
      <c r="D370" s="130" t="s">
        <v>5728</v>
      </c>
      <c r="E370" s="130" t="s">
        <v>5709</v>
      </c>
      <c r="F370" s="167">
        <v>571679000</v>
      </c>
      <c r="G370" s="168">
        <v>519708182</v>
      </c>
      <c r="H370" s="130">
        <v>87.745000000000005</v>
      </c>
      <c r="I370" s="169">
        <v>24795765</v>
      </c>
      <c r="J370" s="169">
        <v>491043590</v>
      </c>
      <c r="K370" s="130" t="s">
        <v>481</v>
      </c>
      <c r="L370" s="130"/>
      <c r="M370" s="130" t="s">
        <v>10017</v>
      </c>
      <c r="N370" s="130"/>
      <c r="O370" s="130" t="s">
        <v>10015</v>
      </c>
      <c r="P370" s="130" t="s">
        <v>10019</v>
      </c>
      <c r="Q370" s="130" t="s">
        <v>10020</v>
      </c>
      <c r="R370" s="130" t="s">
        <v>10028</v>
      </c>
    </row>
    <row r="371" spans="1:18" ht="19.5" hidden="1" customHeight="1">
      <c r="A371" s="129">
        <v>453</v>
      </c>
      <c r="B371" s="130" t="s">
        <v>2952</v>
      </c>
      <c r="C371" s="130" t="s">
        <v>6919</v>
      </c>
      <c r="D371" s="130" t="s">
        <v>5728</v>
      </c>
      <c r="E371" s="130" t="s">
        <v>5709</v>
      </c>
      <c r="F371" s="167">
        <v>643124000</v>
      </c>
      <c r="G371" s="168">
        <v>584658183</v>
      </c>
      <c r="H371" s="130">
        <v>87.745000000000005</v>
      </c>
      <c r="I371" s="169">
        <v>39512822</v>
      </c>
      <c r="J371" s="169">
        <v>544948670</v>
      </c>
      <c r="K371" s="130" t="s">
        <v>481</v>
      </c>
      <c r="L371" s="130"/>
      <c r="M371" s="130" t="s">
        <v>10030</v>
      </c>
      <c r="N371" s="130"/>
      <c r="O371" s="130" t="s">
        <v>10031</v>
      </c>
      <c r="P371" s="130" t="s">
        <v>10010</v>
      </c>
      <c r="Q371" s="130" t="s">
        <v>10032</v>
      </c>
      <c r="R371" s="130" t="s">
        <v>10028</v>
      </c>
    </row>
    <row r="372" spans="1:18" ht="19.5" hidden="1" customHeight="1">
      <c r="A372" s="129">
        <v>452</v>
      </c>
      <c r="B372" s="130" t="s">
        <v>893</v>
      </c>
      <c r="C372" s="130" t="s">
        <v>6943</v>
      </c>
      <c r="D372" s="130" t="s">
        <v>5728</v>
      </c>
      <c r="E372" s="130" t="s">
        <v>5709</v>
      </c>
      <c r="F372" s="167">
        <v>796000000</v>
      </c>
      <c r="G372" s="168">
        <v>723636364</v>
      </c>
      <c r="H372" s="130">
        <v>87.745000000000005</v>
      </c>
      <c r="I372" s="169">
        <v>50279418</v>
      </c>
      <c r="J372" s="169">
        <v>671399861</v>
      </c>
      <c r="K372" s="130" t="s">
        <v>479</v>
      </c>
      <c r="L372" s="130"/>
      <c r="M372" s="130" t="s">
        <v>10033</v>
      </c>
      <c r="N372" s="130"/>
      <c r="O372" s="130" t="s">
        <v>10034</v>
      </c>
      <c r="P372" s="130" t="s">
        <v>10031</v>
      </c>
      <c r="Q372" s="130" t="s">
        <v>10035</v>
      </c>
      <c r="R372" s="130" t="s">
        <v>10036</v>
      </c>
    </row>
    <row r="373" spans="1:18" ht="19.5" hidden="1" customHeight="1">
      <c r="A373" s="129">
        <v>451</v>
      </c>
      <c r="B373" s="130" t="s">
        <v>878</v>
      </c>
      <c r="C373" s="130" t="s">
        <v>6940</v>
      </c>
      <c r="D373" s="130" t="s">
        <v>6057</v>
      </c>
      <c r="E373" s="130" t="s">
        <v>5730</v>
      </c>
      <c r="F373" s="167"/>
      <c r="G373" s="168">
        <v>1127584545</v>
      </c>
      <c r="H373" s="130">
        <v>86.745000000000005</v>
      </c>
      <c r="I373" s="169">
        <v>0</v>
      </c>
      <c r="J373" s="169"/>
      <c r="K373" s="130" t="s">
        <v>630</v>
      </c>
      <c r="L373" s="130"/>
      <c r="M373" s="130" t="s">
        <v>10033</v>
      </c>
      <c r="N373" s="130" t="s">
        <v>10033</v>
      </c>
      <c r="O373" s="130" t="s">
        <v>10037</v>
      </c>
      <c r="P373" s="130" t="s">
        <v>10031</v>
      </c>
      <c r="Q373" s="130" t="s">
        <v>10035</v>
      </c>
      <c r="R373" s="130" t="s">
        <v>10036</v>
      </c>
    </row>
    <row r="374" spans="1:18" ht="19.5" hidden="1" customHeight="1">
      <c r="A374" s="129">
        <v>450</v>
      </c>
      <c r="B374" s="130" t="s">
        <v>879</v>
      </c>
      <c r="C374" s="130" t="s">
        <v>6947</v>
      </c>
      <c r="D374" s="130" t="s">
        <v>9944</v>
      </c>
      <c r="E374" s="130" t="s">
        <v>5709</v>
      </c>
      <c r="F374" s="167">
        <v>680346000</v>
      </c>
      <c r="G374" s="168">
        <v>618496363</v>
      </c>
      <c r="H374" s="130">
        <v>87.745000000000005</v>
      </c>
      <c r="I374" s="169">
        <v>35785907</v>
      </c>
      <c r="J374" s="169">
        <v>589902182</v>
      </c>
      <c r="K374" s="130" t="s">
        <v>479</v>
      </c>
      <c r="L374" s="130"/>
      <c r="M374" s="130" t="s">
        <v>10033</v>
      </c>
      <c r="N374" s="130"/>
      <c r="O374" s="130" t="s">
        <v>10034</v>
      </c>
      <c r="P374" s="130" t="s">
        <v>10031</v>
      </c>
      <c r="Q374" s="130" t="s">
        <v>10035</v>
      </c>
      <c r="R374" s="130" t="s">
        <v>10036</v>
      </c>
    </row>
    <row r="375" spans="1:18" ht="19.5" hidden="1" customHeight="1">
      <c r="A375" s="129">
        <v>449</v>
      </c>
      <c r="B375" s="130" t="s">
        <v>1451</v>
      </c>
      <c r="C375" s="130" t="s">
        <v>6922</v>
      </c>
      <c r="D375" s="130" t="s">
        <v>9833</v>
      </c>
      <c r="E375" s="130" t="s">
        <v>5709</v>
      </c>
      <c r="F375" s="167">
        <v>961347000</v>
      </c>
      <c r="G375" s="168">
        <v>873951818</v>
      </c>
      <c r="H375" s="130">
        <v>87.745000000000005</v>
      </c>
      <c r="I375" s="169">
        <v>38903006</v>
      </c>
      <c r="J375" s="169">
        <v>836912699</v>
      </c>
      <c r="K375" s="130" t="s">
        <v>345</v>
      </c>
      <c r="L375" s="130"/>
      <c r="M375" s="130" t="s">
        <v>10030</v>
      </c>
      <c r="N375" s="130"/>
      <c r="O375" s="130" t="s">
        <v>10031</v>
      </c>
      <c r="P375" s="130" t="s">
        <v>10010</v>
      </c>
      <c r="Q375" s="130" t="s">
        <v>10032</v>
      </c>
      <c r="R375" s="130" t="s">
        <v>10036</v>
      </c>
    </row>
    <row r="376" spans="1:18" ht="19.5" hidden="1" customHeight="1">
      <c r="A376" s="129">
        <v>448</v>
      </c>
      <c r="B376" s="130" t="s">
        <v>882</v>
      </c>
      <c r="C376" s="130" t="s">
        <v>6934</v>
      </c>
      <c r="D376" s="130" t="s">
        <v>5713</v>
      </c>
      <c r="E376" s="130" t="s">
        <v>5709</v>
      </c>
      <c r="F376" s="167">
        <v>2126023000</v>
      </c>
      <c r="G376" s="168">
        <v>1932748182</v>
      </c>
      <c r="H376" s="130">
        <v>86.745000000000005</v>
      </c>
      <c r="I376" s="169">
        <v>117149320</v>
      </c>
      <c r="J376" s="169">
        <v>1808749005</v>
      </c>
      <c r="K376" s="130" t="s">
        <v>390</v>
      </c>
      <c r="L376" s="130"/>
      <c r="M376" s="130" t="s">
        <v>10033</v>
      </c>
      <c r="N376" s="130"/>
      <c r="O376" s="130" t="s">
        <v>10038</v>
      </c>
      <c r="P376" s="130" t="s">
        <v>10039</v>
      </c>
      <c r="Q376" s="130" t="s">
        <v>10040</v>
      </c>
      <c r="R376" s="130" t="s">
        <v>10036</v>
      </c>
    </row>
    <row r="377" spans="1:18" ht="19.5" hidden="1" customHeight="1">
      <c r="A377" s="129">
        <v>447</v>
      </c>
      <c r="B377" s="130" t="s">
        <v>4910</v>
      </c>
      <c r="C377" s="130" t="s">
        <v>10041</v>
      </c>
      <c r="D377" s="130" t="s">
        <v>5713</v>
      </c>
      <c r="E377" s="130" t="s">
        <v>5709</v>
      </c>
      <c r="F377" s="167"/>
      <c r="G377" s="168">
        <v>1932748182</v>
      </c>
      <c r="H377" s="130"/>
      <c r="I377" s="169">
        <v>0</v>
      </c>
      <c r="J377" s="169"/>
      <c r="K377" s="130" t="s">
        <v>390</v>
      </c>
      <c r="L377" s="130"/>
      <c r="M377" s="130" t="s">
        <v>10033</v>
      </c>
      <c r="N377" s="130"/>
      <c r="O377" s="130" t="s">
        <v>10038</v>
      </c>
      <c r="P377" s="130" t="s">
        <v>10039</v>
      </c>
      <c r="Q377" s="130" t="s">
        <v>10040</v>
      </c>
      <c r="R377" s="130" t="s">
        <v>10036</v>
      </c>
    </row>
    <row r="378" spans="1:18" ht="19.5" hidden="1" customHeight="1">
      <c r="A378" s="129">
        <v>446</v>
      </c>
      <c r="B378" s="130" t="s">
        <v>870</v>
      </c>
      <c r="C378" s="130" t="s">
        <v>6937</v>
      </c>
      <c r="D378" s="130" t="s">
        <v>5713</v>
      </c>
      <c r="E378" s="130" t="s">
        <v>5709</v>
      </c>
      <c r="F378" s="167">
        <v>2826100000</v>
      </c>
      <c r="G378" s="168">
        <v>2569181818</v>
      </c>
      <c r="H378" s="130">
        <v>86.745000000000005</v>
      </c>
      <c r="I378" s="169">
        <v>123683205</v>
      </c>
      <c r="J378" s="169">
        <v>2443625894</v>
      </c>
      <c r="K378" s="130" t="s">
        <v>390</v>
      </c>
      <c r="L378" s="130"/>
      <c r="M378" s="130" t="s">
        <v>10033</v>
      </c>
      <c r="N378" s="130"/>
      <c r="O378" s="130" t="s">
        <v>10038</v>
      </c>
      <c r="P378" s="130" t="s">
        <v>10039</v>
      </c>
      <c r="Q378" s="130" t="s">
        <v>10040</v>
      </c>
      <c r="R378" s="130" t="s">
        <v>10036</v>
      </c>
    </row>
    <row r="379" spans="1:18" ht="19.5" hidden="1" customHeight="1">
      <c r="A379" s="129">
        <v>445</v>
      </c>
      <c r="B379" s="130" t="s">
        <v>4918</v>
      </c>
      <c r="C379" s="130" t="s">
        <v>10042</v>
      </c>
      <c r="D379" s="130" t="s">
        <v>5713</v>
      </c>
      <c r="E379" s="130" t="s">
        <v>5709</v>
      </c>
      <c r="F379" s="167"/>
      <c r="G379" s="168">
        <v>1932748182</v>
      </c>
      <c r="H379" s="130"/>
      <c r="I379" s="169"/>
      <c r="J379" s="169"/>
      <c r="K379" s="130" t="s">
        <v>390</v>
      </c>
      <c r="L379" s="130"/>
      <c r="M379" s="130" t="s">
        <v>10033</v>
      </c>
      <c r="N379" s="130"/>
      <c r="O379" s="130" t="s">
        <v>10038</v>
      </c>
      <c r="P379" s="130" t="s">
        <v>10039</v>
      </c>
      <c r="Q379" s="130" t="s">
        <v>10040</v>
      </c>
      <c r="R379" s="130" t="s">
        <v>10036</v>
      </c>
    </row>
    <row r="380" spans="1:18" ht="19.5" hidden="1" customHeight="1">
      <c r="A380" s="129">
        <v>444</v>
      </c>
      <c r="B380" s="130" t="s">
        <v>4913</v>
      </c>
      <c r="C380" s="130" t="s">
        <v>10043</v>
      </c>
      <c r="D380" s="130" t="s">
        <v>10044</v>
      </c>
      <c r="E380" s="130" t="s">
        <v>5709</v>
      </c>
      <c r="F380" s="167"/>
      <c r="G380" s="168">
        <v>673053000</v>
      </c>
      <c r="H380" s="130"/>
      <c r="I380" s="169">
        <v>0</v>
      </c>
      <c r="J380" s="169"/>
      <c r="K380" s="130" t="s">
        <v>343</v>
      </c>
      <c r="L380" s="130"/>
      <c r="M380" s="130" t="s">
        <v>10030</v>
      </c>
      <c r="N380" s="130" t="s">
        <v>10030</v>
      </c>
      <c r="O380" s="130" t="s">
        <v>10031</v>
      </c>
      <c r="P380" s="130" t="s">
        <v>10045</v>
      </c>
      <c r="Q380" s="130" t="s">
        <v>10046</v>
      </c>
      <c r="R380" s="130" t="s">
        <v>10036</v>
      </c>
    </row>
    <row r="381" spans="1:18" ht="19.5" hidden="1" customHeight="1">
      <c r="A381" s="129">
        <v>443</v>
      </c>
      <c r="B381" s="130" t="s">
        <v>892</v>
      </c>
      <c r="C381" s="130" t="s">
        <v>6928</v>
      </c>
      <c r="D381" s="130" t="s">
        <v>9837</v>
      </c>
      <c r="E381" s="130" t="s">
        <v>5709</v>
      </c>
      <c r="F381" s="167">
        <v>868516000</v>
      </c>
      <c r="G381" s="168">
        <v>789560001</v>
      </c>
      <c r="H381" s="130">
        <v>87.745000000000005</v>
      </c>
      <c r="I381" s="169">
        <v>46125569</v>
      </c>
      <c r="J381" s="169">
        <v>739189250</v>
      </c>
      <c r="K381" s="130" t="s">
        <v>481</v>
      </c>
      <c r="L381" s="130"/>
      <c r="M381" s="130" t="s">
        <v>10047</v>
      </c>
      <c r="N381" s="130"/>
      <c r="O381" s="130" t="s">
        <v>10048</v>
      </c>
      <c r="P381" s="130" t="s">
        <v>10015</v>
      </c>
      <c r="Q381" s="130" t="s">
        <v>10049</v>
      </c>
      <c r="R381" s="130" t="s">
        <v>10050</v>
      </c>
    </row>
    <row r="382" spans="1:18" ht="19.5" hidden="1" customHeight="1">
      <c r="A382" s="129">
        <v>442</v>
      </c>
      <c r="B382" s="130" t="s">
        <v>895</v>
      </c>
      <c r="C382" s="130" t="s">
        <v>6961</v>
      </c>
      <c r="D382" s="130" t="s">
        <v>10051</v>
      </c>
      <c r="E382" s="130" t="s">
        <v>5709</v>
      </c>
      <c r="F382" s="167">
        <v>787732000</v>
      </c>
      <c r="G382" s="168">
        <v>716120000</v>
      </c>
      <c r="H382" s="130">
        <v>87.745000000000005</v>
      </c>
      <c r="I382" s="169">
        <v>41495551</v>
      </c>
      <c r="J382" s="169">
        <v>681313332</v>
      </c>
      <c r="K382" s="130" t="s">
        <v>479</v>
      </c>
      <c r="L382" s="130"/>
      <c r="M382" s="130" t="s">
        <v>10052</v>
      </c>
      <c r="N382" s="130"/>
      <c r="O382" s="130" t="s">
        <v>10053</v>
      </c>
      <c r="P382" s="130" t="s">
        <v>10048</v>
      </c>
      <c r="Q382" s="130" t="s">
        <v>10054</v>
      </c>
      <c r="R382" s="130" t="s">
        <v>10050</v>
      </c>
    </row>
    <row r="383" spans="1:18" ht="19.5" hidden="1" customHeight="1">
      <c r="A383" s="129">
        <v>441</v>
      </c>
      <c r="B383" s="130" t="s">
        <v>1463</v>
      </c>
      <c r="C383" s="130" t="s">
        <v>6958</v>
      </c>
      <c r="D383" s="130" t="s">
        <v>5713</v>
      </c>
      <c r="E383" s="130" t="s">
        <v>5709</v>
      </c>
      <c r="F383" s="167">
        <v>605122250</v>
      </c>
      <c r="G383" s="168">
        <v>550111143</v>
      </c>
      <c r="H383" s="130">
        <v>87.745000000000005</v>
      </c>
      <c r="I383" s="169">
        <v>29646849</v>
      </c>
      <c r="J383" s="169">
        <v>517868639</v>
      </c>
      <c r="K383" s="130" t="s">
        <v>422</v>
      </c>
      <c r="L383" s="130"/>
      <c r="M383" s="130" t="s">
        <v>10052</v>
      </c>
      <c r="N383" s="130"/>
      <c r="O383" s="130" t="s">
        <v>10034</v>
      </c>
      <c r="P383" s="130" t="s">
        <v>10048</v>
      </c>
      <c r="Q383" s="130" t="s">
        <v>10054</v>
      </c>
      <c r="R383" s="130" t="s">
        <v>10050</v>
      </c>
    </row>
    <row r="384" spans="1:18" ht="19.5" hidden="1" customHeight="1">
      <c r="A384" s="129">
        <v>440</v>
      </c>
      <c r="B384" s="130" t="s">
        <v>6955</v>
      </c>
      <c r="C384" s="130" t="s">
        <v>6954</v>
      </c>
      <c r="D384" s="130" t="s">
        <v>9898</v>
      </c>
      <c r="E384" s="130" t="s">
        <v>5709</v>
      </c>
      <c r="F384" s="167">
        <v>1174124000</v>
      </c>
      <c r="G384" s="168">
        <v>1067385455</v>
      </c>
      <c r="H384" s="130">
        <v>86.745000000000005</v>
      </c>
      <c r="I384" s="169">
        <v>47704230</v>
      </c>
      <c r="J384" s="169">
        <v>1019452522</v>
      </c>
      <c r="K384" s="130" t="s">
        <v>343</v>
      </c>
      <c r="L384" s="130"/>
      <c r="M384" s="130" t="s">
        <v>10052</v>
      </c>
      <c r="N384" s="130"/>
      <c r="O384" s="130" t="s">
        <v>10034</v>
      </c>
      <c r="P384" s="130" t="s">
        <v>10055</v>
      </c>
      <c r="Q384" s="130" t="s">
        <v>10056</v>
      </c>
      <c r="R384" s="130" t="s">
        <v>10050</v>
      </c>
    </row>
    <row r="385" spans="1:18" ht="19.5" hidden="1" customHeight="1">
      <c r="A385" s="129">
        <v>439</v>
      </c>
      <c r="B385" s="130" t="s">
        <v>887</v>
      </c>
      <c r="C385" s="130" t="s">
        <v>6983</v>
      </c>
      <c r="D385" s="130" t="s">
        <v>5713</v>
      </c>
      <c r="E385" s="130" t="s">
        <v>5709</v>
      </c>
      <c r="F385" s="167">
        <v>579268000</v>
      </c>
      <c r="G385" s="168">
        <v>526607273</v>
      </c>
      <c r="H385" s="130">
        <v>87.745000000000005</v>
      </c>
      <c r="I385" s="169">
        <v>31518603</v>
      </c>
      <c r="J385" s="169">
        <v>335124844</v>
      </c>
      <c r="K385" s="130" t="s">
        <v>364</v>
      </c>
      <c r="L385" s="130"/>
      <c r="M385" s="130" t="s">
        <v>10057</v>
      </c>
      <c r="N385" s="130"/>
      <c r="O385" s="130" t="s">
        <v>10058</v>
      </c>
      <c r="P385" s="130" t="s">
        <v>10059</v>
      </c>
      <c r="Q385" s="130" t="s">
        <v>10060</v>
      </c>
      <c r="R385" s="130" t="s">
        <v>10061</v>
      </c>
    </row>
    <row r="386" spans="1:18" ht="19.5" hidden="1" customHeight="1">
      <c r="A386" s="129">
        <v>438</v>
      </c>
      <c r="B386" s="130" t="s">
        <v>4931</v>
      </c>
      <c r="C386" s="130" t="s">
        <v>10062</v>
      </c>
      <c r="D386" s="130" t="s">
        <v>5713</v>
      </c>
      <c r="E386" s="130" t="s">
        <v>5730</v>
      </c>
      <c r="F386" s="167"/>
      <c r="G386" s="168">
        <v>1127585000</v>
      </c>
      <c r="H386" s="130"/>
      <c r="I386" s="169">
        <v>0</v>
      </c>
      <c r="J386" s="169"/>
      <c r="K386" s="130" t="s">
        <v>630</v>
      </c>
      <c r="L386" s="130"/>
      <c r="M386" s="130" t="s">
        <v>10063</v>
      </c>
      <c r="N386" s="130"/>
      <c r="O386" s="130" t="s">
        <v>10064</v>
      </c>
      <c r="P386" s="130" t="s">
        <v>10027</v>
      </c>
      <c r="Q386" s="130" t="s">
        <v>10065</v>
      </c>
      <c r="R386" s="130" t="s">
        <v>10061</v>
      </c>
    </row>
    <row r="387" spans="1:18" ht="19.5" hidden="1" customHeight="1">
      <c r="A387" s="129">
        <v>437</v>
      </c>
      <c r="B387" s="130" t="s">
        <v>2918</v>
      </c>
      <c r="C387" s="130" t="s">
        <v>6873</v>
      </c>
      <c r="D387" s="130" t="s">
        <v>10022</v>
      </c>
      <c r="E387" s="130" t="s">
        <v>5709</v>
      </c>
      <c r="F387" s="167">
        <v>1122003000</v>
      </c>
      <c r="G387" s="168">
        <v>1020002727</v>
      </c>
      <c r="H387" s="130">
        <v>86.745000000000005</v>
      </c>
      <c r="I387" s="169">
        <v>67448882</v>
      </c>
      <c r="J387" s="169">
        <v>937973195</v>
      </c>
      <c r="K387" s="130" t="s">
        <v>345</v>
      </c>
      <c r="L387" s="130"/>
      <c r="M387" s="130" t="s">
        <v>9998</v>
      </c>
      <c r="N387" s="130"/>
      <c r="O387" s="130" t="s">
        <v>9991</v>
      </c>
      <c r="P387" s="130" t="s">
        <v>9999</v>
      </c>
      <c r="Q387" s="130" t="s">
        <v>10000</v>
      </c>
      <c r="R387" s="130" t="s">
        <v>10061</v>
      </c>
    </row>
    <row r="388" spans="1:18" ht="19.5" hidden="1" customHeight="1">
      <c r="A388" s="129">
        <v>436</v>
      </c>
      <c r="B388" s="130" t="s">
        <v>1458</v>
      </c>
      <c r="C388" s="130" t="s">
        <v>6950</v>
      </c>
      <c r="D388" s="130" t="s">
        <v>5728</v>
      </c>
      <c r="E388" s="130" t="s">
        <v>5709</v>
      </c>
      <c r="F388" s="167">
        <v>569067000</v>
      </c>
      <c r="G388" s="168">
        <v>517333637</v>
      </c>
      <c r="H388" s="130">
        <v>87.745000000000005</v>
      </c>
      <c r="I388" s="169">
        <v>26830153</v>
      </c>
      <c r="J388" s="169">
        <v>500449056</v>
      </c>
      <c r="K388" s="130" t="s">
        <v>343</v>
      </c>
      <c r="L388" s="130"/>
      <c r="M388" s="130" t="s">
        <v>10052</v>
      </c>
      <c r="N388" s="130"/>
      <c r="O388" s="130" t="s">
        <v>10066</v>
      </c>
      <c r="P388" s="130" t="s">
        <v>10067</v>
      </c>
      <c r="Q388" s="130" t="s">
        <v>10068</v>
      </c>
      <c r="R388" s="130" t="s">
        <v>10061</v>
      </c>
    </row>
    <row r="389" spans="1:18" ht="19.5" hidden="1" customHeight="1">
      <c r="A389" s="129">
        <v>435</v>
      </c>
      <c r="B389" s="130" t="s">
        <v>4938</v>
      </c>
      <c r="C389" s="130" t="s">
        <v>6844</v>
      </c>
      <c r="D389" s="130" t="s">
        <v>10069</v>
      </c>
      <c r="E389" s="130" t="s">
        <v>5709</v>
      </c>
      <c r="F389" s="167">
        <v>3167025000</v>
      </c>
      <c r="G389" s="168">
        <v>2879113637</v>
      </c>
      <c r="H389" s="130">
        <v>86.745000000000005</v>
      </c>
      <c r="I389" s="169">
        <v>116587313</v>
      </c>
      <c r="J389" s="169">
        <v>2740357871</v>
      </c>
      <c r="K389" s="130" t="s">
        <v>343</v>
      </c>
      <c r="L389" s="130"/>
      <c r="M389" s="130" t="s">
        <v>9998</v>
      </c>
      <c r="N389" s="130" t="s">
        <v>9998</v>
      </c>
      <c r="O389" s="130" t="s">
        <v>10070</v>
      </c>
      <c r="P389" s="130" t="s">
        <v>10071</v>
      </c>
      <c r="Q389" s="130" t="s">
        <v>10072</v>
      </c>
      <c r="R389" s="130" t="s">
        <v>10061</v>
      </c>
    </row>
    <row r="390" spans="1:18" ht="19.5" hidden="1" customHeight="1">
      <c r="A390" s="129">
        <v>434</v>
      </c>
      <c r="B390" s="130" t="s">
        <v>880</v>
      </c>
      <c r="C390" s="130" t="s">
        <v>6965</v>
      </c>
      <c r="D390" s="130" t="s">
        <v>5713</v>
      </c>
      <c r="E390" s="130" t="s">
        <v>5709</v>
      </c>
      <c r="F390" s="167">
        <v>2239977000</v>
      </c>
      <c r="G390" s="168">
        <v>2036342728</v>
      </c>
      <c r="H390" s="130">
        <v>86.745000000000005</v>
      </c>
      <c r="I390" s="169">
        <v>86882795</v>
      </c>
      <c r="J390" s="169">
        <v>2004785597</v>
      </c>
      <c r="K390" s="130" t="s">
        <v>501</v>
      </c>
      <c r="L390" s="130"/>
      <c r="M390" s="130" t="s">
        <v>10052</v>
      </c>
      <c r="N390" s="130"/>
      <c r="O390" s="130" t="s">
        <v>10073</v>
      </c>
      <c r="P390" s="130" t="s">
        <v>10048</v>
      </c>
      <c r="Q390" s="130" t="s">
        <v>10054</v>
      </c>
      <c r="R390" s="130" t="s">
        <v>10061</v>
      </c>
    </row>
    <row r="391" spans="1:18" ht="19.5" hidden="1" customHeight="1">
      <c r="A391" s="129">
        <v>433</v>
      </c>
      <c r="B391" s="130" t="s">
        <v>4944</v>
      </c>
      <c r="C391" s="130" t="s">
        <v>10074</v>
      </c>
      <c r="D391" s="130" t="s">
        <v>10075</v>
      </c>
      <c r="E391" s="130" t="s">
        <v>5709</v>
      </c>
      <c r="F391" s="167"/>
      <c r="G391" s="168">
        <v>2879113637</v>
      </c>
      <c r="H391" s="130"/>
      <c r="I391" s="169">
        <v>0</v>
      </c>
      <c r="J391" s="169"/>
      <c r="K391" s="130" t="s">
        <v>343</v>
      </c>
      <c r="L391" s="130"/>
      <c r="M391" s="130" t="s">
        <v>10009</v>
      </c>
      <c r="N391" s="130" t="s">
        <v>10009</v>
      </c>
      <c r="O391" s="130" t="s">
        <v>10076</v>
      </c>
      <c r="P391" s="130" t="s">
        <v>10077</v>
      </c>
      <c r="Q391" s="130" t="s">
        <v>10078</v>
      </c>
      <c r="R391" s="130" t="s">
        <v>10079</v>
      </c>
    </row>
    <row r="392" spans="1:18" ht="19.5" hidden="1" customHeight="1">
      <c r="A392" s="129">
        <v>432</v>
      </c>
      <c r="B392" s="130" t="s">
        <v>867</v>
      </c>
      <c r="C392" s="130" t="s">
        <v>6972</v>
      </c>
      <c r="D392" s="130" t="s">
        <v>5728</v>
      </c>
      <c r="E392" s="130" t="s">
        <v>5709</v>
      </c>
      <c r="F392" s="167">
        <v>795623400</v>
      </c>
      <c r="G392" s="168">
        <v>723294000</v>
      </c>
      <c r="H392" s="130">
        <v>87.745000000000005</v>
      </c>
      <c r="I392" s="169">
        <v>36287723</v>
      </c>
      <c r="J392" s="169">
        <v>689992623</v>
      </c>
      <c r="K392" s="130" t="s">
        <v>456</v>
      </c>
      <c r="L392" s="130"/>
      <c r="M392" s="130" t="s">
        <v>10052</v>
      </c>
      <c r="N392" s="130"/>
      <c r="O392" s="130" t="s">
        <v>10034</v>
      </c>
      <c r="P392" s="130" t="s">
        <v>10048</v>
      </c>
      <c r="Q392" s="130" t="s">
        <v>10054</v>
      </c>
      <c r="R392" s="130" t="s">
        <v>10079</v>
      </c>
    </row>
    <row r="393" spans="1:18" ht="19.5" hidden="1" customHeight="1">
      <c r="A393" s="129">
        <v>431</v>
      </c>
      <c r="B393" s="130" t="s">
        <v>2963</v>
      </c>
      <c r="C393" s="130" t="s">
        <v>6968</v>
      </c>
      <c r="D393" s="130" t="s">
        <v>10080</v>
      </c>
      <c r="E393" s="130" t="s">
        <v>5709</v>
      </c>
      <c r="F393" s="167">
        <v>1559530000</v>
      </c>
      <c r="G393" s="168">
        <v>1417754545</v>
      </c>
      <c r="H393" s="130">
        <v>86.745000000000005</v>
      </c>
      <c r="I393" s="169">
        <v>61759089</v>
      </c>
      <c r="J393" s="169">
        <v>1329376745</v>
      </c>
      <c r="K393" s="130" t="s">
        <v>4950</v>
      </c>
      <c r="L393" s="130"/>
      <c r="M393" s="130" t="s">
        <v>10052</v>
      </c>
      <c r="N393" s="130"/>
      <c r="O393" s="130" t="s">
        <v>10034</v>
      </c>
      <c r="P393" s="130" t="s">
        <v>10048</v>
      </c>
      <c r="Q393" s="130" t="s">
        <v>10054</v>
      </c>
      <c r="R393" s="130" t="s">
        <v>10079</v>
      </c>
    </row>
    <row r="394" spans="1:18" ht="19.5" hidden="1" customHeight="1">
      <c r="A394" s="129">
        <v>430</v>
      </c>
      <c r="B394" s="130" t="s">
        <v>869</v>
      </c>
      <c r="C394" s="130" t="s">
        <v>6975</v>
      </c>
      <c r="D394" s="130" t="s">
        <v>9903</v>
      </c>
      <c r="E394" s="130" t="s">
        <v>5709</v>
      </c>
      <c r="F394" s="167">
        <v>733678000</v>
      </c>
      <c r="G394" s="168">
        <v>666980000</v>
      </c>
      <c r="H394" s="130">
        <v>87.745000000000005</v>
      </c>
      <c r="I394" s="169">
        <v>27087489</v>
      </c>
      <c r="J394" s="169">
        <v>649037307</v>
      </c>
      <c r="K394" s="130" t="s">
        <v>422</v>
      </c>
      <c r="L394" s="130"/>
      <c r="M394" s="130" t="s">
        <v>10052</v>
      </c>
      <c r="N394" s="130"/>
      <c r="O394" s="130" t="s">
        <v>10034</v>
      </c>
      <c r="P394" s="130" t="s">
        <v>10048</v>
      </c>
      <c r="Q394" s="130" t="s">
        <v>10054</v>
      </c>
      <c r="R394" s="130" t="s">
        <v>10079</v>
      </c>
    </row>
    <row r="395" spans="1:18" ht="19.5" hidden="1" customHeight="1">
      <c r="A395" s="129">
        <v>429</v>
      </c>
      <c r="B395" s="130" t="s">
        <v>875</v>
      </c>
      <c r="C395" s="130" t="s">
        <v>6990</v>
      </c>
      <c r="D395" s="130" t="s">
        <v>5713</v>
      </c>
      <c r="E395" s="130" t="s">
        <v>5709</v>
      </c>
      <c r="F395" s="167">
        <v>1472242000</v>
      </c>
      <c r="G395" s="168">
        <v>1338401818</v>
      </c>
      <c r="H395" s="130">
        <v>86.745000000000005</v>
      </c>
      <c r="I395" s="169">
        <v>57327513</v>
      </c>
      <c r="J395" s="169">
        <v>1174286328</v>
      </c>
      <c r="K395" s="130" t="s">
        <v>626</v>
      </c>
      <c r="L395" s="130"/>
      <c r="M395" s="130" t="s">
        <v>10063</v>
      </c>
      <c r="N395" s="130"/>
      <c r="O395" s="130" t="s">
        <v>10081</v>
      </c>
      <c r="P395" s="130" t="s">
        <v>10027</v>
      </c>
      <c r="Q395" s="130" t="s">
        <v>10082</v>
      </c>
      <c r="R395" s="130" t="s">
        <v>10083</v>
      </c>
    </row>
    <row r="396" spans="1:18" ht="19.5" hidden="1" customHeight="1">
      <c r="A396" s="129">
        <v>428</v>
      </c>
      <c r="B396" s="130" t="s">
        <v>4959</v>
      </c>
      <c r="C396" s="130" t="s">
        <v>6986</v>
      </c>
      <c r="D396" s="130" t="s">
        <v>10084</v>
      </c>
      <c r="E396" s="130" t="s">
        <v>5709</v>
      </c>
      <c r="F396" s="167">
        <v>834427000</v>
      </c>
      <c r="G396" s="168">
        <v>758570000</v>
      </c>
      <c r="H396" s="130">
        <v>87.745000000000005</v>
      </c>
      <c r="I396" s="169">
        <v>57463800</v>
      </c>
      <c r="J396" s="169">
        <v>725071426</v>
      </c>
      <c r="K396" s="130" t="s">
        <v>364</v>
      </c>
      <c r="L396" s="130"/>
      <c r="M396" s="130" t="s">
        <v>10057</v>
      </c>
      <c r="N396" s="130"/>
      <c r="O396" s="130" t="s">
        <v>10058</v>
      </c>
      <c r="P396" s="130" t="s">
        <v>10059</v>
      </c>
      <c r="Q396" s="130" t="s">
        <v>10060</v>
      </c>
      <c r="R396" s="130" t="s">
        <v>10083</v>
      </c>
    </row>
    <row r="397" spans="1:18" ht="19.5" hidden="1" customHeight="1">
      <c r="A397" s="129">
        <v>427</v>
      </c>
      <c r="B397" s="130" t="s">
        <v>884</v>
      </c>
      <c r="C397" s="130" t="s">
        <v>6996</v>
      </c>
      <c r="D397" s="130" t="s">
        <v>5713</v>
      </c>
      <c r="E397" s="130" t="s">
        <v>5709</v>
      </c>
      <c r="F397" s="167">
        <v>2217563000</v>
      </c>
      <c r="G397" s="168">
        <v>2015966364</v>
      </c>
      <c r="H397" s="130">
        <v>86.745000000000005</v>
      </c>
      <c r="I397" s="169">
        <v>107126242</v>
      </c>
      <c r="J397" s="169">
        <v>1918402213</v>
      </c>
      <c r="K397" s="130" t="s">
        <v>319</v>
      </c>
      <c r="L397" s="130"/>
      <c r="M397" s="130" t="s">
        <v>10085</v>
      </c>
      <c r="N397" s="130"/>
      <c r="O397" s="130" t="s">
        <v>10086</v>
      </c>
      <c r="P397" s="130" t="s">
        <v>10053</v>
      </c>
      <c r="Q397" s="130" t="s">
        <v>10087</v>
      </c>
      <c r="R397" s="130" t="s">
        <v>10083</v>
      </c>
    </row>
    <row r="398" spans="1:18" ht="19.5" hidden="1" customHeight="1">
      <c r="A398" s="129">
        <v>426</v>
      </c>
      <c r="B398" s="130" t="s">
        <v>2958</v>
      </c>
      <c r="C398" s="130" t="s">
        <v>6979</v>
      </c>
      <c r="D398" s="130" t="s">
        <v>5728</v>
      </c>
      <c r="E398" s="130" t="s">
        <v>5709</v>
      </c>
      <c r="F398" s="167">
        <v>613146000</v>
      </c>
      <c r="G398" s="168">
        <v>566370000</v>
      </c>
      <c r="H398" s="130">
        <v>87.745000000000005</v>
      </c>
      <c r="I398" s="169">
        <v>34459364</v>
      </c>
      <c r="J398" s="169">
        <v>530651553</v>
      </c>
      <c r="K398" s="130" t="s">
        <v>5714</v>
      </c>
      <c r="L398" s="130"/>
      <c r="M398" s="130" t="s">
        <v>10052</v>
      </c>
      <c r="N398" s="130" t="s">
        <v>10052</v>
      </c>
      <c r="O398" s="130" t="s">
        <v>10034</v>
      </c>
      <c r="P398" s="130" t="s">
        <v>10048</v>
      </c>
      <c r="Q398" s="130" t="s">
        <v>10054</v>
      </c>
      <c r="R398" s="130" t="s">
        <v>10088</v>
      </c>
    </row>
    <row r="399" spans="1:18" ht="19.5" hidden="1" customHeight="1">
      <c r="A399" s="129">
        <v>425</v>
      </c>
      <c r="B399" s="130" t="s">
        <v>877</v>
      </c>
      <c r="C399" s="130" t="s">
        <v>6999</v>
      </c>
      <c r="D399" s="130" t="s">
        <v>5713</v>
      </c>
      <c r="E399" s="130" t="s">
        <v>5709</v>
      </c>
      <c r="F399" s="167">
        <v>1247828000</v>
      </c>
      <c r="G399" s="168">
        <v>1134389091</v>
      </c>
      <c r="H399" s="130">
        <v>86.745000000000005</v>
      </c>
      <c r="I399" s="169">
        <v>44582611</v>
      </c>
      <c r="J399" s="169">
        <v>1101347634</v>
      </c>
      <c r="K399" s="130" t="s">
        <v>621</v>
      </c>
      <c r="L399" s="130"/>
      <c r="M399" s="130" t="s">
        <v>10085</v>
      </c>
      <c r="N399" s="130"/>
      <c r="O399" s="130" t="s">
        <v>10089</v>
      </c>
      <c r="P399" s="130" t="s">
        <v>10053</v>
      </c>
      <c r="Q399" s="130" t="s">
        <v>10087</v>
      </c>
      <c r="R399" s="130" t="s">
        <v>10090</v>
      </c>
    </row>
    <row r="400" spans="1:18" ht="19.5" hidden="1" customHeight="1">
      <c r="A400" s="129">
        <v>424</v>
      </c>
      <c r="B400" s="130" t="s">
        <v>888</v>
      </c>
      <c r="C400" s="130" t="s">
        <v>7029</v>
      </c>
      <c r="D400" s="130" t="s">
        <v>5713</v>
      </c>
      <c r="E400" s="130" t="s">
        <v>5709</v>
      </c>
      <c r="F400" s="167">
        <v>2005234000</v>
      </c>
      <c r="G400" s="168">
        <v>1822940000</v>
      </c>
      <c r="H400" s="130">
        <v>86.745000000000005</v>
      </c>
      <c r="I400" s="169">
        <v>126826525</v>
      </c>
      <c r="J400" s="169">
        <v>1685343339</v>
      </c>
      <c r="K400" s="130" t="s">
        <v>479</v>
      </c>
      <c r="L400" s="130"/>
      <c r="M400" s="130" t="s">
        <v>10091</v>
      </c>
      <c r="N400" s="130"/>
      <c r="O400" s="130" t="s">
        <v>10092</v>
      </c>
      <c r="P400" s="130" t="s">
        <v>10093</v>
      </c>
      <c r="Q400" s="130" t="s">
        <v>10094</v>
      </c>
      <c r="R400" s="130" t="s">
        <v>10095</v>
      </c>
    </row>
    <row r="401" spans="1:18" ht="19.5" hidden="1" customHeight="1">
      <c r="A401" s="129">
        <v>423</v>
      </c>
      <c r="B401" s="130" t="s">
        <v>868</v>
      </c>
      <c r="C401" s="130" t="s">
        <v>6931</v>
      </c>
      <c r="D401" s="130" t="s">
        <v>5718</v>
      </c>
      <c r="E401" s="130" t="s">
        <v>5709</v>
      </c>
      <c r="F401" s="167">
        <v>1160747000</v>
      </c>
      <c r="G401" s="168">
        <v>1055224545</v>
      </c>
      <c r="H401" s="130">
        <v>86.745000000000005</v>
      </c>
      <c r="I401" s="169">
        <v>50041768</v>
      </c>
      <c r="J401" s="169">
        <v>1026329094</v>
      </c>
      <c r="K401" s="130" t="s">
        <v>440</v>
      </c>
      <c r="L401" s="130"/>
      <c r="M401" s="130" t="s">
        <v>10047</v>
      </c>
      <c r="N401" s="130"/>
      <c r="O401" s="130" t="s">
        <v>10048</v>
      </c>
      <c r="P401" s="130" t="s">
        <v>10015</v>
      </c>
      <c r="Q401" s="130" t="s">
        <v>10049</v>
      </c>
      <c r="R401" s="130" t="s">
        <v>10095</v>
      </c>
    </row>
    <row r="402" spans="1:18" ht="19.5" hidden="1" customHeight="1">
      <c r="A402" s="129">
        <v>422</v>
      </c>
      <c r="B402" s="130" t="s">
        <v>7019</v>
      </c>
      <c r="C402" s="130" t="s">
        <v>7018</v>
      </c>
      <c r="D402" s="130" t="s">
        <v>5713</v>
      </c>
      <c r="E402" s="130" t="s">
        <v>5709</v>
      </c>
      <c r="F402" s="167">
        <v>1239100000</v>
      </c>
      <c r="G402" s="168">
        <v>1126454545</v>
      </c>
      <c r="H402" s="130">
        <v>86.745000000000005</v>
      </c>
      <c r="I402" s="169">
        <v>60062394</v>
      </c>
      <c r="J402" s="169">
        <v>1096117095</v>
      </c>
      <c r="K402" s="130" t="s">
        <v>5719</v>
      </c>
      <c r="L402" s="130"/>
      <c r="M402" s="130" t="s">
        <v>10096</v>
      </c>
      <c r="N402" s="130"/>
      <c r="O402" s="130"/>
      <c r="P402" s="130" t="s">
        <v>10097</v>
      </c>
      <c r="Q402" s="130" t="s">
        <v>10098</v>
      </c>
      <c r="R402" s="130" t="s">
        <v>10095</v>
      </c>
    </row>
    <row r="403" spans="1:18" ht="19.5" hidden="1" customHeight="1">
      <c r="A403" s="129">
        <v>421</v>
      </c>
      <c r="B403" s="130" t="s">
        <v>4947</v>
      </c>
      <c r="C403" s="130" t="s">
        <v>10074</v>
      </c>
      <c r="D403" s="130" t="s">
        <v>10075</v>
      </c>
      <c r="E403" s="130" t="s">
        <v>5709</v>
      </c>
      <c r="F403" s="167"/>
      <c r="G403" s="168">
        <v>2879113637</v>
      </c>
      <c r="H403" s="130"/>
      <c r="I403" s="169">
        <v>0</v>
      </c>
      <c r="J403" s="169"/>
      <c r="K403" s="130" t="s">
        <v>343</v>
      </c>
      <c r="L403" s="130"/>
      <c r="M403" s="130" t="s">
        <v>10033</v>
      </c>
      <c r="N403" s="130" t="s">
        <v>10033</v>
      </c>
      <c r="O403" s="130" t="s">
        <v>10099</v>
      </c>
      <c r="P403" s="130" t="s">
        <v>10039</v>
      </c>
      <c r="Q403" s="130" t="s">
        <v>10040</v>
      </c>
      <c r="R403" s="130" t="s">
        <v>10100</v>
      </c>
    </row>
    <row r="404" spans="1:18" ht="19.5" hidden="1" customHeight="1">
      <c r="A404" s="129">
        <v>420</v>
      </c>
      <c r="B404" s="130" t="s">
        <v>5610</v>
      </c>
      <c r="C404" s="130" t="s">
        <v>10101</v>
      </c>
      <c r="D404" s="130" t="s">
        <v>10075</v>
      </c>
      <c r="E404" s="130" t="s">
        <v>5709</v>
      </c>
      <c r="F404" s="167"/>
      <c r="G404" s="168">
        <v>2879113637</v>
      </c>
      <c r="H404" s="130"/>
      <c r="I404" s="169"/>
      <c r="J404" s="169"/>
      <c r="K404" s="130" t="s">
        <v>343</v>
      </c>
      <c r="L404" s="130"/>
      <c r="M404" s="130" t="s">
        <v>10033</v>
      </c>
      <c r="N404" s="130" t="s">
        <v>10033</v>
      </c>
      <c r="O404" s="130" t="s">
        <v>10099</v>
      </c>
      <c r="P404" s="130" t="s">
        <v>10039</v>
      </c>
      <c r="Q404" s="130" t="s">
        <v>10040</v>
      </c>
      <c r="R404" s="130" t="s">
        <v>10100</v>
      </c>
    </row>
    <row r="405" spans="1:18" ht="19.5" hidden="1" customHeight="1">
      <c r="A405" s="129">
        <v>419</v>
      </c>
      <c r="B405" s="130" t="s">
        <v>872</v>
      </c>
      <c r="C405" s="130" t="s">
        <v>7008</v>
      </c>
      <c r="D405" s="130" t="s">
        <v>5713</v>
      </c>
      <c r="E405" s="130" t="s">
        <v>5709</v>
      </c>
      <c r="F405" s="167">
        <v>1278391000</v>
      </c>
      <c r="G405" s="168">
        <v>1162173637</v>
      </c>
      <c r="H405" s="130">
        <v>86.745000000000005</v>
      </c>
      <c r="I405" s="169">
        <v>62507857</v>
      </c>
      <c r="J405" s="169">
        <v>1093001375</v>
      </c>
      <c r="K405" s="130" t="s">
        <v>621</v>
      </c>
      <c r="L405" s="130"/>
      <c r="M405" s="130" t="s">
        <v>10102</v>
      </c>
      <c r="N405" s="130"/>
      <c r="O405" s="130" t="s">
        <v>10103</v>
      </c>
      <c r="P405" s="130" t="s">
        <v>10086</v>
      </c>
      <c r="Q405" s="130" t="s">
        <v>10098</v>
      </c>
      <c r="R405" s="130" t="s">
        <v>10100</v>
      </c>
    </row>
    <row r="406" spans="1:18" ht="19.5" hidden="1" customHeight="1">
      <c r="A406" s="129">
        <v>418</v>
      </c>
      <c r="B406" s="130" t="s">
        <v>7024</v>
      </c>
      <c r="C406" s="130" t="s">
        <v>7023</v>
      </c>
      <c r="D406" s="130" t="s">
        <v>9855</v>
      </c>
      <c r="E406" s="130" t="s">
        <v>5709</v>
      </c>
      <c r="F406" s="167">
        <v>898669000</v>
      </c>
      <c r="G406" s="168">
        <v>816971819</v>
      </c>
      <c r="H406" s="130">
        <v>87.745000000000005</v>
      </c>
      <c r="I406" s="169">
        <v>41130002</v>
      </c>
      <c r="J406" s="169">
        <v>765868212</v>
      </c>
      <c r="K406" s="130" t="s">
        <v>7025</v>
      </c>
      <c r="L406" s="130"/>
      <c r="M406" s="130" t="s">
        <v>10091</v>
      </c>
      <c r="N406" s="130"/>
      <c r="O406" s="130" t="s">
        <v>10104</v>
      </c>
      <c r="P406" s="130" t="s">
        <v>10105</v>
      </c>
      <c r="Q406" s="130" t="s">
        <v>10106</v>
      </c>
      <c r="R406" s="130" t="s">
        <v>10100</v>
      </c>
    </row>
    <row r="407" spans="1:18" ht="19.5" hidden="1" customHeight="1">
      <c r="A407" s="129">
        <v>417</v>
      </c>
      <c r="B407" s="130" t="s">
        <v>871</v>
      </c>
      <c r="C407" s="130" t="s">
        <v>7002</v>
      </c>
      <c r="D407" s="130" t="s">
        <v>5713</v>
      </c>
      <c r="E407" s="130" t="s">
        <v>5709</v>
      </c>
      <c r="F407" s="167">
        <v>699110000</v>
      </c>
      <c r="G407" s="168">
        <v>635554545</v>
      </c>
      <c r="H407" s="130">
        <v>87.745000000000005</v>
      </c>
      <c r="I407" s="169">
        <v>28201133</v>
      </c>
      <c r="J407" s="169">
        <v>553166265</v>
      </c>
      <c r="K407" s="130" t="s">
        <v>619</v>
      </c>
      <c r="L407" s="130"/>
      <c r="M407" s="130" t="s">
        <v>10102</v>
      </c>
      <c r="N407" s="130"/>
      <c r="O407" s="130" t="s">
        <v>10107</v>
      </c>
      <c r="P407" s="130" t="s">
        <v>10108</v>
      </c>
      <c r="Q407" s="130" t="s">
        <v>10109</v>
      </c>
      <c r="R407" s="130" t="s">
        <v>10100</v>
      </c>
    </row>
    <row r="408" spans="1:18" ht="19.5" hidden="1" customHeight="1">
      <c r="A408" s="129">
        <v>416</v>
      </c>
      <c r="B408" s="130" t="s">
        <v>873</v>
      </c>
      <c r="C408" s="130" t="s">
        <v>7011</v>
      </c>
      <c r="D408" s="130" t="s">
        <v>10110</v>
      </c>
      <c r="E408" s="130" t="s">
        <v>5709</v>
      </c>
      <c r="F408" s="167">
        <v>875865000</v>
      </c>
      <c r="G408" s="168">
        <v>796240910</v>
      </c>
      <c r="H408" s="130">
        <v>87.745000000000005</v>
      </c>
      <c r="I408" s="169">
        <v>51275731</v>
      </c>
      <c r="J408" s="169">
        <v>728173890</v>
      </c>
      <c r="K408" s="130" t="s">
        <v>481</v>
      </c>
      <c r="L408" s="130"/>
      <c r="M408" s="130" t="s">
        <v>10102</v>
      </c>
      <c r="N408" s="130"/>
      <c r="O408" s="130" t="s">
        <v>10111</v>
      </c>
      <c r="P408" s="130" t="s">
        <v>10086</v>
      </c>
      <c r="Q408" s="130" t="s">
        <v>10098</v>
      </c>
      <c r="R408" s="130" t="s">
        <v>10112</v>
      </c>
    </row>
    <row r="409" spans="1:18" ht="19.5" hidden="1" customHeight="1">
      <c r="A409" s="129">
        <v>415</v>
      </c>
      <c r="B409" s="130" t="s">
        <v>891</v>
      </c>
      <c r="C409" s="130" t="s">
        <v>7048</v>
      </c>
      <c r="D409" s="130" t="s">
        <v>5728</v>
      </c>
      <c r="E409" s="130" t="s">
        <v>5709</v>
      </c>
      <c r="F409" s="167">
        <v>682928000</v>
      </c>
      <c r="G409" s="168">
        <v>620843636</v>
      </c>
      <c r="H409" s="130">
        <v>87.745000000000005</v>
      </c>
      <c r="I409" s="169">
        <v>34371650</v>
      </c>
      <c r="J409" s="169">
        <v>593114656</v>
      </c>
      <c r="K409" s="130" t="s">
        <v>309</v>
      </c>
      <c r="L409" s="130"/>
      <c r="M409" s="130" t="s">
        <v>10113</v>
      </c>
      <c r="N409" s="130"/>
      <c r="O409" s="130" t="s">
        <v>10114</v>
      </c>
      <c r="P409" s="130" t="s">
        <v>10115</v>
      </c>
      <c r="Q409" s="130" t="s">
        <v>10116</v>
      </c>
      <c r="R409" s="130" t="s">
        <v>10117</v>
      </c>
    </row>
    <row r="410" spans="1:18" ht="19.5" hidden="1" customHeight="1">
      <c r="A410" s="129">
        <v>414</v>
      </c>
      <c r="B410" s="130" t="s">
        <v>881</v>
      </c>
      <c r="C410" s="130" t="s">
        <v>7045</v>
      </c>
      <c r="D410" s="130" t="s">
        <v>5708</v>
      </c>
      <c r="E410" s="130" t="s">
        <v>5709</v>
      </c>
      <c r="F410" s="167">
        <v>764361000</v>
      </c>
      <c r="G410" s="168">
        <v>694873636</v>
      </c>
      <c r="H410" s="130">
        <v>87.745000000000005</v>
      </c>
      <c r="I410" s="169">
        <v>41128373</v>
      </c>
      <c r="J410" s="169">
        <v>652021092</v>
      </c>
      <c r="K410" s="130" t="s">
        <v>466</v>
      </c>
      <c r="L410" s="130"/>
      <c r="M410" s="130" t="s">
        <v>10113</v>
      </c>
      <c r="N410" s="130"/>
      <c r="O410" s="130" t="s">
        <v>10118</v>
      </c>
      <c r="P410" s="130" t="s">
        <v>10119</v>
      </c>
      <c r="Q410" s="130" t="s">
        <v>10120</v>
      </c>
      <c r="R410" s="130" t="s">
        <v>10117</v>
      </c>
    </row>
    <row r="411" spans="1:18" ht="19.5" hidden="1" customHeight="1">
      <c r="A411" s="129">
        <v>413</v>
      </c>
      <c r="B411" s="130" t="s">
        <v>5612</v>
      </c>
      <c r="C411" s="130" t="s">
        <v>10121</v>
      </c>
      <c r="D411" s="130" t="s">
        <v>5713</v>
      </c>
      <c r="E411" s="130" t="s">
        <v>5709</v>
      </c>
      <c r="F411" s="167"/>
      <c r="G411" s="168">
        <v>635554545</v>
      </c>
      <c r="H411" s="130"/>
      <c r="I411" s="169">
        <v>0</v>
      </c>
      <c r="J411" s="169"/>
      <c r="K411" s="130" t="s">
        <v>619</v>
      </c>
      <c r="L411" s="130"/>
      <c r="M411" s="130" t="s">
        <v>10102</v>
      </c>
      <c r="N411" s="130"/>
      <c r="O411" s="130" t="s">
        <v>10107</v>
      </c>
      <c r="P411" s="130" t="s">
        <v>10108</v>
      </c>
      <c r="Q411" s="130" t="s">
        <v>10109</v>
      </c>
      <c r="R411" s="130" t="s">
        <v>10117</v>
      </c>
    </row>
    <row r="412" spans="1:18" ht="19.5" hidden="1" customHeight="1">
      <c r="A412" s="129">
        <v>412</v>
      </c>
      <c r="B412" s="130" t="s">
        <v>876</v>
      </c>
      <c r="C412" s="130" t="s">
        <v>7005</v>
      </c>
      <c r="D412" s="130" t="s">
        <v>6057</v>
      </c>
      <c r="E412" s="130" t="s">
        <v>5709</v>
      </c>
      <c r="F412" s="167">
        <v>912890000</v>
      </c>
      <c r="G412" s="168">
        <v>883622000</v>
      </c>
      <c r="H412" s="130">
        <v>87.745000000000005</v>
      </c>
      <c r="I412" s="169">
        <v>47937329</v>
      </c>
      <c r="J412" s="169">
        <v>774617447</v>
      </c>
      <c r="K412" s="130" t="s">
        <v>326</v>
      </c>
      <c r="L412" s="130"/>
      <c r="M412" s="130" t="s">
        <v>10102</v>
      </c>
      <c r="N412" s="130" t="s">
        <v>10102</v>
      </c>
      <c r="O412" s="130" t="s">
        <v>10111</v>
      </c>
      <c r="P412" s="130" t="s">
        <v>10122</v>
      </c>
      <c r="Q412" s="130" t="s">
        <v>10123</v>
      </c>
      <c r="R412" s="130" t="s">
        <v>10117</v>
      </c>
    </row>
    <row r="413" spans="1:18" ht="19.5" hidden="1" customHeight="1">
      <c r="A413" s="129">
        <v>411</v>
      </c>
      <c r="B413" s="130" t="s">
        <v>890</v>
      </c>
      <c r="C413" s="130" t="s">
        <v>7038</v>
      </c>
      <c r="D413" s="130" t="s">
        <v>5713</v>
      </c>
      <c r="E413" s="130" t="s">
        <v>5709</v>
      </c>
      <c r="F413" s="167">
        <v>1084920000</v>
      </c>
      <c r="G413" s="168">
        <v>986290909</v>
      </c>
      <c r="H413" s="130">
        <v>87.745000000000005</v>
      </c>
      <c r="I413" s="169">
        <v>53350175</v>
      </c>
      <c r="J413" s="169">
        <v>930303135</v>
      </c>
      <c r="K413" s="130" t="s">
        <v>345</v>
      </c>
      <c r="L413" s="130"/>
      <c r="M413" s="130" t="s">
        <v>10124</v>
      </c>
      <c r="N413" s="130"/>
      <c r="O413" s="130" t="s">
        <v>10125</v>
      </c>
      <c r="P413" s="130" t="s">
        <v>10126</v>
      </c>
      <c r="Q413" s="130" t="s">
        <v>10081</v>
      </c>
      <c r="R413" s="130" t="s">
        <v>10127</v>
      </c>
    </row>
    <row r="414" spans="1:18" ht="19.5" hidden="1" customHeight="1">
      <c r="A414" s="129">
        <v>410</v>
      </c>
      <c r="B414" s="130" t="s">
        <v>7088</v>
      </c>
      <c r="C414" s="130" t="s">
        <v>7087</v>
      </c>
      <c r="D414" s="130" t="s">
        <v>5713</v>
      </c>
      <c r="E414" s="130" t="s">
        <v>5709</v>
      </c>
      <c r="F414" s="167">
        <v>914363000</v>
      </c>
      <c r="G414" s="168">
        <v>847942728</v>
      </c>
      <c r="H414" s="130">
        <v>87.745000000000005</v>
      </c>
      <c r="I414" s="169">
        <v>45773535</v>
      </c>
      <c r="J414" s="169">
        <v>805063127</v>
      </c>
      <c r="K414" s="130" t="s">
        <v>5837</v>
      </c>
      <c r="L414" s="130"/>
      <c r="M414" s="130" t="s">
        <v>10128</v>
      </c>
      <c r="N414" s="130"/>
      <c r="O414" s="130"/>
      <c r="P414" s="130" t="s">
        <v>10114</v>
      </c>
      <c r="Q414" s="130" t="s">
        <v>10129</v>
      </c>
      <c r="R414" s="130" t="s">
        <v>10127</v>
      </c>
    </row>
    <row r="415" spans="1:18" ht="19.5" hidden="1" customHeight="1">
      <c r="A415" s="129">
        <v>409</v>
      </c>
      <c r="B415" s="130" t="s">
        <v>6841</v>
      </c>
      <c r="C415" s="130" t="s">
        <v>6840</v>
      </c>
      <c r="D415" s="130" t="s">
        <v>9874</v>
      </c>
      <c r="E415" s="130" t="s">
        <v>5711</v>
      </c>
      <c r="F415" s="167">
        <v>2837571000</v>
      </c>
      <c r="G415" s="168">
        <v>2621080000</v>
      </c>
      <c r="H415" s="130">
        <v>86.745000000000005</v>
      </c>
      <c r="I415" s="169">
        <v>176950973</v>
      </c>
      <c r="J415" s="169">
        <v>2443134995</v>
      </c>
      <c r="K415" s="130" t="s">
        <v>5714</v>
      </c>
      <c r="L415" s="130" t="s">
        <v>10130</v>
      </c>
      <c r="M415" s="130" t="s">
        <v>9995</v>
      </c>
      <c r="N415" s="130" t="s">
        <v>9995</v>
      </c>
      <c r="O415" s="130" t="s">
        <v>10011</v>
      </c>
      <c r="P415" s="130" t="s">
        <v>9974</v>
      </c>
      <c r="Q415" s="130" t="s">
        <v>9996</v>
      </c>
      <c r="R415" s="130" t="s">
        <v>10127</v>
      </c>
    </row>
    <row r="416" spans="1:18" ht="19.5" hidden="1" customHeight="1">
      <c r="A416" s="129">
        <v>408</v>
      </c>
      <c r="B416" s="130" t="s">
        <v>5608</v>
      </c>
      <c r="C416" s="130" t="s">
        <v>6895</v>
      </c>
      <c r="D416" s="130" t="s">
        <v>5713</v>
      </c>
      <c r="E416" s="130" t="s">
        <v>5709</v>
      </c>
      <c r="F416" s="167">
        <v>1452731000</v>
      </c>
      <c r="G416" s="168">
        <v>1341900000</v>
      </c>
      <c r="H416" s="130">
        <v>86.745000000000005</v>
      </c>
      <c r="I416" s="169">
        <v>66629696</v>
      </c>
      <c r="J416" s="169">
        <v>1261731030</v>
      </c>
      <c r="K416" s="130" t="s">
        <v>5714</v>
      </c>
      <c r="L416" s="130"/>
      <c r="M416" s="130" t="s">
        <v>10023</v>
      </c>
      <c r="N416" s="130" t="s">
        <v>10023</v>
      </c>
      <c r="O416" s="130" t="s">
        <v>10010</v>
      </c>
      <c r="P416" s="130" t="s">
        <v>9991</v>
      </c>
      <c r="Q416" s="130" t="s">
        <v>9987</v>
      </c>
      <c r="R416" s="130" t="s">
        <v>10127</v>
      </c>
    </row>
    <row r="417" spans="1:18" ht="19.5" hidden="1" customHeight="1">
      <c r="A417" s="129">
        <v>407</v>
      </c>
      <c r="B417" s="130" t="s">
        <v>886</v>
      </c>
      <c r="C417" s="130" t="s">
        <v>7062</v>
      </c>
      <c r="D417" s="130" t="s">
        <v>5713</v>
      </c>
      <c r="E417" s="130" t="s">
        <v>5709</v>
      </c>
      <c r="F417" s="167">
        <v>1379450000</v>
      </c>
      <c r="G417" s="168">
        <v>1254045455</v>
      </c>
      <c r="H417" s="130">
        <v>86.745000000000005</v>
      </c>
      <c r="I417" s="169">
        <v>63689276</v>
      </c>
      <c r="J417" s="169">
        <v>1199785891</v>
      </c>
      <c r="K417" s="130" t="s">
        <v>479</v>
      </c>
      <c r="L417" s="130"/>
      <c r="M417" s="130" t="s">
        <v>10131</v>
      </c>
      <c r="N417" s="130"/>
      <c r="O417" s="130" t="s">
        <v>10132</v>
      </c>
      <c r="P417" s="130" t="s">
        <v>10092</v>
      </c>
      <c r="Q417" s="130" t="s">
        <v>10133</v>
      </c>
      <c r="R417" s="130" t="s">
        <v>10127</v>
      </c>
    </row>
    <row r="418" spans="1:18" ht="19.5" hidden="1" customHeight="1">
      <c r="A418" s="129">
        <v>406</v>
      </c>
      <c r="B418" s="130" t="s">
        <v>885</v>
      </c>
      <c r="C418" s="130" t="s">
        <v>7053</v>
      </c>
      <c r="D418" s="130" t="s">
        <v>5728</v>
      </c>
      <c r="E418" s="130" t="s">
        <v>5709</v>
      </c>
      <c r="F418" s="167">
        <v>785723000</v>
      </c>
      <c r="G418" s="168">
        <v>714293636</v>
      </c>
      <c r="H418" s="130">
        <v>87.745000000000005</v>
      </c>
      <c r="I418" s="169">
        <v>46431498</v>
      </c>
      <c r="J418" s="169">
        <v>666620764</v>
      </c>
      <c r="K418" s="130" t="s">
        <v>379</v>
      </c>
      <c r="L418" s="130"/>
      <c r="M418" s="130" t="s">
        <v>10113</v>
      </c>
      <c r="N418" s="130"/>
      <c r="O418" s="130" t="s">
        <v>10114</v>
      </c>
      <c r="P418" s="130" t="s">
        <v>10115</v>
      </c>
      <c r="Q418" s="130" t="s">
        <v>10116</v>
      </c>
      <c r="R418" s="130" t="s">
        <v>10134</v>
      </c>
    </row>
    <row r="419" spans="1:18" ht="19.5" hidden="1" customHeight="1">
      <c r="A419" s="129">
        <v>405</v>
      </c>
      <c r="B419" s="130" t="s">
        <v>866</v>
      </c>
      <c r="C419" s="130" t="s">
        <v>6993</v>
      </c>
      <c r="D419" s="130" t="s">
        <v>5713</v>
      </c>
      <c r="E419" s="130" t="s">
        <v>5709</v>
      </c>
      <c r="F419" s="167">
        <v>1308070000</v>
      </c>
      <c r="G419" s="168">
        <v>1213428000</v>
      </c>
      <c r="H419" s="130">
        <v>86.745000000000005</v>
      </c>
      <c r="I419" s="169">
        <v>67517600</v>
      </c>
      <c r="J419" s="169">
        <v>1065990977</v>
      </c>
      <c r="K419" s="130" t="s">
        <v>448</v>
      </c>
      <c r="L419" s="130"/>
      <c r="M419" s="130" t="s">
        <v>10037</v>
      </c>
      <c r="N419" s="130"/>
      <c r="O419" s="130" t="s">
        <v>10073</v>
      </c>
      <c r="P419" s="130" t="s">
        <v>10034</v>
      </c>
      <c r="Q419" s="130" t="s">
        <v>10135</v>
      </c>
      <c r="R419" s="130" t="s">
        <v>10134</v>
      </c>
    </row>
    <row r="420" spans="1:18" ht="19.5" hidden="1" customHeight="1">
      <c r="A420" s="129">
        <v>404</v>
      </c>
      <c r="B420" s="130" t="s">
        <v>5609</v>
      </c>
      <c r="C420" s="130" t="s">
        <v>6925</v>
      </c>
      <c r="D420" s="130" t="s">
        <v>5713</v>
      </c>
      <c r="E420" s="130" t="s">
        <v>5709</v>
      </c>
      <c r="F420" s="167">
        <v>1984159000</v>
      </c>
      <c r="G420" s="168">
        <v>1841503636</v>
      </c>
      <c r="H420" s="130">
        <v>86.745000000000005</v>
      </c>
      <c r="I420" s="169">
        <v>82680441</v>
      </c>
      <c r="J420" s="169">
        <v>1718097951</v>
      </c>
      <c r="K420" s="130" t="s">
        <v>5714</v>
      </c>
      <c r="L420" s="130"/>
      <c r="M420" s="130" t="s">
        <v>10030</v>
      </c>
      <c r="N420" s="130" t="s">
        <v>10030</v>
      </c>
      <c r="O420" s="130" t="s">
        <v>10031</v>
      </c>
      <c r="P420" s="130" t="s">
        <v>10010</v>
      </c>
      <c r="Q420" s="130" t="s">
        <v>10032</v>
      </c>
      <c r="R420" s="130" t="s">
        <v>10134</v>
      </c>
    </row>
    <row r="421" spans="1:18" ht="19.5" hidden="1" customHeight="1">
      <c r="A421" s="129">
        <v>403</v>
      </c>
      <c r="B421" s="130" t="s">
        <v>894</v>
      </c>
      <c r="C421" s="130" t="s">
        <v>7057</v>
      </c>
      <c r="D421" s="130" t="s">
        <v>9903</v>
      </c>
      <c r="E421" s="130" t="s">
        <v>5709</v>
      </c>
      <c r="F421" s="167">
        <v>594460000</v>
      </c>
      <c r="G421" s="168">
        <v>540418182</v>
      </c>
      <c r="H421" s="130">
        <v>87.745000000000005</v>
      </c>
      <c r="I421" s="169">
        <v>34044832</v>
      </c>
      <c r="J421" s="169">
        <v>499070313</v>
      </c>
      <c r="K421" s="130" t="s">
        <v>440</v>
      </c>
      <c r="L421" s="130"/>
      <c r="M421" s="130" t="s">
        <v>10113</v>
      </c>
      <c r="N421" s="130"/>
      <c r="O421" s="130" t="s">
        <v>10114</v>
      </c>
      <c r="P421" s="130" t="s">
        <v>10115</v>
      </c>
      <c r="Q421" s="130" t="s">
        <v>10116</v>
      </c>
      <c r="R421" s="130" t="s">
        <v>10134</v>
      </c>
    </row>
    <row r="422" spans="1:18" ht="19.5" hidden="1" customHeight="1">
      <c r="A422" s="129">
        <v>402</v>
      </c>
      <c r="B422" s="130" t="s">
        <v>7066</v>
      </c>
      <c r="C422" s="130" t="s">
        <v>7065</v>
      </c>
      <c r="D422" s="130" t="s">
        <v>10136</v>
      </c>
      <c r="E422" s="130" t="s">
        <v>5709</v>
      </c>
      <c r="F422" s="167">
        <v>1298770000</v>
      </c>
      <c r="G422" s="168">
        <v>1180700000</v>
      </c>
      <c r="H422" s="130">
        <v>86.745000000000005</v>
      </c>
      <c r="I422" s="169">
        <v>58010710</v>
      </c>
      <c r="J422" s="169">
        <v>1101783365</v>
      </c>
      <c r="K422" s="130" t="s">
        <v>343</v>
      </c>
      <c r="L422" s="130"/>
      <c r="M422" s="130" t="s">
        <v>10137</v>
      </c>
      <c r="N422" s="130"/>
      <c r="O422" s="130" t="s">
        <v>10132</v>
      </c>
      <c r="P422" s="130" t="s">
        <v>10138</v>
      </c>
      <c r="Q422" s="130" t="s">
        <v>10139</v>
      </c>
      <c r="R422" s="130" t="s">
        <v>10140</v>
      </c>
    </row>
    <row r="423" spans="1:18" ht="19.5" hidden="1" customHeight="1">
      <c r="A423" s="129">
        <v>401</v>
      </c>
      <c r="B423" s="130" t="s">
        <v>889</v>
      </c>
      <c r="C423" s="130" t="s">
        <v>7091</v>
      </c>
      <c r="D423" s="130" t="s">
        <v>5713</v>
      </c>
      <c r="E423" s="130" t="s">
        <v>5709</v>
      </c>
      <c r="F423" s="167">
        <v>842694000</v>
      </c>
      <c r="G423" s="168">
        <v>766085455</v>
      </c>
      <c r="H423" s="130">
        <v>87.745000000000005</v>
      </c>
      <c r="I423" s="169">
        <v>28618511</v>
      </c>
      <c r="J423" s="169">
        <v>750712132</v>
      </c>
      <c r="K423" s="130" t="s">
        <v>6178</v>
      </c>
      <c r="L423" s="130"/>
      <c r="M423" s="130" t="s">
        <v>10141</v>
      </c>
      <c r="N423" s="130"/>
      <c r="O423" s="130" t="s">
        <v>10142</v>
      </c>
      <c r="P423" s="130" t="s">
        <v>10143</v>
      </c>
      <c r="Q423" s="130" t="s">
        <v>10144</v>
      </c>
      <c r="R423" s="130" t="s">
        <v>10140</v>
      </c>
    </row>
    <row r="424" spans="1:18" ht="19.5" hidden="1" customHeight="1">
      <c r="A424" s="129">
        <v>400</v>
      </c>
      <c r="B424" s="130" t="s">
        <v>883</v>
      </c>
      <c r="C424" s="130" t="s">
        <v>7094</v>
      </c>
      <c r="D424" s="130" t="s">
        <v>5713</v>
      </c>
      <c r="E424" s="130" t="s">
        <v>5709</v>
      </c>
      <c r="F424" s="167">
        <v>859936000</v>
      </c>
      <c r="G424" s="168">
        <v>781760000</v>
      </c>
      <c r="H424" s="130">
        <v>87.745000000000005</v>
      </c>
      <c r="I424" s="169">
        <v>40019474</v>
      </c>
      <c r="J424" s="169">
        <v>669075580</v>
      </c>
      <c r="K424" s="130" t="s">
        <v>636</v>
      </c>
      <c r="L424" s="130"/>
      <c r="M424" s="130" t="s">
        <v>10145</v>
      </c>
      <c r="N424" s="130"/>
      <c r="O424" s="130" t="s">
        <v>10146</v>
      </c>
      <c r="P424" s="130" t="s">
        <v>10147</v>
      </c>
      <c r="Q424" s="130" t="s">
        <v>10148</v>
      </c>
      <c r="R424" s="130" t="s">
        <v>10149</v>
      </c>
    </row>
    <row r="425" spans="1:18" ht="19.5" hidden="1" customHeight="1">
      <c r="A425" s="129">
        <v>399</v>
      </c>
      <c r="B425" s="130" t="s">
        <v>874</v>
      </c>
      <c r="C425" s="130" t="s">
        <v>7015</v>
      </c>
      <c r="D425" s="130" t="s">
        <v>5713</v>
      </c>
      <c r="E425" s="130" t="s">
        <v>5709</v>
      </c>
      <c r="F425" s="167">
        <v>1622450000</v>
      </c>
      <c r="G425" s="168">
        <v>1474955497</v>
      </c>
      <c r="H425" s="130">
        <v>86.745000000000005</v>
      </c>
      <c r="I425" s="169">
        <v>68263157</v>
      </c>
      <c r="J425" s="169">
        <v>1392640142</v>
      </c>
      <c r="K425" s="130" t="s">
        <v>624</v>
      </c>
      <c r="L425" s="130"/>
      <c r="M425" s="130" t="s">
        <v>10102</v>
      </c>
      <c r="N425" s="130"/>
      <c r="O425" s="130" t="s">
        <v>10150</v>
      </c>
      <c r="P425" s="130" t="s">
        <v>10086</v>
      </c>
      <c r="Q425" s="130" t="s">
        <v>10098</v>
      </c>
      <c r="R425" s="130" t="s">
        <v>10149</v>
      </c>
    </row>
    <row r="426" spans="1:18" ht="19.5" hidden="1" customHeight="1">
      <c r="A426" s="129">
        <v>398</v>
      </c>
      <c r="B426" s="130" t="s">
        <v>744</v>
      </c>
      <c r="C426" s="130" t="s">
        <v>7110</v>
      </c>
      <c r="D426" s="130" t="s">
        <v>10151</v>
      </c>
      <c r="E426" s="130" t="s">
        <v>5709</v>
      </c>
      <c r="F426" s="167">
        <v>1244191000</v>
      </c>
      <c r="G426" s="168">
        <v>1131082727</v>
      </c>
      <c r="H426" s="130">
        <v>86.745000000000005</v>
      </c>
      <c r="I426" s="169">
        <v>8774716</v>
      </c>
      <c r="J426" s="169">
        <v>143595966</v>
      </c>
      <c r="K426" s="130" t="s">
        <v>367</v>
      </c>
      <c r="L426" s="130"/>
      <c r="M426" s="130" t="s">
        <v>10152</v>
      </c>
      <c r="N426" s="130"/>
      <c r="O426" s="130" t="s">
        <v>10153</v>
      </c>
      <c r="P426" s="130" t="s">
        <v>10154</v>
      </c>
      <c r="Q426" s="130" t="s">
        <v>10155</v>
      </c>
      <c r="R426" s="130" t="s">
        <v>10156</v>
      </c>
    </row>
    <row r="427" spans="1:18" ht="19.5" hidden="1" customHeight="1">
      <c r="A427" s="129">
        <v>397</v>
      </c>
      <c r="B427" s="130" t="s">
        <v>1472</v>
      </c>
      <c r="C427" s="130" t="s">
        <v>7041</v>
      </c>
      <c r="D427" s="130" t="s">
        <v>10157</v>
      </c>
      <c r="E427" s="130" t="s">
        <v>5709</v>
      </c>
      <c r="F427" s="167">
        <v>1293296000</v>
      </c>
      <c r="G427" s="168">
        <v>1175723636</v>
      </c>
      <c r="H427" s="130">
        <v>86.745000000000005</v>
      </c>
      <c r="I427" s="169">
        <v>62361965</v>
      </c>
      <c r="J427" s="169">
        <v>1088328180</v>
      </c>
      <c r="K427" s="130" t="s">
        <v>322</v>
      </c>
      <c r="L427" s="130"/>
      <c r="M427" s="130" t="s">
        <v>10124</v>
      </c>
      <c r="N427" s="130"/>
      <c r="O427" s="130" t="s">
        <v>10158</v>
      </c>
      <c r="P427" s="130" t="s">
        <v>10111</v>
      </c>
      <c r="Q427" s="130" t="s">
        <v>10159</v>
      </c>
      <c r="R427" s="130" t="s">
        <v>10160</v>
      </c>
    </row>
    <row r="428" spans="1:18" ht="19.5" hidden="1" customHeight="1">
      <c r="A428" s="129">
        <v>396</v>
      </c>
      <c r="B428" s="130" t="s">
        <v>7106</v>
      </c>
      <c r="C428" s="130" t="s">
        <v>7105</v>
      </c>
      <c r="D428" s="130" t="s">
        <v>5713</v>
      </c>
      <c r="E428" s="130" t="s">
        <v>5709</v>
      </c>
      <c r="F428" s="167">
        <v>3553299000</v>
      </c>
      <c r="G428" s="168">
        <v>3431414887</v>
      </c>
      <c r="H428" s="130">
        <v>86.745000000000005</v>
      </c>
      <c r="I428" s="169">
        <v>196509451</v>
      </c>
      <c r="J428" s="169">
        <v>3170417981</v>
      </c>
      <c r="K428" s="130" t="s">
        <v>5820</v>
      </c>
      <c r="L428" s="130"/>
      <c r="M428" s="130"/>
      <c r="N428" s="130"/>
      <c r="O428" s="130" t="s">
        <v>10161</v>
      </c>
      <c r="P428" s="130" t="s">
        <v>10162</v>
      </c>
      <c r="Q428" s="130" t="s">
        <v>10163</v>
      </c>
      <c r="R428" s="130" t="s">
        <v>10164</v>
      </c>
    </row>
    <row r="429" spans="1:18" ht="19.5" hidden="1" customHeight="1">
      <c r="A429" s="129">
        <v>395</v>
      </c>
      <c r="B429" s="130" t="s">
        <v>732</v>
      </c>
      <c r="C429" s="130" t="s">
        <v>7114</v>
      </c>
      <c r="D429" s="130" t="s">
        <v>5713</v>
      </c>
      <c r="E429" s="130" t="s">
        <v>5709</v>
      </c>
      <c r="F429" s="167">
        <v>1388882000</v>
      </c>
      <c r="G429" s="168">
        <v>1288388202</v>
      </c>
      <c r="H429" s="130">
        <v>86.745000000000005</v>
      </c>
      <c r="I429" s="169">
        <v>65815623</v>
      </c>
      <c r="J429" s="169">
        <v>1202152653</v>
      </c>
      <c r="K429" s="130" t="s">
        <v>442</v>
      </c>
      <c r="L429" s="130"/>
      <c r="M429" s="130" t="s">
        <v>10165</v>
      </c>
      <c r="N429" s="130"/>
      <c r="O429" s="130" t="s">
        <v>10166</v>
      </c>
      <c r="P429" s="130" t="s">
        <v>10167</v>
      </c>
      <c r="Q429" s="130" t="s">
        <v>10168</v>
      </c>
      <c r="R429" s="130" t="s">
        <v>10164</v>
      </c>
    </row>
    <row r="430" spans="1:18" ht="19.5" hidden="1" customHeight="1">
      <c r="A430" s="129">
        <v>394</v>
      </c>
      <c r="B430" s="130" t="s">
        <v>10170</v>
      </c>
      <c r="C430" s="130" t="s">
        <v>10169</v>
      </c>
      <c r="D430" s="130" t="s">
        <v>10171</v>
      </c>
      <c r="E430" s="130" t="s">
        <v>5709</v>
      </c>
      <c r="F430" s="167"/>
      <c r="G430" s="168">
        <v>1131082727</v>
      </c>
      <c r="H430" s="130"/>
      <c r="I430" s="169">
        <v>0</v>
      </c>
      <c r="J430" s="169"/>
      <c r="K430" s="130" t="s">
        <v>367</v>
      </c>
      <c r="L430" s="130"/>
      <c r="M430" s="130" t="s">
        <v>10172</v>
      </c>
      <c r="N430" s="130"/>
      <c r="O430" s="130" t="s">
        <v>10173</v>
      </c>
      <c r="P430" s="130" t="s">
        <v>10150</v>
      </c>
      <c r="Q430" s="130" t="s">
        <v>10174</v>
      </c>
      <c r="R430" s="130" t="s">
        <v>10164</v>
      </c>
    </row>
    <row r="431" spans="1:18" ht="19.5" hidden="1" customHeight="1">
      <c r="A431" s="129">
        <v>393</v>
      </c>
      <c r="B431" s="130" t="s">
        <v>5616</v>
      </c>
      <c r="C431" s="130" t="s">
        <v>10175</v>
      </c>
      <c r="D431" s="130" t="s">
        <v>5925</v>
      </c>
      <c r="E431" s="130" t="s">
        <v>5709</v>
      </c>
      <c r="F431" s="167"/>
      <c r="G431" s="168">
        <v>1474955497</v>
      </c>
      <c r="H431" s="130"/>
      <c r="I431" s="169">
        <v>0</v>
      </c>
      <c r="J431" s="169"/>
      <c r="K431" s="130" t="s">
        <v>624</v>
      </c>
      <c r="L431" s="130"/>
      <c r="M431" s="130" t="s">
        <v>10131</v>
      </c>
      <c r="N431" s="130" t="s">
        <v>10131</v>
      </c>
      <c r="O431" s="130" t="s">
        <v>10176</v>
      </c>
      <c r="P431" s="130" t="s">
        <v>10092</v>
      </c>
      <c r="Q431" s="130" t="s">
        <v>10133</v>
      </c>
      <c r="R431" s="130" t="s">
        <v>10177</v>
      </c>
    </row>
    <row r="432" spans="1:18" ht="19.5" hidden="1" customHeight="1">
      <c r="A432" s="129">
        <v>392</v>
      </c>
      <c r="B432" s="130" t="s">
        <v>7124</v>
      </c>
      <c r="C432" s="130" t="s">
        <v>7123</v>
      </c>
      <c r="D432" s="130" t="s">
        <v>5713</v>
      </c>
      <c r="E432" s="130" t="s">
        <v>5709</v>
      </c>
      <c r="F432" s="167"/>
      <c r="G432" s="168">
        <v>1326991605</v>
      </c>
      <c r="H432" s="130">
        <v>86.745000000000005</v>
      </c>
      <c r="I432" s="169">
        <v>0</v>
      </c>
      <c r="J432" s="169"/>
      <c r="K432" s="130" t="s">
        <v>5504</v>
      </c>
      <c r="L432" s="130"/>
      <c r="M432" s="130" t="s">
        <v>10172</v>
      </c>
      <c r="N432" s="130"/>
      <c r="O432" s="130" t="s">
        <v>10158</v>
      </c>
      <c r="P432" s="130" t="s">
        <v>10150</v>
      </c>
      <c r="Q432" s="130" t="s">
        <v>10174</v>
      </c>
      <c r="R432" s="130" t="s">
        <v>10177</v>
      </c>
    </row>
    <row r="433" spans="1:18" ht="19.5" hidden="1" customHeight="1">
      <c r="A433" s="129">
        <v>391</v>
      </c>
      <c r="B433" s="130" t="s">
        <v>810</v>
      </c>
      <c r="C433" s="130" t="s">
        <v>7125</v>
      </c>
      <c r="D433" s="130" t="s">
        <v>5713</v>
      </c>
      <c r="E433" s="130" t="s">
        <v>5709</v>
      </c>
      <c r="F433" s="167">
        <v>2322402000</v>
      </c>
      <c r="G433" s="168">
        <v>2111274545</v>
      </c>
      <c r="H433" s="130">
        <v>86.745000000000005</v>
      </c>
      <c r="I433" s="169">
        <v>74791477</v>
      </c>
      <c r="J433" s="169">
        <v>1845450207</v>
      </c>
      <c r="K433" s="130" t="s">
        <v>545</v>
      </c>
      <c r="L433" s="130"/>
      <c r="M433" s="130" t="s">
        <v>10178</v>
      </c>
      <c r="N433" s="130"/>
      <c r="O433" s="130" t="s">
        <v>10179</v>
      </c>
      <c r="P433" s="130" t="s">
        <v>10176</v>
      </c>
      <c r="Q433" s="130" t="s">
        <v>10180</v>
      </c>
      <c r="R433" s="130" t="s">
        <v>10181</v>
      </c>
    </row>
    <row r="434" spans="1:18" ht="19.5" hidden="1" customHeight="1">
      <c r="A434" s="129">
        <v>390</v>
      </c>
      <c r="B434" s="130" t="s">
        <v>812</v>
      </c>
      <c r="C434" s="130" t="s">
        <v>7128</v>
      </c>
      <c r="D434" s="130" t="s">
        <v>5844</v>
      </c>
      <c r="E434" s="130" t="s">
        <v>5709</v>
      </c>
      <c r="F434" s="167">
        <v>655711000</v>
      </c>
      <c r="G434" s="168">
        <v>596100909</v>
      </c>
      <c r="H434" s="130">
        <v>87.745000000000005</v>
      </c>
      <c r="I434" s="169">
        <v>26629779</v>
      </c>
      <c r="J434" s="169">
        <v>421244588</v>
      </c>
      <c r="K434" s="130" t="s">
        <v>364</v>
      </c>
      <c r="L434" s="130"/>
      <c r="M434" s="130" t="s">
        <v>10182</v>
      </c>
      <c r="N434" s="130"/>
      <c r="O434" s="130" t="s">
        <v>10183</v>
      </c>
      <c r="P434" s="130" t="s">
        <v>10184</v>
      </c>
      <c r="Q434" s="130" t="s">
        <v>10185</v>
      </c>
      <c r="R434" s="130" t="s">
        <v>10181</v>
      </c>
    </row>
    <row r="435" spans="1:18" ht="19.5" hidden="1" customHeight="1">
      <c r="A435" s="129">
        <v>389</v>
      </c>
      <c r="B435" s="130" t="s">
        <v>803</v>
      </c>
      <c r="C435" s="130" t="s">
        <v>7131</v>
      </c>
      <c r="D435" s="130" t="s">
        <v>5713</v>
      </c>
      <c r="E435" s="130" t="s">
        <v>5709</v>
      </c>
      <c r="F435" s="167">
        <v>1270790000</v>
      </c>
      <c r="G435" s="168">
        <v>1155263638</v>
      </c>
      <c r="H435" s="130">
        <v>86.745000000000005</v>
      </c>
      <c r="I435" s="169">
        <v>66507633</v>
      </c>
      <c r="J435" s="169">
        <v>1106432052</v>
      </c>
      <c r="K435" s="130" t="s">
        <v>479</v>
      </c>
      <c r="L435" s="130"/>
      <c r="M435" s="130" t="s">
        <v>10186</v>
      </c>
      <c r="N435" s="130"/>
      <c r="O435" s="130" t="s">
        <v>10183</v>
      </c>
      <c r="P435" s="130" t="s">
        <v>10184</v>
      </c>
      <c r="Q435" s="130" t="s">
        <v>10185</v>
      </c>
      <c r="R435" s="130" t="s">
        <v>10187</v>
      </c>
    </row>
    <row r="436" spans="1:18" ht="19.5" hidden="1" customHeight="1">
      <c r="A436" s="129">
        <v>388</v>
      </c>
      <c r="B436" s="130" t="s">
        <v>5613</v>
      </c>
      <c r="C436" s="130" t="s">
        <v>10188</v>
      </c>
      <c r="D436" s="130" t="s">
        <v>5713</v>
      </c>
      <c r="E436" s="130" t="s">
        <v>5709</v>
      </c>
      <c r="F436" s="167"/>
      <c r="G436" s="168">
        <v>1155263638</v>
      </c>
      <c r="H436" s="130"/>
      <c r="I436" s="169">
        <v>0</v>
      </c>
      <c r="J436" s="169"/>
      <c r="K436" s="130" t="s">
        <v>479</v>
      </c>
      <c r="L436" s="130"/>
      <c r="M436" s="130" t="s">
        <v>10186</v>
      </c>
      <c r="N436" s="130"/>
      <c r="O436" s="130" t="s">
        <v>10183</v>
      </c>
      <c r="P436" s="130" t="s">
        <v>10184</v>
      </c>
      <c r="Q436" s="130" t="s">
        <v>10185</v>
      </c>
      <c r="R436" s="130" t="s">
        <v>10187</v>
      </c>
    </row>
    <row r="437" spans="1:18" ht="19.5" hidden="1" customHeight="1">
      <c r="A437" s="129">
        <v>387</v>
      </c>
      <c r="B437" s="130" t="s">
        <v>834</v>
      </c>
      <c r="C437" s="130" t="s">
        <v>7134</v>
      </c>
      <c r="D437" s="130" t="s">
        <v>5713</v>
      </c>
      <c r="E437" s="130" t="s">
        <v>5709</v>
      </c>
      <c r="F437" s="167">
        <v>2203603960</v>
      </c>
      <c r="G437" s="168">
        <v>2003276327</v>
      </c>
      <c r="H437" s="130">
        <v>86.745000000000005</v>
      </c>
      <c r="I437" s="169">
        <v>93782403</v>
      </c>
      <c r="J437" s="169">
        <v>1868999126</v>
      </c>
      <c r="K437" s="130" t="s">
        <v>420</v>
      </c>
      <c r="L437" s="130"/>
      <c r="M437" s="130" t="s">
        <v>10189</v>
      </c>
      <c r="N437" s="130"/>
      <c r="O437" s="130" t="s">
        <v>10190</v>
      </c>
      <c r="P437" s="130" t="s">
        <v>10191</v>
      </c>
      <c r="Q437" s="130" t="s">
        <v>10192</v>
      </c>
      <c r="R437" s="130" t="s">
        <v>10193</v>
      </c>
    </row>
    <row r="438" spans="1:18" ht="19.5" hidden="1" customHeight="1">
      <c r="A438" s="129">
        <v>386</v>
      </c>
      <c r="B438" s="130" t="s">
        <v>7150</v>
      </c>
      <c r="C438" s="130" t="s">
        <v>7149</v>
      </c>
      <c r="D438" s="130" t="s">
        <v>10136</v>
      </c>
      <c r="E438" s="130" t="s">
        <v>5709</v>
      </c>
      <c r="F438" s="167">
        <v>1322098000</v>
      </c>
      <c r="G438" s="168">
        <v>1201907273</v>
      </c>
      <c r="H438" s="130">
        <v>86.745000000000005</v>
      </c>
      <c r="I438" s="169">
        <v>58623577</v>
      </c>
      <c r="J438" s="169">
        <v>1121725321</v>
      </c>
      <c r="K438" s="130" t="s">
        <v>343</v>
      </c>
      <c r="L438" s="130"/>
      <c r="M438" s="130" t="s">
        <v>10194</v>
      </c>
      <c r="N438" s="130"/>
      <c r="O438" s="130" t="s">
        <v>10195</v>
      </c>
      <c r="P438" s="130" t="s">
        <v>10196</v>
      </c>
      <c r="Q438" s="130" t="s">
        <v>10197</v>
      </c>
      <c r="R438" s="130" t="s">
        <v>10198</v>
      </c>
    </row>
    <row r="439" spans="1:18" ht="19.5" hidden="1" customHeight="1">
      <c r="A439" s="129">
        <v>385</v>
      </c>
      <c r="B439" s="130" t="s">
        <v>10200</v>
      </c>
      <c r="C439" s="130" t="s">
        <v>10199</v>
      </c>
      <c r="D439" s="130" t="s">
        <v>10136</v>
      </c>
      <c r="E439" s="130" t="s">
        <v>5709</v>
      </c>
      <c r="F439" s="167"/>
      <c r="G439" s="168">
        <v>1201907273</v>
      </c>
      <c r="H439" s="130"/>
      <c r="I439" s="169">
        <v>0</v>
      </c>
      <c r="J439" s="169"/>
      <c r="K439" s="130" t="s">
        <v>343</v>
      </c>
      <c r="L439" s="130"/>
      <c r="M439" s="130" t="s">
        <v>10194</v>
      </c>
      <c r="N439" s="130"/>
      <c r="O439" s="130" t="s">
        <v>10195</v>
      </c>
      <c r="P439" s="130" t="s">
        <v>10196</v>
      </c>
      <c r="Q439" s="130" t="s">
        <v>10197</v>
      </c>
      <c r="R439" s="130" t="s">
        <v>10198</v>
      </c>
    </row>
    <row r="440" spans="1:18" ht="19.5" hidden="1" customHeight="1">
      <c r="A440" s="129">
        <v>384</v>
      </c>
      <c r="B440" s="130" t="s">
        <v>786</v>
      </c>
      <c r="C440" s="130" t="s">
        <v>7154</v>
      </c>
      <c r="D440" s="130" t="s">
        <v>10201</v>
      </c>
      <c r="E440" s="130" t="s">
        <v>5709</v>
      </c>
      <c r="F440" s="167">
        <v>552871000</v>
      </c>
      <c r="G440" s="168">
        <v>502610000</v>
      </c>
      <c r="H440" s="130">
        <v>87.745000000000005</v>
      </c>
      <c r="I440" s="169">
        <v>34809913</v>
      </c>
      <c r="J440" s="169">
        <v>466679340</v>
      </c>
      <c r="K440" s="130" t="s">
        <v>481</v>
      </c>
      <c r="L440" s="130"/>
      <c r="M440" s="130" t="s">
        <v>10194</v>
      </c>
      <c r="N440" s="130"/>
      <c r="O440" s="130" t="s">
        <v>10195</v>
      </c>
      <c r="P440" s="130" t="s">
        <v>10183</v>
      </c>
      <c r="Q440" s="130" t="s">
        <v>10202</v>
      </c>
      <c r="R440" s="130" t="s">
        <v>10198</v>
      </c>
    </row>
    <row r="441" spans="1:18" ht="19.5" hidden="1" customHeight="1">
      <c r="A441" s="129">
        <v>383</v>
      </c>
      <c r="B441" s="130" t="s">
        <v>5617</v>
      </c>
      <c r="C441" s="130" t="s">
        <v>7097</v>
      </c>
      <c r="D441" s="130" t="s">
        <v>5713</v>
      </c>
      <c r="E441" s="130" t="s">
        <v>5709</v>
      </c>
      <c r="F441" s="167">
        <v>2130981000</v>
      </c>
      <c r="G441" s="168">
        <v>1919740000</v>
      </c>
      <c r="H441" s="130">
        <v>86.745000000000005</v>
      </c>
      <c r="I441" s="169">
        <v>122743213</v>
      </c>
      <c r="J441" s="169">
        <v>1813781182</v>
      </c>
      <c r="K441" s="130" t="s">
        <v>5714</v>
      </c>
      <c r="L441" s="130"/>
      <c r="M441" s="130" t="s">
        <v>10145</v>
      </c>
      <c r="N441" s="130" t="s">
        <v>10145</v>
      </c>
      <c r="O441" s="130" t="s">
        <v>10154</v>
      </c>
      <c r="P441" s="130" t="s">
        <v>10132</v>
      </c>
      <c r="Q441" s="130" t="s">
        <v>10203</v>
      </c>
      <c r="R441" s="130" t="s">
        <v>10204</v>
      </c>
    </row>
    <row r="442" spans="1:18" ht="19.5" hidden="1" customHeight="1">
      <c r="A442" s="129">
        <v>382</v>
      </c>
      <c r="B442" s="130" t="s">
        <v>833</v>
      </c>
      <c r="C442" s="130" t="s">
        <v>7161</v>
      </c>
      <c r="D442" s="130" t="s">
        <v>10205</v>
      </c>
      <c r="E442" s="130" t="s">
        <v>5709</v>
      </c>
      <c r="F442" s="167">
        <v>1343958000</v>
      </c>
      <c r="G442" s="168">
        <v>1221780000</v>
      </c>
      <c r="H442" s="130">
        <v>86.745000000000005</v>
      </c>
      <c r="I442" s="169">
        <v>68671111</v>
      </c>
      <c r="J442" s="169">
        <v>1024075525</v>
      </c>
      <c r="K442" s="130" t="s">
        <v>574</v>
      </c>
      <c r="L442" s="130"/>
      <c r="M442" s="130" t="s">
        <v>10206</v>
      </c>
      <c r="N442" s="130"/>
      <c r="O442" s="130" t="s">
        <v>10207</v>
      </c>
      <c r="P442" s="130" t="s">
        <v>10195</v>
      </c>
      <c r="Q442" s="130" t="s">
        <v>10208</v>
      </c>
      <c r="R442" s="130" t="s">
        <v>10209</v>
      </c>
    </row>
    <row r="443" spans="1:18" ht="19.5" hidden="1" customHeight="1">
      <c r="A443" s="129">
        <v>381</v>
      </c>
      <c r="B443" s="130" t="s">
        <v>7141</v>
      </c>
      <c r="C443" s="130" t="s">
        <v>7140</v>
      </c>
      <c r="D443" s="130" t="s">
        <v>10210</v>
      </c>
      <c r="E443" s="130" t="s">
        <v>5711</v>
      </c>
      <c r="F443" s="167">
        <v>1167900000</v>
      </c>
      <c r="G443" s="168">
        <v>1061727273</v>
      </c>
      <c r="H443" s="130">
        <v>86.745000000000005</v>
      </c>
      <c r="I443" s="169">
        <v>59034000</v>
      </c>
      <c r="J443" s="169">
        <v>1005197196</v>
      </c>
      <c r="K443" s="130" t="s">
        <v>5502</v>
      </c>
      <c r="L443" s="130"/>
      <c r="M443" s="130" t="s">
        <v>10189</v>
      </c>
      <c r="N443" s="130" t="s">
        <v>10189</v>
      </c>
      <c r="O443" s="130" t="s">
        <v>10211</v>
      </c>
      <c r="P443" s="130" t="s">
        <v>10212</v>
      </c>
      <c r="Q443" s="130" t="s">
        <v>10213</v>
      </c>
      <c r="R443" s="130" t="s">
        <v>10209</v>
      </c>
    </row>
    <row r="444" spans="1:18" ht="19.5" hidden="1" customHeight="1">
      <c r="A444" s="129">
        <v>380</v>
      </c>
      <c r="B444" s="130" t="s">
        <v>817</v>
      </c>
      <c r="C444" s="130" t="s">
        <v>7169</v>
      </c>
      <c r="D444" s="130" t="s">
        <v>5713</v>
      </c>
      <c r="E444" s="130" t="s">
        <v>5709</v>
      </c>
      <c r="F444" s="167">
        <v>4764665000</v>
      </c>
      <c r="G444" s="168">
        <v>4331513638</v>
      </c>
      <c r="H444" s="130">
        <v>86.745000000000005</v>
      </c>
      <c r="I444" s="169">
        <v>279195216</v>
      </c>
      <c r="J444" s="169">
        <v>4179316425</v>
      </c>
      <c r="K444" s="130" t="s">
        <v>501</v>
      </c>
      <c r="L444" s="130"/>
      <c r="M444" s="130" t="s">
        <v>10214</v>
      </c>
      <c r="N444" s="130"/>
      <c r="O444" s="130" t="s">
        <v>10215</v>
      </c>
      <c r="P444" s="130" t="s">
        <v>10216</v>
      </c>
      <c r="Q444" s="130" t="s">
        <v>10217</v>
      </c>
      <c r="R444" s="130" t="s">
        <v>10209</v>
      </c>
    </row>
    <row r="445" spans="1:18" ht="19.5" hidden="1" customHeight="1">
      <c r="A445" s="129">
        <v>379</v>
      </c>
      <c r="B445" s="130" t="s">
        <v>740</v>
      </c>
      <c r="C445" s="130" t="s">
        <v>7137</v>
      </c>
      <c r="D445" s="130" t="s">
        <v>5713</v>
      </c>
      <c r="E445" s="130" t="s">
        <v>5709</v>
      </c>
      <c r="F445" s="167">
        <v>1060633000</v>
      </c>
      <c r="G445" s="168">
        <v>964211818</v>
      </c>
      <c r="H445" s="130">
        <v>87.745000000000005</v>
      </c>
      <c r="I445" s="169">
        <v>42666115</v>
      </c>
      <c r="J445" s="169">
        <v>947159249</v>
      </c>
      <c r="K445" s="130" t="s">
        <v>452</v>
      </c>
      <c r="L445" s="130"/>
      <c r="M445" s="130" t="s">
        <v>10189</v>
      </c>
      <c r="N445" s="130"/>
      <c r="O445" s="130" t="s">
        <v>10218</v>
      </c>
      <c r="P445" s="130" t="s">
        <v>10219</v>
      </c>
      <c r="Q445" s="130" t="s">
        <v>10220</v>
      </c>
      <c r="R445" s="130" t="s">
        <v>10209</v>
      </c>
    </row>
    <row r="446" spans="1:18" ht="19.5" hidden="1" customHeight="1">
      <c r="A446" s="129">
        <v>378</v>
      </c>
      <c r="B446" s="130" t="s">
        <v>5614</v>
      </c>
      <c r="C446" s="130" t="s">
        <v>7158</v>
      </c>
      <c r="D446" s="130" t="s">
        <v>5713</v>
      </c>
      <c r="E446" s="130" t="s">
        <v>5709</v>
      </c>
      <c r="F446" s="167">
        <v>567633000</v>
      </c>
      <c r="G446" s="168">
        <v>516030000</v>
      </c>
      <c r="H446" s="130">
        <v>87.745000000000005</v>
      </c>
      <c r="I446" s="169">
        <v>23746713</v>
      </c>
      <c r="J446" s="169">
        <v>486125943</v>
      </c>
      <c r="K446" s="130" t="s">
        <v>5503</v>
      </c>
      <c r="L446" s="130"/>
      <c r="M446" s="130" t="s">
        <v>10206</v>
      </c>
      <c r="N446" s="130"/>
      <c r="O446" s="130" t="s">
        <v>10221</v>
      </c>
      <c r="P446" s="130" t="s">
        <v>10222</v>
      </c>
      <c r="Q446" s="130" t="s">
        <v>10223</v>
      </c>
      <c r="R446" s="130" t="s">
        <v>10209</v>
      </c>
    </row>
    <row r="447" spans="1:18" ht="19.5" hidden="1" customHeight="1">
      <c r="A447" s="129">
        <v>377</v>
      </c>
      <c r="B447" s="130" t="s">
        <v>750</v>
      </c>
      <c r="C447" s="130" t="s">
        <v>7178</v>
      </c>
      <c r="D447" s="130" t="s">
        <v>5713</v>
      </c>
      <c r="E447" s="130" t="s">
        <v>5709</v>
      </c>
      <c r="F447" s="167">
        <v>626945000</v>
      </c>
      <c r="G447" s="168">
        <v>569950000</v>
      </c>
      <c r="H447" s="130">
        <v>87.745000000000005</v>
      </c>
      <c r="I447" s="169">
        <v>38195672</v>
      </c>
      <c r="J447" s="169">
        <v>528650599</v>
      </c>
      <c r="K447" s="130" t="s">
        <v>373</v>
      </c>
      <c r="L447" s="130"/>
      <c r="M447" s="130" t="s">
        <v>10224</v>
      </c>
      <c r="N447" s="130"/>
      <c r="O447" s="130" t="s">
        <v>10225</v>
      </c>
      <c r="P447" s="130" t="s">
        <v>10226</v>
      </c>
      <c r="Q447" s="130" t="s">
        <v>10227</v>
      </c>
      <c r="R447" s="130" t="s">
        <v>10228</v>
      </c>
    </row>
    <row r="448" spans="1:18" ht="19.5" hidden="1" customHeight="1">
      <c r="A448" s="129">
        <v>376</v>
      </c>
      <c r="B448" s="130" t="s">
        <v>816</v>
      </c>
      <c r="C448" s="130" t="s">
        <v>7172</v>
      </c>
      <c r="D448" s="130" t="s">
        <v>5713</v>
      </c>
      <c r="E448" s="130" t="s">
        <v>5709</v>
      </c>
      <c r="F448" s="167">
        <v>922000000</v>
      </c>
      <c r="G448" s="168">
        <v>838181818</v>
      </c>
      <c r="H448" s="130">
        <v>87.745000000000005</v>
      </c>
      <c r="I448" s="169">
        <v>35081582</v>
      </c>
      <c r="J448" s="169">
        <v>802056302</v>
      </c>
      <c r="K448" s="130" t="s">
        <v>367</v>
      </c>
      <c r="L448" s="130"/>
      <c r="M448" s="130" t="s">
        <v>10214</v>
      </c>
      <c r="N448" s="130"/>
      <c r="O448" s="130" t="s">
        <v>10229</v>
      </c>
      <c r="P448" s="130" t="s">
        <v>10216</v>
      </c>
      <c r="Q448" s="130" t="s">
        <v>10217</v>
      </c>
      <c r="R448" s="130" t="s">
        <v>10230</v>
      </c>
    </row>
    <row r="449" spans="1:18" ht="19.5" hidden="1" customHeight="1">
      <c r="A449" s="129">
        <v>375</v>
      </c>
      <c r="B449" s="130" t="s">
        <v>5615</v>
      </c>
      <c r="C449" s="130" t="s">
        <v>10231</v>
      </c>
      <c r="D449" s="130" t="s">
        <v>5713</v>
      </c>
      <c r="E449" s="130" t="s">
        <v>5709</v>
      </c>
      <c r="F449" s="167"/>
      <c r="G449" s="168">
        <v>516030000</v>
      </c>
      <c r="H449" s="130"/>
      <c r="I449" s="169">
        <v>0</v>
      </c>
      <c r="J449" s="169"/>
      <c r="K449" s="130" t="s">
        <v>5503</v>
      </c>
      <c r="L449" s="130"/>
      <c r="M449" s="130" t="s">
        <v>10206</v>
      </c>
      <c r="N449" s="130"/>
      <c r="O449" s="130" t="s">
        <v>10232</v>
      </c>
      <c r="P449" s="130" t="s">
        <v>10222</v>
      </c>
      <c r="Q449" s="130" t="s">
        <v>10223</v>
      </c>
      <c r="R449" s="130" t="s">
        <v>10233</v>
      </c>
    </row>
    <row r="450" spans="1:18" ht="19.5" hidden="1" customHeight="1">
      <c r="A450" s="129">
        <v>374</v>
      </c>
      <c r="B450" s="130" t="s">
        <v>837</v>
      </c>
      <c r="C450" s="130" t="s">
        <v>7175</v>
      </c>
      <c r="D450" s="130" t="s">
        <v>9946</v>
      </c>
      <c r="E450" s="130" t="s">
        <v>5709</v>
      </c>
      <c r="F450" s="167">
        <v>655611000</v>
      </c>
      <c r="G450" s="168">
        <v>596010000</v>
      </c>
      <c r="H450" s="130">
        <v>87.745000000000005</v>
      </c>
      <c r="I450" s="169">
        <v>31020460</v>
      </c>
      <c r="J450" s="169">
        <v>609199013</v>
      </c>
      <c r="K450" s="130" t="s">
        <v>474</v>
      </c>
      <c r="L450" s="130"/>
      <c r="M450" s="130" t="s">
        <v>10224</v>
      </c>
      <c r="N450" s="130"/>
      <c r="O450" s="130" t="s">
        <v>10234</v>
      </c>
      <c r="P450" s="130" t="s">
        <v>10235</v>
      </c>
      <c r="Q450" s="130" t="s">
        <v>10236</v>
      </c>
      <c r="R450" s="130" t="s">
        <v>10237</v>
      </c>
    </row>
    <row r="451" spans="1:18" ht="19.5" hidden="1" customHeight="1">
      <c r="A451" s="129">
        <v>373</v>
      </c>
      <c r="B451" s="130" t="s">
        <v>776</v>
      </c>
      <c r="C451" s="130" t="s">
        <v>7186</v>
      </c>
      <c r="D451" s="130" t="s">
        <v>5728</v>
      </c>
      <c r="E451" s="130" t="s">
        <v>5709</v>
      </c>
      <c r="F451" s="167">
        <v>939685000</v>
      </c>
      <c r="G451" s="168">
        <v>854259091</v>
      </c>
      <c r="H451" s="130">
        <v>87.745000000000005</v>
      </c>
      <c r="I451" s="169">
        <v>40786162</v>
      </c>
      <c r="J451" s="169">
        <v>755279884</v>
      </c>
      <c r="K451" s="130" t="s">
        <v>464</v>
      </c>
      <c r="L451" s="130"/>
      <c r="M451" s="130" t="s">
        <v>10238</v>
      </c>
      <c r="N451" s="130"/>
      <c r="O451" s="130" t="s">
        <v>10239</v>
      </c>
      <c r="P451" s="130" t="s">
        <v>10225</v>
      </c>
      <c r="Q451" s="130" t="s">
        <v>10240</v>
      </c>
      <c r="R451" s="130" t="s">
        <v>10241</v>
      </c>
    </row>
    <row r="452" spans="1:18" ht="19.5" hidden="1" customHeight="1">
      <c r="A452" s="129">
        <v>372</v>
      </c>
      <c r="B452" s="130" t="s">
        <v>846</v>
      </c>
      <c r="C452" s="130" t="s">
        <v>7165</v>
      </c>
      <c r="D452" s="130" t="s">
        <v>9874</v>
      </c>
      <c r="E452" s="130" t="s">
        <v>5709</v>
      </c>
      <c r="F452" s="167">
        <v>657400000</v>
      </c>
      <c r="G452" s="168">
        <v>597636364</v>
      </c>
      <c r="H452" s="130">
        <v>87.745000000000005</v>
      </c>
      <c r="I452" s="169">
        <v>26261240</v>
      </c>
      <c r="J452" s="169">
        <v>578377728</v>
      </c>
      <c r="K452" s="130" t="s">
        <v>507</v>
      </c>
      <c r="L452" s="130"/>
      <c r="M452" s="130" t="s">
        <v>10214</v>
      </c>
      <c r="N452" s="130"/>
      <c r="O452" s="130" t="s">
        <v>10221</v>
      </c>
      <c r="P452" s="130" t="s">
        <v>10242</v>
      </c>
      <c r="Q452" s="130" t="s">
        <v>10243</v>
      </c>
      <c r="R452" s="130" t="s">
        <v>10241</v>
      </c>
    </row>
    <row r="453" spans="1:18" ht="19.5" hidden="1" customHeight="1">
      <c r="A453" s="129">
        <v>371</v>
      </c>
      <c r="B453" s="130" t="s">
        <v>7182</v>
      </c>
      <c r="C453" s="130" t="s">
        <v>7181</v>
      </c>
      <c r="D453" s="130" t="s">
        <v>10244</v>
      </c>
      <c r="E453" s="130" t="s">
        <v>5711</v>
      </c>
      <c r="F453" s="167">
        <v>2098514000</v>
      </c>
      <c r="G453" s="168">
        <v>1907740000</v>
      </c>
      <c r="H453" s="130">
        <v>86.745000000000005</v>
      </c>
      <c r="I453" s="169">
        <v>106723548</v>
      </c>
      <c r="J453" s="169">
        <v>1793868189</v>
      </c>
      <c r="K453" s="130" t="s">
        <v>379</v>
      </c>
      <c r="L453" s="130"/>
      <c r="M453" s="130" t="s">
        <v>10224</v>
      </c>
      <c r="N453" s="130" t="s">
        <v>10245</v>
      </c>
      <c r="O453" s="130" t="s">
        <v>10246</v>
      </c>
      <c r="P453" s="130" t="s">
        <v>10226</v>
      </c>
      <c r="Q453" s="130" t="s">
        <v>10227</v>
      </c>
      <c r="R453" s="130" t="s">
        <v>10247</v>
      </c>
    </row>
    <row r="454" spans="1:18" ht="19.5" hidden="1" customHeight="1">
      <c r="A454" s="129">
        <v>370</v>
      </c>
      <c r="B454" s="130" t="s">
        <v>768</v>
      </c>
      <c r="C454" s="130" t="s">
        <v>7197</v>
      </c>
      <c r="D454" s="130" t="s">
        <v>5713</v>
      </c>
      <c r="E454" s="130" t="s">
        <v>5709</v>
      </c>
      <c r="F454" s="167">
        <v>1678525000</v>
      </c>
      <c r="G454" s="168">
        <v>1525931818</v>
      </c>
      <c r="H454" s="130">
        <v>86.745000000000005</v>
      </c>
      <c r="I454" s="169">
        <v>77046978</v>
      </c>
      <c r="J454" s="169">
        <v>1469684039</v>
      </c>
      <c r="K454" s="130" t="s">
        <v>422</v>
      </c>
      <c r="L454" s="130"/>
      <c r="M454" s="130" t="s">
        <v>10248</v>
      </c>
      <c r="N454" s="130"/>
      <c r="O454" s="130" t="s">
        <v>10249</v>
      </c>
      <c r="P454" s="130" t="s">
        <v>10246</v>
      </c>
      <c r="Q454" s="130" t="s">
        <v>10250</v>
      </c>
      <c r="R454" s="130" t="s">
        <v>10247</v>
      </c>
    </row>
    <row r="455" spans="1:18" ht="19.5" hidden="1" customHeight="1">
      <c r="A455" s="129">
        <v>369</v>
      </c>
      <c r="B455" s="130" t="s">
        <v>796</v>
      </c>
      <c r="C455" s="130" t="s">
        <v>7190</v>
      </c>
      <c r="D455" s="130" t="s">
        <v>5713</v>
      </c>
      <c r="E455" s="130" t="s">
        <v>5709</v>
      </c>
      <c r="F455" s="167">
        <v>688312000</v>
      </c>
      <c r="G455" s="168">
        <v>625738182</v>
      </c>
      <c r="H455" s="130">
        <v>87.745000000000005</v>
      </c>
      <c r="I455" s="169">
        <v>32425403</v>
      </c>
      <c r="J455" s="169">
        <v>596754951</v>
      </c>
      <c r="K455" s="130" t="s">
        <v>496</v>
      </c>
      <c r="L455" s="130"/>
      <c r="M455" s="130" t="s">
        <v>10238</v>
      </c>
      <c r="N455" s="130"/>
      <c r="O455" s="130" t="s">
        <v>10239</v>
      </c>
      <c r="P455" s="130" t="s">
        <v>10225</v>
      </c>
      <c r="Q455" s="130" t="s">
        <v>10240</v>
      </c>
      <c r="R455" s="130" t="s">
        <v>10247</v>
      </c>
    </row>
    <row r="456" spans="1:18" ht="19.5" hidden="1" customHeight="1">
      <c r="A456" s="129">
        <v>368</v>
      </c>
      <c r="B456" s="130" t="s">
        <v>830</v>
      </c>
      <c r="C456" s="130" t="s">
        <v>7203</v>
      </c>
      <c r="D456" s="130" t="s">
        <v>6486</v>
      </c>
      <c r="E456" s="130" t="s">
        <v>5709</v>
      </c>
      <c r="F456" s="167">
        <v>2215097000</v>
      </c>
      <c r="G456" s="168">
        <v>2013724545</v>
      </c>
      <c r="H456" s="130">
        <v>86.745000000000005</v>
      </c>
      <c r="I456" s="169">
        <v>101913166</v>
      </c>
      <c r="J456" s="169">
        <v>1929417180</v>
      </c>
      <c r="K456" s="130" t="s">
        <v>313</v>
      </c>
      <c r="L456" s="130"/>
      <c r="M456" s="130" t="s">
        <v>10251</v>
      </c>
      <c r="N456" s="130"/>
      <c r="O456" s="130" t="s">
        <v>10252</v>
      </c>
      <c r="P456" s="130" t="s">
        <v>10253</v>
      </c>
      <c r="Q456" s="130" t="s">
        <v>10254</v>
      </c>
      <c r="R456" s="130" t="s">
        <v>10255</v>
      </c>
    </row>
    <row r="457" spans="1:18" ht="19.5" hidden="1" customHeight="1">
      <c r="A457" s="129">
        <v>367</v>
      </c>
      <c r="B457" s="130" t="s">
        <v>773</v>
      </c>
      <c r="C457" s="130" t="s">
        <v>7193</v>
      </c>
      <c r="D457" s="130" t="s">
        <v>10256</v>
      </c>
      <c r="E457" s="130" t="s">
        <v>5709</v>
      </c>
      <c r="F457" s="167">
        <v>1272180000</v>
      </c>
      <c r="G457" s="168">
        <v>1156527273</v>
      </c>
      <c r="H457" s="130">
        <v>86.745000000000005</v>
      </c>
      <c r="I457" s="169">
        <v>59445845</v>
      </c>
      <c r="J457" s="169">
        <v>980704533</v>
      </c>
      <c r="K457" s="130" t="s">
        <v>496</v>
      </c>
      <c r="L457" s="130"/>
      <c r="M457" s="130" t="s">
        <v>10248</v>
      </c>
      <c r="N457" s="130"/>
      <c r="O457" s="130" t="s">
        <v>10257</v>
      </c>
      <c r="P457" s="130" t="s">
        <v>10232</v>
      </c>
      <c r="Q457" s="130" t="s">
        <v>10258</v>
      </c>
      <c r="R457" s="130" t="s">
        <v>10259</v>
      </c>
    </row>
    <row r="458" spans="1:18" ht="19.5" hidden="1" customHeight="1">
      <c r="A458" s="129">
        <v>366</v>
      </c>
      <c r="B458" s="130" t="s">
        <v>1502</v>
      </c>
      <c r="C458" s="130" t="s">
        <v>7229</v>
      </c>
      <c r="D458" s="130" t="s">
        <v>5844</v>
      </c>
      <c r="E458" s="130" t="s">
        <v>5709</v>
      </c>
      <c r="F458" s="167">
        <v>717553000</v>
      </c>
      <c r="G458" s="168">
        <v>652320909</v>
      </c>
      <c r="H458" s="130">
        <v>87.745000000000005</v>
      </c>
      <c r="I458" s="169">
        <v>40380677</v>
      </c>
      <c r="J458" s="169">
        <v>626654636</v>
      </c>
      <c r="K458" s="130" t="s">
        <v>5502</v>
      </c>
      <c r="L458" s="130"/>
      <c r="M458" s="130" t="s">
        <v>10260</v>
      </c>
      <c r="N458" s="130"/>
      <c r="O458" s="130" t="s">
        <v>10261</v>
      </c>
      <c r="P458" s="130" t="s">
        <v>10262</v>
      </c>
      <c r="Q458" s="130" t="s">
        <v>10263</v>
      </c>
      <c r="R458" s="130" t="s">
        <v>10264</v>
      </c>
    </row>
    <row r="459" spans="1:18" ht="19.5" hidden="1" customHeight="1">
      <c r="A459" s="129">
        <v>365</v>
      </c>
      <c r="B459" s="130" t="s">
        <v>819</v>
      </c>
      <c r="C459" s="130" t="s">
        <v>7221</v>
      </c>
      <c r="D459" s="130" t="s">
        <v>7222</v>
      </c>
      <c r="E459" s="130" t="s">
        <v>5709</v>
      </c>
      <c r="F459" s="167">
        <v>961917000</v>
      </c>
      <c r="G459" s="168">
        <v>874470000</v>
      </c>
      <c r="H459" s="130">
        <v>87.745000000000005</v>
      </c>
      <c r="I459" s="169">
        <v>60070390</v>
      </c>
      <c r="J459" s="169">
        <v>807867723</v>
      </c>
      <c r="K459" s="130" t="s">
        <v>557</v>
      </c>
      <c r="L459" s="130"/>
      <c r="M459" s="130" t="s">
        <v>10265</v>
      </c>
      <c r="N459" s="130" t="s">
        <v>10265</v>
      </c>
      <c r="O459" s="130" t="s">
        <v>10261</v>
      </c>
      <c r="P459" s="130" t="s">
        <v>10252</v>
      </c>
      <c r="Q459" s="130" t="s">
        <v>10266</v>
      </c>
      <c r="R459" s="130" t="s">
        <v>10267</v>
      </c>
    </row>
    <row r="460" spans="1:18" ht="19.5" hidden="1" customHeight="1">
      <c r="A460" s="129">
        <v>364</v>
      </c>
      <c r="B460" s="130" t="s">
        <v>1505</v>
      </c>
      <c r="C460" s="130" t="s">
        <v>7239</v>
      </c>
      <c r="D460" s="130" t="s">
        <v>10268</v>
      </c>
      <c r="E460" s="130" t="s">
        <v>5709</v>
      </c>
      <c r="F460" s="167">
        <v>653060000</v>
      </c>
      <c r="G460" s="168">
        <v>653060000</v>
      </c>
      <c r="H460" s="130">
        <v>87.745000000000005</v>
      </c>
      <c r="I460" s="169">
        <v>34521172</v>
      </c>
      <c r="J460" s="169">
        <v>567017296</v>
      </c>
      <c r="K460" s="130" t="s">
        <v>5502</v>
      </c>
      <c r="L460" s="130"/>
      <c r="M460" s="130" t="s">
        <v>10269</v>
      </c>
      <c r="N460" s="130"/>
      <c r="O460" s="130" t="s">
        <v>10270</v>
      </c>
      <c r="P460" s="130" t="s">
        <v>10257</v>
      </c>
      <c r="Q460" s="130" t="s">
        <v>10271</v>
      </c>
      <c r="R460" s="130" t="s">
        <v>10272</v>
      </c>
    </row>
    <row r="461" spans="1:18" ht="19.5" hidden="1" customHeight="1">
      <c r="A461" s="129">
        <v>363</v>
      </c>
      <c r="B461" s="130" t="s">
        <v>818</v>
      </c>
      <c r="C461" s="130" t="s">
        <v>7145</v>
      </c>
      <c r="D461" s="130" t="s">
        <v>7146</v>
      </c>
      <c r="E461" s="130" t="s">
        <v>5709</v>
      </c>
      <c r="F461" s="167">
        <v>8737947210</v>
      </c>
      <c r="G461" s="168">
        <v>8737947210</v>
      </c>
      <c r="H461" s="130">
        <v>85.495000000000005</v>
      </c>
      <c r="I461" s="169">
        <v>1357012923</v>
      </c>
      <c r="J461" s="169">
        <v>7142179653</v>
      </c>
      <c r="K461" s="130" t="s">
        <v>332</v>
      </c>
      <c r="L461" s="130"/>
      <c r="M461" s="130" t="s">
        <v>10189</v>
      </c>
      <c r="N461" s="130" t="s">
        <v>10189</v>
      </c>
      <c r="O461" s="130" t="s">
        <v>10273</v>
      </c>
      <c r="P461" s="130" t="s">
        <v>10212</v>
      </c>
      <c r="Q461" s="130" t="s">
        <v>10213</v>
      </c>
      <c r="R461" s="130" t="s">
        <v>10272</v>
      </c>
    </row>
    <row r="462" spans="1:18" ht="19.5" hidden="1" customHeight="1">
      <c r="A462" s="129">
        <v>362</v>
      </c>
      <c r="B462" s="130" t="s">
        <v>836</v>
      </c>
      <c r="C462" s="130" t="s">
        <v>7206</v>
      </c>
      <c r="D462" s="130" t="s">
        <v>5728</v>
      </c>
      <c r="E462" s="130" t="s">
        <v>5709</v>
      </c>
      <c r="F462" s="167">
        <v>635998000</v>
      </c>
      <c r="G462" s="168">
        <v>578180000</v>
      </c>
      <c r="H462" s="130">
        <v>87.745000000000005</v>
      </c>
      <c r="I462" s="169">
        <v>24941030</v>
      </c>
      <c r="J462" s="169">
        <v>555370330</v>
      </c>
      <c r="K462" s="130" t="s">
        <v>579</v>
      </c>
      <c r="L462" s="130"/>
      <c r="M462" s="130" t="s">
        <v>10239</v>
      </c>
      <c r="N462" s="130"/>
      <c r="O462" s="130" t="s">
        <v>10261</v>
      </c>
      <c r="P462" s="130" t="s">
        <v>10239</v>
      </c>
      <c r="Q462" s="130" t="s">
        <v>10274</v>
      </c>
      <c r="R462" s="130" t="s">
        <v>10272</v>
      </c>
    </row>
    <row r="463" spans="1:18" ht="19.5" hidden="1" customHeight="1">
      <c r="A463" s="129">
        <v>361</v>
      </c>
      <c r="B463" s="130" t="s">
        <v>856</v>
      </c>
      <c r="C463" s="130" t="s">
        <v>7246</v>
      </c>
      <c r="D463" s="130" t="s">
        <v>10084</v>
      </c>
      <c r="E463" s="130" t="s">
        <v>5709</v>
      </c>
      <c r="F463" s="167">
        <v>643790000</v>
      </c>
      <c r="G463" s="168">
        <v>585263637</v>
      </c>
      <c r="H463" s="130">
        <v>87.745000000000005</v>
      </c>
      <c r="I463" s="169">
        <v>37533526</v>
      </c>
      <c r="J463" s="169">
        <v>553589090</v>
      </c>
      <c r="K463" s="130" t="s">
        <v>313</v>
      </c>
      <c r="L463" s="130"/>
      <c r="M463" s="130" t="s">
        <v>10275</v>
      </c>
      <c r="N463" s="130"/>
      <c r="O463" s="130" t="s">
        <v>10276</v>
      </c>
      <c r="P463" s="130" t="s">
        <v>10277</v>
      </c>
      <c r="Q463" s="130" t="s">
        <v>10278</v>
      </c>
      <c r="R463" s="130" t="s">
        <v>10279</v>
      </c>
    </row>
    <row r="464" spans="1:18" ht="19.5" hidden="1" customHeight="1">
      <c r="A464" s="129">
        <v>360</v>
      </c>
      <c r="B464" s="130" t="s">
        <v>789</v>
      </c>
      <c r="C464" s="130" t="s">
        <v>7210</v>
      </c>
      <c r="D464" s="130" t="s">
        <v>5713</v>
      </c>
      <c r="E464" s="130" t="s">
        <v>5709</v>
      </c>
      <c r="F464" s="167">
        <v>811879000</v>
      </c>
      <c r="G464" s="168">
        <v>738071810</v>
      </c>
      <c r="H464" s="130">
        <v>87.745000000000005</v>
      </c>
      <c r="I464" s="169">
        <v>35273025</v>
      </c>
      <c r="J464" s="169">
        <v>701393484</v>
      </c>
      <c r="K464" s="130" t="s">
        <v>516</v>
      </c>
      <c r="L464" s="130"/>
      <c r="M464" s="130" t="s">
        <v>10260</v>
      </c>
      <c r="N464" s="130"/>
      <c r="O464" s="130" t="s">
        <v>10280</v>
      </c>
      <c r="P464" s="130" t="s">
        <v>10262</v>
      </c>
      <c r="Q464" s="130" t="s">
        <v>10281</v>
      </c>
      <c r="R464" s="130" t="s">
        <v>10279</v>
      </c>
    </row>
    <row r="465" spans="1:18" ht="19.5" hidden="1" customHeight="1">
      <c r="A465" s="129">
        <v>359</v>
      </c>
      <c r="B465" s="130" t="s">
        <v>1488</v>
      </c>
      <c r="C465" s="130" t="s">
        <v>7200</v>
      </c>
      <c r="D465" s="130" t="s">
        <v>5713</v>
      </c>
      <c r="E465" s="130" t="s">
        <v>5709</v>
      </c>
      <c r="F465" s="167">
        <v>3742362000</v>
      </c>
      <c r="G465" s="168">
        <v>3417311818</v>
      </c>
      <c r="H465" s="130">
        <v>86.745000000000005</v>
      </c>
      <c r="I465" s="169">
        <v>217811683</v>
      </c>
      <c r="J465" s="169">
        <v>3197592299</v>
      </c>
      <c r="K465" s="130" t="s">
        <v>5714</v>
      </c>
      <c r="L465" s="130"/>
      <c r="M465" s="130" t="s">
        <v>10248</v>
      </c>
      <c r="N465" s="130" t="s">
        <v>10248</v>
      </c>
      <c r="O465" s="130" t="s">
        <v>10249</v>
      </c>
      <c r="P465" s="130" t="s">
        <v>10246</v>
      </c>
      <c r="Q465" s="130" t="s">
        <v>10250</v>
      </c>
      <c r="R465" s="130" t="s">
        <v>10279</v>
      </c>
    </row>
    <row r="466" spans="1:18" ht="19.5" hidden="1" customHeight="1">
      <c r="A466" s="129">
        <v>358</v>
      </c>
      <c r="B466" s="130" t="s">
        <v>7258</v>
      </c>
      <c r="C466" s="130" t="s">
        <v>7257</v>
      </c>
      <c r="D466" s="130" t="s">
        <v>10136</v>
      </c>
      <c r="E466" s="130" t="s">
        <v>5709</v>
      </c>
      <c r="F466" s="167">
        <v>1297586000</v>
      </c>
      <c r="G466" s="168">
        <v>1179623636</v>
      </c>
      <c r="H466" s="130">
        <v>86.745000000000005</v>
      </c>
      <c r="I466" s="169">
        <v>59044174</v>
      </c>
      <c r="J466" s="169">
        <v>1102058038</v>
      </c>
      <c r="K466" s="130" t="s">
        <v>343</v>
      </c>
      <c r="L466" s="130"/>
      <c r="M466" s="130" t="s">
        <v>10282</v>
      </c>
      <c r="N466" s="130"/>
      <c r="O466" s="130" t="s">
        <v>10283</v>
      </c>
      <c r="P466" s="130" t="s">
        <v>10284</v>
      </c>
      <c r="Q466" s="130" t="s">
        <v>10285</v>
      </c>
      <c r="R466" s="130" t="s">
        <v>10286</v>
      </c>
    </row>
    <row r="467" spans="1:18" ht="19.5" hidden="1" customHeight="1">
      <c r="A467" s="129">
        <v>357</v>
      </c>
      <c r="B467" s="130" t="s">
        <v>5618</v>
      </c>
      <c r="C467" s="130" t="s">
        <v>7225</v>
      </c>
      <c r="D467" s="130" t="s">
        <v>7226</v>
      </c>
      <c r="E467" s="130" t="s">
        <v>5709</v>
      </c>
      <c r="F467" s="167">
        <v>3053912000</v>
      </c>
      <c r="G467" s="168">
        <v>2776283636</v>
      </c>
      <c r="H467" s="130">
        <v>86.745000000000005</v>
      </c>
      <c r="I467" s="169">
        <v>144075292</v>
      </c>
      <c r="J467" s="169">
        <v>2541786495</v>
      </c>
      <c r="K467" s="130" t="s">
        <v>324</v>
      </c>
      <c r="L467" s="130"/>
      <c r="M467" s="130" t="s">
        <v>10265</v>
      </c>
      <c r="N467" s="130" t="s">
        <v>10265</v>
      </c>
      <c r="O467" s="130" t="s">
        <v>10257</v>
      </c>
      <c r="P467" s="130" t="s">
        <v>10252</v>
      </c>
      <c r="Q467" s="130" t="s">
        <v>10266</v>
      </c>
      <c r="R467" s="130" t="s">
        <v>10286</v>
      </c>
    </row>
    <row r="468" spans="1:18" ht="19.5" hidden="1" customHeight="1">
      <c r="A468" s="129">
        <v>356</v>
      </c>
      <c r="B468" s="130" t="s">
        <v>7262</v>
      </c>
      <c r="C468" s="130" t="s">
        <v>7261</v>
      </c>
      <c r="D468" s="130" t="s">
        <v>10287</v>
      </c>
      <c r="E468" s="130" t="s">
        <v>5711</v>
      </c>
      <c r="F468" s="167">
        <v>1764501000</v>
      </c>
      <c r="G468" s="168">
        <v>1604091818</v>
      </c>
      <c r="H468" s="130">
        <v>86.745000000000005</v>
      </c>
      <c r="I468" s="169">
        <v>67180139</v>
      </c>
      <c r="J468" s="169">
        <v>1566950798</v>
      </c>
      <c r="K468" s="130" t="s">
        <v>319</v>
      </c>
      <c r="L468" s="130"/>
      <c r="M468" s="130" t="s">
        <v>10288</v>
      </c>
      <c r="N468" s="130" t="s">
        <v>10289</v>
      </c>
      <c r="O468" s="130" t="s">
        <v>10290</v>
      </c>
      <c r="P468" s="130" t="s">
        <v>10291</v>
      </c>
      <c r="Q468" s="130" t="s">
        <v>10292</v>
      </c>
      <c r="R468" s="130" t="s">
        <v>10293</v>
      </c>
    </row>
    <row r="469" spans="1:18" ht="19.5" hidden="1" customHeight="1">
      <c r="A469" s="129">
        <v>355</v>
      </c>
      <c r="B469" s="130" t="s">
        <v>784</v>
      </c>
      <c r="C469" s="130" t="s">
        <v>7216</v>
      </c>
      <c r="D469" s="130" t="s">
        <v>10294</v>
      </c>
      <c r="E469" s="130" t="s">
        <v>5709</v>
      </c>
      <c r="F469" s="167">
        <v>1118887000</v>
      </c>
      <c r="G469" s="168">
        <v>1017170000</v>
      </c>
      <c r="H469" s="130">
        <v>86.745000000000005</v>
      </c>
      <c r="I469" s="169">
        <v>57036989</v>
      </c>
      <c r="J469" s="169">
        <v>935391749</v>
      </c>
      <c r="K469" s="130" t="s">
        <v>343</v>
      </c>
      <c r="L469" s="130"/>
      <c r="M469" s="130" t="s">
        <v>10265</v>
      </c>
      <c r="N469" s="130" t="s">
        <v>10265</v>
      </c>
      <c r="O469" s="130" t="s">
        <v>10295</v>
      </c>
      <c r="P469" s="130" t="s">
        <v>10296</v>
      </c>
      <c r="Q469" s="130" t="s">
        <v>10297</v>
      </c>
      <c r="R469" s="130" t="s">
        <v>10293</v>
      </c>
    </row>
    <row r="470" spans="1:18" ht="19.5" hidden="1" customHeight="1">
      <c r="A470" s="129">
        <v>354</v>
      </c>
      <c r="B470" s="130" t="s">
        <v>802</v>
      </c>
      <c r="C470" s="130" t="s">
        <v>7249</v>
      </c>
      <c r="D470" s="130" t="s">
        <v>10298</v>
      </c>
      <c r="E470" s="130" t="s">
        <v>5709</v>
      </c>
      <c r="F470" s="167">
        <v>606749000</v>
      </c>
      <c r="G470" s="168">
        <v>551590000</v>
      </c>
      <c r="H470" s="130">
        <v>87.745000000000005</v>
      </c>
      <c r="I470" s="169">
        <v>30040670</v>
      </c>
      <c r="J470" s="169">
        <v>529681368</v>
      </c>
      <c r="K470" s="130" t="s">
        <v>535</v>
      </c>
      <c r="L470" s="130"/>
      <c r="M470" s="130" t="s">
        <v>10299</v>
      </c>
      <c r="N470" s="130"/>
      <c r="O470" s="130" t="s">
        <v>10283</v>
      </c>
      <c r="P470" s="130" t="s">
        <v>10300</v>
      </c>
      <c r="Q470" s="130" t="s">
        <v>10301</v>
      </c>
      <c r="R470" s="130" t="s">
        <v>10293</v>
      </c>
    </row>
    <row r="471" spans="1:18" ht="19.5" hidden="1" customHeight="1">
      <c r="A471" s="129">
        <v>353</v>
      </c>
      <c r="B471" s="130" t="s">
        <v>811</v>
      </c>
      <c r="C471" s="130" t="s">
        <v>7253</v>
      </c>
      <c r="D471" s="130" t="s">
        <v>10302</v>
      </c>
      <c r="E471" s="130" t="s">
        <v>5709</v>
      </c>
      <c r="F471" s="167">
        <v>692000000</v>
      </c>
      <c r="G471" s="168">
        <v>629090909</v>
      </c>
      <c r="H471" s="130">
        <v>87.745000000000005</v>
      </c>
      <c r="I471" s="169">
        <v>35570398</v>
      </c>
      <c r="J471" s="169">
        <v>581992570</v>
      </c>
      <c r="K471" s="130" t="s">
        <v>547</v>
      </c>
      <c r="L471" s="130"/>
      <c r="M471" s="130" t="s">
        <v>10299</v>
      </c>
      <c r="N471" s="130"/>
      <c r="O471" s="130" t="s">
        <v>10291</v>
      </c>
      <c r="P471" s="130" t="s">
        <v>10300</v>
      </c>
      <c r="Q471" s="130" t="s">
        <v>10301</v>
      </c>
      <c r="R471" s="130" t="s">
        <v>10293</v>
      </c>
    </row>
    <row r="472" spans="1:18" ht="19.5" hidden="1" customHeight="1">
      <c r="A472" s="129">
        <v>352</v>
      </c>
      <c r="B472" s="130" t="s">
        <v>5620</v>
      </c>
      <c r="C472" s="130" t="s">
        <v>10303</v>
      </c>
      <c r="D472" s="130" t="s">
        <v>10304</v>
      </c>
      <c r="E472" s="130" t="s">
        <v>5709</v>
      </c>
      <c r="F472" s="167"/>
      <c r="G472" s="168">
        <v>551590000</v>
      </c>
      <c r="H472" s="130"/>
      <c r="I472" s="169">
        <v>0</v>
      </c>
      <c r="J472" s="169"/>
      <c r="K472" s="130" t="s">
        <v>535</v>
      </c>
      <c r="L472" s="130"/>
      <c r="M472" s="130" t="s">
        <v>10282</v>
      </c>
      <c r="N472" s="130"/>
      <c r="O472" s="130" t="s">
        <v>10283</v>
      </c>
      <c r="P472" s="130" t="s">
        <v>10305</v>
      </c>
      <c r="Q472" s="130" t="s">
        <v>10306</v>
      </c>
      <c r="R472" s="130" t="s">
        <v>10293</v>
      </c>
    </row>
    <row r="473" spans="1:18" ht="19.5" hidden="1" customHeight="1">
      <c r="A473" s="129">
        <v>351</v>
      </c>
      <c r="B473" s="130" t="s">
        <v>736</v>
      </c>
      <c r="C473" s="130" t="s">
        <v>7243</v>
      </c>
      <c r="D473" s="130" t="s">
        <v>6057</v>
      </c>
      <c r="E473" s="130" t="s">
        <v>5709</v>
      </c>
      <c r="F473" s="167">
        <v>2850604000</v>
      </c>
      <c r="G473" s="168">
        <v>2591459715</v>
      </c>
      <c r="H473" s="130">
        <v>86.745000000000005</v>
      </c>
      <c r="I473" s="169">
        <v>124834955</v>
      </c>
      <c r="J473" s="169">
        <v>2395341066</v>
      </c>
      <c r="K473" s="130" t="s">
        <v>324</v>
      </c>
      <c r="L473" s="130"/>
      <c r="M473" s="130" t="s">
        <v>10307</v>
      </c>
      <c r="N473" s="130" t="s">
        <v>10307</v>
      </c>
      <c r="O473" s="130" t="s">
        <v>10277</v>
      </c>
      <c r="P473" s="130" t="s">
        <v>10261</v>
      </c>
      <c r="Q473" s="130" t="s">
        <v>10308</v>
      </c>
      <c r="R473" s="130" t="s">
        <v>10309</v>
      </c>
    </row>
    <row r="474" spans="1:18" ht="19.5" hidden="1" customHeight="1">
      <c r="A474" s="129">
        <v>350</v>
      </c>
      <c r="B474" s="130" t="s">
        <v>809</v>
      </c>
      <c r="C474" s="130" t="s">
        <v>7276</v>
      </c>
      <c r="D474" s="130" t="s">
        <v>5713</v>
      </c>
      <c r="E474" s="130" t="s">
        <v>5709</v>
      </c>
      <c r="F474" s="167">
        <v>863496000</v>
      </c>
      <c r="G474" s="168">
        <v>784996364</v>
      </c>
      <c r="H474" s="130">
        <v>87.745000000000005</v>
      </c>
      <c r="I474" s="169">
        <v>30159319</v>
      </c>
      <c r="J474" s="169">
        <v>761530061</v>
      </c>
      <c r="K474" s="130" t="s">
        <v>543</v>
      </c>
      <c r="L474" s="130"/>
      <c r="M474" s="130" t="s">
        <v>10310</v>
      </c>
      <c r="N474" s="130"/>
      <c r="O474" s="130" t="s">
        <v>10311</v>
      </c>
      <c r="P474" s="130" t="s">
        <v>10290</v>
      </c>
      <c r="Q474" s="130" t="s">
        <v>10312</v>
      </c>
      <c r="R474" s="130" t="s">
        <v>10309</v>
      </c>
    </row>
    <row r="475" spans="1:18" ht="19.5" hidden="1" customHeight="1">
      <c r="A475" s="129">
        <v>349</v>
      </c>
      <c r="B475" s="130" t="s">
        <v>843</v>
      </c>
      <c r="C475" s="130" t="s">
        <v>7279</v>
      </c>
      <c r="D475" s="130" t="s">
        <v>10313</v>
      </c>
      <c r="E475" s="130" t="s">
        <v>5709</v>
      </c>
      <c r="F475" s="167">
        <v>766024000</v>
      </c>
      <c r="G475" s="168">
        <v>696385455</v>
      </c>
      <c r="H475" s="130">
        <v>87.745000000000005</v>
      </c>
      <c r="I475" s="169">
        <v>43875330</v>
      </c>
      <c r="J475" s="169">
        <v>634215000</v>
      </c>
      <c r="K475" s="130" t="s">
        <v>343</v>
      </c>
      <c r="L475" s="130"/>
      <c r="M475" s="130" t="s">
        <v>10310</v>
      </c>
      <c r="N475" s="130"/>
      <c r="O475" s="130" t="s">
        <v>10311</v>
      </c>
      <c r="P475" s="130" t="s">
        <v>10290</v>
      </c>
      <c r="Q475" s="130" t="s">
        <v>10312</v>
      </c>
      <c r="R475" s="130" t="s">
        <v>10309</v>
      </c>
    </row>
    <row r="476" spans="1:18" ht="19.5" hidden="1" customHeight="1">
      <c r="A476" s="129">
        <v>348</v>
      </c>
      <c r="B476" s="130" t="s">
        <v>1492</v>
      </c>
      <c r="C476" s="130" t="s">
        <v>7213</v>
      </c>
      <c r="D476" s="130" t="s">
        <v>5713</v>
      </c>
      <c r="E476" s="130" t="s">
        <v>5709</v>
      </c>
      <c r="F476" s="167">
        <v>3571449000</v>
      </c>
      <c r="G476" s="168">
        <v>3298840000</v>
      </c>
      <c r="H476" s="130">
        <v>86.745000000000005</v>
      </c>
      <c r="I476" s="169">
        <v>223801153</v>
      </c>
      <c r="J476" s="169">
        <v>3047441900</v>
      </c>
      <c r="K476" s="130" t="s">
        <v>5714</v>
      </c>
      <c r="L476" s="130"/>
      <c r="M476" s="130" t="s">
        <v>10314</v>
      </c>
      <c r="N476" s="130" t="s">
        <v>10314</v>
      </c>
      <c r="O476" s="130" t="s">
        <v>10262</v>
      </c>
      <c r="P476" s="130" t="s">
        <v>10249</v>
      </c>
      <c r="Q476" s="130" t="s">
        <v>10281</v>
      </c>
      <c r="R476" s="130" t="s">
        <v>10315</v>
      </c>
    </row>
    <row r="477" spans="1:18" ht="19.5" hidden="1" customHeight="1">
      <c r="A477" s="129">
        <v>347</v>
      </c>
      <c r="B477" s="130" t="s">
        <v>820</v>
      </c>
      <c r="C477" s="130" t="s">
        <v>7232</v>
      </c>
      <c r="D477" s="130" t="s">
        <v>7233</v>
      </c>
      <c r="E477" s="130" t="s">
        <v>5709</v>
      </c>
      <c r="F477" s="167">
        <v>4611337320</v>
      </c>
      <c r="G477" s="168">
        <v>4611337320</v>
      </c>
      <c r="H477" s="130">
        <v>86.745000000000005</v>
      </c>
      <c r="I477" s="169">
        <v>871952527</v>
      </c>
      <c r="J477" s="169">
        <v>3704127263</v>
      </c>
      <c r="K477" s="130" t="s">
        <v>332</v>
      </c>
      <c r="L477" s="130"/>
      <c r="M477" s="130" t="s">
        <v>10260</v>
      </c>
      <c r="N477" s="130" t="s">
        <v>10260</v>
      </c>
      <c r="O477" s="130" t="s">
        <v>10316</v>
      </c>
      <c r="P477" s="130" t="s">
        <v>10262</v>
      </c>
      <c r="Q477" s="130" t="s">
        <v>10263</v>
      </c>
      <c r="R477" s="130" t="s">
        <v>10315</v>
      </c>
    </row>
    <row r="478" spans="1:18" ht="19.5" hidden="1" customHeight="1">
      <c r="A478" s="129">
        <v>346</v>
      </c>
      <c r="B478" s="130" t="s">
        <v>835</v>
      </c>
      <c r="C478" s="130" t="s">
        <v>7266</v>
      </c>
      <c r="D478" s="130" t="s">
        <v>10317</v>
      </c>
      <c r="E478" s="130" t="s">
        <v>5709</v>
      </c>
      <c r="F478" s="167">
        <v>559755000</v>
      </c>
      <c r="G478" s="168">
        <v>508868182</v>
      </c>
      <c r="H478" s="130">
        <v>87.745000000000005</v>
      </c>
      <c r="I478" s="169">
        <v>28661562</v>
      </c>
      <c r="J478" s="169">
        <v>463733818</v>
      </c>
      <c r="K478" s="130" t="s">
        <v>577</v>
      </c>
      <c r="L478" s="130"/>
      <c r="M478" s="130" t="s">
        <v>10318</v>
      </c>
      <c r="N478" s="130"/>
      <c r="O478" s="130" t="s">
        <v>10319</v>
      </c>
      <c r="P478" s="130" t="s">
        <v>10283</v>
      </c>
      <c r="Q478" s="130" t="s">
        <v>10320</v>
      </c>
      <c r="R478" s="130" t="s">
        <v>10315</v>
      </c>
    </row>
    <row r="479" spans="1:18" ht="19.5" hidden="1" customHeight="1">
      <c r="A479" s="129">
        <v>345</v>
      </c>
      <c r="B479" s="130" t="s">
        <v>7306</v>
      </c>
      <c r="C479" s="130" t="s">
        <v>7305</v>
      </c>
      <c r="D479" s="130" t="s">
        <v>5763</v>
      </c>
      <c r="E479" s="130" t="s">
        <v>5711</v>
      </c>
      <c r="F479" s="167">
        <v>1559141000</v>
      </c>
      <c r="G479" s="168">
        <v>1417401395</v>
      </c>
      <c r="H479" s="130">
        <v>86.745000000000005</v>
      </c>
      <c r="I479" s="169">
        <v>114558327</v>
      </c>
      <c r="J479" s="169">
        <v>1343468687</v>
      </c>
      <c r="K479" s="130" t="s">
        <v>326</v>
      </c>
      <c r="L479" s="130"/>
      <c r="M479" s="130" t="s">
        <v>10311</v>
      </c>
      <c r="N479" s="130" t="s">
        <v>10321</v>
      </c>
      <c r="O479" s="130" t="s">
        <v>10322</v>
      </c>
      <c r="P479" s="130" t="s">
        <v>10311</v>
      </c>
      <c r="Q479" s="130" t="s">
        <v>10323</v>
      </c>
      <c r="R479" s="130" t="s">
        <v>10324</v>
      </c>
    </row>
    <row r="480" spans="1:18" ht="19.5" hidden="1" customHeight="1">
      <c r="A480" s="129">
        <v>344</v>
      </c>
      <c r="B480" s="130" t="s">
        <v>7288</v>
      </c>
      <c r="C480" s="130" t="s">
        <v>7287</v>
      </c>
      <c r="D480" s="130" t="s">
        <v>5763</v>
      </c>
      <c r="E480" s="130" t="s">
        <v>5711</v>
      </c>
      <c r="F480" s="167">
        <v>1774155000</v>
      </c>
      <c r="G480" s="168">
        <v>1612868280</v>
      </c>
      <c r="H480" s="130">
        <v>86.745000000000005</v>
      </c>
      <c r="I480" s="169">
        <v>128587067</v>
      </c>
      <c r="J480" s="169">
        <v>1529356088</v>
      </c>
      <c r="K480" s="130" t="s">
        <v>326</v>
      </c>
      <c r="L480" s="130"/>
      <c r="M480" s="130" t="s">
        <v>10325</v>
      </c>
      <c r="N480" s="130" t="s">
        <v>10321</v>
      </c>
      <c r="O480" s="130" t="s">
        <v>10322</v>
      </c>
      <c r="P480" s="130" t="s">
        <v>10325</v>
      </c>
      <c r="Q480" s="130" t="s">
        <v>10326</v>
      </c>
      <c r="R480" s="130" t="s">
        <v>10324</v>
      </c>
    </row>
    <row r="481" spans="1:18" ht="19.5" hidden="1" customHeight="1">
      <c r="A481" s="129">
        <v>343</v>
      </c>
      <c r="B481" s="130" t="s">
        <v>7297</v>
      </c>
      <c r="C481" s="130" t="s">
        <v>7296</v>
      </c>
      <c r="D481" s="130" t="s">
        <v>5763</v>
      </c>
      <c r="E481" s="130" t="s">
        <v>5711</v>
      </c>
      <c r="F481" s="167">
        <v>1806267000</v>
      </c>
      <c r="G481" s="168">
        <v>1642060968</v>
      </c>
      <c r="H481" s="130">
        <v>86.745000000000005</v>
      </c>
      <c r="I481" s="169">
        <v>129726962</v>
      </c>
      <c r="J481" s="169">
        <v>1557960884</v>
      </c>
      <c r="K481" s="130" t="s">
        <v>326</v>
      </c>
      <c r="L481" s="130"/>
      <c r="M481" s="130" t="s">
        <v>10325</v>
      </c>
      <c r="N481" s="130" t="s">
        <v>10321</v>
      </c>
      <c r="O481" s="130" t="s">
        <v>10322</v>
      </c>
      <c r="P481" s="130" t="s">
        <v>10325</v>
      </c>
      <c r="Q481" s="130" t="s">
        <v>10326</v>
      </c>
      <c r="R481" s="130" t="s">
        <v>10324</v>
      </c>
    </row>
    <row r="482" spans="1:18" ht="19.5" hidden="1" customHeight="1">
      <c r="A482" s="129">
        <v>342</v>
      </c>
      <c r="B482" s="130" t="s">
        <v>7292</v>
      </c>
      <c r="C482" s="130" t="s">
        <v>7291</v>
      </c>
      <c r="D482" s="130" t="s">
        <v>5763</v>
      </c>
      <c r="E482" s="130" t="s">
        <v>5711</v>
      </c>
      <c r="F482" s="167">
        <v>2292515000</v>
      </c>
      <c r="G482" s="168">
        <v>2084104821</v>
      </c>
      <c r="H482" s="130">
        <v>86.745000000000005</v>
      </c>
      <c r="I482" s="169">
        <v>163531476</v>
      </c>
      <c r="J482" s="169">
        <v>1977311998</v>
      </c>
      <c r="K482" s="130" t="s">
        <v>326</v>
      </c>
      <c r="L482" s="130"/>
      <c r="M482" s="130" t="s">
        <v>10325</v>
      </c>
      <c r="N482" s="130" t="s">
        <v>10321</v>
      </c>
      <c r="O482" s="130" t="s">
        <v>10322</v>
      </c>
      <c r="P482" s="130" t="s">
        <v>10325</v>
      </c>
      <c r="Q482" s="130" t="s">
        <v>10326</v>
      </c>
      <c r="R482" s="130" t="s">
        <v>10324</v>
      </c>
    </row>
    <row r="483" spans="1:18" ht="19.5" hidden="1" customHeight="1">
      <c r="A483" s="129">
        <v>341</v>
      </c>
      <c r="B483" s="130" t="s">
        <v>7284</v>
      </c>
      <c r="C483" s="130" t="s">
        <v>7283</v>
      </c>
      <c r="D483" s="130" t="s">
        <v>10287</v>
      </c>
      <c r="E483" s="130" t="s">
        <v>5711</v>
      </c>
      <c r="F483" s="167">
        <v>2242333610</v>
      </c>
      <c r="G483" s="168">
        <v>2038485100</v>
      </c>
      <c r="H483" s="130">
        <v>86.745000000000005</v>
      </c>
      <c r="I483" s="169">
        <v>104642707</v>
      </c>
      <c r="J483" s="169">
        <v>2007445883</v>
      </c>
      <c r="K483" s="130" t="s">
        <v>456</v>
      </c>
      <c r="L483" s="130"/>
      <c r="M483" s="130" t="s">
        <v>10327</v>
      </c>
      <c r="N483" s="130" t="s">
        <v>10327</v>
      </c>
      <c r="O483" s="130" t="s">
        <v>10328</v>
      </c>
      <c r="P483" s="130" t="s">
        <v>10329</v>
      </c>
      <c r="Q483" s="130" t="s">
        <v>10330</v>
      </c>
      <c r="R483" s="130" t="s">
        <v>10324</v>
      </c>
    </row>
    <row r="484" spans="1:18" ht="19.5" hidden="1" customHeight="1">
      <c r="A484" s="129">
        <v>340</v>
      </c>
      <c r="B484" s="130" t="s">
        <v>7311</v>
      </c>
      <c r="C484" s="130" t="s">
        <v>7310</v>
      </c>
      <c r="D484" s="130" t="s">
        <v>10331</v>
      </c>
      <c r="E484" s="130" t="s">
        <v>5709</v>
      </c>
      <c r="F484" s="167">
        <v>1135753920</v>
      </c>
      <c r="G484" s="168">
        <v>1053160000</v>
      </c>
      <c r="H484" s="130">
        <v>86.745000000000005</v>
      </c>
      <c r="I484" s="169">
        <v>59450196</v>
      </c>
      <c r="J484" s="169">
        <v>1020836714</v>
      </c>
      <c r="K484" s="130" t="s">
        <v>6579</v>
      </c>
      <c r="L484" s="130"/>
      <c r="M484" s="130" t="s">
        <v>10332</v>
      </c>
      <c r="N484" s="130"/>
      <c r="O484" s="130"/>
      <c r="P484" s="130" t="s">
        <v>10311</v>
      </c>
      <c r="Q484" s="130" t="s">
        <v>10323</v>
      </c>
      <c r="R484" s="130" t="s">
        <v>10324</v>
      </c>
    </row>
    <row r="485" spans="1:18" ht="19.5" hidden="1" customHeight="1">
      <c r="A485" s="129">
        <v>339</v>
      </c>
      <c r="B485" s="130" t="s">
        <v>7323</v>
      </c>
      <c r="C485" s="130" t="s">
        <v>7322</v>
      </c>
      <c r="D485" s="130" t="s">
        <v>5728</v>
      </c>
      <c r="E485" s="130" t="s">
        <v>5711</v>
      </c>
      <c r="F485" s="167">
        <v>1544150000</v>
      </c>
      <c r="G485" s="168">
        <v>1403772727</v>
      </c>
      <c r="H485" s="130">
        <v>86.745000000000005</v>
      </c>
      <c r="I485" s="169">
        <v>78549924</v>
      </c>
      <c r="J485" s="169">
        <v>1283638265</v>
      </c>
      <c r="K485" s="130" t="s">
        <v>367</v>
      </c>
      <c r="L485" s="130"/>
      <c r="M485" s="130" t="s">
        <v>10333</v>
      </c>
      <c r="N485" s="130" t="s">
        <v>10333</v>
      </c>
      <c r="O485" s="130" t="s">
        <v>10334</v>
      </c>
      <c r="P485" s="130" t="s">
        <v>10335</v>
      </c>
      <c r="Q485" s="130" t="s">
        <v>10336</v>
      </c>
      <c r="R485" s="130" t="s">
        <v>10337</v>
      </c>
    </row>
    <row r="486" spans="1:18" ht="19.5" hidden="1" customHeight="1">
      <c r="A486" s="129">
        <v>338</v>
      </c>
      <c r="B486" s="130" t="s">
        <v>7318</v>
      </c>
      <c r="C486" s="130" t="s">
        <v>7317</v>
      </c>
      <c r="D486" s="130" t="s">
        <v>10338</v>
      </c>
      <c r="E486" s="130" t="s">
        <v>5709</v>
      </c>
      <c r="F486" s="167">
        <v>1299486270</v>
      </c>
      <c r="G486" s="168">
        <v>1204978181</v>
      </c>
      <c r="H486" s="130">
        <v>86.745000000000005</v>
      </c>
      <c r="I486" s="169">
        <v>89487615</v>
      </c>
      <c r="J486" s="169">
        <v>1268851739</v>
      </c>
      <c r="K486" s="130" t="s">
        <v>6579</v>
      </c>
      <c r="L486" s="130"/>
      <c r="M486" s="130" t="s">
        <v>10336</v>
      </c>
      <c r="N486" s="130"/>
      <c r="O486" s="130"/>
      <c r="P486" s="130" t="s">
        <v>10322</v>
      </c>
      <c r="Q486" s="130" t="s">
        <v>10339</v>
      </c>
      <c r="R486" s="130" t="s">
        <v>10337</v>
      </c>
    </row>
    <row r="487" spans="1:18" ht="19.5" hidden="1" customHeight="1">
      <c r="A487" s="129">
        <v>337</v>
      </c>
      <c r="B487" s="130" t="s">
        <v>10341</v>
      </c>
      <c r="C487" s="130" t="s">
        <v>10340</v>
      </c>
      <c r="D487" s="130" t="s">
        <v>5728</v>
      </c>
      <c r="E487" s="130" t="s">
        <v>5711</v>
      </c>
      <c r="F487" s="167"/>
      <c r="G487" s="168">
        <v>1403772727</v>
      </c>
      <c r="H487" s="130"/>
      <c r="I487" s="169">
        <v>0</v>
      </c>
      <c r="J487" s="169"/>
      <c r="K487" s="130" t="s">
        <v>367</v>
      </c>
      <c r="L487" s="130"/>
      <c r="M487" s="130" t="s">
        <v>10333</v>
      </c>
      <c r="N487" s="130" t="s">
        <v>10333</v>
      </c>
      <c r="O487" s="130" t="s">
        <v>10334</v>
      </c>
      <c r="P487" s="130" t="s">
        <v>10335</v>
      </c>
      <c r="Q487" s="130" t="s">
        <v>10336</v>
      </c>
      <c r="R487" s="130" t="s">
        <v>10337</v>
      </c>
    </row>
    <row r="488" spans="1:18" ht="19.5" hidden="1" customHeight="1">
      <c r="A488" s="129">
        <v>336</v>
      </c>
      <c r="B488" s="130" t="s">
        <v>778</v>
      </c>
      <c r="C488" s="130" t="s">
        <v>7338</v>
      </c>
      <c r="D488" s="130" t="s">
        <v>5728</v>
      </c>
      <c r="E488" s="130" t="s">
        <v>5709</v>
      </c>
      <c r="F488" s="167">
        <v>613866000</v>
      </c>
      <c r="G488" s="168">
        <v>558060000</v>
      </c>
      <c r="H488" s="130">
        <v>87.745000000000005</v>
      </c>
      <c r="I488" s="169">
        <v>16186939</v>
      </c>
      <c r="J488" s="169">
        <v>531745951</v>
      </c>
      <c r="K488" s="130" t="s">
        <v>319</v>
      </c>
      <c r="L488" s="130"/>
      <c r="M488" s="130" t="s">
        <v>10342</v>
      </c>
      <c r="N488" s="130"/>
      <c r="O488" s="130" t="s">
        <v>10343</v>
      </c>
      <c r="P488" s="130" t="s">
        <v>10344</v>
      </c>
      <c r="Q488" s="130" t="s">
        <v>10345</v>
      </c>
      <c r="R488" s="130" t="s">
        <v>10337</v>
      </c>
    </row>
    <row r="489" spans="1:18" ht="19.5" hidden="1" customHeight="1">
      <c r="A489" s="129">
        <v>335</v>
      </c>
      <c r="B489" s="130" t="s">
        <v>1498</v>
      </c>
      <c r="C489" s="130" t="s">
        <v>7236</v>
      </c>
      <c r="D489" s="130" t="s">
        <v>5713</v>
      </c>
      <c r="E489" s="130" t="s">
        <v>5711</v>
      </c>
      <c r="F489" s="167">
        <v>12687760000</v>
      </c>
      <c r="G489" s="168">
        <v>11719142378</v>
      </c>
      <c r="H489" s="130"/>
      <c r="I489" s="169"/>
      <c r="J489" s="169"/>
      <c r="K489" s="130" t="s">
        <v>5714</v>
      </c>
      <c r="L489" s="130"/>
      <c r="M489" s="130" t="s">
        <v>10260</v>
      </c>
      <c r="N489" s="130" t="s">
        <v>10260</v>
      </c>
      <c r="O489" s="130" t="s">
        <v>10261</v>
      </c>
      <c r="P489" s="130" t="s">
        <v>10262</v>
      </c>
      <c r="Q489" s="130" t="s">
        <v>10263</v>
      </c>
      <c r="R489" s="130" t="s">
        <v>10337</v>
      </c>
    </row>
    <row r="490" spans="1:18" ht="19.5" hidden="1" customHeight="1">
      <c r="A490" s="129">
        <v>334</v>
      </c>
      <c r="B490" s="130" t="s">
        <v>832</v>
      </c>
      <c r="C490" s="130" t="s">
        <v>7351</v>
      </c>
      <c r="D490" s="130" t="s">
        <v>9855</v>
      </c>
      <c r="E490" s="130" t="s">
        <v>5709</v>
      </c>
      <c r="F490" s="167">
        <v>624686000</v>
      </c>
      <c r="G490" s="168">
        <v>567896364</v>
      </c>
      <c r="H490" s="130">
        <v>87.745000000000005</v>
      </c>
      <c r="I490" s="169">
        <v>21199095</v>
      </c>
      <c r="J490" s="169">
        <v>559954892</v>
      </c>
      <c r="K490" s="130" t="s">
        <v>7352</v>
      </c>
      <c r="L490" s="130"/>
      <c r="M490" s="130" t="s">
        <v>10346</v>
      </c>
      <c r="N490" s="130"/>
      <c r="O490" s="130" t="s">
        <v>10347</v>
      </c>
      <c r="P490" s="130" t="s">
        <v>10348</v>
      </c>
      <c r="Q490" s="130" t="s">
        <v>10349</v>
      </c>
      <c r="R490" s="130" t="s">
        <v>10350</v>
      </c>
    </row>
    <row r="491" spans="1:18" ht="19.5" hidden="1" customHeight="1">
      <c r="A491" s="129">
        <v>333</v>
      </c>
      <c r="B491" s="130" t="s">
        <v>7333</v>
      </c>
      <c r="C491" s="130" t="s">
        <v>7332</v>
      </c>
      <c r="D491" s="130" t="s">
        <v>9441</v>
      </c>
      <c r="E491" s="130" t="s">
        <v>5733</v>
      </c>
      <c r="F491" s="167">
        <v>620588100</v>
      </c>
      <c r="G491" s="168">
        <v>564171000</v>
      </c>
      <c r="H491" s="130">
        <v>87.745000000000005</v>
      </c>
      <c r="I491" s="169">
        <v>30128236</v>
      </c>
      <c r="J491" s="169">
        <v>536661253</v>
      </c>
      <c r="K491" s="130" t="s">
        <v>5736</v>
      </c>
      <c r="L491" s="130"/>
      <c r="M491" s="130" t="s">
        <v>10342</v>
      </c>
      <c r="N491" s="130"/>
      <c r="O491" s="130" t="s">
        <v>10351</v>
      </c>
      <c r="P491" s="130" t="s">
        <v>10352</v>
      </c>
      <c r="Q491" s="130" t="s">
        <v>10353</v>
      </c>
      <c r="R491" s="130" t="s">
        <v>10354</v>
      </c>
    </row>
    <row r="492" spans="1:18" ht="19.5" hidden="1" customHeight="1">
      <c r="A492" s="129">
        <v>332</v>
      </c>
      <c r="B492" s="130" t="s">
        <v>795</v>
      </c>
      <c r="C492" s="130" t="s">
        <v>7329</v>
      </c>
      <c r="D492" s="130" t="s">
        <v>5713</v>
      </c>
      <c r="E492" s="130" t="s">
        <v>5709</v>
      </c>
      <c r="F492" s="167">
        <v>1353050000</v>
      </c>
      <c r="G492" s="168">
        <v>1255157000</v>
      </c>
      <c r="H492" s="130">
        <v>86.745000000000005</v>
      </c>
      <c r="I492" s="169">
        <v>64015116</v>
      </c>
      <c r="J492" s="169">
        <v>1224016200</v>
      </c>
      <c r="K492" s="130" t="s">
        <v>448</v>
      </c>
      <c r="L492" s="130"/>
      <c r="M492" s="130" t="s">
        <v>10342</v>
      </c>
      <c r="N492" s="130"/>
      <c r="O492" s="130" t="s">
        <v>10355</v>
      </c>
      <c r="P492" s="130" t="s">
        <v>10353</v>
      </c>
      <c r="Q492" s="130" t="s">
        <v>10356</v>
      </c>
      <c r="R492" s="130" t="s">
        <v>10357</v>
      </c>
    </row>
    <row r="493" spans="1:18" ht="19.5" hidden="1" customHeight="1">
      <c r="A493" s="129">
        <v>331</v>
      </c>
      <c r="B493" s="130" t="s">
        <v>823</v>
      </c>
      <c r="C493" s="130" t="s">
        <v>7345</v>
      </c>
      <c r="D493" s="130" t="s">
        <v>5713</v>
      </c>
      <c r="E493" s="130" t="s">
        <v>5709</v>
      </c>
      <c r="F493" s="167">
        <v>1168742000</v>
      </c>
      <c r="G493" s="168">
        <v>1084176363</v>
      </c>
      <c r="H493" s="130">
        <v>86.745000000000005</v>
      </c>
      <c r="I493" s="169">
        <v>64520092</v>
      </c>
      <c r="J493" s="169">
        <v>953417728</v>
      </c>
      <c r="K493" s="130" t="s">
        <v>448</v>
      </c>
      <c r="L493" s="130"/>
      <c r="M493" s="130" t="s">
        <v>10342</v>
      </c>
      <c r="N493" s="130"/>
      <c r="O493" s="130" t="s">
        <v>10343</v>
      </c>
      <c r="P493" s="130" t="s">
        <v>10344</v>
      </c>
      <c r="Q493" s="130" t="s">
        <v>10345</v>
      </c>
      <c r="R493" s="130" t="s">
        <v>10357</v>
      </c>
    </row>
    <row r="494" spans="1:18" ht="19.5" hidden="1" customHeight="1">
      <c r="A494" s="129">
        <v>330</v>
      </c>
      <c r="B494" s="130" t="s">
        <v>737</v>
      </c>
      <c r="C494" s="130" t="s">
        <v>7342</v>
      </c>
      <c r="D494" s="130" t="s">
        <v>5713</v>
      </c>
      <c r="E494" s="130" t="s">
        <v>5709</v>
      </c>
      <c r="F494" s="167">
        <v>1775848000</v>
      </c>
      <c r="G494" s="168">
        <v>1647354545</v>
      </c>
      <c r="H494" s="130">
        <v>86.745000000000005</v>
      </c>
      <c r="I494" s="169">
        <v>84771864</v>
      </c>
      <c r="J494" s="169">
        <v>1453594402</v>
      </c>
      <c r="K494" s="130" t="s">
        <v>448</v>
      </c>
      <c r="L494" s="130"/>
      <c r="M494" s="130" t="s">
        <v>10342</v>
      </c>
      <c r="N494" s="130"/>
      <c r="O494" s="130" t="s">
        <v>10343</v>
      </c>
      <c r="P494" s="130" t="s">
        <v>10344</v>
      </c>
      <c r="Q494" s="130" t="s">
        <v>10345</v>
      </c>
      <c r="R494" s="130" t="s">
        <v>10357</v>
      </c>
    </row>
    <row r="495" spans="1:18" ht="19.5" hidden="1" customHeight="1">
      <c r="A495" s="129">
        <v>329</v>
      </c>
      <c r="B495" s="130" t="s">
        <v>822</v>
      </c>
      <c r="C495" s="130" t="s">
        <v>7348</v>
      </c>
      <c r="D495" s="130" t="s">
        <v>5713</v>
      </c>
      <c r="E495" s="130" t="s">
        <v>5709</v>
      </c>
      <c r="F495" s="167">
        <v>1393403000</v>
      </c>
      <c r="G495" s="168">
        <v>1292581818</v>
      </c>
      <c r="H495" s="130">
        <v>86.745000000000005</v>
      </c>
      <c r="I495" s="169">
        <v>71466416</v>
      </c>
      <c r="J495" s="169">
        <v>1139096147</v>
      </c>
      <c r="K495" s="130" t="s">
        <v>448</v>
      </c>
      <c r="L495" s="130"/>
      <c r="M495" s="130" t="s">
        <v>10342</v>
      </c>
      <c r="N495" s="130"/>
      <c r="O495" s="130" t="s">
        <v>10343</v>
      </c>
      <c r="P495" s="130" t="s">
        <v>10344</v>
      </c>
      <c r="Q495" s="130" t="s">
        <v>10345</v>
      </c>
      <c r="R495" s="130" t="s">
        <v>10357</v>
      </c>
    </row>
    <row r="496" spans="1:18" ht="19.5" hidden="1" customHeight="1">
      <c r="A496" s="129">
        <v>328</v>
      </c>
      <c r="B496" s="130" t="s">
        <v>840</v>
      </c>
      <c r="C496" s="130" t="s">
        <v>7355</v>
      </c>
      <c r="D496" s="130" t="s">
        <v>5728</v>
      </c>
      <c r="E496" s="130" t="s">
        <v>5709</v>
      </c>
      <c r="F496" s="167">
        <v>600937000</v>
      </c>
      <c r="G496" s="168">
        <v>546306363</v>
      </c>
      <c r="H496" s="130">
        <v>87.745000000000005</v>
      </c>
      <c r="I496" s="169">
        <v>26226309</v>
      </c>
      <c r="J496" s="169">
        <v>527320280</v>
      </c>
      <c r="K496" s="130" t="s">
        <v>464</v>
      </c>
      <c r="L496" s="130"/>
      <c r="M496" s="130" t="s">
        <v>10346</v>
      </c>
      <c r="N496" s="130"/>
      <c r="O496" s="130" t="s">
        <v>10358</v>
      </c>
      <c r="P496" s="130" t="s">
        <v>10348</v>
      </c>
      <c r="Q496" s="130" t="s">
        <v>10349</v>
      </c>
      <c r="R496" s="130" t="s">
        <v>10357</v>
      </c>
    </row>
    <row r="497" spans="1:18" ht="19.5" hidden="1" customHeight="1">
      <c r="A497" s="129">
        <v>327</v>
      </c>
      <c r="B497" s="130" t="s">
        <v>858</v>
      </c>
      <c r="C497" s="130" t="s">
        <v>7359</v>
      </c>
      <c r="D497" s="130" t="s">
        <v>5713</v>
      </c>
      <c r="E497" s="130" t="s">
        <v>5709</v>
      </c>
      <c r="F497" s="167">
        <v>1323488000</v>
      </c>
      <c r="G497" s="168">
        <v>1227725455</v>
      </c>
      <c r="H497" s="130">
        <v>86.745000000000005</v>
      </c>
      <c r="I497" s="169">
        <v>63479162</v>
      </c>
      <c r="J497" s="169">
        <v>1145161994</v>
      </c>
      <c r="K497" s="130" t="s">
        <v>442</v>
      </c>
      <c r="L497" s="130"/>
      <c r="M497" s="130" t="s">
        <v>10359</v>
      </c>
      <c r="N497" s="130"/>
      <c r="O497" s="130" t="s">
        <v>10360</v>
      </c>
      <c r="P497" s="130" t="s">
        <v>10358</v>
      </c>
      <c r="Q497" s="130" t="s">
        <v>10361</v>
      </c>
      <c r="R497" s="130" t="s">
        <v>10362</v>
      </c>
    </row>
    <row r="498" spans="1:18" ht="19.5" hidden="1" customHeight="1">
      <c r="A498" s="129">
        <v>326</v>
      </c>
      <c r="B498" s="130" t="s">
        <v>7301</v>
      </c>
      <c r="C498" s="130" t="s">
        <v>7300</v>
      </c>
      <c r="D498" s="130" t="s">
        <v>10363</v>
      </c>
      <c r="E498" s="130" t="s">
        <v>5711</v>
      </c>
      <c r="F498" s="167">
        <v>1323487000</v>
      </c>
      <c r="G498" s="168">
        <v>1203170000</v>
      </c>
      <c r="H498" s="130">
        <v>86.745000000000005</v>
      </c>
      <c r="I498" s="169">
        <v>66760803</v>
      </c>
      <c r="J498" s="169">
        <v>1089313525</v>
      </c>
      <c r="K498" s="130" t="s">
        <v>343</v>
      </c>
      <c r="L498" s="130"/>
      <c r="M498" s="130" t="s">
        <v>10321</v>
      </c>
      <c r="N498" s="130" t="s">
        <v>10321</v>
      </c>
      <c r="O498" s="130" t="s">
        <v>10364</v>
      </c>
      <c r="P498" s="130" t="s">
        <v>10325</v>
      </c>
      <c r="Q498" s="130" t="s">
        <v>10326</v>
      </c>
      <c r="R498" s="130" t="s">
        <v>10365</v>
      </c>
    </row>
    <row r="499" spans="1:18" ht="19.5" hidden="1" customHeight="1">
      <c r="A499" s="129">
        <v>325</v>
      </c>
      <c r="B499" s="130" t="s">
        <v>10367</v>
      </c>
      <c r="C499" s="130" t="s">
        <v>10366</v>
      </c>
      <c r="D499" s="130" t="s">
        <v>10368</v>
      </c>
      <c r="E499" s="130" t="s">
        <v>5711</v>
      </c>
      <c r="F499" s="167"/>
      <c r="G499" s="168">
        <v>1203170000</v>
      </c>
      <c r="H499" s="130"/>
      <c r="I499" s="169">
        <v>0</v>
      </c>
      <c r="J499" s="169"/>
      <c r="K499" s="130" t="s">
        <v>343</v>
      </c>
      <c r="L499" s="130"/>
      <c r="M499" s="130" t="s">
        <v>10342</v>
      </c>
      <c r="N499" s="130" t="s">
        <v>10342</v>
      </c>
      <c r="O499" s="130" t="s">
        <v>10369</v>
      </c>
      <c r="P499" s="130" t="s">
        <v>10356</v>
      </c>
      <c r="Q499" s="130" t="s">
        <v>10370</v>
      </c>
      <c r="R499" s="130" t="s">
        <v>10371</v>
      </c>
    </row>
    <row r="500" spans="1:18" ht="19.5" hidden="1" customHeight="1">
      <c r="A500" s="129">
        <v>324</v>
      </c>
      <c r="B500" s="130" t="s">
        <v>855</v>
      </c>
      <c r="C500" s="130" t="s">
        <v>7363</v>
      </c>
      <c r="D500" s="130" t="s">
        <v>5728</v>
      </c>
      <c r="E500" s="130" t="s">
        <v>5709</v>
      </c>
      <c r="F500" s="167">
        <v>580990000</v>
      </c>
      <c r="G500" s="168">
        <v>528172727</v>
      </c>
      <c r="H500" s="130">
        <v>87.745000000000005</v>
      </c>
      <c r="I500" s="169">
        <v>29893482</v>
      </c>
      <c r="J500" s="169">
        <v>500508217</v>
      </c>
      <c r="K500" s="130" t="s">
        <v>367</v>
      </c>
      <c r="L500" s="130"/>
      <c r="M500" s="130" t="s">
        <v>10372</v>
      </c>
      <c r="N500" s="130"/>
      <c r="O500" s="130" t="s">
        <v>10373</v>
      </c>
      <c r="P500" s="130" t="s">
        <v>10347</v>
      </c>
      <c r="Q500" s="130" t="s">
        <v>10374</v>
      </c>
      <c r="R500" s="130" t="s">
        <v>10371</v>
      </c>
    </row>
    <row r="501" spans="1:18" ht="19.5" hidden="1" customHeight="1">
      <c r="A501" s="129">
        <v>323</v>
      </c>
      <c r="B501" s="130" t="s">
        <v>10375</v>
      </c>
      <c r="C501" s="130" t="s">
        <v>10366</v>
      </c>
      <c r="D501" s="130" t="s">
        <v>8133</v>
      </c>
      <c r="E501" s="130" t="s">
        <v>5711</v>
      </c>
      <c r="F501" s="167"/>
      <c r="G501" s="168">
        <v>1203170000</v>
      </c>
      <c r="H501" s="130"/>
      <c r="I501" s="169">
        <v>0</v>
      </c>
      <c r="J501" s="169"/>
      <c r="K501" s="130" t="s">
        <v>343</v>
      </c>
      <c r="L501" s="130"/>
      <c r="M501" s="130" t="s">
        <v>10346</v>
      </c>
      <c r="N501" s="130" t="s">
        <v>10346</v>
      </c>
      <c r="O501" s="130" t="s">
        <v>10376</v>
      </c>
      <c r="P501" s="130" t="s">
        <v>10377</v>
      </c>
      <c r="Q501" s="130" t="s">
        <v>10378</v>
      </c>
      <c r="R501" s="130" t="s">
        <v>10379</v>
      </c>
    </row>
    <row r="502" spans="1:18" ht="19.5" hidden="1" customHeight="1">
      <c r="A502" s="136">
        <v>322</v>
      </c>
      <c r="B502" s="135" t="s">
        <v>10381</v>
      </c>
      <c r="C502" s="135" t="s">
        <v>10380</v>
      </c>
      <c r="D502" s="135" t="s">
        <v>8133</v>
      </c>
      <c r="E502" s="135" t="s">
        <v>5711</v>
      </c>
      <c r="F502" s="170"/>
      <c r="G502" s="171">
        <v>1203170000</v>
      </c>
      <c r="H502" s="135"/>
      <c r="I502" s="172"/>
      <c r="J502" s="172"/>
      <c r="K502" s="135" t="s">
        <v>343</v>
      </c>
      <c r="L502" s="135"/>
      <c r="M502" s="135" t="s">
        <v>10346</v>
      </c>
      <c r="N502" s="135" t="s">
        <v>10346</v>
      </c>
      <c r="O502" s="135" t="s">
        <v>10376</v>
      </c>
      <c r="P502" s="135" t="s">
        <v>10377</v>
      </c>
      <c r="Q502" s="135" t="s">
        <v>10378</v>
      </c>
      <c r="R502" s="135" t="s">
        <v>10379</v>
      </c>
    </row>
    <row r="503" spans="1:18" ht="19.5" hidden="1" customHeight="1">
      <c r="A503" s="136">
        <v>321</v>
      </c>
      <c r="B503" s="135" t="s">
        <v>848</v>
      </c>
      <c r="C503" s="135" t="s">
        <v>7375</v>
      </c>
      <c r="D503" s="135" t="s">
        <v>6149</v>
      </c>
      <c r="E503" s="135" t="s">
        <v>5709</v>
      </c>
      <c r="F503" s="170">
        <v>598092000</v>
      </c>
      <c r="G503" s="171">
        <v>543720000</v>
      </c>
      <c r="H503" s="135">
        <v>87.745000000000005</v>
      </c>
      <c r="I503" s="172">
        <v>29792094</v>
      </c>
      <c r="J503" s="172">
        <v>525720858</v>
      </c>
      <c r="K503" s="135" t="s">
        <v>343</v>
      </c>
      <c r="L503" s="135"/>
      <c r="M503" s="135" t="s">
        <v>10382</v>
      </c>
      <c r="N503" s="135"/>
      <c r="O503" s="135" t="s">
        <v>10383</v>
      </c>
      <c r="P503" s="135" t="s">
        <v>10384</v>
      </c>
      <c r="Q503" s="135" t="s">
        <v>10385</v>
      </c>
      <c r="R503" s="135" t="s">
        <v>10386</v>
      </c>
    </row>
    <row r="504" spans="1:18" ht="19.5" hidden="1" customHeight="1">
      <c r="A504" s="136">
        <v>320</v>
      </c>
      <c r="B504" s="135" t="s">
        <v>7367</v>
      </c>
      <c r="C504" s="135" t="s">
        <v>7366</v>
      </c>
      <c r="D504" s="135" t="s">
        <v>6339</v>
      </c>
      <c r="E504" s="135" t="s">
        <v>5709</v>
      </c>
      <c r="F504" s="170">
        <v>676071000</v>
      </c>
      <c r="G504" s="171">
        <v>614610000</v>
      </c>
      <c r="H504" s="135">
        <v>87.745000000000005</v>
      </c>
      <c r="I504" s="172">
        <v>33154120</v>
      </c>
      <c r="J504" s="172">
        <v>586637953</v>
      </c>
      <c r="K504" s="135" t="s">
        <v>7368</v>
      </c>
      <c r="L504" s="135"/>
      <c r="M504" s="135" t="s">
        <v>10384</v>
      </c>
      <c r="N504" s="135"/>
      <c r="O504" s="135" t="s">
        <v>10387</v>
      </c>
      <c r="P504" s="135" t="s">
        <v>10388</v>
      </c>
      <c r="Q504" s="135" t="s">
        <v>10389</v>
      </c>
      <c r="R504" s="135" t="s">
        <v>10390</v>
      </c>
    </row>
    <row r="505" spans="1:18" ht="19.5" hidden="1" customHeight="1">
      <c r="A505" s="136">
        <v>319</v>
      </c>
      <c r="B505" s="135" t="s">
        <v>842</v>
      </c>
      <c r="C505" s="135" t="s">
        <v>7386</v>
      </c>
      <c r="D505" s="135" t="s">
        <v>6414</v>
      </c>
      <c r="E505" s="135" t="s">
        <v>5709</v>
      </c>
      <c r="F505" s="170">
        <v>758439000</v>
      </c>
      <c r="G505" s="171">
        <v>689490000</v>
      </c>
      <c r="H505" s="135">
        <v>87.745000000000005</v>
      </c>
      <c r="I505" s="172">
        <v>38278088</v>
      </c>
      <c r="J505" s="172">
        <v>686055392</v>
      </c>
      <c r="K505" s="135" t="s">
        <v>501</v>
      </c>
      <c r="L505" s="135"/>
      <c r="M505" s="135" t="s">
        <v>10391</v>
      </c>
      <c r="N505" s="135"/>
      <c r="O505" s="135" t="s">
        <v>10392</v>
      </c>
      <c r="P505" s="135" t="s">
        <v>10393</v>
      </c>
      <c r="Q505" s="135" t="s">
        <v>10394</v>
      </c>
      <c r="R505" s="135" t="s">
        <v>10390</v>
      </c>
    </row>
    <row r="506" spans="1:18" ht="19.5" hidden="1" customHeight="1">
      <c r="A506" s="136">
        <v>318</v>
      </c>
      <c r="B506" s="135" t="s">
        <v>827</v>
      </c>
      <c r="C506" s="135" t="s">
        <v>7378</v>
      </c>
      <c r="D506" s="135" t="s">
        <v>7162</v>
      </c>
      <c r="E506" s="135" t="s">
        <v>5709</v>
      </c>
      <c r="F506" s="170">
        <v>845228000</v>
      </c>
      <c r="G506" s="171">
        <v>768389090</v>
      </c>
      <c r="H506" s="135">
        <v>87.745000000000005</v>
      </c>
      <c r="I506" s="172">
        <v>46033098</v>
      </c>
      <c r="J506" s="172">
        <v>727644946</v>
      </c>
      <c r="K506" s="135" t="s">
        <v>343</v>
      </c>
      <c r="L506" s="135"/>
      <c r="M506" s="135" t="s">
        <v>10382</v>
      </c>
      <c r="N506" s="135" t="s">
        <v>10382</v>
      </c>
      <c r="O506" s="135" t="s">
        <v>10383</v>
      </c>
      <c r="P506" s="135" t="s">
        <v>10395</v>
      </c>
      <c r="Q506" s="135" t="s">
        <v>10396</v>
      </c>
      <c r="R506" s="135" t="s">
        <v>10397</v>
      </c>
    </row>
    <row r="507" spans="1:18" ht="19.5" hidden="1" customHeight="1">
      <c r="A507" s="136">
        <v>317</v>
      </c>
      <c r="B507" s="135" t="s">
        <v>767</v>
      </c>
      <c r="C507" s="135" t="s">
        <v>7381</v>
      </c>
      <c r="D507" s="135" t="s">
        <v>7382</v>
      </c>
      <c r="E507" s="135" t="s">
        <v>5709</v>
      </c>
      <c r="F507" s="170">
        <v>624610000</v>
      </c>
      <c r="G507" s="171">
        <v>567827273</v>
      </c>
      <c r="H507" s="135">
        <v>87.745000000000005</v>
      </c>
      <c r="I507" s="172">
        <v>32512213</v>
      </c>
      <c r="J507" s="172">
        <v>547150548</v>
      </c>
      <c r="K507" s="135" t="s">
        <v>313</v>
      </c>
      <c r="L507" s="135"/>
      <c r="M507" s="135" t="s">
        <v>10382</v>
      </c>
      <c r="N507" s="135"/>
      <c r="O507" s="135" t="s">
        <v>10398</v>
      </c>
      <c r="P507" s="135" t="s">
        <v>10399</v>
      </c>
      <c r="Q507" s="135" t="s">
        <v>10400</v>
      </c>
      <c r="R507" s="135" t="s">
        <v>10397</v>
      </c>
    </row>
    <row r="508" spans="1:18" ht="19.5" hidden="1" customHeight="1">
      <c r="A508" s="136">
        <v>316</v>
      </c>
      <c r="B508" s="135" t="s">
        <v>829</v>
      </c>
      <c r="C508" s="135" t="s">
        <v>7393</v>
      </c>
      <c r="D508" s="135" t="s">
        <v>6969</v>
      </c>
      <c r="E508" s="135" t="s">
        <v>5709</v>
      </c>
      <c r="F508" s="170">
        <v>3195779000</v>
      </c>
      <c r="G508" s="171">
        <v>2905253637</v>
      </c>
      <c r="H508" s="135">
        <v>86.745000000000005</v>
      </c>
      <c r="I508" s="172">
        <v>136585225</v>
      </c>
      <c r="J508" s="172">
        <v>2756526421</v>
      </c>
      <c r="K508" s="135" t="s">
        <v>568</v>
      </c>
      <c r="L508" s="135"/>
      <c r="M508" s="135" t="s">
        <v>10391</v>
      </c>
      <c r="N508" s="135"/>
      <c r="O508" s="135" t="s">
        <v>10398</v>
      </c>
      <c r="P508" s="135" t="s">
        <v>10393</v>
      </c>
      <c r="Q508" s="135" t="s">
        <v>10394</v>
      </c>
      <c r="R508" s="135" t="s">
        <v>10397</v>
      </c>
    </row>
    <row r="509" spans="1:18" ht="19.5" hidden="1" customHeight="1">
      <c r="A509" s="136">
        <v>315</v>
      </c>
      <c r="B509" s="135" t="s">
        <v>766</v>
      </c>
      <c r="C509" s="135" t="s">
        <v>7389</v>
      </c>
      <c r="D509" s="135" t="s">
        <v>7390</v>
      </c>
      <c r="E509" s="135" t="s">
        <v>5709</v>
      </c>
      <c r="F509" s="170">
        <v>813468000</v>
      </c>
      <c r="G509" s="171">
        <v>739516364</v>
      </c>
      <c r="H509" s="135">
        <v>87.745000000000005</v>
      </c>
      <c r="I509" s="172">
        <v>39716319</v>
      </c>
      <c r="J509" s="172">
        <v>703563509</v>
      </c>
      <c r="K509" s="135" t="s">
        <v>343</v>
      </c>
      <c r="L509" s="135"/>
      <c r="M509" s="135" t="s">
        <v>10391</v>
      </c>
      <c r="N509" s="135"/>
      <c r="O509" s="135" t="s">
        <v>10398</v>
      </c>
      <c r="P509" s="135" t="s">
        <v>10393</v>
      </c>
      <c r="Q509" s="135" t="s">
        <v>10394</v>
      </c>
      <c r="R509" s="135" t="s">
        <v>10397</v>
      </c>
    </row>
    <row r="510" spans="1:18" ht="19.5" hidden="1" customHeight="1">
      <c r="A510" s="136">
        <v>314</v>
      </c>
      <c r="B510" s="135" t="s">
        <v>5622</v>
      </c>
      <c r="C510" s="135" t="s">
        <v>10401</v>
      </c>
      <c r="D510" s="135" t="s">
        <v>10402</v>
      </c>
      <c r="E510" s="135" t="s">
        <v>5709</v>
      </c>
      <c r="F510" s="170"/>
      <c r="G510" s="171">
        <v>739516364</v>
      </c>
      <c r="H510" s="135"/>
      <c r="I510" s="172">
        <v>0</v>
      </c>
      <c r="J510" s="172"/>
      <c r="K510" s="135" t="s">
        <v>343</v>
      </c>
      <c r="L510" s="135"/>
      <c r="M510" s="135" t="s">
        <v>10403</v>
      </c>
      <c r="N510" s="135"/>
      <c r="O510" s="135" t="s">
        <v>10404</v>
      </c>
      <c r="P510" s="135" t="s">
        <v>10405</v>
      </c>
      <c r="Q510" s="135" t="s">
        <v>10406</v>
      </c>
      <c r="R510" s="135" t="s">
        <v>10407</v>
      </c>
    </row>
    <row r="511" spans="1:18" ht="19.5" hidden="1" customHeight="1">
      <c r="A511" s="136">
        <v>313</v>
      </c>
      <c r="B511" s="135" t="s">
        <v>847</v>
      </c>
      <c r="C511" s="135" t="s">
        <v>7400</v>
      </c>
      <c r="D511" s="135" t="s">
        <v>5901</v>
      </c>
      <c r="E511" s="135" t="s">
        <v>5709</v>
      </c>
      <c r="F511" s="170">
        <v>609608000</v>
      </c>
      <c r="G511" s="171">
        <v>554189090</v>
      </c>
      <c r="H511" s="135">
        <v>87.745000000000005</v>
      </c>
      <c r="I511" s="172">
        <v>20210684</v>
      </c>
      <c r="J511" s="172">
        <v>490316031</v>
      </c>
      <c r="K511" s="135" t="s">
        <v>592</v>
      </c>
      <c r="L511" s="135"/>
      <c r="M511" s="135" t="s">
        <v>10403</v>
      </c>
      <c r="N511" s="135"/>
      <c r="O511" s="135" t="s">
        <v>10408</v>
      </c>
      <c r="P511" s="135" t="s">
        <v>10406</v>
      </c>
      <c r="Q511" s="135" t="s">
        <v>10409</v>
      </c>
      <c r="R511" s="135" t="s">
        <v>10407</v>
      </c>
    </row>
    <row r="512" spans="1:18" ht="19.5" hidden="1" customHeight="1">
      <c r="A512" s="136">
        <v>312</v>
      </c>
      <c r="B512" s="135" t="s">
        <v>7405</v>
      </c>
      <c r="C512" s="135" t="s">
        <v>7404</v>
      </c>
      <c r="D512" s="135" t="s">
        <v>5713</v>
      </c>
      <c r="E512" s="135" t="s">
        <v>5709</v>
      </c>
      <c r="F512" s="170">
        <v>958418000</v>
      </c>
      <c r="G512" s="171">
        <v>888715272</v>
      </c>
      <c r="H512" s="135">
        <v>87.745000000000005</v>
      </c>
      <c r="I512" s="172">
        <v>59310401</v>
      </c>
      <c r="J512" s="172">
        <v>801609508</v>
      </c>
      <c r="K512" s="135" t="s">
        <v>5726</v>
      </c>
      <c r="L512" s="135"/>
      <c r="M512" s="135" t="s">
        <v>10410</v>
      </c>
      <c r="N512" s="135"/>
      <c r="O512" s="135"/>
      <c r="P512" s="135" t="s">
        <v>10398</v>
      </c>
      <c r="Q512" s="135" t="s">
        <v>10411</v>
      </c>
      <c r="R512" s="135" t="s">
        <v>10412</v>
      </c>
    </row>
    <row r="513" spans="1:18" ht="19.5" hidden="1" customHeight="1">
      <c r="A513" s="136">
        <v>311</v>
      </c>
      <c r="B513" s="135" t="s">
        <v>857</v>
      </c>
      <c r="C513" s="135" t="s">
        <v>7408</v>
      </c>
      <c r="D513" s="135" t="s">
        <v>5713</v>
      </c>
      <c r="E513" s="135" t="s">
        <v>5709</v>
      </c>
      <c r="F513" s="170">
        <v>572219272</v>
      </c>
      <c r="G513" s="171">
        <v>520199338</v>
      </c>
      <c r="H513" s="135">
        <v>87.745000000000005</v>
      </c>
      <c r="I513" s="172">
        <v>18563456</v>
      </c>
      <c r="J513" s="172">
        <v>504463273</v>
      </c>
      <c r="K513" s="135" t="s">
        <v>521</v>
      </c>
      <c r="L513" s="135"/>
      <c r="M513" s="135" t="s">
        <v>10413</v>
      </c>
      <c r="N513" s="135"/>
      <c r="O513" s="135" t="s">
        <v>10414</v>
      </c>
      <c r="P513" s="135" t="s">
        <v>10415</v>
      </c>
      <c r="Q513" s="135" t="s">
        <v>10416</v>
      </c>
      <c r="R513" s="135" t="s">
        <v>10417</v>
      </c>
    </row>
    <row r="514" spans="1:18" ht="19.5" hidden="1" customHeight="1">
      <c r="A514" s="136">
        <v>310</v>
      </c>
      <c r="B514" s="135" t="s">
        <v>5623</v>
      </c>
      <c r="C514" s="135" t="s">
        <v>10418</v>
      </c>
      <c r="D514" s="135" t="s">
        <v>5713</v>
      </c>
      <c r="E514" s="135" t="s">
        <v>5709</v>
      </c>
      <c r="F514" s="170"/>
      <c r="G514" s="171">
        <v>599117272</v>
      </c>
      <c r="H514" s="135"/>
      <c r="I514" s="172">
        <v>0</v>
      </c>
      <c r="J514" s="172"/>
      <c r="K514" s="135" t="s">
        <v>521</v>
      </c>
      <c r="L514" s="135"/>
      <c r="M514" s="135" t="s">
        <v>10419</v>
      </c>
      <c r="N514" s="135"/>
      <c r="O514" s="135" t="s">
        <v>10420</v>
      </c>
      <c r="P514" s="135" t="s">
        <v>10421</v>
      </c>
      <c r="Q514" s="135" t="s">
        <v>10408</v>
      </c>
      <c r="R514" s="135" t="s">
        <v>10422</v>
      </c>
    </row>
    <row r="515" spans="1:18" ht="19.5" hidden="1" customHeight="1">
      <c r="A515" s="136">
        <v>309</v>
      </c>
      <c r="B515" s="135" t="s">
        <v>1517</v>
      </c>
      <c r="C515" s="135" t="s">
        <v>7326</v>
      </c>
      <c r="D515" s="135" t="s">
        <v>5713</v>
      </c>
      <c r="E515" s="135" t="s">
        <v>5709</v>
      </c>
      <c r="F515" s="170">
        <v>5356122000</v>
      </c>
      <c r="G515" s="171">
        <v>5082621336</v>
      </c>
      <c r="H515" s="135">
        <v>85.995000000000005</v>
      </c>
      <c r="I515" s="172">
        <v>302543818</v>
      </c>
      <c r="J515" s="172">
        <v>4719944912</v>
      </c>
      <c r="K515" s="135" t="s">
        <v>5714</v>
      </c>
      <c r="L515" s="135"/>
      <c r="M515" s="135" t="s">
        <v>10333</v>
      </c>
      <c r="N515" s="135" t="s">
        <v>10333</v>
      </c>
      <c r="O515" s="135" t="s">
        <v>10348</v>
      </c>
      <c r="P515" s="135" t="s">
        <v>10335</v>
      </c>
      <c r="Q515" s="135" t="s">
        <v>10336</v>
      </c>
      <c r="R515" s="135" t="s">
        <v>10422</v>
      </c>
    </row>
    <row r="516" spans="1:18" ht="19.5" hidden="1" customHeight="1">
      <c r="A516" s="136">
        <v>308</v>
      </c>
      <c r="B516" s="135" t="s">
        <v>828</v>
      </c>
      <c r="C516" s="135" t="s">
        <v>7396</v>
      </c>
      <c r="D516" s="135" t="s">
        <v>7397</v>
      </c>
      <c r="E516" s="135" t="s">
        <v>5709</v>
      </c>
      <c r="F516" s="170">
        <v>1242340000</v>
      </c>
      <c r="G516" s="171">
        <v>1129400000</v>
      </c>
      <c r="H516" s="135">
        <v>86.745000000000005</v>
      </c>
      <c r="I516" s="172">
        <v>44225972</v>
      </c>
      <c r="J516" s="172">
        <v>1082583093</v>
      </c>
      <c r="K516" s="135" t="s">
        <v>367</v>
      </c>
      <c r="L516" s="135"/>
      <c r="M516" s="135" t="s">
        <v>10391</v>
      </c>
      <c r="N516" s="135"/>
      <c r="O516" s="135" t="s">
        <v>10423</v>
      </c>
      <c r="P516" s="135" t="s">
        <v>10393</v>
      </c>
      <c r="Q516" s="135" t="s">
        <v>10394</v>
      </c>
      <c r="R516" s="135" t="s">
        <v>10424</v>
      </c>
    </row>
    <row r="517" spans="1:18" ht="19.5" hidden="1" customHeight="1">
      <c r="A517" s="136">
        <v>307</v>
      </c>
      <c r="B517" s="135" t="s">
        <v>743</v>
      </c>
      <c r="C517" s="135" t="s">
        <v>7411</v>
      </c>
      <c r="D517" s="135" t="s">
        <v>6390</v>
      </c>
      <c r="E517" s="135" t="s">
        <v>5709</v>
      </c>
      <c r="F517" s="170">
        <v>666591000</v>
      </c>
      <c r="G517" s="171">
        <v>605991818</v>
      </c>
      <c r="H517" s="135">
        <v>87.745000000000005</v>
      </c>
      <c r="I517" s="172">
        <v>41810457</v>
      </c>
      <c r="J517" s="172">
        <v>566104040</v>
      </c>
      <c r="K517" s="135" t="s">
        <v>414</v>
      </c>
      <c r="L517" s="135"/>
      <c r="M517" s="135" t="s">
        <v>10419</v>
      </c>
      <c r="N517" s="135"/>
      <c r="O517" s="135" t="s">
        <v>10425</v>
      </c>
      <c r="P517" s="135" t="s">
        <v>10421</v>
      </c>
      <c r="Q517" s="135" t="s">
        <v>10408</v>
      </c>
      <c r="R517" s="135" t="s">
        <v>10426</v>
      </c>
    </row>
    <row r="518" spans="1:18" ht="19.5" hidden="1" customHeight="1">
      <c r="A518" s="136">
        <v>306</v>
      </c>
      <c r="B518" s="135" t="s">
        <v>748</v>
      </c>
      <c r="C518" s="135" t="s">
        <v>7430</v>
      </c>
      <c r="D518" s="135" t="s">
        <v>5901</v>
      </c>
      <c r="E518" s="135" t="s">
        <v>5709</v>
      </c>
      <c r="F518" s="170">
        <v>656823000</v>
      </c>
      <c r="G518" s="171">
        <v>597111819</v>
      </c>
      <c r="H518" s="135">
        <v>87.745000000000005</v>
      </c>
      <c r="I518" s="172">
        <v>35871351</v>
      </c>
      <c r="J518" s="172">
        <v>567983531</v>
      </c>
      <c r="K518" s="135" t="s">
        <v>464</v>
      </c>
      <c r="L518" s="135"/>
      <c r="M518" s="135" t="s">
        <v>10427</v>
      </c>
      <c r="N518" s="135"/>
      <c r="O518" s="135" t="s">
        <v>10428</v>
      </c>
      <c r="P518" s="135" t="s">
        <v>10429</v>
      </c>
      <c r="Q518" s="135" t="s">
        <v>10430</v>
      </c>
      <c r="R518" s="135" t="s">
        <v>10431</v>
      </c>
    </row>
    <row r="519" spans="1:18" ht="19.5" hidden="1" customHeight="1">
      <c r="A519" s="136">
        <v>305</v>
      </c>
      <c r="B519" s="135" t="s">
        <v>794</v>
      </c>
      <c r="C519" s="135" t="s">
        <v>7418</v>
      </c>
      <c r="D519" s="135" t="s">
        <v>5713</v>
      </c>
      <c r="E519" s="135" t="s">
        <v>5709</v>
      </c>
      <c r="F519" s="170">
        <v>6544500000</v>
      </c>
      <c r="G519" s="171">
        <v>5949545455</v>
      </c>
      <c r="H519" s="135">
        <v>85.995000000000005</v>
      </c>
      <c r="I519" s="172">
        <v>367371807</v>
      </c>
      <c r="J519" s="172">
        <v>5772662492</v>
      </c>
      <c r="K519" s="135" t="s">
        <v>524</v>
      </c>
      <c r="L519" s="135"/>
      <c r="M519" s="135" t="s">
        <v>10432</v>
      </c>
      <c r="N519" s="135"/>
      <c r="O519" s="135" t="s">
        <v>10433</v>
      </c>
      <c r="P519" s="135" t="s">
        <v>10434</v>
      </c>
      <c r="Q519" s="135" t="s">
        <v>10435</v>
      </c>
      <c r="R519" s="135" t="s">
        <v>10431</v>
      </c>
    </row>
    <row r="520" spans="1:18" ht="19.5" hidden="1" customHeight="1">
      <c r="A520" s="136">
        <v>304</v>
      </c>
      <c r="B520" s="135" t="s">
        <v>782</v>
      </c>
      <c r="C520" s="135" t="s">
        <v>7414</v>
      </c>
      <c r="D520" s="135" t="s">
        <v>7415</v>
      </c>
      <c r="E520" s="135" t="s">
        <v>5709</v>
      </c>
      <c r="F520" s="170">
        <v>645136000</v>
      </c>
      <c r="G520" s="171">
        <v>586487273</v>
      </c>
      <c r="H520" s="135">
        <v>87.745000000000005</v>
      </c>
      <c r="I520" s="172">
        <v>35169709</v>
      </c>
      <c r="J520" s="172">
        <v>319572378</v>
      </c>
      <c r="K520" s="135" t="s">
        <v>507</v>
      </c>
      <c r="L520" s="135"/>
      <c r="M520" s="135" t="s">
        <v>10432</v>
      </c>
      <c r="N520" s="135"/>
      <c r="O520" s="135" t="s">
        <v>10436</v>
      </c>
      <c r="P520" s="135" t="s">
        <v>10437</v>
      </c>
      <c r="Q520" s="135" t="s">
        <v>10438</v>
      </c>
      <c r="R520" s="135" t="s">
        <v>10431</v>
      </c>
    </row>
    <row r="521" spans="1:18" ht="19.5" hidden="1" customHeight="1">
      <c r="A521" s="136">
        <v>303</v>
      </c>
      <c r="B521" s="135" t="s">
        <v>791</v>
      </c>
      <c r="C521" s="135" t="s">
        <v>7427</v>
      </c>
      <c r="D521" s="135" t="s">
        <v>6061</v>
      </c>
      <c r="E521" s="135" t="s">
        <v>5709</v>
      </c>
      <c r="F521" s="170">
        <v>579216000</v>
      </c>
      <c r="G521" s="171">
        <v>526560000</v>
      </c>
      <c r="H521" s="135">
        <v>87.745000000000005</v>
      </c>
      <c r="I521" s="172">
        <v>31096738</v>
      </c>
      <c r="J521" s="172">
        <v>499126792</v>
      </c>
      <c r="K521" s="135" t="s">
        <v>519</v>
      </c>
      <c r="L521" s="135"/>
      <c r="M521" s="135" t="s">
        <v>10427</v>
      </c>
      <c r="N521" s="135"/>
      <c r="O521" s="135" t="s">
        <v>10439</v>
      </c>
      <c r="P521" s="135" t="s">
        <v>10440</v>
      </c>
      <c r="Q521" s="135" t="s">
        <v>10441</v>
      </c>
      <c r="R521" s="135" t="s">
        <v>10431</v>
      </c>
    </row>
    <row r="522" spans="1:18" ht="19.5" hidden="1" customHeight="1">
      <c r="A522" s="136">
        <v>302</v>
      </c>
      <c r="B522" s="135" t="s">
        <v>1535</v>
      </c>
      <c r="C522" s="135" t="s">
        <v>7424</v>
      </c>
      <c r="D522" s="135" t="s">
        <v>7263</v>
      </c>
      <c r="E522" s="135" t="s">
        <v>5709</v>
      </c>
      <c r="F522" s="170">
        <v>762344000</v>
      </c>
      <c r="G522" s="171">
        <v>693040000</v>
      </c>
      <c r="H522" s="135">
        <v>87.745000000000005</v>
      </c>
      <c r="I522" s="172">
        <v>129106596</v>
      </c>
      <c r="J522" s="172">
        <v>655540708</v>
      </c>
      <c r="K522" s="135" t="s">
        <v>5502</v>
      </c>
      <c r="L522" s="135"/>
      <c r="M522" s="135" t="s">
        <v>10441</v>
      </c>
      <c r="N522" s="135"/>
      <c r="O522" s="135" t="s">
        <v>10442</v>
      </c>
      <c r="P522" s="135" t="s">
        <v>10443</v>
      </c>
      <c r="Q522" s="135" t="s">
        <v>10444</v>
      </c>
      <c r="R522" s="135" t="s">
        <v>10445</v>
      </c>
    </row>
    <row r="523" spans="1:18" ht="19.5" hidden="1" customHeight="1">
      <c r="A523" s="136">
        <v>301</v>
      </c>
      <c r="B523" s="135" t="s">
        <v>5624</v>
      </c>
      <c r="C523" s="135" t="s">
        <v>10446</v>
      </c>
      <c r="D523" s="135" t="s">
        <v>10447</v>
      </c>
      <c r="E523" s="135" t="s">
        <v>5709</v>
      </c>
      <c r="F523" s="170"/>
      <c r="G523" s="171">
        <v>586487273</v>
      </c>
      <c r="H523" s="135"/>
      <c r="I523" s="172">
        <v>0</v>
      </c>
      <c r="J523" s="172"/>
      <c r="K523" s="135" t="s">
        <v>507</v>
      </c>
      <c r="L523" s="135"/>
      <c r="M523" s="135" t="s">
        <v>10441</v>
      </c>
      <c r="N523" s="135"/>
      <c r="O523" s="135" t="s">
        <v>10448</v>
      </c>
      <c r="P523" s="135" t="s">
        <v>10449</v>
      </c>
      <c r="Q523" s="135" t="s">
        <v>10450</v>
      </c>
      <c r="R523" s="135" t="s">
        <v>10445</v>
      </c>
    </row>
    <row r="524" spans="1:18" ht="19.5" hidden="1" customHeight="1">
      <c r="A524" s="136">
        <v>300</v>
      </c>
      <c r="B524" s="135" t="s">
        <v>826</v>
      </c>
      <c r="C524" s="135" t="s">
        <v>7441</v>
      </c>
      <c r="D524" s="135" t="s">
        <v>5713</v>
      </c>
      <c r="E524" s="135" t="s">
        <v>5709</v>
      </c>
      <c r="F524" s="170">
        <v>2125212000</v>
      </c>
      <c r="G524" s="171">
        <v>1932010909</v>
      </c>
      <c r="H524" s="135">
        <v>86.745000000000005</v>
      </c>
      <c r="I524" s="172">
        <v>93567386</v>
      </c>
      <c r="J524" s="172">
        <v>1839314559</v>
      </c>
      <c r="K524" s="135" t="s">
        <v>319</v>
      </c>
      <c r="L524" s="135"/>
      <c r="M524" s="135" t="s">
        <v>10451</v>
      </c>
      <c r="N524" s="135"/>
      <c r="O524" s="135" t="s">
        <v>10452</v>
      </c>
      <c r="P524" s="135" t="s">
        <v>10442</v>
      </c>
      <c r="Q524" s="135" t="s">
        <v>10453</v>
      </c>
      <c r="R524" s="135" t="s">
        <v>10445</v>
      </c>
    </row>
    <row r="525" spans="1:18" ht="19.5" hidden="1" customHeight="1">
      <c r="A525" s="136">
        <v>299</v>
      </c>
      <c r="B525" s="135" t="s">
        <v>5626</v>
      </c>
      <c r="C525" s="135" t="s">
        <v>10454</v>
      </c>
      <c r="D525" s="135" t="s">
        <v>5713</v>
      </c>
      <c r="E525" s="135" t="s">
        <v>5709</v>
      </c>
      <c r="F525" s="170"/>
      <c r="G525" s="171">
        <v>6062272729</v>
      </c>
      <c r="H525" s="135"/>
      <c r="I525" s="172">
        <v>0</v>
      </c>
      <c r="J525" s="172"/>
      <c r="K525" s="135" t="s">
        <v>524</v>
      </c>
      <c r="L525" s="135"/>
      <c r="M525" s="135" t="s">
        <v>10427</v>
      </c>
      <c r="N525" s="135"/>
      <c r="O525" s="135" t="s">
        <v>10455</v>
      </c>
      <c r="P525" s="135" t="s">
        <v>10429</v>
      </c>
      <c r="Q525" s="135" t="s">
        <v>10430</v>
      </c>
      <c r="R525" s="135" t="s">
        <v>10456</v>
      </c>
    </row>
    <row r="526" spans="1:18" ht="19.5" hidden="1" customHeight="1">
      <c r="A526" s="136">
        <v>298</v>
      </c>
      <c r="B526" s="135" t="s">
        <v>861</v>
      </c>
      <c r="C526" s="135" t="s">
        <v>7421</v>
      </c>
      <c r="D526" s="135" t="s">
        <v>5925</v>
      </c>
      <c r="E526" s="135" t="s">
        <v>5709</v>
      </c>
      <c r="F526" s="170">
        <v>4224511000</v>
      </c>
      <c r="G526" s="171">
        <v>4097108234</v>
      </c>
      <c r="H526" s="135">
        <v>86.745000000000005</v>
      </c>
      <c r="I526" s="172">
        <v>259800331</v>
      </c>
      <c r="J526" s="172">
        <v>3788263306</v>
      </c>
      <c r="K526" s="135" t="s">
        <v>326</v>
      </c>
      <c r="L526" s="135"/>
      <c r="M526" s="135" t="s">
        <v>10441</v>
      </c>
      <c r="N526" s="135" t="s">
        <v>10441</v>
      </c>
      <c r="O526" s="135" t="s">
        <v>10442</v>
      </c>
      <c r="P526" s="135" t="s">
        <v>10457</v>
      </c>
      <c r="Q526" s="135" t="s">
        <v>10458</v>
      </c>
      <c r="R526" s="135" t="s">
        <v>10456</v>
      </c>
    </row>
    <row r="527" spans="1:18" ht="19.5" hidden="1" customHeight="1">
      <c r="A527" s="136">
        <v>297</v>
      </c>
      <c r="B527" s="135" t="s">
        <v>5625</v>
      </c>
      <c r="C527" s="135" t="s">
        <v>10459</v>
      </c>
      <c r="D527" s="135" t="s">
        <v>5925</v>
      </c>
      <c r="E527" s="135" t="s">
        <v>5709</v>
      </c>
      <c r="F527" s="170"/>
      <c r="G527" s="171">
        <v>4097108234</v>
      </c>
      <c r="H527" s="135"/>
      <c r="I527" s="172">
        <v>0</v>
      </c>
      <c r="J527" s="172"/>
      <c r="K527" s="135" t="s">
        <v>326</v>
      </c>
      <c r="L527" s="135"/>
      <c r="M527" s="135" t="s">
        <v>10441</v>
      </c>
      <c r="N527" s="135" t="s">
        <v>10441</v>
      </c>
      <c r="O527" s="135" t="s">
        <v>10442</v>
      </c>
      <c r="P527" s="135" t="s">
        <v>10457</v>
      </c>
      <c r="Q527" s="135" t="s">
        <v>10458</v>
      </c>
      <c r="R527" s="135" t="s">
        <v>10456</v>
      </c>
    </row>
    <row r="528" spans="1:18" ht="19.5" hidden="1" customHeight="1">
      <c r="A528" s="136">
        <v>296</v>
      </c>
      <c r="B528" s="135" t="s">
        <v>825</v>
      </c>
      <c r="C528" s="135" t="s">
        <v>7444</v>
      </c>
      <c r="D528" s="135" t="s">
        <v>5901</v>
      </c>
      <c r="E528" s="135" t="s">
        <v>5709</v>
      </c>
      <c r="F528" s="170">
        <v>679361000</v>
      </c>
      <c r="G528" s="171">
        <v>617600909</v>
      </c>
      <c r="H528" s="135">
        <v>87.745000000000005</v>
      </c>
      <c r="I528" s="172">
        <v>16663967</v>
      </c>
      <c r="J528" s="172">
        <v>595707520</v>
      </c>
      <c r="K528" s="135" t="s">
        <v>464</v>
      </c>
      <c r="L528" s="135"/>
      <c r="M528" s="135" t="s">
        <v>10451</v>
      </c>
      <c r="N528" s="135"/>
      <c r="O528" s="135" t="s">
        <v>10460</v>
      </c>
      <c r="P528" s="135" t="s">
        <v>10442</v>
      </c>
      <c r="Q528" s="135" t="s">
        <v>10453</v>
      </c>
      <c r="R528" s="135" t="s">
        <v>10461</v>
      </c>
    </row>
    <row r="529" spans="1:18" ht="19.5" hidden="1" customHeight="1">
      <c r="A529" s="136">
        <v>295</v>
      </c>
      <c r="B529" s="135" t="s">
        <v>841</v>
      </c>
      <c r="C529" s="135" t="s">
        <v>7454</v>
      </c>
      <c r="D529" s="135" t="s">
        <v>5901</v>
      </c>
      <c r="E529" s="135" t="s">
        <v>5709</v>
      </c>
      <c r="F529" s="170">
        <v>802164000</v>
      </c>
      <c r="G529" s="171">
        <v>729240000</v>
      </c>
      <c r="H529" s="135">
        <v>87.745000000000005</v>
      </c>
      <c r="I529" s="172">
        <v>15805723</v>
      </c>
      <c r="J529" s="172">
        <v>692011712</v>
      </c>
      <c r="K529" s="135" t="s">
        <v>585</v>
      </c>
      <c r="L529" s="135"/>
      <c r="M529" s="135" t="s">
        <v>10462</v>
      </c>
      <c r="N529" s="135"/>
      <c r="O529" s="135" t="s">
        <v>10463</v>
      </c>
      <c r="P529" s="135" t="s">
        <v>10464</v>
      </c>
      <c r="Q529" s="135" t="s">
        <v>10465</v>
      </c>
      <c r="R529" s="135" t="s">
        <v>10466</v>
      </c>
    </row>
    <row r="530" spans="1:18" ht="19.5" hidden="1" customHeight="1">
      <c r="A530" s="136">
        <v>294</v>
      </c>
      <c r="B530" s="135" t="s">
        <v>859</v>
      </c>
      <c r="C530" s="135" t="s">
        <v>7458</v>
      </c>
      <c r="D530" s="135" t="s">
        <v>5713</v>
      </c>
      <c r="E530" s="135" t="s">
        <v>5709</v>
      </c>
      <c r="F530" s="170">
        <v>704498000</v>
      </c>
      <c r="G530" s="171">
        <v>640452727</v>
      </c>
      <c r="H530" s="135">
        <v>87.745000000000005</v>
      </c>
      <c r="I530" s="172">
        <v>39902795</v>
      </c>
      <c r="J530" s="172">
        <v>607005820</v>
      </c>
      <c r="K530" s="135" t="s">
        <v>476</v>
      </c>
      <c r="L530" s="135"/>
      <c r="M530" s="135" t="s">
        <v>10462</v>
      </c>
      <c r="N530" s="135"/>
      <c r="O530" s="135" t="s">
        <v>10467</v>
      </c>
      <c r="P530" s="135" t="s">
        <v>10464</v>
      </c>
      <c r="Q530" s="135" t="s">
        <v>10465</v>
      </c>
      <c r="R530" s="135" t="s">
        <v>10466</v>
      </c>
    </row>
    <row r="531" spans="1:18" ht="19.5" hidden="1" customHeight="1">
      <c r="A531" s="136">
        <v>293</v>
      </c>
      <c r="B531" s="135" t="s">
        <v>808</v>
      </c>
      <c r="C531" s="135" t="s">
        <v>7461</v>
      </c>
      <c r="D531" s="135" t="s">
        <v>5713</v>
      </c>
      <c r="E531" s="135" t="s">
        <v>5709</v>
      </c>
      <c r="F531" s="170">
        <v>2189598000</v>
      </c>
      <c r="G531" s="171">
        <v>1990543636</v>
      </c>
      <c r="H531" s="135">
        <v>86.745000000000005</v>
      </c>
      <c r="I531" s="172">
        <v>115863452</v>
      </c>
      <c r="J531" s="172">
        <v>1893740569</v>
      </c>
      <c r="K531" s="135" t="s">
        <v>456</v>
      </c>
      <c r="L531" s="135"/>
      <c r="M531" s="135" t="s">
        <v>10462</v>
      </c>
      <c r="N531" s="135"/>
      <c r="O531" s="135" t="s">
        <v>10467</v>
      </c>
      <c r="P531" s="135" t="s">
        <v>10464</v>
      </c>
      <c r="Q531" s="135" t="s">
        <v>10465</v>
      </c>
      <c r="R531" s="135" t="s">
        <v>10466</v>
      </c>
    </row>
    <row r="532" spans="1:18" ht="19.5" hidden="1" customHeight="1">
      <c r="A532" s="136">
        <v>292</v>
      </c>
      <c r="B532" s="135" t="s">
        <v>10469</v>
      </c>
      <c r="C532" s="135" t="s">
        <v>10468</v>
      </c>
      <c r="D532" s="135" t="s">
        <v>10470</v>
      </c>
      <c r="E532" s="135" t="s">
        <v>5709</v>
      </c>
      <c r="F532" s="170"/>
      <c r="G532" s="171">
        <v>1129400000</v>
      </c>
      <c r="H532" s="135"/>
      <c r="I532" s="172"/>
      <c r="J532" s="172"/>
      <c r="K532" s="135" t="s">
        <v>367</v>
      </c>
      <c r="L532" s="135"/>
      <c r="M532" s="135" t="s">
        <v>10433</v>
      </c>
      <c r="N532" s="135"/>
      <c r="O532" s="135" t="s">
        <v>10471</v>
      </c>
      <c r="P532" s="135" t="s">
        <v>10452</v>
      </c>
      <c r="Q532" s="135" t="s">
        <v>10472</v>
      </c>
      <c r="R532" s="135" t="s">
        <v>10466</v>
      </c>
    </row>
    <row r="533" spans="1:18" ht="19.5" hidden="1" customHeight="1">
      <c r="A533" s="136">
        <v>291</v>
      </c>
      <c r="B533" s="135" t="s">
        <v>765</v>
      </c>
      <c r="C533" s="135" t="s">
        <v>7468</v>
      </c>
      <c r="D533" s="135" t="s">
        <v>6582</v>
      </c>
      <c r="E533" s="135" t="s">
        <v>5709</v>
      </c>
      <c r="F533" s="170">
        <v>750590000</v>
      </c>
      <c r="G533" s="171">
        <v>682354546</v>
      </c>
      <c r="H533" s="135">
        <v>87.745000000000005</v>
      </c>
      <c r="I533" s="172">
        <v>39482863</v>
      </c>
      <c r="J533" s="172">
        <v>534559325</v>
      </c>
      <c r="K533" s="135" t="s">
        <v>364</v>
      </c>
      <c r="L533" s="135"/>
      <c r="M533" s="135" t="s">
        <v>10473</v>
      </c>
      <c r="N533" s="135"/>
      <c r="O533" s="135" t="s">
        <v>10474</v>
      </c>
      <c r="P533" s="135" t="s">
        <v>10475</v>
      </c>
      <c r="Q533" s="135" t="s">
        <v>10476</v>
      </c>
      <c r="R533" s="135" t="s">
        <v>10477</v>
      </c>
    </row>
    <row r="534" spans="1:18" ht="19.5" hidden="1" customHeight="1">
      <c r="A534" s="136">
        <v>290</v>
      </c>
      <c r="B534" s="135" t="s">
        <v>779</v>
      </c>
      <c r="C534" s="135" t="s">
        <v>7471</v>
      </c>
      <c r="D534" s="135" t="s">
        <v>5713</v>
      </c>
      <c r="E534" s="135" t="s">
        <v>5709</v>
      </c>
      <c r="F534" s="170">
        <v>1678746000</v>
      </c>
      <c r="G534" s="171">
        <v>1526132730</v>
      </c>
      <c r="H534" s="135">
        <v>86.745000000000005</v>
      </c>
      <c r="I534" s="172">
        <v>86725809</v>
      </c>
      <c r="J534" s="172">
        <v>1450471784</v>
      </c>
      <c r="K534" s="135" t="s">
        <v>456</v>
      </c>
      <c r="L534" s="135"/>
      <c r="M534" s="135" t="s">
        <v>10478</v>
      </c>
      <c r="N534" s="135"/>
      <c r="O534" s="135" t="s">
        <v>10467</v>
      </c>
      <c r="P534" s="135" t="s">
        <v>10475</v>
      </c>
      <c r="Q534" s="135" t="s">
        <v>10476</v>
      </c>
      <c r="R534" s="135" t="s">
        <v>10477</v>
      </c>
    </row>
    <row r="535" spans="1:18" ht="19.5" hidden="1" customHeight="1">
      <c r="A535" s="136">
        <v>289</v>
      </c>
      <c r="B535" s="135" t="s">
        <v>7475</v>
      </c>
      <c r="C535" s="135" t="s">
        <v>7474</v>
      </c>
      <c r="D535" s="135" t="s">
        <v>7476</v>
      </c>
      <c r="E535" s="135" t="s">
        <v>5709</v>
      </c>
      <c r="F535" s="170">
        <v>918171000</v>
      </c>
      <c r="G535" s="171">
        <v>834700909</v>
      </c>
      <c r="H535" s="135">
        <v>87.745000000000005</v>
      </c>
      <c r="I535" s="172">
        <v>43253481</v>
      </c>
      <c r="J535" s="172">
        <v>654873937</v>
      </c>
      <c r="K535" s="135" t="s">
        <v>4888</v>
      </c>
      <c r="L535" s="135"/>
      <c r="M535" s="135" t="s">
        <v>10478</v>
      </c>
      <c r="N535" s="135"/>
      <c r="O535" s="135" t="s">
        <v>10479</v>
      </c>
      <c r="P535" s="135" t="s">
        <v>10475</v>
      </c>
      <c r="Q535" s="135" t="s">
        <v>10476</v>
      </c>
      <c r="R535" s="135" t="s">
        <v>10477</v>
      </c>
    </row>
    <row r="536" spans="1:18" ht="19.5" hidden="1" customHeight="1">
      <c r="A536" s="136">
        <v>288</v>
      </c>
      <c r="B536" s="135" t="s">
        <v>10481</v>
      </c>
      <c r="C536" s="135" t="s">
        <v>10480</v>
      </c>
      <c r="D536" s="135" t="s">
        <v>10482</v>
      </c>
      <c r="E536" s="135" t="s">
        <v>5733</v>
      </c>
      <c r="F536" s="170"/>
      <c r="G536" s="171">
        <v>534270000</v>
      </c>
      <c r="H536" s="135"/>
      <c r="I536" s="172"/>
      <c r="J536" s="172"/>
      <c r="K536" s="135" t="s">
        <v>10483</v>
      </c>
      <c r="L536" s="135" t="s">
        <v>10484</v>
      </c>
      <c r="M536" s="135" t="s">
        <v>10485</v>
      </c>
      <c r="N536" s="135"/>
      <c r="O536" s="135" t="s">
        <v>10486</v>
      </c>
      <c r="P536" s="135" t="s">
        <v>10485</v>
      </c>
      <c r="Q536" s="135" t="s">
        <v>10487</v>
      </c>
      <c r="R536" s="135" t="s">
        <v>10477</v>
      </c>
    </row>
    <row r="537" spans="1:18" ht="19.5" hidden="1" customHeight="1">
      <c r="A537" s="136">
        <v>287</v>
      </c>
      <c r="B537" s="135" t="s">
        <v>742</v>
      </c>
      <c r="C537" s="135" t="s">
        <v>7464</v>
      </c>
      <c r="D537" s="135" t="s">
        <v>6339</v>
      </c>
      <c r="E537" s="135" t="s">
        <v>5709</v>
      </c>
      <c r="F537" s="170">
        <v>1032889000</v>
      </c>
      <c r="G537" s="171">
        <v>938990000</v>
      </c>
      <c r="H537" s="135">
        <v>87.745000000000005</v>
      </c>
      <c r="I537" s="172">
        <v>43158501</v>
      </c>
      <c r="J537" s="172">
        <v>914885757</v>
      </c>
      <c r="K537" s="135" t="s">
        <v>456</v>
      </c>
      <c r="L537" s="135"/>
      <c r="M537" s="135" t="s">
        <v>10462</v>
      </c>
      <c r="N537" s="135"/>
      <c r="O537" s="135" t="s">
        <v>10467</v>
      </c>
      <c r="P537" s="135" t="s">
        <v>10464</v>
      </c>
      <c r="Q537" s="135" t="s">
        <v>10465</v>
      </c>
      <c r="R537" s="135" t="s">
        <v>10488</v>
      </c>
    </row>
    <row r="538" spans="1:18" ht="19.5" hidden="1" customHeight="1">
      <c r="A538" s="136">
        <v>286</v>
      </c>
      <c r="B538" s="135" t="s">
        <v>7493</v>
      </c>
      <c r="C538" s="135" t="s">
        <v>7492</v>
      </c>
      <c r="D538" s="135" t="s">
        <v>5713</v>
      </c>
      <c r="E538" s="135" t="s">
        <v>5709</v>
      </c>
      <c r="F538" s="170">
        <v>3430179000</v>
      </c>
      <c r="G538" s="171">
        <v>3118344545</v>
      </c>
      <c r="H538" s="135">
        <v>86.745000000000005</v>
      </c>
      <c r="I538" s="172">
        <v>206175426</v>
      </c>
      <c r="J538" s="172">
        <v>2969736061</v>
      </c>
      <c r="K538" s="135" t="s">
        <v>5719</v>
      </c>
      <c r="L538" s="135"/>
      <c r="M538" s="135" t="s">
        <v>10474</v>
      </c>
      <c r="N538" s="135"/>
      <c r="O538" s="135"/>
      <c r="P538" s="135" t="s">
        <v>10489</v>
      </c>
      <c r="Q538" s="135" t="s">
        <v>10490</v>
      </c>
      <c r="R538" s="135" t="s">
        <v>10488</v>
      </c>
    </row>
    <row r="539" spans="1:18" ht="19.5" hidden="1" customHeight="1">
      <c r="A539" s="136">
        <v>285</v>
      </c>
      <c r="B539" s="135" t="s">
        <v>735</v>
      </c>
      <c r="C539" s="135" t="s">
        <v>7489</v>
      </c>
      <c r="D539" s="135" t="s">
        <v>7267</v>
      </c>
      <c r="E539" s="135" t="s">
        <v>5709</v>
      </c>
      <c r="F539" s="170">
        <v>639442000</v>
      </c>
      <c r="G539" s="171">
        <v>570073450</v>
      </c>
      <c r="H539" s="135">
        <v>87.745000000000005</v>
      </c>
      <c r="I539" s="172">
        <v>35539478</v>
      </c>
      <c r="J539" s="172">
        <v>518378034</v>
      </c>
      <c r="K539" s="135" t="s">
        <v>353</v>
      </c>
      <c r="L539" s="135"/>
      <c r="M539" s="135" t="s">
        <v>10491</v>
      </c>
      <c r="N539" s="135"/>
      <c r="O539" s="135" t="s">
        <v>10492</v>
      </c>
      <c r="P539" s="135" t="s">
        <v>10493</v>
      </c>
      <c r="Q539" s="135" t="s">
        <v>10494</v>
      </c>
      <c r="R539" s="135" t="s">
        <v>10495</v>
      </c>
    </row>
    <row r="540" spans="1:18" ht="19.5" hidden="1" customHeight="1">
      <c r="A540" s="136">
        <v>284</v>
      </c>
      <c r="B540" s="135" t="s">
        <v>756</v>
      </c>
      <c r="C540" s="135" t="s">
        <v>7486</v>
      </c>
      <c r="D540" s="135" t="s">
        <v>5713</v>
      </c>
      <c r="E540" s="135" t="s">
        <v>5709</v>
      </c>
      <c r="F540" s="170">
        <v>1812650000</v>
      </c>
      <c r="G540" s="171">
        <v>1647863636</v>
      </c>
      <c r="H540" s="135">
        <v>86.745000000000005</v>
      </c>
      <c r="I540" s="172">
        <v>64383363</v>
      </c>
      <c r="J540" s="172">
        <v>1625861420</v>
      </c>
      <c r="K540" s="135" t="s">
        <v>474</v>
      </c>
      <c r="L540" s="135"/>
      <c r="M540" s="135" t="s">
        <v>10491</v>
      </c>
      <c r="N540" s="135"/>
      <c r="O540" s="135" t="s">
        <v>10496</v>
      </c>
      <c r="P540" s="135" t="s">
        <v>10493</v>
      </c>
      <c r="Q540" s="135" t="s">
        <v>10494</v>
      </c>
      <c r="R540" s="135" t="s">
        <v>10495</v>
      </c>
    </row>
    <row r="541" spans="1:18" ht="19.5" hidden="1" customHeight="1">
      <c r="A541" s="136">
        <v>283</v>
      </c>
      <c r="B541" s="135" t="s">
        <v>7434</v>
      </c>
      <c r="C541" s="135" t="s">
        <v>7433</v>
      </c>
      <c r="D541" s="135" t="s">
        <v>7302</v>
      </c>
      <c r="E541" s="135" t="s">
        <v>5711</v>
      </c>
      <c r="F541" s="170">
        <v>1529627000</v>
      </c>
      <c r="G541" s="171">
        <v>1390570000</v>
      </c>
      <c r="H541" s="135">
        <v>86.745000000000005</v>
      </c>
      <c r="I541" s="172">
        <v>84214204</v>
      </c>
      <c r="J541" s="172">
        <v>1272508466</v>
      </c>
      <c r="K541" s="135" t="s">
        <v>326</v>
      </c>
      <c r="L541" s="135"/>
      <c r="M541" s="135" t="s">
        <v>10429</v>
      </c>
      <c r="N541" s="135" t="s">
        <v>10427</v>
      </c>
      <c r="O541" s="135" t="s">
        <v>10428</v>
      </c>
      <c r="P541" s="135" t="s">
        <v>10429</v>
      </c>
      <c r="Q541" s="135" t="s">
        <v>10430</v>
      </c>
      <c r="R541" s="135" t="s">
        <v>10495</v>
      </c>
    </row>
    <row r="542" spans="1:18" ht="19.5" hidden="1" customHeight="1">
      <c r="A542" s="136">
        <v>282</v>
      </c>
      <c r="B542" s="135" t="s">
        <v>807</v>
      </c>
      <c r="C542" s="135" t="s">
        <v>7480</v>
      </c>
      <c r="D542" s="135" t="s">
        <v>7263</v>
      </c>
      <c r="E542" s="135" t="s">
        <v>5709</v>
      </c>
      <c r="F542" s="170">
        <v>816976490</v>
      </c>
      <c r="G542" s="171">
        <v>742705900</v>
      </c>
      <c r="H542" s="135">
        <v>87.745000000000005</v>
      </c>
      <c r="I542" s="172">
        <v>39176446</v>
      </c>
      <c r="J542" s="172">
        <v>723104779</v>
      </c>
      <c r="K542" s="135" t="s">
        <v>456</v>
      </c>
      <c r="L542" s="135"/>
      <c r="M542" s="135" t="s">
        <v>10491</v>
      </c>
      <c r="N542" s="135"/>
      <c r="O542" s="135" t="s">
        <v>10497</v>
      </c>
      <c r="P542" s="135" t="s">
        <v>10498</v>
      </c>
      <c r="Q542" s="135" t="s">
        <v>10499</v>
      </c>
      <c r="R542" s="135" t="s">
        <v>10495</v>
      </c>
    </row>
    <row r="543" spans="1:18" ht="19.5" hidden="1" customHeight="1">
      <c r="A543" s="136">
        <v>281</v>
      </c>
      <c r="B543" s="135" t="s">
        <v>10501</v>
      </c>
      <c r="C543" s="135" t="s">
        <v>10500</v>
      </c>
      <c r="D543" s="135" t="s">
        <v>10502</v>
      </c>
      <c r="E543" s="135" t="s">
        <v>5709</v>
      </c>
      <c r="F543" s="170"/>
      <c r="G543" s="171">
        <v>570073450</v>
      </c>
      <c r="H543" s="135"/>
      <c r="I543" s="172">
        <v>0</v>
      </c>
      <c r="J543" s="172"/>
      <c r="K543" s="135" t="s">
        <v>353</v>
      </c>
      <c r="L543" s="135"/>
      <c r="M543" s="135" t="s">
        <v>10491</v>
      </c>
      <c r="N543" s="135"/>
      <c r="O543" s="135" t="s">
        <v>10492</v>
      </c>
      <c r="P543" s="135" t="s">
        <v>10493</v>
      </c>
      <c r="Q543" s="135" t="s">
        <v>10494</v>
      </c>
      <c r="R543" s="135" t="s">
        <v>10495</v>
      </c>
    </row>
    <row r="544" spans="1:18" ht="19.5" hidden="1" customHeight="1">
      <c r="A544" s="136">
        <v>280</v>
      </c>
      <c r="B544" s="135" t="s">
        <v>850</v>
      </c>
      <c r="C544" s="135" t="s">
        <v>7499</v>
      </c>
      <c r="D544" s="135" t="s">
        <v>7042</v>
      </c>
      <c r="E544" s="135" t="s">
        <v>5709</v>
      </c>
      <c r="F544" s="170">
        <v>2154322000</v>
      </c>
      <c r="G544" s="171">
        <v>1958475000</v>
      </c>
      <c r="H544" s="135">
        <v>86.745000000000005</v>
      </c>
      <c r="I544" s="172">
        <v>112389507</v>
      </c>
      <c r="J544" s="172">
        <v>1857889751</v>
      </c>
      <c r="K544" s="135" t="s">
        <v>6178</v>
      </c>
      <c r="L544" s="135"/>
      <c r="M544" s="135" t="s">
        <v>10503</v>
      </c>
      <c r="N544" s="135"/>
      <c r="O544" s="135" t="s">
        <v>10504</v>
      </c>
      <c r="P544" s="135" t="s">
        <v>10474</v>
      </c>
      <c r="Q544" s="135" t="s">
        <v>10505</v>
      </c>
      <c r="R544" s="135" t="s">
        <v>10495</v>
      </c>
    </row>
    <row r="545" spans="1:18" ht="19.5" hidden="1" customHeight="1">
      <c r="A545" s="136">
        <v>279</v>
      </c>
      <c r="B545" s="135" t="s">
        <v>805</v>
      </c>
      <c r="C545" s="135" t="s">
        <v>7496</v>
      </c>
      <c r="D545" s="135" t="s">
        <v>6239</v>
      </c>
      <c r="E545" s="135" t="s">
        <v>5709</v>
      </c>
      <c r="F545" s="170">
        <v>810994000</v>
      </c>
      <c r="G545" s="171">
        <v>737267273</v>
      </c>
      <c r="H545" s="135">
        <v>87.745000000000005</v>
      </c>
      <c r="I545" s="172">
        <v>39047875</v>
      </c>
      <c r="J545" s="172">
        <v>712781876</v>
      </c>
      <c r="K545" s="135" t="s">
        <v>519</v>
      </c>
      <c r="L545" s="135"/>
      <c r="M545" s="135" t="s">
        <v>10503</v>
      </c>
      <c r="N545" s="135"/>
      <c r="O545" s="135" t="s">
        <v>10506</v>
      </c>
      <c r="P545" s="135" t="s">
        <v>10484</v>
      </c>
      <c r="Q545" s="135" t="s">
        <v>10491</v>
      </c>
      <c r="R545" s="135" t="s">
        <v>10507</v>
      </c>
    </row>
    <row r="546" spans="1:18" ht="19.5" hidden="1" customHeight="1">
      <c r="A546" s="136">
        <v>278</v>
      </c>
      <c r="B546" s="135" t="s">
        <v>5621</v>
      </c>
      <c r="C546" s="135" t="s">
        <v>7372</v>
      </c>
      <c r="D546" s="135" t="s">
        <v>5713</v>
      </c>
      <c r="E546" s="135" t="s">
        <v>5709</v>
      </c>
      <c r="F546" s="170">
        <v>6196233000</v>
      </c>
      <c r="G546" s="171">
        <v>5748218727</v>
      </c>
      <c r="H546" s="135">
        <v>85.995000000000005</v>
      </c>
      <c r="I546" s="172">
        <v>390100232</v>
      </c>
      <c r="J546" s="172">
        <v>5401038147</v>
      </c>
      <c r="K546" s="135" t="s">
        <v>5714</v>
      </c>
      <c r="L546" s="135"/>
      <c r="M546" s="135" t="s">
        <v>10508</v>
      </c>
      <c r="N546" s="135" t="s">
        <v>10508</v>
      </c>
      <c r="O546" s="135" t="s">
        <v>10393</v>
      </c>
      <c r="P546" s="135" t="s">
        <v>10509</v>
      </c>
      <c r="Q546" s="135" t="s">
        <v>10388</v>
      </c>
      <c r="R546" s="135" t="s">
        <v>10507</v>
      </c>
    </row>
    <row r="547" spans="1:18" ht="19.5" hidden="1" customHeight="1">
      <c r="A547" s="136">
        <v>277</v>
      </c>
      <c r="B547" s="135" t="s">
        <v>10511</v>
      </c>
      <c r="C547" s="135" t="s">
        <v>10510</v>
      </c>
      <c r="D547" s="135" t="s">
        <v>10368</v>
      </c>
      <c r="E547" s="135" t="s">
        <v>5711</v>
      </c>
      <c r="F547" s="170"/>
      <c r="G547" s="171">
        <v>1390570000</v>
      </c>
      <c r="H547" s="135"/>
      <c r="I547" s="172">
        <v>0</v>
      </c>
      <c r="J547" s="172"/>
      <c r="K547" s="135" t="s">
        <v>326</v>
      </c>
      <c r="L547" s="135"/>
      <c r="M547" s="135" t="s">
        <v>10442</v>
      </c>
      <c r="N547" s="135" t="s">
        <v>10512</v>
      </c>
      <c r="O547" s="135" t="s">
        <v>10452</v>
      </c>
      <c r="P547" s="135" t="s">
        <v>10442</v>
      </c>
      <c r="Q547" s="135" t="s">
        <v>10453</v>
      </c>
      <c r="R547" s="135" t="s">
        <v>10507</v>
      </c>
    </row>
    <row r="548" spans="1:18" ht="19.5" hidden="1" customHeight="1">
      <c r="A548" s="136">
        <v>276</v>
      </c>
      <c r="B548" s="135" t="s">
        <v>775</v>
      </c>
      <c r="C548" s="135" t="s">
        <v>7518</v>
      </c>
      <c r="D548" s="135" t="s">
        <v>5713</v>
      </c>
      <c r="E548" s="135" t="s">
        <v>5709</v>
      </c>
      <c r="F548" s="170">
        <v>830423000</v>
      </c>
      <c r="G548" s="171">
        <v>754930000</v>
      </c>
      <c r="H548" s="135">
        <v>87.745000000000005</v>
      </c>
      <c r="I548" s="172">
        <v>40943634</v>
      </c>
      <c r="J548" s="172">
        <v>720790764</v>
      </c>
      <c r="K548" s="135" t="s">
        <v>440</v>
      </c>
      <c r="L548" s="135"/>
      <c r="M548" s="135" t="s">
        <v>10513</v>
      </c>
      <c r="N548" s="135"/>
      <c r="O548" s="135" t="s">
        <v>10514</v>
      </c>
      <c r="P548" s="135" t="s">
        <v>10497</v>
      </c>
      <c r="Q548" s="135" t="s">
        <v>10479</v>
      </c>
      <c r="R548" s="135" t="s">
        <v>10507</v>
      </c>
    </row>
    <row r="549" spans="1:18" ht="19.5" hidden="1" customHeight="1">
      <c r="A549" s="136">
        <v>275</v>
      </c>
      <c r="B549" s="135" t="s">
        <v>731</v>
      </c>
      <c r="C549" s="135" t="s">
        <v>7505</v>
      </c>
      <c r="D549" s="135" t="s">
        <v>5713</v>
      </c>
      <c r="E549" s="135" t="s">
        <v>5709</v>
      </c>
      <c r="F549" s="170">
        <v>2315226000</v>
      </c>
      <c r="G549" s="171">
        <v>2104750909</v>
      </c>
      <c r="H549" s="135">
        <v>86.745000000000005</v>
      </c>
      <c r="I549" s="172">
        <v>74011550</v>
      </c>
      <c r="J549" s="172">
        <v>2063953936</v>
      </c>
      <c r="K549" s="135" t="s">
        <v>440</v>
      </c>
      <c r="L549" s="135"/>
      <c r="M549" s="135" t="s">
        <v>10513</v>
      </c>
      <c r="N549" s="135"/>
      <c r="O549" s="135" t="s">
        <v>10514</v>
      </c>
      <c r="P549" s="135" t="s">
        <v>10497</v>
      </c>
      <c r="Q549" s="135" t="s">
        <v>10479</v>
      </c>
      <c r="R549" s="135" t="s">
        <v>10507</v>
      </c>
    </row>
    <row r="550" spans="1:18" ht="19.5" hidden="1" customHeight="1">
      <c r="A550" s="136">
        <v>274</v>
      </c>
      <c r="B550" s="135" t="s">
        <v>774</v>
      </c>
      <c r="C550" s="135" t="s">
        <v>7508</v>
      </c>
      <c r="D550" s="135" t="s">
        <v>7509</v>
      </c>
      <c r="E550" s="135" t="s">
        <v>5709</v>
      </c>
      <c r="F550" s="170">
        <v>874442000</v>
      </c>
      <c r="G550" s="171">
        <v>794947273</v>
      </c>
      <c r="H550" s="135">
        <v>87.745000000000005</v>
      </c>
      <c r="I550" s="172">
        <v>44966062</v>
      </c>
      <c r="J550" s="172">
        <v>756343719</v>
      </c>
      <c r="K550" s="135" t="s">
        <v>345</v>
      </c>
      <c r="L550" s="135"/>
      <c r="M550" s="135" t="s">
        <v>10513</v>
      </c>
      <c r="N550" s="135"/>
      <c r="O550" s="135" t="s">
        <v>10514</v>
      </c>
      <c r="P550" s="135" t="s">
        <v>10497</v>
      </c>
      <c r="Q550" s="135" t="s">
        <v>10479</v>
      </c>
      <c r="R550" s="135" t="s">
        <v>10507</v>
      </c>
    </row>
    <row r="551" spans="1:18" ht="19.5" hidden="1" customHeight="1">
      <c r="A551" s="136">
        <v>273</v>
      </c>
      <c r="B551" s="135" t="s">
        <v>849</v>
      </c>
      <c r="C551" s="135" t="s">
        <v>7512</v>
      </c>
      <c r="D551" s="135" t="s">
        <v>6582</v>
      </c>
      <c r="E551" s="135" t="s">
        <v>5709</v>
      </c>
      <c r="F551" s="170">
        <v>1026660000</v>
      </c>
      <c r="G551" s="171">
        <v>933327273</v>
      </c>
      <c r="H551" s="135">
        <v>87.745000000000005</v>
      </c>
      <c r="I551" s="172">
        <v>56581149</v>
      </c>
      <c r="J551" s="172">
        <v>887361292</v>
      </c>
      <c r="K551" s="135" t="s">
        <v>345</v>
      </c>
      <c r="L551" s="135"/>
      <c r="M551" s="135" t="s">
        <v>10513</v>
      </c>
      <c r="N551" s="135"/>
      <c r="O551" s="135" t="s">
        <v>10514</v>
      </c>
      <c r="P551" s="135" t="s">
        <v>10497</v>
      </c>
      <c r="Q551" s="135" t="s">
        <v>10479</v>
      </c>
      <c r="R551" s="135" t="s">
        <v>10515</v>
      </c>
    </row>
    <row r="552" spans="1:18" ht="19.5" hidden="1" customHeight="1">
      <c r="A552" s="136">
        <v>272</v>
      </c>
      <c r="B552" s="135" t="s">
        <v>730</v>
      </c>
      <c r="C552" s="135" t="s">
        <v>7515</v>
      </c>
      <c r="D552" s="135" t="s">
        <v>5713</v>
      </c>
      <c r="E552" s="135" t="s">
        <v>5709</v>
      </c>
      <c r="F552" s="170">
        <v>2323026000</v>
      </c>
      <c r="G552" s="171">
        <v>2111841818</v>
      </c>
      <c r="H552" s="135">
        <v>86.745000000000005</v>
      </c>
      <c r="I552" s="172">
        <v>103907204</v>
      </c>
      <c r="J552" s="172">
        <v>2017814963</v>
      </c>
      <c r="K552" s="135" t="s">
        <v>345</v>
      </c>
      <c r="L552" s="135"/>
      <c r="M552" s="135" t="s">
        <v>10513</v>
      </c>
      <c r="N552" s="135"/>
      <c r="O552" s="135" t="s">
        <v>10514</v>
      </c>
      <c r="P552" s="135" t="s">
        <v>10497</v>
      </c>
      <c r="Q552" s="135" t="s">
        <v>10479</v>
      </c>
      <c r="R552" s="135" t="s">
        <v>10515</v>
      </c>
    </row>
    <row r="553" spans="1:18" ht="19.5" hidden="1" customHeight="1">
      <c r="A553" s="136">
        <v>271</v>
      </c>
      <c r="B553" s="135" t="s">
        <v>1539</v>
      </c>
      <c r="C553" s="135" t="s">
        <v>7451</v>
      </c>
      <c r="D553" s="135" t="s">
        <v>5713</v>
      </c>
      <c r="E553" s="135" t="s">
        <v>5709</v>
      </c>
      <c r="F553" s="170">
        <v>894251000</v>
      </c>
      <c r="G553" s="171">
        <v>825994545</v>
      </c>
      <c r="H553" s="135">
        <v>87.745000000000005</v>
      </c>
      <c r="I553" s="172">
        <v>33446311</v>
      </c>
      <c r="J553" s="172">
        <v>788795285</v>
      </c>
      <c r="K553" s="135" t="s">
        <v>5714</v>
      </c>
      <c r="L553" s="135"/>
      <c r="M553" s="135" t="s">
        <v>10433</v>
      </c>
      <c r="N553" s="135" t="s">
        <v>10433</v>
      </c>
      <c r="O553" s="135" t="s">
        <v>10464</v>
      </c>
      <c r="P553" s="135" t="s">
        <v>10452</v>
      </c>
      <c r="Q553" s="135" t="s">
        <v>10472</v>
      </c>
      <c r="R553" s="135" t="s">
        <v>10515</v>
      </c>
    </row>
    <row r="554" spans="1:18" ht="19.5" hidden="1" customHeight="1">
      <c r="A554" s="136">
        <v>270</v>
      </c>
      <c r="B554" s="135" t="s">
        <v>741</v>
      </c>
      <c r="C554" s="135" t="s">
        <v>7483</v>
      </c>
      <c r="D554" s="135" t="s">
        <v>5713</v>
      </c>
      <c r="E554" s="135" t="s">
        <v>5709</v>
      </c>
      <c r="F554" s="170">
        <v>780377000</v>
      </c>
      <c r="G554" s="171">
        <v>709433637</v>
      </c>
      <c r="H554" s="135">
        <v>87.745000000000005</v>
      </c>
      <c r="I554" s="172">
        <v>33856008</v>
      </c>
      <c r="J554" s="172">
        <v>672550426</v>
      </c>
      <c r="K554" s="135" t="s">
        <v>454</v>
      </c>
      <c r="L554" s="135"/>
      <c r="M554" s="135" t="s">
        <v>10491</v>
      </c>
      <c r="N554" s="135" t="s">
        <v>10491</v>
      </c>
      <c r="O554" s="135" t="s">
        <v>10516</v>
      </c>
      <c r="P554" s="135" t="s">
        <v>10498</v>
      </c>
      <c r="Q554" s="135" t="s">
        <v>10499</v>
      </c>
      <c r="R554" s="135" t="s">
        <v>10515</v>
      </c>
    </row>
    <row r="555" spans="1:18" ht="19.5" hidden="1" customHeight="1">
      <c r="A555" s="136">
        <v>269</v>
      </c>
      <c r="B555" s="135" t="s">
        <v>10518</v>
      </c>
      <c r="C555" s="135" t="s">
        <v>10517</v>
      </c>
      <c r="D555" s="135" t="s">
        <v>5713</v>
      </c>
      <c r="E555" s="135" t="s">
        <v>5709</v>
      </c>
      <c r="F555" s="170"/>
      <c r="G555" s="171">
        <v>2111841818</v>
      </c>
      <c r="H555" s="135"/>
      <c r="I555" s="172">
        <v>0</v>
      </c>
      <c r="J555" s="172"/>
      <c r="K555" s="135" t="s">
        <v>345</v>
      </c>
      <c r="L555" s="135"/>
      <c r="M555" s="135" t="s">
        <v>10519</v>
      </c>
      <c r="N555" s="135"/>
      <c r="O555" s="135" t="s">
        <v>10520</v>
      </c>
      <c r="P555" s="135" t="s">
        <v>10504</v>
      </c>
      <c r="Q555" s="135" t="s">
        <v>10521</v>
      </c>
      <c r="R555" s="135" t="s">
        <v>10522</v>
      </c>
    </row>
    <row r="556" spans="1:18" ht="19.5" hidden="1" customHeight="1">
      <c r="A556" s="136">
        <v>268</v>
      </c>
      <c r="B556" s="135" t="s">
        <v>804</v>
      </c>
      <c r="C556" s="135" t="s">
        <v>7502</v>
      </c>
      <c r="D556" s="135" t="s">
        <v>6057</v>
      </c>
      <c r="E556" s="135" t="s">
        <v>5709</v>
      </c>
      <c r="F556" s="170">
        <v>1020671000</v>
      </c>
      <c r="G556" s="171">
        <v>927882728</v>
      </c>
      <c r="H556" s="135">
        <v>87.745000000000005</v>
      </c>
      <c r="I556" s="172">
        <v>57915943</v>
      </c>
      <c r="J556" s="172"/>
      <c r="K556" s="135" t="s">
        <v>324</v>
      </c>
      <c r="L556" s="135"/>
      <c r="M556" s="135" t="s">
        <v>10503</v>
      </c>
      <c r="N556" s="135" t="s">
        <v>10503</v>
      </c>
      <c r="O556" s="135" t="s">
        <v>10504</v>
      </c>
      <c r="P556" s="135" t="s">
        <v>10474</v>
      </c>
      <c r="Q556" s="135" t="s">
        <v>10505</v>
      </c>
      <c r="R556" s="135" t="s">
        <v>10522</v>
      </c>
    </row>
    <row r="557" spans="1:18" ht="19.5" hidden="1" customHeight="1">
      <c r="A557" s="136">
        <v>267</v>
      </c>
      <c r="B557" s="135" t="s">
        <v>764</v>
      </c>
      <c r="C557" s="135" t="s">
        <v>7529</v>
      </c>
      <c r="D557" s="135" t="s">
        <v>5713</v>
      </c>
      <c r="E557" s="135" t="s">
        <v>5709</v>
      </c>
      <c r="F557" s="170">
        <v>1028685000</v>
      </c>
      <c r="G557" s="171">
        <v>935168182</v>
      </c>
      <c r="H557" s="135">
        <v>87.745000000000005</v>
      </c>
      <c r="I557" s="172">
        <v>45254442</v>
      </c>
      <c r="J557" s="172"/>
      <c r="K557" s="135" t="s">
        <v>379</v>
      </c>
      <c r="L557" s="135"/>
      <c r="M557" s="135" t="s">
        <v>10519</v>
      </c>
      <c r="N557" s="135"/>
      <c r="O557" s="135" t="s">
        <v>10520</v>
      </c>
      <c r="P557" s="135" t="s">
        <v>10504</v>
      </c>
      <c r="Q557" s="135" t="s">
        <v>10521</v>
      </c>
      <c r="R557" s="135" t="s">
        <v>10522</v>
      </c>
    </row>
    <row r="558" spans="1:18" ht="19.5" hidden="1" customHeight="1">
      <c r="A558" s="136">
        <v>266</v>
      </c>
      <c r="B558" s="135" t="s">
        <v>7525</v>
      </c>
      <c r="C558" s="135" t="s">
        <v>7524</v>
      </c>
      <c r="D558" s="135" t="s">
        <v>5713</v>
      </c>
      <c r="E558" s="135" t="s">
        <v>5709</v>
      </c>
      <c r="F558" s="170">
        <v>663976000</v>
      </c>
      <c r="G558" s="171">
        <v>615687236</v>
      </c>
      <c r="H558" s="135">
        <v>87.745000000000005</v>
      </c>
      <c r="I558" s="172">
        <v>35644766</v>
      </c>
      <c r="J558" s="172">
        <v>596238453</v>
      </c>
      <c r="K558" s="135" t="s">
        <v>5726</v>
      </c>
      <c r="L558" s="135"/>
      <c r="M558" s="135" t="s">
        <v>10523</v>
      </c>
      <c r="N558" s="135"/>
      <c r="O558" s="135"/>
      <c r="P558" s="135" t="s">
        <v>10497</v>
      </c>
      <c r="Q558" s="135" t="s">
        <v>10524</v>
      </c>
      <c r="R558" s="135" t="s">
        <v>10522</v>
      </c>
    </row>
    <row r="559" spans="1:18" ht="19.5" hidden="1" customHeight="1">
      <c r="A559" s="136">
        <v>265</v>
      </c>
      <c r="B559" s="135" t="s">
        <v>10526</v>
      </c>
      <c r="C559" s="135" t="s">
        <v>10525</v>
      </c>
      <c r="D559" s="135" t="s">
        <v>10527</v>
      </c>
      <c r="E559" s="135" t="s">
        <v>5709</v>
      </c>
      <c r="F559" s="170"/>
      <c r="G559" s="171">
        <v>794947273</v>
      </c>
      <c r="H559" s="135"/>
      <c r="I559" s="172">
        <v>0</v>
      </c>
      <c r="J559" s="172"/>
      <c r="K559" s="135" t="s">
        <v>345</v>
      </c>
      <c r="L559" s="135"/>
      <c r="M559" s="135" t="s">
        <v>10519</v>
      </c>
      <c r="N559" s="135"/>
      <c r="O559" s="135" t="s">
        <v>10520</v>
      </c>
      <c r="P559" s="135" t="s">
        <v>10504</v>
      </c>
      <c r="Q559" s="135" t="s">
        <v>10521</v>
      </c>
      <c r="R559" s="135" t="s">
        <v>10528</v>
      </c>
    </row>
    <row r="560" spans="1:18" ht="19.5" hidden="1" customHeight="1">
      <c r="A560" s="136">
        <v>264</v>
      </c>
      <c r="B560" s="135" t="s">
        <v>851</v>
      </c>
      <c r="C560" s="135" t="s">
        <v>7521</v>
      </c>
      <c r="D560" s="135" t="s">
        <v>7476</v>
      </c>
      <c r="E560" s="135" t="s">
        <v>5709</v>
      </c>
      <c r="F560" s="170">
        <v>574786000</v>
      </c>
      <c r="G560" s="171">
        <v>522532728</v>
      </c>
      <c r="H560" s="135">
        <v>87.745000000000005</v>
      </c>
      <c r="I560" s="172">
        <v>32659346</v>
      </c>
      <c r="J560" s="172"/>
      <c r="K560" s="135" t="s">
        <v>440</v>
      </c>
      <c r="L560" s="135"/>
      <c r="M560" s="135" t="s">
        <v>10513</v>
      </c>
      <c r="N560" s="135"/>
      <c r="O560" s="135" t="s">
        <v>10514</v>
      </c>
      <c r="P560" s="135" t="s">
        <v>10497</v>
      </c>
      <c r="Q560" s="135" t="s">
        <v>10479</v>
      </c>
      <c r="R560" s="135" t="s">
        <v>10528</v>
      </c>
    </row>
    <row r="561" spans="1:18" ht="19.5" hidden="1" customHeight="1">
      <c r="A561" s="136">
        <v>263</v>
      </c>
      <c r="B561" s="135" t="s">
        <v>10530</v>
      </c>
      <c r="C561" s="135" t="s">
        <v>10529</v>
      </c>
      <c r="D561" s="135" t="s">
        <v>10531</v>
      </c>
      <c r="E561" s="135" t="s">
        <v>5709</v>
      </c>
      <c r="F561" s="170"/>
      <c r="G561" s="171">
        <v>933327273</v>
      </c>
      <c r="H561" s="135"/>
      <c r="I561" s="172">
        <v>0</v>
      </c>
      <c r="J561" s="172"/>
      <c r="K561" s="135" t="s">
        <v>345</v>
      </c>
      <c r="L561" s="135"/>
      <c r="M561" s="135" t="s">
        <v>10519</v>
      </c>
      <c r="N561" s="135"/>
      <c r="O561" s="135" t="s">
        <v>10520</v>
      </c>
      <c r="P561" s="135" t="s">
        <v>10504</v>
      </c>
      <c r="Q561" s="135" t="s">
        <v>10521</v>
      </c>
      <c r="R561" s="135" t="s">
        <v>10528</v>
      </c>
    </row>
    <row r="562" spans="1:18" ht="19.5" hidden="1" customHeight="1">
      <c r="A562" s="136">
        <v>262</v>
      </c>
      <c r="B562" s="135" t="s">
        <v>844</v>
      </c>
      <c r="C562" s="135" t="s">
        <v>7532</v>
      </c>
      <c r="D562" s="135" t="s">
        <v>5713</v>
      </c>
      <c r="E562" s="135" t="s">
        <v>5709</v>
      </c>
      <c r="F562" s="170">
        <v>710050000</v>
      </c>
      <c r="G562" s="171">
        <v>645500000</v>
      </c>
      <c r="H562" s="135">
        <v>87.745000000000005</v>
      </c>
      <c r="I562" s="172">
        <v>39187491</v>
      </c>
      <c r="J562" s="172"/>
      <c r="K562" s="135" t="s">
        <v>440</v>
      </c>
      <c r="L562" s="135"/>
      <c r="M562" s="135" t="s">
        <v>10519</v>
      </c>
      <c r="N562" s="135"/>
      <c r="O562" s="135" t="s">
        <v>10520</v>
      </c>
      <c r="P562" s="135" t="s">
        <v>10504</v>
      </c>
      <c r="Q562" s="135" t="s">
        <v>10521</v>
      </c>
      <c r="R562" s="135" t="s">
        <v>10528</v>
      </c>
    </row>
    <row r="563" spans="1:18" ht="19.5" hidden="1" customHeight="1">
      <c r="A563" s="136">
        <v>261</v>
      </c>
      <c r="B563" s="135" t="s">
        <v>5627</v>
      </c>
      <c r="C563" s="135" t="s">
        <v>7438</v>
      </c>
      <c r="D563" s="135" t="s">
        <v>5713</v>
      </c>
      <c r="E563" s="135" t="s">
        <v>5709</v>
      </c>
      <c r="F563" s="170">
        <v>2826263000</v>
      </c>
      <c r="G563" s="171">
        <v>2612580000</v>
      </c>
      <c r="H563" s="135">
        <v>86.745000000000005</v>
      </c>
      <c r="I563" s="172">
        <v>149539211</v>
      </c>
      <c r="J563" s="172"/>
      <c r="K563" s="135" t="s">
        <v>5714</v>
      </c>
      <c r="L563" s="135"/>
      <c r="M563" s="135" t="s">
        <v>10427</v>
      </c>
      <c r="N563" s="135" t="s">
        <v>10427</v>
      </c>
      <c r="O563" s="135" t="s">
        <v>10428</v>
      </c>
      <c r="P563" s="135" t="s">
        <v>10429</v>
      </c>
      <c r="Q563" s="135" t="s">
        <v>10430</v>
      </c>
      <c r="R563" s="135" t="s">
        <v>10528</v>
      </c>
    </row>
    <row r="564" spans="1:18" ht="19.5" hidden="1" customHeight="1">
      <c r="A564" s="136">
        <v>260</v>
      </c>
      <c r="B564" s="135" t="s">
        <v>763</v>
      </c>
      <c r="C564" s="135" t="s">
        <v>7535</v>
      </c>
      <c r="D564" s="135" t="s">
        <v>5713</v>
      </c>
      <c r="E564" s="135" t="s">
        <v>5709</v>
      </c>
      <c r="F564" s="170">
        <v>1673781900</v>
      </c>
      <c r="G564" s="171">
        <v>1521619909</v>
      </c>
      <c r="H564" s="135">
        <v>86.745000000000005</v>
      </c>
      <c r="I564" s="172">
        <v>63943907</v>
      </c>
      <c r="J564" s="172"/>
      <c r="K564" s="135" t="s">
        <v>379</v>
      </c>
      <c r="L564" s="135"/>
      <c r="M564" s="135" t="s">
        <v>10519</v>
      </c>
      <c r="N564" s="135"/>
      <c r="O564" s="135" t="s">
        <v>10520</v>
      </c>
      <c r="P564" s="135" t="s">
        <v>10504</v>
      </c>
      <c r="Q564" s="135" t="s">
        <v>10521</v>
      </c>
      <c r="R564" s="135" t="s">
        <v>10528</v>
      </c>
    </row>
    <row r="565" spans="1:18" ht="19.5" hidden="1" customHeight="1">
      <c r="A565" s="136">
        <v>259</v>
      </c>
      <c r="B565" s="135" t="s">
        <v>10533</v>
      </c>
      <c r="C565" s="135" t="s">
        <v>10532</v>
      </c>
      <c r="D565" s="135" t="s">
        <v>5713</v>
      </c>
      <c r="E565" s="135" t="s">
        <v>5709</v>
      </c>
      <c r="F565" s="170">
        <v>3430179000</v>
      </c>
      <c r="G565" s="171">
        <v>3118344545</v>
      </c>
      <c r="H565" s="135"/>
      <c r="I565" s="172">
        <v>154911638</v>
      </c>
      <c r="J565" s="172">
        <v>2969736061</v>
      </c>
      <c r="K565" s="135" t="s">
        <v>5719</v>
      </c>
      <c r="L565" s="135"/>
      <c r="M565" s="135" t="s">
        <v>10534</v>
      </c>
      <c r="N565" s="135"/>
      <c r="O565" s="135"/>
      <c r="P565" s="135" t="s">
        <v>10535</v>
      </c>
      <c r="Q565" s="135" t="s">
        <v>10536</v>
      </c>
      <c r="R565" s="135" t="s">
        <v>10537</v>
      </c>
    </row>
    <row r="566" spans="1:18" ht="19.5" hidden="1" customHeight="1">
      <c r="A566" s="136">
        <v>258</v>
      </c>
      <c r="B566" s="135" t="s">
        <v>853</v>
      </c>
      <c r="C566" s="135" t="s">
        <v>7553</v>
      </c>
      <c r="D566" s="135" t="s">
        <v>6177</v>
      </c>
      <c r="E566" s="135" t="s">
        <v>5709</v>
      </c>
      <c r="F566" s="170">
        <v>1202287000</v>
      </c>
      <c r="G566" s="171">
        <v>1092988182</v>
      </c>
      <c r="H566" s="135">
        <v>86.745000000000005</v>
      </c>
      <c r="I566" s="172">
        <v>65661665</v>
      </c>
      <c r="J566" s="172"/>
      <c r="K566" s="135" t="s">
        <v>345</v>
      </c>
      <c r="L566" s="135"/>
      <c r="M566" s="135" t="s">
        <v>10538</v>
      </c>
      <c r="N566" s="135"/>
      <c r="O566" s="135" t="s">
        <v>10539</v>
      </c>
      <c r="P566" s="135" t="s">
        <v>10520</v>
      </c>
      <c r="Q566" s="135" t="s">
        <v>10536</v>
      </c>
      <c r="R566" s="135" t="s">
        <v>10537</v>
      </c>
    </row>
    <row r="567" spans="1:18" ht="19.5" hidden="1" customHeight="1">
      <c r="A567" s="136">
        <v>257</v>
      </c>
      <c r="B567" s="135" t="s">
        <v>806</v>
      </c>
      <c r="C567" s="135" t="s">
        <v>7556</v>
      </c>
      <c r="D567" s="135" t="s">
        <v>6292</v>
      </c>
      <c r="E567" s="135" t="s">
        <v>5709</v>
      </c>
      <c r="F567" s="170">
        <v>1238404000</v>
      </c>
      <c r="G567" s="171">
        <v>1125821818</v>
      </c>
      <c r="H567" s="135">
        <v>86.745000000000005</v>
      </c>
      <c r="I567" s="172">
        <v>70462639</v>
      </c>
      <c r="J567" s="172"/>
      <c r="K567" s="135" t="s">
        <v>345</v>
      </c>
      <c r="L567" s="135"/>
      <c r="M567" s="135" t="s">
        <v>10538</v>
      </c>
      <c r="N567" s="135"/>
      <c r="O567" s="135" t="s">
        <v>10539</v>
      </c>
      <c r="P567" s="135" t="s">
        <v>10520</v>
      </c>
      <c r="Q567" s="135" t="s">
        <v>10536</v>
      </c>
      <c r="R567" s="135" t="s">
        <v>10537</v>
      </c>
    </row>
    <row r="568" spans="1:18" ht="19.5" hidden="1" customHeight="1">
      <c r="A568" s="136">
        <v>256</v>
      </c>
      <c r="B568" s="135" t="s">
        <v>845</v>
      </c>
      <c r="C568" s="135" t="s">
        <v>7549</v>
      </c>
      <c r="D568" s="135" t="s">
        <v>5932</v>
      </c>
      <c r="E568" s="135" t="s">
        <v>5709</v>
      </c>
      <c r="F568" s="170">
        <v>6498938000</v>
      </c>
      <c r="G568" s="171">
        <v>5908126616</v>
      </c>
      <c r="H568" s="135">
        <v>85.995000000000005</v>
      </c>
      <c r="I568" s="172">
        <v>331006155</v>
      </c>
      <c r="J568" s="172"/>
      <c r="K568" s="135" t="s">
        <v>384</v>
      </c>
      <c r="L568" s="135"/>
      <c r="M568" s="135" t="s">
        <v>10538</v>
      </c>
      <c r="N568" s="135" t="s">
        <v>10538</v>
      </c>
      <c r="O568" s="135" t="s">
        <v>10540</v>
      </c>
      <c r="P568" s="135" t="s">
        <v>10541</v>
      </c>
      <c r="Q568" s="135" t="s">
        <v>10542</v>
      </c>
      <c r="R568" s="135" t="s">
        <v>10537</v>
      </c>
    </row>
    <row r="569" spans="1:18" ht="19.5" hidden="1" customHeight="1">
      <c r="A569" s="136">
        <v>255</v>
      </c>
      <c r="B569" s="135" t="s">
        <v>772</v>
      </c>
      <c r="C569" s="135" t="s">
        <v>7559</v>
      </c>
      <c r="D569" s="135" t="s">
        <v>7560</v>
      </c>
      <c r="E569" s="135" t="s">
        <v>5709</v>
      </c>
      <c r="F569" s="170">
        <v>1301859000</v>
      </c>
      <c r="G569" s="171">
        <v>1183508181</v>
      </c>
      <c r="H569" s="135">
        <v>86.745000000000005</v>
      </c>
      <c r="I569" s="172">
        <v>67190261</v>
      </c>
      <c r="J569" s="172"/>
      <c r="K569" s="135" t="s">
        <v>379</v>
      </c>
      <c r="L569" s="135"/>
      <c r="M569" s="135" t="s">
        <v>10538</v>
      </c>
      <c r="N569" s="135"/>
      <c r="O569" s="135" t="s">
        <v>10539</v>
      </c>
      <c r="P569" s="135" t="s">
        <v>10520</v>
      </c>
      <c r="Q569" s="135" t="s">
        <v>10536</v>
      </c>
      <c r="R569" s="135" t="s">
        <v>10537</v>
      </c>
    </row>
    <row r="570" spans="1:18" ht="19.5" hidden="1" customHeight="1">
      <c r="A570" s="136">
        <v>254</v>
      </c>
      <c r="B570" s="135" t="s">
        <v>815</v>
      </c>
      <c r="C570" s="135" t="s">
        <v>7563</v>
      </c>
      <c r="D570" s="135" t="s">
        <v>7509</v>
      </c>
      <c r="E570" s="135" t="s">
        <v>5709</v>
      </c>
      <c r="F570" s="170">
        <v>567166000</v>
      </c>
      <c r="G570" s="171">
        <v>515605455</v>
      </c>
      <c r="H570" s="135">
        <v>87.745000000000005</v>
      </c>
      <c r="I570" s="172">
        <v>31120894</v>
      </c>
      <c r="J570" s="172"/>
      <c r="K570" s="135" t="s">
        <v>550</v>
      </c>
      <c r="L570" s="135"/>
      <c r="M570" s="135" t="s">
        <v>10538</v>
      </c>
      <c r="N570" s="135"/>
      <c r="O570" s="135" t="s">
        <v>10539</v>
      </c>
      <c r="P570" s="135" t="s">
        <v>10520</v>
      </c>
      <c r="Q570" s="135" t="s">
        <v>10536</v>
      </c>
      <c r="R570" s="135" t="s">
        <v>10537</v>
      </c>
    </row>
    <row r="571" spans="1:18" ht="19.5" hidden="1" customHeight="1">
      <c r="A571" s="136">
        <v>253</v>
      </c>
      <c r="B571" s="135" t="s">
        <v>10544</v>
      </c>
      <c r="C571" s="135" t="s">
        <v>10543</v>
      </c>
      <c r="D571" s="135" t="s">
        <v>5713</v>
      </c>
      <c r="E571" s="135" t="s">
        <v>5709</v>
      </c>
      <c r="F571" s="170">
        <v>5563628000</v>
      </c>
      <c r="G571" s="171">
        <v>5057843636</v>
      </c>
      <c r="H571" s="135"/>
      <c r="I571" s="172"/>
      <c r="J571" s="172"/>
      <c r="K571" s="135" t="s">
        <v>10545</v>
      </c>
      <c r="L571" s="135" t="s">
        <v>10539</v>
      </c>
      <c r="M571" s="135" t="s">
        <v>10546</v>
      </c>
      <c r="N571" s="135"/>
      <c r="O571" s="135"/>
      <c r="P571" s="135" t="s">
        <v>10546</v>
      </c>
      <c r="Q571" s="135" t="s">
        <v>10494</v>
      </c>
      <c r="R571" s="135" t="s">
        <v>10537</v>
      </c>
    </row>
    <row r="572" spans="1:18" ht="19.5" hidden="1" customHeight="1">
      <c r="A572" s="136">
        <v>252</v>
      </c>
      <c r="B572" s="135" t="s">
        <v>10548</v>
      </c>
      <c r="C572" s="135" t="s">
        <v>10547</v>
      </c>
      <c r="D572" s="135" t="s">
        <v>10549</v>
      </c>
      <c r="E572" s="135" t="s">
        <v>5709</v>
      </c>
      <c r="F572" s="170"/>
      <c r="G572" s="171">
        <v>522532728</v>
      </c>
      <c r="H572" s="135"/>
      <c r="I572" s="172">
        <v>0</v>
      </c>
      <c r="J572" s="172"/>
      <c r="K572" s="135" t="s">
        <v>440</v>
      </c>
      <c r="L572" s="135"/>
      <c r="M572" s="135" t="s">
        <v>10550</v>
      </c>
      <c r="N572" s="135"/>
      <c r="O572" s="135" t="s">
        <v>10534</v>
      </c>
      <c r="P572" s="135" t="s">
        <v>10514</v>
      </c>
      <c r="Q572" s="135" t="s">
        <v>10551</v>
      </c>
      <c r="R572" s="135" t="s">
        <v>10537</v>
      </c>
    </row>
    <row r="573" spans="1:18" ht="19.5" hidden="1" customHeight="1">
      <c r="A573" s="136">
        <v>251</v>
      </c>
      <c r="B573" s="135" t="s">
        <v>785</v>
      </c>
      <c r="C573" s="135" t="s">
        <v>7581</v>
      </c>
      <c r="D573" s="135" t="s">
        <v>5713</v>
      </c>
      <c r="E573" s="135" t="s">
        <v>5709</v>
      </c>
      <c r="F573" s="170">
        <v>899203000</v>
      </c>
      <c r="G573" s="171">
        <v>817457273</v>
      </c>
      <c r="H573" s="135">
        <v>87.745000000000005</v>
      </c>
      <c r="I573" s="172">
        <v>37087151</v>
      </c>
      <c r="J573" s="172"/>
      <c r="K573" s="135" t="s">
        <v>345</v>
      </c>
      <c r="L573" s="135"/>
      <c r="M573" s="135" t="s">
        <v>10552</v>
      </c>
      <c r="N573" s="135"/>
      <c r="O573" s="135" t="s">
        <v>10553</v>
      </c>
      <c r="P573" s="135" t="s">
        <v>10534</v>
      </c>
      <c r="Q573" s="135" t="s">
        <v>10554</v>
      </c>
      <c r="R573" s="135" t="s">
        <v>10537</v>
      </c>
    </row>
    <row r="574" spans="1:18" ht="19.5" hidden="1" customHeight="1">
      <c r="A574" s="136">
        <v>250</v>
      </c>
      <c r="B574" s="135" t="s">
        <v>839</v>
      </c>
      <c r="C574" s="135" t="s">
        <v>7584</v>
      </c>
      <c r="D574" s="135" t="s">
        <v>5713</v>
      </c>
      <c r="E574" s="135" t="s">
        <v>5709</v>
      </c>
      <c r="F574" s="170">
        <v>720451000</v>
      </c>
      <c r="G574" s="171">
        <v>654955455</v>
      </c>
      <c r="H574" s="135">
        <v>87.745000000000005</v>
      </c>
      <c r="I574" s="172">
        <v>36775462</v>
      </c>
      <c r="J574" s="172"/>
      <c r="K574" s="135" t="s">
        <v>476</v>
      </c>
      <c r="L574" s="135"/>
      <c r="M574" s="135" t="s">
        <v>10552</v>
      </c>
      <c r="N574" s="135"/>
      <c r="O574" s="135" t="s">
        <v>10555</v>
      </c>
      <c r="P574" s="135" t="s">
        <v>10534</v>
      </c>
      <c r="Q574" s="135" t="s">
        <v>10554</v>
      </c>
      <c r="R574" s="135" t="s">
        <v>10537</v>
      </c>
    </row>
    <row r="575" spans="1:18" ht="19.5" hidden="1" customHeight="1">
      <c r="A575" s="136">
        <v>249</v>
      </c>
      <c r="B575" s="135" t="s">
        <v>739</v>
      </c>
      <c r="C575" s="135" t="s">
        <v>7542</v>
      </c>
      <c r="D575" s="135" t="s">
        <v>5713</v>
      </c>
      <c r="E575" s="135" t="s">
        <v>5709</v>
      </c>
      <c r="F575" s="170">
        <v>833734000</v>
      </c>
      <c r="G575" s="171">
        <v>757940000</v>
      </c>
      <c r="H575" s="135">
        <v>87.745000000000005</v>
      </c>
      <c r="I575" s="172">
        <v>48398861</v>
      </c>
      <c r="J575" s="172"/>
      <c r="K575" s="135" t="s">
        <v>440</v>
      </c>
      <c r="L575" s="135"/>
      <c r="M575" s="135" t="s">
        <v>10550</v>
      </c>
      <c r="N575" s="135"/>
      <c r="O575" s="135" t="s">
        <v>10534</v>
      </c>
      <c r="P575" s="135" t="s">
        <v>10514</v>
      </c>
      <c r="Q575" s="135" t="s">
        <v>10551</v>
      </c>
      <c r="R575" s="135" t="s">
        <v>10556</v>
      </c>
    </row>
    <row r="576" spans="1:18" ht="19.5" hidden="1" customHeight="1">
      <c r="A576" s="136">
        <v>248</v>
      </c>
      <c r="B576" s="135" t="s">
        <v>838</v>
      </c>
      <c r="C576" s="135" t="s">
        <v>7595</v>
      </c>
      <c r="D576" s="135" t="s">
        <v>7162</v>
      </c>
      <c r="E576" s="135" t="s">
        <v>5709</v>
      </c>
      <c r="F576" s="170">
        <v>840431000</v>
      </c>
      <c r="G576" s="171">
        <v>764028182</v>
      </c>
      <c r="H576" s="135">
        <v>87.745000000000005</v>
      </c>
      <c r="I576" s="172">
        <v>44532666</v>
      </c>
      <c r="J576" s="172"/>
      <c r="K576" s="135" t="s">
        <v>440</v>
      </c>
      <c r="L576" s="135"/>
      <c r="M576" s="135" t="s">
        <v>10552</v>
      </c>
      <c r="N576" s="135"/>
      <c r="O576" s="135" t="s">
        <v>10555</v>
      </c>
      <c r="P576" s="135" t="s">
        <v>10534</v>
      </c>
      <c r="Q576" s="135" t="s">
        <v>10554</v>
      </c>
      <c r="R576" s="135" t="s">
        <v>10556</v>
      </c>
    </row>
    <row r="577" spans="1:18" ht="19.5" hidden="1" customHeight="1">
      <c r="A577" s="136">
        <v>247</v>
      </c>
      <c r="B577" s="135" t="s">
        <v>734</v>
      </c>
      <c r="C577" s="135" t="s">
        <v>7538</v>
      </c>
      <c r="D577" s="135" t="s">
        <v>7539</v>
      </c>
      <c r="E577" s="135" t="s">
        <v>5709</v>
      </c>
      <c r="F577" s="170">
        <v>673354000</v>
      </c>
      <c r="G577" s="171">
        <v>612140000</v>
      </c>
      <c r="H577" s="135">
        <v>87.745000000000005</v>
      </c>
      <c r="I577" s="172">
        <v>33199589</v>
      </c>
      <c r="J577" s="172"/>
      <c r="K577" s="135" t="s">
        <v>414</v>
      </c>
      <c r="L577" s="135"/>
      <c r="M577" s="135" t="s">
        <v>10550</v>
      </c>
      <c r="N577" s="135"/>
      <c r="O577" s="135" t="s">
        <v>10557</v>
      </c>
      <c r="P577" s="135" t="s">
        <v>10514</v>
      </c>
      <c r="Q577" s="135" t="s">
        <v>10551</v>
      </c>
      <c r="R577" s="135" t="s">
        <v>10556</v>
      </c>
    </row>
    <row r="578" spans="1:18" ht="19.5" hidden="1" customHeight="1">
      <c r="A578" s="136">
        <v>246</v>
      </c>
      <c r="B578" s="135" t="s">
        <v>798</v>
      </c>
      <c r="C578" s="135" t="s">
        <v>7591</v>
      </c>
      <c r="D578" s="135" t="s">
        <v>5901</v>
      </c>
      <c r="E578" s="135" t="s">
        <v>5709</v>
      </c>
      <c r="F578" s="170">
        <v>823151000</v>
      </c>
      <c r="G578" s="171">
        <v>748319091</v>
      </c>
      <c r="H578" s="135">
        <v>87.745000000000005</v>
      </c>
      <c r="I578" s="172">
        <v>41001732</v>
      </c>
      <c r="J578" s="172"/>
      <c r="K578" s="135" t="s">
        <v>379</v>
      </c>
      <c r="L578" s="135"/>
      <c r="M578" s="135" t="s">
        <v>10552</v>
      </c>
      <c r="N578" s="135"/>
      <c r="O578" s="135" t="s">
        <v>10555</v>
      </c>
      <c r="P578" s="135" t="s">
        <v>10534</v>
      </c>
      <c r="Q578" s="135" t="s">
        <v>10554</v>
      </c>
      <c r="R578" s="135" t="s">
        <v>10556</v>
      </c>
    </row>
    <row r="579" spans="1:18" ht="19.5" hidden="1" customHeight="1">
      <c r="A579" s="136">
        <v>245</v>
      </c>
      <c r="B579" s="135" t="s">
        <v>780</v>
      </c>
      <c r="C579" s="135" t="s">
        <v>7577</v>
      </c>
      <c r="D579" s="135" t="s">
        <v>7578</v>
      </c>
      <c r="E579" s="135" t="s">
        <v>5709</v>
      </c>
      <c r="F579" s="170">
        <v>679465000</v>
      </c>
      <c r="G579" s="171">
        <v>617695455</v>
      </c>
      <c r="H579" s="135">
        <v>87.745000000000005</v>
      </c>
      <c r="I579" s="172">
        <v>36740345</v>
      </c>
      <c r="J579" s="172"/>
      <c r="K579" s="135" t="s">
        <v>481</v>
      </c>
      <c r="L579" s="135"/>
      <c r="M579" s="135" t="s">
        <v>10552</v>
      </c>
      <c r="N579" s="135"/>
      <c r="O579" s="135" t="s">
        <v>10558</v>
      </c>
      <c r="P579" s="135" t="s">
        <v>10534</v>
      </c>
      <c r="Q579" s="135" t="s">
        <v>10559</v>
      </c>
      <c r="R579" s="135" t="s">
        <v>10556</v>
      </c>
    </row>
    <row r="580" spans="1:18" ht="19.5" hidden="1" customHeight="1">
      <c r="A580" s="136">
        <v>244</v>
      </c>
      <c r="B580" s="135" t="s">
        <v>781</v>
      </c>
      <c r="C580" s="135" t="s">
        <v>7573</v>
      </c>
      <c r="D580" s="135" t="s">
        <v>5901</v>
      </c>
      <c r="E580" s="135" t="s">
        <v>5709</v>
      </c>
      <c r="F580" s="170">
        <v>569833000</v>
      </c>
      <c r="G580" s="171">
        <v>518030000</v>
      </c>
      <c r="H580" s="135">
        <v>87.745000000000005</v>
      </c>
      <c r="I580" s="172">
        <v>15018279</v>
      </c>
      <c r="J580" s="172"/>
      <c r="K580" s="135" t="s">
        <v>481</v>
      </c>
      <c r="L580" s="135"/>
      <c r="M580" s="135" t="s">
        <v>10552</v>
      </c>
      <c r="N580" s="135"/>
      <c r="O580" s="135" t="s">
        <v>10558</v>
      </c>
      <c r="P580" s="135" t="s">
        <v>10534</v>
      </c>
      <c r="Q580" s="135" t="s">
        <v>10560</v>
      </c>
      <c r="R580" s="135" t="s">
        <v>10556</v>
      </c>
    </row>
    <row r="581" spans="1:18" ht="19.5" hidden="1" customHeight="1">
      <c r="A581" s="136">
        <v>243</v>
      </c>
      <c r="B581" s="135" t="s">
        <v>762</v>
      </c>
      <c r="C581" s="135" t="s">
        <v>7587</v>
      </c>
      <c r="D581" s="135" t="s">
        <v>5901</v>
      </c>
      <c r="E581" s="135" t="s">
        <v>5709</v>
      </c>
      <c r="F581" s="170">
        <v>789610000</v>
      </c>
      <c r="G581" s="171">
        <v>717830000</v>
      </c>
      <c r="H581" s="135">
        <v>87.745000000000005</v>
      </c>
      <c r="I581" s="172">
        <v>44469406</v>
      </c>
      <c r="J581" s="172"/>
      <c r="K581" s="135" t="s">
        <v>481</v>
      </c>
      <c r="L581" s="135"/>
      <c r="M581" s="135" t="s">
        <v>10552</v>
      </c>
      <c r="N581" s="135"/>
      <c r="O581" s="135" t="s">
        <v>10558</v>
      </c>
      <c r="P581" s="135" t="s">
        <v>10534</v>
      </c>
      <c r="Q581" s="135" t="s">
        <v>10554</v>
      </c>
      <c r="R581" s="135" t="s">
        <v>10556</v>
      </c>
    </row>
    <row r="582" spans="1:18" ht="19.5" hidden="1" customHeight="1">
      <c r="A582" s="136">
        <v>242</v>
      </c>
      <c r="B582" s="135" t="s">
        <v>792</v>
      </c>
      <c r="C582" s="135" t="s">
        <v>7570</v>
      </c>
      <c r="D582" s="135" t="s">
        <v>5713</v>
      </c>
      <c r="E582" s="135" t="s">
        <v>5709</v>
      </c>
      <c r="F582" s="170">
        <v>1132093000</v>
      </c>
      <c r="G582" s="171">
        <v>1029175454</v>
      </c>
      <c r="H582" s="135">
        <v>86.745000000000005</v>
      </c>
      <c r="I582" s="172">
        <v>32623643</v>
      </c>
      <c r="J582" s="172">
        <v>1002515760</v>
      </c>
      <c r="K582" s="135" t="s">
        <v>521</v>
      </c>
      <c r="L582" s="135"/>
      <c r="M582" s="135" t="s">
        <v>10552</v>
      </c>
      <c r="N582" s="135"/>
      <c r="O582" s="135" t="s">
        <v>10561</v>
      </c>
      <c r="P582" s="135" t="s">
        <v>10554</v>
      </c>
      <c r="Q582" s="135" t="s">
        <v>10562</v>
      </c>
      <c r="R582" s="135" t="s">
        <v>10556</v>
      </c>
    </row>
    <row r="583" spans="1:18" ht="19.5" hidden="1" customHeight="1">
      <c r="A583" s="136">
        <v>241</v>
      </c>
      <c r="B583" s="135" t="s">
        <v>10564</v>
      </c>
      <c r="C583" s="135" t="s">
        <v>10563</v>
      </c>
      <c r="D583" s="135" t="s">
        <v>5713</v>
      </c>
      <c r="E583" s="135" t="s">
        <v>5709</v>
      </c>
      <c r="F583" s="170"/>
      <c r="G583" s="171">
        <v>1029175454</v>
      </c>
      <c r="H583" s="135"/>
      <c r="I583" s="172">
        <v>0</v>
      </c>
      <c r="J583" s="172"/>
      <c r="K583" s="135" t="s">
        <v>521</v>
      </c>
      <c r="L583" s="135"/>
      <c r="M583" s="135" t="s">
        <v>10565</v>
      </c>
      <c r="N583" s="135"/>
      <c r="O583" s="135" t="s">
        <v>10566</v>
      </c>
      <c r="P583" s="135" t="s">
        <v>10567</v>
      </c>
      <c r="Q583" s="135" t="s">
        <v>10568</v>
      </c>
      <c r="R583" s="135" t="s">
        <v>10569</v>
      </c>
    </row>
    <row r="584" spans="1:18" ht="19.5" hidden="1" customHeight="1">
      <c r="A584" s="136">
        <v>240</v>
      </c>
      <c r="B584" s="135" t="s">
        <v>813</v>
      </c>
      <c r="C584" s="135" t="s">
        <v>7609</v>
      </c>
      <c r="D584" s="135" t="s">
        <v>6347</v>
      </c>
      <c r="E584" s="135" t="s">
        <v>5709</v>
      </c>
      <c r="F584" s="170">
        <v>688780000</v>
      </c>
      <c r="G584" s="171">
        <v>626163637</v>
      </c>
      <c r="H584" s="135">
        <v>87.745000000000005</v>
      </c>
      <c r="I584" s="172">
        <v>37161907</v>
      </c>
      <c r="J584" s="172"/>
      <c r="K584" s="135" t="s">
        <v>550</v>
      </c>
      <c r="L584" s="135"/>
      <c r="M584" s="135" t="s">
        <v>10570</v>
      </c>
      <c r="N584" s="135"/>
      <c r="O584" s="135" t="s">
        <v>10558</v>
      </c>
      <c r="P584" s="135" t="s">
        <v>10539</v>
      </c>
      <c r="Q584" s="135" t="s">
        <v>10571</v>
      </c>
      <c r="R584" s="135" t="s">
        <v>10569</v>
      </c>
    </row>
    <row r="585" spans="1:18" ht="19.5" hidden="1" customHeight="1">
      <c r="A585" s="136">
        <v>239</v>
      </c>
      <c r="B585" s="135" t="s">
        <v>7448</v>
      </c>
      <c r="C585" s="135" t="s">
        <v>7447</v>
      </c>
      <c r="D585" s="135" t="s">
        <v>5713</v>
      </c>
      <c r="E585" s="135" t="s">
        <v>5709</v>
      </c>
      <c r="F585" s="170">
        <v>6626024000</v>
      </c>
      <c r="G585" s="171">
        <v>6168370000</v>
      </c>
      <c r="H585" s="135">
        <v>85.995000000000005</v>
      </c>
      <c r="I585" s="172">
        <v>359062108</v>
      </c>
      <c r="J585" s="172"/>
      <c r="K585" s="135" t="s">
        <v>5714</v>
      </c>
      <c r="L585" s="135"/>
      <c r="M585" s="135" t="s">
        <v>10572</v>
      </c>
      <c r="N585" s="135" t="s">
        <v>10572</v>
      </c>
      <c r="O585" s="135" t="s">
        <v>10460</v>
      </c>
      <c r="P585" s="135" t="s">
        <v>10428</v>
      </c>
      <c r="Q585" s="135" t="s">
        <v>10573</v>
      </c>
      <c r="R585" s="135" t="s">
        <v>10569</v>
      </c>
    </row>
    <row r="586" spans="1:18" ht="19.5" hidden="1" customHeight="1">
      <c r="A586" s="136">
        <v>238</v>
      </c>
      <c r="B586" s="135" t="s">
        <v>783</v>
      </c>
      <c r="C586" s="135" t="s">
        <v>7567</v>
      </c>
      <c r="D586" s="135" t="s">
        <v>6239</v>
      </c>
      <c r="E586" s="135" t="s">
        <v>5709</v>
      </c>
      <c r="F586" s="170">
        <v>827000000</v>
      </c>
      <c r="G586" s="171">
        <v>751818182</v>
      </c>
      <c r="H586" s="135">
        <v>87.745000000000005</v>
      </c>
      <c r="I586" s="172">
        <v>33556818</v>
      </c>
      <c r="J586" s="172">
        <v>722461890</v>
      </c>
      <c r="K586" s="135" t="s">
        <v>509</v>
      </c>
      <c r="L586" s="135"/>
      <c r="M586" s="135" t="s">
        <v>10552</v>
      </c>
      <c r="N586" s="135"/>
      <c r="O586" s="135" t="s">
        <v>10574</v>
      </c>
      <c r="P586" s="135" t="s">
        <v>10562</v>
      </c>
      <c r="Q586" s="135" t="s">
        <v>10575</v>
      </c>
      <c r="R586" s="135" t="s">
        <v>10569</v>
      </c>
    </row>
    <row r="587" spans="1:18" ht="19.5" hidden="1" customHeight="1">
      <c r="A587" s="136">
        <v>237</v>
      </c>
      <c r="B587" s="135" t="s">
        <v>751</v>
      </c>
      <c r="C587" s="135" t="s">
        <v>7602</v>
      </c>
      <c r="D587" s="135" t="s">
        <v>6632</v>
      </c>
      <c r="E587" s="135" t="s">
        <v>7603</v>
      </c>
      <c r="F587" s="170">
        <v>1783643000</v>
      </c>
      <c r="G587" s="171">
        <v>1621493636</v>
      </c>
      <c r="H587" s="135">
        <v>86.745000000000005</v>
      </c>
      <c r="I587" s="172"/>
      <c r="J587" s="172"/>
      <c r="K587" s="135" t="s">
        <v>397</v>
      </c>
      <c r="L587" s="135"/>
      <c r="M587" s="135" t="s">
        <v>10570</v>
      </c>
      <c r="N587" s="135"/>
      <c r="O587" s="135" t="s">
        <v>10574</v>
      </c>
      <c r="P587" s="135" t="s">
        <v>10571</v>
      </c>
      <c r="Q587" s="135" t="s">
        <v>10576</v>
      </c>
      <c r="R587" s="135" t="s">
        <v>10569</v>
      </c>
    </row>
    <row r="588" spans="1:18" ht="19.5" hidden="1" customHeight="1">
      <c r="A588" s="136">
        <v>236</v>
      </c>
      <c r="B588" s="135" t="s">
        <v>814</v>
      </c>
      <c r="C588" s="135" t="s">
        <v>7606</v>
      </c>
      <c r="D588" s="135" t="s">
        <v>7560</v>
      </c>
      <c r="E588" s="135" t="s">
        <v>5709</v>
      </c>
      <c r="F588" s="170">
        <v>988084000</v>
      </c>
      <c r="G588" s="171">
        <v>898258182</v>
      </c>
      <c r="H588" s="135">
        <v>87.745000000000005</v>
      </c>
      <c r="I588" s="172">
        <v>54402349</v>
      </c>
      <c r="J588" s="172"/>
      <c r="K588" s="135" t="s">
        <v>319</v>
      </c>
      <c r="L588" s="135"/>
      <c r="M588" s="135" t="s">
        <v>10570</v>
      </c>
      <c r="N588" s="135"/>
      <c r="O588" s="135" t="s">
        <v>10577</v>
      </c>
      <c r="P588" s="135" t="s">
        <v>10539</v>
      </c>
      <c r="Q588" s="135" t="s">
        <v>10571</v>
      </c>
      <c r="R588" s="135" t="s">
        <v>10569</v>
      </c>
    </row>
    <row r="589" spans="1:18" ht="19.5" hidden="1" customHeight="1">
      <c r="A589" s="136">
        <v>235</v>
      </c>
      <c r="B589" s="135" t="s">
        <v>801</v>
      </c>
      <c r="C589" s="135" t="s">
        <v>7598</v>
      </c>
      <c r="D589" s="135" t="s">
        <v>5901</v>
      </c>
      <c r="E589" s="135" t="s">
        <v>5709</v>
      </c>
      <c r="F589" s="170">
        <v>902484000</v>
      </c>
      <c r="G589" s="171">
        <v>820440000</v>
      </c>
      <c r="H589" s="135">
        <v>87.745000000000005</v>
      </c>
      <c r="I589" s="172">
        <v>22067767</v>
      </c>
      <c r="J589" s="172">
        <v>694470469</v>
      </c>
      <c r="K589" s="135" t="s">
        <v>533</v>
      </c>
      <c r="L589" s="135"/>
      <c r="M589" s="135" t="s">
        <v>10578</v>
      </c>
      <c r="N589" s="135"/>
      <c r="O589" s="135" t="s">
        <v>10579</v>
      </c>
      <c r="P589" s="135" t="s">
        <v>10567</v>
      </c>
      <c r="Q589" s="135" t="s">
        <v>10580</v>
      </c>
      <c r="R589" s="135" t="s">
        <v>10581</v>
      </c>
    </row>
    <row r="590" spans="1:18" ht="19.5" hidden="1" customHeight="1">
      <c r="A590" s="136">
        <v>234</v>
      </c>
      <c r="B590" s="135" t="s">
        <v>770</v>
      </c>
      <c r="C590" s="135" t="s">
        <v>7618</v>
      </c>
      <c r="D590" s="135" t="s">
        <v>6390</v>
      </c>
      <c r="E590" s="135" t="s">
        <v>5709</v>
      </c>
      <c r="F590" s="170">
        <v>885412000</v>
      </c>
      <c r="G590" s="171">
        <v>804920000</v>
      </c>
      <c r="H590" s="135">
        <v>87.745000000000005</v>
      </c>
      <c r="I590" s="172">
        <v>44272349</v>
      </c>
      <c r="J590" s="172"/>
      <c r="K590" s="135" t="s">
        <v>414</v>
      </c>
      <c r="L590" s="135"/>
      <c r="M590" s="135" t="s">
        <v>10565</v>
      </c>
      <c r="N590" s="135"/>
      <c r="O590" s="135" t="s">
        <v>10582</v>
      </c>
      <c r="P590" s="135" t="s">
        <v>10583</v>
      </c>
      <c r="Q590" s="135" t="s">
        <v>10584</v>
      </c>
      <c r="R590" s="135" t="s">
        <v>10581</v>
      </c>
    </row>
    <row r="591" spans="1:18" ht="19.5" hidden="1" customHeight="1">
      <c r="A591" s="136">
        <v>233</v>
      </c>
      <c r="B591" s="135" t="s">
        <v>753</v>
      </c>
      <c r="C591" s="135" t="s">
        <v>7621</v>
      </c>
      <c r="D591" s="135" t="s">
        <v>7162</v>
      </c>
      <c r="E591" s="135" t="s">
        <v>5709</v>
      </c>
      <c r="F591" s="170">
        <v>1425413000</v>
      </c>
      <c r="G591" s="171">
        <v>1295830000</v>
      </c>
      <c r="H591" s="135">
        <v>86.745000000000005</v>
      </c>
      <c r="I591" s="172">
        <v>87162026</v>
      </c>
      <c r="J591" s="172"/>
      <c r="K591" s="135" t="s">
        <v>420</v>
      </c>
      <c r="L591" s="135"/>
      <c r="M591" s="135" t="s">
        <v>10565</v>
      </c>
      <c r="N591" s="135"/>
      <c r="O591" s="135" t="s">
        <v>10585</v>
      </c>
      <c r="P591" s="135" t="s">
        <v>10583</v>
      </c>
      <c r="Q591" s="135" t="s">
        <v>10584</v>
      </c>
      <c r="R591" s="135" t="s">
        <v>10581</v>
      </c>
    </row>
    <row r="592" spans="1:18" ht="19.5" hidden="1" customHeight="1">
      <c r="A592" s="136">
        <v>232</v>
      </c>
      <c r="B592" s="135" t="s">
        <v>7625</v>
      </c>
      <c r="C592" s="135" t="s">
        <v>7624</v>
      </c>
      <c r="D592" s="135" t="s">
        <v>5901</v>
      </c>
      <c r="E592" s="135" t="s">
        <v>5709</v>
      </c>
      <c r="F592" s="170">
        <v>587757000</v>
      </c>
      <c r="G592" s="171">
        <v>534324545</v>
      </c>
      <c r="H592" s="135">
        <v>87.745000000000005</v>
      </c>
      <c r="I592" s="172">
        <v>13518888</v>
      </c>
      <c r="J592" s="172">
        <v>502203521</v>
      </c>
      <c r="K592" s="135" t="s">
        <v>7626</v>
      </c>
      <c r="L592" s="135"/>
      <c r="M592" s="135" t="s">
        <v>10565</v>
      </c>
      <c r="N592" s="135"/>
      <c r="O592" s="135" t="s">
        <v>10586</v>
      </c>
      <c r="P592" s="135" t="s">
        <v>10583</v>
      </c>
      <c r="Q592" s="135" t="s">
        <v>10584</v>
      </c>
      <c r="R592" s="135" t="s">
        <v>10587</v>
      </c>
    </row>
    <row r="593" spans="1:18" ht="19.5" hidden="1" customHeight="1">
      <c r="A593" s="136">
        <v>231</v>
      </c>
      <c r="B593" s="135" t="s">
        <v>821</v>
      </c>
      <c r="C593" s="135" t="s">
        <v>7650</v>
      </c>
      <c r="D593" s="135" t="s">
        <v>6278</v>
      </c>
      <c r="E593" s="135" t="s">
        <v>5709</v>
      </c>
      <c r="F593" s="170">
        <v>763425000</v>
      </c>
      <c r="G593" s="171">
        <v>694022727</v>
      </c>
      <c r="H593" s="135">
        <v>87.745000000000005</v>
      </c>
      <c r="I593" s="172">
        <v>45865793</v>
      </c>
      <c r="J593" s="172"/>
      <c r="K593" s="135" t="s">
        <v>6178</v>
      </c>
      <c r="L593" s="135"/>
      <c r="M593" s="135" t="s">
        <v>10588</v>
      </c>
      <c r="N593" s="135"/>
      <c r="O593" s="135" t="s">
        <v>10589</v>
      </c>
      <c r="P593" s="135" t="s">
        <v>10577</v>
      </c>
      <c r="Q593" s="135" t="s">
        <v>10582</v>
      </c>
      <c r="R593" s="135" t="s">
        <v>10590</v>
      </c>
    </row>
    <row r="594" spans="1:18" ht="19.5" hidden="1" customHeight="1">
      <c r="A594" s="136">
        <v>230</v>
      </c>
      <c r="B594" s="135" t="s">
        <v>758</v>
      </c>
      <c r="C594" s="135" t="s">
        <v>7647</v>
      </c>
      <c r="D594" s="135" t="s">
        <v>6177</v>
      </c>
      <c r="E594" s="135" t="s">
        <v>5709</v>
      </c>
      <c r="F594" s="170">
        <v>714487000</v>
      </c>
      <c r="G594" s="171">
        <v>649533636</v>
      </c>
      <c r="H594" s="135">
        <v>87.745000000000005</v>
      </c>
      <c r="I594" s="172">
        <v>37791946</v>
      </c>
      <c r="J594" s="172"/>
      <c r="K594" s="135" t="s">
        <v>345</v>
      </c>
      <c r="L594" s="135"/>
      <c r="M594" s="135" t="s">
        <v>10588</v>
      </c>
      <c r="N594" s="135"/>
      <c r="O594" s="135" t="s">
        <v>10589</v>
      </c>
      <c r="P594" s="135" t="s">
        <v>10577</v>
      </c>
      <c r="Q594" s="135" t="s">
        <v>10591</v>
      </c>
      <c r="R594" s="135" t="s">
        <v>10590</v>
      </c>
    </row>
    <row r="595" spans="1:18" ht="19.5" hidden="1" customHeight="1">
      <c r="A595" s="136">
        <v>229</v>
      </c>
      <c r="B595" s="135" t="s">
        <v>10593</v>
      </c>
      <c r="C595" s="135" t="s">
        <v>10592</v>
      </c>
      <c r="D595" s="135" t="s">
        <v>10594</v>
      </c>
      <c r="E595" s="135" t="s">
        <v>5709</v>
      </c>
      <c r="F595" s="170"/>
      <c r="G595" s="171">
        <v>820440000</v>
      </c>
      <c r="H595" s="135"/>
      <c r="I595" s="172">
        <v>0</v>
      </c>
      <c r="J595" s="172"/>
      <c r="K595" s="135" t="s">
        <v>533</v>
      </c>
      <c r="L595" s="135"/>
      <c r="M595" s="135" t="s">
        <v>10588</v>
      </c>
      <c r="N595" s="135"/>
      <c r="O595" s="135" t="s">
        <v>10595</v>
      </c>
      <c r="P595" s="135" t="s">
        <v>10582</v>
      </c>
      <c r="Q595" s="135" t="s">
        <v>10596</v>
      </c>
      <c r="R595" s="135" t="s">
        <v>10590</v>
      </c>
    </row>
    <row r="596" spans="1:18" ht="19.5" hidden="1" customHeight="1">
      <c r="A596" s="136">
        <v>228</v>
      </c>
      <c r="B596" s="135" t="s">
        <v>3088</v>
      </c>
      <c r="C596" s="135" t="s">
        <v>7662</v>
      </c>
      <c r="D596" s="135" t="s">
        <v>6239</v>
      </c>
      <c r="E596" s="135" t="s">
        <v>5711</v>
      </c>
      <c r="F596" s="170">
        <v>1309730000</v>
      </c>
      <c r="G596" s="171">
        <v>1190663636</v>
      </c>
      <c r="H596" s="135">
        <v>86.745000000000005</v>
      </c>
      <c r="I596" s="172">
        <v>63457743</v>
      </c>
      <c r="J596" s="172"/>
      <c r="K596" s="135" t="s">
        <v>6178</v>
      </c>
      <c r="L596" s="135"/>
      <c r="M596" s="135" t="s">
        <v>10597</v>
      </c>
      <c r="N596" s="135" t="s">
        <v>10597</v>
      </c>
      <c r="O596" s="135" t="s">
        <v>10598</v>
      </c>
      <c r="P596" s="135" t="s">
        <v>10599</v>
      </c>
      <c r="Q596" s="135" t="s">
        <v>10574</v>
      </c>
      <c r="R596" s="135" t="s">
        <v>10600</v>
      </c>
    </row>
    <row r="597" spans="1:18" ht="19.5" hidden="1" customHeight="1">
      <c r="A597" s="136">
        <v>227</v>
      </c>
      <c r="B597" s="135" t="s">
        <v>759</v>
      </c>
      <c r="C597" s="135" t="s">
        <v>7634</v>
      </c>
      <c r="D597" s="135" t="s">
        <v>7635</v>
      </c>
      <c r="E597" s="135" t="s">
        <v>5709</v>
      </c>
      <c r="F597" s="170">
        <v>966304000</v>
      </c>
      <c r="G597" s="171">
        <v>878458182</v>
      </c>
      <c r="H597" s="135">
        <v>87.745000000000005</v>
      </c>
      <c r="I597" s="172">
        <v>52745983</v>
      </c>
      <c r="J597" s="172"/>
      <c r="K597" s="135" t="s">
        <v>479</v>
      </c>
      <c r="L597" s="135"/>
      <c r="M597" s="135" t="s">
        <v>10601</v>
      </c>
      <c r="N597" s="135"/>
      <c r="O597" s="135" t="s">
        <v>10602</v>
      </c>
      <c r="P597" s="135" t="s">
        <v>10558</v>
      </c>
      <c r="Q597" s="135" t="s">
        <v>10603</v>
      </c>
      <c r="R597" s="135" t="s">
        <v>10600</v>
      </c>
    </row>
    <row r="598" spans="1:18" ht="19.5" hidden="1" customHeight="1">
      <c r="A598" s="136">
        <v>226</v>
      </c>
      <c r="B598" s="135" t="s">
        <v>777</v>
      </c>
      <c r="C598" s="135" t="s">
        <v>7691</v>
      </c>
      <c r="D598" s="135" t="s">
        <v>6901</v>
      </c>
      <c r="E598" s="135" t="s">
        <v>5709</v>
      </c>
      <c r="F598" s="170">
        <v>1164317000</v>
      </c>
      <c r="G598" s="171">
        <v>1058470000</v>
      </c>
      <c r="H598" s="135">
        <v>86.745000000000005</v>
      </c>
      <c r="I598" s="172">
        <v>58381440</v>
      </c>
      <c r="J598" s="172">
        <v>1053183135</v>
      </c>
      <c r="K598" s="135" t="s">
        <v>501</v>
      </c>
      <c r="L598" s="135"/>
      <c r="M598" s="135" t="s">
        <v>10597</v>
      </c>
      <c r="N598" s="135"/>
      <c r="O598" s="135" t="s">
        <v>10604</v>
      </c>
      <c r="P598" s="135" t="s">
        <v>10599</v>
      </c>
      <c r="Q598" s="135" t="s">
        <v>10574</v>
      </c>
      <c r="R598" s="135" t="s">
        <v>10600</v>
      </c>
    </row>
    <row r="599" spans="1:18" ht="19.5" hidden="1" customHeight="1">
      <c r="A599" s="136">
        <v>225</v>
      </c>
      <c r="B599" s="135" t="s">
        <v>754</v>
      </c>
      <c r="C599" s="135" t="s">
        <v>7674</v>
      </c>
      <c r="D599" s="135" t="s">
        <v>7254</v>
      </c>
      <c r="E599" s="135" t="s">
        <v>5709</v>
      </c>
      <c r="F599" s="170">
        <v>554884000</v>
      </c>
      <c r="G599" s="171">
        <v>504440000</v>
      </c>
      <c r="H599" s="135">
        <v>87.745000000000005</v>
      </c>
      <c r="I599" s="172">
        <v>36838220</v>
      </c>
      <c r="J599" s="172"/>
      <c r="K599" s="135" t="s">
        <v>345</v>
      </c>
      <c r="L599" s="135"/>
      <c r="M599" s="135" t="s">
        <v>10597</v>
      </c>
      <c r="N599" s="135"/>
      <c r="O599" s="135" t="s">
        <v>10598</v>
      </c>
      <c r="P599" s="135" t="s">
        <v>10599</v>
      </c>
      <c r="Q599" s="135" t="s">
        <v>10574</v>
      </c>
      <c r="R599" s="135" t="s">
        <v>10600</v>
      </c>
    </row>
    <row r="600" spans="1:18" ht="19.5" hidden="1" customHeight="1">
      <c r="A600" s="136">
        <v>224</v>
      </c>
      <c r="B600" s="135" t="s">
        <v>755</v>
      </c>
      <c r="C600" s="135" t="s">
        <v>7656</v>
      </c>
      <c r="D600" s="135" t="s">
        <v>6177</v>
      </c>
      <c r="E600" s="135" t="s">
        <v>5709</v>
      </c>
      <c r="F600" s="170">
        <v>2521871000</v>
      </c>
      <c r="G600" s="171">
        <v>2292610000</v>
      </c>
      <c r="H600" s="135">
        <v>86.745000000000005</v>
      </c>
      <c r="I600" s="172">
        <v>119364075</v>
      </c>
      <c r="J600" s="172"/>
      <c r="K600" s="135" t="s">
        <v>345</v>
      </c>
      <c r="L600" s="135"/>
      <c r="M600" s="135" t="s">
        <v>10597</v>
      </c>
      <c r="N600" s="135"/>
      <c r="O600" s="135" t="s">
        <v>10598</v>
      </c>
      <c r="P600" s="135" t="s">
        <v>10599</v>
      </c>
      <c r="Q600" s="135" t="s">
        <v>10605</v>
      </c>
      <c r="R600" s="135" t="s">
        <v>10600</v>
      </c>
    </row>
    <row r="601" spans="1:18" ht="19.5" hidden="1" customHeight="1">
      <c r="A601" s="136">
        <v>223</v>
      </c>
      <c r="B601" s="135" t="s">
        <v>771</v>
      </c>
      <c r="C601" s="135" t="s">
        <v>7659</v>
      </c>
      <c r="D601" s="135" t="s">
        <v>6177</v>
      </c>
      <c r="E601" s="135" t="s">
        <v>5709</v>
      </c>
      <c r="F601" s="170">
        <v>978917000</v>
      </c>
      <c r="G601" s="171">
        <v>889924545</v>
      </c>
      <c r="H601" s="135">
        <v>87.745000000000005</v>
      </c>
      <c r="I601" s="172">
        <v>52266819</v>
      </c>
      <c r="J601" s="172"/>
      <c r="K601" s="135" t="s">
        <v>345</v>
      </c>
      <c r="L601" s="135"/>
      <c r="M601" s="135" t="s">
        <v>10597</v>
      </c>
      <c r="N601" s="135"/>
      <c r="O601" s="135" t="s">
        <v>10598</v>
      </c>
      <c r="P601" s="135" t="s">
        <v>10599</v>
      </c>
      <c r="Q601" s="135" t="s">
        <v>10606</v>
      </c>
      <c r="R601" s="135" t="s">
        <v>10600</v>
      </c>
    </row>
    <row r="602" spans="1:18" ht="19.5" hidden="1" customHeight="1">
      <c r="A602" s="136">
        <v>222</v>
      </c>
      <c r="B602" s="135" t="s">
        <v>7643</v>
      </c>
      <c r="C602" s="135" t="s">
        <v>7642</v>
      </c>
      <c r="D602" s="135" t="s">
        <v>5713</v>
      </c>
      <c r="E602" s="135" t="s">
        <v>5733</v>
      </c>
      <c r="F602" s="170">
        <v>7927528000</v>
      </c>
      <c r="G602" s="171">
        <v>7852162818</v>
      </c>
      <c r="H602" s="135">
        <v>85.495000000000005</v>
      </c>
      <c r="I602" s="172">
        <v>458422493</v>
      </c>
      <c r="J602" s="172">
        <v>5975717942</v>
      </c>
      <c r="K602" s="135" t="s">
        <v>5823</v>
      </c>
      <c r="L602" s="135"/>
      <c r="M602" s="135" t="s">
        <v>10601</v>
      </c>
      <c r="N602" s="135" t="s">
        <v>10601</v>
      </c>
      <c r="O602" s="135" t="s">
        <v>10607</v>
      </c>
      <c r="P602" s="135" t="s">
        <v>10558</v>
      </c>
      <c r="Q602" s="135" t="s">
        <v>10603</v>
      </c>
      <c r="R602" s="135" t="s">
        <v>10600</v>
      </c>
    </row>
    <row r="603" spans="1:18" ht="19.5" hidden="1" customHeight="1">
      <c r="A603" s="136">
        <v>221</v>
      </c>
      <c r="B603" s="135" t="s">
        <v>787</v>
      </c>
      <c r="C603" s="135" t="s">
        <v>7665</v>
      </c>
      <c r="D603" s="135" t="s">
        <v>6239</v>
      </c>
      <c r="E603" s="135" t="s">
        <v>5709</v>
      </c>
      <c r="F603" s="170">
        <v>581974000</v>
      </c>
      <c r="G603" s="171">
        <v>529067273</v>
      </c>
      <c r="H603" s="135">
        <v>87.745000000000005</v>
      </c>
      <c r="I603" s="172">
        <v>24077190</v>
      </c>
      <c r="J603" s="172"/>
      <c r="K603" s="135" t="s">
        <v>6178</v>
      </c>
      <c r="L603" s="135"/>
      <c r="M603" s="135" t="s">
        <v>10597</v>
      </c>
      <c r="N603" s="135"/>
      <c r="O603" s="135" t="s">
        <v>10598</v>
      </c>
      <c r="P603" s="135" t="s">
        <v>10599</v>
      </c>
      <c r="Q603" s="135" t="s">
        <v>10574</v>
      </c>
      <c r="R603" s="135" t="s">
        <v>10600</v>
      </c>
    </row>
    <row r="604" spans="1:18" ht="19.5" hidden="1" customHeight="1">
      <c r="A604" s="136">
        <v>220</v>
      </c>
      <c r="B604" s="135" t="s">
        <v>760</v>
      </c>
      <c r="C604" s="135" t="s">
        <v>7631</v>
      </c>
      <c r="D604" s="135" t="s">
        <v>6239</v>
      </c>
      <c r="E604" s="135" t="s">
        <v>5709</v>
      </c>
      <c r="F604" s="170">
        <v>649116000</v>
      </c>
      <c r="G604" s="171">
        <v>590105455</v>
      </c>
      <c r="H604" s="135">
        <v>87.745000000000005</v>
      </c>
      <c r="I604" s="172">
        <v>16803566</v>
      </c>
      <c r="J604" s="172"/>
      <c r="K604" s="135" t="s">
        <v>481</v>
      </c>
      <c r="L604" s="135"/>
      <c r="M604" s="135" t="s">
        <v>10601</v>
      </c>
      <c r="N604" s="135"/>
      <c r="O604" s="135" t="s">
        <v>10608</v>
      </c>
      <c r="P604" s="135" t="s">
        <v>10553</v>
      </c>
      <c r="Q604" s="135" t="s">
        <v>10609</v>
      </c>
      <c r="R604" s="135" t="s">
        <v>10600</v>
      </c>
    </row>
    <row r="605" spans="1:18" ht="19.5" hidden="1" customHeight="1">
      <c r="A605" s="136">
        <v>219</v>
      </c>
      <c r="B605" s="135" t="s">
        <v>788</v>
      </c>
      <c r="C605" s="135" t="s">
        <v>7668</v>
      </c>
      <c r="D605" s="135" t="s">
        <v>6239</v>
      </c>
      <c r="E605" s="135" t="s">
        <v>5709</v>
      </c>
      <c r="F605" s="170">
        <v>939975000</v>
      </c>
      <c r="G605" s="171">
        <v>854522727</v>
      </c>
      <c r="H605" s="135">
        <v>87.745000000000005</v>
      </c>
      <c r="I605" s="172">
        <v>45496789</v>
      </c>
      <c r="J605" s="172"/>
      <c r="K605" s="135" t="s">
        <v>6178</v>
      </c>
      <c r="L605" s="135"/>
      <c r="M605" s="135" t="s">
        <v>10597</v>
      </c>
      <c r="N605" s="135"/>
      <c r="O605" s="135" t="s">
        <v>10598</v>
      </c>
      <c r="P605" s="135" t="s">
        <v>10599</v>
      </c>
      <c r="Q605" s="135" t="s">
        <v>10574</v>
      </c>
      <c r="R605" s="135" t="s">
        <v>10600</v>
      </c>
    </row>
    <row r="606" spans="1:18" ht="19.5" hidden="1" customHeight="1">
      <c r="A606" s="136">
        <v>218</v>
      </c>
      <c r="B606" s="135" t="s">
        <v>757</v>
      </c>
      <c r="C606" s="135" t="s">
        <v>7671</v>
      </c>
      <c r="D606" s="135" t="s">
        <v>5713</v>
      </c>
      <c r="E606" s="135" t="s">
        <v>5709</v>
      </c>
      <c r="F606" s="170">
        <v>1957437000</v>
      </c>
      <c r="G606" s="171">
        <v>1779488182</v>
      </c>
      <c r="H606" s="135">
        <v>86.745000000000005</v>
      </c>
      <c r="I606" s="172">
        <v>85861966</v>
      </c>
      <c r="J606" s="172"/>
      <c r="K606" s="135" t="s">
        <v>476</v>
      </c>
      <c r="L606" s="135"/>
      <c r="M606" s="135" t="s">
        <v>10597</v>
      </c>
      <c r="N606" s="135"/>
      <c r="O606" s="135" t="s">
        <v>10598</v>
      </c>
      <c r="P606" s="135" t="s">
        <v>10599</v>
      </c>
      <c r="Q606" s="135" t="s">
        <v>10574</v>
      </c>
      <c r="R606" s="135" t="s">
        <v>10600</v>
      </c>
    </row>
    <row r="607" spans="1:18" ht="19.5" hidden="1" customHeight="1">
      <c r="A607" s="136">
        <v>217</v>
      </c>
      <c r="B607" s="135" t="s">
        <v>865</v>
      </c>
      <c r="C607" s="135" t="s">
        <v>7678</v>
      </c>
      <c r="D607" s="135" t="s">
        <v>5901</v>
      </c>
      <c r="E607" s="135" t="s">
        <v>5709</v>
      </c>
      <c r="F607" s="170">
        <v>592564000</v>
      </c>
      <c r="G607" s="171">
        <v>538694546</v>
      </c>
      <c r="H607" s="135">
        <v>87.745000000000005</v>
      </c>
      <c r="I607" s="172">
        <v>27317803</v>
      </c>
      <c r="J607" s="172"/>
      <c r="K607" s="135" t="s">
        <v>422</v>
      </c>
      <c r="L607" s="135"/>
      <c r="M607" s="135" t="s">
        <v>10597</v>
      </c>
      <c r="N607" s="135"/>
      <c r="O607" s="135" t="s">
        <v>10598</v>
      </c>
      <c r="P607" s="135" t="s">
        <v>10599</v>
      </c>
      <c r="Q607" s="135" t="s">
        <v>10574</v>
      </c>
      <c r="R607" s="135" t="s">
        <v>10600</v>
      </c>
    </row>
    <row r="608" spans="1:18" ht="19.5" hidden="1" customHeight="1">
      <c r="A608" s="136">
        <v>216</v>
      </c>
      <c r="B608" s="135" t="s">
        <v>800</v>
      </c>
      <c r="C608" s="135" t="s">
        <v>7694</v>
      </c>
      <c r="D608" s="135" t="s">
        <v>6177</v>
      </c>
      <c r="E608" s="135" t="s">
        <v>5709</v>
      </c>
      <c r="F608" s="170">
        <v>1160000000</v>
      </c>
      <c r="G608" s="171">
        <v>1054545455</v>
      </c>
      <c r="H608" s="135">
        <v>86.745000000000005</v>
      </c>
      <c r="I608" s="172">
        <v>51343153</v>
      </c>
      <c r="J608" s="172"/>
      <c r="K608" s="135" t="s">
        <v>345</v>
      </c>
      <c r="L608" s="135"/>
      <c r="M608" s="135" t="s">
        <v>10610</v>
      </c>
      <c r="N608" s="135"/>
      <c r="O608" s="135" t="s">
        <v>10602</v>
      </c>
      <c r="P608" s="135" t="s">
        <v>10589</v>
      </c>
      <c r="Q608" s="135" t="s">
        <v>10611</v>
      </c>
      <c r="R608" s="135" t="s">
        <v>10612</v>
      </c>
    </row>
    <row r="609" spans="1:18" ht="19.5" hidden="1" customHeight="1">
      <c r="A609" s="136">
        <v>215</v>
      </c>
      <c r="B609" s="135" t="s">
        <v>3073</v>
      </c>
      <c r="C609" s="135" t="s">
        <v>7638</v>
      </c>
      <c r="D609" s="135" t="s">
        <v>5713</v>
      </c>
      <c r="E609" s="135" t="s">
        <v>5730</v>
      </c>
      <c r="F609" s="170">
        <v>858200000</v>
      </c>
      <c r="G609" s="171">
        <v>796190910</v>
      </c>
      <c r="H609" s="135">
        <v>87.745000000000005</v>
      </c>
      <c r="I609" s="172">
        <v>25989211</v>
      </c>
      <c r="J609" s="172">
        <v>791041569</v>
      </c>
      <c r="K609" s="135" t="s">
        <v>6621</v>
      </c>
      <c r="L609" s="135"/>
      <c r="M609" s="135" t="s">
        <v>10601</v>
      </c>
      <c r="N609" s="135"/>
      <c r="O609" s="135" t="s">
        <v>10613</v>
      </c>
      <c r="P609" s="135" t="s">
        <v>10558</v>
      </c>
      <c r="Q609" s="135" t="s">
        <v>10603</v>
      </c>
      <c r="R609" s="135" t="s">
        <v>10612</v>
      </c>
    </row>
    <row r="610" spans="1:18" ht="19.5" hidden="1" customHeight="1">
      <c r="A610" s="136">
        <v>214</v>
      </c>
      <c r="B610" s="135" t="s">
        <v>863</v>
      </c>
      <c r="C610" s="135" t="s">
        <v>7653</v>
      </c>
      <c r="D610" s="135" t="s">
        <v>5713</v>
      </c>
      <c r="E610" s="135" t="s">
        <v>5709</v>
      </c>
      <c r="F610" s="170">
        <v>1079608000</v>
      </c>
      <c r="G610" s="171">
        <v>981462698</v>
      </c>
      <c r="H610" s="135">
        <v>87.745000000000005</v>
      </c>
      <c r="I610" s="172">
        <v>36321377</v>
      </c>
      <c r="J610" s="172">
        <v>960760607</v>
      </c>
      <c r="K610" s="135" t="s">
        <v>609</v>
      </c>
      <c r="L610" s="135"/>
      <c r="M610" s="135" t="s">
        <v>10588</v>
      </c>
      <c r="N610" s="135"/>
      <c r="O610" s="135" t="s">
        <v>10614</v>
      </c>
      <c r="P610" s="135" t="s">
        <v>10577</v>
      </c>
      <c r="Q610" s="135" t="s">
        <v>10582</v>
      </c>
      <c r="R610" s="135" t="s">
        <v>10612</v>
      </c>
    </row>
    <row r="611" spans="1:18" ht="19.5" hidden="1" customHeight="1">
      <c r="A611" s="136">
        <v>213</v>
      </c>
      <c r="B611" s="135" t="s">
        <v>862</v>
      </c>
      <c r="C611" s="135" t="s">
        <v>7709</v>
      </c>
      <c r="D611" s="135" t="s">
        <v>6246</v>
      </c>
      <c r="E611" s="135" t="s">
        <v>5709</v>
      </c>
      <c r="F611" s="170">
        <v>893181000</v>
      </c>
      <c r="G611" s="171">
        <v>811982727</v>
      </c>
      <c r="H611" s="135">
        <v>87.745000000000005</v>
      </c>
      <c r="I611" s="172">
        <v>47022514</v>
      </c>
      <c r="J611" s="172"/>
      <c r="K611" s="135" t="s">
        <v>6178</v>
      </c>
      <c r="L611" s="135"/>
      <c r="M611" s="135" t="s">
        <v>10615</v>
      </c>
      <c r="N611" s="135"/>
      <c r="O611" s="135" t="s">
        <v>10613</v>
      </c>
      <c r="P611" s="135" t="s">
        <v>10598</v>
      </c>
      <c r="Q611" s="135" t="s">
        <v>10616</v>
      </c>
      <c r="R611" s="135" t="s">
        <v>10617</v>
      </c>
    </row>
    <row r="612" spans="1:18" ht="19.5" hidden="1" customHeight="1">
      <c r="A612" s="136">
        <v>212</v>
      </c>
      <c r="B612" s="135" t="s">
        <v>790</v>
      </c>
      <c r="C612" s="135" t="s">
        <v>7728</v>
      </c>
      <c r="D612" s="135" t="s">
        <v>6239</v>
      </c>
      <c r="E612" s="135" t="s">
        <v>5709</v>
      </c>
      <c r="F612" s="170">
        <v>685831000</v>
      </c>
      <c r="G612" s="171">
        <v>623482727</v>
      </c>
      <c r="H612" s="135">
        <v>87.745000000000005</v>
      </c>
      <c r="I612" s="172">
        <v>33697429</v>
      </c>
      <c r="J612" s="172"/>
      <c r="K612" s="135" t="s">
        <v>6178</v>
      </c>
      <c r="L612" s="135"/>
      <c r="M612" s="135" t="s">
        <v>10615</v>
      </c>
      <c r="N612" s="135"/>
      <c r="O612" s="135" t="s">
        <v>10613</v>
      </c>
      <c r="P612" s="135" t="s">
        <v>10598</v>
      </c>
      <c r="Q612" s="135" t="s">
        <v>10616</v>
      </c>
      <c r="R612" s="135" t="s">
        <v>10617</v>
      </c>
    </row>
    <row r="613" spans="1:18" ht="19.5" hidden="1" customHeight="1">
      <c r="A613" s="136">
        <v>211</v>
      </c>
      <c r="B613" s="135" t="s">
        <v>860</v>
      </c>
      <c r="C613" s="135" t="s">
        <v>7712</v>
      </c>
      <c r="D613" s="135" t="s">
        <v>7250</v>
      </c>
      <c r="E613" s="135" t="s">
        <v>5709</v>
      </c>
      <c r="F613" s="170">
        <v>799264000</v>
      </c>
      <c r="G613" s="171">
        <v>726603636</v>
      </c>
      <c r="H613" s="135">
        <v>87.745000000000005</v>
      </c>
      <c r="I613" s="172">
        <v>37777144</v>
      </c>
      <c r="J613" s="172"/>
      <c r="K613" s="135" t="s">
        <v>422</v>
      </c>
      <c r="L613" s="135"/>
      <c r="M613" s="135" t="s">
        <v>10615</v>
      </c>
      <c r="N613" s="135"/>
      <c r="O613" s="135" t="s">
        <v>10613</v>
      </c>
      <c r="P613" s="135" t="s">
        <v>10598</v>
      </c>
      <c r="Q613" s="135" t="s">
        <v>10616</v>
      </c>
      <c r="R613" s="135" t="s">
        <v>10617</v>
      </c>
    </row>
    <row r="614" spans="1:18" ht="19.5" hidden="1" customHeight="1">
      <c r="A614" s="136">
        <v>210</v>
      </c>
      <c r="B614" s="135" t="s">
        <v>10619</v>
      </c>
      <c r="C614" s="135" t="s">
        <v>10618</v>
      </c>
      <c r="D614" s="135" t="s">
        <v>10620</v>
      </c>
      <c r="E614" s="135" t="s">
        <v>5709</v>
      </c>
      <c r="F614" s="170"/>
      <c r="G614" s="171">
        <v>726603636</v>
      </c>
      <c r="H614" s="135"/>
      <c r="I614" s="172"/>
      <c r="J614" s="172"/>
      <c r="K614" s="135" t="s">
        <v>422</v>
      </c>
      <c r="L614" s="135"/>
      <c r="M614" s="135" t="s">
        <v>10615</v>
      </c>
      <c r="N614" s="135"/>
      <c r="O614" s="135" t="s">
        <v>10613</v>
      </c>
      <c r="P614" s="135" t="s">
        <v>10598</v>
      </c>
      <c r="Q614" s="135" t="s">
        <v>10616</v>
      </c>
      <c r="R614" s="135" t="s">
        <v>10617</v>
      </c>
    </row>
    <row r="615" spans="1:18" ht="19.5" hidden="1" customHeight="1">
      <c r="A615" s="136">
        <v>209</v>
      </c>
      <c r="B615" s="135" t="s">
        <v>752</v>
      </c>
      <c r="C615" s="135" t="s">
        <v>7701</v>
      </c>
      <c r="D615" s="135" t="s">
        <v>6364</v>
      </c>
      <c r="E615" s="135" t="s">
        <v>5709</v>
      </c>
      <c r="F615" s="170">
        <v>916862000</v>
      </c>
      <c r="G615" s="171">
        <v>833510910</v>
      </c>
      <c r="H615" s="135">
        <v>87.745000000000005</v>
      </c>
      <c r="I615" s="172">
        <v>49668692</v>
      </c>
      <c r="J615" s="172"/>
      <c r="K615" s="135" t="s">
        <v>422</v>
      </c>
      <c r="L615" s="135"/>
      <c r="M615" s="135" t="s">
        <v>10610</v>
      </c>
      <c r="N615" s="135"/>
      <c r="O615" s="135" t="s">
        <v>10602</v>
      </c>
      <c r="P615" s="135" t="s">
        <v>10589</v>
      </c>
      <c r="Q615" s="135" t="s">
        <v>10621</v>
      </c>
      <c r="R615" s="135" t="s">
        <v>10617</v>
      </c>
    </row>
    <row r="616" spans="1:18" ht="19.5" hidden="1" customHeight="1">
      <c r="A616" s="136">
        <v>208</v>
      </c>
      <c r="B616" s="135" t="s">
        <v>799</v>
      </c>
      <c r="C616" s="135" t="s">
        <v>7697</v>
      </c>
      <c r="D616" s="135" t="s">
        <v>6364</v>
      </c>
      <c r="E616" s="135" t="s">
        <v>5709</v>
      </c>
      <c r="F616" s="170">
        <v>605526000</v>
      </c>
      <c r="G616" s="171">
        <v>550478182</v>
      </c>
      <c r="H616" s="135">
        <v>87.745000000000005</v>
      </c>
      <c r="I616" s="172">
        <v>36155113</v>
      </c>
      <c r="J616" s="172"/>
      <c r="K616" s="135" t="s">
        <v>422</v>
      </c>
      <c r="L616" s="135"/>
      <c r="M616" s="135" t="s">
        <v>10610</v>
      </c>
      <c r="N616" s="135"/>
      <c r="O616" s="135" t="s">
        <v>10602</v>
      </c>
      <c r="P616" s="135" t="s">
        <v>10589</v>
      </c>
      <c r="Q616" s="135" t="s">
        <v>10621</v>
      </c>
      <c r="R616" s="135" t="s">
        <v>10617</v>
      </c>
    </row>
    <row r="617" spans="1:18" ht="19.5" hidden="1" customHeight="1">
      <c r="A617" s="136">
        <v>207</v>
      </c>
      <c r="B617" s="135" t="s">
        <v>769</v>
      </c>
      <c r="C617" s="135" t="s">
        <v>7715</v>
      </c>
      <c r="D617" s="135" t="s">
        <v>7716</v>
      </c>
      <c r="E617" s="135" t="s">
        <v>5709</v>
      </c>
      <c r="F617" s="170">
        <v>5520218000</v>
      </c>
      <c r="G617" s="171">
        <v>5018380001</v>
      </c>
      <c r="H617" s="135">
        <v>85.995000000000005</v>
      </c>
      <c r="I617" s="172">
        <v>312223280</v>
      </c>
      <c r="J617" s="172"/>
      <c r="K617" s="135" t="s">
        <v>425</v>
      </c>
      <c r="L617" s="135"/>
      <c r="M617" s="135" t="s">
        <v>10615</v>
      </c>
      <c r="N617" s="135" t="s">
        <v>10615</v>
      </c>
      <c r="O617" s="135" t="s">
        <v>10622</v>
      </c>
      <c r="P617" s="135" t="s">
        <v>10598</v>
      </c>
      <c r="Q617" s="135" t="s">
        <v>10616</v>
      </c>
      <c r="R617" s="135" t="s">
        <v>10617</v>
      </c>
    </row>
    <row r="618" spans="1:18" ht="19.5" hidden="1" customHeight="1">
      <c r="A618" s="136">
        <v>206</v>
      </c>
      <c r="B618" s="135" t="s">
        <v>797</v>
      </c>
      <c r="C618" s="135" t="s">
        <v>7688</v>
      </c>
      <c r="D618" s="135" t="s">
        <v>5999</v>
      </c>
      <c r="E618" s="135" t="s">
        <v>5709</v>
      </c>
      <c r="F618" s="170">
        <v>574959000</v>
      </c>
      <c r="G618" s="171">
        <v>522690000</v>
      </c>
      <c r="H618" s="135">
        <v>87.745000000000005</v>
      </c>
      <c r="I618" s="172">
        <v>23080467</v>
      </c>
      <c r="J618" s="172">
        <v>502721500</v>
      </c>
      <c r="K618" s="135" t="s">
        <v>528</v>
      </c>
      <c r="L618" s="135"/>
      <c r="M618" s="135" t="s">
        <v>10597</v>
      </c>
      <c r="N618" s="135"/>
      <c r="O618" s="135" t="s">
        <v>10623</v>
      </c>
      <c r="P618" s="135" t="s">
        <v>10599</v>
      </c>
      <c r="Q618" s="135" t="s">
        <v>10574</v>
      </c>
      <c r="R618" s="135" t="s">
        <v>10617</v>
      </c>
    </row>
    <row r="619" spans="1:18" ht="19.5" hidden="1" customHeight="1">
      <c r="A619" s="136">
        <v>205</v>
      </c>
      <c r="B619" s="135" t="s">
        <v>793</v>
      </c>
      <c r="C619" s="135" t="s">
        <v>7719</v>
      </c>
      <c r="D619" s="135" t="s">
        <v>6278</v>
      </c>
      <c r="E619" s="135" t="s">
        <v>5709</v>
      </c>
      <c r="F619" s="170">
        <v>2119876000</v>
      </c>
      <c r="G619" s="171">
        <v>1927160000</v>
      </c>
      <c r="H619" s="135">
        <v>86.745000000000005</v>
      </c>
      <c r="I619" s="172">
        <v>76827965</v>
      </c>
      <c r="J619" s="172"/>
      <c r="K619" s="135" t="s">
        <v>379</v>
      </c>
      <c r="L619" s="135"/>
      <c r="M619" s="135" t="s">
        <v>10615</v>
      </c>
      <c r="N619" s="135"/>
      <c r="O619" s="135" t="s">
        <v>10624</v>
      </c>
      <c r="P619" s="135" t="s">
        <v>10598</v>
      </c>
      <c r="Q619" s="135" t="s">
        <v>10616</v>
      </c>
      <c r="R619" s="135" t="s">
        <v>10617</v>
      </c>
    </row>
    <row r="620" spans="1:18" ht="19.5" hidden="1" customHeight="1">
      <c r="A620" s="136">
        <v>204</v>
      </c>
      <c r="B620" s="135" t="s">
        <v>831</v>
      </c>
      <c r="C620" s="135" t="s">
        <v>7725</v>
      </c>
      <c r="D620" s="135" t="s">
        <v>6177</v>
      </c>
      <c r="E620" s="135" t="s">
        <v>5709</v>
      </c>
      <c r="F620" s="170">
        <v>1056446000</v>
      </c>
      <c r="G620" s="171">
        <v>960405455</v>
      </c>
      <c r="H620" s="135">
        <v>87.745000000000005</v>
      </c>
      <c r="I620" s="172">
        <v>56088639</v>
      </c>
      <c r="J620" s="172"/>
      <c r="K620" s="135" t="s">
        <v>440</v>
      </c>
      <c r="L620" s="135"/>
      <c r="M620" s="135" t="s">
        <v>10615</v>
      </c>
      <c r="N620" s="135"/>
      <c r="O620" s="135" t="s">
        <v>10613</v>
      </c>
      <c r="P620" s="135" t="s">
        <v>10598</v>
      </c>
      <c r="Q620" s="135" t="s">
        <v>10616</v>
      </c>
      <c r="R620" s="135" t="s">
        <v>10625</v>
      </c>
    </row>
    <row r="621" spans="1:18" ht="19.5" hidden="1" customHeight="1">
      <c r="A621" s="136">
        <v>203</v>
      </c>
      <c r="B621" s="135" t="s">
        <v>738</v>
      </c>
      <c r="C621" s="135" t="s">
        <v>7722</v>
      </c>
      <c r="D621" s="135" t="s">
        <v>7250</v>
      </c>
      <c r="E621" s="135" t="s">
        <v>5709</v>
      </c>
      <c r="F621" s="170">
        <v>994635000</v>
      </c>
      <c r="G621" s="171">
        <v>904213637</v>
      </c>
      <c r="H621" s="135">
        <v>87.745000000000005</v>
      </c>
      <c r="I621" s="172">
        <v>55483256</v>
      </c>
      <c r="J621" s="172"/>
      <c r="K621" s="135" t="s">
        <v>422</v>
      </c>
      <c r="L621" s="135"/>
      <c r="M621" s="135" t="s">
        <v>10615</v>
      </c>
      <c r="N621" s="135"/>
      <c r="O621" s="135" t="s">
        <v>10613</v>
      </c>
      <c r="P621" s="135" t="s">
        <v>10598</v>
      </c>
      <c r="Q621" s="135" t="s">
        <v>10616</v>
      </c>
      <c r="R621" s="135" t="s">
        <v>10625</v>
      </c>
    </row>
    <row r="622" spans="1:18" ht="19.5" hidden="1" customHeight="1">
      <c r="A622" s="136">
        <v>202</v>
      </c>
      <c r="B622" s="135" t="s">
        <v>733</v>
      </c>
      <c r="C622" s="135" t="s">
        <v>7705</v>
      </c>
      <c r="D622" s="135" t="s">
        <v>5901</v>
      </c>
      <c r="E622" s="135" t="s">
        <v>5709</v>
      </c>
      <c r="F622" s="170">
        <v>582575000</v>
      </c>
      <c r="G622" s="171">
        <v>529613637</v>
      </c>
      <c r="H622" s="135">
        <v>87.745000000000005</v>
      </c>
      <c r="I622" s="172">
        <v>25929644</v>
      </c>
      <c r="J622" s="172"/>
      <c r="K622" s="135" t="s">
        <v>422</v>
      </c>
      <c r="L622" s="135"/>
      <c r="M622" s="135" t="s">
        <v>10610</v>
      </c>
      <c r="N622" s="135"/>
      <c r="O622" s="135" t="s">
        <v>10602</v>
      </c>
      <c r="P622" s="135" t="s">
        <v>10589</v>
      </c>
      <c r="Q622" s="135" t="s">
        <v>10621</v>
      </c>
      <c r="R622" s="135" t="s">
        <v>10625</v>
      </c>
    </row>
    <row r="623" spans="1:18" ht="19.5" hidden="1" customHeight="1">
      <c r="A623" s="136">
        <v>201</v>
      </c>
      <c r="B623" s="135" t="s">
        <v>824</v>
      </c>
      <c r="C623" s="135" t="s">
        <v>7731</v>
      </c>
      <c r="D623" s="135" t="s">
        <v>7732</v>
      </c>
      <c r="E623" s="135" t="s">
        <v>5709</v>
      </c>
      <c r="F623" s="170">
        <v>889064000</v>
      </c>
      <c r="G623" s="171">
        <v>808240000</v>
      </c>
      <c r="H623" s="135">
        <v>87.745000000000005</v>
      </c>
      <c r="I623" s="172">
        <v>42028090</v>
      </c>
      <c r="J623" s="172"/>
      <c r="K623" s="135" t="s">
        <v>479</v>
      </c>
      <c r="L623" s="135"/>
      <c r="M623" s="135" t="s">
        <v>10626</v>
      </c>
      <c r="N623" s="135"/>
      <c r="O623" s="135" t="s">
        <v>10627</v>
      </c>
      <c r="P623" s="135" t="s">
        <v>10602</v>
      </c>
      <c r="Q623" s="135" t="s">
        <v>10628</v>
      </c>
      <c r="R623" s="135" t="s">
        <v>10629</v>
      </c>
    </row>
    <row r="624" spans="1:18" ht="19.5" hidden="1" customHeight="1">
      <c r="A624" s="136">
        <v>200</v>
      </c>
      <c r="B624" s="135" t="s">
        <v>852</v>
      </c>
      <c r="C624" s="135" t="s">
        <v>7735</v>
      </c>
      <c r="D624" s="135" t="s">
        <v>7736</v>
      </c>
      <c r="E624" s="135" t="s">
        <v>5709</v>
      </c>
      <c r="F624" s="170">
        <v>2812620000</v>
      </c>
      <c r="G624" s="171">
        <v>2556927273</v>
      </c>
      <c r="H624" s="135">
        <v>86.745000000000005</v>
      </c>
      <c r="I624" s="172">
        <v>140876281</v>
      </c>
      <c r="J624" s="172"/>
      <c r="K624" s="135" t="s">
        <v>367</v>
      </c>
      <c r="L624" s="135"/>
      <c r="M624" s="135" t="s">
        <v>10630</v>
      </c>
      <c r="N624" s="135" t="s">
        <v>10630</v>
      </c>
      <c r="O624" s="135" t="s">
        <v>10631</v>
      </c>
      <c r="P624" s="135" t="s">
        <v>10632</v>
      </c>
      <c r="Q624" s="135" t="s">
        <v>10633</v>
      </c>
      <c r="R624" s="135" t="s">
        <v>10634</v>
      </c>
    </row>
    <row r="625" spans="1:18" ht="19.5" hidden="1" customHeight="1">
      <c r="A625" s="136">
        <v>199</v>
      </c>
      <c r="B625" s="135" t="s">
        <v>3102</v>
      </c>
      <c r="C625" s="135" t="s">
        <v>7768</v>
      </c>
      <c r="D625" s="135" t="s">
        <v>7769</v>
      </c>
      <c r="E625" s="135" t="s">
        <v>5711</v>
      </c>
      <c r="F625" s="170">
        <v>1545737830</v>
      </c>
      <c r="G625" s="171">
        <v>1405216210</v>
      </c>
      <c r="H625" s="135">
        <v>86.745000000000005</v>
      </c>
      <c r="I625" s="172">
        <v>77792702</v>
      </c>
      <c r="J625" s="172"/>
      <c r="K625" s="135" t="s">
        <v>422</v>
      </c>
      <c r="L625" s="135"/>
      <c r="M625" s="135" t="s">
        <v>10635</v>
      </c>
      <c r="N625" s="135" t="s">
        <v>10635</v>
      </c>
      <c r="O625" s="135" t="s">
        <v>10627</v>
      </c>
      <c r="P625" s="135" t="s">
        <v>10624</v>
      </c>
      <c r="Q625" s="135" t="s">
        <v>10636</v>
      </c>
      <c r="R625" s="135" t="s">
        <v>10634</v>
      </c>
    </row>
    <row r="626" spans="1:18" ht="19.5" hidden="1" customHeight="1">
      <c r="A626" s="136">
        <v>198</v>
      </c>
      <c r="B626" s="135" t="s">
        <v>854</v>
      </c>
      <c r="C626" s="135" t="s">
        <v>7743</v>
      </c>
      <c r="D626" s="135" t="s">
        <v>7736</v>
      </c>
      <c r="E626" s="135" t="s">
        <v>5709</v>
      </c>
      <c r="F626" s="170">
        <v>2997700000</v>
      </c>
      <c r="G626" s="171">
        <v>2725181818</v>
      </c>
      <c r="H626" s="135">
        <v>86.745000000000005</v>
      </c>
      <c r="I626" s="172">
        <v>147893590</v>
      </c>
      <c r="J626" s="172"/>
      <c r="K626" s="135" t="s">
        <v>367</v>
      </c>
      <c r="L626" s="135"/>
      <c r="M626" s="135" t="s">
        <v>10630</v>
      </c>
      <c r="N626" s="135" t="s">
        <v>10630</v>
      </c>
      <c r="O626" s="135" t="s">
        <v>10631</v>
      </c>
      <c r="P626" s="135" t="s">
        <v>10613</v>
      </c>
      <c r="Q626" s="135" t="s">
        <v>10637</v>
      </c>
      <c r="R626" s="135" t="s">
        <v>10634</v>
      </c>
    </row>
    <row r="627" spans="1:18" ht="19.5" hidden="1" customHeight="1">
      <c r="A627" s="136">
        <v>197</v>
      </c>
      <c r="B627" s="135" t="s">
        <v>746</v>
      </c>
      <c r="C627" s="135" t="s">
        <v>7749</v>
      </c>
      <c r="D627" s="135" t="s">
        <v>7750</v>
      </c>
      <c r="E627" s="135" t="s">
        <v>5709</v>
      </c>
      <c r="F627" s="170">
        <v>713130000</v>
      </c>
      <c r="G627" s="171">
        <v>648300000</v>
      </c>
      <c r="H627" s="135">
        <v>87.745000000000005</v>
      </c>
      <c r="I627" s="172">
        <v>18369467</v>
      </c>
      <c r="J627" s="172"/>
      <c r="K627" s="135" t="s">
        <v>345</v>
      </c>
      <c r="L627" s="135"/>
      <c r="M627" s="135" t="s">
        <v>10630</v>
      </c>
      <c r="N627" s="135"/>
      <c r="O627" s="135" t="s">
        <v>10638</v>
      </c>
      <c r="P627" s="135" t="s">
        <v>10613</v>
      </c>
      <c r="Q627" s="135" t="s">
        <v>10637</v>
      </c>
      <c r="R627" s="135" t="s">
        <v>10634</v>
      </c>
    </row>
    <row r="628" spans="1:18" ht="19.5" hidden="1" customHeight="1">
      <c r="A628" s="136">
        <v>196</v>
      </c>
      <c r="B628" s="135" t="s">
        <v>10640</v>
      </c>
      <c r="C628" s="135" t="s">
        <v>10639</v>
      </c>
      <c r="D628" s="135" t="s">
        <v>10641</v>
      </c>
      <c r="E628" s="135" t="s">
        <v>5709</v>
      </c>
      <c r="F628" s="170"/>
      <c r="G628" s="171">
        <v>2725181818</v>
      </c>
      <c r="H628" s="135"/>
      <c r="I628" s="172">
        <v>0</v>
      </c>
      <c r="J628" s="172"/>
      <c r="K628" s="135" t="s">
        <v>367</v>
      </c>
      <c r="L628" s="135"/>
      <c r="M628" s="135" t="s">
        <v>10630</v>
      </c>
      <c r="N628" s="135" t="s">
        <v>10630</v>
      </c>
      <c r="O628" s="135" t="s">
        <v>10631</v>
      </c>
      <c r="P628" s="135" t="s">
        <v>10613</v>
      </c>
      <c r="Q628" s="135" t="s">
        <v>10637</v>
      </c>
      <c r="R628" s="135" t="s">
        <v>10634</v>
      </c>
    </row>
    <row r="629" spans="1:18" ht="19.5" hidden="1" customHeight="1">
      <c r="A629" s="136">
        <v>195</v>
      </c>
      <c r="B629" s="135" t="s">
        <v>761</v>
      </c>
      <c r="C629" s="135" t="s">
        <v>7765</v>
      </c>
      <c r="D629" s="135" t="s">
        <v>5713</v>
      </c>
      <c r="E629" s="135" t="s">
        <v>5709</v>
      </c>
      <c r="F629" s="170">
        <v>748305000</v>
      </c>
      <c r="G629" s="171">
        <v>680277272</v>
      </c>
      <c r="H629" s="135">
        <v>87.745000000000005</v>
      </c>
      <c r="I629" s="172">
        <v>25676452</v>
      </c>
      <c r="J629" s="172">
        <v>658232803</v>
      </c>
      <c r="K629" s="135" t="s">
        <v>483</v>
      </c>
      <c r="L629" s="135"/>
      <c r="M629" s="135" t="s">
        <v>10635</v>
      </c>
      <c r="N629" s="135"/>
      <c r="O629" s="135" t="s">
        <v>10642</v>
      </c>
      <c r="P629" s="135" t="s">
        <v>10624</v>
      </c>
      <c r="Q629" s="135" t="s">
        <v>10636</v>
      </c>
      <c r="R629" s="135" t="s">
        <v>10634</v>
      </c>
    </row>
    <row r="630" spans="1:18" ht="19.5" hidden="1" customHeight="1">
      <c r="A630" s="136">
        <v>194</v>
      </c>
      <c r="B630" s="135" t="s">
        <v>747</v>
      </c>
      <c r="C630" s="135" t="s">
        <v>7739</v>
      </c>
      <c r="D630" s="135" t="s">
        <v>5901</v>
      </c>
      <c r="E630" s="135" t="s">
        <v>5709</v>
      </c>
      <c r="F630" s="170">
        <v>572407000</v>
      </c>
      <c r="G630" s="171">
        <v>520370000</v>
      </c>
      <c r="H630" s="135">
        <v>87.745000000000005</v>
      </c>
      <c r="I630" s="172">
        <v>16723699</v>
      </c>
      <c r="J630" s="172"/>
      <c r="K630" s="135" t="s">
        <v>462</v>
      </c>
      <c r="L630" s="135"/>
      <c r="M630" s="135" t="s">
        <v>10630</v>
      </c>
      <c r="N630" s="135"/>
      <c r="O630" s="135" t="s">
        <v>10642</v>
      </c>
      <c r="P630" s="135" t="s">
        <v>10632</v>
      </c>
      <c r="Q630" s="135" t="s">
        <v>10633</v>
      </c>
      <c r="R630" s="135" t="s">
        <v>10634</v>
      </c>
    </row>
    <row r="631" spans="1:18" ht="19.5" hidden="1" customHeight="1">
      <c r="A631" s="136">
        <v>193</v>
      </c>
      <c r="B631" s="135" t="s">
        <v>745</v>
      </c>
      <c r="C631" s="135" t="s">
        <v>7746</v>
      </c>
      <c r="D631" s="135" t="s">
        <v>5713</v>
      </c>
      <c r="E631" s="135" t="s">
        <v>5709</v>
      </c>
      <c r="F631" s="170">
        <v>634344000</v>
      </c>
      <c r="G631" s="171">
        <v>576676364</v>
      </c>
      <c r="H631" s="135">
        <v>87.745000000000005</v>
      </c>
      <c r="I631" s="172">
        <v>35626770</v>
      </c>
      <c r="J631" s="172"/>
      <c r="K631" s="135" t="s">
        <v>390</v>
      </c>
      <c r="L631" s="135"/>
      <c r="M631" s="135" t="s">
        <v>10630</v>
      </c>
      <c r="N631" s="135"/>
      <c r="O631" s="135" t="s">
        <v>10643</v>
      </c>
      <c r="P631" s="135" t="s">
        <v>10613</v>
      </c>
      <c r="Q631" s="135" t="s">
        <v>10637</v>
      </c>
      <c r="R631" s="135" t="s">
        <v>10634</v>
      </c>
    </row>
    <row r="632" spans="1:18" ht="19.5" hidden="1" customHeight="1">
      <c r="A632" s="136">
        <v>192</v>
      </c>
      <c r="B632" s="135" t="s">
        <v>7546</v>
      </c>
      <c r="C632" s="135" t="s">
        <v>7545</v>
      </c>
      <c r="D632" s="135" t="s">
        <v>5713</v>
      </c>
      <c r="E632" s="135" t="s">
        <v>5709</v>
      </c>
      <c r="F632" s="170">
        <v>4162035000</v>
      </c>
      <c r="G632" s="171">
        <v>3868255391</v>
      </c>
      <c r="H632" s="135">
        <v>86.745000000000005</v>
      </c>
      <c r="I632" s="172">
        <v>221156539</v>
      </c>
      <c r="J632" s="172"/>
      <c r="K632" s="135" t="s">
        <v>5714</v>
      </c>
      <c r="L632" s="135"/>
      <c r="M632" s="135" t="s">
        <v>10550</v>
      </c>
      <c r="N632" s="135" t="s">
        <v>10550</v>
      </c>
      <c r="O632" s="135" t="s">
        <v>10534</v>
      </c>
      <c r="P632" s="135" t="s">
        <v>10514</v>
      </c>
      <c r="Q632" s="135" t="s">
        <v>10551</v>
      </c>
      <c r="R632" s="135" t="s">
        <v>10634</v>
      </c>
    </row>
    <row r="633" spans="1:18" ht="19.5" hidden="1" customHeight="1">
      <c r="A633" s="136">
        <v>191</v>
      </c>
      <c r="B633" s="135" t="s">
        <v>714</v>
      </c>
      <c r="C633" s="135" t="s">
        <v>7773</v>
      </c>
      <c r="D633" s="135" t="s">
        <v>5901</v>
      </c>
      <c r="E633" s="135" t="s">
        <v>5709</v>
      </c>
      <c r="F633" s="170">
        <v>646428000</v>
      </c>
      <c r="G633" s="171">
        <v>587661818</v>
      </c>
      <c r="H633" s="135">
        <v>87.745000000000005</v>
      </c>
      <c r="I633" s="172">
        <v>30296400</v>
      </c>
      <c r="J633" s="172"/>
      <c r="K633" s="135" t="s">
        <v>414</v>
      </c>
      <c r="L633" s="135"/>
      <c r="M633" s="135" t="s">
        <v>10644</v>
      </c>
      <c r="N633" s="135"/>
      <c r="O633" s="135" t="s">
        <v>10645</v>
      </c>
      <c r="P633" s="135" t="s">
        <v>10646</v>
      </c>
      <c r="Q633" s="135" t="s">
        <v>10647</v>
      </c>
      <c r="R633" s="135" t="s">
        <v>10648</v>
      </c>
    </row>
    <row r="634" spans="1:18" ht="19.5" hidden="1" customHeight="1">
      <c r="A634" s="136">
        <v>190</v>
      </c>
      <c r="B634" s="135" t="s">
        <v>864</v>
      </c>
      <c r="C634" s="135" t="s">
        <v>7753</v>
      </c>
      <c r="D634" s="135" t="s">
        <v>5713</v>
      </c>
      <c r="E634" s="135" t="s">
        <v>5709</v>
      </c>
      <c r="F634" s="170">
        <v>956646000</v>
      </c>
      <c r="G634" s="171">
        <v>869678182</v>
      </c>
      <c r="H634" s="135">
        <v>87.745000000000005</v>
      </c>
      <c r="I634" s="172">
        <v>45730459</v>
      </c>
      <c r="J634" s="172">
        <v>821155988</v>
      </c>
      <c r="K634" s="135" t="s">
        <v>611</v>
      </c>
      <c r="L634" s="135" t="s">
        <v>10649</v>
      </c>
      <c r="M634" s="135" t="s">
        <v>10635</v>
      </c>
      <c r="N634" s="135"/>
      <c r="O634" s="135" t="s">
        <v>10650</v>
      </c>
      <c r="P634" s="135" t="s">
        <v>10651</v>
      </c>
      <c r="Q634" s="135" t="s">
        <v>10652</v>
      </c>
      <c r="R634" s="135" t="s">
        <v>10648</v>
      </c>
    </row>
    <row r="635" spans="1:18" ht="19.5" hidden="1" customHeight="1">
      <c r="A635" s="136">
        <v>189</v>
      </c>
      <c r="B635" s="135" t="s">
        <v>749</v>
      </c>
      <c r="C635" s="135" t="s">
        <v>7756</v>
      </c>
      <c r="D635" s="135" t="s">
        <v>5713</v>
      </c>
      <c r="E635" s="135" t="s">
        <v>5709</v>
      </c>
      <c r="F635" s="170">
        <v>1243215000</v>
      </c>
      <c r="G635" s="171">
        <v>1130195618</v>
      </c>
      <c r="H635" s="135">
        <v>86.745000000000005</v>
      </c>
      <c r="I635" s="172">
        <v>56483112</v>
      </c>
      <c r="J635" s="172"/>
      <c r="K635" s="135" t="s">
        <v>466</v>
      </c>
      <c r="L635" s="135"/>
      <c r="M635" s="135" t="s">
        <v>10635</v>
      </c>
      <c r="N635" s="135"/>
      <c r="O635" s="135" t="s">
        <v>10653</v>
      </c>
      <c r="P635" s="135" t="s">
        <v>10651</v>
      </c>
      <c r="Q635" s="135" t="s">
        <v>10652</v>
      </c>
      <c r="R635" s="135" t="s">
        <v>10648</v>
      </c>
    </row>
    <row r="636" spans="1:18" ht="19.5" hidden="1" customHeight="1">
      <c r="A636" s="136">
        <v>188</v>
      </c>
      <c r="B636" s="135" t="s">
        <v>10655</v>
      </c>
      <c r="C636" s="135" t="s">
        <v>10654</v>
      </c>
      <c r="D636" s="135" t="s">
        <v>5713</v>
      </c>
      <c r="E636" s="135" t="s">
        <v>5709</v>
      </c>
      <c r="F636" s="170">
        <v>3430179000</v>
      </c>
      <c r="G636" s="171">
        <v>3118344545</v>
      </c>
      <c r="H636" s="135"/>
      <c r="I636" s="172">
        <v>206175426</v>
      </c>
      <c r="J636" s="172">
        <v>2969736061</v>
      </c>
      <c r="K636" s="135" t="s">
        <v>5719</v>
      </c>
      <c r="L636" s="135"/>
      <c r="M636" s="135" t="s">
        <v>10656</v>
      </c>
      <c r="N636" s="135"/>
      <c r="O636" s="135"/>
      <c r="P636" s="135" t="s">
        <v>10652</v>
      </c>
      <c r="Q636" s="135" t="s">
        <v>10657</v>
      </c>
      <c r="R636" s="135" t="s">
        <v>10658</v>
      </c>
    </row>
    <row r="637" spans="1:18" ht="19.5" hidden="1" customHeight="1">
      <c r="A637" s="136">
        <v>187</v>
      </c>
      <c r="B637" s="135" t="s">
        <v>702</v>
      </c>
      <c r="C637" s="135" t="s">
        <v>7781</v>
      </c>
      <c r="D637" s="135" t="s">
        <v>6632</v>
      </c>
      <c r="E637" s="135" t="s">
        <v>7603</v>
      </c>
      <c r="F637" s="170"/>
      <c r="G637" s="171">
        <v>1148430130</v>
      </c>
      <c r="H637" s="135">
        <v>86.745000000000005</v>
      </c>
      <c r="I637" s="172"/>
      <c r="J637" s="172"/>
      <c r="K637" s="135" t="s">
        <v>397</v>
      </c>
      <c r="L637" s="135"/>
      <c r="M637" s="135" t="s">
        <v>10659</v>
      </c>
      <c r="N637" s="135"/>
      <c r="O637" s="135" t="s">
        <v>10660</v>
      </c>
      <c r="P637" s="135" t="s">
        <v>10638</v>
      </c>
      <c r="Q637" s="135" t="s">
        <v>10661</v>
      </c>
      <c r="R637" s="135" t="s">
        <v>10658</v>
      </c>
    </row>
    <row r="638" spans="1:18" ht="19.5" hidden="1" customHeight="1">
      <c r="A638" s="136">
        <v>186</v>
      </c>
      <c r="B638" s="135" t="s">
        <v>10663</v>
      </c>
      <c r="C638" s="135" t="s">
        <v>10662</v>
      </c>
      <c r="D638" s="135" t="s">
        <v>5713</v>
      </c>
      <c r="E638" s="135" t="s">
        <v>5709</v>
      </c>
      <c r="F638" s="170">
        <v>3430179000</v>
      </c>
      <c r="G638" s="171">
        <v>3118344545</v>
      </c>
      <c r="H638" s="135"/>
      <c r="I638" s="172">
        <v>190081674</v>
      </c>
      <c r="J638" s="172">
        <v>2969736061</v>
      </c>
      <c r="K638" s="135" t="s">
        <v>5719</v>
      </c>
      <c r="L638" s="135"/>
      <c r="M638" s="135" t="s">
        <v>10653</v>
      </c>
      <c r="N638" s="135"/>
      <c r="O638" s="135"/>
      <c r="P638" s="135" t="s">
        <v>10649</v>
      </c>
      <c r="Q638" s="135" t="s">
        <v>10645</v>
      </c>
      <c r="R638" s="135" t="s">
        <v>10664</v>
      </c>
    </row>
    <row r="639" spans="1:18" ht="19.5" hidden="1" customHeight="1">
      <c r="A639" s="136">
        <v>185</v>
      </c>
      <c r="B639" s="135" t="s">
        <v>715</v>
      </c>
      <c r="C639" s="135" t="s">
        <v>7777</v>
      </c>
      <c r="D639" s="135" t="s">
        <v>7778</v>
      </c>
      <c r="E639" s="135" t="s">
        <v>5709</v>
      </c>
      <c r="F639" s="170">
        <v>687424000</v>
      </c>
      <c r="G639" s="171">
        <v>624930910</v>
      </c>
      <c r="H639" s="135">
        <v>87.745000000000005</v>
      </c>
      <c r="I639" s="172">
        <v>33067548</v>
      </c>
      <c r="J639" s="172">
        <v>586072448</v>
      </c>
      <c r="K639" s="135" t="s">
        <v>416</v>
      </c>
      <c r="L639" s="135"/>
      <c r="M639" s="135" t="s">
        <v>10644</v>
      </c>
      <c r="N639" s="135"/>
      <c r="O639" s="135" t="s">
        <v>10665</v>
      </c>
      <c r="P639" s="135" t="s">
        <v>10646</v>
      </c>
      <c r="Q639" s="135" t="s">
        <v>10647</v>
      </c>
      <c r="R639" s="135" t="s">
        <v>10664</v>
      </c>
    </row>
    <row r="640" spans="1:18" ht="19.5" hidden="1" customHeight="1">
      <c r="A640" s="136">
        <v>184</v>
      </c>
      <c r="B640" s="135" t="s">
        <v>10667</v>
      </c>
      <c r="C640" s="135" t="s">
        <v>10666</v>
      </c>
      <c r="D640" s="135" t="s">
        <v>6486</v>
      </c>
      <c r="E640" s="135" t="s">
        <v>5709</v>
      </c>
      <c r="F640" s="170"/>
      <c r="G640" s="171">
        <v>3118344545</v>
      </c>
      <c r="H640" s="135"/>
      <c r="I640" s="172">
        <v>0</v>
      </c>
      <c r="J640" s="172"/>
      <c r="K640" s="135" t="s">
        <v>5719</v>
      </c>
      <c r="L640" s="135"/>
      <c r="M640" s="135" t="s">
        <v>10668</v>
      </c>
      <c r="N640" s="135"/>
      <c r="O640" s="135"/>
      <c r="P640" s="135" t="s">
        <v>10669</v>
      </c>
      <c r="Q640" s="135" t="s">
        <v>10670</v>
      </c>
      <c r="R640" s="135" t="s">
        <v>10664</v>
      </c>
    </row>
    <row r="641" spans="1:18" ht="19.5" hidden="1" customHeight="1">
      <c r="A641" s="136">
        <v>183</v>
      </c>
      <c r="B641" s="135" t="s">
        <v>722</v>
      </c>
      <c r="C641" s="135" t="s">
        <v>7804</v>
      </c>
      <c r="D641" s="135" t="s">
        <v>5925</v>
      </c>
      <c r="E641" s="135" t="s">
        <v>5709</v>
      </c>
      <c r="F641" s="170">
        <v>4245041000</v>
      </c>
      <c r="G641" s="171">
        <v>3859128182</v>
      </c>
      <c r="H641" s="135">
        <v>86.745000000000005</v>
      </c>
      <c r="I641" s="172">
        <v>248193534</v>
      </c>
      <c r="J641" s="172"/>
      <c r="K641" s="135" t="s">
        <v>402</v>
      </c>
      <c r="L641" s="135"/>
      <c r="M641" s="135" t="s">
        <v>10671</v>
      </c>
      <c r="N641" s="135" t="s">
        <v>10671</v>
      </c>
      <c r="O641" s="135" t="s">
        <v>10672</v>
      </c>
      <c r="P641" s="135" t="s">
        <v>10653</v>
      </c>
      <c r="Q641" s="135" t="s">
        <v>10670</v>
      </c>
      <c r="R641" s="135" t="s">
        <v>10673</v>
      </c>
    </row>
    <row r="642" spans="1:18" ht="19.5" hidden="1" customHeight="1">
      <c r="A642" s="136">
        <v>182</v>
      </c>
      <c r="B642" s="135" t="s">
        <v>719</v>
      </c>
      <c r="C642" s="135" t="s">
        <v>7807</v>
      </c>
      <c r="D642" s="135" t="s">
        <v>5713</v>
      </c>
      <c r="E642" s="135" t="s">
        <v>5709</v>
      </c>
      <c r="F642" s="170">
        <v>878218000</v>
      </c>
      <c r="G642" s="171">
        <v>798380000</v>
      </c>
      <c r="H642" s="135">
        <v>87.745000000000005</v>
      </c>
      <c r="I642" s="172">
        <v>31893943</v>
      </c>
      <c r="J642" s="172"/>
      <c r="K642" s="135" t="s">
        <v>422</v>
      </c>
      <c r="L642" s="135"/>
      <c r="M642" s="135" t="s">
        <v>10671</v>
      </c>
      <c r="N642" s="135"/>
      <c r="O642" s="135" t="s">
        <v>10660</v>
      </c>
      <c r="P642" s="135" t="s">
        <v>10653</v>
      </c>
      <c r="Q642" s="135" t="s">
        <v>10670</v>
      </c>
      <c r="R642" s="135" t="s">
        <v>10673</v>
      </c>
    </row>
    <row r="643" spans="1:18" ht="19.5" hidden="1" customHeight="1">
      <c r="A643" s="136">
        <v>181</v>
      </c>
      <c r="B643" s="135" t="s">
        <v>690</v>
      </c>
      <c r="C643" s="135" t="s">
        <v>7795</v>
      </c>
      <c r="D643" s="135" t="s">
        <v>5713</v>
      </c>
      <c r="E643" s="135" t="s">
        <v>5709</v>
      </c>
      <c r="F643" s="170">
        <v>588029100</v>
      </c>
      <c r="G643" s="171">
        <v>534571909</v>
      </c>
      <c r="H643" s="135">
        <v>87.745000000000005</v>
      </c>
      <c r="I643" s="172">
        <v>23620453</v>
      </c>
      <c r="J643" s="172"/>
      <c r="K643" s="135" t="s">
        <v>379</v>
      </c>
      <c r="L643" s="135"/>
      <c r="M643" s="135" t="s">
        <v>10674</v>
      </c>
      <c r="N643" s="135"/>
      <c r="O643" s="135" t="s">
        <v>10675</v>
      </c>
      <c r="P643" s="135" t="s">
        <v>10676</v>
      </c>
      <c r="Q643" s="135" t="s">
        <v>10645</v>
      </c>
      <c r="R643" s="135" t="s">
        <v>10677</v>
      </c>
    </row>
    <row r="644" spans="1:18" ht="19.5" hidden="1" customHeight="1">
      <c r="A644" s="136">
        <v>180</v>
      </c>
      <c r="B644" s="135" t="s">
        <v>712</v>
      </c>
      <c r="C644" s="135" t="s">
        <v>7813</v>
      </c>
      <c r="D644" s="135" t="s">
        <v>5901</v>
      </c>
      <c r="E644" s="135" t="s">
        <v>5709</v>
      </c>
      <c r="F644" s="170">
        <v>799350000</v>
      </c>
      <c r="G644" s="171">
        <v>726681818</v>
      </c>
      <c r="H644" s="135">
        <v>87.745000000000005</v>
      </c>
      <c r="I644" s="172">
        <v>46599391</v>
      </c>
      <c r="J644" s="172"/>
      <c r="K644" s="135" t="s">
        <v>379</v>
      </c>
      <c r="L644" s="135"/>
      <c r="M644" s="135" t="s">
        <v>10678</v>
      </c>
      <c r="N644" s="135"/>
      <c r="O644" s="135" t="s">
        <v>10675</v>
      </c>
      <c r="P644" s="135" t="s">
        <v>10668</v>
      </c>
      <c r="Q644" s="135" t="s">
        <v>10679</v>
      </c>
      <c r="R644" s="135" t="s">
        <v>10677</v>
      </c>
    </row>
    <row r="645" spans="1:18" ht="19.5" hidden="1" customHeight="1">
      <c r="A645" s="136">
        <v>179</v>
      </c>
      <c r="B645" s="135" t="s">
        <v>724</v>
      </c>
      <c r="C645" s="135" t="s">
        <v>7792</v>
      </c>
      <c r="D645" s="135" t="s">
        <v>6239</v>
      </c>
      <c r="E645" s="135" t="s">
        <v>5709</v>
      </c>
      <c r="F645" s="170">
        <v>911605000</v>
      </c>
      <c r="G645" s="171">
        <v>828731819</v>
      </c>
      <c r="H645" s="135">
        <v>87.745000000000005</v>
      </c>
      <c r="I645" s="172">
        <v>37027013</v>
      </c>
      <c r="J645" s="172">
        <v>791045755</v>
      </c>
      <c r="K645" s="135" t="s">
        <v>429</v>
      </c>
      <c r="L645" s="135"/>
      <c r="M645" s="135" t="s">
        <v>10674</v>
      </c>
      <c r="N645" s="135"/>
      <c r="O645" s="135" t="s">
        <v>10680</v>
      </c>
      <c r="P645" s="135" t="s">
        <v>10681</v>
      </c>
      <c r="Q645" s="135" t="s">
        <v>10682</v>
      </c>
      <c r="R645" s="135" t="s">
        <v>10677</v>
      </c>
    </row>
    <row r="646" spans="1:18" ht="19.5" hidden="1" customHeight="1">
      <c r="A646" s="136">
        <v>178</v>
      </c>
      <c r="B646" s="135" t="s">
        <v>7822</v>
      </c>
      <c r="C646" s="135" t="s">
        <v>7821</v>
      </c>
      <c r="D646" s="135" t="s">
        <v>7823</v>
      </c>
      <c r="E646" s="135" t="s">
        <v>5709</v>
      </c>
      <c r="F646" s="170">
        <v>6818389210</v>
      </c>
      <c r="G646" s="171">
        <v>6322506363</v>
      </c>
      <c r="H646" s="135">
        <v>85.995000000000005</v>
      </c>
      <c r="I646" s="172">
        <v>340936902</v>
      </c>
      <c r="J646" s="172">
        <v>6137386570</v>
      </c>
      <c r="K646" s="135" t="s">
        <v>6579</v>
      </c>
      <c r="L646" s="135"/>
      <c r="M646" s="135" t="s">
        <v>10683</v>
      </c>
      <c r="N646" s="135"/>
      <c r="O646" s="135"/>
      <c r="P646" s="135" t="s">
        <v>10668</v>
      </c>
      <c r="Q646" s="135" t="s">
        <v>10684</v>
      </c>
      <c r="R646" s="135" t="s">
        <v>10677</v>
      </c>
    </row>
    <row r="647" spans="1:18" ht="19.5" hidden="1" customHeight="1">
      <c r="A647" s="136">
        <v>177</v>
      </c>
      <c r="B647" s="135" t="s">
        <v>721</v>
      </c>
      <c r="C647" s="135" t="s">
        <v>7826</v>
      </c>
      <c r="D647" s="135" t="s">
        <v>7716</v>
      </c>
      <c r="E647" s="135" t="s">
        <v>5709</v>
      </c>
      <c r="F647" s="170">
        <v>9207781000</v>
      </c>
      <c r="G647" s="171">
        <v>8370710000</v>
      </c>
      <c r="H647" s="135">
        <v>85.995000000000005</v>
      </c>
      <c r="I647" s="172">
        <v>477958285</v>
      </c>
      <c r="J647" s="172"/>
      <c r="K647" s="135" t="s">
        <v>425</v>
      </c>
      <c r="L647" s="135"/>
      <c r="M647" s="135" t="s">
        <v>10685</v>
      </c>
      <c r="N647" s="135" t="s">
        <v>10685</v>
      </c>
      <c r="O647" s="135" t="s">
        <v>10686</v>
      </c>
      <c r="P647" s="135" t="s">
        <v>10660</v>
      </c>
      <c r="Q647" s="135" t="s">
        <v>10683</v>
      </c>
      <c r="R647" s="135" t="s">
        <v>10687</v>
      </c>
    </row>
    <row r="648" spans="1:18" ht="19.5" hidden="1" customHeight="1">
      <c r="A648" s="136">
        <v>176</v>
      </c>
      <c r="B648" s="135" t="s">
        <v>704</v>
      </c>
      <c r="C648" s="135" t="s">
        <v>7810</v>
      </c>
      <c r="D648" s="135" t="s">
        <v>5713</v>
      </c>
      <c r="E648" s="135" t="s">
        <v>5709</v>
      </c>
      <c r="F648" s="170">
        <v>639000000</v>
      </c>
      <c r="G648" s="171">
        <v>580909091</v>
      </c>
      <c r="H648" s="135">
        <v>87.745000000000005</v>
      </c>
      <c r="I648" s="172">
        <v>31578862</v>
      </c>
      <c r="J648" s="172">
        <v>550072155</v>
      </c>
      <c r="K648" s="135" t="s">
        <v>400</v>
      </c>
      <c r="L648" s="135"/>
      <c r="M648" s="135" t="s">
        <v>10678</v>
      </c>
      <c r="N648" s="135"/>
      <c r="O648" s="135" t="s">
        <v>10686</v>
      </c>
      <c r="P648" s="135" t="s">
        <v>10688</v>
      </c>
      <c r="Q648" s="135" t="s">
        <v>10653</v>
      </c>
      <c r="R648" s="135" t="s">
        <v>10687</v>
      </c>
    </row>
    <row r="649" spans="1:18" ht="19.5" hidden="1" customHeight="1">
      <c r="A649" s="136">
        <v>175</v>
      </c>
      <c r="B649" s="135" t="s">
        <v>10690</v>
      </c>
      <c r="C649" s="135" t="s">
        <v>10689</v>
      </c>
      <c r="D649" s="135" t="s">
        <v>10691</v>
      </c>
      <c r="E649" s="135" t="s">
        <v>5709</v>
      </c>
      <c r="F649" s="170"/>
      <c r="G649" s="171">
        <v>8370710000</v>
      </c>
      <c r="H649" s="135"/>
      <c r="I649" s="172">
        <v>0</v>
      </c>
      <c r="J649" s="172"/>
      <c r="K649" s="135" t="s">
        <v>425</v>
      </c>
      <c r="L649" s="135"/>
      <c r="M649" s="135" t="s">
        <v>10685</v>
      </c>
      <c r="N649" s="135" t="s">
        <v>10685</v>
      </c>
      <c r="O649" s="135" t="s">
        <v>10692</v>
      </c>
      <c r="P649" s="135" t="s">
        <v>10660</v>
      </c>
      <c r="Q649" s="135" t="s">
        <v>10683</v>
      </c>
      <c r="R649" s="135" t="s">
        <v>10693</v>
      </c>
    </row>
    <row r="650" spans="1:18" ht="19.5" hidden="1" customHeight="1">
      <c r="A650" s="136">
        <v>174</v>
      </c>
      <c r="B650" s="135" t="s">
        <v>707</v>
      </c>
      <c r="C650" s="135" t="s">
        <v>7817</v>
      </c>
      <c r="D650" s="135" t="s">
        <v>7302</v>
      </c>
      <c r="E650" s="135" t="s">
        <v>5709</v>
      </c>
      <c r="F650" s="170">
        <v>992281000</v>
      </c>
      <c r="G650" s="171">
        <v>902073637</v>
      </c>
      <c r="H650" s="135">
        <v>87.745000000000005</v>
      </c>
      <c r="I650" s="172">
        <v>68067431</v>
      </c>
      <c r="J650" s="172"/>
      <c r="K650" s="135" t="s">
        <v>326</v>
      </c>
      <c r="L650" s="135"/>
      <c r="M650" s="135" t="s">
        <v>10668</v>
      </c>
      <c r="N650" s="135" t="s">
        <v>10678</v>
      </c>
      <c r="O650" s="135" t="s">
        <v>10694</v>
      </c>
      <c r="P650" s="135" t="s">
        <v>10668</v>
      </c>
      <c r="Q650" s="135" t="s">
        <v>10679</v>
      </c>
      <c r="R650" s="135" t="s">
        <v>10693</v>
      </c>
    </row>
    <row r="651" spans="1:18" ht="19.5" hidden="1" customHeight="1">
      <c r="A651" s="136">
        <v>173</v>
      </c>
      <c r="B651" s="135" t="s">
        <v>10696</v>
      </c>
      <c r="C651" s="135" t="s">
        <v>10695</v>
      </c>
      <c r="D651" s="135" t="s">
        <v>6632</v>
      </c>
      <c r="E651" s="135" t="s">
        <v>7603</v>
      </c>
      <c r="F651" s="170"/>
      <c r="G651" s="171">
        <v>1148430130</v>
      </c>
      <c r="H651" s="135"/>
      <c r="I651" s="172"/>
      <c r="J651" s="172"/>
      <c r="K651" s="135" t="s">
        <v>397</v>
      </c>
      <c r="L651" s="135"/>
      <c r="M651" s="135" t="s">
        <v>10697</v>
      </c>
      <c r="N651" s="135"/>
      <c r="O651" s="135" t="s">
        <v>10698</v>
      </c>
      <c r="P651" s="135" t="s">
        <v>10699</v>
      </c>
      <c r="Q651" s="135" t="s">
        <v>10700</v>
      </c>
      <c r="R651" s="135" t="s">
        <v>10693</v>
      </c>
    </row>
    <row r="652" spans="1:18" ht="19.5" hidden="1" customHeight="1">
      <c r="A652" s="136">
        <v>172</v>
      </c>
      <c r="B652" s="135" t="s">
        <v>710</v>
      </c>
      <c r="C652" s="135" t="s">
        <v>7832</v>
      </c>
      <c r="D652" s="135" t="s">
        <v>5713</v>
      </c>
      <c r="E652" s="135" t="s">
        <v>5709</v>
      </c>
      <c r="F652" s="170">
        <v>1841356000</v>
      </c>
      <c r="G652" s="171">
        <v>1673960000</v>
      </c>
      <c r="H652" s="135">
        <v>86.745000000000005</v>
      </c>
      <c r="I652" s="172">
        <v>64328803</v>
      </c>
      <c r="J652" s="172"/>
      <c r="K652" s="135" t="s">
        <v>409</v>
      </c>
      <c r="L652" s="135"/>
      <c r="M652" s="135" t="s">
        <v>10701</v>
      </c>
      <c r="N652" s="135"/>
      <c r="O652" s="135" t="s">
        <v>10702</v>
      </c>
      <c r="P652" s="135" t="s">
        <v>10703</v>
      </c>
      <c r="Q652" s="135" t="s">
        <v>10672</v>
      </c>
      <c r="R652" s="135" t="s">
        <v>10704</v>
      </c>
    </row>
    <row r="653" spans="1:18" ht="19.5" hidden="1" customHeight="1">
      <c r="A653" s="136">
        <v>171</v>
      </c>
      <c r="B653" s="135" t="s">
        <v>3115</v>
      </c>
      <c r="C653" s="135" t="s">
        <v>7829</v>
      </c>
      <c r="D653" s="135" t="s">
        <v>6061</v>
      </c>
      <c r="E653" s="135" t="s">
        <v>5711</v>
      </c>
      <c r="F653" s="170">
        <v>2451033000</v>
      </c>
      <c r="G653" s="171">
        <v>2263915455</v>
      </c>
      <c r="H653" s="135">
        <v>86.745000000000005</v>
      </c>
      <c r="I653" s="172">
        <v>134540071</v>
      </c>
      <c r="J653" s="172">
        <v>2109093233</v>
      </c>
      <c r="K653" s="135" t="s">
        <v>5714</v>
      </c>
      <c r="L653" s="135"/>
      <c r="M653" s="135" t="s">
        <v>10672</v>
      </c>
      <c r="N653" s="135" t="s">
        <v>10672</v>
      </c>
      <c r="O653" s="135" t="s">
        <v>10686</v>
      </c>
      <c r="P653" s="135" t="s">
        <v>10694</v>
      </c>
      <c r="Q653" s="135" t="s">
        <v>10705</v>
      </c>
      <c r="R653" s="135" t="s">
        <v>10706</v>
      </c>
    </row>
    <row r="654" spans="1:18" ht="19.5" hidden="1" customHeight="1">
      <c r="A654" s="136">
        <v>170</v>
      </c>
      <c r="B654" s="135" t="s">
        <v>725</v>
      </c>
      <c r="C654" s="135" t="s">
        <v>7839</v>
      </c>
      <c r="D654" s="135" t="s">
        <v>5932</v>
      </c>
      <c r="E654" s="135" t="s">
        <v>5709</v>
      </c>
      <c r="F654" s="170">
        <v>10996770000</v>
      </c>
      <c r="G654" s="171">
        <v>9997064286</v>
      </c>
      <c r="H654" s="135">
        <v>85.995000000000005</v>
      </c>
      <c r="I654" s="172">
        <v>627363442</v>
      </c>
      <c r="J654" s="172"/>
      <c r="K654" s="135" t="s">
        <v>384</v>
      </c>
      <c r="L654" s="135"/>
      <c r="M654" s="135" t="s">
        <v>10707</v>
      </c>
      <c r="N654" s="135" t="s">
        <v>10707</v>
      </c>
      <c r="O654" s="135" t="s">
        <v>10708</v>
      </c>
      <c r="P654" s="135" t="s">
        <v>10709</v>
      </c>
      <c r="Q654" s="135" t="s">
        <v>10710</v>
      </c>
      <c r="R654" s="135" t="s">
        <v>10711</v>
      </c>
    </row>
    <row r="655" spans="1:18" ht="19.5" hidden="1" customHeight="1">
      <c r="A655" s="136">
        <v>169</v>
      </c>
      <c r="B655" s="135" t="s">
        <v>696</v>
      </c>
      <c r="C655" s="135" t="s">
        <v>7787</v>
      </c>
      <c r="D655" s="135" t="s">
        <v>7788</v>
      </c>
      <c r="E655" s="135" t="s">
        <v>5733</v>
      </c>
      <c r="F655" s="170">
        <v>1223100000</v>
      </c>
      <c r="G655" s="171">
        <v>1111909091</v>
      </c>
      <c r="H655" s="135">
        <v>86.745000000000005</v>
      </c>
      <c r="I655" s="172">
        <v>64555571</v>
      </c>
      <c r="J655" s="172"/>
      <c r="K655" s="135" t="s">
        <v>388</v>
      </c>
      <c r="L655" s="135"/>
      <c r="M655" s="135" t="s">
        <v>10712</v>
      </c>
      <c r="N655" s="135"/>
      <c r="O655" s="135" t="s">
        <v>10668</v>
      </c>
      <c r="P655" s="135" t="s">
        <v>10627</v>
      </c>
      <c r="Q655" s="135" t="s">
        <v>10713</v>
      </c>
      <c r="R655" s="135" t="s">
        <v>10711</v>
      </c>
    </row>
    <row r="656" spans="1:18" ht="19.5" hidden="1" customHeight="1">
      <c r="A656" s="136">
        <v>168</v>
      </c>
      <c r="B656" s="135" t="s">
        <v>1573</v>
      </c>
      <c r="C656" s="135" t="s">
        <v>7835</v>
      </c>
      <c r="D656" s="135" t="s">
        <v>7836</v>
      </c>
      <c r="E656" s="135" t="s">
        <v>5709</v>
      </c>
      <c r="F656" s="170">
        <v>636164388</v>
      </c>
      <c r="G656" s="171">
        <v>578331262</v>
      </c>
      <c r="H656" s="135">
        <v>87.745000000000005</v>
      </c>
      <c r="I656" s="172">
        <v>28817733</v>
      </c>
      <c r="J656" s="172">
        <v>419779653</v>
      </c>
      <c r="K656" s="135" t="s">
        <v>5502</v>
      </c>
      <c r="L656" s="135"/>
      <c r="M656" s="135" t="s">
        <v>10701</v>
      </c>
      <c r="N656" s="135"/>
      <c r="O656" s="135" t="s">
        <v>10714</v>
      </c>
      <c r="P656" s="135" t="s">
        <v>10675</v>
      </c>
      <c r="Q656" s="135" t="s">
        <v>10715</v>
      </c>
      <c r="R656" s="135" t="s">
        <v>10711</v>
      </c>
    </row>
    <row r="657" spans="1:18" ht="19.5" hidden="1" customHeight="1">
      <c r="A657" s="136">
        <v>167</v>
      </c>
      <c r="B657" s="135" t="s">
        <v>726</v>
      </c>
      <c r="C657" s="135" t="s">
        <v>7784</v>
      </c>
      <c r="D657" s="135" t="s">
        <v>5713</v>
      </c>
      <c r="E657" s="135" t="s">
        <v>5709</v>
      </c>
      <c r="F657" s="170">
        <v>1880663000</v>
      </c>
      <c r="G657" s="171">
        <v>1709693636</v>
      </c>
      <c r="H657" s="135">
        <v>86.745000000000005</v>
      </c>
      <c r="I657" s="172">
        <v>48151232</v>
      </c>
      <c r="J657" s="172">
        <v>1693658468</v>
      </c>
      <c r="K657" s="135" t="s">
        <v>432</v>
      </c>
      <c r="L657" s="135"/>
      <c r="M657" s="135" t="s">
        <v>10712</v>
      </c>
      <c r="N657" s="135"/>
      <c r="O657" s="135" t="s">
        <v>10716</v>
      </c>
      <c r="P657" s="135" t="s">
        <v>10627</v>
      </c>
      <c r="Q657" s="135" t="s">
        <v>10713</v>
      </c>
      <c r="R657" s="135" t="s">
        <v>10711</v>
      </c>
    </row>
    <row r="658" spans="1:18" ht="19.5" hidden="1" customHeight="1">
      <c r="A658" s="136">
        <v>166</v>
      </c>
      <c r="B658" s="135" t="s">
        <v>694</v>
      </c>
      <c r="C658" s="135" t="s">
        <v>7842</v>
      </c>
      <c r="D658" s="135" t="s">
        <v>6683</v>
      </c>
      <c r="E658" s="135" t="s">
        <v>5709</v>
      </c>
      <c r="F658" s="170">
        <v>1126711000</v>
      </c>
      <c r="G658" s="171">
        <v>1024282728</v>
      </c>
      <c r="H658" s="135">
        <v>86.745000000000005</v>
      </c>
      <c r="I658" s="172">
        <v>46374699</v>
      </c>
      <c r="J658" s="172"/>
      <c r="K658" s="135" t="s">
        <v>384</v>
      </c>
      <c r="L658" s="135"/>
      <c r="M658" s="135" t="s">
        <v>10707</v>
      </c>
      <c r="N658" s="135"/>
      <c r="O658" s="135" t="s">
        <v>10717</v>
      </c>
      <c r="P658" s="135" t="s">
        <v>10692</v>
      </c>
      <c r="Q658" s="135" t="s">
        <v>10718</v>
      </c>
      <c r="R658" s="135" t="s">
        <v>10719</v>
      </c>
    </row>
    <row r="659" spans="1:18" ht="19.5" hidden="1" customHeight="1">
      <c r="A659" s="136">
        <v>165</v>
      </c>
      <c r="B659" s="135" t="s">
        <v>10721</v>
      </c>
      <c r="C659" s="135" t="s">
        <v>10720</v>
      </c>
      <c r="D659" s="135" t="s">
        <v>10722</v>
      </c>
      <c r="E659" s="135" t="s">
        <v>5709</v>
      </c>
      <c r="F659" s="170"/>
      <c r="G659" s="171">
        <v>1024282728</v>
      </c>
      <c r="H659" s="135"/>
      <c r="I659" s="172">
        <v>0</v>
      </c>
      <c r="J659" s="172"/>
      <c r="K659" s="135" t="s">
        <v>384</v>
      </c>
      <c r="L659" s="135"/>
      <c r="M659" s="135" t="s">
        <v>10717</v>
      </c>
      <c r="N659" s="135"/>
      <c r="O659" s="135" t="s">
        <v>10723</v>
      </c>
      <c r="P659" s="135" t="s">
        <v>10724</v>
      </c>
      <c r="Q659" s="135" t="s">
        <v>10725</v>
      </c>
      <c r="R659" s="135" t="s">
        <v>10726</v>
      </c>
    </row>
    <row r="660" spans="1:18" ht="19.5" hidden="1" customHeight="1">
      <c r="A660" s="136">
        <v>164</v>
      </c>
      <c r="B660" s="135" t="s">
        <v>10728</v>
      </c>
      <c r="C660" s="135" t="s">
        <v>10727</v>
      </c>
      <c r="D660" s="135" t="s">
        <v>10722</v>
      </c>
      <c r="E660" s="135" t="s">
        <v>5709</v>
      </c>
      <c r="F660" s="170"/>
      <c r="G660" s="171">
        <v>1024282728</v>
      </c>
      <c r="H660" s="135"/>
      <c r="I660" s="172"/>
      <c r="J660" s="172"/>
      <c r="K660" s="135" t="s">
        <v>384</v>
      </c>
      <c r="L660" s="135"/>
      <c r="M660" s="135" t="s">
        <v>10717</v>
      </c>
      <c r="N660" s="135"/>
      <c r="O660" s="135" t="s">
        <v>10729</v>
      </c>
      <c r="P660" s="135" t="s">
        <v>10724</v>
      </c>
      <c r="Q660" s="135" t="s">
        <v>10730</v>
      </c>
      <c r="R660" s="135" t="s">
        <v>10726</v>
      </c>
    </row>
    <row r="661" spans="1:18" ht="19.5" hidden="1" customHeight="1">
      <c r="A661" s="136">
        <v>163</v>
      </c>
      <c r="B661" s="135" t="s">
        <v>683</v>
      </c>
      <c r="C661" s="135" t="s">
        <v>7912</v>
      </c>
      <c r="D661" s="135" t="s">
        <v>5713</v>
      </c>
      <c r="E661" s="135" t="s">
        <v>5709</v>
      </c>
      <c r="F661" s="170">
        <v>930013000</v>
      </c>
      <c r="G661" s="171">
        <v>845466370</v>
      </c>
      <c r="H661" s="135">
        <v>87.745000000000005</v>
      </c>
      <c r="I661" s="172">
        <v>34625354</v>
      </c>
      <c r="J661" s="172">
        <v>809015900</v>
      </c>
      <c r="K661" s="135" t="s">
        <v>369</v>
      </c>
      <c r="L661" s="135"/>
      <c r="M661" s="135" t="s">
        <v>10717</v>
      </c>
      <c r="N661" s="135"/>
      <c r="O661" s="135" t="s">
        <v>10731</v>
      </c>
      <c r="P661" s="135" t="s">
        <v>10724</v>
      </c>
      <c r="Q661" s="135" t="s">
        <v>10730</v>
      </c>
      <c r="R661" s="135" t="s">
        <v>10726</v>
      </c>
    </row>
    <row r="662" spans="1:18" ht="19.5" hidden="1" customHeight="1">
      <c r="A662" s="136">
        <v>162</v>
      </c>
      <c r="B662" s="135" t="s">
        <v>717</v>
      </c>
      <c r="C662" s="135" t="s">
        <v>7920</v>
      </c>
      <c r="D662" s="135" t="s">
        <v>5901</v>
      </c>
      <c r="E662" s="135" t="s">
        <v>5709</v>
      </c>
      <c r="F662" s="170">
        <v>583337000</v>
      </c>
      <c r="G662" s="171">
        <v>530306363</v>
      </c>
      <c r="H662" s="135">
        <v>87.745000000000005</v>
      </c>
      <c r="I662" s="172">
        <v>34459124</v>
      </c>
      <c r="J662" s="172"/>
      <c r="K662" s="135" t="s">
        <v>379</v>
      </c>
      <c r="L662" s="135"/>
      <c r="M662" s="135" t="s">
        <v>10732</v>
      </c>
      <c r="N662" s="135"/>
      <c r="O662" s="135" t="s">
        <v>10733</v>
      </c>
      <c r="P662" s="135" t="s">
        <v>10734</v>
      </c>
      <c r="Q662" s="135" t="s">
        <v>10735</v>
      </c>
      <c r="R662" s="135" t="s">
        <v>10736</v>
      </c>
    </row>
    <row r="663" spans="1:18" ht="19.5" hidden="1" customHeight="1">
      <c r="A663" s="136">
        <v>161</v>
      </c>
      <c r="B663" s="135" t="s">
        <v>687</v>
      </c>
      <c r="C663" s="135" t="s">
        <v>7924</v>
      </c>
      <c r="D663" s="135" t="s">
        <v>5713</v>
      </c>
      <c r="E663" s="135" t="s">
        <v>5709</v>
      </c>
      <c r="F663" s="170">
        <v>4139220000</v>
      </c>
      <c r="G663" s="171">
        <v>3762927273</v>
      </c>
      <c r="H663" s="135">
        <v>86.745000000000005</v>
      </c>
      <c r="I663" s="172">
        <v>180830526</v>
      </c>
      <c r="J663" s="172"/>
      <c r="K663" s="135" t="s">
        <v>367</v>
      </c>
      <c r="L663" s="135"/>
      <c r="M663" s="135" t="s">
        <v>10732</v>
      </c>
      <c r="N663" s="135"/>
      <c r="O663" s="135" t="s">
        <v>10737</v>
      </c>
      <c r="P663" s="135" t="s">
        <v>10734</v>
      </c>
      <c r="Q663" s="135" t="s">
        <v>10735</v>
      </c>
      <c r="R663" s="135" t="s">
        <v>10736</v>
      </c>
    </row>
    <row r="664" spans="1:18" ht="19.5" hidden="1" customHeight="1">
      <c r="A664" s="136">
        <v>160</v>
      </c>
      <c r="B664" s="135" t="s">
        <v>679</v>
      </c>
      <c r="C664" s="135" t="s">
        <v>7908</v>
      </c>
      <c r="D664" s="135" t="s">
        <v>7909</v>
      </c>
      <c r="E664" s="135" t="s">
        <v>5709</v>
      </c>
      <c r="F664" s="170">
        <v>2062643000</v>
      </c>
      <c r="G664" s="171">
        <v>1875130000</v>
      </c>
      <c r="H664" s="135">
        <v>86.745000000000005</v>
      </c>
      <c r="I664" s="172">
        <v>85991313</v>
      </c>
      <c r="J664" s="172"/>
      <c r="K664" s="135" t="s">
        <v>343</v>
      </c>
      <c r="L664" s="135"/>
      <c r="M664" s="135" t="s">
        <v>10717</v>
      </c>
      <c r="N664" s="135" t="s">
        <v>10717</v>
      </c>
      <c r="O664" s="135" t="s">
        <v>10738</v>
      </c>
      <c r="P664" s="135" t="s">
        <v>10739</v>
      </c>
      <c r="Q664" s="135" t="s">
        <v>10740</v>
      </c>
      <c r="R664" s="135" t="s">
        <v>10741</v>
      </c>
    </row>
    <row r="665" spans="1:18" ht="19.5" hidden="1" customHeight="1">
      <c r="A665" s="136">
        <v>159</v>
      </c>
      <c r="B665" s="135" t="s">
        <v>10743</v>
      </c>
      <c r="C665" s="135" t="s">
        <v>10742</v>
      </c>
      <c r="D665" s="135" t="s">
        <v>5932</v>
      </c>
      <c r="E665" s="135" t="s">
        <v>5709</v>
      </c>
      <c r="F665" s="170"/>
      <c r="G665" s="171">
        <v>9997064286</v>
      </c>
      <c r="H665" s="135"/>
      <c r="I665" s="172">
        <v>0</v>
      </c>
      <c r="J665" s="172"/>
      <c r="K665" s="135" t="s">
        <v>384</v>
      </c>
      <c r="L665" s="135"/>
      <c r="M665" s="135" t="s">
        <v>10744</v>
      </c>
      <c r="N665" s="135" t="s">
        <v>10744</v>
      </c>
      <c r="O665" s="135" t="s">
        <v>10745</v>
      </c>
      <c r="P665" s="135" t="s">
        <v>10734</v>
      </c>
      <c r="Q665" s="135" t="s">
        <v>10735</v>
      </c>
      <c r="R665" s="135" t="s">
        <v>10741</v>
      </c>
    </row>
    <row r="666" spans="1:18" ht="19.5" hidden="1" customHeight="1">
      <c r="A666" s="136">
        <v>158</v>
      </c>
      <c r="B666" s="135" t="s">
        <v>10747</v>
      </c>
      <c r="C666" s="135" t="s">
        <v>10746</v>
      </c>
      <c r="D666" s="135" t="s">
        <v>5932</v>
      </c>
      <c r="E666" s="135" t="s">
        <v>5709</v>
      </c>
      <c r="F666" s="170"/>
      <c r="G666" s="171">
        <v>9997063636</v>
      </c>
      <c r="H666" s="135"/>
      <c r="I666" s="172">
        <v>0</v>
      </c>
      <c r="J666" s="172"/>
      <c r="K666" s="135" t="s">
        <v>384</v>
      </c>
      <c r="L666" s="135"/>
      <c r="M666" s="135" t="s">
        <v>10748</v>
      </c>
      <c r="N666" s="135" t="s">
        <v>10729</v>
      </c>
      <c r="O666" s="135" t="s">
        <v>10749</v>
      </c>
      <c r="P666" s="135" t="s">
        <v>10750</v>
      </c>
      <c r="Q666" s="135" t="s">
        <v>10751</v>
      </c>
      <c r="R666" s="135" t="s">
        <v>10752</v>
      </c>
    </row>
    <row r="667" spans="1:18" ht="19.5" hidden="1" customHeight="1">
      <c r="A667" s="136">
        <v>157</v>
      </c>
      <c r="B667" s="135" t="s">
        <v>10754</v>
      </c>
      <c r="C667" s="135" t="s">
        <v>10753</v>
      </c>
      <c r="D667" s="135" t="s">
        <v>5932</v>
      </c>
      <c r="E667" s="135" t="s">
        <v>5709</v>
      </c>
      <c r="F667" s="170"/>
      <c r="G667" s="171">
        <v>9997063636</v>
      </c>
      <c r="H667" s="135"/>
      <c r="I667" s="172">
        <v>0</v>
      </c>
      <c r="J667" s="172"/>
      <c r="K667" s="135" t="s">
        <v>384</v>
      </c>
      <c r="L667" s="135"/>
      <c r="M667" s="135" t="s">
        <v>10755</v>
      </c>
      <c r="N667" s="135" t="s">
        <v>10755</v>
      </c>
      <c r="O667" s="135" t="s">
        <v>10756</v>
      </c>
      <c r="P667" s="135" t="s">
        <v>10757</v>
      </c>
      <c r="Q667" s="135" t="s">
        <v>10758</v>
      </c>
      <c r="R667" s="135" t="s">
        <v>10759</v>
      </c>
    </row>
    <row r="668" spans="1:18" ht="19.5" hidden="1" customHeight="1">
      <c r="A668" s="136">
        <v>156</v>
      </c>
      <c r="B668" s="135" t="s">
        <v>686</v>
      </c>
      <c r="C668" s="135" t="s">
        <v>7939</v>
      </c>
      <c r="D668" s="135" t="s">
        <v>7940</v>
      </c>
      <c r="E668" s="135" t="s">
        <v>5709</v>
      </c>
      <c r="F668" s="170">
        <v>863959000</v>
      </c>
      <c r="G668" s="171">
        <v>785417273</v>
      </c>
      <c r="H668" s="135">
        <v>87.745000000000005</v>
      </c>
      <c r="I668" s="172">
        <v>42703365</v>
      </c>
      <c r="J668" s="172"/>
      <c r="K668" s="135" t="s">
        <v>319</v>
      </c>
      <c r="L668" s="135"/>
      <c r="M668" s="135" t="s">
        <v>10755</v>
      </c>
      <c r="N668" s="135"/>
      <c r="O668" s="135" t="s">
        <v>10760</v>
      </c>
      <c r="P668" s="135" t="s">
        <v>10757</v>
      </c>
      <c r="Q668" s="135" t="s">
        <v>10758</v>
      </c>
      <c r="R668" s="135" t="s">
        <v>10761</v>
      </c>
    </row>
    <row r="669" spans="1:18" ht="19.5" hidden="1" customHeight="1">
      <c r="A669" s="136">
        <v>155</v>
      </c>
      <c r="B669" s="135" t="s">
        <v>729</v>
      </c>
      <c r="C669" s="135" t="s">
        <v>7947</v>
      </c>
      <c r="D669" s="135" t="s">
        <v>5713</v>
      </c>
      <c r="E669" s="135" t="s">
        <v>5709</v>
      </c>
      <c r="F669" s="170">
        <v>715548000</v>
      </c>
      <c r="G669" s="171">
        <v>650498984</v>
      </c>
      <c r="H669" s="135">
        <v>87.745000000000005</v>
      </c>
      <c r="I669" s="172">
        <v>35723245</v>
      </c>
      <c r="J669" s="172"/>
      <c r="K669" s="135" t="s">
        <v>313</v>
      </c>
      <c r="L669" s="135"/>
      <c r="M669" s="135" t="s">
        <v>10762</v>
      </c>
      <c r="N669" s="135"/>
      <c r="O669" s="135" t="s">
        <v>10763</v>
      </c>
      <c r="P669" s="135" t="s">
        <v>10764</v>
      </c>
      <c r="Q669" s="135" t="s">
        <v>10765</v>
      </c>
      <c r="R669" s="135" t="s">
        <v>10766</v>
      </c>
    </row>
    <row r="670" spans="1:18" ht="19.5" hidden="1" customHeight="1">
      <c r="A670" s="136">
        <v>154</v>
      </c>
      <c r="B670" s="135" t="s">
        <v>7951</v>
      </c>
      <c r="C670" s="135" t="s">
        <v>7950</v>
      </c>
      <c r="D670" s="135" t="s">
        <v>5713</v>
      </c>
      <c r="E670" s="135" t="s">
        <v>5709</v>
      </c>
      <c r="F670" s="170">
        <v>1145733333</v>
      </c>
      <c r="G670" s="171">
        <v>1062407272</v>
      </c>
      <c r="H670" s="135">
        <v>86.745000000000005</v>
      </c>
      <c r="I670" s="172">
        <v>56871273</v>
      </c>
      <c r="J670" s="172">
        <v>1034914354</v>
      </c>
      <c r="K670" s="135" t="s">
        <v>7952</v>
      </c>
      <c r="L670" s="135"/>
      <c r="M670" s="135" t="s">
        <v>10767</v>
      </c>
      <c r="N670" s="135"/>
      <c r="O670" s="135"/>
      <c r="P670" s="135" t="s">
        <v>10764</v>
      </c>
      <c r="Q670" s="135" t="s">
        <v>10768</v>
      </c>
      <c r="R670" s="135" t="s">
        <v>10769</v>
      </c>
    </row>
    <row r="671" spans="1:18" ht="19.5" hidden="1" customHeight="1">
      <c r="A671" s="136">
        <v>153</v>
      </c>
      <c r="B671" s="135" t="s">
        <v>678</v>
      </c>
      <c r="C671" s="135" t="s">
        <v>7964</v>
      </c>
      <c r="D671" s="135" t="s">
        <v>5713</v>
      </c>
      <c r="E671" s="135" t="s">
        <v>5709</v>
      </c>
      <c r="F671" s="170">
        <v>787712240</v>
      </c>
      <c r="G671" s="171">
        <v>674469091</v>
      </c>
      <c r="H671" s="135">
        <v>87.745000000000005</v>
      </c>
      <c r="I671" s="172">
        <v>33910365</v>
      </c>
      <c r="J671" s="172">
        <v>639771000</v>
      </c>
      <c r="K671" s="135" t="s">
        <v>360</v>
      </c>
      <c r="L671" s="135"/>
      <c r="M671" s="135" t="s">
        <v>10770</v>
      </c>
      <c r="N671" s="135"/>
      <c r="O671" s="135" t="s">
        <v>10771</v>
      </c>
      <c r="P671" s="135" t="s">
        <v>10760</v>
      </c>
      <c r="Q671" s="135" t="s">
        <v>10772</v>
      </c>
      <c r="R671" s="135" t="s">
        <v>10769</v>
      </c>
    </row>
    <row r="672" spans="1:18" ht="19.5" hidden="1" customHeight="1">
      <c r="A672" s="136">
        <v>152</v>
      </c>
      <c r="B672" s="135" t="s">
        <v>728</v>
      </c>
      <c r="C672" s="135" t="s">
        <v>7960</v>
      </c>
      <c r="D672" s="135" t="s">
        <v>5901</v>
      </c>
      <c r="E672" s="135" t="s">
        <v>5709</v>
      </c>
      <c r="F672" s="170">
        <v>631807000</v>
      </c>
      <c r="G672" s="171">
        <v>574370000</v>
      </c>
      <c r="H672" s="135">
        <v>87.745000000000005</v>
      </c>
      <c r="I672" s="172">
        <v>7356291</v>
      </c>
      <c r="J672" s="172">
        <v>532360158</v>
      </c>
      <c r="K672" s="135" t="s">
        <v>436</v>
      </c>
      <c r="L672" s="135"/>
      <c r="M672" s="135" t="s">
        <v>10773</v>
      </c>
      <c r="N672" s="135"/>
      <c r="O672" s="135" t="s">
        <v>10774</v>
      </c>
      <c r="P672" s="135" t="s">
        <v>10775</v>
      </c>
      <c r="Q672" s="135" t="s">
        <v>10776</v>
      </c>
      <c r="R672" s="135" t="s">
        <v>10769</v>
      </c>
    </row>
    <row r="673" spans="1:18" ht="19.5" hidden="1" customHeight="1">
      <c r="A673" s="136">
        <v>151</v>
      </c>
      <c r="B673" s="135" t="s">
        <v>10778</v>
      </c>
      <c r="C673" s="135" t="s">
        <v>10777</v>
      </c>
      <c r="D673" s="135" t="s">
        <v>5713</v>
      </c>
      <c r="E673" s="135" t="s">
        <v>5709</v>
      </c>
      <c r="F673" s="170">
        <v>1145733333</v>
      </c>
      <c r="G673" s="171">
        <v>1062407272</v>
      </c>
      <c r="H673" s="135"/>
      <c r="I673" s="172">
        <v>0</v>
      </c>
      <c r="J673" s="172"/>
      <c r="K673" s="135" t="s">
        <v>7952</v>
      </c>
      <c r="L673" s="135"/>
      <c r="M673" s="135" t="s">
        <v>10779</v>
      </c>
      <c r="N673" s="135"/>
      <c r="O673" s="135"/>
      <c r="P673" s="135" t="s">
        <v>10780</v>
      </c>
      <c r="Q673" s="135" t="s">
        <v>10781</v>
      </c>
      <c r="R673" s="135" t="s">
        <v>10782</v>
      </c>
    </row>
    <row r="674" spans="1:18" ht="19.5" hidden="1" customHeight="1">
      <c r="A674" s="136">
        <v>150</v>
      </c>
      <c r="B674" s="135" t="s">
        <v>700</v>
      </c>
      <c r="C674" s="135" t="s">
        <v>7967</v>
      </c>
      <c r="D674" s="135" t="s">
        <v>5713</v>
      </c>
      <c r="E674" s="135" t="s">
        <v>5709</v>
      </c>
      <c r="F674" s="170">
        <v>933088000</v>
      </c>
      <c r="G674" s="171">
        <v>848261819</v>
      </c>
      <c r="H674" s="135">
        <v>87.745000000000005</v>
      </c>
      <c r="I674" s="172">
        <v>38834393</v>
      </c>
      <c r="J674" s="172"/>
      <c r="K674" s="135" t="s">
        <v>388</v>
      </c>
      <c r="L674" s="135"/>
      <c r="M674" s="135" t="s">
        <v>10783</v>
      </c>
      <c r="N674" s="135"/>
      <c r="O674" s="135" t="s">
        <v>10784</v>
      </c>
      <c r="P674" s="135" t="s">
        <v>10780</v>
      </c>
      <c r="Q674" s="135" t="s">
        <v>10785</v>
      </c>
      <c r="R674" s="135" t="s">
        <v>10786</v>
      </c>
    </row>
    <row r="675" spans="1:18" ht="19.5" hidden="1" customHeight="1">
      <c r="A675" s="136">
        <v>149</v>
      </c>
      <c r="B675" s="135" t="s">
        <v>684</v>
      </c>
      <c r="C675" s="135" t="s">
        <v>7979</v>
      </c>
      <c r="D675" s="135" t="s">
        <v>5713</v>
      </c>
      <c r="E675" s="135" t="s">
        <v>5709</v>
      </c>
      <c r="F675" s="170">
        <v>5585081000</v>
      </c>
      <c r="G675" s="171">
        <v>5077346428</v>
      </c>
      <c r="H675" s="135">
        <v>85.495000000000005</v>
      </c>
      <c r="I675" s="172">
        <v>175554761</v>
      </c>
      <c r="J675" s="172">
        <v>4956339505</v>
      </c>
      <c r="K675" s="135" t="s">
        <v>371</v>
      </c>
      <c r="L675" s="135"/>
      <c r="M675" s="135" t="s">
        <v>10787</v>
      </c>
      <c r="N675" s="135"/>
      <c r="O675" s="135" t="s">
        <v>10788</v>
      </c>
      <c r="P675" s="135" t="s">
        <v>10784</v>
      </c>
      <c r="Q675" s="135" t="s">
        <v>10789</v>
      </c>
      <c r="R675" s="135" t="s">
        <v>10786</v>
      </c>
    </row>
    <row r="676" spans="1:18" ht="19.5" hidden="1" customHeight="1">
      <c r="A676" s="136">
        <v>148</v>
      </c>
      <c r="B676" s="135" t="s">
        <v>716</v>
      </c>
      <c r="C676" s="135" t="s">
        <v>7987</v>
      </c>
      <c r="D676" s="135" t="s">
        <v>5713</v>
      </c>
      <c r="E676" s="135" t="s">
        <v>5709</v>
      </c>
      <c r="F676" s="170">
        <v>567312000</v>
      </c>
      <c r="G676" s="171">
        <v>515738182</v>
      </c>
      <c r="H676" s="135">
        <v>87.745000000000005</v>
      </c>
      <c r="I676" s="172">
        <v>31219786</v>
      </c>
      <c r="J676" s="172"/>
      <c r="K676" s="135" t="s">
        <v>390</v>
      </c>
      <c r="L676" s="135"/>
      <c r="M676" s="135" t="s">
        <v>10790</v>
      </c>
      <c r="N676" s="135"/>
      <c r="O676" s="135" t="s">
        <v>10791</v>
      </c>
      <c r="P676" s="135" t="s">
        <v>10792</v>
      </c>
      <c r="Q676" s="135" t="s">
        <v>10793</v>
      </c>
      <c r="R676" s="135" t="s">
        <v>10794</v>
      </c>
    </row>
    <row r="677" spans="1:18" ht="19.5" hidden="1" customHeight="1">
      <c r="A677" s="136">
        <v>147</v>
      </c>
      <c r="B677" s="135" t="s">
        <v>689</v>
      </c>
      <c r="C677" s="135" t="s">
        <v>7943</v>
      </c>
      <c r="D677" s="135" t="s">
        <v>7944</v>
      </c>
      <c r="E677" s="135" t="s">
        <v>5709</v>
      </c>
      <c r="F677" s="170">
        <v>1031754080</v>
      </c>
      <c r="G677" s="171">
        <v>1031754080</v>
      </c>
      <c r="H677" s="135">
        <v>86.745000000000005</v>
      </c>
      <c r="I677" s="172">
        <v>136877350</v>
      </c>
      <c r="J677" s="172"/>
      <c r="K677" s="135" t="s">
        <v>332</v>
      </c>
      <c r="L677" s="135"/>
      <c r="M677" s="135" t="s">
        <v>10755</v>
      </c>
      <c r="N677" s="135" t="s">
        <v>10755</v>
      </c>
      <c r="O677" s="135" t="s">
        <v>10795</v>
      </c>
      <c r="P677" s="135" t="s">
        <v>10757</v>
      </c>
      <c r="Q677" s="135" t="s">
        <v>10758</v>
      </c>
      <c r="R677" s="135" t="s">
        <v>10794</v>
      </c>
    </row>
    <row r="678" spans="1:18" ht="19.5" hidden="1" customHeight="1">
      <c r="A678" s="136">
        <v>146</v>
      </c>
      <c r="B678" s="135" t="s">
        <v>3136</v>
      </c>
      <c r="C678" s="135" t="s">
        <v>8002</v>
      </c>
      <c r="D678" s="135" t="s">
        <v>8003</v>
      </c>
      <c r="E678" s="135" t="s">
        <v>5711</v>
      </c>
      <c r="F678" s="170">
        <v>1216092000</v>
      </c>
      <c r="G678" s="171">
        <v>1105538182</v>
      </c>
      <c r="H678" s="135">
        <v>86.745000000000005</v>
      </c>
      <c r="I678" s="172">
        <v>54121278</v>
      </c>
      <c r="J678" s="172"/>
      <c r="K678" s="135" t="s">
        <v>425</v>
      </c>
      <c r="L678" s="135"/>
      <c r="M678" s="135" t="s">
        <v>10796</v>
      </c>
      <c r="N678" s="135" t="s">
        <v>10796</v>
      </c>
      <c r="O678" s="135" t="s">
        <v>10797</v>
      </c>
      <c r="P678" s="135" t="s">
        <v>10798</v>
      </c>
      <c r="Q678" s="135" t="s">
        <v>10799</v>
      </c>
      <c r="R678" s="135" t="s">
        <v>10800</v>
      </c>
    </row>
    <row r="679" spans="1:18" ht="19.5" hidden="1" customHeight="1">
      <c r="A679" s="136">
        <v>145</v>
      </c>
      <c r="B679" s="135" t="s">
        <v>697</v>
      </c>
      <c r="C679" s="135" t="s">
        <v>7999</v>
      </c>
      <c r="D679" s="135" t="s">
        <v>5713</v>
      </c>
      <c r="E679" s="135" t="s">
        <v>5709</v>
      </c>
      <c r="F679" s="170">
        <v>3564811000</v>
      </c>
      <c r="G679" s="171">
        <v>3240737273</v>
      </c>
      <c r="H679" s="135">
        <v>86.745000000000005</v>
      </c>
      <c r="I679" s="172">
        <v>180522273</v>
      </c>
      <c r="J679" s="172"/>
      <c r="K679" s="135" t="s">
        <v>390</v>
      </c>
      <c r="L679" s="135"/>
      <c r="M679" s="135" t="s">
        <v>10801</v>
      </c>
      <c r="N679" s="135"/>
      <c r="O679" s="135" t="s">
        <v>10802</v>
      </c>
      <c r="P679" s="135" t="s">
        <v>10803</v>
      </c>
      <c r="Q679" s="135" t="s">
        <v>10804</v>
      </c>
      <c r="R679" s="135" t="s">
        <v>10800</v>
      </c>
    </row>
    <row r="680" spans="1:18" ht="19.5" hidden="1" customHeight="1">
      <c r="A680" s="136">
        <v>144</v>
      </c>
      <c r="B680" s="135" t="s">
        <v>693</v>
      </c>
      <c r="C680" s="135" t="s">
        <v>8006</v>
      </c>
      <c r="D680" s="135" t="s">
        <v>5713</v>
      </c>
      <c r="E680" s="135" t="s">
        <v>5709</v>
      </c>
      <c r="F680" s="170">
        <v>635040000</v>
      </c>
      <c r="G680" s="171">
        <v>577309092</v>
      </c>
      <c r="H680" s="135">
        <v>87.745000000000005</v>
      </c>
      <c r="I680" s="172">
        <v>37778848</v>
      </c>
      <c r="J680" s="172"/>
      <c r="K680" s="135" t="s">
        <v>322</v>
      </c>
      <c r="L680" s="135"/>
      <c r="M680" s="135" t="s">
        <v>10805</v>
      </c>
      <c r="N680" s="135"/>
      <c r="O680" s="135" t="s">
        <v>10806</v>
      </c>
      <c r="P680" s="135" t="s">
        <v>10807</v>
      </c>
      <c r="Q680" s="135" t="s">
        <v>10808</v>
      </c>
      <c r="R680" s="135" t="s">
        <v>10809</v>
      </c>
    </row>
    <row r="681" spans="1:18" ht="19.5" hidden="1" customHeight="1">
      <c r="A681" s="136">
        <v>143</v>
      </c>
      <c r="B681" s="135" t="s">
        <v>7976</v>
      </c>
      <c r="C681" s="135" t="s">
        <v>7975</v>
      </c>
      <c r="D681" s="135" t="s">
        <v>5713</v>
      </c>
      <c r="E681" s="135" t="s">
        <v>5709</v>
      </c>
      <c r="F681" s="170">
        <v>4239024000</v>
      </c>
      <c r="G681" s="171">
        <v>3920740000</v>
      </c>
      <c r="H681" s="135">
        <v>86.745000000000005</v>
      </c>
      <c r="I681" s="172">
        <v>209311959</v>
      </c>
      <c r="J681" s="172">
        <v>3654837293</v>
      </c>
      <c r="K681" s="135" t="s">
        <v>5714</v>
      </c>
      <c r="L681" s="135"/>
      <c r="M681" s="135" t="s">
        <v>10810</v>
      </c>
      <c r="N681" s="135" t="s">
        <v>10810</v>
      </c>
      <c r="O681" s="135" t="s">
        <v>10774</v>
      </c>
      <c r="P681" s="135" t="s">
        <v>10771</v>
      </c>
      <c r="Q681" s="135" t="s">
        <v>10811</v>
      </c>
      <c r="R681" s="135" t="s">
        <v>10812</v>
      </c>
    </row>
    <row r="682" spans="1:18" ht="19.5" hidden="1" customHeight="1">
      <c r="A682" s="136">
        <v>142</v>
      </c>
      <c r="B682" s="135" t="s">
        <v>8016</v>
      </c>
      <c r="C682" s="135" t="s">
        <v>8015</v>
      </c>
      <c r="D682" s="135" t="s">
        <v>8017</v>
      </c>
      <c r="E682" s="135" t="s">
        <v>5709</v>
      </c>
      <c r="F682" s="170">
        <v>615370000</v>
      </c>
      <c r="G682" s="171">
        <v>559427274</v>
      </c>
      <c r="H682" s="135">
        <v>87.745000000000005</v>
      </c>
      <c r="I682" s="172">
        <v>31327148</v>
      </c>
      <c r="J682" s="172">
        <v>557765572</v>
      </c>
      <c r="K682" s="135" t="s">
        <v>5820</v>
      </c>
      <c r="L682" s="135"/>
      <c r="M682" s="135"/>
      <c r="N682" s="135"/>
      <c r="O682" s="135" t="s">
        <v>10813</v>
      </c>
      <c r="P682" s="135" t="s">
        <v>10814</v>
      </c>
      <c r="Q682" s="135" t="s">
        <v>10815</v>
      </c>
      <c r="R682" s="135" t="s">
        <v>10812</v>
      </c>
    </row>
    <row r="683" spans="1:18" ht="19.5" hidden="1" customHeight="1">
      <c r="A683" s="136">
        <v>141</v>
      </c>
      <c r="B683" s="135" t="s">
        <v>1589</v>
      </c>
      <c r="C683" s="135" t="s">
        <v>8012</v>
      </c>
      <c r="D683" s="135" t="s">
        <v>5713</v>
      </c>
      <c r="E683" s="135" t="s">
        <v>5709</v>
      </c>
      <c r="F683" s="170">
        <v>5352369000</v>
      </c>
      <c r="G683" s="171">
        <v>4873835455</v>
      </c>
      <c r="H683" s="135">
        <v>86.745000000000005</v>
      </c>
      <c r="I683" s="172">
        <v>294418915</v>
      </c>
      <c r="J683" s="172">
        <v>4583347538</v>
      </c>
      <c r="K683" s="135" t="s">
        <v>5714</v>
      </c>
      <c r="L683" s="135"/>
      <c r="M683" s="135" t="s">
        <v>10816</v>
      </c>
      <c r="N683" s="135" t="s">
        <v>10816</v>
      </c>
      <c r="O683" s="135" t="s">
        <v>10817</v>
      </c>
      <c r="P683" s="135" t="s">
        <v>10797</v>
      </c>
      <c r="Q683" s="135" t="s">
        <v>10818</v>
      </c>
      <c r="R683" s="135" t="s">
        <v>10819</v>
      </c>
    </row>
    <row r="684" spans="1:18" ht="19.5" hidden="1" customHeight="1">
      <c r="A684" s="136">
        <v>140</v>
      </c>
      <c r="B684" s="135" t="s">
        <v>713</v>
      </c>
      <c r="C684" s="135" t="s">
        <v>8020</v>
      </c>
      <c r="D684" s="135" t="s">
        <v>8021</v>
      </c>
      <c r="E684" s="135" t="s">
        <v>5733</v>
      </c>
      <c r="F684" s="170">
        <v>1343533000</v>
      </c>
      <c r="G684" s="171">
        <v>1221393638</v>
      </c>
      <c r="H684" s="135">
        <v>86.745000000000005</v>
      </c>
      <c r="I684" s="172">
        <v>60798203</v>
      </c>
      <c r="J684" s="172"/>
      <c r="K684" s="135" t="s">
        <v>343</v>
      </c>
      <c r="L684" s="135"/>
      <c r="M684" s="135" t="s">
        <v>10820</v>
      </c>
      <c r="N684" s="135"/>
      <c r="O684" s="135" t="s">
        <v>10821</v>
      </c>
      <c r="P684" s="135" t="s">
        <v>10822</v>
      </c>
      <c r="Q684" s="135" t="s">
        <v>10823</v>
      </c>
      <c r="R684" s="135" t="s">
        <v>10819</v>
      </c>
    </row>
    <row r="685" spans="1:18" ht="19.5" hidden="1" customHeight="1">
      <c r="A685" s="136">
        <v>139</v>
      </c>
      <c r="B685" s="135" t="s">
        <v>685</v>
      </c>
      <c r="C685" s="135" t="s">
        <v>8009</v>
      </c>
      <c r="D685" s="135" t="s">
        <v>5713</v>
      </c>
      <c r="E685" s="135" t="s">
        <v>5709</v>
      </c>
      <c r="F685" s="170">
        <v>1876394000</v>
      </c>
      <c r="G685" s="171">
        <v>1705812726</v>
      </c>
      <c r="H685" s="135">
        <v>86.745000000000005</v>
      </c>
      <c r="I685" s="172">
        <v>110153206</v>
      </c>
      <c r="J685" s="172"/>
      <c r="K685" s="135" t="s">
        <v>373</v>
      </c>
      <c r="L685" s="135"/>
      <c r="M685" s="135" t="s">
        <v>10816</v>
      </c>
      <c r="N685" s="135"/>
      <c r="O685" s="135" t="s">
        <v>10824</v>
      </c>
      <c r="P685" s="135" t="s">
        <v>10797</v>
      </c>
      <c r="Q685" s="135" t="s">
        <v>10818</v>
      </c>
      <c r="R685" s="135" t="s">
        <v>10825</v>
      </c>
    </row>
    <row r="686" spans="1:18" ht="19.5" hidden="1" customHeight="1">
      <c r="A686" s="136">
        <v>138</v>
      </c>
      <c r="B686" s="135" t="s">
        <v>720</v>
      </c>
      <c r="C686" s="135" t="s">
        <v>8038</v>
      </c>
      <c r="D686" s="135" t="s">
        <v>6239</v>
      </c>
      <c r="E686" s="135" t="s">
        <v>5709</v>
      </c>
      <c r="F686" s="170">
        <v>811268000</v>
      </c>
      <c r="G686" s="171">
        <v>737516364</v>
      </c>
      <c r="H686" s="135">
        <v>87.745000000000005</v>
      </c>
      <c r="I686" s="172">
        <v>45932237</v>
      </c>
      <c r="J686" s="172">
        <v>690053711</v>
      </c>
      <c r="K686" s="135" t="s">
        <v>330</v>
      </c>
      <c r="L686" s="135"/>
      <c r="M686" s="135" t="s">
        <v>10826</v>
      </c>
      <c r="N686" s="135"/>
      <c r="O686" s="135" t="s">
        <v>10827</v>
      </c>
      <c r="P686" s="135" t="s">
        <v>10828</v>
      </c>
      <c r="Q686" s="135" t="s">
        <v>10829</v>
      </c>
      <c r="R686" s="135" t="s">
        <v>10825</v>
      </c>
    </row>
    <row r="687" spans="1:18" ht="19.5" hidden="1" customHeight="1">
      <c r="A687" s="136">
        <v>137</v>
      </c>
      <c r="B687" s="135" t="s">
        <v>682</v>
      </c>
      <c r="C687" s="135" t="s">
        <v>8035</v>
      </c>
      <c r="D687" s="135" t="s">
        <v>5713</v>
      </c>
      <c r="E687" s="135" t="s">
        <v>5709</v>
      </c>
      <c r="F687" s="170">
        <v>987500000</v>
      </c>
      <c r="G687" s="171">
        <v>897727273</v>
      </c>
      <c r="H687" s="135">
        <v>87.745000000000005</v>
      </c>
      <c r="I687" s="172">
        <v>54745317</v>
      </c>
      <c r="J687" s="172"/>
      <c r="K687" s="135" t="s">
        <v>367</v>
      </c>
      <c r="L687" s="135"/>
      <c r="M687" s="135" t="s">
        <v>10830</v>
      </c>
      <c r="N687" s="135"/>
      <c r="O687" s="135" t="s">
        <v>10831</v>
      </c>
      <c r="P687" s="135" t="s">
        <v>10832</v>
      </c>
      <c r="Q687" s="135" t="s">
        <v>10833</v>
      </c>
      <c r="R687" s="135" t="s">
        <v>10834</v>
      </c>
    </row>
    <row r="688" spans="1:18" ht="19.5" hidden="1" customHeight="1">
      <c r="A688" s="136">
        <v>136</v>
      </c>
      <c r="B688" s="135" t="s">
        <v>699</v>
      </c>
      <c r="C688" s="135" t="s">
        <v>8041</v>
      </c>
      <c r="D688" s="135" t="s">
        <v>5713</v>
      </c>
      <c r="E688" s="135" t="s">
        <v>5709</v>
      </c>
      <c r="F688" s="170">
        <v>592681000</v>
      </c>
      <c r="G688" s="171">
        <v>538800910</v>
      </c>
      <c r="H688" s="135">
        <v>87.745000000000005</v>
      </c>
      <c r="I688" s="172">
        <v>24208563</v>
      </c>
      <c r="J688" s="172">
        <v>509560445</v>
      </c>
      <c r="K688" s="135" t="s">
        <v>393</v>
      </c>
      <c r="L688" s="135"/>
      <c r="M688" s="135" t="s">
        <v>10835</v>
      </c>
      <c r="N688" s="135"/>
      <c r="O688" s="135" t="s">
        <v>10836</v>
      </c>
      <c r="P688" s="135" t="s">
        <v>10837</v>
      </c>
      <c r="Q688" s="135" t="s">
        <v>10838</v>
      </c>
      <c r="R688" s="135" t="s">
        <v>10834</v>
      </c>
    </row>
    <row r="689" spans="1:18" ht="19.5" hidden="1" customHeight="1">
      <c r="A689" s="136">
        <v>135</v>
      </c>
      <c r="B689" s="135" t="s">
        <v>10840</v>
      </c>
      <c r="C689" s="135" t="s">
        <v>10839</v>
      </c>
      <c r="D689" s="135" t="s">
        <v>10841</v>
      </c>
      <c r="E689" s="135" t="s">
        <v>5711</v>
      </c>
      <c r="F689" s="170"/>
      <c r="G689" s="171">
        <v>1477710000</v>
      </c>
      <c r="H689" s="135"/>
      <c r="I689" s="172">
        <v>0</v>
      </c>
      <c r="J689" s="172"/>
      <c r="K689" s="135" t="s">
        <v>326</v>
      </c>
      <c r="L689" s="135"/>
      <c r="M689" s="135" t="s">
        <v>10842</v>
      </c>
      <c r="N689" s="135" t="s">
        <v>10843</v>
      </c>
      <c r="O689" s="135" t="s">
        <v>10844</v>
      </c>
      <c r="P689" s="135" t="s">
        <v>10842</v>
      </c>
      <c r="Q689" s="135" t="s">
        <v>10845</v>
      </c>
      <c r="R689" s="135" t="s">
        <v>10846</v>
      </c>
    </row>
    <row r="690" spans="1:18" ht="19.5" hidden="1" customHeight="1">
      <c r="A690" s="136">
        <v>134</v>
      </c>
      <c r="B690" s="135" t="s">
        <v>3151</v>
      </c>
      <c r="C690" s="135" t="s">
        <v>8059</v>
      </c>
      <c r="D690" s="135" t="s">
        <v>5713</v>
      </c>
      <c r="E690" s="135" t="s">
        <v>5711</v>
      </c>
      <c r="F690" s="170">
        <v>14776151000</v>
      </c>
      <c r="G690" s="171">
        <v>13432864545</v>
      </c>
      <c r="H690" s="135">
        <v>81.394999999999996</v>
      </c>
      <c r="I690" s="172">
        <v>634757989</v>
      </c>
      <c r="J690" s="172"/>
      <c r="K690" s="135" t="s">
        <v>311</v>
      </c>
      <c r="L690" s="135"/>
      <c r="M690" s="135" t="s">
        <v>10847</v>
      </c>
      <c r="N690" s="135" t="s">
        <v>10848</v>
      </c>
      <c r="O690" s="135" t="s">
        <v>10849</v>
      </c>
      <c r="P690" s="135" t="s">
        <v>10850</v>
      </c>
      <c r="Q690" s="135" t="s">
        <v>10851</v>
      </c>
      <c r="R690" s="135" t="s">
        <v>10852</v>
      </c>
    </row>
    <row r="691" spans="1:18" ht="19.5" hidden="1" customHeight="1">
      <c r="A691" s="136">
        <v>133</v>
      </c>
      <c r="B691" s="135" t="s">
        <v>692</v>
      </c>
      <c r="C691" s="135" t="s">
        <v>8026</v>
      </c>
      <c r="D691" s="135" t="s">
        <v>8027</v>
      </c>
      <c r="E691" s="135" t="s">
        <v>5709</v>
      </c>
      <c r="F691" s="170">
        <v>2689337610</v>
      </c>
      <c r="G691" s="171">
        <v>2689337610</v>
      </c>
      <c r="H691" s="135">
        <v>86.745000000000005</v>
      </c>
      <c r="I691" s="172">
        <v>521616089</v>
      </c>
      <c r="J691" s="172"/>
      <c r="K691" s="135" t="s">
        <v>332</v>
      </c>
      <c r="L691" s="135"/>
      <c r="M691" s="135" t="s">
        <v>10820</v>
      </c>
      <c r="N691" s="135" t="s">
        <v>10820</v>
      </c>
      <c r="O691" s="135" t="s">
        <v>10853</v>
      </c>
      <c r="P691" s="135" t="s">
        <v>10854</v>
      </c>
      <c r="Q691" s="135" t="s">
        <v>10855</v>
      </c>
      <c r="R691" s="135" t="s">
        <v>10852</v>
      </c>
    </row>
    <row r="692" spans="1:18" ht="19.5" hidden="1" customHeight="1">
      <c r="A692" s="136">
        <v>132</v>
      </c>
      <c r="B692" s="135" t="s">
        <v>688</v>
      </c>
      <c r="C692" s="135" t="s">
        <v>8030</v>
      </c>
      <c r="D692" s="135" t="s">
        <v>7146</v>
      </c>
      <c r="E692" s="135" t="s">
        <v>5709</v>
      </c>
      <c r="F692" s="170">
        <v>3240175390</v>
      </c>
      <c r="G692" s="171">
        <v>3240175390</v>
      </c>
      <c r="H692" s="135">
        <v>86.745000000000005</v>
      </c>
      <c r="I692" s="172">
        <v>506999373</v>
      </c>
      <c r="J692" s="172"/>
      <c r="K692" s="135" t="s">
        <v>332</v>
      </c>
      <c r="L692" s="135"/>
      <c r="M692" s="135" t="s">
        <v>10820</v>
      </c>
      <c r="N692" s="135" t="s">
        <v>10820</v>
      </c>
      <c r="O692" s="135" t="s">
        <v>10853</v>
      </c>
      <c r="P692" s="135" t="s">
        <v>10854</v>
      </c>
      <c r="Q692" s="135" t="s">
        <v>10855</v>
      </c>
      <c r="R692" s="135" t="s">
        <v>10852</v>
      </c>
    </row>
    <row r="693" spans="1:18" ht="19.5" hidden="1" customHeight="1">
      <c r="A693" s="136">
        <v>131</v>
      </c>
      <c r="B693" s="135" t="s">
        <v>691</v>
      </c>
      <c r="C693" s="135" t="s">
        <v>8070</v>
      </c>
      <c r="D693" s="135" t="s">
        <v>7476</v>
      </c>
      <c r="E693" s="135" t="s">
        <v>5709</v>
      </c>
      <c r="F693" s="170">
        <v>907283000</v>
      </c>
      <c r="G693" s="171">
        <v>824802727</v>
      </c>
      <c r="H693" s="135">
        <v>87.745000000000005</v>
      </c>
      <c r="I693" s="172">
        <v>42953002</v>
      </c>
      <c r="J693" s="172"/>
      <c r="K693" s="135" t="s">
        <v>319</v>
      </c>
      <c r="L693" s="135"/>
      <c r="M693" s="135" t="s">
        <v>10848</v>
      </c>
      <c r="N693" s="135"/>
      <c r="O693" s="135" t="s">
        <v>10856</v>
      </c>
      <c r="P693" s="135" t="s">
        <v>10844</v>
      </c>
      <c r="Q693" s="135" t="s">
        <v>10857</v>
      </c>
      <c r="R693" s="135" t="s">
        <v>10858</v>
      </c>
    </row>
    <row r="694" spans="1:18" ht="19.5" hidden="1" customHeight="1">
      <c r="A694" s="136">
        <v>130</v>
      </c>
      <c r="B694" s="135" t="s">
        <v>703</v>
      </c>
      <c r="C694" s="135" t="s">
        <v>8064</v>
      </c>
      <c r="D694" s="135" t="s">
        <v>5713</v>
      </c>
      <c r="E694" s="135" t="s">
        <v>5709</v>
      </c>
      <c r="F694" s="170">
        <v>649468000</v>
      </c>
      <c r="G694" s="171">
        <v>590425455</v>
      </c>
      <c r="H694" s="135">
        <v>87.745000000000005</v>
      </c>
      <c r="I694" s="172">
        <v>19564192</v>
      </c>
      <c r="J694" s="172"/>
      <c r="K694" s="135" t="s">
        <v>364</v>
      </c>
      <c r="L694" s="135"/>
      <c r="M694" s="135" t="s">
        <v>10847</v>
      </c>
      <c r="N694" s="135"/>
      <c r="O694" s="135" t="s">
        <v>10859</v>
      </c>
      <c r="P694" s="135" t="s">
        <v>10850</v>
      </c>
      <c r="Q694" s="135" t="s">
        <v>10851</v>
      </c>
      <c r="R694" s="135" t="s">
        <v>10860</v>
      </c>
    </row>
    <row r="695" spans="1:18" ht="19.5" hidden="1" customHeight="1">
      <c r="A695" s="136">
        <v>129</v>
      </c>
      <c r="B695" s="135" t="s">
        <v>718</v>
      </c>
      <c r="C695" s="135" t="s">
        <v>8073</v>
      </c>
      <c r="D695" s="135" t="s">
        <v>6486</v>
      </c>
      <c r="E695" s="135" t="s">
        <v>5709</v>
      </c>
      <c r="F695" s="170">
        <v>1443838000</v>
      </c>
      <c r="G695" s="171">
        <v>1312580000</v>
      </c>
      <c r="H695" s="135">
        <v>86.745000000000005</v>
      </c>
      <c r="I695" s="172">
        <v>88853880</v>
      </c>
      <c r="J695" s="172"/>
      <c r="K695" s="135" t="s">
        <v>420</v>
      </c>
      <c r="L695" s="135"/>
      <c r="M695" s="135" t="s">
        <v>10848</v>
      </c>
      <c r="N695" s="135"/>
      <c r="O695" s="135" t="s">
        <v>10849</v>
      </c>
      <c r="P695" s="135" t="s">
        <v>10844</v>
      </c>
      <c r="Q695" s="135" t="s">
        <v>10857</v>
      </c>
      <c r="R695" s="135" t="s">
        <v>10860</v>
      </c>
    </row>
    <row r="696" spans="1:18" ht="19.5" hidden="1" customHeight="1">
      <c r="A696" s="136">
        <v>128</v>
      </c>
      <c r="B696" s="135" t="s">
        <v>10862</v>
      </c>
      <c r="C696" s="135" t="s">
        <v>10861</v>
      </c>
      <c r="D696" s="135" t="s">
        <v>5713</v>
      </c>
      <c r="E696" s="135" t="s">
        <v>5711</v>
      </c>
      <c r="F696" s="170"/>
      <c r="G696" s="171">
        <v>13432864545</v>
      </c>
      <c r="H696" s="135"/>
      <c r="I696" s="172">
        <v>0</v>
      </c>
      <c r="J696" s="172"/>
      <c r="K696" s="135" t="s">
        <v>311</v>
      </c>
      <c r="L696" s="135"/>
      <c r="M696" s="135" t="s">
        <v>10848</v>
      </c>
      <c r="N696" s="135" t="s">
        <v>10848</v>
      </c>
      <c r="O696" s="135" t="s">
        <v>10863</v>
      </c>
      <c r="P696" s="135" t="s">
        <v>10844</v>
      </c>
      <c r="Q696" s="135" t="s">
        <v>10857</v>
      </c>
      <c r="R696" s="135" t="s">
        <v>10860</v>
      </c>
    </row>
    <row r="697" spans="1:18" ht="19.5" hidden="1" customHeight="1">
      <c r="A697" s="136">
        <v>127</v>
      </c>
      <c r="B697" s="135" t="s">
        <v>705</v>
      </c>
      <c r="C697" s="135" t="s">
        <v>8076</v>
      </c>
      <c r="D697" s="135" t="s">
        <v>8077</v>
      </c>
      <c r="E697" s="135" t="s">
        <v>5709</v>
      </c>
      <c r="F697" s="170">
        <v>2262953000</v>
      </c>
      <c r="G697" s="171">
        <v>2057230000</v>
      </c>
      <c r="H697" s="135">
        <v>86.745000000000005</v>
      </c>
      <c r="I697" s="172">
        <v>110399392</v>
      </c>
      <c r="J697" s="172"/>
      <c r="K697" s="135" t="s">
        <v>402</v>
      </c>
      <c r="L697" s="135"/>
      <c r="M697" s="135" t="s">
        <v>10848</v>
      </c>
      <c r="N697" s="135" t="s">
        <v>10848</v>
      </c>
      <c r="O697" s="135" t="s">
        <v>10864</v>
      </c>
      <c r="P697" s="135" t="s">
        <v>10844</v>
      </c>
      <c r="Q697" s="135" t="s">
        <v>10857</v>
      </c>
      <c r="R697" s="135" t="s">
        <v>10860</v>
      </c>
    </row>
    <row r="698" spans="1:18" ht="19.5" hidden="1" customHeight="1">
      <c r="A698" s="136">
        <v>126</v>
      </c>
      <c r="B698" s="135" t="s">
        <v>8084</v>
      </c>
      <c r="C698" s="135" t="s">
        <v>8083</v>
      </c>
      <c r="D698" s="135" t="s">
        <v>7334</v>
      </c>
      <c r="E698" s="135" t="s">
        <v>5746</v>
      </c>
      <c r="F698" s="170">
        <v>1274282000</v>
      </c>
      <c r="G698" s="171">
        <v>1158438182</v>
      </c>
      <c r="H698" s="135">
        <v>86.745000000000005</v>
      </c>
      <c r="I698" s="172">
        <v>41641343</v>
      </c>
      <c r="J698" s="172">
        <v>874868375</v>
      </c>
      <c r="K698" s="135" t="s">
        <v>5502</v>
      </c>
      <c r="L698" s="135"/>
      <c r="M698" s="135" t="s">
        <v>10865</v>
      </c>
      <c r="N698" s="135" t="s">
        <v>10865</v>
      </c>
      <c r="O698" s="135" t="s">
        <v>10863</v>
      </c>
      <c r="P698" s="135" t="s">
        <v>10849</v>
      </c>
      <c r="Q698" s="135" t="s">
        <v>10866</v>
      </c>
      <c r="R698" s="135" t="s">
        <v>10867</v>
      </c>
    </row>
    <row r="699" spans="1:18" ht="19.5" hidden="1" customHeight="1">
      <c r="A699" s="136">
        <v>125</v>
      </c>
      <c r="B699" s="135" t="s">
        <v>709</v>
      </c>
      <c r="C699" s="135" t="s">
        <v>8080</v>
      </c>
      <c r="D699" s="135" t="s">
        <v>5713</v>
      </c>
      <c r="E699" s="135" t="s">
        <v>5709</v>
      </c>
      <c r="F699" s="170">
        <v>1303786000</v>
      </c>
      <c r="G699" s="171">
        <v>1185260000</v>
      </c>
      <c r="H699" s="135">
        <v>86.745000000000005</v>
      </c>
      <c r="I699" s="172">
        <v>48971676</v>
      </c>
      <c r="J699" s="172"/>
      <c r="K699" s="135" t="s">
        <v>390</v>
      </c>
      <c r="L699" s="135"/>
      <c r="M699" s="135" t="s">
        <v>10865</v>
      </c>
      <c r="N699" s="135"/>
      <c r="O699" s="135" t="s">
        <v>10868</v>
      </c>
      <c r="P699" s="135" t="s">
        <v>10869</v>
      </c>
      <c r="Q699" s="135" t="s">
        <v>10870</v>
      </c>
      <c r="R699" s="135" t="s">
        <v>10867</v>
      </c>
    </row>
    <row r="700" spans="1:18" ht="19.5" hidden="1" customHeight="1">
      <c r="A700" s="136">
        <v>124</v>
      </c>
      <c r="B700" s="135" t="s">
        <v>10872</v>
      </c>
      <c r="C700" s="135" t="s">
        <v>10871</v>
      </c>
      <c r="D700" s="135" t="s">
        <v>5713</v>
      </c>
      <c r="E700" s="135" t="s">
        <v>5709</v>
      </c>
      <c r="F700" s="170"/>
      <c r="G700" s="171">
        <v>1185260000</v>
      </c>
      <c r="H700" s="135"/>
      <c r="I700" s="172">
        <v>0</v>
      </c>
      <c r="J700" s="172"/>
      <c r="K700" s="135" t="s">
        <v>390</v>
      </c>
      <c r="L700" s="135"/>
      <c r="M700" s="135" t="s">
        <v>10865</v>
      </c>
      <c r="N700" s="135"/>
      <c r="O700" s="135" t="s">
        <v>10868</v>
      </c>
      <c r="P700" s="135" t="s">
        <v>10869</v>
      </c>
      <c r="Q700" s="135" t="s">
        <v>10870</v>
      </c>
      <c r="R700" s="135" t="s">
        <v>10867</v>
      </c>
    </row>
    <row r="701" spans="1:18" ht="19.5" hidden="1" customHeight="1">
      <c r="A701" s="136">
        <v>123</v>
      </c>
      <c r="B701" s="135" t="s">
        <v>10874</v>
      </c>
      <c r="C701" s="135" t="s">
        <v>10873</v>
      </c>
      <c r="D701" s="135" t="s">
        <v>5713</v>
      </c>
      <c r="E701" s="135" t="s">
        <v>5709</v>
      </c>
      <c r="F701" s="170"/>
      <c r="G701" s="171">
        <v>1185260000</v>
      </c>
      <c r="H701" s="135"/>
      <c r="I701" s="172">
        <v>0</v>
      </c>
      <c r="J701" s="172"/>
      <c r="K701" s="135" t="s">
        <v>390</v>
      </c>
      <c r="L701" s="135"/>
      <c r="M701" s="135" t="s">
        <v>10875</v>
      </c>
      <c r="N701" s="135"/>
      <c r="O701" s="135" t="s">
        <v>10876</v>
      </c>
      <c r="P701" s="135" t="s">
        <v>10877</v>
      </c>
      <c r="Q701" s="135" t="s">
        <v>10878</v>
      </c>
      <c r="R701" s="135" t="s">
        <v>10879</v>
      </c>
    </row>
    <row r="702" spans="1:18" ht="19.5" hidden="1" customHeight="1">
      <c r="A702" s="136">
        <v>122</v>
      </c>
      <c r="B702" s="135" t="s">
        <v>1611</v>
      </c>
      <c r="C702" s="135" t="s">
        <v>8092</v>
      </c>
      <c r="D702" s="135" t="s">
        <v>6153</v>
      </c>
      <c r="E702" s="135" t="s">
        <v>5709</v>
      </c>
      <c r="F702" s="170">
        <v>1844000000</v>
      </c>
      <c r="G702" s="171">
        <v>1882592000</v>
      </c>
      <c r="H702" s="135">
        <v>86.745000000000005</v>
      </c>
      <c r="I702" s="172">
        <v>135867023</v>
      </c>
      <c r="J702" s="172">
        <v>1566049922</v>
      </c>
      <c r="K702" s="135" t="s">
        <v>6611</v>
      </c>
      <c r="L702" s="135"/>
      <c r="M702" s="135" t="s">
        <v>10864</v>
      </c>
      <c r="N702" s="135" t="s">
        <v>10864</v>
      </c>
      <c r="O702" s="135" t="s">
        <v>10880</v>
      </c>
      <c r="P702" s="135" t="s">
        <v>10863</v>
      </c>
      <c r="Q702" s="135" t="s">
        <v>10881</v>
      </c>
      <c r="R702" s="135" t="s">
        <v>10882</v>
      </c>
    </row>
    <row r="703" spans="1:18" ht="19.5" hidden="1" customHeight="1">
      <c r="A703" s="136">
        <v>121</v>
      </c>
      <c r="B703" s="135" t="s">
        <v>727</v>
      </c>
      <c r="C703" s="135" t="s">
        <v>8089</v>
      </c>
      <c r="D703" s="135" t="s">
        <v>6339</v>
      </c>
      <c r="E703" s="135" t="s">
        <v>5709</v>
      </c>
      <c r="F703" s="170">
        <v>665475000</v>
      </c>
      <c r="G703" s="171">
        <v>604977273</v>
      </c>
      <c r="H703" s="135">
        <v>87.745000000000005</v>
      </c>
      <c r="I703" s="172">
        <v>39689163</v>
      </c>
      <c r="J703" s="172"/>
      <c r="K703" s="135" t="s">
        <v>434</v>
      </c>
      <c r="L703" s="135"/>
      <c r="M703" s="135" t="s">
        <v>10864</v>
      </c>
      <c r="N703" s="135"/>
      <c r="O703" s="135" t="s">
        <v>10883</v>
      </c>
      <c r="P703" s="135" t="s">
        <v>10863</v>
      </c>
      <c r="Q703" s="135" t="s">
        <v>10881</v>
      </c>
      <c r="R703" s="135" t="s">
        <v>10884</v>
      </c>
    </row>
    <row r="704" spans="1:18" ht="19.5" hidden="1" customHeight="1">
      <c r="A704" s="136">
        <v>120</v>
      </c>
      <c r="B704" s="135" t="s">
        <v>695</v>
      </c>
      <c r="C704" s="135" t="s">
        <v>8101</v>
      </c>
      <c r="D704" s="135" t="s">
        <v>5713</v>
      </c>
      <c r="E704" s="135" t="s">
        <v>5709</v>
      </c>
      <c r="F704" s="170">
        <v>2306402000</v>
      </c>
      <c r="G704" s="171">
        <v>2096729091</v>
      </c>
      <c r="H704" s="135">
        <v>86.745000000000005</v>
      </c>
      <c r="I704" s="172">
        <v>91792398</v>
      </c>
      <c r="J704" s="172">
        <v>1986203725</v>
      </c>
      <c r="K704" s="135" t="s">
        <v>386</v>
      </c>
      <c r="L704" s="135"/>
      <c r="M704" s="135" t="s">
        <v>10885</v>
      </c>
      <c r="N704" s="135"/>
      <c r="O704" s="135" t="s">
        <v>10886</v>
      </c>
      <c r="P704" s="135" t="s">
        <v>10887</v>
      </c>
      <c r="Q704" s="135" t="s">
        <v>10888</v>
      </c>
      <c r="R704" s="135" t="s">
        <v>10884</v>
      </c>
    </row>
    <row r="705" spans="1:18" ht="19.5" hidden="1" customHeight="1">
      <c r="A705" s="136">
        <v>119</v>
      </c>
      <c r="B705" s="135" t="s">
        <v>698</v>
      </c>
      <c r="C705" s="135" t="s">
        <v>8067</v>
      </c>
      <c r="D705" s="135" t="s">
        <v>6278</v>
      </c>
      <c r="E705" s="135" t="s">
        <v>5709</v>
      </c>
      <c r="F705" s="170">
        <v>1346596000</v>
      </c>
      <c r="G705" s="171">
        <v>1224178182</v>
      </c>
      <c r="H705" s="135">
        <v>86.745000000000005</v>
      </c>
      <c r="I705" s="172">
        <v>69563628</v>
      </c>
      <c r="J705" s="172"/>
      <c r="K705" s="135" t="s">
        <v>343</v>
      </c>
      <c r="L705" s="135"/>
      <c r="M705" s="135" t="s">
        <v>10847</v>
      </c>
      <c r="N705" s="135"/>
      <c r="O705" s="135" t="s">
        <v>10859</v>
      </c>
      <c r="P705" s="135" t="s">
        <v>10850</v>
      </c>
      <c r="Q705" s="135" t="s">
        <v>10851</v>
      </c>
      <c r="R705" s="135" t="s">
        <v>10889</v>
      </c>
    </row>
    <row r="706" spans="1:18" ht="19.5" hidden="1" customHeight="1">
      <c r="A706" s="136">
        <v>118</v>
      </c>
      <c r="B706" s="135" t="s">
        <v>10891</v>
      </c>
      <c r="C706" s="135" t="s">
        <v>10890</v>
      </c>
      <c r="D706" s="135" t="s">
        <v>10892</v>
      </c>
      <c r="E706" s="135" t="s">
        <v>5709</v>
      </c>
      <c r="F706" s="170"/>
      <c r="G706" s="171">
        <v>1224178182</v>
      </c>
      <c r="H706" s="135"/>
      <c r="I706" s="172"/>
      <c r="J706" s="172"/>
      <c r="K706" s="135" t="s">
        <v>343</v>
      </c>
      <c r="L706" s="135"/>
      <c r="M706" s="135" t="s">
        <v>10847</v>
      </c>
      <c r="N706" s="135"/>
      <c r="O706" s="135" t="s">
        <v>10859</v>
      </c>
      <c r="P706" s="135" t="s">
        <v>10850</v>
      </c>
      <c r="Q706" s="135" t="s">
        <v>10851</v>
      </c>
      <c r="R706" s="135" t="s">
        <v>10889</v>
      </c>
    </row>
    <row r="707" spans="1:18" ht="19.5" hidden="1" customHeight="1">
      <c r="A707" s="136">
        <v>117</v>
      </c>
      <c r="B707" s="135" t="s">
        <v>706</v>
      </c>
      <c r="C707" s="135" t="s">
        <v>8044</v>
      </c>
      <c r="D707" s="135" t="s">
        <v>5713</v>
      </c>
      <c r="E707" s="135" t="s">
        <v>5709</v>
      </c>
      <c r="F707" s="170">
        <v>1644850000</v>
      </c>
      <c r="G707" s="171">
        <v>1493510909</v>
      </c>
      <c r="H707" s="135">
        <v>86.745000000000005</v>
      </c>
      <c r="I707" s="172">
        <v>67085400</v>
      </c>
      <c r="J707" s="172">
        <v>1400048343</v>
      </c>
      <c r="K707" s="135" t="s">
        <v>8045</v>
      </c>
      <c r="L707" s="135"/>
      <c r="M707" s="135" t="s">
        <v>10893</v>
      </c>
      <c r="N707" s="135"/>
      <c r="O707" s="135" t="s">
        <v>10894</v>
      </c>
      <c r="P707" s="135" t="s">
        <v>10827</v>
      </c>
      <c r="Q707" s="135" t="s">
        <v>10895</v>
      </c>
      <c r="R707" s="135" t="s">
        <v>10889</v>
      </c>
    </row>
    <row r="708" spans="1:18" ht="19.5" hidden="1" customHeight="1">
      <c r="A708" s="136">
        <v>116</v>
      </c>
      <c r="B708" s="135" t="s">
        <v>680</v>
      </c>
      <c r="C708" s="135" t="s">
        <v>8104</v>
      </c>
      <c r="D708" s="135" t="s">
        <v>8105</v>
      </c>
      <c r="E708" s="135" t="s">
        <v>5709</v>
      </c>
      <c r="F708" s="170">
        <v>970100000</v>
      </c>
      <c r="G708" s="171">
        <v>881909091</v>
      </c>
      <c r="H708" s="135">
        <v>87.745000000000005</v>
      </c>
      <c r="I708" s="172">
        <v>38156588</v>
      </c>
      <c r="J708" s="172"/>
      <c r="K708" s="135" t="s">
        <v>364</v>
      </c>
      <c r="L708" s="135"/>
      <c r="M708" s="135" t="s">
        <v>10885</v>
      </c>
      <c r="N708" s="135"/>
      <c r="O708" s="135" t="s">
        <v>10896</v>
      </c>
      <c r="P708" s="135" t="s">
        <v>10894</v>
      </c>
      <c r="Q708" s="135" t="s">
        <v>10897</v>
      </c>
      <c r="R708" s="135" t="s">
        <v>10898</v>
      </c>
    </row>
    <row r="709" spans="1:18" ht="19.5" hidden="1" customHeight="1">
      <c r="A709" s="136">
        <v>115</v>
      </c>
      <c r="B709" s="135" t="s">
        <v>10900</v>
      </c>
      <c r="C709" s="135" t="s">
        <v>10899</v>
      </c>
      <c r="D709" s="135" t="s">
        <v>10901</v>
      </c>
      <c r="E709" s="135" t="s">
        <v>5709</v>
      </c>
      <c r="F709" s="170"/>
      <c r="G709" s="171">
        <v>881909091</v>
      </c>
      <c r="H709" s="135"/>
      <c r="I709" s="172">
        <v>0</v>
      </c>
      <c r="J709" s="172"/>
      <c r="K709" s="135" t="s">
        <v>364</v>
      </c>
      <c r="L709" s="135"/>
      <c r="M709" s="135" t="s">
        <v>10902</v>
      </c>
      <c r="N709" s="135"/>
      <c r="O709" s="135" t="s">
        <v>10903</v>
      </c>
      <c r="P709" s="135" t="s">
        <v>10904</v>
      </c>
      <c r="Q709" s="135" t="s">
        <v>10905</v>
      </c>
      <c r="R709" s="135" t="s">
        <v>10906</v>
      </c>
    </row>
    <row r="710" spans="1:18" ht="19.5" hidden="1" customHeight="1">
      <c r="A710" s="136">
        <v>114</v>
      </c>
      <c r="B710" s="135" t="s">
        <v>723</v>
      </c>
      <c r="C710" s="135" t="s">
        <v>8111</v>
      </c>
      <c r="D710" s="135" t="s">
        <v>5713</v>
      </c>
      <c r="E710" s="135" t="s">
        <v>5709</v>
      </c>
      <c r="F710" s="170">
        <v>1674170000</v>
      </c>
      <c r="G710" s="171">
        <v>1521972727</v>
      </c>
      <c r="H710" s="135">
        <v>86.745000000000005</v>
      </c>
      <c r="I710" s="172">
        <v>69271547</v>
      </c>
      <c r="J710" s="172"/>
      <c r="K710" s="135" t="s">
        <v>367</v>
      </c>
      <c r="L710" s="135"/>
      <c r="M710" s="135" t="s">
        <v>10902</v>
      </c>
      <c r="N710" s="135"/>
      <c r="O710" s="135" t="s">
        <v>10907</v>
      </c>
      <c r="P710" s="135" t="s">
        <v>10904</v>
      </c>
      <c r="Q710" s="135" t="s">
        <v>10905</v>
      </c>
      <c r="R710" s="135" t="s">
        <v>10906</v>
      </c>
    </row>
    <row r="711" spans="1:18" ht="19.5" hidden="1" customHeight="1">
      <c r="A711" s="136">
        <v>113</v>
      </c>
      <c r="B711" s="135" t="s">
        <v>701</v>
      </c>
      <c r="C711" s="135" t="s">
        <v>8108</v>
      </c>
      <c r="D711" s="135" t="s">
        <v>5713</v>
      </c>
      <c r="E711" s="135" t="s">
        <v>5709</v>
      </c>
      <c r="F711" s="170">
        <v>735490000</v>
      </c>
      <c r="G711" s="171">
        <v>668627273</v>
      </c>
      <c r="H711" s="135">
        <v>87.745000000000005</v>
      </c>
      <c r="I711" s="172">
        <v>25141895</v>
      </c>
      <c r="J711" s="172"/>
      <c r="K711" s="135" t="s">
        <v>390</v>
      </c>
      <c r="L711" s="135"/>
      <c r="M711" s="135" t="s">
        <v>10902</v>
      </c>
      <c r="N711" s="135"/>
      <c r="O711" s="135" t="s">
        <v>10908</v>
      </c>
      <c r="P711" s="135" t="s">
        <v>10909</v>
      </c>
      <c r="Q711" s="135" t="s">
        <v>10910</v>
      </c>
      <c r="R711" s="135" t="s">
        <v>10911</v>
      </c>
    </row>
    <row r="712" spans="1:18" ht="19.5" hidden="1" customHeight="1">
      <c r="A712" s="136">
        <v>112</v>
      </c>
      <c r="B712" s="135" t="s">
        <v>708</v>
      </c>
      <c r="C712" s="135" t="s">
        <v>8114</v>
      </c>
      <c r="D712" s="135" t="s">
        <v>6149</v>
      </c>
      <c r="E712" s="135" t="s">
        <v>5709</v>
      </c>
      <c r="F712" s="170">
        <v>1067028000</v>
      </c>
      <c r="G712" s="171">
        <v>970025455</v>
      </c>
      <c r="H712" s="135">
        <v>87.745000000000005</v>
      </c>
      <c r="I712" s="172">
        <v>55532736</v>
      </c>
      <c r="J712" s="172"/>
      <c r="K712" s="135" t="s">
        <v>322</v>
      </c>
      <c r="L712" s="135"/>
      <c r="M712" s="135" t="s">
        <v>10912</v>
      </c>
      <c r="N712" s="135"/>
      <c r="O712" s="135" t="s">
        <v>10913</v>
      </c>
      <c r="P712" s="135" t="s">
        <v>10896</v>
      </c>
      <c r="Q712" s="135" t="s">
        <v>10914</v>
      </c>
      <c r="R712" s="135" t="s">
        <v>10915</v>
      </c>
    </row>
    <row r="713" spans="1:18" ht="19.5" hidden="1" customHeight="1">
      <c r="A713" s="136">
        <v>111</v>
      </c>
      <c r="B713" s="135" t="s">
        <v>1617</v>
      </c>
      <c r="C713" s="135" t="s">
        <v>8128</v>
      </c>
      <c r="D713" s="135" t="s">
        <v>5713</v>
      </c>
      <c r="E713" s="135" t="s">
        <v>5709</v>
      </c>
      <c r="F713" s="170">
        <v>1676282000</v>
      </c>
      <c r="G713" s="171">
        <v>1523892726</v>
      </c>
      <c r="H713" s="135">
        <v>86.745000000000005</v>
      </c>
      <c r="I713" s="172">
        <v>54494211</v>
      </c>
      <c r="J713" s="172"/>
      <c r="K713" s="135" t="s">
        <v>8129</v>
      </c>
      <c r="L713" s="135"/>
      <c r="M713" s="135" t="s">
        <v>10916</v>
      </c>
      <c r="N713" s="135"/>
      <c r="O713" s="135" t="s">
        <v>10917</v>
      </c>
      <c r="P713" s="135" t="s">
        <v>10918</v>
      </c>
      <c r="Q713" s="135" t="s">
        <v>10919</v>
      </c>
      <c r="R713" s="135" t="s">
        <v>10920</v>
      </c>
    </row>
    <row r="714" spans="1:18" ht="19.5" hidden="1" customHeight="1">
      <c r="A714" s="136">
        <v>110</v>
      </c>
      <c r="B714" s="135" t="s">
        <v>681</v>
      </c>
      <c r="C714" s="135" t="s">
        <v>8132</v>
      </c>
      <c r="D714" s="135" t="s">
        <v>8133</v>
      </c>
      <c r="E714" s="135" t="s">
        <v>5709</v>
      </c>
      <c r="F714" s="170">
        <v>930230000</v>
      </c>
      <c r="G714" s="171">
        <v>930230000</v>
      </c>
      <c r="H714" s="135">
        <v>87.745000000000005</v>
      </c>
      <c r="I714" s="172">
        <v>65066688</v>
      </c>
      <c r="J714" s="172"/>
      <c r="K714" s="135" t="s">
        <v>332</v>
      </c>
      <c r="L714" s="135"/>
      <c r="M714" s="135" t="s">
        <v>10921</v>
      </c>
      <c r="N714" s="135" t="s">
        <v>10921</v>
      </c>
      <c r="O714" s="135" t="s">
        <v>10922</v>
      </c>
      <c r="P714" s="135" t="s">
        <v>10923</v>
      </c>
      <c r="Q714" s="135" t="s">
        <v>10924</v>
      </c>
      <c r="R714" s="135" t="s">
        <v>10925</v>
      </c>
    </row>
    <row r="715" spans="1:18" ht="19.5" hidden="1" customHeight="1">
      <c r="A715" s="136">
        <v>109</v>
      </c>
      <c r="B715" s="135" t="s">
        <v>10927</v>
      </c>
      <c r="C715" s="135" t="s">
        <v>10926</v>
      </c>
      <c r="D715" s="135" t="s">
        <v>10928</v>
      </c>
      <c r="E715" s="135" t="s">
        <v>5709</v>
      </c>
      <c r="F715" s="170"/>
      <c r="G715" s="171">
        <v>930230000</v>
      </c>
      <c r="H715" s="135"/>
      <c r="I715" s="172"/>
      <c r="J715" s="172"/>
      <c r="K715" s="135" t="s">
        <v>332</v>
      </c>
      <c r="L715" s="135"/>
      <c r="M715" s="135" t="s">
        <v>10921</v>
      </c>
      <c r="N715" s="135" t="s">
        <v>10921</v>
      </c>
      <c r="O715" s="135" t="s">
        <v>10922</v>
      </c>
      <c r="P715" s="135" t="s">
        <v>10923</v>
      </c>
      <c r="Q715" s="135" t="s">
        <v>10924</v>
      </c>
      <c r="R715" s="135" t="s">
        <v>10925</v>
      </c>
    </row>
    <row r="716" spans="1:18" ht="19.5" hidden="1" customHeight="1">
      <c r="A716" s="136">
        <v>108</v>
      </c>
      <c r="B716" s="135" t="s">
        <v>711</v>
      </c>
      <c r="C716" s="135" t="s">
        <v>8136</v>
      </c>
      <c r="D716" s="135" t="s">
        <v>5713</v>
      </c>
      <c r="E716" s="135" t="s">
        <v>5709</v>
      </c>
      <c r="F716" s="170">
        <v>1121374000</v>
      </c>
      <c r="G716" s="171">
        <v>1019430909</v>
      </c>
      <c r="H716" s="135">
        <v>86.745000000000005</v>
      </c>
      <c r="I716" s="172">
        <v>57793028</v>
      </c>
      <c r="J716" s="172">
        <v>949289975</v>
      </c>
      <c r="K716" s="135" t="s">
        <v>360</v>
      </c>
      <c r="L716" s="135"/>
      <c r="M716" s="135" t="s">
        <v>10929</v>
      </c>
      <c r="N716" s="135"/>
      <c r="O716" s="135" t="s">
        <v>10930</v>
      </c>
      <c r="P716" s="135" t="s">
        <v>10931</v>
      </c>
      <c r="Q716" s="135" t="s">
        <v>10932</v>
      </c>
      <c r="R716" s="135" t="s">
        <v>10933</v>
      </c>
    </row>
    <row r="717" spans="1:18" ht="19.5" hidden="1" customHeight="1">
      <c r="A717" s="136">
        <v>107</v>
      </c>
      <c r="B717" s="135" t="s">
        <v>658</v>
      </c>
      <c r="C717" s="135" t="s">
        <v>8139</v>
      </c>
      <c r="D717" s="135" t="s">
        <v>5999</v>
      </c>
      <c r="E717" s="135" t="s">
        <v>5709</v>
      </c>
      <c r="F717" s="170">
        <v>730636000</v>
      </c>
      <c r="G717" s="171">
        <v>664215000</v>
      </c>
      <c r="H717" s="135">
        <v>87.745000000000005</v>
      </c>
      <c r="I717" s="172">
        <v>41468346</v>
      </c>
      <c r="J717" s="172"/>
      <c r="K717" s="135" t="s">
        <v>326</v>
      </c>
      <c r="L717" s="135"/>
      <c r="M717" s="135" t="s">
        <v>10917</v>
      </c>
      <c r="N717" s="135"/>
      <c r="O717" s="135" t="s">
        <v>10934</v>
      </c>
      <c r="P717" s="135" t="s">
        <v>10917</v>
      </c>
      <c r="Q717" s="135" t="s">
        <v>10935</v>
      </c>
      <c r="R717" s="135" t="s">
        <v>10936</v>
      </c>
    </row>
    <row r="718" spans="1:18" ht="19.5" hidden="1" customHeight="1">
      <c r="A718" s="136">
        <v>106</v>
      </c>
      <c r="B718" s="135" t="s">
        <v>8124</v>
      </c>
      <c r="C718" s="135" t="s">
        <v>8123</v>
      </c>
      <c r="D718" s="135" t="s">
        <v>8125</v>
      </c>
      <c r="E718" s="135" t="s">
        <v>5709</v>
      </c>
      <c r="F718" s="170">
        <v>6880311000</v>
      </c>
      <c r="G718" s="171">
        <v>6402791319</v>
      </c>
      <c r="H718" s="135">
        <v>85.995000000000005</v>
      </c>
      <c r="I718" s="172">
        <v>409750987</v>
      </c>
      <c r="J718" s="172"/>
      <c r="K718" s="135" t="s">
        <v>5714</v>
      </c>
      <c r="L718" s="135"/>
      <c r="M718" s="135" t="s">
        <v>10937</v>
      </c>
      <c r="N718" s="135" t="s">
        <v>10937</v>
      </c>
      <c r="O718" s="135" t="s">
        <v>10938</v>
      </c>
      <c r="P718" s="135" t="s">
        <v>10939</v>
      </c>
      <c r="Q718" s="135" t="s">
        <v>10940</v>
      </c>
      <c r="R718" s="135" t="s">
        <v>10941</v>
      </c>
    </row>
    <row r="719" spans="1:18" ht="19.5" hidden="1" customHeight="1">
      <c r="A719" s="136">
        <v>105</v>
      </c>
      <c r="B719" s="135" t="s">
        <v>661</v>
      </c>
      <c r="C719" s="135" t="s">
        <v>8142</v>
      </c>
      <c r="D719" s="135" t="s">
        <v>8143</v>
      </c>
      <c r="E719" s="135" t="s">
        <v>5709</v>
      </c>
      <c r="F719" s="170">
        <v>556198000</v>
      </c>
      <c r="G719" s="171">
        <v>556198000</v>
      </c>
      <c r="H719" s="135">
        <v>87.745000000000005</v>
      </c>
      <c r="I719" s="172">
        <v>39536834</v>
      </c>
      <c r="J719" s="172"/>
      <c r="K719" s="135" t="s">
        <v>332</v>
      </c>
      <c r="L719" s="135"/>
      <c r="M719" s="135" t="s">
        <v>10942</v>
      </c>
      <c r="N719" s="135" t="s">
        <v>10942</v>
      </c>
      <c r="O719" s="135" t="s">
        <v>10943</v>
      </c>
      <c r="P719" s="135" t="s">
        <v>10934</v>
      </c>
      <c r="Q719" s="135" t="s">
        <v>10944</v>
      </c>
      <c r="R719" s="135" t="s">
        <v>10941</v>
      </c>
    </row>
    <row r="720" spans="1:18" ht="19.5" hidden="1" customHeight="1">
      <c r="A720" s="136">
        <v>104</v>
      </c>
      <c r="B720" s="135" t="s">
        <v>659</v>
      </c>
      <c r="C720" s="135" t="s">
        <v>8146</v>
      </c>
      <c r="D720" s="135" t="s">
        <v>5713</v>
      </c>
      <c r="E720" s="135" t="s">
        <v>5709</v>
      </c>
      <c r="F720" s="170">
        <v>6511770000</v>
      </c>
      <c r="G720" s="171">
        <v>5919790909</v>
      </c>
      <c r="H720" s="135">
        <v>85.495000000000005</v>
      </c>
      <c r="I720" s="172">
        <v>320930807</v>
      </c>
      <c r="J720" s="172"/>
      <c r="K720" s="135" t="s">
        <v>328</v>
      </c>
      <c r="L720" s="135"/>
      <c r="M720" s="135" t="s">
        <v>10945</v>
      </c>
      <c r="N720" s="135" t="s">
        <v>10945</v>
      </c>
      <c r="O720" s="135" t="s">
        <v>10946</v>
      </c>
      <c r="P720" s="135" t="s">
        <v>10947</v>
      </c>
      <c r="Q720" s="135" t="s">
        <v>10948</v>
      </c>
      <c r="R720" s="135" t="s">
        <v>10941</v>
      </c>
    </row>
    <row r="721" spans="1:18" ht="19.5" hidden="1" customHeight="1">
      <c r="A721" s="136">
        <v>103</v>
      </c>
      <c r="B721" s="135" t="s">
        <v>670</v>
      </c>
      <c r="C721" s="135" t="s">
        <v>8150</v>
      </c>
      <c r="D721" s="135" t="s">
        <v>6149</v>
      </c>
      <c r="E721" s="135" t="s">
        <v>5709</v>
      </c>
      <c r="F721" s="170">
        <v>833567000</v>
      </c>
      <c r="G721" s="171">
        <v>757788182</v>
      </c>
      <c r="H721" s="135">
        <v>87.745000000000005</v>
      </c>
      <c r="I721" s="172">
        <v>30308139</v>
      </c>
      <c r="J721" s="172"/>
      <c r="K721" s="135" t="s">
        <v>343</v>
      </c>
      <c r="L721" s="135"/>
      <c r="M721" s="135" t="s">
        <v>10949</v>
      </c>
      <c r="N721" s="135"/>
      <c r="O721" s="135" t="s">
        <v>10950</v>
      </c>
      <c r="P721" s="135" t="s">
        <v>10951</v>
      </c>
      <c r="Q721" s="135" t="s">
        <v>10952</v>
      </c>
      <c r="R721" s="135" t="s">
        <v>10941</v>
      </c>
    </row>
    <row r="722" spans="1:18" ht="19.5" hidden="1" customHeight="1">
      <c r="A722" s="136">
        <v>102</v>
      </c>
      <c r="B722" s="135" t="s">
        <v>649</v>
      </c>
      <c r="C722" s="135" t="s">
        <v>8153</v>
      </c>
      <c r="D722" s="135" t="s">
        <v>6153</v>
      </c>
      <c r="E722" s="135" t="s">
        <v>5709</v>
      </c>
      <c r="F722" s="170">
        <v>1661293000</v>
      </c>
      <c r="G722" s="171">
        <v>1510266364</v>
      </c>
      <c r="H722" s="135">
        <v>86.745000000000005</v>
      </c>
      <c r="I722" s="172">
        <v>86285272</v>
      </c>
      <c r="J722" s="172"/>
      <c r="K722" s="135" t="s">
        <v>309</v>
      </c>
      <c r="L722" s="135"/>
      <c r="M722" s="135" t="s">
        <v>10949</v>
      </c>
      <c r="N722" s="135" t="s">
        <v>10949</v>
      </c>
      <c r="O722" s="135" t="s">
        <v>10953</v>
      </c>
      <c r="P722" s="135" t="s">
        <v>10954</v>
      </c>
      <c r="Q722" s="135" t="s">
        <v>10955</v>
      </c>
      <c r="R722" s="135" t="s">
        <v>10941</v>
      </c>
    </row>
    <row r="723" spans="1:18" ht="19.5" hidden="1" customHeight="1">
      <c r="A723" s="136">
        <v>101</v>
      </c>
      <c r="B723" s="135" t="s">
        <v>10957</v>
      </c>
      <c r="C723" s="135" t="s">
        <v>10956</v>
      </c>
      <c r="D723" s="135" t="s">
        <v>5713</v>
      </c>
      <c r="E723" s="135" t="s">
        <v>5709</v>
      </c>
      <c r="F723" s="170"/>
      <c r="G723" s="171">
        <v>5919790909</v>
      </c>
      <c r="H723" s="135"/>
      <c r="I723" s="172">
        <v>0</v>
      </c>
      <c r="J723" s="172"/>
      <c r="K723" s="135" t="s">
        <v>328</v>
      </c>
      <c r="L723" s="135"/>
      <c r="M723" s="135" t="s">
        <v>10945</v>
      </c>
      <c r="N723" s="135" t="s">
        <v>10945</v>
      </c>
      <c r="O723" s="135" t="s">
        <v>10946</v>
      </c>
      <c r="P723" s="135" t="s">
        <v>10947</v>
      </c>
      <c r="Q723" s="135" t="s">
        <v>10948</v>
      </c>
      <c r="R723" s="135" t="s">
        <v>10941</v>
      </c>
    </row>
    <row r="724" spans="1:18" ht="19.5" hidden="1" customHeight="1">
      <c r="A724" s="136">
        <v>100</v>
      </c>
      <c r="B724" s="135" t="s">
        <v>10959</v>
      </c>
      <c r="C724" s="135" t="s">
        <v>10958</v>
      </c>
      <c r="D724" s="135" t="s">
        <v>5713</v>
      </c>
      <c r="E724" s="135" t="s">
        <v>5709</v>
      </c>
      <c r="F724" s="170"/>
      <c r="G724" s="171">
        <v>5919790909</v>
      </c>
      <c r="H724" s="135"/>
      <c r="I724" s="172">
        <v>0</v>
      </c>
      <c r="J724" s="172"/>
      <c r="K724" s="135" t="s">
        <v>328</v>
      </c>
      <c r="L724" s="135"/>
      <c r="M724" s="135" t="s">
        <v>10949</v>
      </c>
      <c r="N724" s="135" t="s">
        <v>10949</v>
      </c>
      <c r="O724" s="135" t="s">
        <v>10960</v>
      </c>
      <c r="P724" s="135" t="s">
        <v>10954</v>
      </c>
      <c r="Q724" s="135" t="s">
        <v>10955</v>
      </c>
      <c r="R724" s="135" t="s">
        <v>10961</v>
      </c>
    </row>
    <row r="725" spans="1:18" ht="19.5" hidden="1" customHeight="1">
      <c r="A725" s="136">
        <v>99</v>
      </c>
      <c r="B725" s="135" t="s">
        <v>10963</v>
      </c>
      <c r="C725" s="135" t="s">
        <v>10962</v>
      </c>
      <c r="D725" s="135" t="s">
        <v>10964</v>
      </c>
      <c r="E725" s="135" t="s">
        <v>5709</v>
      </c>
      <c r="F725" s="170"/>
      <c r="G725" s="171">
        <v>1510266364</v>
      </c>
      <c r="H725" s="135"/>
      <c r="I725" s="172">
        <v>0</v>
      </c>
      <c r="J725" s="172"/>
      <c r="K725" s="135" t="s">
        <v>309</v>
      </c>
      <c r="L725" s="135"/>
      <c r="M725" s="135" t="s">
        <v>10965</v>
      </c>
      <c r="N725" s="135" t="s">
        <v>10965</v>
      </c>
      <c r="O725" s="135" t="s">
        <v>10946</v>
      </c>
      <c r="P725" s="135" t="s">
        <v>10966</v>
      </c>
      <c r="Q725" s="135" t="s">
        <v>10967</v>
      </c>
      <c r="R725" s="135" t="s">
        <v>10968</v>
      </c>
    </row>
    <row r="726" spans="1:18" ht="19.5" hidden="1" customHeight="1">
      <c r="A726" s="136">
        <v>98</v>
      </c>
      <c r="B726" s="135" t="s">
        <v>668</v>
      </c>
      <c r="C726" s="135" t="s">
        <v>8164</v>
      </c>
      <c r="D726" s="135" t="s">
        <v>6177</v>
      </c>
      <c r="E726" s="135" t="s">
        <v>5709</v>
      </c>
      <c r="F726" s="170">
        <v>705618000</v>
      </c>
      <c r="G726" s="171">
        <v>641470909</v>
      </c>
      <c r="H726" s="135">
        <v>87.745000000000005</v>
      </c>
      <c r="I726" s="172">
        <v>33283184</v>
      </c>
      <c r="J726" s="172"/>
      <c r="K726" s="135" t="s">
        <v>345</v>
      </c>
      <c r="L726" s="135"/>
      <c r="M726" s="135" t="s">
        <v>10969</v>
      </c>
      <c r="N726" s="135"/>
      <c r="O726" s="135" t="s">
        <v>10970</v>
      </c>
      <c r="P726" s="135" t="s">
        <v>10960</v>
      </c>
      <c r="Q726" s="135" t="s">
        <v>10971</v>
      </c>
      <c r="R726" s="135" t="s">
        <v>10972</v>
      </c>
    </row>
    <row r="727" spans="1:18" ht="19.5" hidden="1" customHeight="1">
      <c r="A727" s="136">
        <v>97</v>
      </c>
      <c r="B727" s="135" t="s">
        <v>660</v>
      </c>
      <c r="C727" s="135" t="s">
        <v>8161</v>
      </c>
      <c r="D727" s="135" t="s">
        <v>6239</v>
      </c>
      <c r="E727" s="135" t="s">
        <v>5709</v>
      </c>
      <c r="F727" s="170">
        <v>889715000</v>
      </c>
      <c r="G727" s="171">
        <v>808831818</v>
      </c>
      <c r="H727" s="135">
        <v>87.745000000000005</v>
      </c>
      <c r="I727" s="172">
        <v>37176827</v>
      </c>
      <c r="J727" s="172">
        <v>788247817</v>
      </c>
      <c r="K727" s="135" t="s">
        <v>330</v>
      </c>
      <c r="L727" s="135"/>
      <c r="M727" s="135" t="s">
        <v>10973</v>
      </c>
      <c r="N727" s="135"/>
      <c r="O727" s="135" t="s">
        <v>10974</v>
      </c>
      <c r="P727" s="135" t="s">
        <v>10946</v>
      </c>
      <c r="Q727" s="135" t="s">
        <v>10975</v>
      </c>
      <c r="R727" s="135" t="s">
        <v>10976</v>
      </c>
    </row>
    <row r="728" spans="1:18" ht="19.5" hidden="1" customHeight="1">
      <c r="A728" s="136">
        <v>96</v>
      </c>
      <c r="B728" s="135" t="s">
        <v>8195</v>
      </c>
      <c r="C728" s="135" t="s">
        <v>8194</v>
      </c>
      <c r="D728" s="135" t="s">
        <v>5713</v>
      </c>
      <c r="E728" s="135" t="s">
        <v>5709</v>
      </c>
      <c r="F728" s="170">
        <v>721467000</v>
      </c>
      <c r="G728" s="171">
        <v>657240000</v>
      </c>
      <c r="H728" s="135">
        <v>87.745000000000005</v>
      </c>
      <c r="I728" s="172">
        <v>25300266</v>
      </c>
      <c r="J728" s="172">
        <v>645443445</v>
      </c>
      <c r="K728" s="135" t="s">
        <v>5714</v>
      </c>
      <c r="L728" s="135"/>
      <c r="M728" s="135" t="s">
        <v>10977</v>
      </c>
      <c r="N728" s="135" t="s">
        <v>10977</v>
      </c>
      <c r="O728" s="135" t="s">
        <v>10978</v>
      </c>
      <c r="P728" s="135" t="s">
        <v>10979</v>
      </c>
      <c r="Q728" s="135" t="s">
        <v>10980</v>
      </c>
      <c r="R728" s="135" t="s">
        <v>10981</v>
      </c>
    </row>
    <row r="729" spans="1:18" ht="19.5" hidden="1" customHeight="1">
      <c r="A729" s="136">
        <v>95</v>
      </c>
      <c r="B729" s="135" t="s">
        <v>673</v>
      </c>
      <c r="C729" s="135" t="s">
        <v>8212</v>
      </c>
      <c r="D729" s="135" t="s">
        <v>6153</v>
      </c>
      <c r="E729" s="135" t="s">
        <v>5709</v>
      </c>
      <c r="F729" s="170">
        <v>897498000</v>
      </c>
      <c r="G729" s="171">
        <v>815907274</v>
      </c>
      <c r="H729" s="135">
        <v>87.745000000000005</v>
      </c>
      <c r="I729" s="172">
        <v>48921156</v>
      </c>
      <c r="J729" s="172"/>
      <c r="K729" s="135" t="s">
        <v>353</v>
      </c>
      <c r="L729" s="135"/>
      <c r="M729" s="135" t="s">
        <v>10982</v>
      </c>
      <c r="N729" s="135"/>
      <c r="O729" s="135" t="s">
        <v>10983</v>
      </c>
      <c r="P729" s="135" t="s">
        <v>10984</v>
      </c>
      <c r="Q729" s="135" t="s">
        <v>10985</v>
      </c>
      <c r="R729" s="135" t="s">
        <v>10986</v>
      </c>
    </row>
    <row r="730" spans="1:18" ht="19.5" hidden="1" customHeight="1">
      <c r="A730" s="136">
        <v>94</v>
      </c>
      <c r="B730" s="135" t="s">
        <v>10988</v>
      </c>
      <c r="C730" s="135" t="s">
        <v>10987</v>
      </c>
      <c r="D730" s="135" t="s">
        <v>10964</v>
      </c>
      <c r="E730" s="135" t="s">
        <v>5709</v>
      </c>
      <c r="F730" s="170"/>
      <c r="G730" s="171">
        <v>815907274</v>
      </c>
      <c r="H730" s="135"/>
      <c r="I730" s="172">
        <v>0</v>
      </c>
      <c r="J730" s="172"/>
      <c r="K730" s="135" t="s">
        <v>353</v>
      </c>
      <c r="L730" s="135"/>
      <c r="M730" s="135" t="s">
        <v>10982</v>
      </c>
      <c r="N730" s="135"/>
      <c r="O730" s="135" t="s">
        <v>10983</v>
      </c>
      <c r="P730" s="135" t="s">
        <v>10984</v>
      </c>
      <c r="Q730" s="135" t="s">
        <v>10985</v>
      </c>
      <c r="R730" s="135" t="s">
        <v>10986</v>
      </c>
    </row>
    <row r="731" spans="1:18" ht="19.5" hidden="1" customHeight="1">
      <c r="A731" s="136">
        <v>93</v>
      </c>
      <c r="B731" s="135" t="s">
        <v>654</v>
      </c>
      <c r="C731" s="135" t="s">
        <v>8215</v>
      </c>
      <c r="D731" s="135" t="s">
        <v>5999</v>
      </c>
      <c r="E731" s="135" t="s">
        <v>5709</v>
      </c>
      <c r="F731" s="170">
        <v>550758000</v>
      </c>
      <c r="G731" s="171">
        <v>500689091</v>
      </c>
      <c r="H731" s="135">
        <v>87.745000000000005</v>
      </c>
      <c r="I731" s="172">
        <v>34682677</v>
      </c>
      <c r="J731" s="172"/>
      <c r="K731" s="135" t="s">
        <v>319</v>
      </c>
      <c r="L731" s="135"/>
      <c r="M731" s="135" t="s">
        <v>10982</v>
      </c>
      <c r="N731" s="135"/>
      <c r="O731" s="135" t="s">
        <v>10989</v>
      </c>
      <c r="P731" s="135" t="s">
        <v>10990</v>
      </c>
      <c r="Q731" s="135" t="s">
        <v>10991</v>
      </c>
      <c r="R731" s="135" t="s">
        <v>10986</v>
      </c>
    </row>
    <row r="732" spans="1:18" ht="19.5" hidden="1" customHeight="1">
      <c r="A732" s="136">
        <v>92</v>
      </c>
      <c r="B732" s="135" t="s">
        <v>8168</v>
      </c>
      <c r="C732" s="135" t="s">
        <v>8167</v>
      </c>
      <c r="D732" s="135" t="s">
        <v>5901</v>
      </c>
      <c r="E732" s="135" t="s">
        <v>5730</v>
      </c>
      <c r="F732" s="170">
        <v>873000000</v>
      </c>
      <c r="G732" s="171">
        <v>793636364</v>
      </c>
      <c r="H732" s="135"/>
      <c r="I732" s="172"/>
      <c r="J732" s="172"/>
      <c r="K732" s="135" t="s">
        <v>5524</v>
      </c>
      <c r="L732" s="135" t="s">
        <v>10992</v>
      </c>
      <c r="M732" s="135" t="s">
        <v>10969</v>
      </c>
      <c r="N732" s="135"/>
      <c r="O732" s="135" t="s">
        <v>10978</v>
      </c>
      <c r="P732" s="135" t="s">
        <v>10960</v>
      </c>
      <c r="Q732" s="135" t="s">
        <v>10971</v>
      </c>
      <c r="R732" s="135" t="s">
        <v>10993</v>
      </c>
    </row>
    <row r="733" spans="1:18" ht="19.5" hidden="1" customHeight="1">
      <c r="A733" s="136">
        <v>91</v>
      </c>
      <c r="B733" s="135" t="s">
        <v>667</v>
      </c>
      <c r="C733" s="135" t="s">
        <v>8171</v>
      </c>
      <c r="D733" s="135" t="s">
        <v>6153</v>
      </c>
      <c r="E733" s="135" t="s">
        <v>5709</v>
      </c>
      <c r="F733" s="170">
        <v>1239885000</v>
      </c>
      <c r="G733" s="171">
        <v>1127168182</v>
      </c>
      <c r="H733" s="135">
        <v>86.745000000000005</v>
      </c>
      <c r="I733" s="172">
        <v>60995579</v>
      </c>
      <c r="J733" s="172"/>
      <c r="K733" s="135" t="s">
        <v>343</v>
      </c>
      <c r="L733" s="135"/>
      <c r="M733" s="135" t="s">
        <v>10994</v>
      </c>
      <c r="N733" s="135" t="s">
        <v>10994</v>
      </c>
      <c r="O733" s="135" t="s">
        <v>10979</v>
      </c>
      <c r="P733" s="135" t="s">
        <v>10995</v>
      </c>
      <c r="Q733" s="135" t="s">
        <v>10996</v>
      </c>
      <c r="R733" s="135" t="s">
        <v>10993</v>
      </c>
    </row>
    <row r="734" spans="1:18" ht="19.5" hidden="1" customHeight="1">
      <c r="A734" s="136">
        <v>90</v>
      </c>
      <c r="B734" s="135" t="s">
        <v>675</v>
      </c>
      <c r="C734" s="135" t="s">
        <v>8399</v>
      </c>
      <c r="D734" s="135" t="s">
        <v>5713</v>
      </c>
      <c r="E734" s="135" t="s">
        <v>5709</v>
      </c>
      <c r="F734" s="170">
        <v>920985000</v>
      </c>
      <c r="G734" s="171">
        <v>837259091</v>
      </c>
      <c r="H734" s="135">
        <v>87.745000000000005</v>
      </c>
      <c r="I734" s="172">
        <v>32717927</v>
      </c>
      <c r="J734" s="172">
        <v>796636074</v>
      </c>
      <c r="K734" s="135" t="s">
        <v>357</v>
      </c>
      <c r="L734" s="135"/>
      <c r="M734" s="135" t="s">
        <v>10997</v>
      </c>
      <c r="N734" s="135"/>
      <c r="O734" s="135" t="s">
        <v>10998</v>
      </c>
      <c r="P734" s="135" t="s">
        <v>10989</v>
      </c>
      <c r="Q734" s="135" t="s">
        <v>10999</v>
      </c>
      <c r="R734" s="135" t="s">
        <v>11000</v>
      </c>
    </row>
    <row r="735" spans="1:18" ht="19.5" hidden="1" customHeight="1">
      <c r="A735" s="136">
        <v>89</v>
      </c>
      <c r="B735" s="135" t="s">
        <v>8231</v>
      </c>
      <c r="C735" s="135" t="s">
        <v>8230</v>
      </c>
      <c r="D735" s="135" t="s">
        <v>8222</v>
      </c>
      <c r="E735" s="135" t="s">
        <v>5711</v>
      </c>
      <c r="F735" s="170">
        <v>1662104000</v>
      </c>
      <c r="G735" s="171">
        <v>1511003000</v>
      </c>
      <c r="H735" s="135">
        <v>86.745000000000005</v>
      </c>
      <c r="I735" s="172">
        <v>99764169</v>
      </c>
      <c r="J735" s="172"/>
      <c r="K735" s="135" t="s">
        <v>326</v>
      </c>
      <c r="L735" s="135"/>
      <c r="M735" s="135" t="s">
        <v>11001</v>
      </c>
      <c r="N735" s="135" t="s">
        <v>11002</v>
      </c>
      <c r="O735" s="135" t="s">
        <v>11003</v>
      </c>
      <c r="P735" s="135" t="s">
        <v>11001</v>
      </c>
      <c r="Q735" s="135" t="s">
        <v>11004</v>
      </c>
      <c r="R735" s="135" t="s">
        <v>11000</v>
      </c>
    </row>
    <row r="736" spans="1:18" ht="19.5" hidden="1" customHeight="1">
      <c r="A736" s="136">
        <v>88</v>
      </c>
      <c r="B736" s="135" t="s">
        <v>8226</v>
      </c>
      <c r="C736" s="135" t="s">
        <v>8225</v>
      </c>
      <c r="D736" s="135" t="s">
        <v>8222</v>
      </c>
      <c r="E736" s="135" t="s">
        <v>5711</v>
      </c>
      <c r="F736" s="170">
        <v>945787000</v>
      </c>
      <c r="G736" s="171">
        <v>859806000</v>
      </c>
      <c r="H736" s="135">
        <v>87.745000000000005</v>
      </c>
      <c r="I736" s="172">
        <v>61609916</v>
      </c>
      <c r="J736" s="172"/>
      <c r="K736" s="135" t="s">
        <v>326</v>
      </c>
      <c r="L736" s="135"/>
      <c r="M736" s="135" t="s">
        <v>11001</v>
      </c>
      <c r="N736" s="135" t="s">
        <v>11002</v>
      </c>
      <c r="O736" s="135" t="s">
        <v>11003</v>
      </c>
      <c r="P736" s="135" t="s">
        <v>11001</v>
      </c>
      <c r="Q736" s="135" t="s">
        <v>11004</v>
      </c>
      <c r="R736" s="135" t="s">
        <v>11000</v>
      </c>
    </row>
    <row r="737" spans="1:18" ht="19.5" hidden="1" customHeight="1">
      <c r="A737" s="136">
        <v>87</v>
      </c>
      <c r="B737" s="135" t="s">
        <v>8236</v>
      </c>
      <c r="C737" s="135" t="s">
        <v>8235</v>
      </c>
      <c r="D737" s="135" t="s">
        <v>8222</v>
      </c>
      <c r="E737" s="135" t="s">
        <v>5711</v>
      </c>
      <c r="F737" s="170">
        <v>1662104000</v>
      </c>
      <c r="G737" s="171">
        <v>1511003000</v>
      </c>
      <c r="H737" s="135">
        <v>86.745000000000005</v>
      </c>
      <c r="I737" s="172">
        <v>99764169</v>
      </c>
      <c r="J737" s="172"/>
      <c r="K737" s="135" t="s">
        <v>326</v>
      </c>
      <c r="L737" s="135"/>
      <c r="M737" s="135" t="s">
        <v>11001</v>
      </c>
      <c r="N737" s="135" t="s">
        <v>11002</v>
      </c>
      <c r="O737" s="135" t="s">
        <v>11003</v>
      </c>
      <c r="P737" s="135" t="s">
        <v>11001</v>
      </c>
      <c r="Q737" s="135" t="s">
        <v>11004</v>
      </c>
      <c r="R737" s="135" t="s">
        <v>11000</v>
      </c>
    </row>
    <row r="738" spans="1:18" ht="19.5" hidden="1" customHeight="1">
      <c r="A738" s="136">
        <v>86</v>
      </c>
      <c r="B738" s="135" t="s">
        <v>8221</v>
      </c>
      <c r="C738" s="135" t="s">
        <v>8220</v>
      </c>
      <c r="D738" s="135" t="s">
        <v>8222</v>
      </c>
      <c r="E738" s="135" t="s">
        <v>5711</v>
      </c>
      <c r="F738" s="170">
        <v>1508617000</v>
      </c>
      <c r="G738" s="171">
        <v>1371470000</v>
      </c>
      <c r="H738" s="135">
        <v>86.745000000000005</v>
      </c>
      <c r="I738" s="172">
        <v>91412245</v>
      </c>
      <c r="J738" s="172"/>
      <c r="K738" s="135" t="s">
        <v>326</v>
      </c>
      <c r="L738" s="135"/>
      <c r="M738" s="135" t="s">
        <v>11001</v>
      </c>
      <c r="N738" s="135" t="s">
        <v>11002</v>
      </c>
      <c r="O738" s="135" t="s">
        <v>11003</v>
      </c>
      <c r="P738" s="135" t="s">
        <v>11001</v>
      </c>
      <c r="Q738" s="135" t="s">
        <v>11004</v>
      </c>
      <c r="R738" s="135" t="s">
        <v>11000</v>
      </c>
    </row>
    <row r="739" spans="1:18" ht="19.5" hidden="1" customHeight="1">
      <c r="A739" s="136">
        <v>85</v>
      </c>
      <c r="B739" s="135" t="s">
        <v>8250</v>
      </c>
      <c r="C739" s="135" t="s">
        <v>8249</v>
      </c>
      <c r="D739" s="135" t="s">
        <v>8222</v>
      </c>
      <c r="E739" s="135" t="s">
        <v>5711</v>
      </c>
      <c r="F739" s="170">
        <v>923026000</v>
      </c>
      <c r="G739" s="171">
        <v>839114000</v>
      </c>
      <c r="H739" s="135">
        <v>87.745000000000005</v>
      </c>
      <c r="I739" s="172">
        <v>61117755</v>
      </c>
      <c r="J739" s="172"/>
      <c r="K739" s="135" t="s">
        <v>326</v>
      </c>
      <c r="L739" s="135"/>
      <c r="M739" s="135" t="s">
        <v>11001</v>
      </c>
      <c r="N739" s="135" t="s">
        <v>11002</v>
      </c>
      <c r="O739" s="135" t="s">
        <v>11003</v>
      </c>
      <c r="P739" s="135" t="s">
        <v>11001</v>
      </c>
      <c r="Q739" s="135" t="s">
        <v>11004</v>
      </c>
      <c r="R739" s="135" t="s">
        <v>11000</v>
      </c>
    </row>
    <row r="740" spans="1:18" ht="19.5" hidden="1" customHeight="1">
      <c r="A740" s="136">
        <v>84</v>
      </c>
      <c r="B740" s="135" t="s">
        <v>8246</v>
      </c>
      <c r="C740" s="135" t="s">
        <v>8245</v>
      </c>
      <c r="D740" s="135" t="s">
        <v>8222</v>
      </c>
      <c r="E740" s="135" t="s">
        <v>5711</v>
      </c>
      <c r="F740" s="170">
        <v>1594902000</v>
      </c>
      <c r="G740" s="171">
        <v>1449910000</v>
      </c>
      <c r="H740" s="135">
        <v>86.745000000000005</v>
      </c>
      <c r="I740" s="172">
        <v>94766975</v>
      </c>
      <c r="J740" s="172"/>
      <c r="K740" s="135" t="s">
        <v>326</v>
      </c>
      <c r="L740" s="135"/>
      <c r="M740" s="135" t="s">
        <v>11001</v>
      </c>
      <c r="N740" s="135" t="s">
        <v>11002</v>
      </c>
      <c r="O740" s="135" t="s">
        <v>11003</v>
      </c>
      <c r="P740" s="135" t="s">
        <v>11001</v>
      </c>
      <c r="Q740" s="135" t="s">
        <v>11004</v>
      </c>
      <c r="R740" s="135" t="s">
        <v>11000</v>
      </c>
    </row>
    <row r="741" spans="1:18" ht="19.5" hidden="1" customHeight="1">
      <c r="A741" s="136">
        <v>83</v>
      </c>
      <c r="B741" s="135" t="s">
        <v>8241</v>
      </c>
      <c r="C741" s="135" t="s">
        <v>8240</v>
      </c>
      <c r="D741" s="135" t="s">
        <v>8222</v>
      </c>
      <c r="E741" s="135" t="s">
        <v>5711</v>
      </c>
      <c r="F741" s="170">
        <v>1594902000</v>
      </c>
      <c r="G741" s="171">
        <v>1449910000</v>
      </c>
      <c r="H741" s="135">
        <v>86.745000000000005</v>
      </c>
      <c r="I741" s="172">
        <v>94766975</v>
      </c>
      <c r="J741" s="172"/>
      <c r="K741" s="135" t="s">
        <v>326</v>
      </c>
      <c r="L741" s="135"/>
      <c r="M741" s="135" t="s">
        <v>11001</v>
      </c>
      <c r="N741" s="135" t="s">
        <v>11002</v>
      </c>
      <c r="O741" s="135" t="s">
        <v>11003</v>
      </c>
      <c r="P741" s="135" t="s">
        <v>11001</v>
      </c>
      <c r="Q741" s="135" t="s">
        <v>11004</v>
      </c>
      <c r="R741" s="135" t="s">
        <v>11000</v>
      </c>
    </row>
    <row r="742" spans="1:18" ht="19.5" hidden="1" customHeight="1">
      <c r="A742" s="136">
        <v>82</v>
      </c>
      <c r="B742" s="135" t="s">
        <v>8262</v>
      </c>
      <c r="C742" s="135" t="s">
        <v>8261</v>
      </c>
      <c r="D742" s="135" t="s">
        <v>8222</v>
      </c>
      <c r="E742" s="135" t="s">
        <v>5711</v>
      </c>
      <c r="F742" s="170">
        <v>1855327000</v>
      </c>
      <c r="G742" s="171">
        <v>1686660000</v>
      </c>
      <c r="H742" s="135">
        <v>86.745000000000005</v>
      </c>
      <c r="I742" s="172">
        <v>111248522</v>
      </c>
      <c r="J742" s="172"/>
      <c r="K742" s="135" t="s">
        <v>326</v>
      </c>
      <c r="L742" s="135"/>
      <c r="M742" s="135" t="s">
        <v>11001</v>
      </c>
      <c r="N742" s="135" t="s">
        <v>11002</v>
      </c>
      <c r="O742" s="135" t="s">
        <v>11003</v>
      </c>
      <c r="P742" s="135" t="s">
        <v>11001</v>
      </c>
      <c r="Q742" s="135" t="s">
        <v>11004</v>
      </c>
      <c r="R742" s="135" t="s">
        <v>11000</v>
      </c>
    </row>
    <row r="743" spans="1:18" ht="19.5" hidden="1" customHeight="1">
      <c r="A743" s="136">
        <v>81</v>
      </c>
      <c r="B743" s="135" t="s">
        <v>8258</v>
      </c>
      <c r="C743" s="135" t="s">
        <v>8257</v>
      </c>
      <c r="D743" s="135" t="s">
        <v>8222</v>
      </c>
      <c r="E743" s="135" t="s">
        <v>5711</v>
      </c>
      <c r="F743" s="170">
        <v>1759473000</v>
      </c>
      <c r="G743" s="171">
        <v>1599520000</v>
      </c>
      <c r="H743" s="135">
        <v>86.745000000000005</v>
      </c>
      <c r="I743" s="172">
        <v>101984900</v>
      </c>
      <c r="J743" s="172"/>
      <c r="K743" s="135" t="s">
        <v>326</v>
      </c>
      <c r="L743" s="135"/>
      <c r="M743" s="135" t="s">
        <v>11001</v>
      </c>
      <c r="N743" s="135" t="s">
        <v>11002</v>
      </c>
      <c r="O743" s="135" t="s">
        <v>11003</v>
      </c>
      <c r="P743" s="135" t="s">
        <v>11001</v>
      </c>
      <c r="Q743" s="135" t="s">
        <v>11004</v>
      </c>
      <c r="R743" s="135" t="s">
        <v>11000</v>
      </c>
    </row>
    <row r="744" spans="1:18" ht="19.5" hidden="1" customHeight="1">
      <c r="A744" s="136">
        <v>80</v>
      </c>
      <c r="B744" s="135" t="s">
        <v>8254</v>
      </c>
      <c r="C744" s="135" t="s">
        <v>8253</v>
      </c>
      <c r="D744" s="135" t="s">
        <v>8222</v>
      </c>
      <c r="E744" s="135" t="s">
        <v>5711</v>
      </c>
      <c r="F744" s="170">
        <v>1759473000</v>
      </c>
      <c r="G744" s="171">
        <v>1599520000</v>
      </c>
      <c r="H744" s="135">
        <v>86.745000000000005</v>
      </c>
      <c r="I744" s="172">
        <v>101984900</v>
      </c>
      <c r="J744" s="172"/>
      <c r="K744" s="135" t="s">
        <v>326</v>
      </c>
      <c r="L744" s="135"/>
      <c r="M744" s="135" t="s">
        <v>11001</v>
      </c>
      <c r="N744" s="135" t="s">
        <v>11002</v>
      </c>
      <c r="O744" s="135" t="s">
        <v>11003</v>
      </c>
      <c r="P744" s="135" t="s">
        <v>11001</v>
      </c>
      <c r="Q744" s="135" t="s">
        <v>11004</v>
      </c>
      <c r="R744" s="135" t="s">
        <v>11000</v>
      </c>
    </row>
    <row r="745" spans="1:18" ht="19.5" hidden="1" customHeight="1">
      <c r="A745" s="136">
        <v>79</v>
      </c>
      <c r="B745" s="135" t="s">
        <v>8266</v>
      </c>
      <c r="C745" s="135" t="s">
        <v>8265</v>
      </c>
      <c r="D745" s="135" t="s">
        <v>8222</v>
      </c>
      <c r="E745" s="135" t="s">
        <v>5711</v>
      </c>
      <c r="F745" s="170">
        <v>1528813000</v>
      </c>
      <c r="G745" s="171">
        <v>1389830000</v>
      </c>
      <c r="H745" s="135">
        <v>86.745000000000005</v>
      </c>
      <c r="I745" s="172">
        <v>92118130</v>
      </c>
      <c r="J745" s="172"/>
      <c r="K745" s="135" t="s">
        <v>326</v>
      </c>
      <c r="L745" s="135"/>
      <c r="M745" s="135" t="s">
        <v>11001</v>
      </c>
      <c r="N745" s="135" t="s">
        <v>11002</v>
      </c>
      <c r="O745" s="135" t="s">
        <v>11003</v>
      </c>
      <c r="P745" s="135" t="s">
        <v>11001</v>
      </c>
      <c r="Q745" s="135" t="s">
        <v>11004</v>
      </c>
      <c r="R745" s="135" t="s">
        <v>11000</v>
      </c>
    </row>
    <row r="746" spans="1:18" ht="19.5" hidden="1" customHeight="1">
      <c r="A746" s="136">
        <v>78</v>
      </c>
      <c r="B746" s="135" t="s">
        <v>8270</v>
      </c>
      <c r="C746" s="135" t="s">
        <v>8269</v>
      </c>
      <c r="D746" s="135" t="s">
        <v>8222</v>
      </c>
      <c r="E746" s="135" t="s">
        <v>5711</v>
      </c>
      <c r="F746" s="170">
        <v>1153875000</v>
      </c>
      <c r="G746" s="171">
        <v>1048977000</v>
      </c>
      <c r="H746" s="135">
        <v>86.745000000000005</v>
      </c>
      <c r="I746" s="172">
        <v>72410232</v>
      </c>
      <c r="J746" s="172"/>
      <c r="K746" s="135" t="s">
        <v>326</v>
      </c>
      <c r="L746" s="135"/>
      <c r="M746" s="135" t="s">
        <v>11001</v>
      </c>
      <c r="N746" s="135" t="s">
        <v>11002</v>
      </c>
      <c r="O746" s="135" t="s">
        <v>11003</v>
      </c>
      <c r="P746" s="135" t="s">
        <v>11001</v>
      </c>
      <c r="Q746" s="135" t="s">
        <v>11004</v>
      </c>
      <c r="R746" s="135" t="s">
        <v>11000</v>
      </c>
    </row>
    <row r="747" spans="1:18" ht="19.5" hidden="1" customHeight="1">
      <c r="A747" s="136">
        <v>77</v>
      </c>
      <c r="B747" s="135" t="s">
        <v>8330</v>
      </c>
      <c r="C747" s="135" t="s">
        <v>8329</v>
      </c>
      <c r="D747" s="135" t="s">
        <v>8222</v>
      </c>
      <c r="E747" s="135" t="s">
        <v>5711</v>
      </c>
      <c r="F747" s="170">
        <v>4212833000</v>
      </c>
      <c r="G747" s="171">
        <v>3829848000</v>
      </c>
      <c r="H747" s="135">
        <v>86.745000000000005</v>
      </c>
      <c r="I747" s="172">
        <v>232494138</v>
      </c>
      <c r="J747" s="172"/>
      <c r="K747" s="135" t="s">
        <v>326</v>
      </c>
      <c r="L747" s="135"/>
      <c r="M747" s="135" t="s">
        <v>10983</v>
      </c>
      <c r="N747" s="135" t="s">
        <v>10997</v>
      </c>
      <c r="O747" s="135" t="s">
        <v>11005</v>
      </c>
      <c r="P747" s="135" t="s">
        <v>10983</v>
      </c>
      <c r="Q747" s="135" t="s">
        <v>11006</v>
      </c>
      <c r="R747" s="135" t="s">
        <v>11007</v>
      </c>
    </row>
    <row r="748" spans="1:18" ht="19.5" hidden="1" customHeight="1">
      <c r="A748" s="136">
        <v>76</v>
      </c>
      <c r="B748" s="135" t="s">
        <v>8274</v>
      </c>
      <c r="C748" s="135" t="s">
        <v>8273</v>
      </c>
      <c r="D748" s="135" t="s">
        <v>8222</v>
      </c>
      <c r="E748" s="135" t="s">
        <v>5711</v>
      </c>
      <c r="F748" s="170">
        <v>5004789000</v>
      </c>
      <c r="G748" s="171">
        <v>4549808000</v>
      </c>
      <c r="H748" s="135">
        <v>86.745000000000005</v>
      </c>
      <c r="I748" s="172">
        <v>263112488</v>
      </c>
      <c r="J748" s="172"/>
      <c r="K748" s="135" t="s">
        <v>326</v>
      </c>
      <c r="L748" s="135"/>
      <c r="M748" s="135" t="s">
        <v>10983</v>
      </c>
      <c r="N748" s="135" t="s">
        <v>10997</v>
      </c>
      <c r="O748" s="135" t="s">
        <v>11005</v>
      </c>
      <c r="P748" s="135" t="s">
        <v>10983</v>
      </c>
      <c r="Q748" s="135" t="s">
        <v>11006</v>
      </c>
      <c r="R748" s="135" t="s">
        <v>11007</v>
      </c>
    </row>
    <row r="749" spans="1:18" ht="19.5" hidden="1" customHeight="1">
      <c r="A749" s="136">
        <v>75</v>
      </c>
      <c r="B749" s="135" t="s">
        <v>8291</v>
      </c>
      <c r="C749" s="135" t="s">
        <v>8290</v>
      </c>
      <c r="D749" s="135" t="s">
        <v>8222</v>
      </c>
      <c r="E749" s="135" t="s">
        <v>5711</v>
      </c>
      <c r="F749" s="170">
        <v>3200274000</v>
      </c>
      <c r="G749" s="171">
        <v>2909340000</v>
      </c>
      <c r="H749" s="135">
        <v>86.745000000000005</v>
      </c>
      <c r="I749" s="172">
        <v>182969840</v>
      </c>
      <c r="J749" s="172"/>
      <c r="K749" s="135" t="s">
        <v>326</v>
      </c>
      <c r="L749" s="135"/>
      <c r="M749" s="135" t="s">
        <v>10983</v>
      </c>
      <c r="N749" s="135" t="s">
        <v>10997</v>
      </c>
      <c r="O749" s="135" t="s">
        <v>11005</v>
      </c>
      <c r="P749" s="135" t="s">
        <v>10983</v>
      </c>
      <c r="Q749" s="135" t="s">
        <v>11006</v>
      </c>
      <c r="R749" s="135" t="s">
        <v>11007</v>
      </c>
    </row>
    <row r="750" spans="1:18" ht="19.5" hidden="1" customHeight="1">
      <c r="A750" s="136">
        <v>74</v>
      </c>
      <c r="B750" s="135" t="s">
        <v>8287</v>
      </c>
      <c r="C750" s="135" t="s">
        <v>8286</v>
      </c>
      <c r="D750" s="135" t="s">
        <v>8222</v>
      </c>
      <c r="E750" s="135" t="s">
        <v>5711</v>
      </c>
      <c r="F750" s="170">
        <v>4193831000</v>
      </c>
      <c r="G750" s="171">
        <v>3812573000</v>
      </c>
      <c r="H750" s="135">
        <v>86.745000000000005</v>
      </c>
      <c r="I750" s="172">
        <v>235569287</v>
      </c>
      <c r="J750" s="172"/>
      <c r="K750" s="135" t="s">
        <v>326</v>
      </c>
      <c r="L750" s="135"/>
      <c r="M750" s="135" t="s">
        <v>10983</v>
      </c>
      <c r="N750" s="135" t="s">
        <v>10997</v>
      </c>
      <c r="O750" s="135" t="s">
        <v>11005</v>
      </c>
      <c r="P750" s="135" t="s">
        <v>10983</v>
      </c>
      <c r="Q750" s="135" t="s">
        <v>11006</v>
      </c>
      <c r="R750" s="135" t="s">
        <v>11007</v>
      </c>
    </row>
    <row r="751" spans="1:18" ht="19.5" hidden="1" customHeight="1">
      <c r="A751" s="136">
        <v>73</v>
      </c>
      <c r="B751" s="135" t="s">
        <v>8303</v>
      </c>
      <c r="C751" s="135" t="s">
        <v>8302</v>
      </c>
      <c r="D751" s="135" t="s">
        <v>8222</v>
      </c>
      <c r="E751" s="135" t="s">
        <v>5711</v>
      </c>
      <c r="F751" s="170">
        <v>3335691000</v>
      </c>
      <c r="G751" s="171">
        <v>3032446000</v>
      </c>
      <c r="H751" s="135">
        <v>86.745000000000005</v>
      </c>
      <c r="I751" s="172">
        <v>188288339</v>
      </c>
      <c r="J751" s="172"/>
      <c r="K751" s="135" t="s">
        <v>326</v>
      </c>
      <c r="L751" s="135"/>
      <c r="M751" s="135" t="s">
        <v>10983</v>
      </c>
      <c r="N751" s="135" t="s">
        <v>10997</v>
      </c>
      <c r="O751" s="135" t="s">
        <v>11005</v>
      </c>
      <c r="P751" s="135" t="s">
        <v>10983</v>
      </c>
      <c r="Q751" s="135" t="s">
        <v>11006</v>
      </c>
      <c r="R751" s="135" t="s">
        <v>11007</v>
      </c>
    </row>
    <row r="752" spans="1:18" ht="19.5" hidden="1" customHeight="1">
      <c r="A752" s="136">
        <v>72</v>
      </c>
      <c r="B752" s="135" t="s">
        <v>8299</v>
      </c>
      <c r="C752" s="135" t="s">
        <v>8298</v>
      </c>
      <c r="D752" s="135" t="s">
        <v>8222</v>
      </c>
      <c r="E752" s="135" t="s">
        <v>5711</v>
      </c>
      <c r="F752" s="170">
        <v>3335691000</v>
      </c>
      <c r="G752" s="171">
        <v>3032446000</v>
      </c>
      <c r="H752" s="135">
        <v>86.745000000000005</v>
      </c>
      <c r="I752" s="172">
        <v>188288339</v>
      </c>
      <c r="J752" s="172"/>
      <c r="K752" s="135" t="s">
        <v>326</v>
      </c>
      <c r="L752" s="135"/>
      <c r="M752" s="135" t="s">
        <v>10983</v>
      </c>
      <c r="N752" s="135" t="s">
        <v>10997</v>
      </c>
      <c r="O752" s="135" t="s">
        <v>11005</v>
      </c>
      <c r="P752" s="135" t="s">
        <v>10983</v>
      </c>
      <c r="Q752" s="135" t="s">
        <v>11006</v>
      </c>
      <c r="R752" s="135" t="s">
        <v>11007</v>
      </c>
    </row>
    <row r="753" spans="1:18" ht="19.5" hidden="1" customHeight="1">
      <c r="A753" s="136">
        <v>71</v>
      </c>
      <c r="B753" s="135" t="s">
        <v>8295</v>
      </c>
      <c r="C753" s="135" t="s">
        <v>8294</v>
      </c>
      <c r="D753" s="135" t="s">
        <v>8222</v>
      </c>
      <c r="E753" s="135" t="s">
        <v>5711</v>
      </c>
      <c r="F753" s="170">
        <v>3200274000</v>
      </c>
      <c r="G753" s="171">
        <v>2909340000</v>
      </c>
      <c r="H753" s="135">
        <v>86.745000000000005</v>
      </c>
      <c r="I753" s="172">
        <v>182969840</v>
      </c>
      <c r="J753" s="172"/>
      <c r="K753" s="135" t="s">
        <v>326</v>
      </c>
      <c r="L753" s="135"/>
      <c r="M753" s="135" t="s">
        <v>10983</v>
      </c>
      <c r="N753" s="135" t="s">
        <v>10997</v>
      </c>
      <c r="O753" s="135" t="s">
        <v>11005</v>
      </c>
      <c r="P753" s="135" t="s">
        <v>10983</v>
      </c>
      <c r="Q753" s="135" t="s">
        <v>11006</v>
      </c>
      <c r="R753" s="135" t="s">
        <v>11007</v>
      </c>
    </row>
    <row r="754" spans="1:18" ht="19.5" hidden="1" customHeight="1">
      <c r="A754" s="136">
        <v>70</v>
      </c>
      <c r="B754" s="135" t="s">
        <v>8321</v>
      </c>
      <c r="C754" s="135" t="s">
        <v>8320</v>
      </c>
      <c r="D754" s="135" t="s">
        <v>8222</v>
      </c>
      <c r="E754" s="135" t="s">
        <v>5711</v>
      </c>
      <c r="F754" s="170">
        <v>3756111000</v>
      </c>
      <c r="G754" s="171">
        <v>3414646000</v>
      </c>
      <c r="H754" s="135">
        <v>86.745000000000005</v>
      </c>
      <c r="I754" s="172">
        <v>201778332</v>
      </c>
      <c r="J754" s="172"/>
      <c r="K754" s="135" t="s">
        <v>326</v>
      </c>
      <c r="L754" s="135"/>
      <c r="M754" s="135" t="s">
        <v>10983</v>
      </c>
      <c r="N754" s="135" t="s">
        <v>10997</v>
      </c>
      <c r="O754" s="135" t="s">
        <v>11005</v>
      </c>
      <c r="P754" s="135" t="s">
        <v>10983</v>
      </c>
      <c r="Q754" s="135" t="s">
        <v>11006</v>
      </c>
      <c r="R754" s="135" t="s">
        <v>11007</v>
      </c>
    </row>
    <row r="755" spans="1:18" ht="19.5" hidden="1" customHeight="1">
      <c r="A755" s="136">
        <v>69</v>
      </c>
      <c r="B755" s="135" t="s">
        <v>8283</v>
      </c>
      <c r="C755" s="135" t="s">
        <v>8282</v>
      </c>
      <c r="D755" s="135" t="s">
        <v>8222</v>
      </c>
      <c r="E755" s="135" t="s">
        <v>5711</v>
      </c>
      <c r="F755" s="170">
        <v>4193831000</v>
      </c>
      <c r="G755" s="171">
        <v>3812573000</v>
      </c>
      <c r="H755" s="135">
        <v>86.745000000000005</v>
      </c>
      <c r="I755" s="172">
        <v>235569287</v>
      </c>
      <c r="J755" s="172"/>
      <c r="K755" s="135" t="s">
        <v>326</v>
      </c>
      <c r="L755" s="135"/>
      <c r="M755" s="135" t="s">
        <v>10983</v>
      </c>
      <c r="N755" s="135" t="s">
        <v>10997</v>
      </c>
      <c r="O755" s="135" t="s">
        <v>11005</v>
      </c>
      <c r="P755" s="135" t="s">
        <v>10983</v>
      </c>
      <c r="Q755" s="135" t="s">
        <v>11006</v>
      </c>
      <c r="R755" s="135" t="s">
        <v>11007</v>
      </c>
    </row>
    <row r="756" spans="1:18" ht="19.5" hidden="1" customHeight="1">
      <c r="A756" s="136">
        <v>68</v>
      </c>
      <c r="B756" s="135" t="s">
        <v>8278</v>
      </c>
      <c r="C756" s="135" t="s">
        <v>8277</v>
      </c>
      <c r="D756" s="135" t="s">
        <v>8222</v>
      </c>
      <c r="E756" s="135" t="s">
        <v>5711</v>
      </c>
      <c r="F756" s="170">
        <v>5004789000</v>
      </c>
      <c r="G756" s="171">
        <v>4549808000</v>
      </c>
      <c r="H756" s="135">
        <v>86.745000000000005</v>
      </c>
      <c r="I756" s="172">
        <v>263112488</v>
      </c>
      <c r="J756" s="172"/>
      <c r="K756" s="135" t="s">
        <v>326</v>
      </c>
      <c r="L756" s="135"/>
      <c r="M756" s="135" t="s">
        <v>10983</v>
      </c>
      <c r="N756" s="135" t="s">
        <v>10997</v>
      </c>
      <c r="O756" s="135" t="s">
        <v>11005</v>
      </c>
      <c r="P756" s="135" t="s">
        <v>10983</v>
      </c>
      <c r="Q756" s="135" t="s">
        <v>11006</v>
      </c>
      <c r="R756" s="135" t="s">
        <v>11007</v>
      </c>
    </row>
    <row r="757" spans="1:18" ht="19.5" hidden="1" customHeight="1">
      <c r="A757" s="136">
        <v>67</v>
      </c>
      <c r="B757" s="135" t="s">
        <v>8326</v>
      </c>
      <c r="C757" s="135" t="s">
        <v>8325</v>
      </c>
      <c r="D757" s="135" t="s">
        <v>8222</v>
      </c>
      <c r="E757" s="135" t="s">
        <v>5711</v>
      </c>
      <c r="F757" s="170">
        <v>3756111000</v>
      </c>
      <c r="G757" s="171">
        <v>3414646000</v>
      </c>
      <c r="H757" s="135">
        <v>86.745000000000005</v>
      </c>
      <c r="I757" s="172">
        <v>201778332</v>
      </c>
      <c r="J757" s="172"/>
      <c r="K757" s="135" t="s">
        <v>326</v>
      </c>
      <c r="L757" s="135"/>
      <c r="M757" s="135" t="s">
        <v>10983</v>
      </c>
      <c r="N757" s="135" t="s">
        <v>10997</v>
      </c>
      <c r="O757" s="135" t="s">
        <v>11005</v>
      </c>
      <c r="P757" s="135" t="s">
        <v>10983</v>
      </c>
      <c r="Q757" s="135" t="s">
        <v>11006</v>
      </c>
      <c r="R757" s="135" t="s">
        <v>11007</v>
      </c>
    </row>
    <row r="758" spans="1:18" ht="19.5" hidden="1" customHeight="1">
      <c r="A758" s="136">
        <v>66</v>
      </c>
      <c r="B758" s="135" t="s">
        <v>8313</v>
      </c>
      <c r="C758" s="135" t="s">
        <v>8312</v>
      </c>
      <c r="D758" s="135" t="s">
        <v>8222</v>
      </c>
      <c r="E758" s="135" t="s">
        <v>5711</v>
      </c>
      <c r="F758" s="170">
        <v>4973738000</v>
      </c>
      <c r="G758" s="171">
        <v>4521580000</v>
      </c>
      <c r="H758" s="135">
        <v>86.745000000000005</v>
      </c>
      <c r="I758" s="172">
        <v>261420784</v>
      </c>
      <c r="J758" s="172"/>
      <c r="K758" s="135" t="s">
        <v>326</v>
      </c>
      <c r="L758" s="135"/>
      <c r="M758" s="135" t="s">
        <v>10983</v>
      </c>
      <c r="N758" s="135" t="s">
        <v>10997</v>
      </c>
      <c r="O758" s="135" t="s">
        <v>11005</v>
      </c>
      <c r="P758" s="135" t="s">
        <v>10983</v>
      </c>
      <c r="Q758" s="135" t="s">
        <v>11006</v>
      </c>
      <c r="R758" s="135" t="s">
        <v>11007</v>
      </c>
    </row>
    <row r="759" spans="1:18" ht="19.5" hidden="1" customHeight="1">
      <c r="A759" s="136">
        <v>65</v>
      </c>
      <c r="B759" s="135" t="s">
        <v>8308</v>
      </c>
      <c r="C759" s="135" t="s">
        <v>8307</v>
      </c>
      <c r="D759" s="135" t="s">
        <v>8222</v>
      </c>
      <c r="E759" s="135" t="s">
        <v>5711</v>
      </c>
      <c r="F759" s="170">
        <v>4469583000</v>
      </c>
      <c r="G759" s="171">
        <v>4063257000</v>
      </c>
      <c r="H759" s="135">
        <v>86.745000000000005</v>
      </c>
      <c r="I759" s="172">
        <v>246905352</v>
      </c>
      <c r="J759" s="172"/>
      <c r="K759" s="135" t="s">
        <v>326</v>
      </c>
      <c r="L759" s="135"/>
      <c r="M759" s="135" t="s">
        <v>10983</v>
      </c>
      <c r="N759" s="135" t="s">
        <v>10997</v>
      </c>
      <c r="O759" s="135" t="s">
        <v>11005</v>
      </c>
      <c r="P759" s="135" t="s">
        <v>10983</v>
      </c>
      <c r="Q759" s="135" t="s">
        <v>11006</v>
      </c>
      <c r="R759" s="135" t="s">
        <v>11007</v>
      </c>
    </row>
    <row r="760" spans="1:18" ht="19.5" hidden="1" customHeight="1">
      <c r="A760" s="136">
        <v>64</v>
      </c>
      <c r="B760" s="135" t="s">
        <v>8343</v>
      </c>
      <c r="C760" s="135" t="s">
        <v>8342</v>
      </c>
      <c r="D760" s="135" t="s">
        <v>8222</v>
      </c>
      <c r="E760" s="135" t="s">
        <v>5711</v>
      </c>
      <c r="F760" s="170">
        <v>2990955000</v>
      </c>
      <c r="G760" s="171">
        <v>2719050000</v>
      </c>
      <c r="H760" s="135">
        <v>86.745000000000005</v>
      </c>
      <c r="I760" s="172">
        <v>167577079</v>
      </c>
      <c r="J760" s="172"/>
      <c r="K760" s="135" t="s">
        <v>326</v>
      </c>
      <c r="L760" s="135"/>
      <c r="M760" s="135" t="s">
        <v>10983</v>
      </c>
      <c r="N760" s="135" t="s">
        <v>10997</v>
      </c>
      <c r="O760" s="135" t="s">
        <v>11005</v>
      </c>
      <c r="P760" s="135" t="s">
        <v>10983</v>
      </c>
      <c r="Q760" s="135" t="s">
        <v>11006</v>
      </c>
      <c r="R760" s="135" t="s">
        <v>11007</v>
      </c>
    </row>
    <row r="761" spans="1:18" ht="19.5" hidden="1" customHeight="1">
      <c r="A761" s="136">
        <v>63</v>
      </c>
      <c r="B761" s="135" t="s">
        <v>8339</v>
      </c>
      <c r="C761" s="135" t="s">
        <v>8338</v>
      </c>
      <c r="D761" s="135" t="s">
        <v>8222</v>
      </c>
      <c r="E761" s="135" t="s">
        <v>5711</v>
      </c>
      <c r="F761" s="170">
        <v>4212833000</v>
      </c>
      <c r="G761" s="171">
        <v>3829848000</v>
      </c>
      <c r="H761" s="135">
        <v>86.745000000000005</v>
      </c>
      <c r="I761" s="172">
        <v>232494138</v>
      </c>
      <c r="J761" s="172"/>
      <c r="K761" s="135" t="s">
        <v>326</v>
      </c>
      <c r="L761" s="135"/>
      <c r="M761" s="135" t="s">
        <v>10983</v>
      </c>
      <c r="N761" s="135" t="s">
        <v>10997</v>
      </c>
      <c r="O761" s="135" t="s">
        <v>11005</v>
      </c>
      <c r="P761" s="135" t="s">
        <v>10983</v>
      </c>
      <c r="Q761" s="135" t="s">
        <v>11006</v>
      </c>
      <c r="R761" s="135" t="s">
        <v>11007</v>
      </c>
    </row>
    <row r="762" spans="1:18" ht="19.5" hidden="1" customHeight="1">
      <c r="A762" s="136">
        <v>62</v>
      </c>
      <c r="B762" s="135" t="s">
        <v>8366</v>
      </c>
      <c r="C762" s="135" t="s">
        <v>8365</v>
      </c>
      <c r="D762" s="135" t="s">
        <v>8222</v>
      </c>
      <c r="E762" s="135" t="s">
        <v>5711</v>
      </c>
      <c r="F762" s="170">
        <v>4434778000</v>
      </c>
      <c r="G762" s="171">
        <v>4031616000</v>
      </c>
      <c r="H762" s="135">
        <v>86.745000000000005</v>
      </c>
      <c r="I762" s="172">
        <v>241493778</v>
      </c>
      <c r="J762" s="172"/>
      <c r="K762" s="135" t="s">
        <v>326</v>
      </c>
      <c r="L762" s="135"/>
      <c r="M762" s="135" t="s">
        <v>10983</v>
      </c>
      <c r="N762" s="135" t="s">
        <v>10997</v>
      </c>
      <c r="O762" s="135" t="s">
        <v>11005</v>
      </c>
      <c r="P762" s="135" t="s">
        <v>10983</v>
      </c>
      <c r="Q762" s="135" t="s">
        <v>11006</v>
      </c>
      <c r="R762" s="135" t="s">
        <v>11007</v>
      </c>
    </row>
    <row r="763" spans="1:18" ht="19.5" hidden="1" customHeight="1">
      <c r="A763" s="136">
        <v>61</v>
      </c>
      <c r="B763" s="135" t="s">
        <v>8317</v>
      </c>
      <c r="C763" s="135" t="s">
        <v>8316</v>
      </c>
      <c r="D763" s="135" t="s">
        <v>8222</v>
      </c>
      <c r="E763" s="135" t="s">
        <v>5711</v>
      </c>
      <c r="F763" s="170">
        <v>4973738000</v>
      </c>
      <c r="G763" s="171">
        <v>4521580000</v>
      </c>
      <c r="H763" s="135">
        <v>86.745000000000005</v>
      </c>
      <c r="I763" s="172">
        <v>261420784</v>
      </c>
      <c r="J763" s="172"/>
      <c r="K763" s="135" t="s">
        <v>326</v>
      </c>
      <c r="L763" s="135"/>
      <c r="M763" s="135" t="s">
        <v>10983</v>
      </c>
      <c r="N763" s="135" t="s">
        <v>10997</v>
      </c>
      <c r="O763" s="135" t="s">
        <v>11005</v>
      </c>
      <c r="P763" s="135" t="s">
        <v>10983</v>
      </c>
      <c r="Q763" s="135" t="s">
        <v>11006</v>
      </c>
      <c r="R763" s="135" t="s">
        <v>11007</v>
      </c>
    </row>
    <row r="764" spans="1:18" ht="19.5" hidden="1" customHeight="1">
      <c r="A764" s="136">
        <v>60</v>
      </c>
      <c r="B764" s="135" t="s">
        <v>8362</v>
      </c>
      <c r="C764" s="135" t="s">
        <v>8361</v>
      </c>
      <c r="D764" s="135" t="s">
        <v>8222</v>
      </c>
      <c r="E764" s="135" t="s">
        <v>5711</v>
      </c>
      <c r="F764" s="170">
        <v>4434778000</v>
      </c>
      <c r="G764" s="171">
        <v>4031616000</v>
      </c>
      <c r="H764" s="135">
        <v>86.745000000000005</v>
      </c>
      <c r="I764" s="172">
        <v>241493778</v>
      </c>
      <c r="J764" s="172"/>
      <c r="K764" s="135" t="s">
        <v>326</v>
      </c>
      <c r="L764" s="135"/>
      <c r="M764" s="135" t="s">
        <v>10983</v>
      </c>
      <c r="N764" s="135" t="s">
        <v>10997</v>
      </c>
      <c r="O764" s="135" t="s">
        <v>11005</v>
      </c>
      <c r="P764" s="135" t="s">
        <v>10983</v>
      </c>
      <c r="Q764" s="135" t="s">
        <v>11006</v>
      </c>
      <c r="R764" s="135" t="s">
        <v>11007</v>
      </c>
    </row>
    <row r="765" spans="1:18" ht="19.5" hidden="1" customHeight="1">
      <c r="A765" s="136">
        <v>59</v>
      </c>
      <c r="B765" s="135" t="s">
        <v>8335</v>
      </c>
      <c r="C765" s="135" t="s">
        <v>8334</v>
      </c>
      <c r="D765" s="135" t="s">
        <v>8222</v>
      </c>
      <c r="E765" s="135" t="s">
        <v>5711</v>
      </c>
      <c r="F765" s="170">
        <v>4212833000</v>
      </c>
      <c r="G765" s="171">
        <v>3829848000</v>
      </c>
      <c r="H765" s="135">
        <v>86.745000000000005</v>
      </c>
      <c r="I765" s="172">
        <v>232494138</v>
      </c>
      <c r="J765" s="172"/>
      <c r="K765" s="135" t="s">
        <v>326</v>
      </c>
      <c r="L765" s="135"/>
      <c r="M765" s="135" t="s">
        <v>10983</v>
      </c>
      <c r="N765" s="135" t="s">
        <v>10997</v>
      </c>
      <c r="O765" s="135" t="s">
        <v>11005</v>
      </c>
      <c r="P765" s="135" t="s">
        <v>10983</v>
      </c>
      <c r="Q765" s="135" t="s">
        <v>11006</v>
      </c>
      <c r="R765" s="135" t="s">
        <v>11007</v>
      </c>
    </row>
    <row r="766" spans="1:18" ht="19.5" hidden="1" customHeight="1">
      <c r="A766" s="136">
        <v>58</v>
      </c>
      <c r="B766" s="135" t="s">
        <v>8353</v>
      </c>
      <c r="C766" s="135" t="s">
        <v>8352</v>
      </c>
      <c r="D766" s="135" t="s">
        <v>8222</v>
      </c>
      <c r="E766" s="135" t="s">
        <v>5711</v>
      </c>
      <c r="F766" s="170">
        <v>3333588000</v>
      </c>
      <c r="G766" s="171">
        <v>3030534000</v>
      </c>
      <c r="H766" s="135">
        <v>86.745000000000005</v>
      </c>
      <c r="I766" s="172">
        <v>185786207</v>
      </c>
      <c r="J766" s="172"/>
      <c r="K766" s="135" t="s">
        <v>326</v>
      </c>
      <c r="L766" s="135"/>
      <c r="M766" s="135" t="s">
        <v>10983</v>
      </c>
      <c r="N766" s="135" t="s">
        <v>10997</v>
      </c>
      <c r="O766" s="135" t="s">
        <v>11005</v>
      </c>
      <c r="P766" s="135" t="s">
        <v>10983</v>
      </c>
      <c r="Q766" s="135" t="s">
        <v>11006</v>
      </c>
      <c r="R766" s="135" t="s">
        <v>11007</v>
      </c>
    </row>
    <row r="767" spans="1:18" ht="19.5" hidden="1" customHeight="1">
      <c r="A767" s="136">
        <v>57</v>
      </c>
      <c r="B767" s="135" t="s">
        <v>8348</v>
      </c>
      <c r="C767" s="135" t="s">
        <v>8347</v>
      </c>
      <c r="D767" s="135" t="s">
        <v>8222</v>
      </c>
      <c r="E767" s="135" t="s">
        <v>5711</v>
      </c>
      <c r="F767" s="170">
        <v>2990955000</v>
      </c>
      <c r="G767" s="171">
        <v>2719050000</v>
      </c>
      <c r="H767" s="135">
        <v>86.745000000000005</v>
      </c>
      <c r="I767" s="172">
        <v>167577079</v>
      </c>
      <c r="J767" s="172"/>
      <c r="K767" s="135" t="s">
        <v>326</v>
      </c>
      <c r="L767" s="135"/>
      <c r="M767" s="135" t="s">
        <v>10983</v>
      </c>
      <c r="N767" s="135" t="s">
        <v>10997</v>
      </c>
      <c r="O767" s="135" t="s">
        <v>11005</v>
      </c>
      <c r="P767" s="135" t="s">
        <v>10983</v>
      </c>
      <c r="Q767" s="135" t="s">
        <v>11006</v>
      </c>
      <c r="R767" s="135" t="s">
        <v>11007</v>
      </c>
    </row>
    <row r="768" spans="1:18" ht="19.5" hidden="1" customHeight="1">
      <c r="A768" s="136">
        <v>56</v>
      </c>
      <c r="B768" s="135" t="s">
        <v>8371</v>
      </c>
      <c r="C768" s="135" t="s">
        <v>8370</v>
      </c>
      <c r="D768" s="135" t="s">
        <v>8222</v>
      </c>
      <c r="E768" s="135" t="s">
        <v>5711</v>
      </c>
      <c r="F768" s="170">
        <v>2980985000</v>
      </c>
      <c r="G768" s="171">
        <v>2709986000</v>
      </c>
      <c r="H768" s="135">
        <v>86.745000000000005</v>
      </c>
      <c r="I768" s="172">
        <v>175599111</v>
      </c>
      <c r="J768" s="172"/>
      <c r="K768" s="135" t="s">
        <v>326</v>
      </c>
      <c r="L768" s="135"/>
      <c r="M768" s="135" t="s">
        <v>10983</v>
      </c>
      <c r="N768" s="135" t="s">
        <v>10997</v>
      </c>
      <c r="O768" s="135" t="s">
        <v>11005</v>
      </c>
      <c r="P768" s="135" t="s">
        <v>10983</v>
      </c>
      <c r="Q768" s="135" t="s">
        <v>11006</v>
      </c>
      <c r="R768" s="135" t="s">
        <v>11007</v>
      </c>
    </row>
    <row r="769" spans="1:18" ht="19.5" hidden="1" customHeight="1">
      <c r="A769" s="136">
        <v>55</v>
      </c>
      <c r="B769" s="135" t="s">
        <v>8357</v>
      </c>
      <c r="C769" s="135" t="s">
        <v>8356</v>
      </c>
      <c r="D769" s="135" t="s">
        <v>8222</v>
      </c>
      <c r="E769" s="135" t="s">
        <v>5711</v>
      </c>
      <c r="F769" s="170">
        <v>4434778000</v>
      </c>
      <c r="G769" s="171">
        <v>4031616000</v>
      </c>
      <c r="H769" s="135">
        <v>86.745000000000005</v>
      </c>
      <c r="I769" s="172">
        <v>241493778</v>
      </c>
      <c r="J769" s="172"/>
      <c r="K769" s="135" t="s">
        <v>326</v>
      </c>
      <c r="L769" s="135"/>
      <c r="M769" s="135" t="s">
        <v>10983</v>
      </c>
      <c r="N769" s="135" t="s">
        <v>10997</v>
      </c>
      <c r="O769" s="135" t="s">
        <v>11005</v>
      </c>
      <c r="P769" s="135" t="s">
        <v>10983</v>
      </c>
      <c r="Q769" s="135" t="s">
        <v>11006</v>
      </c>
      <c r="R769" s="135" t="s">
        <v>11007</v>
      </c>
    </row>
    <row r="770" spans="1:18" ht="19.5" hidden="1" customHeight="1">
      <c r="A770" s="136">
        <v>54</v>
      </c>
      <c r="B770" s="135" t="s">
        <v>8381</v>
      </c>
      <c r="C770" s="135" t="s">
        <v>8380</v>
      </c>
      <c r="D770" s="135" t="s">
        <v>8222</v>
      </c>
      <c r="E770" s="135" t="s">
        <v>5711</v>
      </c>
      <c r="F770" s="170">
        <v>3672142000</v>
      </c>
      <c r="G770" s="171">
        <v>3338310000</v>
      </c>
      <c r="H770" s="135">
        <v>86.745000000000005</v>
      </c>
      <c r="I770" s="172">
        <v>208802512</v>
      </c>
      <c r="J770" s="172"/>
      <c r="K770" s="135" t="s">
        <v>326</v>
      </c>
      <c r="L770" s="135"/>
      <c r="M770" s="135" t="s">
        <v>10983</v>
      </c>
      <c r="N770" s="135" t="s">
        <v>10997</v>
      </c>
      <c r="O770" s="135" t="s">
        <v>11005</v>
      </c>
      <c r="P770" s="135" t="s">
        <v>10983</v>
      </c>
      <c r="Q770" s="135" t="s">
        <v>11006</v>
      </c>
      <c r="R770" s="135" t="s">
        <v>11007</v>
      </c>
    </row>
    <row r="771" spans="1:18" ht="19.5" hidden="1" customHeight="1">
      <c r="A771" s="136">
        <v>53</v>
      </c>
      <c r="B771" s="135" t="s">
        <v>8376</v>
      </c>
      <c r="C771" s="135" t="s">
        <v>8375</v>
      </c>
      <c r="D771" s="135" t="s">
        <v>8222</v>
      </c>
      <c r="E771" s="135" t="s">
        <v>5711</v>
      </c>
      <c r="F771" s="170">
        <v>2980985000</v>
      </c>
      <c r="G771" s="171">
        <v>2709986000</v>
      </c>
      <c r="H771" s="135">
        <v>86.745000000000005</v>
      </c>
      <c r="I771" s="172">
        <v>175599111</v>
      </c>
      <c r="J771" s="172"/>
      <c r="K771" s="135" t="s">
        <v>326</v>
      </c>
      <c r="L771" s="135"/>
      <c r="M771" s="135" t="s">
        <v>10983</v>
      </c>
      <c r="N771" s="135" t="s">
        <v>10997</v>
      </c>
      <c r="O771" s="135" t="s">
        <v>11005</v>
      </c>
      <c r="P771" s="135" t="s">
        <v>10983</v>
      </c>
      <c r="Q771" s="135" t="s">
        <v>11006</v>
      </c>
      <c r="R771" s="135" t="s">
        <v>11007</v>
      </c>
    </row>
    <row r="772" spans="1:18" ht="19.5" hidden="1" customHeight="1">
      <c r="A772" s="136">
        <v>52</v>
      </c>
      <c r="B772" s="135" t="s">
        <v>8386</v>
      </c>
      <c r="C772" s="135" t="s">
        <v>8385</v>
      </c>
      <c r="D772" s="135" t="s">
        <v>8222</v>
      </c>
      <c r="E772" s="135" t="s">
        <v>5711</v>
      </c>
      <c r="F772" s="170">
        <v>3672142000</v>
      </c>
      <c r="G772" s="171">
        <v>3338310000</v>
      </c>
      <c r="H772" s="135">
        <v>86.745000000000005</v>
      </c>
      <c r="I772" s="172">
        <v>208802512</v>
      </c>
      <c r="J772" s="172"/>
      <c r="K772" s="135" t="s">
        <v>326</v>
      </c>
      <c r="L772" s="135"/>
      <c r="M772" s="135" t="s">
        <v>10983</v>
      </c>
      <c r="N772" s="135" t="s">
        <v>10997</v>
      </c>
      <c r="O772" s="135" t="s">
        <v>11005</v>
      </c>
      <c r="P772" s="135" t="s">
        <v>10983</v>
      </c>
      <c r="Q772" s="135" t="s">
        <v>11006</v>
      </c>
      <c r="R772" s="135" t="s">
        <v>11007</v>
      </c>
    </row>
    <row r="773" spans="1:18" ht="19.5" hidden="1" customHeight="1">
      <c r="A773" s="136">
        <v>51</v>
      </c>
      <c r="B773" s="135" t="s">
        <v>8390</v>
      </c>
      <c r="C773" s="135" t="s">
        <v>8389</v>
      </c>
      <c r="D773" s="135" t="s">
        <v>8222</v>
      </c>
      <c r="E773" s="135" t="s">
        <v>5711</v>
      </c>
      <c r="F773" s="170">
        <v>3672142000</v>
      </c>
      <c r="G773" s="171">
        <v>3338310000</v>
      </c>
      <c r="H773" s="135">
        <v>86.745000000000005</v>
      </c>
      <c r="I773" s="172">
        <v>208802512</v>
      </c>
      <c r="J773" s="172"/>
      <c r="K773" s="135" t="s">
        <v>326</v>
      </c>
      <c r="L773" s="135"/>
      <c r="M773" s="135" t="s">
        <v>10983</v>
      </c>
      <c r="N773" s="135" t="s">
        <v>10997</v>
      </c>
      <c r="O773" s="135" t="s">
        <v>11005</v>
      </c>
      <c r="P773" s="135" t="s">
        <v>10983</v>
      </c>
      <c r="Q773" s="135" t="s">
        <v>11006</v>
      </c>
      <c r="R773" s="135" t="s">
        <v>11007</v>
      </c>
    </row>
    <row r="774" spans="1:18" ht="19.5" hidden="1" customHeight="1">
      <c r="A774" s="136">
        <v>50</v>
      </c>
      <c r="B774" s="135" t="s">
        <v>8199</v>
      </c>
      <c r="C774" s="135" t="s">
        <v>8198</v>
      </c>
      <c r="D774" s="135" t="s">
        <v>7750</v>
      </c>
      <c r="E774" s="135" t="s">
        <v>5746</v>
      </c>
      <c r="F774" s="170">
        <v>3161825090</v>
      </c>
      <c r="G774" s="171">
        <v>2874386445</v>
      </c>
      <c r="H774" s="135">
        <v>86.745000000000005</v>
      </c>
      <c r="I774" s="172">
        <v>173088704</v>
      </c>
      <c r="J774" s="172"/>
      <c r="K774" s="135" t="s">
        <v>332</v>
      </c>
      <c r="L774" s="135"/>
      <c r="M774" s="135" t="s">
        <v>11008</v>
      </c>
      <c r="N774" s="135" t="s">
        <v>11008</v>
      </c>
      <c r="O774" s="135" t="s">
        <v>11009</v>
      </c>
      <c r="P774" s="135" t="s">
        <v>11010</v>
      </c>
      <c r="Q774" s="135" t="s">
        <v>11011</v>
      </c>
      <c r="R774" s="135" t="s">
        <v>11007</v>
      </c>
    </row>
    <row r="775" spans="1:18" ht="19.5" hidden="1" customHeight="1">
      <c r="A775" s="136">
        <v>49</v>
      </c>
      <c r="B775" s="135" t="s">
        <v>662</v>
      </c>
      <c r="C775" s="135" t="s">
        <v>8209</v>
      </c>
      <c r="D775" s="135" t="s">
        <v>7146</v>
      </c>
      <c r="E775" s="135" t="s">
        <v>5709</v>
      </c>
      <c r="F775" s="170">
        <v>3471885110</v>
      </c>
      <c r="G775" s="171">
        <v>3471885110</v>
      </c>
      <c r="H775" s="135">
        <v>86.745000000000005</v>
      </c>
      <c r="I775" s="172">
        <v>558706180</v>
      </c>
      <c r="J775" s="172"/>
      <c r="K775" s="135" t="s">
        <v>332</v>
      </c>
      <c r="L775" s="135"/>
      <c r="M775" s="135" t="s">
        <v>11012</v>
      </c>
      <c r="N775" s="135" t="s">
        <v>11012</v>
      </c>
      <c r="O775" s="135" t="s">
        <v>11013</v>
      </c>
      <c r="P775" s="135" t="s">
        <v>10978</v>
      </c>
      <c r="Q775" s="135" t="s">
        <v>11014</v>
      </c>
      <c r="R775" s="135" t="s">
        <v>11015</v>
      </c>
    </row>
    <row r="776" spans="1:18" ht="19.5" hidden="1" customHeight="1">
      <c r="A776" s="136">
        <v>48</v>
      </c>
      <c r="B776" s="135" t="s">
        <v>11017</v>
      </c>
      <c r="C776" s="135" t="s">
        <v>11016</v>
      </c>
      <c r="D776" s="135" t="s">
        <v>11018</v>
      </c>
      <c r="E776" s="135" t="s">
        <v>5709</v>
      </c>
      <c r="F776" s="170"/>
      <c r="G776" s="171">
        <v>837259091</v>
      </c>
      <c r="H776" s="135"/>
      <c r="I776" s="172">
        <v>0</v>
      </c>
      <c r="J776" s="172"/>
      <c r="K776" s="135" t="s">
        <v>357</v>
      </c>
      <c r="L776" s="135"/>
      <c r="M776" s="135" t="s">
        <v>11019</v>
      </c>
      <c r="N776" s="135"/>
      <c r="O776" s="135" t="s">
        <v>11020</v>
      </c>
      <c r="P776" s="135" t="s">
        <v>11021</v>
      </c>
      <c r="Q776" s="135" t="s">
        <v>11022</v>
      </c>
      <c r="R776" s="135" t="s">
        <v>11023</v>
      </c>
    </row>
    <row r="777" spans="1:18" ht="19.5" hidden="1" customHeight="1">
      <c r="A777" s="136">
        <v>47</v>
      </c>
      <c r="B777" s="135" t="s">
        <v>671</v>
      </c>
      <c r="C777" s="135" t="s">
        <v>8414</v>
      </c>
      <c r="D777" s="135" t="s">
        <v>5713</v>
      </c>
      <c r="E777" s="135" t="s">
        <v>5709</v>
      </c>
      <c r="F777" s="170">
        <v>1170054600</v>
      </c>
      <c r="G777" s="171">
        <v>1063686000</v>
      </c>
      <c r="H777" s="135">
        <v>86.745000000000005</v>
      </c>
      <c r="I777" s="172">
        <v>57421911</v>
      </c>
      <c r="J777" s="172"/>
      <c r="K777" s="135" t="s">
        <v>350</v>
      </c>
      <c r="L777" s="135"/>
      <c r="M777" s="135" t="s">
        <v>11024</v>
      </c>
      <c r="N777" s="135"/>
      <c r="O777" s="135" t="s">
        <v>11025</v>
      </c>
      <c r="P777" s="135" t="s">
        <v>11026</v>
      </c>
      <c r="Q777" s="135" t="s">
        <v>11027</v>
      </c>
      <c r="R777" s="135" t="s">
        <v>11028</v>
      </c>
    </row>
    <row r="778" spans="1:18" ht="19.5" hidden="1" customHeight="1">
      <c r="A778" s="136">
        <v>46</v>
      </c>
      <c r="B778" s="135" t="s">
        <v>11030</v>
      </c>
      <c r="C778" s="135" t="s">
        <v>11029</v>
      </c>
      <c r="D778" s="135" t="s">
        <v>11031</v>
      </c>
      <c r="E778" s="135" t="s">
        <v>5709</v>
      </c>
      <c r="F778" s="170"/>
      <c r="G778" s="171">
        <v>1127168182</v>
      </c>
      <c r="H778" s="135"/>
      <c r="I778" s="172">
        <v>0</v>
      </c>
      <c r="J778" s="172"/>
      <c r="K778" s="135" t="s">
        <v>343</v>
      </c>
      <c r="L778" s="135"/>
      <c r="M778" s="135" t="s">
        <v>10982</v>
      </c>
      <c r="N778" s="135" t="s">
        <v>10982</v>
      </c>
      <c r="O778" s="135" t="s">
        <v>11032</v>
      </c>
      <c r="P778" s="135" t="s">
        <v>10984</v>
      </c>
      <c r="Q778" s="135" t="s">
        <v>10985</v>
      </c>
      <c r="R778" s="135" t="s">
        <v>11028</v>
      </c>
    </row>
    <row r="779" spans="1:18" ht="19.5" hidden="1" customHeight="1">
      <c r="A779" s="136">
        <v>45</v>
      </c>
      <c r="B779" s="135" t="s">
        <v>651</v>
      </c>
      <c r="C779" s="135" t="s">
        <v>8407</v>
      </c>
      <c r="D779" s="135" t="s">
        <v>6057</v>
      </c>
      <c r="E779" s="135" t="s">
        <v>5709</v>
      </c>
      <c r="F779" s="170">
        <v>6227936000</v>
      </c>
      <c r="G779" s="171">
        <v>5661760000</v>
      </c>
      <c r="H779" s="135">
        <v>85.995000000000005</v>
      </c>
      <c r="I779" s="172">
        <v>359632990</v>
      </c>
      <c r="J779" s="172"/>
      <c r="K779" s="135" t="s">
        <v>313</v>
      </c>
      <c r="L779" s="135"/>
      <c r="M779" s="135" t="s">
        <v>11033</v>
      </c>
      <c r="N779" s="135" t="s">
        <v>11033</v>
      </c>
      <c r="O779" s="135" t="s">
        <v>11034</v>
      </c>
      <c r="P779" s="135" t="s">
        <v>11005</v>
      </c>
      <c r="Q779" s="135" t="s">
        <v>11035</v>
      </c>
      <c r="R779" s="135" t="s">
        <v>11036</v>
      </c>
    </row>
    <row r="780" spans="1:18" ht="19.5" hidden="1" customHeight="1">
      <c r="A780" s="136">
        <v>44</v>
      </c>
      <c r="B780" s="135" t="s">
        <v>652</v>
      </c>
      <c r="C780" s="135" t="s">
        <v>8428</v>
      </c>
      <c r="D780" s="135" t="s">
        <v>5713</v>
      </c>
      <c r="E780" s="135" t="s">
        <v>5709</v>
      </c>
      <c r="F780" s="170">
        <v>1965811000</v>
      </c>
      <c r="G780" s="171">
        <v>1787100911</v>
      </c>
      <c r="H780" s="135">
        <v>86.745000000000005</v>
      </c>
      <c r="I780" s="172">
        <v>70718168</v>
      </c>
      <c r="J780" s="172">
        <v>1688281051</v>
      </c>
      <c r="K780" s="135" t="s">
        <v>315</v>
      </c>
      <c r="L780" s="135"/>
      <c r="M780" s="135" t="s">
        <v>11037</v>
      </c>
      <c r="N780" s="135"/>
      <c r="O780" s="135" t="s">
        <v>11038</v>
      </c>
      <c r="P780" s="135" t="s">
        <v>11039</v>
      </c>
      <c r="Q780" s="135" t="s">
        <v>11025</v>
      </c>
      <c r="R780" s="135" t="s">
        <v>11040</v>
      </c>
    </row>
    <row r="781" spans="1:18" ht="19.5" hidden="1" customHeight="1">
      <c r="A781" s="136">
        <v>43</v>
      </c>
      <c r="B781" s="135" t="s">
        <v>11042</v>
      </c>
      <c r="C781" s="135" t="s">
        <v>11041</v>
      </c>
      <c r="D781" s="135" t="s">
        <v>11018</v>
      </c>
      <c r="E781" s="135" t="s">
        <v>5709</v>
      </c>
      <c r="F781" s="170"/>
      <c r="G781" s="171">
        <v>1805334546</v>
      </c>
      <c r="H781" s="135"/>
      <c r="I781" s="172">
        <v>0</v>
      </c>
      <c r="J781" s="172"/>
      <c r="K781" s="135" t="s">
        <v>315</v>
      </c>
      <c r="L781" s="135"/>
      <c r="M781" s="135" t="s">
        <v>11037</v>
      </c>
      <c r="N781" s="135"/>
      <c r="O781" s="135" t="s">
        <v>11043</v>
      </c>
      <c r="P781" s="135" t="s">
        <v>11039</v>
      </c>
      <c r="Q781" s="135" t="s">
        <v>11025</v>
      </c>
      <c r="R781" s="135" t="s">
        <v>11040</v>
      </c>
    </row>
    <row r="782" spans="1:18" ht="19.5" hidden="1" customHeight="1">
      <c r="A782" s="136">
        <v>42</v>
      </c>
      <c r="B782" s="135" t="s">
        <v>11045</v>
      </c>
      <c r="C782" s="135" t="s">
        <v>11044</v>
      </c>
      <c r="D782" s="135" t="s">
        <v>5925</v>
      </c>
      <c r="E782" s="135" t="s">
        <v>5709</v>
      </c>
      <c r="F782" s="170"/>
      <c r="G782" s="171">
        <v>5661760000</v>
      </c>
      <c r="H782" s="135"/>
      <c r="I782" s="172">
        <v>0</v>
      </c>
      <c r="J782" s="172"/>
      <c r="K782" s="135" t="s">
        <v>313</v>
      </c>
      <c r="L782" s="135"/>
      <c r="M782" s="135" t="s">
        <v>11019</v>
      </c>
      <c r="N782" s="135" t="s">
        <v>11019</v>
      </c>
      <c r="O782" s="135" t="s">
        <v>11046</v>
      </c>
      <c r="P782" s="135" t="s">
        <v>11021</v>
      </c>
      <c r="Q782" s="135" t="s">
        <v>11022</v>
      </c>
      <c r="R782" s="135" t="s">
        <v>11047</v>
      </c>
    </row>
    <row r="783" spans="1:18" ht="19.5" hidden="1" customHeight="1">
      <c r="A783" s="136">
        <v>41</v>
      </c>
      <c r="B783" s="135" t="s">
        <v>676</v>
      </c>
      <c r="C783" s="135" t="s">
        <v>8417</v>
      </c>
      <c r="D783" s="135" t="s">
        <v>8418</v>
      </c>
      <c r="E783" s="135" t="s">
        <v>5733</v>
      </c>
      <c r="F783" s="170">
        <v>580721000</v>
      </c>
      <c r="G783" s="171">
        <v>527928182</v>
      </c>
      <c r="H783" s="135">
        <v>87.745000000000005</v>
      </c>
      <c r="I783" s="172">
        <v>32609241</v>
      </c>
      <c r="J783" s="172"/>
      <c r="K783" s="135" t="s">
        <v>343</v>
      </c>
      <c r="L783" s="135"/>
      <c r="M783" s="135" t="s">
        <v>11048</v>
      </c>
      <c r="N783" s="135"/>
      <c r="O783" s="135" t="s">
        <v>11049</v>
      </c>
      <c r="P783" s="135" t="s">
        <v>11050</v>
      </c>
      <c r="Q783" s="135" t="s">
        <v>11051</v>
      </c>
      <c r="R783" s="135" t="s">
        <v>11047</v>
      </c>
    </row>
    <row r="784" spans="1:18" ht="19.5" hidden="1" customHeight="1">
      <c r="A784" s="136">
        <v>40</v>
      </c>
      <c r="B784" s="135" t="s">
        <v>674</v>
      </c>
      <c r="C784" s="135" t="s">
        <v>8434</v>
      </c>
      <c r="D784" s="135" t="s">
        <v>5713</v>
      </c>
      <c r="E784" s="135" t="s">
        <v>5733</v>
      </c>
      <c r="F784" s="170">
        <v>3286294000</v>
      </c>
      <c r="G784" s="171">
        <v>2957664600</v>
      </c>
      <c r="H784" s="135">
        <v>86.745000000000005</v>
      </c>
      <c r="I784" s="172">
        <v>156553882</v>
      </c>
      <c r="J784" s="172">
        <v>2711670610</v>
      </c>
      <c r="K784" s="135" t="s">
        <v>355</v>
      </c>
      <c r="L784" s="135"/>
      <c r="M784" s="135" t="s">
        <v>11052</v>
      </c>
      <c r="N784" s="135"/>
      <c r="O784" s="135" t="s">
        <v>11053</v>
      </c>
      <c r="P784" s="135" t="s">
        <v>11054</v>
      </c>
      <c r="Q784" s="135" t="s">
        <v>11055</v>
      </c>
      <c r="R784" s="135" t="s">
        <v>11056</v>
      </c>
    </row>
    <row r="785" spans="1:18" ht="19.5" hidden="1" customHeight="1">
      <c r="A785" s="136">
        <v>39</v>
      </c>
      <c r="B785" s="135" t="s">
        <v>11058</v>
      </c>
      <c r="C785" s="135" t="s">
        <v>11057</v>
      </c>
      <c r="D785" s="135" t="s">
        <v>11059</v>
      </c>
      <c r="E785" s="135" t="s">
        <v>5709</v>
      </c>
      <c r="F785" s="170"/>
      <c r="G785" s="171">
        <v>3471885110</v>
      </c>
      <c r="H785" s="135"/>
      <c r="I785" s="172">
        <v>0</v>
      </c>
      <c r="J785" s="172"/>
      <c r="K785" s="135" t="s">
        <v>332</v>
      </c>
      <c r="L785" s="135"/>
      <c r="M785" s="135" t="s">
        <v>10997</v>
      </c>
      <c r="N785" s="135" t="s">
        <v>10997</v>
      </c>
      <c r="O785" s="135" t="s">
        <v>11060</v>
      </c>
      <c r="P785" s="135" t="s">
        <v>10989</v>
      </c>
      <c r="Q785" s="135" t="s">
        <v>10999</v>
      </c>
      <c r="R785" s="135" t="s">
        <v>11056</v>
      </c>
    </row>
    <row r="786" spans="1:18" ht="19.5" hidden="1" customHeight="1">
      <c r="A786" s="136">
        <v>38</v>
      </c>
      <c r="B786" s="135" t="s">
        <v>669</v>
      </c>
      <c r="C786" s="135" t="s">
        <v>8431</v>
      </c>
      <c r="D786" s="135" t="s">
        <v>5713</v>
      </c>
      <c r="E786" s="135" t="s">
        <v>5709</v>
      </c>
      <c r="F786" s="170">
        <v>895200000</v>
      </c>
      <c r="G786" s="171">
        <v>813818181</v>
      </c>
      <c r="H786" s="135">
        <v>87.745000000000005</v>
      </c>
      <c r="I786" s="172">
        <v>25773707</v>
      </c>
      <c r="J786" s="172">
        <v>796837892</v>
      </c>
      <c r="K786" s="135" t="s">
        <v>347</v>
      </c>
      <c r="L786" s="135"/>
      <c r="M786" s="135" t="s">
        <v>11061</v>
      </c>
      <c r="N786" s="135"/>
      <c r="O786" s="135" t="s">
        <v>11062</v>
      </c>
      <c r="P786" s="135" t="s">
        <v>11063</v>
      </c>
      <c r="Q786" s="135" t="s">
        <v>11064</v>
      </c>
      <c r="R786" s="135" t="s">
        <v>11056</v>
      </c>
    </row>
    <row r="787" spans="1:18" ht="19.5" hidden="1" customHeight="1">
      <c r="A787" s="136">
        <v>37</v>
      </c>
      <c r="B787" s="135" t="s">
        <v>650</v>
      </c>
      <c r="C787" s="135" t="s">
        <v>8437</v>
      </c>
      <c r="D787" s="135" t="s">
        <v>8143</v>
      </c>
      <c r="E787" s="135" t="s">
        <v>5709</v>
      </c>
      <c r="F787" s="170">
        <v>969750000</v>
      </c>
      <c r="G787" s="171">
        <v>881590910</v>
      </c>
      <c r="H787" s="135">
        <v>87.745000000000005</v>
      </c>
      <c r="I787" s="172">
        <v>43506663</v>
      </c>
      <c r="J787" s="172"/>
      <c r="K787" s="135" t="s">
        <v>311</v>
      </c>
      <c r="L787" s="135"/>
      <c r="M787" s="135" t="s">
        <v>11052</v>
      </c>
      <c r="N787" s="135" t="s">
        <v>11052</v>
      </c>
      <c r="O787" s="135" t="s">
        <v>11065</v>
      </c>
      <c r="P787" s="135" t="s">
        <v>11066</v>
      </c>
      <c r="Q787" s="135" t="s">
        <v>11067</v>
      </c>
      <c r="R787" s="135" t="s">
        <v>11068</v>
      </c>
    </row>
    <row r="788" spans="1:18" ht="19.5" hidden="1" customHeight="1">
      <c r="A788" s="136">
        <v>36</v>
      </c>
      <c r="B788" s="135" t="s">
        <v>11070</v>
      </c>
      <c r="C788" s="135" t="s">
        <v>11069</v>
      </c>
      <c r="D788" s="135" t="s">
        <v>11071</v>
      </c>
      <c r="E788" s="135" t="s">
        <v>5733</v>
      </c>
      <c r="F788" s="170"/>
      <c r="G788" s="171">
        <v>4089025800</v>
      </c>
      <c r="H788" s="135"/>
      <c r="I788" s="172">
        <v>0</v>
      </c>
      <c r="J788" s="172"/>
      <c r="K788" s="135" t="s">
        <v>355</v>
      </c>
      <c r="L788" s="135"/>
      <c r="M788" s="135" t="s">
        <v>11072</v>
      </c>
      <c r="N788" s="135"/>
      <c r="O788" s="135" t="s">
        <v>11073</v>
      </c>
      <c r="P788" s="135" t="s">
        <v>11074</v>
      </c>
      <c r="Q788" s="135" t="s">
        <v>11075</v>
      </c>
      <c r="R788" s="135" t="s">
        <v>11068</v>
      </c>
    </row>
    <row r="789" spans="1:18" ht="19.5" hidden="1" customHeight="1">
      <c r="A789" s="136">
        <v>35</v>
      </c>
      <c r="B789" s="135" t="s">
        <v>672</v>
      </c>
      <c r="C789" s="135" t="s">
        <v>8448</v>
      </c>
      <c r="D789" s="135" t="s">
        <v>5713</v>
      </c>
      <c r="E789" s="135" t="s">
        <v>5733</v>
      </c>
      <c r="F789" s="170">
        <v>639291000</v>
      </c>
      <c r="G789" s="171">
        <v>581173636</v>
      </c>
      <c r="H789" s="135">
        <v>87.745000000000005</v>
      </c>
      <c r="I789" s="172">
        <v>28821130</v>
      </c>
      <c r="J789" s="172"/>
      <c r="K789" s="135" t="s">
        <v>319</v>
      </c>
      <c r="L789" s="135"/>
      <c r="M789" s="135" t="s">
        <v>11076</v>
      </c>
      <c r="N789" s="135"/>
      <c r="O789" s="135" t="s">
        <v>11065</v>
      </c>
      <c r="P789" s="135" t="s">
        <v>11072</v>
      </c>
      <c r="Q789" s="135" t="s">
        <v>11077</v>
      </c>
      <c r="R789" s="135" t="s">
        <v>11068</v>
      </c>
    </row>
    <row r="790" spans="1:18" ht="19.5" hidden="1" customHeight="1">
      <c r="A790" s="136">
        <v>34</v>
      </c>
      <c r="B790" s="135" t="s">
        <v>8444</v>
      </c>
      <c r="C790" s="135" t="s">
        <v>8443</v>
      </c>
      <c r="D790" s="135" t="s">
        <v>5999</v>
      </c>
      <c r="E790" s="135" t="s">
        <v>5711</v>
      </c>
      <c r="F790" s="170">
        <v>1468466000</v>
      </c>
      <c r="G790" s="171">
        <v>1334969091</v>
      </c>
      <c r="H790" s="135">
        <v>86.745000000000005</v>
      </c>
      <c r="I790" s="172">
        <v>80553770</v>
      </c>
      <c r="J790" s="172">
        <v>1245055086</v>
      </c>
      <c r="K790" s="135" t="s">
        <v>330</v>
      </c>
      <c r="L790" s="135"/>
      <c r="M790" s="135" t="s">
        <v>11078</v>
      </c>
      <c r="N790" s="135" t="s">
        <v>11078</v>
      </c>
      <c r="O790" s="135" t="s">
        <v>11079</v>
      </c>
      <c r="P790" s="135" t="s">
        <v>11080</v>
      </c>
      <c r="Q790" s="135" t="s">
        <v>11081</v>
      </c>
      <c r="R790" s="135" t="s">
        <v>11082</v>
      </c>
    </row>
    <row r="791" spans="1:18" ht="19.5" hidden="1" customHeight="1">
      <c r="A791" s="136">
        <v>33</v>
      </c>
      <c r="B791" s="135" t="s">
        <v>11084</v>
      </c>
      <c r="C791" s="135" t="s">
        <v>11083</v>
      </c>
      <c r="D791" s="135" t="s">
        <v>11085</v>
      </c>
      <c r="E791" s="135" t="s">
        <v>5709</v>
      </c>
      <c r="F791" s="170"/>
      <c r="G791" s="171">
        <v>881590910</v>
      </c>
      <c r="H791" s="135"/>
      <c r="I791" s="172">
        <v>0</v>
      </c>
      <c r="J791" s="172"/>
      <c r="K791" s="135" t="s">
        <v>311</v>
      </c>
      <c r="L791" s="135"/>
      <c r="M791" s="135" t="s">
        <v>11086</v>
      </c>
      <c r="N791" s="135" t="s">
        <v>11086</v>
      </c>
      <c r="O791" s="135" t="s">
        <v>11087</v>
      </c>
      <c r="P791" s="135" t="s">
        <v>11088</v>
      </c>
      <c r="Q791" s="135" t="s">
        <v>11089</v>
      </c>
      <c r="R791" s="135" t="s">
        <v>11090</v>
      </c>
    </row>
    <row r="792" spans="1:18" ht="19.5" hidden="1" customHeight="1">
      <c r="A792" s="136">
        <v>32</v>
      </c>
      <c r="B792" s="135" t="s">
        <v>677</v>
      </c>
      <c r="C792" s="135" t="s">
        <v>8452</v>
      </c>
      <c r="D792" s="135" t="s">
        <v>5713</v>
      </c>
      <c r="E792" s="135" t="s">
        <v>5709</v>
      </c>
      <c r="F792" s="170">
        <v>857991160</v>
      </c>
      <c r="G792" s="171">
        <v>779991964</v>
      </c>
      <c r="H792" s="135">
        <v>87.745000000000005</v>
      </c>
      <c r="I792" s="172">
        <v>42556630</v>
      </c>
      <c r="J792" s="172">
        <v>670108005</v>
      </c>
      <c r="K792" s="135" t="s">
        <v>360</v>
      </c>
      <c r="L792" s="135"/>
      <c r="M792" s="135" t="s">
        <v>11091</v>
      </c>
      <c r="N792" s="135"/>
      <c r="O792" s="135" t="s">
        <v>11092</v>
      </c>
      <c r="P792" s="135" t="s">
        <v>11065</v>
      </c>
      <c r="Q792" s="135" t="s">
        <v>11093</v>
      </c>
      <c r="R792" s="135" t="s">
        <v>11094</v>
      </c>
    </row>
    <row r="793" spans="1:18" ht="19.5" hidden="1" customHeight="1">
      <c r="A793" s="136">
        <v>31</v>
      </c>
      <c r="B793" s="135" t="s">
        <v>11095</v>
      </c>
      <c r="C793" s="135" t="s">
        <v>11083</v>
      </c>
      <c r="D793" s="135" t="s">
        <v>11096</v>
      </c>
      <c r="E793" s="135" t="s">
        <v>5709</v>
      </c>
      <c r="F793" s="170"/>
      <c r="G793" s="171">
        <v>881590910</v>
      </c>
      <c r="H793" s="135"/>
      <c r="I793" s="172">
        <v>0</v>
      </c>
      <c r="J793" s="172"/>
      <c r="K793" s="135" t="s">
        <v>311</v>
      </c>
      <c r="L793" s="135"/>
      <c r="M793" s="135" t="s">
        <v>11097</v>
      </c>
      <c r="N793" s="135" t="s">
        <v>11097</v>
      </c>
      <c r="O793" s="135" t="s">
        <v>11098</v>
      </c>
      <c r="P793" s="135" t="s">
        <v>11099</v>
      </c>
      <c r="Q793" s="135" t="s">
        <v>11100</v>
      </c>
      <c r="R793" s="135" t="s">
        <v>11101</v>
      </c>
    </row>
    <row r="794" spans="1:18" ht="19.5" hidden="1" customHeight="1">
      <c r="A794" s="136">
        <v>30</v>
      </c>
      <c r="B794" s="135" t="s">
        <v>656</v>
      </c>
      <c r="C794" s="135" t="s">
        <v>8440</v>
      </c>
      <c r="D794" s="135" t="s">
        <v>5713</v>
      </c>
      <c r="E794" s="135" t="s">
        <v>5709</v>
      </c>
      <c r="F794" s="170">
        <v>1151508000</v>
      </c>
      <c r="G794" s="171">
        <v>1046826000</v>
      </c>
      <c r="H794" s="135">
        <v>86.745000000000005</v>
      </c>
      <c r="I794" s="172">
        <v>50673297</v>
      </c>
      <c r="J794" s="172"/>
      <c r="K794" s="135" t="s">
        <v>322</v>
      </c>
      <c r="L794" s="135"/>
      <c r="M794" s="135" t="s">
        <v>11052</v>
      </c>
      <c r="N794" s="135"/>
      <c r="O794" s="135" t="s">
        <v>11098</v>
      </c>
      <c r="P794" s="135" t="s">
        <v>11066</v>
      </c>
      <c r="Q794" s="135" t="s">
        <v>11067</v>
      </c>
      <c r="R794" s="135" t="s">
        <v>11101</v>
      </c>
    </row>
    <row r="795" spans="1:18" ht="19.5" hidden="1" customHeight="1">
      <c r="A795" s="136">
        <v>29</v>
      </c>
      <c r="B795" s="135" t="s">
        <v>11103</v>
      </c>
      <c r="C795" s="135" t="s">
        <v>11102</v>
      </c>
      <c r="D795" s="135" t="s">
        <v>11104</v>
      </c>
      <c r="E795" s="135" t="s">
        <v>5733</v>
      </c>
      <c r="F795" s="170"/>
      <c r="G795" s="171">
        <v>845454545</v>
      </c>
      <c r="H795" s="135"/>
      <c r="I795" s="172"/>
      <c r="J795" s="172"/>
      <c r="K795" s="135" t="s">
        <v>11105</v>
      </c>
      <c r="L795" s="135" t="s">
        <v>11106</v>
      </c>
      <c r="M795" s="135" t="s">
        <v>11107</v>
      </c>
      <c r="N795" s="135" t="s">
        <v>11062</v>
      </c>
      <c r="O795" s="135"/>
      <c r="P795" s="135" t="s">
        <v>11107</v>
      </c>
      <c r="Q795" s="135" t="s">
        <v>11107</v>
      </c>
      <c r="R795" s="135" t="s">
        <v>11108</v>
      </c>
    </row>
    <row r="796" spans="1:18" ht="19.5" hidden="1" customHeight="1">
      <c r="A796" s="136">
        <v>28</v>
      </c>
      <c r="B796" s="135" t="s">
        <v>655</v>
      </c>
      <c r="C796" s="135" t="s">
        <v>8470</v>
      </c>
      <c r="D796" s="135" t="s">
        <v>5713</v>
      </c>
      <c r="E796" s="135" t="s">
        <v>5709</v>
      </c>
      <c r="F796" s="170">
        <v>1600001000</v>
      </c>
      <c r="G796" s="171">
        <v>1454546364</v>
      </c>
      <c r="H796" s="135">
        <v>86.745000000000005</v>
      </c>
      <c r="I796" s="172">
        <v>71734896</v>
      </c>
      <c r="J796" s="172"/>
      <c r="K796" s="135" t="s">
        <v>317</v>
      </c>
      <c r="L796" s="135"/>
      <c r="M796" s="135" t="s">
        <v>11109</v>
      </c>
      <c r="N796" s="135"/>
      <c r="O796" s="135" t="s">
        <v>11110</v>
      </c>
      <c r="P796" s="135" t="s">
        <v>11111</v>
      </c>
      <c r="Q796" s="135" t="s">
        <v>11112</v>
      </c>
      <c r="R796" s="135" t="s">
        <v>11113</v>
      </c>
    </row>
    <row r="797" spans="1:18" ht="19.5" hidden="1" customHeight="1">
      <c r="A797" s="136">
        <v>27</v>
      </c>
      <c r="B797" s="135" t="s">
        <v>11115</v>
      </c>
      <c r="C797" s="135" t="s">
        <v>11114</v>
      </c>
      <c r="D797" s="135" t="s">
        <v>11018</v>
      </c>
      <c r="E797" s="135" t="s">
        <v>5709</v>
      </c>
      <c r="F797" s="170"/>
      <c r="G797" s="171">
        <v>1454546364</v>
      </c>
      <c r="H797" s="135"/>
      <c r="I797" s="172">
        <v>0</v>
      </c>
      <c r="J797" s="172"/>
      <c r="K797" s="135" t="s">
        <v>317</v>
      </c>
      <c r="L797" s="135"/>
      <c r="M797" s="135" t="s">
        <v>11109</v>
      </c>
      <c r="N797" s="135"/>
      <c r="O797" s="135" t="s">
        <v>11116</v>
      </c>
      <c r="P797" s="135" t="s">
        <v>11111</v>
      </c>
      <c r="Q797" s="135" t="s">
        <v>11112</v>
      </c>
      <c r="R797" s="135" t="s">
        <v>11113</v>
      </c>
    </row>
    <row r="798" spans="1:18" ht="19.5" hidden="1" customHeight="1">
      <c r="A798" s="136">
        <v>26</v>
      </c>
      <c r="B798" s="135" t="s">
        <v>11118</v>
      </c>
      <c r="C798" s="135" t="s">
        <v>11117</v>
      </c>
      <c r="D798" s="135" t="s">
        <v>11018</v>
      </c>
      <c r="E798" s="135" t="s">
        <v>5709</v>
      </c>
      <c r="F798" s="170"/>
      <c r="G798" s="171">
        <v>1451546364</v>
      </c>
      <c r="H798" s="135"/>
      <c r="I798" s="172">
        <v>0</v>
      </c>
      <c r="J798" s="172"/>
      <c r="K798" s="135" t="s">
        <v>317</v>
      </c>
      <c r="L798" s="135"/>
      <c r="M798" s="135" t="s">
        <v>11109</v>
      </c>
      <c r="N798" s="135"/>
      <c r="O798" s="135" t="s">
        <v>11119</v>
      </c>
      <c r="P798" s="135" t="s">
        <v>11111</v>
      </c>
      <c r="Q798" s="135" t="s">
        <v>11112</v>
      </c>
      <c r="R798" s="135" t="s">
        <v>11113</v>
      </c>
    </row>
    <row r="799" spans="1:18" ht="19.5" hidden="1" customHeight="1">
      <c r="A799" s="136">
        <v>25</v>
      </c>
      <c r="B799" s="135" t="s">
        <v>657</v>
      </c>
      <c r="C799" s="135" t="s">
        <v>8473</v>
      </c>
      <c r="D799" s="135" t="s">
        <v>7226</v>
      </c>
      <c r="E799" s="135" t="s">
        <v>5709</v>
      </c>
      <c r="F799" s="170">
        <v>1113060300</v>
      </c>
      <c r="G799" s="171">
        <v>1011873000</v>
      </c>
      <c r="H799" s="135">
        <v>86.745000000000005</v>
      </c>
      <c r="I799" s="172">
        <v>46117760</v>
      </c>
      <c r="J799" s="172"/>
      <c r="K799" s="135" t="s">
        <v>324</v>
      </c>
      <c r="L799" s="135"/>
      <c r="M799" s="135" t="s">
        <v>11120</v>
      </c>
      <c r="N799" s="135" t="s">
        <v>11120</v>
      </c>
      <c r="O799" s="135" t="s">
        <v>11121</v>
      </c>
      <c r="P799" s="135" t="s">
        <v>11122</v>
      </c>
      <c r="Q799" s="135" t="s">
        <v>11123</v>
      </c>
      <c r="R799" s="135" t="s">
        <v>11124</v>
      </c>
    </row>
    <row r="800" spans="1:18" ht="19.5" hidden="1" customHeight="1">
      <c r="A800" s="136">
        <v>24</v>
      </c>
      <c r="B800" s="135" t="s">
        <v>666</v>
      </c>
      <c r="C800" s="135" t="s">
        <v>8482</v>
      </c>
      <c r="D800" s="135" t="s">
        <v>8483</v>
      </c>
      <c r="E800" s="135" t="s">
        <v>5709</v>
      </c>
      <c r="F800" s="170">
        <v>3006617000</v>
      </c>
      <c r="G800" s="171">
        <v>2733288182</v>
      </c>
      <c r="H800" s="135">
        <v>86.745000000000005</v>
      </c>
      <c r="I800" s="172">
        <v>162655968</v>
      </c>
      <c r="J800" s="172"/>
      <c r="K800" s="135" t="s">
        <v>6178</v>
      </c>
      <c r="L800" s="135"/>
      <c r="M800" s="135" t="s">
        <v>11125</v>
      </c>
      <c r="N800" s="135"/>
      <c r="O800" s="135" t="s">
        <v>11126</v>
      </c>
      <c r="P800" s="135" t="s">
        <v>11127</v>
      </c>
      <c r="Q800" s="135" t="s">
        <v>11128</v>
      </c>
      <c r="R800" s="135" t="s">
        <v>11129</v>
      </c>
    </row>
    <row r="801" spans="1:18" ht="19.5" hidden="1" customHeight="1">
      <c r="A801" s="136">
        <v>23</v>
      </c>
      <c r="B801" s="135" t="s">
        <v>653</v>
      </c>
      <c r="C801" s="135" t="s">
        <v>8501</v>
      </c>
      <c r="D801" s="135" t="s">
        <v>6207</v>
      </c>
      <c r="E801" s="135" t="s">
        <v>5709</v>
      </c>
      <c r="F801" s="170">
        <v>1877521000</v>
      </c>
      <c r="G801" s="171">
        <v>1706837274</v>
      </c>
      <c r="H801" s="135">
        <v>86.745000000000005</v>
      </c>
      <c r="I801" s="172">
        <v>90962332</v>
      </c>
      <c r="J801" s="172"/>
      <c r="K801" s="135" t="s">
        <v>317</v>
      </c>
      <c r="L801" s="135"/>
      <c r="M801" s="135" t="s">
        <v>11130</v>
      </c>
      <c r="N801" s="135" t="s">
        <v>11130</v>
      </c>
      <c r="O801" s="135" t="s">
        <v>11131</v>
      </c>
      <c r="P801" s="135" t="s">
        <v>11126</v>
      </c>
      <c r="Q801" s="135" t="s">
        <v>11132</v>
      </c>
      <c r="R801" s="135" t="s">
        <v>11133</v>
      </c>
    </row>
    <row r="802" spans="1:18" ht="19.5" hidden="1" customHeight="1">
      <c r="A802" s="136">
        <v>22</v>
      </c>
      <c r="B802" s="135" t="s">
        <v>11135</v>
      </c>
      <c r="C802" s="135" t="s">
        <v>11134</v>
      </c>
      <c r="D802" s="135" t="s">
        <v>9921</v>
      </c>
      <c r="E802" s="135" t="s">
        <v>5711</v>
      </c>
      <c r="F802" s="170"/>
      <c r="G802" s="171">
        <v>10383389092</v>
      </c>
      <c r="H802" s="135"/>
      <c r="I802" s="172">
        <v>0</v>
      </c>
      <c r="J802" s="172"/>
      <c r="K802" s="135" t="s">
        <v>313</v>
      </c>
      <c r="L802" s="135"/>
      <c r="M802" s="135" t="s">
        <v>11136</v>
      </c>
      <c r="N802" s="135" t="s">
        <v>11136</v>
      </c>
      <c r="O802" s="135" t="s">
        <v>11137</v>
      </c>
      <c r="P802" s="135" t="s">
        <v>11098</v>
      </c>
      <c r="Q802" s="135" t="s">
        <v>11106</v>
      </c>
      <c r="R802" s="135" t="s">
        <v>11133</v>
      </c>
    </row>
    <row r="803" spans="1:18" ht="19.5" hidden="1" customHeight="1">
      <c r="A803" s="136">
        <v>21</v>
      </c>
      <c r="B803" s="135" t="s">
        <v>665</v>
      </c>
      <c r="C803" s="135" t="s">
        <v>8512</v>
      </c>
      <c r="D803" s="135" t="s">
        <v>5901</v>
      </c>
      <c r="E803" s="135" t="s">
        <v>5709</v>
      </c>
      <c r="F803" s="170">
        <v>605287000</v>
      </c>
      <c r="G803" s="171">
        <v>550260909</v>
      </c>
      <c r="H803" s="135">
        <v>87.745000000000005</v>
      </c>
      <c r="I803" s="172">
        <v>20527155</v>
      </c>
      <c r="J803" s="172">
        <v>537834520</v>
      </c>
      <c r="K803" s="135" t="s">
        <v>339</v>
      </c>
      <c r="L803" s="135"/>
      <c r="M803" s="135" t="s">
        <v>11138</v>
      </c>
      <c r="N803" s="135"/>
      <c r="O803" s="135" t="s">
        <v>11139</v>
      </c>
      <c r="P803" s="135" t="s">
        <v>11131</v>
      </c>
      <c r="Q803" s="135" t="s">
        <v>11140</v>
      </c>
      <c r="R803" s="135" t="s">
        <v>11141</v>
      </c>
    </row>
    <row r="804" spans="1:18" ht="19.5" hidden="1" customHeight="1">
      <c r="A804" s="136">
        <v>20</v>
      </c>
      <c r="B804" s="135" t="s">
        <v>1644</v>
      </c>
      <c r="C804" s="135" t="s">
        <v>8492</v>
      </c>
      <c r="D804" s="135" t="s">
        <v>5713</v>
      </c>
      <c r="E804" s="135" t="s">
        <v>5711</v>
      </c>
      <c r="F804" s="170">
        <v>13166494000</v>
      </c>
      <c r="G804" s="171">
        <v>12306859091</v>
      </c>
      <c r="H804" s="135">
        <v>81.394999999999996</v>
      </c>
      <c r="I804" s="172">
        <v>694392983</v>
      </c>
      <c r="J804" s="172"/>
      <c r="K804" s="135" t="s">
        <v>5714</v>
      </c>
      <c r="L804" s="135"/>
      <c r="M804" s="135" t="s">
        <v>11142</v>
      </c>
      <c r="N804" s="135" t="s">
        <v>11142</v>
      </c>
      <c r="O804" s="135" t="s">
        <v>11143</v>
      </c>
      <c r="P804" s="135" t="s">
        <v>11121</v>
      </c>
      <c r="Q804" s="135" t="s">
        <v>11144</v>
      </c>
      <c r="R804" s="135" t="s">
        <v>11145</v>
      </c>
    </row>
    <row r="805" spans="1:18" ht="19.5" hidden="1" customHeight="1">
      <c r="A805" s="136">
        <v>19</v>
      </c>
      <c r="B805" s="135" t="s">
        <v>664</v>
      </c>
      <c r="C805" s="135" t="s">
        <v>8509</v>
      </c>
      <c r="D805" s="135" t="s">
        <v>5713</v>
      </c>
      <c r="E805" s="135" t="s">
        <v>5709</v>
      </c>
      <c r="F805" s="170">
        <v>615054000</v>
      </c>
      <c r="G805" s="171">
        <v>559140000</v>
      </c>
      <c r="H805" s="135">
        <v>87.745000000000005</v>
      </c>
      <c r="I805" s="172">
        <v>23809761</v>
      </c>
      <c r="J805" s="172">
        <v>538062124</v>
      </c>
      <c r="K805" s="135" t="s">
        <v>337</v>
      </c>
      <c r="L805" s="135"/>
      <c r="M805" s="135" t="s">
        <v>11138</v>
      </c>
      <c r="N805" s="135"/>
      <c r="O805" s="135" t="s">
        <v>11146</v>
      </c>
      <c r="P805" s="135" t="s">
        <v>11147</v>
      </c>
      <c r="Q805" s="135" t="s">
        <v>11148</v>
      </c>
      <c r="R805" s="135" t="s">
        <v>11145</v>
      </c>
    </row>
    <row r="806" spans="1:18" ht="19.5" hidden="1" customHeight="1">
      <c r="A806" s="136">
        <v>18</v>
      </c>
      <c r="B806" s="135" t="s">
        <v>663</v>
      </c>
      <c r="C806" s="135" t="s">
        <v>8523</v>
      </c>
      <c r="D806" s="135" t="s">
        <v>5999</v>
      </c>
      <c r="E806" s="135" t="s">
        <v>5709</v>
      </c>
      <c r="F806" s="170">
        <v>686650000</v>
      </c>
      <c r="G806" s="171">
        <v>624227273</v>
      </c>
      <c r="H806" s="135">
        <v>87.745000000000005</v>
      </c>
      <c r="I806" s="172">
        <v>28546461</v>
      </c>
      <c r="J806" s="172">
        <v>587473145</v>
      </c>
      <c r="K806" s="135" t="s">
        <v>335</v>
      </c>
      <c r="L806" s="135"/>
      <c r="M806" s="135" t="s">
        <v>11149</v>
      </c>
      <c r="N806" s="135"/>
      <c r="O806" s="135" t="s">
        <v>11150</v>
      </c>
      <c r="P806" s="135" t="s">
        <v>11151</v>
      </c>
      <c r="Q806" s="135" t="s">
        <v>11152</v>
      </c>
      <c r="R806" s="135" t="s">
        <v>11145</v>
      </c>
    </row>
    <row r="807" spans="1:18" ht="19.5" hidden="1" customHeight="1">
      <c r="A807" s="136">
        <v>17</v>
      </c>
      <c r="B807" s="135" t="s">
        <v>11154</v>
      </c>
      <c r="C807" s="135" t="s">
        <v>11153</v>
      </c>
      <c r="D807" s="135" t="s">
        <v>11155</v>
      </c>
      <c r="E807" s="135" t="s">
        <v>5709</v>
      </c>
      <c r="F807" s="170"/>
      <c r="G807" s="171">
        <v>624227273</v>
      </c>
      <c r="H807" s="135"/>
      <c r="I807" s="172">
        <v>0</v>
      </c>
      <c r="J807" s="172"/>
      <c r="K807" s="135" t="s">
        <v>335</v>
      </c>
      <c r="L807" s="135"/>
      <c r="M807" s="135" t="s">
        <v>11149</v>
      </c>
      <c r="N807" s="135"/>
      <c r="O807" s="135" t="s">
        <v>11150</v>
      </c>
      <c r="P807" s="135" t="s">
        <v>11151</v>
      </c>
      <c r="Q807" s="135" t="s">
        <v>11152</v>
      </c>
      <c r="R807" s="135" t="s">
        <v>11145</v>
      </c>
    </row>
    <row r="808" spans="1:18" ht="19.5" hidden="1" customHeight="1">
      <c r="A808" s="136">
        <v>16</v>
      </c>
      <c r="B808" s="135" t="s">
        <v>1665</v>
      </c>
      <c r="C808" s="135" t="s">
        <v>8547</v>
      </c>
      <c r="D808" s="135" t="s">
        <v>5713</v>
      </c>
      <c r="E808" s="135" t="s">
        <v>5709</v>
      </c>
      <c r="F808" s="170">
        <v>710749000</v>
      </c>
      <c r="G808" s="171">
        <v>646135755</v>
      </c>
      <c r="H808" s="135">
        <v>87.745000000000005</v>
      </c>
      <c r="I808" s="172">
        <v>38411969</v>
      </c>
      <c r="J808" s="172"/>
      <c r="K808" s="135" t="s">
        <v>8548</v>
      </c>
      <c r="L808" s="135"/>
      <c r="M808" s="135" t="s">
        <v>11156</v>
      </c>
      <c r="N808" s="135"/>
      <c r="O808" s="135" t="s">
        <v>11157</v>
      </c>
      <c r="P808" s="135" t="s">
        <v>11158</v>
      </c>
      <c r="Q808" s="135" t="s">
        <v>11139</v>
      </c>
      <c r="R808" s="135" t="s">
        <v>11145</v>
      </c>
    </row>
    <row r="809" spans="1:18" ht="19.5" hidden="1" customHeight="1">
      <c r="A809" s="136">
        <v>15</v>
      </c>
      <c r="B809" s="135" t="s">
        <v>3182</v>
      </c>
      <c r="C809" s="135" t="s">
        <v>8538</v>
      </c>
      <c r="D809" s="135" t="s">
        <v>5713</v>
      </c>
      <c r="E809" s="135" t="s">
        <v>5709</v>
      </c>
      <c r="F809" s="170">
        <v>1223535000</v>
      </c>
      <c r="G809" s="171">
        <v>1112304546</v>
      </c>
      <c r="H809" s="135">
        <v>86.745000000000005</v>
      </c>
      <c r="I809" s="172">
        <v>71767426</v>
      </c>
      <c r="J809" s="172"/>
      <c r="K809" s="135" t="s">
        <v>388</v>
      </c>
      <c r="L809" s="135"/>
      <c r="M809" s="135" t="s">
        <v>11159</v>
      </c>
      <c r="N809" s="135"/>
      <c r="O809" s="135" t="s">
        <v>11160</v>
      </c>
      <c r="P809" s="135" t="s">
        <v>11161</v>
      </c>
      <c r="Q809" s="135" t="s">
        <v>11162</v>
      </c>
      <c r="R809" s="135" t="s">
        <v>11163</v>
      </c>
    </row>
    <row r="810" spans="1:18" ht="19.5" hidden="1" customHeight="1">
      <c r="A810" s="136">
        <v>14</v>
      </c>
      <c r="B810" s="135" t="s">
        <v>3178</v>
      </c>
      <c r="C810" s="135" t="s">
        <v>8534</v>
      </c>
      <c r="D810" s="135" t="s">
        <v>6239</v>
      </c>
      <c r="E810" s="135" t="s">
        <v>5709</v>
      </c>
      <c r="F810" s="170">
        <v>575000000</v>
      </c>
      <c r="G810" s="171">
        <v>522727273</v>
      </c>
      <c r="H810" s="135">
        <v>87.745000000000005</v>
      </c>
      <c r="I810" s="172">
        <v>11109515</v>
      </c>
      <c r="J810" s="172"/>
      <c r="K810" s="135" t="s">
        <v>8535</v>
      </c>
      <c r="L810" s="135"/>
      <c r="M810" s="135" t="s">
        <v>11159</v>
      </c>
      <c r="N810" s="135"/>
      <c r="O810" s="135" t="s">
        <v>11164</v>
      </c>
      <c r="P810" s="135" t="s">
        <v>11165</v>
      </c>
      <c r="Q810" s="135" t="s">
        <v>11166</v>
      </c>
      <c r="R810" s="135" t="s">
        <v>11163</v>
      </c>
    </row>
    <row r="811" spans="1:18" ht="19.5" hidden="1" customHeight="1">
      <c r="A811" s="136">
        <v>13</v>
      </c>
      <c r="B811" s="135" t="s">
        <v>1660</v>
      </c>
      <c r="C811" s="135" t="s">
        <v>8544</v>
      </c>
      <c r="D811" s="135" t="s">
        <v>5713</v>
      </c>
      <c r="E811" s="135" t="s">
        <v>5709</v>
      </c>
      <c r="F811" s="170">
        <v>1186665000</v>
      </c>
      <c r="G811" s="171">
        <v>1078786363</v>
      </c>
      <c r="H811" s="135">
        <v>86.745000000000005</v>
      </c>
      <c r="I811" s="172">
        <v>49504369</v>
      </c>
      <c r="J811" s="172">
        <v>1024034402</v>
      </c>
      <c r="K811" s="135" t="s">
        <v>5527</v>
      </c>
      <c r="L811" s="135"/>
      <c r="M811" s="135" t="s">
        <v>11159</v>
      </c>
      <c r="N811" s="135"/>
      <c r="O811" s="135" t="s">
        <v>11167</v>
      </c>
      <c r="P811" s="135" t="s">
        <v>11161</v>
      </c>
      <c r="Q811" s="135" t="s">
        <v>11162</v>
      </c>
      <c r="R811" s="135" t="s">
        <v>11163</v>
      </c>
    </row>
    <row r="812" spans="1:18" ht="19.5" hidden="1" customHeight="1">
      <c r="A812" s="136">
        <v>12</v>
      </c>
      <c r="B812" s="135" t="s">
        <v>8527</v>
      </c>
      <c r="C812" s="135" t="s">
        <v>8526</v>
      </c>
      <c r="D812" s="135" t="s">
        <v>6339</v>
      </c>
      <c r="E812" s="135" t="s">
        <v>5733</v>
      </c>
      <c r="F812" s="170">
        <v>990000000</v>
      </c>
      <c r="G812" s="171">
        <v>900000000</v>
      </c>
      <c r="H812" s="135">
        <v>87.745000000000005</v>
      </c>
      <c r="I812" s="172">
        <v>58086199</v>
      </c>
      <c r="J812" s="172">
        <v>838823718</v>
      </c>
      <c r="K812" s="135" t="s">
        <v>5857</v>
      </c>
      <c r="L812" s="135"/>
      <c r="M812" s="135" t="s">
        <v>11151</v>
      </c>
      <c r="N812" s="135"/>
      <c r="O812" s="135" t="s">
        <v>11164</v>
      </c>
      <c r="P812" s="135" t="s">
        <v>11151</v>
      </c>
      <c r="Q812" s="135" t="s">
        <v>11152</v>
      </c>
      <c r="R812" s="135" t="s">
        <v>11163</v>
      </c>
    </row>
    <row r="813" spans="1:18" ht="19.5" hidden="1" customHeight="1">
      <c r="A813" s="136">
        <v>11</v>
      </c>
      <c r="B813" s="135" t="s">
        <v>1663</v>
      </c>
      <c r="C813" s="135" t="s">
        <v>8541</v>
      </c>
      <c r="D813" s="135" t="s">
        <v>5713</v>
      </c>
      <c r="E813" s="135" t="s">
        <v>5709</v>
      </c>
      <c r="F813" s="170">
        <v>2614265000</v>
      </c>
      <c r="G813" s="171">
        <v>2376604546</v>
      </c>
      <c r="H813" s="135">
        <v>86.745000000000005</v>
      </c>
      <c r="I813" s="172">
        <v>154472460</v>
      </c>
      <c r="J813" s="172"/>
      <c r="K813" s="135" t="s">
        <v>388</v>
      </c>
      <c r="L813" s="135"/>
      <c r="M813" s="135" t="s">
        <v>11159</v>
      </c>
      <c r="N813" s="135"/>
      <c r="O813" s="135" t="s">
        <v>11160</v>
      </c>
      <c r="P813" s="135" t="s">
        <v>11161</v>
      </c>
      <c r="Q813" s="135" t="s">
        <v>11162</v>
      </c>
      <c r="R813" s="135" t="s">
        <v>11163</v>
      </c>
    </row>
    <row r="814" spans="1:18" ht="19.5" hidden="1" customHeight="1">
      <c r="A814" s="136">
        <v>10</v>
      </c>
      <c r="B814" s="135" t="s">
        <v>1655</v>
      </c>
      <c r="C814" s="135" t="s">
        <v>8531</v>
      </c>
      <c r="D814" s="135" t="s">
        <v>5713</v>
      </c>
      <c r="E814" s="135" t="s">
        <v>5709</v>
      </c>
      <c r="F814" s="170">
        <v>612304000</v>
      </c>
      <c r="G814" s="171">
        <v>556640000</v>
      </c>
      <c r="H814" s="135">
        <v>87.745000000000005</v>
      </c>
      <c r="I814" s="172">
        <v>29777190</v>
      </c>
      <c r="J814" s="172">
        <v>527429546</v>
      </c>
      <c r="K814" s="135" t="s">
        <v>4965</v>
      </c>
      <c r="L814" s="135"/>
      <c r="M814" s="135" t="s">
        <v>11149</v>
      </c>
      <c r="N814" s="135"/>
      <c r="O814" s="135" t="s">
        <v>11168</v>
      </c>
      <c r="P814" s="135" t="s">
        <v>11151</v>
      </c>
      <c r="Q814" s="135" t="s">
        <v>11152</v>
      </c>
      <c r="R814" s="135" t="s">
        <v>11169</v>
      </c>
    </row>
    <row r="815" spans="1:18" ht="19.5" hidden="1" customHeight="1">
      <c r="A815" s="136">
        <v>9</v>
      </c>
      <c r="B815" s="135" t="s">
        <v>8552</v>
      </c>
      <c r="C815" s="135" t="s">
        <v>8551</v>
      </c>
      <c r="D815" s="135" t="s">
        <v>8553</v>
      </c>
      <c r="E815" s="135" t="s">
        <v>5709</v>
      </c>
      <c r="F815" s="170">
        <v>1499443000</v>
      </c>
      <c r="G815" s="171">
        <v>1363130000</v>
      </c>
      <c r="H815" s="135">
        <v>86.745000000000005</v>
      </c>
      <c r="I815" s="172">
        <v>48257566</v>
      </c>
      <c r="J815" s="172">
        <v>1315729497</v>
      </c>
      <c r="K815" s="135" t="s">
        <v>621</v>
      </c>
      <c r="L815" s="135"/>
      <c r="M815" s="135" t="s">
        <v>11156</v>
      </c>
      <c r="N815" s="135"/>
      <c r="O815" s="135" t="s">
        <v>11170</v>
      </c>
      <c r="P815" s="135" t="s">
        <v>11171</v>
      </c>
      <c r="Q815" s="135" t="s">
        <v>11172</v>
      </c>
      <c r="R815" s="135" t="s">
        <v>11169</v>
      </c>
    </row>
    <row r="816" spans="1:18" ht="19.5" hidden="1" customHeight="1">
      <c r="A816" s="136">
        <v>8</v>
      </c>
      <c r="B816" s="135" t="s">
        <v>8558</v>
      </c>
      <c r="C816" s="135" t="s">
        <v>8557</v>
      </c>
      <c r="D816" s="135" t="s">
        <v>6070</v>
      </c>
      <c r="E816" s="135" t="s">
        <v>5709</v>
      </c>
      <c r="F816" s="170">
        <v>559515000</v>
      </c>
      <c r="G816" s="171">
        <v>508650000</v>
      </c>
      <c r="H816" s="135">
        <v>87.745000000000005</v>
      </c>
      <c r="I816" s="172">
        <v>24394724</v>
      </c>
      <c r="J816" s="172"/>
      <c r="K816" s="135" t="s">
        <v>364</v>
      </c>
      <c r="L816" s="135"/>
      <c r="M816" s="135" t="s">
        <v>11173</v>
      </c>
      <c r="N816" s="135"/>
      <c r="O816" s="135" t="s">
        <v>11174</v>
      </c>
      <c r="P816" s="135" t="s">
        <v>11175</v>
      </c>
      <c r="Q816" s="135" t="s">
        <v>11176</v>
      </c>
      <c r="R816" s="135" t="s">
        <v>11169</v>
      </c>
    </row>
    <row r="817" spans="1:18" ht="19.5" hidden="1" customHeight="1">
      <c r="A817" s="136">
        <v>7</v>
      </c>
      <c r="B817" s="135" t="s">
        <v>8567</v>
      </c>
      <c r="C817" s="135" t="s">
        <v>8566</v>
      </c>
      <c r="D817" s="135" t="s">
        <v>8568</v>
      </c>
      <c r="E817" s="135" t="s">
        <v>5709</v>
      </c>
      <c r="F817" s="170">
        <v>804081000</v>
      </c>
      <c r="G817" s="171">
        <v>730982727</v>
      </c>
      <c r="H817" s="135">
        <v>87.745000000000005</v>
      </c>
      <c r="I817" s="172">
        <v>33553755</v>
      </c>
      <c r="J817" s="172">
        <v>678796748</v>
      </c>
      <c r="K817" s="135" t="s">
        <v>621</v>
      </c>
      <c r="L817" s="135"/>
      <c r="M817" s="135" t="s">
        <v>11173</v>
      </c>
      <c r="N817" s="135"/>
      <c r="O817" s="135" t="s">
        <v>11177</v>
      </c>
      <c r="P817" s="135" t="s">
        <v>11160</v>
      </c>
      <c r="Q817" s="135" t="s">
        <v>11178</v>
      </c>
      <c r="R817" s="135" t="s">
        <v>11179</v>
      </c>
    </row>
    <row r="818" spans="1:18" ht="19.5" hidden="1" customHeight="1">
      <c r="A818" s="136">
        <v>6</v>
      </c>
      <c r="B818" s="135" t="s">
        <v>8573</v>
      </c>
      <c r="C818" s="135" t="s">
        <v>8572</v>
      </c>
      <c r="D818" s="135" t="s">
        <v>8568</v>
      </c>
      <c r="E818" s="135" t="s">
        <v>5709</v>
      </c>
      <c r="F818" s="170">
        <v>648739000</v>
      </c>
      <c r="G818" s="171">
        <v>589762727</v>
      </c>
      <c r="H818" s="135">
        <v>87.745000000000005</v>
      </c>
      <c r="I818" s="172">
        <v>27119202</v>
      </c>
      <c r="J818" s="172">
        <v>556115577</v>
      </c>
      <c r="K818" s="135" t="s">
        <v>8574</v>
      </c>
      <c r="L818" s="135"/>
      <c r="M818" s="135" t="s">
        <v>11173</v>
      </c>
      <c r="N818" s="135"/>
      <c r="O818" s="135" t="s">
        <v>11180</v>
      </c>
      <c r="P818" s="135" t="s">
        <v>11160</v>
      </c>
      <c r="Q818" s="135" t="s">
        <v>11178</v>
      </c>
      <c r="R818" s="135" t="s">
        <v>11179</v>
      </c>
    </row>
    <row r="819" spans="1:18" ht="19.5" hidden="1" customHeight="1">
      <c r="A819" s="136">
        <v>5</v>
      </c>
      <c r="B819" s="135" t="s">
        <v>8505</v>
      </c>
      <c r="C819" s="135" t="s">
        <v>8504</v>
      </c>
      <c r="D819" s="135" t="s">
        <v>8506</v>
      </c>
      <c r="E819" s="135" t="s">
        <v>5709</v>
      </c>
      <c r="F819" s="170">
        <v>2484290000</v>
      </c>
      <c r="G819" s="171">
        <v>2258445455</v>
      </c>
      <c r="H819" s="135">
        <v>86.745000000000005</v>
      </c>
      <c r="I819" s="172">
        <v>104547632</v>
      </c>
      <c r="J819" s="172">
        <v>1970672511</v>
      </c>
      <c r="K819" s="135" t="s">
        <v>5857</v>
      </c>
      <c r="L819" s="135"/>
      <c r="M819" s="135" t="s">
        <v>11126</v>
      </c>
      <c r="N819" s="135"/>
      <c r="O819" s="135" t="s">
        <v>11181</v>
      </c>
      <c r="P819" s="135" t="s">
        <v>11126</v>
      </c>
      <c r="Q819" s="135" t="s">
        <v>11132</v>
      </c>
      <c r="R819" s="135" t="s">
        <v>11182</v>
      </c>
    </row>
    <row r="820" spans="1:18" ht="19.5" hidden="1" customHeight="1">
      <c r="A820" s="136">
        <v>4</v>
      </c>
      <c r="B820" s="135" t="s">
        <v>1668</v>
      </c>
      <c r="C820" s="135" t="s">
        <v>8578</v>
      </c>
      <c r="D820" s="135" t="s">
        <v>5713</v>
      </c>
      <c r="E820" s="135" t="s">
        <v>5709</v>
      </c>
      <c r="F820" s="170">
        <v>1942953000</v>
      </c>
      <c r="G820" s="171">
        <v>1766320909</v>
      </c>
      <c r="H820" s="135">
        <v>86.745000000000005</v>
      </c>
      <c r="I820" s="172">
        <v>58460618</v>
      </c>
      <c r="J820" s="172">
        <v>1708649222</v>
      </c>
      <c r="K820" s="135" t="s">
        <v>545</v>
      </c>
      <c r="L820" s="135"/>
      <c r="M820" s="135" t="s">
        <v>11173</v>
      </c>
      <c r="N820" s="135"/>
      <c r="O820" s="135" t="s">
        <v>11183</v>
      </c>
      <c r="P820" s="135" t="s">
        <v>11160</v>
      </c>
      <c r="Q820" s="135" t="s">
        <v>11178</v>
      </c>
      <c r="R820" s="135" t="s">
        <v>11182</v>
      </c>
    </row>
    <row r="821" spans="1:18" ht="19.5" hidden="1" customHeight="1">
      <c r="A821" s="136">
        <v>3</v>
      </c>
      <c r="B821" s="135" t="s">
        <v>1670</v>
      </c>
      <c r="C821" s="135" t="s">
        <v>8586</v>
      </c>
      <c r="D821" s="135" t="s">
        <v>8587</v>
      </c>
      <c r="E821" s="135" t="s">
        <v>5709</v>
      </c>
      <c r="F821" s="170">
        <v>831111000</v>
      </c>
      <c r="G821" s="171">
        <v>755555455</v>
      </c>
      <c r="H821" s="135">
        <v>87.745000000000005</v>
      </c>
      <c r="I821" s="172">
        <v>24856833</v>
      </c>
      <c r="J821" s="172">
        <v>740530833</v>
      </c>
      <c r="K821" s="135" t="s">
        <v>5230</v>
      </c>
      <c r="L821" s="135"/>
      <c r="M821" s="135" t="s">
        <v>11184</v>
      </c>
      <c r="N821" s="135"/>
      <c r="O821" s="135" t="s">
        <v>11185</v>
      </c>
      <c r="P821" s="135" t="s">
        <v>11146</v>
      </c>
      <c r="Q821" s="135" t="s">
        <v>11186</v>
      </c>
      <c r="R821" s="135" t="s">
        <v>11182</v>
      </c>
    </row>
    <row r="822" spans="1:18" ht="19.5" hidden="1" customHeight="1">
      <c r="A822" s="136">
        <v>2</v>
      </c>
      <c r="B822" s="135" t="s">
        <v>8595</v>
      </c>
      <c r="C822" s="135" t="s">
        <v>8594</v>
      </c>
      <c r="D822" s="135" t="s">
        <v>5901</v>
      </c>
      <c r="E822" s="135" t="s">
        <v>5709</v>
      </c>
      <c r="F822" s="170">
        <v>580350000</v>
      </c>
      <c r="G822" s="171">
        <v>527590909</v>
      </c>
      <c r="H822" s="135">
        <v>87.745000000000005</v>
      </c>
      <c r="I822" s="172">
        <v>21051211</v>
      </c>
      <c r="J822" s="172">
        <v>513366452</v>
      </c>
      <c r="K822" s="135" t="s">
        <v>528</v>
      </c>
      <c r="L822" s="135"/>
      <c r="M822" s="135" t="s">
        <v>11184</v>
      </c>
      <c r="N822" s="135"/>
      <c r="O822" s="135" t="s">
        <v>11187</v>
      </c>
      <c r="P822" s="135" t="s">
        <v>11188</v>
      </c>
      <c r="Q822" s="135" t="s">
        <v>11189</v>
      </c>
      <c r="R822" s="135" t="s">
        <v>11182</v>
      </c>
    </row>
    <row r="823" spans="1:18" ht="19.5" hidden="1" customHeight="1">
      <c r="A823" s="136">
        <v>1</v>
      </c>
      <c r="B823" s="135" t="s">
        <v>1673</v>
      </c>
      <c r="C823" s="135" t="s">
        <v>8591</v>
      </c>
      <c r="D823" s="135" t="s">
        <v>5713</v>
      </c>
      <c r="E823" s="135" t="s">
        <v>5709</v>
      </c>
      <c r="F823" s="170">
        <v>2756160000</v>
      </c>
      <c r="G823" s="171">
        <v>2505600000</v>
      </c>
      <c r="H823" s="135">
        <v>86.745000000000005</v>
      </c>
      <c r="I823" s="172">
        <v>75709966</v>
      </c>
      <c r="J823" s="172">
        <v>2455753561</v>
      </c>
      <c r="K823" s="135" t="s">
        <v>5067</v>
      </c>
      <c r="L823" s="135"/>
      <c r="M823" s="135" t="s">
        <v>11184</v>
      </c>
      <c r="N823" s="135"/>
      <c r="O823" s="135" t="s">
        <v>11190</v>
      </c>
      <c r="P823" s="135" t="s">
        <v>11189</v>
      </c>
      <c r="Q823" s="135" t="s">
        <v>11150</v>
      </c>
      <c r="R823" s="135" t="s">
        <v>11191</v>
      </c>
    </row>
    <row r="824" spans="1:18" ht="19.5" hidden="1" customHeight="1">
      <c r="A824" s="191">
        <v>26</v>
      </c>
      <c r="B824" s="190" t="s">
        <v>11216</v>
      </c>
      <c r="C824" s="190" t="s">
        <v>11215</v>
      </c>
      <c r="D824" s="190" t="s">
        <v>5713</v>
      </c>
      <c r="E824" s="190" t="s">
        <v>5709</v>
      </c>
      <c r="F824" s="192">
        <v>310659000</v>
      </c>
      <c r="G824" s="193">
        <v>282417273</v>
      </c>
      <c r="H824" s="190">
        <v>87.745000000000005</v>
      </c>
      <c r="I824" s="194">
        <v>10193903</v>
      </c>
      <c r="J824" s="194"/>
      <c r="K824" s="190" t="s">
        <v>388</v>
      </c>
      <c r="L824" s="190"/>
      <c r="M824" s="190" t="s">
        <v>9437</v>
      </c>
      <c r="N824" s="190"/>
      <c r="O824" s="190" t="s">
        <v>9454</v>
      </c>
      <c r="P824" s="190" t="s">
        <v>9415</v>
      </c>
      <c r="Q824" s="190" t="s">
        <v>11217</v>
      </c>
      <c r="R824" s="190" t="s">
        <v>11218</v>
      </c>
    </row>
    <row r="825" spans="1:18" ht="19.5" hidden="1" customHeight="1">
      <c r="A825" s="191">
        <v>25</v>
      </c>
      <c r="B825" s="190" t="s">
        <v>11220</v>
      </c>
      <c r="C825" s="190" t="s">
        <v>11219</v>
      </c>
      <c r="D825" s="190" t="s">
        <v>5745</v>
      </c>
      <c r="E825" s="190" t="s">
        <v>5709</v>
      </c>
      <c r="F825" s="192">
        <v>478937000</v>
      </c>
      <c r="G825" s="193">
        <v>435397272</v>
      </c>
      <c r="H825" s="190">
        <v>87.745000000000005</v>
      </c>
      <c r="I825" s="194">
        <v>27745668</v>
      </c>
      <c r="J825" s="194">
        <v>400871601</v>
      </c>
      <c r="K825" s="190" t="s">
        <v>319</v>
      </c>
      <c r="L825" s="190"/>
      <c r="M825" s="190" t="s">
        <v>9437</v>
      </c>
      <c r="N825" s="190"/>
      <c r="O825" s="190" t="s">
        <v>9454</v>
      </c>
      <c r="P825" s="190" t="s">
        <v>9415</v>
      </c>
      <c r="Q825" s="190" t="s">
        <v>11217</v>
      </c>
      <c r="R825" s="190" t="s">
        <v>11221</v>
      </c>
    </row>
    <row r="826" spans="1:18" ht="19.5" hidden="1" customHeight="1">
      <c r="A826" s="191">
        <v>24</v>
      </c>
      <c r="B826" s="190" t="s">
        <v>11208</v>
      </c>
      <c r="C826" s="190" t="s">
        <v>11222</v>
      </c>
      <c r="D826" s="190" t="s">
        <v>5745</v>
      </c>
      <c r="E826" s="190" t="s">
        <v>5709</v>
      </c>
      <c r="F826" s="192">
        <v>611332000</v>
      </c>
      <c r="G826" s="193">
        <v>555756364</v>
      </c>
      <c r="H826" s="190">
        <v>87.745000000000005</v>
      </c>
      <c r="I826" s="194">
        <v>34660652</v>
      </c>
      <c r="J826" s="194">
        <v>520281640</v>
      </c>
      <c r="K826" s="190" t="s">
        <v>319</v>
      </c>
      <c r="L826" s="190"/>
      <c r="M826" s="190" t="s">
        <v>9437</v>
      </c>
      <c r="N826" s="190"/>
      <c r="O826" s="190" t="s">
        <v>9454</v>
      </c>
      <c r="P826" s="190" t="s">
        <v>9415</v>
      </c>
      <c r="Q826" s="190" t="s">
        <v>11217</v>
      </c>
      <c r="R826" s="190" t="s">
        <v>11221</v>
      </c>
    </row>
    <row r="827" spans="1:18" ht="19.5" hidden="1" customHeight="1">
      <c r="A827" s="191">
        <v>23</v>
      </c>
      <c r="B827" s="190" t="s">
        <v>11224</v>
      </c>
      <c r="C827" s="190" t="s">
        <v>11223</v>
      </c>
      <c r="D827" s="190" t="s">
        <v>5713</v>
      </c>
      <c r="E827" s="190" t="s">
        <v>5730</v>
      </c>
      <c r="F827" s="192"/>
      <c r="G827" s="193"/>
      <c r="H827" s="190"/>
      <c r="I827" s="194"/>
      <c r="J827" s="194"/>
      <c r="K827" s="190" t="s">
        <v>11225</v>
      </c>
      <c r="L827" s="190"/>
      <c r="M827" s="190" t="s">
        <v>11217</v>
      </c>
      <c r="N827" s="190"/>
      <c r="O827" s="190"/>
      <c r="P827" s="190" t="s">
        <v>11217</v>
      </c>
      <c r="Q827" s="190" t="s">
        <v>11217</v>
      </c>
      <c r="R827" s="190" t="s">
        <v>11218</v>
      </c>
    </row>
    <row r="828" spans="1:18" ht="19.5" hidden="1" customHeight="1">
      <c r="A828" s="191">
        <v>22</v>
      </c>
      <c r="B828" s="190" t="s">
        <v>11227</v>
      </c>
      <c r="C828" s="190" t="s">
        <v>11226</v>
      </c>
      <c r="D828" s="190" t="s">
        <v>9733</v>
      </c>
      <c r="E828" s="190" t="s">
        <v>5733</v>
      </c>
      <c r="F828" s="192"/>
      <c r="G828" s="193"/>
      <c r="H828" s="190"/>
      <c r="I828" s="194"/>
      <c r="J828" s="194"/>
      <c r="K828" s="190" t="s">
        <v>4831</v>
      </c>
      <c r="L828" s="190" t="s">
        <v>11228</v>
      </c>
      <c r="M828" s="190" t="s">
        <v>11217</v>
      </c>
      <c r="N828" s="190"/>
      <c r="O828" s="190"/>
      <c r="P828" s="190" t="s">
        <v>11217</v>
      </c>
      <c r="Q828" s="190" t="s">
        <v>11217</v>
      </c>
      <c r="R828" s="190" t="s">
        <v>11229</v>
      </c>
    </row>
    <row r="829" spans="1:18" ht="19.5" hidden="1" customHeight="1">
      <c r="A829" s="191">
        <v>21</v>
      </c>
      <c r="B829" s="190" t="s">
        <v>11231</v>
      </c>
      <c r="C829" s="190" t="s">
        <v>11230</v>
      </c>
      <c r="D829" s="190" t="s">
        <v>9733</v>
      </c>
      <c r="E829" s="190" t="s">
        <v>5733</v>
      </c>
      <c r="F829" s="192"/>
      <c r="G829" s="193"/>
      <c r="H829" s="190"/>
      <c r="I829" s="194"/>
      <c r="J829" s="194"/>
      <c r="K829" s="190" t="s">
        <v>4831</v>
      </c>
      <c r="L829" s="190" t="s">
        <v>11228</v>
      </c>
      <c r="M829" s="190" t="s">
        <v>11217</v>
      </c>
      <c r="N829" s="190" t="s">
        <v>11217</v>
      </c>
      <c r="O829" s="190"/>
      <c r="P829" s="190" t="s">
        <v>11217</v>
      </c>
      <c r="Q829" s="190" t="s">
        <v>11217</v>
      </c>
      <c r="R829" s="190" t="s">
        <v>11232</v>
      </c>
    </row>
    <row r="830" spans="1:18" ht="19.5" hidden="1" customHeight="1">
      <c r="A830" s="191">
        <v>20</v>
      </c>
      <c r="B830" s="190" t="s">
        <v>9435</v>
      </c>
      <c r="C830" s="190" t="s">
        <v>11233</v>
      </c>
      <c r="D830" s="190" t="s">
        <v>9436</v>
      </c>
      <c r="E830" s="190" t="s">
        <v>5711</v>
      </c>
      <c r="F830" s="192">
        <v>1868727000</v>
      </c>
      <c r="G830" s="193">
        <v>1695906364</v>
      </c>
      <c r="H830" s="190">
        <v>86.745000000000005</v>
      </c>
      <c r="I830" s="194">
        <v>91590288</v>
      </c>
      <c r="J830" s="194">
        <v>1629861238</v>
      </c>
      <c r="K830" s="190" t="s">
        <v>5714</v>
      </c>
      <c r="L830" s="190"/>
      <c r="M830" s="190" t="s">
        <v>9437</v>
      </c>
      <c r="N830" s="190" t="s">
        <v>9437</v>
      </c>
      <c r="O830" s="190" t="s">
        <v>9399</v>
      </c>
      <c r="P830" s="190" t="s">
        <v>9438</v>
      </c>
      <c r="Q830" s="190" t="s">
        <v>9439</v>
      </c>
      <c r="R830" s="190" t="s">
        <v>9429</v>
      </c>
    </row>
    <row r="831" spans="1:18" ht="19.5" hidden="1" customHeight="1">
      <c r="A831" s="191">
        <v>19</v>
      </c>
      <c r="B831" s="190" t="s">
        <v>11235</v>
      </c>
      <c r="C831" s="190" t="s">
        <v>11234</v>
      </c>
      <c r="D831" s="190" t="s">
        <v>5728</v>
      </c>
      <c r="E831" s="190" t="s">
        <v>5709</v>
      </c>
      <c r="F831" s="192">
        <v>464800000</v>
      </c>
      <c r="G831" s="193">
        <v>422545455</v>
      </c>
      <c r="H831" s="190">
        <v>87.745000000000005</v>
      </c>
      <c r="I831" s="194">
        <v>21704629</v>
      </c>
      <c r="J831" s="194">
        <v>405379798</v>
      </c>
      <c r="K831" s="190" t="s">
        <v>464</v>
      </c>
      <c r="L831" s="190"/>
      <c r="M831" s="190" t="s">
        <v>11236</v>
      </c>
      <c r="N831" s="190"/>
      <c r="O831" s="190" t="s">
        <v>11237</v>
      </c>
      <c r="P831" s="190" t="s">
        <v>11238</v>
      </c>
      <c r="Q831" s="190" t="s">
        <v>11239</v>
      </c>
      <c r="R831" s="190" t="s">
        <v>11240</v>
      </c>
    </row>
    <row r="832" spans="1:18" ht="19.5" hidden="1" customHeight="1">
      <c r="A832" s="191">
        <v>18</v>
      </c>
      <c r="B832" s="190" t="s">
        <v>11242</v>
      </c>
      <c r="C832" s="190" t="s">
        <v>11241</v>
      </c>
      <c r="D832" s="190" t="s">
        <v>6683</v>
      </c>
      <c r="E832" s="190" t="s">
        <v>5709</v>
      </c>
      <c r="F832" s="192">
        <v>300000000</v>
      </c>
      <c r="G832" s="193">
        <v>272727273</v>
      </c>
      <c r="H832" s="190">
        <v>87.745000000000005</v>
      </c>
      <c r="I832" s="194">
        <v>16646964</v>
      </c>
      <c r="J832" s="194">
        <v>266650010</v>
      </c>
      <c r="K832" s="190" t="s">
        <v>501</v>
      </c>
      <c r="L832" s="190"/>
      <c r="M832" s="190" t="s">
        <v>11236</v>
      </c>
      <c r="N832" s="190"/>
      <c r="O832" s="190" t="s">
        <v>11243</v>
      </c>
      <c r="P832" s="190" t="s">
        <v>11238</v>
      </c>
      <c r="Q832" s="190" t="s">
        <v>11239</v>
      </c>
      <c r="R832" s="190" t="s">
        <v>11240</v>
      </c>
    </row>
    <row r="833" spans="1:18" ht="19.5" hidden="1" customHeight="1">
      <c r="A833" s="191">
        <v>17</v>
      </c>
      <c r="B833" s="190" t="s">
        <v>11245</v>
      </c>
      <c r="C833" s="190" t="s">
        <v>11244</v>
      </c>
      <c r="D833" s="190" t="s">
        <v>11246</v>
      </c>
      <c r="E833" s="190" t="s">
        <v>5709</v>
      </c>
      <c r="F833" s="192">
        <v>443600000</v>
      </c>
      <c r="G833" s="193">
        <v>403272728</v>
      </c>
      <c r="H833" s="190">
        <v>87.745000000000005</v>
      </c>
      <c r="I833" s="194">
        <v>35251361</v>
      </c>
      <c r="J833" s="194">
        <v>378055964</v>
      </c>
      <c r="K833" s="190" t="s">
        <v>311</v>
      </c>
      <c r="L833" s="190"/>
      <c r="M833" s="190" t="s">
        <v>9414</v>
      </c>
      <c r="N833" s="190"/>
      <c r="O833" s="190" t="s">
        <v>9411</v>
      </c>
      <c r="P833" s="190" t="s">
        <v>9416</v>
      </c>
      <c r="Q833" s="190" t="s">
        <v>9417</v>
      </c>
      <c r="R833" s="190" t="s">
        <v>11218</v>
      </c>
    </row>
    <row r="834" spans="1:18" ht="19.5" hidden="1" customHeight="1">
      <c r="A834" s="191">
        <v>16</v>
      </c>
      <c r="B834" s="190" t="s">
        <v>9413</v>
      </c>
      <c r="C834" s="190" t="s">
        <v>11247</v>
      </c>
      <c r="D834" s="190" t="s">
        <v>5713</v>
      </c>
      <c r="E834" s="190" t="s">
        <v>5709</v>
      </c>
      <c r="F834" s="192">
        <v>2357297000</v>
      </c>
      <c r="G834" s="193">
        <v>2177370000</v>
      </c>
      <c r="H834" s="190">
        <v>86.745000000000005</v>
      </c>
      <c r="I834" s="194">
        <v>135393574</v>
      </c>
      <c r="J834" s="194">
        <v>2045961114</v>
      </c>
      <c r="K834" s="190" t="s">
        <v>5714</v>
      </c>
      <c r="L834" s="190"/>
      <c r="M834" s="190" t="s">
        <v>9414</v>
      </c>
      <c r="N834" s="190" t="s">
        <v>9414</v>
      </c>
      <c r="O834" s="190" t="s">
        <v>9415</v>
      </c>
      <c r="P834" s="190" t="s">
        <v>9416</v>
      </c>
      <c r="Q834" s="190" t="s">
        <v>9417</v>
      </c>
      <c r="R834" s="190" t="s">
        <v>9404</v>
      </c>
    </row>
    <row r="835" spans="1:18" ht="19.5" hidden="1" customHeight="1">
      <c r="A835" s="191">
        <v>15</v>
      </c>
      <c r="B835" s="190" t="s">
        <v>11249</v>
      </c>
      <c r="C835" s="190" t="s">
        <v>11248</v>
      </c>
      <c r="D835" s="190" t="s">
        <v>11250</v>
      </c>
      <c r="E835" s="190" t="s">
        <v>5709</v>
      </c>
      <c r="F835" s="192"/>
      <c r="G835" s="193">
        <v>452300000</v>
      </c>
      <c r="H835" s="190"/>
      <c r="I835" s="194"/>
      <c r="J835" s="194"/>
      <c r="K835" s="190" t="s">
        <v>343</v>
      </c>
      <c r="L835" s="190"/>
      <c r="M835" s="190" t="s">
        <v>9414</v>
      </c>
      <c r="N835" s="190"/>
      <c r="O835" s="190" t="s">
        <v>11251</v>
      </c>
      <c r="P835" s="190" t="s">
        <v>11252</v>
      </c>
      <c r="Q835" s="190" t="s">
        <v>11253</v>
      </c>
      <c r="R835" s="190" t="s">
        <v>11240</v>
      </c>
    </row>
    <row r="836" spans="1:18" ht="19.5" hidden="1" customHeight="1">
      <c r="A836" s="191">
        <v>14</v>
      </c>
      <c r="B836" s="190" t="s">
        <v>11255</v>
      </c>
      <c r="C836" s="190" t="s">
        <v>11254</v>
      </c>
      <c r="D836" s="190" t="s">
        <v>5713</v>
      </c>
      <c r="E836" s="190" t="s">
        <v>5730</v>
      </c>
      <c r="F836" s="192">
        <v>214698000</v>
      </c>
      <c r="G836" s="193">
        <v>195180000</v>
      </c>
      <c r="H836" s="190">
        <v>87.745000000000005</v>
      </c>
      <c r="I836" s="194"/>
      <c r="J836" s="194"/>
      <c r="K836" s="190" t="s">
        <v>11256</v>
      </c>
      <c r="L836" s="190"/>
      <c r="M836" s="190"/>
      <c r="N836" s="190"/>
      <c r="O836" s="190"/>
      <c r="P836" s="190" t="s">
        <v>11257</v>
      </c>
      <c r="Q836" s="190" t="s">
        <v>11258</v>
      </c>
      <c r="R836" s="190" t="s">
        <v>11259</v>
      </c>
    </row>
    <row r="837" spans="1:18" ht="19.5" hidden="1" customHeight="1">
      <c r="A837" s="191">
        <v>13</v>
      </c>
      <c r="B837" s="190" t="s">
        <v>11261</v>
      </c>
      <c r="C837" s="190" t="s">
        <v>11260</v>
      </c>
      <c r="D837" s="190" t="s">
        <v>5713</v>
      </c>
      <c r="E837" s="190" t="s">
        <v>5730</v>
      </c>
      <c r="F837" s="192">
        <v>183606000</v>
      </c>
      <c r="G837" s="193">
        <v>166914545</v>
      </c>
      <c r="H837" s="190">
        <v>87.745000000000005</v>
      </c>
      <c r="I837" s="194"/>
      <c r="J837" s="194"/>
      <c r="K837" s="190" t="s">
        <v>11256</v>
      </c>
      <c r="L837" s="190"/>
      <c r="M837" s="190"/>
      <c r="N837" s="190"/>
      <c r="O837" s="190"/>
      <c r="P837" s="190" t="s">
        <v>11257</v>
      </c>
      <c r="Q837" s="190" t="s">
        <v>11258</v>
      </c>
      <c r="R837" s="190" t="s">
        <v>11262</v>
      </c>
    </row>
    <row r="838" spans="1:18" ht="19.5" hidden="1" customHeight="1">
      <c r="A838" s="191">
        <v>12</v>
      </c>
      <c r="B838" s="190" t="s">
        <v>11264</v>
      </c>
      <c r="C838" s="190" t="s">
        <v>11263</v>
      </c>
      <c r="D838" s="190" t="s">
        <v>5713</v>
      </c>
      <c r="E838" s="190" t="s">
        <v>5709</v>
      </c>
      <c r="F838" s="192"/>
      <c r="G838" s="193">
        <v>677910910</v>
      </c>
      <c r="H838" s="190">
        <v>87.745000000000005</v>
      </c>
      <c r="I838" s="194">
        <v>0</v>
      </c>
      <c r="J838" s="194"/>
      <c r="K838" s="190" t="s">
        <v>496</v>
      </c>
      <c r="L838" s="190"/>
      <c r="M838" s="190" t="s">
        <v>11265</v>
      </c>
      <c r="N838" s="190"/>
      <c r="O838" s="190" t="s">
        <v>9415</v>
      </c>
      <c r="P838" s="190" t="s">
        <v>11266</v>
      </c>
      <c r="Q838" s="190" t="s">
        <v>11267</v>
      </c>
      <c r="R838" s="190" t="s">
        <v>11262</v>
      </c>
    </row>
    <row r="839" spans="1:18" ht="19.5" hidden="1" customHeight="1">
      <c r="A839" s="191">
        <v>11</v>
      </c>
      <c r="B839" s="190" t="s">
        <v>11269</v>
      </c>
      <c r="C839" s="190" t="s">
        <v>11268</v>
      </c>
      <c r="D839" s="190" t="s">
        <v>6987</v>
      </c>
      <c r="E839" s="190" t="s">
        <v>5709</v>
      </c>
      <c r="F839" s="192">
        <v>484795000</v>
      </c>
      <c r="G839" s="193">
        <v>440722727</v>
      </c>
      <c r="H839" s="190">
        <v>87.745000000000005</v>
      </c>
      <c r="I839" s="194">
        <v>39219653</v>
      </c>
      <c r="J839" s="194">
        <v>351233954</v>
      </c>
      <c r="K839" s="190" t="s">
        <v>474</v>
      </c>
      <c r="L839" s="190"/>
      <c r="M839" s="190" t="s">
        <v>11270</v>
      </c>
      <c r="N839" s="190"/>
      <c r="O839" s="190" t="s">
        <v>11271</v>
      </c>
      <c r="P839" s="190" t="s">
        <v>11272</v>
      </c>
      <c r="Q839" s="190" t="s">
        <v>11273</v>
      </c>
      <c r="R839" s="190" t="s">
        <v>11262</v>
      </c>
    </row>
    <row r="840" spans="1:18" ht="19.5" hidden="1" customHeight="1">
      <c r="A840" s="191">
        <v>10</v>
      </c>
      <c r="B840" s="190" t="s">
        <v>11275</v>
      </c>
      <c r="C840" s="190" t="s">
        <v>11274</v>
      </c>
      <c r="D840" s="190" t="s">
        <v>11276</v>
      </c>
      <c r="E840" s="190" t="s">
        <v>5709</v>
      </c>
      <c r="F840" s="192">
        <v>497530000</v>
      </c>
      <c r="G840" s="193">
        <v>452300000</v>
      </c>
      <c r="H840" s="190">
        <v>87.745000000000005</v>
      </c>
      <c r="I840" s="194">
        <v>31051543</v>
      </c>
      <c r="J840" s="194">
        <v>385285505</v>
      </c>
      <c r="K840" s="190" t="s">
        <v>343</v>
      </c>
      <c r="L840" s="190"/>
      <c r="M840" s="190" t="s">
        <v>11270</v>
      </c>
      <c r="N840" s="190"/>
      <c r="O840" s="190" t="s">
        <v>11277</v>
      </c>
      <c r="P840" s="190" t="s">
        <v>11272</v>
      </c>
      <c r="Q840" s="190" t="s">
        <v>11273</v>
      </c>
      <c r="R840" s="190" t="s">
        <v>11240</v>
      </c>
    </row>
    <row r="841" spans="1:18" ht="19.5" hidden="1" customHeight="1">
      <c r="A841" s="191">
        <v>9</v>
      </c>
      <c r="B841" s="190" t="s">
        <v>11279</v>
      </c>
      <c r="C841" s="190" t="s">
        <v>11278</v>
      </c>
      <c r="D841" s="190" t="s">
        <v>11250</v>
      </c>
      <c r="E841" s="190" t="s">
        <v>5709</v>
      </c>
      <c r="F841" s="192"/>
      <c r="G841" s="193">
        <v>452300000</v>
      </c>
      <c r="H841" s="190"/>
      <c r="I841" s="194">
        <v>0</v>
      </c>
      <c r="J841" s="194"/>
      <c r="K841" s="190" t="s">
        <v>343</v>
      </c>
      <c r="L841" s="190"/>
      <c r="M841" s="190" t="s">
        <v>11270</v>
      </c>
      <c r="N841" s="190"/>
      <c r="O841" s="190" t="s">
        <v>11277</v>
      </c>
      <c r="P841" s="190" t="s">
        <v>11272</v>
      </c>
      <c r="Q841" s="190" t="s">
        <v>11273</v>
      </c>
      <c r="R841" s="190" t="s">
        <v>11240</v>
      </c>
    </row>
    <row r="842" spans="1:18" ht="19.5" hidden="1" customHeight="1">
      <c r="A842" s="191">
        <v>8</v>
      </c>
      <c r="B842" s="190" t="s">
        <v>11281</v>
      </c>
      <c r="C842" s="190" t="s">
        <v>11280</v>
      </c>
      <c r="D842" s="190" t="s">
        <v>6987</v>
      </c>
      <c r="E842" s="190" t="s">
        <v>5709</v>
      </c>
      <c r="F842" s="192">
        <v>484575000</v>
      </c>
      <c r="G842" s="193">
        <v>440522727</v>
      </c>
      <c r="H842" s="190">
        <v>87.745000000000005</v>
      </c>
      <c r="I842" s="194">
        <v>39484630</v>
      </c>
      <c r="J842" s="194">
        <v>355765363</v>
      </c>
      <c r="K842" s="190" t="s">
        <v>474</v>
      </c>
      <c r="L842" s="190"/>
      <c r="M842" s="190" t="s">
        <v>11270</v>
      </c>
      <c r="N842" s="190"/>
      <c r="O842" s="190" t="s">
        <v>11271</v>
      </c>
      <c r="P842" s="190" t="s">
        <v>11272</v>
      </c>
      <c r="Q842" s="190" t="s">
        <v>11282</v>
      </c>
      <c r="R842" s="190" t="s">
        <v>11262</v>
      </c>
    </row>
    <row r="843" spans="1:18" ht="19.5" hidden="1" customHeight="1">
      <c r="A843" s="191">
        <v>7</v>
      </c>
      <c r="B843" s="190" t="s">
        <v>11284</v>
      </c>
      <c r="C843" s="190" t="s">
        <v>11283</v>
      </c>
      <c r="D843" s="190" t="s">
        <v>6987</v>
      </c>
      <c r="E843" s="190" t="s">
        <v>5709</v>
      </c>
      <c r="F843" s="192">
        <v>483648000</v>
      </c>
      <c r="G843" s="193">
        <v>439680000</v>
      </c>
      <c r="H843" s="190">
        <v>87.745000000000005</v>
      </c>
      <c r="I843" s="194">
        <v>39552746</v>
      </c>
      <c r="J843" s="194">
        <v>349855280</v>
      </c>
      <c r="K843" s="190" t="s">
        <v>474</v>
      </c>
      <c r="L843" s="190"/>
      <c r="M843" s="190" t="s">
        <v>11270</v>
      </c>
      <c r="N843" s="190"/>
      <c r="O843" s="190" t="s">
        <v>11271</v>
      </c>
      <c r="P843" s="190" t="s">
        <v>11272</v>
      </c>
      <c r="Q843" s="190" t="s">
        <v>11285</v>
      </c>
      <c r="R843" s="190" t="s">
        <v>11262</v>
      </c>
    </row>
    <row r="844" spans="1:18" ht="19.5" hidden="1" customHeight="1">
      <c r="A844" s="191">
        <v>6</v>
      </c>
      <c r="B844" s="190" t="s">
        <v>11287</v>
      </c>
      <c r="C844" s="190" t="s">
        <v>11286</v>
      </c>
      <c r="D844" s="190" t="s">
        <v>5713</v>
      </c>
      <c r="E844" s="190" t="s">
        <v>5730</v>
      </c>
      <c r="F844" s="192"/>
      <c r="G844" s="193"/>
      <c r="H844" s="190"/>
      <c r="I844" s="194"/>
      <c r="J844" s="194"/>
      <c r="K844" s="190" t="s">
        <v>11288</v>
      </c>
      <c r="L844" s="190" t="s">
        <v>11289</v>
      </c>
      <c r="M844" s="190" t="s">
        <v>11290</v>
      </c>
      <c r="N844" s="190"/>
      <c r="O844" s="190"/>
      <c r="P844" s="190" t="s">
        <v>11291</v>
      </c>
      <c r="Q844" s="190" t="s">
        <v>11291</v>
      </c>
      <c r="R844" s="190" t="s">
        <v>11221</v>
      </c>
    </row>
    <row r="845" spans="1:18" ht="19.5" hidden="1" customHeight="1">
      <c r="A845" s="191">
        <v>5</v>
      </c>
      <c r="B845" s="190" t="s">
        <v>11293</v>
      </c>
      <c r="C845" s="190" t="s">
        <v>11292</v>
      </c>
      <c r="D845" s="190" t="s">
        <v>7302</v>
      </c>
      <c r="E845" s="190" t="s">
        <v>5711</v>
      </c>
      <c r="F845" s="192">
        <v>3685548000</v>
      </c>
      <c r="G845" s="193">
        <v>3350498182</v>
      </c>
      <c r="H845" s="190">
        <v>86.745000000000005</v>
      </c>
      <c r="I845" s="194">
        <v>280766632</v>
      </c>
      <c r="J845" s="194">
        <v>3009604183</v>
      </c>
      <c r="K845" s="190" t="s">
        <v>326</v>
      </c>
      <c r="L845" s="190"/>
      <c r="M845" s="190" t="s">
        <v>11294</v>
      </c>
      <c r="N845" s="190" t="s">
        <v>11295</v>
      </c>
      <c r="O845" s="190" t="s">
        <v>11296</v>
      </c>
      <c r="P845" s="190" t="s">
        <v>11294</v>
      </c>
      <c r="Q845" s="190" t="s">
        <v>11297</v>
      </c>
      <c r="R845" s="190" t="s">
        <v>11298</v>
      </c>
    </row>
    <row r="846" spans="1:18" ht="19.5" hidden="1" customHeight="1">
      <c r="A846" s="191">
        <v>4</v>
      </c>
      <c r="B846" s="190" t="s">
        <v>11300</v>
      </c>
      <c r="C846" s="190" t="s">
        <v>11299</v>
      </c>
      <c r="D846" s="190" t="s">
        <v>5713</v>
      </c>
      <c r="E846" s="190" t="s">
        <v>5730</v>
      </c>
      <c r="F846" s="192"/>
      <c r="G846" s="193"/>
      <c r="H846" s="190"/>
      <c r="I846" s="194"/>
      <c r="J846" s="194"/>
      <c r="K846" s="190" t="s">
        <v>11301</v>
      </c>
      <c r="L846" s="190" t="s">
        <v>9438</v>
      </c>
      <c r="M846" s="190" t="s">
        <v>11302</v>
      </c>
      <c r="N846" s="190"/>
      <c r="O846" s="190"/>
      <c r="P846" s="190" t="s">
        <v>11302</v>
      </c>
      <c r="Q846" s="190" t="s">
        <v>11302</v>
      </c>
      <c r="R846" s="190" t="s">
        <v>11218</v>
      </c>
    </row>
    <row r="847" spans="1:18" ht="19.5" hidden="1" customHeight="1">
      <c r="A847" s="191">
        <v>3</v>
      </c>
      <c r="B847" s="190" t="s">
        <v>11304</v>
      </c>
      <c r="C847" s="190" t="s">
        <v>11303</v>
      </c>
      <c r="D847" s="190" t="s">
        <v>5713</v>
      </c>
      <c r="E847" s="190" t="s">
        <v>5730</v>
      </c>
      <c r="F847" s="192"/>
      <c r="G847" s="193"/>
      <c r="H847" s="190"/>
      <c r="I847" s="194"/>
      <c r="J847" s="194"/>
      <c r="K847" s="190" t="s">
        <v>11305</v>
      </c>
      <c r="L847" s="190" t="s">
        <v>11272</v>
      </c>
      <c r="M847" s="190" t="s">
        <v>11306</v>
      </c>
      <c r="N847" s="190"/>
      <c r="O847" s="190"/>
      <c r="P847" s="190" t="s">
        <v>11307</v>
      </c>
      <c r="Q847" s="190" t="s">
        <v>11307</v>
      </c>
      <c r="R847" s="190" t="s">
        <v>11262</v>
      </c>
    </row>
    <row r="848" spans="1:18" ht="19.5" hidden="1" customHeight="1">
      <c r="A848" s="191">
        <v>2</v>
      </c>
      <c r="B848" s="190" t="s">
        <v>11309</v>
      </c>
      <c r="C848" s="190" t="s">
        <v>11308</v>
      </c>
      <c r="D848" s="190" t="s">
        <v>11310</v>
      </c>
      <c r="E848" s="190" t="s">
        <v>5711</v>
      </c>
      <c r="F848" s="192"/>
      <c r="G848" s="193">
        <v>305160194952</v>
      </c>
      <c r="H848" s="190"/>
      <c r="I848" s="194"/>
      <c r="J848" s="194"/>
      <c r="K848" s="190" t="s">
        <v>11311</v>
      </c>
      <c r="L848" s="190" t="s">
        <v>11312</v>
      </c>
      <c r="M848" s="190" t="s">
        <v>11313</v>
      </c>
      <c r="N848" s="190" t="s">
        <v>9690</v>
      </c>
      <c r="O848" s="190" t="s">
        <v>11314</v>
      </c>
      <c r="P848" s="190" t="s">
        <v>11315</v>
      </c>
      <c r="Q848" s="190" t="s">
        <v>11316</v>
      </c>
      <c r="R848" s="190" t="s">
        <v>9742</v>
      </c>
    </row>
    <row r="849" spans="1:18" ht="19.5" hidden="1" customHeight="1">
      <c r="A849" s="191">
        <v>1</v>
      </c>
      <c r="B849" s="190" t="s">
        <v>11318</v>
      </c>
      <c r="C849" s="190" t="s">
        <v>11317</v>
      </c>
      <c r="D849" s="190" t="s">
        <v>11310</v>
      </c>
      <c r="E849" s="190" t="s">
        <v>5711</v>
      </c>
      <c r="F849" s="192"/>
      <c r="G849" s="193">
        <v>305160194952</v>
      </c>
      <c r="H849" s="190"/>
      <c r="I849" s="194"/>
      <c r="J849" s="194"/>
      <c r="K849" s="190" t="s">
        <v>11311</v>
      </c>
      <c r="L849" s="190" t="s">
        <v>9555</v>
      </c>
      <c r="M849" s="190" t="s">
        <v>11319</v>
      </c>
      <c r="N849" s="190" t="s">
        <v>9586</v>
      </c>
      <c r="O849" s="190" t="s">
        <v>11320</v>
      </c>
      <c r="P849" s="190" t="s">
        <v>11321</v>
      </c>
      <c r="Q849" s="190" t="s">
        <v>11322</v>
      </c>
      <c r="R849" s="190" t="s">
        <v>11323</v>
      </c>
    </row>
    <row r="850" spans="1:18" ht="19.5" hidden="1" customHeight="1">
      <c r="A850" s="129">
        <v>43</v>
      </c>
      <c r="B850" s="130" t="s">
        <v>11897</v>
      </c>
      <c r="C850" s="130" t="s">
        <v>11715</v>
      </c>
      <c r="D850" s="130" t="s">
        <v>5713</v>
      </c>
      <c r="E850" s="130" t="s">
        <v>5709</v>
      </c>
      <c r="F850" s="167">
        <v>6292844000</v>
      </c>
      <c r="G850" s="168">
        <v>5720767272</v>
      </c>
      <c r="H850" s="130">
        <v>85.995000000000005</v>
      </c>
      <c r="I850" s="169">
        <v>368970436</v>
      </c>
      <c r="J850" s="169">
        <v>5267274896</v>
      </c>
      <c r="K850" s="130" t="s">
        <v>322</v>
      </c>
      <c r="L850" s="130"/>
      <c r="M850" s="130" t="s">
        <v>11716</v>
      </c>
      <c r="N850" s="130"/>
      <c r="O850" s="130" t="s">
        <v>11717</v>
      </c>
      <c r="P850" s="130" t="s">
        <v>11718</v>
      </c>
      <c r="Q850" s="130" t="s">
        <v>11719</v>
      </c>
      <c r="R850" s="130" t="s">
        <v>11720</v>
      </c>
    </row>
    <row r="851" spans="1:18" ht="19.5" hidden="1" customHeight="1">
      <c r="A851" s="129">
        <v>42</v>
      </c>
      <c r="B851" s="130" t="s">
        <v>11682</v>
      </c>
      <c r="C851" s="130" t="s">
        <v>11721</v>
      </c>
      <c r="D851" s="130" t="s">
        <v>5831</v>
      </c>
      <c r="E851" s="130" t="s">
        <v>5709</v>
      </c>
      <c r="F851" s="167">
        <v>832511900</v>
      </c>
      <c r="G851" s="168">
        <v>756829000</v>
      </c>
      <c r="H851" s="130">
        <v>87.745000000000005</v>
      </c>
      <c r="I851" s="169">
        <v>22625558</v>
      </c>
      <c r="J851" s="169">
        <v>750596454</v>
      </c>
      <c r="K851" s="130" t="s">
        <v>330</v>
      </c>
      <c r="L851" s="130"/>
      <c r="M851" s="130" t="s">
        <v>11716</v>
      </c>
      <c r="N851" s="130"/>
      <c r="O851" s="130" t="s">
        <v>11722</v>
      </c>
      <c r="P851" s="130" t="s">
        <v>11718</v>
      </c>
      <c r="Q851" s="130" t="s">
        <v>11719</v>
      </c>
      <c r="R851" s="130" t="s">
        <v>11723</v>
      </c>
    </row>
    <row r="852" spans="1:18" ht="19.5" hidden="1" customHeight="1">
      <c r="A852" s="129">
        <v>41</v>
      </c>
      <c r="B852" s="130" t="s">
        <v>11634</v>
      </c>
      <c r="C852" s="130" t="s">
        <v>11724</v>
      </c>
      <c r="D852" s="130" t="s">
        <v>6582</v>
      </c>
      <c r="E852" s="130" t="s">
        <v>5709</v>
      </c>
      <c r="F852" s="167">
        <v>1156553000</v>
      </c>
      <c r="G852" s="168">
        <v>1051411818</v>
      </c>
      <c r="H852" s="130">
        <v>86.745000000000005</v>
      </c>
      <c r="I852" s="169">
        <v>60898311</v>
      </c>
      <c r="J852" s="169">
        <v>949701331</v>
      </c>
      <c r="K852" s="130" t="s">
        <v>343</v>
      </c>
      <c r="L852" s="130"/>
      <c r="M852" s="130" t="s">
        <v>11716</v>
      </c>
      <c r="N852" s="130"/>
      <c r="O852" s="130" t="s">
        <v>11722</v>
      </c>
      <c r="P852" s="130" t="s">
        <v>11718</v>
      </c>
      <c r="Q852" s="130" t="s">
        <v>11719</v>
      </c>
      <c r="R852" s="130" t="s">
        <v>11725</v>
      </c>
    </row>
    <row r="853" spans="1:18" ht="19.5" hidden="1" customHeight="1">
      <c r="A853" s="129">
        <v>40</v>
      </c>
      <c r="B853" s="130" t="s">
        <v>11727</v>
      </c>
      <c r="C853" s="130" t="s">
        <v>11726</v>
      </c>
      <c r="D853" s="130" t="s">
        <v>10531</v>
      </c>
      <c r="E853" s="130" t="s">
        <v>5709</v>
      </c>
      <c r="F853" s="167"/>
      <c r="G853" s="168">
        <v>1051411818</v>
      </c>
      <c r="H853" s="130"/>
      <c r="I853" s="169">
        <v>0</v>
      </c>
      <c r="J853" s="169"/>
      <c r="K853" s="130" t="s">
        <v>343</v>
      </c>
      <c r="L853" s="130"/>
      <c r="M853" s="130" t="s">
        <v>11716</v>
      </c>
      <c r="N853" s="130"/>
      <c r="O853" s="130" t="s">
        <v>11722</v>
      </c>
      <c r="P853" s="130" t="s">
        <v>11718</v>
      </c>
      <c r="Q853" s="130" t="s">
        <v>11719</v>
      </c>
      <c r="R853" s="130" t="s">
        <v>11725</v>
      </c>
    </row>
    <row r="854" spans="1:18" ht="19.5" hidden="1" customHeight="1">
      <c r="A854" s="129">
        <v>39</v>
      </c>
      <c r="B854" s="130" t="s">
        <v>11639</v>
      </c>
      <c r="C854" s="130" t="s">
        <v>11728</v>
      </c>
      <c r="D854" s="130" t="s">
        <v>5713</v>
      </c>
      <c r="E854" s="130" t="s">
        <v>5709</v>
      </c>
      <c r="F854" s="167">
        <v>936232000</v>
      </c>
      <c r="G854" s="168">
        <v>851120000</v>
      </c>
      <c r="H854" s="130">
        <v>87.745000000000005</v>
      </c>
      <c r="I854" s="169">
        <v>45806822</v>
      </c>
      <c r="J854" s="169">
        <v>829949807</v>
      </c>
      <c r="K854" s="130" t="s">
        <v>326</v>
      </c>
      <c r="L854" s="130"/>
      <c r="M854" s="130" t="s">
        <v>11718</v>
      </c>
      <c r="N854" s="130"/>
      <c r="O854" s="130" t="s">
        <v>11722</v>
      </c>
      <c r="P854" s="130" t="s">
        <v>11718</v>
      </c>
      <c r="Q854" s="130" t="s">
        <v>11719</v>
      </c>
      <c r="R854" s="130" t="s">
        <v>11725</v>
      </c>
    </row>
    <row r="855" spans="1:18" ht="19.5" hidden="1" customHeight="1">
      <c r="A855" s="129">
        <v>38</v>
      </c>
      <c r="B855" s="130" t="s">
        <v>11730</v>
      </c>
      <c r="C855" s="130" t="s">
        <v>11729</v>
      </c>
      <c r="D855" s="130" t="s">
        <v>5728</v>
      </c>
      <c r="E855" s="130" t="s">
        <v>5709</v>
      </c>
      <c r="F855" s="167"/>
      <c r="G855" s="168">
        <v>159507273</v>
      </c>
      <c r="H855" s="130"/>
      <c r="I855" s="169">
        <v>0</v>
      </c>
      <c r="J855" s="169"/>
      <c r="K855" s="130" t="s">
        <v>11731</v>
      </c>
      <c r="L855" s="130"/>
      <c r="M855" s="130" t="s">
        <v>11716</v>
      </c>
      <c r="N855" s="130"/>
      <c r="O855" s="130" t="s">
        <v>11732</v>
      </c>
      <c r="P855" s="130" t="s">
        <v>11719</v>
      </c>
      <c r="Q855" s="130" t="s">
        <v>11733</v>
      </c>
      <c r="R855" s="130" t="s">
        <v>11723</v>
      </c>
    </row>
    <row r="856" spans="1:18" ht="19.5" hidden="1" customHeight="1">
      <c r="A856" s="129">
        <v>37</v>
      </c>
      <c r="B856" s="130" t="s">
        <v>11735</v>
      </c>
      <c r="C856" s="130" t="s">
        <v>11734</v>
      </c>
      <c r="D856" s="130" t="s">
        <v>5713</v>
      </c>
      <c r="E856" s="130" t="s">
        <v>5730</v>
      </c>
      <c r="F856" s="167"/>
      <c r="G856" s="168"/>
      <c r="H856" s="130"/>
      <c r="I856" s="169"/>
      <c r="J856" s="169"/>
      <c r="K856" s="130" t="s">
        <v>11288</v>
      </c>
      <c r="L856" s="130" t="s">
        <v>11736</v>
      </c>
      <c r="M856" s="130" t="s">
        <v>11737</v>
      </c>
      <c r="N856" s="130"/>
      <c r="O856" s="130"/>
      <c r="P856" s="130" t="s">
        <v>11733</v>
      </c>
      <c r="Q856" s="130" t="s">
        <v>11733</v>
      </c>
      <c r="R856" s="130" t="s">
        <v>11738</v>
      </c>
    </row>
    <row r="857" spans="1:18" ht="19.5" hidden="1" customHeight="1">
      <c r="A857" s="129">
        <v>36</v>
      </c>
      <c r="B857" s="130" t="s">
        <v>11643</v>
      </c>
      <c r="C857" s="130" t="s">
        <v>11739</v>
      </c>
      <c r="D857" s="130" t="s">
        <v>5713</v>
      </c>
      <c r="E857" s="130" t="s">
        <v>5709</v>
      </c>
      <c r="F857" s="167">
        <v>467144000</v>
      </c>
      <c r="G857" s="168">
        <v>427663637</v>
      </c>
      <c r="H857" s="130">
        <v>87.745000000000005</v>
      </c>
      <c r="I857" s="169">
        <v>25523131</v>
      </c>
      <c r="J857" s="169">
        <v>404471694</v>
      </c>
      <c r="K857" s="130" t="s">
        <v>5714</v>
      </c>
      <c r="L857" s="130"/>
      <c r="M857" s="130" t="s">
        <v>11716</v>
      </c>
      <c r="N857" s="130" t="s">
        <v>11716</v>
      </c>
      <c r="O857" s="130" t="s">
        <v>11740</v>
      </c>
      <c r="P857" s="130" t="s">
        <v>11741</v>
      </c>
      <c r="Q857" s="130" t="s">
        <v>11742</v>
      </c>
      <c r="R857" s="130" t="s">
        <v>11725</v>
      </c>
    </row>
    <row r="858" spans="1:18" ht="19.5" hidden="1" customHeight="1">
      <c r="A858" s="129">
        <v>35</v>
      </c>
      <c r="B858" s="130" t="s">
        <v>11691</v>
      </c>
      <c r="C858" s="130" t="s">
        <v>11743</v>
      </c>
      <c r="D858" s="130" t="s">
        <v>5713</v>
      </c>
      <c r="E858" s="130" t="s">
        <v>5709</v>
      </c>
      <c r="F858" s="167">
        <v>404712000</v>
      </c>
      <c r="G858" s="168">
        <v>367920000</v>
      </c>
      <c r="H858" s="130">
        <v>87.745000000000005</v>
      </c>
      <c r="I858" s="169">
        <v>12768908</v>
      </c>
      <c r="J858" s="169">
        <v>311848694</v>
      </c>
      <c r="K858" s="130" t="s">
        <v>11693</v>
      </c>
      <c r="L858" s="130"/>
      <c r="M858" s="130" t="s">
        <v>11742</v>
      </c>
      <c r="N858" s="130"/>
      <c r="O858" s="130" t="s">
        <v>11744</v>
      </c>
      <c r="P858" s="130" t="s">
        <v>11742</v>
      </c>
      <c r="Q858" s="130" t="s">
        <v>11745</v>
      </c>
      <c r="R858" s="130" t="s">
        <v>11723</v>
      </c>
    </row>
    <row r="859" spans="1:18" ht="19.5" hidden="1" customHeight="1">
      <c r="A859" s="129">
        <v>34</v>
      </c>
      <c r="B859" s="130" t="s">
        <v>11747</v>
      </c>
      <c r="C859" s="130" t="s">
        <v>11746</v>
      </c>
      <c r="D859" s="130" t="s">
        <v>5713</v>
      </c>
      <c r="E859" s="130" t="s">
        <v>5709</v>
      </c>
      <c r="F859" s="167">
        <v>144000000</v>
      </c>
      <c r="G859" s="168">
        <v>133621818</v>
      </c>
      <c r="H859" s="130">
        <v>87.745000000000005</v>
      </c>
      <c r="I859" s="169"/>
      <c r="J859" s="169"/>
      <c r="K859" s="130" t="s">
        <v>11748</v>
      </c>
      <c r="L859" s="130"/>
      <c r="M859" s="130"/>
      <c r="N859" s="130"/>
      <c r="O859" s="130"/>
      <c r="P859" s="130" t="s">
        <v>11745</v>
      </c>
      <c r="Q859" s="130" t="s">
        <v>11749</v>
      </c>
      <c r="R859" s="130" t="s">
        <v>11750</v>
      </c>
    </row>
    <row r="860" spans="1:18" ht="19.5" hidden="1" customHeight="1">
      <c r="A860" s="129">
        <v>33</v>
      </c>
      <c r="B860" s="130" t="s">
        <v>11678</v>
      </c>
      <c r="C860" s="130" t="s">
        <v>11751</v>
      </c>
      <c r="D860" s="130" t="s">
        <v>5728</v>
      </c>
      <c r="E860" s="130" t="s">
        <v>5709</v>
      </c>
      <c r="F860" s="167">
        <v>581878000</v>
      </c>
      <c r="G860" s="168">
        <v>528981393</v>
      </c>
      <c r="H860" s="130">
        <v>87.745000000000005</v>
      </c>
      <c r="I860" s="169">
        <v>28267560</v>
      </c>
      <c r="J860" s="169">
        <v>508231828</v>
      </c>
      <c r="K860" s="130" t="s">
        <v>384</v>
      </c>
      <c r="L860" s="130"/>
      <c r="M860" s="130" t="s">
        <v>11752</v>
      </c>
      <c r="N860" s="130"/>
      <c r="O860" s="130" t="s">
        <v>11753</v>
      </c>
      <c r="P860" s="130" t="s">
        <v>11745</v>
      </c>
      <c r="Q860" s="130" t="s">
        <v>11754</v>
      </c>
      <c r="R860" s="130" t="s">
        <v>11720</v>
      </c>
    </row>
    <row r="861" spans="1:18" ht="19.5" hidden="1" customHeight="1">
      <c r="A861" s="129">
        <v>32</v>
      </c>
      <c r="B861" s="130" t="s">
        <v>11756</v>
      </c>
      <c r="C861" s="130" t="s">
        <v>11755</v>
      </c>
      <c r="D861" s="130" t="s">
        <v>5728</v>
      </c>
      <c r="E861" s="130" t="s">
        <v>5709</v>
      </c>
      <c r="F861" s="167"/>
      <c r="G861" s="168">
        <v>528981393</v>
      </c>
      <c r="H861" s="130"/>
      <c r="I861" s="169"/>
      <c r="J861" s="169"/>
      <c r="K861" s="130" t="s">
        <v>384</v>
      </c>
      <c r="L861" s="130"/>
      <c r="M861" s="130" t="s">
        <v>11752</v>
      </c>
      <c r="N861" s="130"/>
      <c r="O861" s="130" t="s">
        <v>11753</v>
      </c>
      <c r="P861" s="130" t="s">
        <v>11745</v>
      </c>
      <c r="Q861" s="130" t="s">
        <v>11754</v>
      </c>
      <c r="R861" s="130" t="s">
        <v>11720</v>
      </c>
    </row>
    <row r="862" spans="1:18" ht="19.5" hidden="1" customHeight="1">
      <c r="A862" s="129">
        <v>31</v>
      </c>
      <c r="B862" s="130" t="s">
        <v>11758</v>
      </c>
      <c r="C862" s="130" t="s">
        <v>11757</v>
      </c>
      <c r="D862" s="130" t="s">
        <v>6268</v>
      </c>
      <c r="E862" s="130" t="s">
        <v>5709</v>
      </c>
      <c r="F862" s="167">
        <v>212500000</v>
      </c>
      <c r="G862" s="168">
        <v>193161819</v>
      </c>
      <c r="H862" s="130">
        <v>87.745000000000005</v>
      </c>
      <c r="I862" s="169">
        <v>10875652</v>
      </c>
      <c r="J862" s="169">
        <v>183681085</v>
      </c>
      <c r="K862" s="130" t="s">
        <v>311</v>
      </c>
      <c r="L862" s="130"/>
      <c r="M862" s="130" t="s">
        <v>11752</v>
      </c>
      <c r="N862" s="130"/>
      <c r="O862" s="130" t="s">
        <v>11717</v>
      </c>
      <c r="P862" s="130" t="s">
        <v>11745</v>
      </c>
      <c r="Q862" s="130" t="s">
        <v>11754</v>
      </c>
      <c r="R862" s="130" t="s">
        <v>11720</v>
      </c>
    </row>
    <row r="863" spans="1:18" ht="19.5" hidden="1" customHeight="1">
      <c r="A863" s="129">
        <v>30</v>
      </c>
      <c r="B863" s="130" t="s">
        <v>11589</v>
      </c>
      <c r="C863" s="130" t="s">
        <v>11759</v>
      </c>
      <c r="D863" s="130" t="s">
        <v>11760</v>
      </c>
      <c r="E863" s="130" t="s">
        <v>5709</v>
      </c>
      <c r="F863" s="167">
        <v>2268700000</v>
      </c>
      <c r="G863" s="168">
        <v>2062454545</v>
      </c>
      <c r="H863" s="130">
        <v>86.745000000000005</v>
      </c>
      <c r="I863" s="169">
        <v>77774836</v>
      </c>
      <c r="J863" s="169">
        <v>1995626820</v>
      </c>
      <c r="K863" s="130" t="s">
        <v>367</v>
      </c>
      <c r="L863" s="130"/>
      <c r="M863" s="130" t="s">
        <v>11752</v>
      </c>
      <c r="N863" s="130"/>
      <c r="O863" s="130" t="s">
        <v>11761</v>
      </c>
      <c r="P863" s="130" t="s">
        <v>11745</v>
      </c>
      <c r="Q863" s="130" t="s">
        <v>11754</v>
      </c>
      <c r="R863" s="130" t="s">
        <v>11762</v>
      </c>
    </row>
    <row r="864" spans="1:18" ht="19.5" hidden="1" customHeight="1">
      <c r="A864" s="129">
        <v>29</v>
      </c>
      <c r="B864" s="130" t="s">
        <v>11764</v>
      </c>
      <c r="C864" s="130" t="s">
        <v>11763</v>
      </c>
      <c r="D864" s="130" t="s">
        <v>5992</v>
      </c>
      <c r="E864" s="130" t="s">
        <v>5709</v>
      </c>
      <c r="F864" s="167">
        <v>583148000</v>
      </c>
      <c r="G864" s="168">
        <v>530134545</v>
      </c>
      <c r="H864" s="130">
        <v>87.745000000000005</v>
      </c>
      <c r="I864" s="169">
        <v>28200898</v>
      </c>
      <c r="J864" s="169">
        <v>493999231</v>
      </c>
      <c r="K864" s="130" t="s">
        <v>4950</v>
      </c>
      <c r="L864" s="130"/>
      <c r="M864" s="130" t="s">
        <v>11752</v>
      </c>
      <c r="N864" s="130"/>
      <c r="O864" s="130" t="s">
        <v>11765</v>
      </c>
      <c r="P864" s="130" t="s">
        <v>11766</v>
      </c>
      <c r="Q864" s="130" t="s">
        <v>11767</v>
      </c>
      <c r="R864" s="130" t="s">
        <v>11768</v>
      </c>
    </row>
    <row r="865" spans="1:18" ht="19.5" hidden="1" customHeight="1">
      <c r="A865" s="129">
        <v>28</v>
      </c>
      <c r="B865" s="130" t="s">
        <v>11770</v>
      </c>
      <c r="C865" s="130" t="s">
        <v>11769</v>
      </c>
      <c r="D865" s="130" t="s">
        <v>11771</v>
      </c>
      <c r="E865" s="130" t="s">
        <v>5709</v>
      </c>
      <c r="F865" s="167">
        <v>656084000</v>
      </c>
      <c r="G865" s="168">
        <v>596440000</v>
      </c>
      <c r="H865" s="130">
        <v>87.745000000000005</v>
      </c>
      <c r="I865" s="169">
        <v>26587310</v>
      </c>
      <c r="J865" s="169">
        <v>573681172</v>
      </c>
      <c r="K865" s="130" t="s">
        <v>5749</v>
      </c>
      <c r="L865" s="130"/>
      <c r="M865" s="130" t="s">
        <v>11772</v>
      </c>
      <c r="N865" s="130"/>
      <c r="O865" s="130"/>
      <c r="P865" s="130" t="s">
        <v>11773</v>
      </c>
      <c r="Q865" s="130" t="s">
        <v>11774</v>
      </c>
      <c r="R865" s="130" t="s">
        <v>11750</v>
      </c>
    </row>
    <row r="866" spans="1:18" ht="19.5" hidden="1" customHeight="1">
      <c r="A866" s="129">
        <v>27</v>
      </c>
      <c r="B866" s="130" t="s">
        <v>11776</v>
      </c>
      <c r="C866" s="130" t="s">
        <v>11775</v>
      </c>
      <c r="D866" s="130" t="s">
        <v>5713</v>
      </c>
      <c r="E866" s="130" t="s">
        <v>5709</v>
      </c>
      <c r="F866" s="167">
        <v>21421569</v>
      </c>
      <c r="G866" s="168">
        <v>19863636</v>
      </c>
      <c r="H866" s="130">
        <v>87.745000000000005</v>
      </c>
      <c r="I866" s="169"/>
      <c r="J866" s="169"/>
      <c r="K866" s="130" t="s">
        <v>11777</v>
      </c>
      <c r="L866" s="130"/>
      <c r="M866" s="130"/>
      <c r="N866" s="130"/>
      <c r="O866" s="130"/>
      <c r="P866" s="130" t="s">
        <v>11773</v>
      </c>
      <c r="Q866" s="130" t="s">
        <v>11774</v>
      </c>
      <c r="R866" s="130" t="s">
        <v>11750</v>
      </c>
    </row>
    <row r="867" spans="1:18" ht="19.5" hidden="1" customHeight="1">
      <c r="A867" s="129">
        <v>26</v>
      </c>
      <c r="B867" s="130" t="s">
        <v>11779</v>
      </c>
      <c r="C867" s="130" t="s">
        <v>11778</v>
      </c>
      <c r="D867" s="130" t="s">
        <v>9733</v>
      </c>
      <c r="E867" s="130" t="s">
        <v>5709</v>
      </c>
      <c r="F867" s="167"/>
      <c r="G867" s="168">
        <v>113912728</v>
      </c>
      <c r="H867" s="130"/>
      <c r="I867" s="169"/>
      <c r="J867" s="169"/>
      <c r="K867" s="130" t="s">
        <v>545</v>
      </c>
      <c r="L867" s="130"/>
      <c r="M867" s="130" t="s">
        <v>11780</v>
      </c>
      <c r="N867" s="130"/>
      <c r="O867" s="130" t="s">
        <v>11781</v>
      </c>
      <c r="P867" s="130" t="s">
        <v>11773</v>
      </c>
      <c r="Q867" s="130" t="s">
        <v>11782</v>
      </c>
      <c r="R867" s="130" t="s">
        <v>11750</v>
      </c>
    </row>
    <row r="868" spans="1:18" ht="19.5" hidden="1" customHeight="1">
      <c r="A868" s="129">
        <v>25</v>
      </c>
      <c r="B868" s="130" t="s">
        <v>11784</v>
      </c>
      <c r="C868" s="130" t="s">
        <v>11783</v>
      </c>
      <c r="D868" s="130" t="s">
        <v>9733</v>
      </c>
      <c r="E868" s="130" t="s">
        <v>5730</v>
      </c>
      <c r="F868" s="167"/>
      <c r="G868" s="168"/>
      <c r="H868" s="130"/>
      <c r="I868" s="169"/>
      <c r="J868" s="169"/>
      <c r="K868" s="130" t="s">
        <v>11785</v>
      </c>
      <c r="L868" s="130" t="s">
        <v>11786</v>
      </c>
      <c r="M868" s="130" t="s">
        <v>11745</v>
      </c>
      <c r="N868" s="130"/>
      <c r="O868" s="130"/>
      <c r="P868" s="130" t="s">
        <v>11787</v>
      </c>
      <c r="Q868" s="130" t="s">
        <v>11787</v>
      </c>
      <c r="R868" s="130" t="s">
        <v>11788</v>
      </c>
    </row>
    <row r="869" spans="1:18" ht="19.5" hidden="1" customHeight="1">
      <c r="A869" s="129">
        <v>24</v>
      </c>
      <c r="B869" s="130" t="s">
        <v>11790</v>
      </c>
      <c r="C869" s="130" t="s">
        <v>11789</v>
      </c>
      <c r="D869" s="130" t="s">
        <v>9733</v>
      </c>
      <c r="E869" s="130" t="s">
        <v>5730</v>
      </c>
      <c r="F869" s="167"/>
      <c r="G869" s="168">
        <v>1</v>
      </c>
      <c r="H869" s="130"/>
      <c r="I869" s="169"/>
      <c r="J869" s="169"/>
      <c r="K869" s="130" t="s">
        <v>11785</v>
      </c>
      <c r="L869" s="130" t="s">
        <v>11786</v>
      </c>
      <c r="M869" s="130" t="s">
        <v>11745</v>
      </c>
      <c r="N869" s="130"/>
      <c r="O869" s="130"/>
      <c r="P869" s="130" t="s">
        <v>11787</v>
      </c>
      <c r="Q869" s="130" t="s">
        <v>11787</v>
      </c>
      <c r="R869" s="130" t="s">
        <v>11788</v>
      </c>
    </row>
    <row r="870" spans="1:18" ht="19.5" hidden="1" customHeight="1">
      <c r="A870" s="129">
        <v>23</v>
      </c>
      <c r="B870" s="130" t="s">
        <v>11792</v>
      </c>
      <c r="C870" s="130" t="s">
        <v>11791</v>
      </c>
      <c r="D870" s="130" t="s">
        <v>5713</v>
      </c>
      <c r="E870" s="130" t="s">
        <v>5709</v>
      </c>
      <c r="F870" s="167"/>
      <c r="G870" s="168">
        <v>427272728</v>
      </c>
      <c r="H870" s="130">
        <v>87.745000000000005</v>
      </c>
      <c r="I870" s="169">
        <v>0</v>
      </c>
      <c r="J870" s="169"/>
      <c r="K870" s="130" t="s">
        <v>11793</v>
      </c>
      <c r="L870" s="130"/>
      <c r="M870" s="130" t="s">
        <v>11794</v>
      </c>
      <c r="N870" s="130"/>
      <c r="O870" s="130" t="s">
        <v>11795</v>
      </c>
      <c r="P870" s="130" t="s">
        <v>11796</v>
      </c>
      <c r="Q870" s="130" t="s">
        <v>11797</v>
      </c>
      <c r="R870" s="130" t="s">
        <v>11798</v>
      </c>
    </row>
    <row r="871" spans="1:18" ht="19.5" hidden="1" customHeight="1">
      <c r="A871" s="129">
        <v>22</v>
      </c>
      <c r="B871" s="130" t="s">
        <v>11800</v>
      </c>
      <c r="C871" s="130" t="s">
        <v>11799</v>
      </c>
      <c r="D871" s="130" t="s">
        <v>6014</v>
      </c>
      <c r="E871" s="130" t="s">
        <v>5709</v>
      </c>
      <c r="F871" s="167">
        <v>422800000</v>
      </c>
      <c r="G871" s="168">
        <v>384363636</v>
      </c>
      <c r="H871" s="130">
        <v>87.745000000000005</v>
      </c>
      <c r="I871" s="169">
        <v>26298479</v>
      </c>
      <c r="J871" s="169">
        <v>372286464</v>
      </c>
      <c r="K871" s="130" t="s">
        <v>11586</v>
      </c>
      <c r="L871" s="130"/>
      <c r="M871" s="130" t="s">
        <v>11794</v>
      </c>
      <c r="N871" s="130"/>
      <c r="O871" s="130" t="s">
        <v>11801</v>
      </c>
      <c r="P871" s="130" t="s">
        <v>11802</v>
      </c>
      <c r="Q871" s="130" t="s">
        <v>11803</v>
      </c>
      <c r="R871" s="130" t="s">
        <v>11750</v>
      </c>
    </row>
    <row r="872" spans="1:18" ht="19.5" hidden="1" customHeight="1">
      <c r="A872" s="129">
        <v>21</v>
      </c>
      <c r="B872" s="130" t="s">
        <v>11805</v>
      </c>
      <c r="C872" s="130" t="s">
        <v>11804</v>
      </c>
      <c r="D872" s="130" t="s">
        <v>5713</v>
      </c>
      <c r="E872" s="130" t="s">
        <v>5709</v>
      </c>
      <c r="F872" s="167">
        <v>322816000</v>
      </c>
      <c r="G872" s="168">
        <v>293469091</v>
      </c>
      <c r="H872" s="130">
        <v>87.745000000000005</v>
      </c>
      <c r="I872" s="169">
        <v>11538855</v>
      </c>
      <c r="J872" s="169">
        <v>258112661</v>
      </c>
      <c r="K872" s="130" t="s">
        <v>11806</v>
      </c>
      <c r="L872" s="130"/>
      <c r="M872" s="130" t="s">
        <v>11807</v>
      </c>
      <c r="N872" s="130"/>
      <c r="O872" s="130" t="s">
        <v>11808</v>
      </c>
      <c r="P872" s="130" t="s">
        <v>11809</v>
      </c>
      <c r="Q872" s="130" t="s">
        <v>11810</v>
      </c>
      <c r="R872" s="130" t="s">
        <v>11768</v>
      </c>
    </row>
    <row r="873" spans="1:18" ht="19.5" hidden="1" customHeight="1">
      <c r="A873" s="129">
        <v>20</v>
      </c>
      <c r="B873" s="130" t="s">
        <v>11696</v>
      </c>
      <c r="C873" s="130" t="s">
        <v>11811</v>
      </c>
      <c r="D873" s="130" t="s">
        <v>5713</v>
      </c>
      <c r="E873" s="130" t="s">
        <v>5709</v>
      </c>
      <c r="F873" s="167"/>
      <c r="G873" s="168">
        <v>106363637</v>
      </c>
      <c r="H873" s="130"/>
      <c r="I873" s="169"/>
      <c r="J873" s="169"/>
      <c r="K873" s="130" t="s">
        <v>11698</v>
      </c>
      <c r="L873" s="130" t="s">
        <v>11765</v>
      </c>
      <c r="M873" s="130" t="s">
        <v>11807</v>
      </c>
      <c r="N873" s="130"/>
      <c r="O873" s="130" t="s">
        <v>11812</v>
      </c>
      <c r="P873" s="130" t="s">
        <v>11810</v>
      </c>
      <c r="Q873" s="130" t="s">
        <v>11813</v>
      </c>
      <c r="R873" s="130" t="s">
        <v>11725</v>
      </c>
    </row>
    <row r="874" spans="1:18" ht="19.5" hidden="1" customHeight="1">
      <c r="A874" s="129">
        <v>19</v>
      </c>
      <c r="B874" s="130" t="s">
        <v>11815</v>
      </c>
      <c r="C874" s="130" t="s">
        <v>11814</v>
      </c>
      <c r="D874" s="130" t="s">
        <v>5728</v>
      </c>
      <c r="E874" s="130" t="s">
        <v>5733</v>
      </c>
      <c r="F874" s="167"/>
      <c r="G874" s="168">
        <v>611545454</v>
      </c>
      <c r="H874" s="130"/>
      <c r="I874" s="169"/>
      <c r="J874" s="169"/>
      <c r="K874" s="130" t="s">
        <v>5323</v>
      </c>
      <c r="L874" s="130" t="s">
        <v>11773</v>
      </c>
      <c r="M874" s="130" t="s">
        <v>11816</v>
      </c>
      <c r="N874" s="130"/>
      <c r="O874" s="130"/>
      <c r="P874" s="130" t="s">
        <v>11817</v>
      </c>
      <c r="Q874" s="130" t="s">
        <v>11817</v>
      </c>
      <c r="R874" s="130" t="s">
        <v>11798</v>
      </c>
    </row>
    <row r="875" spans="1:18" ht="19.5" hidden="1" customHeight="1">
      <c r="A875" s="129">
        <v>18</v>
      </c>
      <c r="B875" s="130" t="s">
        <v>11819</v>
      </c>
      <c r="C875" s="130" t="s">
        <v>11818</v>
      </c>
      <c r="D875" s="130" t="s">
        <v>5713</v>
      </c>
      <c r="E875" s="130" t="s">
        <v>5709</v>
      </c>
      <c r="F875" s="167">
        <v>290488000</v>
      </c>
      <c r="G875" s="168">
        <v>264080000</v>
      </c>
      <c r="H875" s="130">
        <v>87.745000000000005</v>
      </c>
      <c r="I875" s="169">
        <v>15239168</v>
      </c>
      <c r="J875" s="169">
        <v>223315346</v>
      </c>
      <c r="K875" s="130" t="s">
        <v>11820</v>
      </c>
      <c r="L875" s="130"/>
      <c r="M875" s="130" t="s">
        <v>11807</v>
      </c>
      <c r="N875" s="130"/>
      <c r="O875" s="130" t="s">
        <v>11821</v>
      </c>
      <c r="P875" s="130" t="s">
        <v>11822</v>
      </c>
      <c r="Q875" s="130" t="s">
        <v>11823</v>
      </c>
      <c r="R875" s="130" t="s">
        <v>11768</v>
      </c>
    </row>
    <row r="876" spans="1:18" ht="19.5" hidden="1" customHeight="1">
      <c r="A876" s="129">
        <v>17</v>
      </c>
      <c r="B876" s="130" t="s">
        <v>11825</v>
      </c>
      <c r="C876" s="130" t="s">
        <v>11824</v>
      </c>
      <c r="D876" s="130" t="s">
        <v>5713</v>
      </c>
      <c r="E876" s="130" t="s">
        <v>5711</v>
      </c>
      <c r="F876" s="167">
        <v>12194031000</v>
      </c>
      <c r="G876" s="168">
        <v>11085483000</v>
      </c>
      <c r="H876" s="130"/>
      <c r="I876" s="169"/>
      <c r="J876" s="169"/>
      <c r="K876" s="130" t="s">
        <v>9633</v>
      </c>
      <c r="L876" s="130"/>
      <c r="M876" s="130"/>
      <c r="N876" s="130" t="s">
        <v>11826</v>
      </c>
      <c r="O876" s="130" t="s">
        <v>11787</v>
      </c>
      <c r="P876" s="130" t="s">
        <v>11827</v>
      </c>
      <c r="Q876" s="130" t="s">
        <v>11828</v>
      </c>
      <c r="R876" s="130" t="s">
        <v>11725</v>
      </c>
    </row>
    <row r="877" spans="1:18" ht="19.5" hidden="1" customHeight="1">
      <c r="A877" s="129">
        <v>16</v>
      </c>
      <c r="B877" s="130" t="s">
        <v>11830</v>
      </c>
      <c r="C877" s="130" t="s">
        <v>11829</v>
      </c>
      <c r="D877" s="130" t="s">
        <v>5713</v>
      </c>
      <c r="E877" s="130" t="s">
        <v>5709</v>
      </c>
      <c r="F877" s="167">
        <v>522856000</v>
      </c>
      <c r="G877" s="168">
        <v>475323637</v>
      </c>
      <c r="H877" s="130">
        <v>87.745000000000005</v>
      </c>
      <c r="I877" s="169">
        <v>21502476</v>
      </c>
      <c r="J877" s="169">
        <v>522856000</v>
      </c>
      <c r="K877" s="130" t="s">
        <v>11831</v>
      </c>
      <c r="L877" s="130"/>
      <c r="M877" s="130" t="s">
        <v>11826</v>
      </c>
      <c r="N877" s="130"/>
      <c r="O877" s="130" t="s">
        <v>11832</v>
      </c>
      <c r="P877" s="130" t="s">
        <v>11833</v>
      </c>
      <c r="Q877" s="130" t="s">
        <v>11828</v>
      </c>
      <c r="R877" s="130" t="s">
        <v>11768</v>
      </c>
    </row>
    <row r="878" spans="1:18" ht="19.5" hidden="1" customHeight="1">
      <c r="A878" s="129">
        <v>15</v>
      </c>
      <c r="B878" s="130" t="s">
        <v>11835</v>
      </c>
      <c r="C878" s="130" t="s">
        <v>11834</v>
      </c>
      <c r="D878" s="130" t="s">
        <v>11836</v>
      </c>
      <c r="E878" s="130" t="s">
        <v>11837</v>
      </c>
      <c r="F878" s="167"/>
      <c r="G878" s="168"/>
      <c r="H878" s="130"/>
      <c r="I878" s="169"/>
      <c r="J878" s="169"/>
      <c r="K878" s="130" t="s">
        <v>11838</v>
      </c>
      <c r="L878" s="130" t="s">
        <v>11839</v>
      </c>
      <c r="M878" s="130" t="s">
        <v>11840</v>
      </c>
      <c r="N878" s="130"/>
      <c r="O878" s="130"/>
      <c r="P878" s="130" t="s">
        <v>11813</v>
      </c>
      <c r="Q878" s="130" t="s">
        <v>11813</v>
      </c>
      <c r="R878" s="130" t="s">
        <v>11762</v>
      </c>
    </row>
    <row r="879" spans="1:18" ht="19.5" hidden="1" customHeight="1">
      <c r="A879" s="129">
        <v>14</v>
      </c>
      <c r="B879" s="130" t="s">
        <v>11842</v>
      </c>
      <c r="C879" s="130" t="s">
        <v>11841</v>
      </c>
      <c r="D879" s="130" t="s">
        <v>5713</v>
      </c>
      <c r="E879" s="130" t="s">
        <v>5733</v>
      </c>
      <c r="F879" s="167"/>
      <c r="G879" s="168"/>
      <c r="H879" s="130"/>
      <c r="I879" s="169"/>
      <c r="J879" s="169"/>
      <c r="K879" s="130" t="s">
        <v>11843</v>
      </c>
      <c r="L879" s="130" t="s">
        <v>11844</v>
      </c>
      <c r="M879" s="130" t="s">
        <v>11845</v>
      </c>
      <c r="N879" s="130"/>
      <c r="O879" s="130"/>
      <c r="P879" s="130" t="s">
        <v>11846</v>
      </c>
      <c r="Q879" s="130" t="s">
        <v>11846</v>
      </c>
      <c r="R879" s="130" t="s">
        <v>11847</v>
      </c>
    </row>
    <row r="880" spans="1:18" ht="19.5" hidden="1" customHeight="1">
      <c r="A880" s="129">
        <v>13</v>
      </c>
      <c r="B880" s="130" t="s">
        <v>11849</v>
      </c>
      <c r="C880" s="130" t="s">
        <v>11848</v>
      </c>
      <c r="D880" s="130" t="s">
        <v>5713</v>
      </c>
      <c r="E880" s="130" t="s">
        <v>5733</v>
      </c>
      <c r="F880" s="167"/>
      <c r="G880" s="168"/>
      <c r="H880" s="130"/>
      <c r="I880" s="169"/>
      <c r="J880" s="169"/>
      <c r="K880" s="130" t="s">
        <v>11843</v>
      </c>
      <c r="L880" s="130" t="s">
        <v>11844</v>
      </c>
      <c r="M880" s="130" t="s">
        <v>11845</v>
      </c>
      <c r="N880" s="130"/>
      <c r="O880" s="130"/>
      <c r="P880" s="130" t="s">
        <v>11846</v>
      </c>
      <c r="Q880" s="130" t="s">
        <v>11846</v>
      </c>
      <c r="R880" s="130" t="s">
        <v>11847</v>
      </c>
    </row>
    <row r="881" spans="1:18" ht="19.5" hidden="1" customHeight="1">
      <c r="A881" s="129">
        <v>12</v>
      </c>
      <c r="B881" s="130" t="s">
        <v>11851</v>
      </c>
      <c r="C881" s="130" t="s">
        <v>11850</v>
      </c>
      <c r="D881" s="130" t="s">
        <v>9733</v>
      </c>
      <c r="E881" s="130" t="s">
        <v>11837</v>
      </c>
      <c r="F881" s="167"/>
      <c r="G881" s="168"/>
      <c r="H881" s="130"/>
      <c r="I881" s="169"/>
      <c r="J881" s="169"/>
      <c r="K881" s="130" t="s">
        <v>11852</v>
      </c>
      <c r="L881" s="130"/>
      <c r="M881" s="130" t="s">
        <v>11853</v>
      </c>
      <c r="N881" s="130"/>
      <c r="O881" s="130"/>
      <c r="P881" s="130" t="s">
        <v>11853</v>
      </c>
      <c r="Q881" s="130" t="s">
        <v>11853</v>
      </c>
      <c r="R881" s="130" t="s">
        <v>11723</v>
      </c>
    </row>
    <row r="882" spans="1:18" ht="19.5" hidden="1" customHeight="1">
      <c r="A882" s="129">
        <v>11</v>
      </c>
      <c r="B882" s="130" t="s">
        <v>11855</v>
      </c>
      <c r="C882" s="130" t="s">
        <v>11854</v>
      </c>
      <c r="D882" s="130" t="s">
        <v>9733</v>
      </c>
      <c r="E882" s="130" t="s">
        <v>11837</v>
      </c>
      <c r="F882" s="167"/>
      <c r="G882" s="168"/>
      <c r="H882" s="130"/>
      <c r="I882" s="169"/>
      <c r="J882" s="169"/>
      <c r="K882" s="130" t="s">
        <v>11852</v>
      </c>
      <c r="L882" s="130" t="s">
        <v>11856</v>
      </c>
      <c r="M882" s="130" t="s">
        <v>11853</v>
      </c>
      <c r="N882" s="130"/>
      <c r="O882" s="130"/>
      <c r="P882" s="130" t="s">
        <v>11853</v>
      </c>
      <c r="Q882" s="130" t="s">
        <v>11853</v>
      </c>
      <c r="R882" s="130" t="s">
        <v>11857</v>
      </c>
    </row>
    <row r="883" spans="1:18" ht="19.5" hidden="1" customHeight="1">
      <c r="A883" s="129">
        <v>10</v>
      </c>
      <c r="B883" s="130" t="s">
        <v>11859</v>
      </c>
      <c r="C883" s="130" t="s">
        <v>11858</v>
      </c>
      <c r="D883" s="130" t="s">
        <v>9733</v>
      </c>
      <c r="E883" s="130" t="s">
        <v>11837</v>
      </c>
      <c r="F883" s="167"/>
      <c r="G883" s="168"/>
      <c r="H883" s="130"/>
      <c r="I883" s="169"/>
      <c r="J883" s="169"/>
      <c r="K883" s="130" t="s">
        <v>11852</v>
      </c>
      <c r="L883" s="130" t="s">
        <v>11856</v>
      </c>
      <c r="M883" s="130" t="s">
        <v>11853</v>
      </c>
      <c r="N883" s="130"/>
      <c r="O883" s="130"/>
      <c r="P883" s="130" t="s">
        <v>11860</v>
      </c>
      <c r="Q883" s="130" t="s">
        <v>11860</v>
      </c>
      <c r="R883" s="130" t="s">
        <v>11723</v>
      </c>
    </row>
    <row r="884" spans="1:18" ht="19.5" hidden="1" customHeight="1">
      <c r="A884" s="129">
        <v>9</v>
      </c>
      <c r="B884" s="130" t="s">
        <v>11862</v>
      </c>
      <c r="C884" s="130" t="s">
        <v>11861</v>
      </c>
      <c r="D884" s="130" t="s">
        <v>9733</v>
      </c>
      <c r="E884" s="130" t="s">
        <v>11837</v>
      </c>
      <c r="F884" s="167"/>
      <c r="G884" s="168"/>
      <c r="H884" s="130"/>
      <c r="I884" s="169"/>
      <c r="J884" s="169"/>
      <c r="K884" s="130" t="s">
        <v>11852</v>
      </c>
      <c r="L884" s="130" t="s">
        <v>11856</v>
      </c>
      <c r="M884" s="130" t="s">
        <v>11853</v>
      </c>
      <c r="N884" s="130"/>
      <c r="O884" s="130"/>
      <c r="P884" s="130" t="s">
        <v>11860</v>
      </c>
      <c r="Q884" s="130" t="s">
        <v>11860</v>
      </c>
      <c r="R884" s="130" t="s">
        <v>11857</v>
      </c>
    </row>
    <row r="885" spans="1:18" ht="19.5" hidden="1" customHeight="1">
      <c r="A885" s="129">
        <v>8</v>
      </c>
      <c r="B885" s="130" t="s">
        <v>11318</v>
      </c>
      <c r="C885" s="130" t="s">
        <v>11317</v>
      </c>
      <c r="D885" s="130" t="s">
        <v>11310</v>
      </c>
      <c r="E885" s="130" t="s">
        <v>5711</v>
      </c>
      <c r="F885" s="167"/>
      <c r="G885" s="168">
        <v>305160194952</v>
      </c>
      <c r="H885" s="130"/>
      <c r="I885" s="169"/>
      <c r="J885" s="169"/>
      <c r="K885" s="130" t="s">
        <v>11311</v>
      </c>
      <c r="L885" s="130" t="s">
        <v>9555</v>
      </c>
      <c r="M885" s="130" t="s">
        <v>11319</v>
      </c>
      <c r="N885" s="130" t="s">
        <v>9586</v>
      </c>
      <c r="O885" s="130" t="s">
        <v>11320</v>
      </c>
      <c r="P885" s="130" t="s">
        <v>11321</v>
      </c>
      <c r="Q885" s="130" t="s">
        <v>11322</v>
      </c>
      <c r="R885" s="130" t="s">
        <v>11323</v>
      </c>
    </row>
    <row r="886" spans="1:18" ht="19.5" hidden="1" customHeight="1">
      <c r="A886" s="129">
        <v>7</v>
      </c>
      <c r="B886" s="130" t="s">
        <v>11864</v>
      </c>
      <c r="C886" s="130" t="s">
        <v>11863</v>
      </c>
      <c r="D886" s="130" t="s">
        <v>5728</v>
      </c>
      <c r="E886" s="130" t="s">
        <v>5730</v>
      </c>
      <c r="F886" s="167"/>
      <c r="G886" s="168"/>
      <c r="H886" s="130"/>
      <c r="I886" s="169"/>
      <c r="J886" s="169"/>
      <c r="K886" s="130" t="s">
        <v>11865</v>
      </c>
      <c r="L886" s="130" t="s">
        <v>11827</v>
      </c>
      <c r="M886" s="130" t="s">
        <v>11866</v>
      </c>
      <c r="N886" s="130"/>
      <c r="O886" s="130"/>
      <c r="P886" s="130" t="s">
        <v>11867</v>
      </c>
      <c r="Q886" s="130" t="s">
        <v>11867</v>
      </c>
      <c r="R886" s="130" t="s">
        <v>11768</v>
      </c>
    </row>
    <row r="887" spans="1:18" ht="19.5" hidden="1" customHeight="1">
      <c r="A887" s="129">
        <v>2</v>
      </c>
      <c r="B887" s="130" t="s">
        <v>11882</v>
      </c>
      <c r="C887" s="130" t="s">
        <v>11881</v>
      </c>
      <c r="D887" s="130" t="s">
        <v>11310</v>
      </c>
      <c r="E887" s="130" t="s">
        <v>5711</v>
      </c>
      <c r="F887" s="167"/>
      <c r="G887" s="168">
        <v>346485305245</v>
      </c>
      <c r="H887" s="130"/>
      <c r="I887" s="169"/>
      <c r="J887" s="169"/>
      <c r="K887" s="130" t="s">
        <v>11311</v>
      </c>
      <c r="L887" s="130" t="s">
        <v>11883</v>
      </c>
      <c r="M887" s="130" t="s">
        <v>11884</v>
      </c>
      <c r="N887" s="130" t="s">
        <v>11885</v>
      </c>
      <c r="O887" s="130" t="s">
        <v>11886</v>
      </c>
      <c r="P887" s="130" t="s">
        <v>11887</v>
      </c>
      <c r="Q887" s="130" t="s">
        <v>11888</v>
      </c>
      <c r="R887" s="130" t="s">
        <v>11725</v>
      </c>
    </row>
    <row r="888" spans="1:18" ht="19.5" hidden="1" customHeight="1">
      <c r="A888" s="129">
        <v>1</v>
      </c>
      <c r="B888" s="130" t="s">
        <v>11890</v>
      </c>
      <c r="C888" s="130" t="s">
        <v>11889</v>
      </c>
      <c r="D888" s="130" t="s">
        <v>11310</v>
      </c>
      <c r="E888" s="130" t="s">
        <v>5711</v>
      </c>
      <c r="F888" s="167"/>
      <c r="G888" s="168">
        <v>346485305245</v>
      </c>
      <c r="H888" s="130"/>
      <c r="I888" s="169"/>
      <c r="J888" s="169"/>
      <c r="K888" s="130" t="s">
        <v>11311</v>
      </c>
      <c r="L888" s="130" t="s">
        <v>11891</v>
      </c>
      <c r="M888" s="130" t="s">
        <v>11892</v>
      </c>
      <c r="N888" s="130" t="s">
        <v>11893</v>
      </c>
      <c r="O888" s="130" t="s">
        <v>11894</v>
      </c>
      <c r="P888" s="130" t="s">
        <v>11895</v>
      </c>
      <c r="Q888" s="130" t="s">
        <v>11896</v>
      </c>
      <c r="R888" s="130" t="s">
        <v>11798</v>
      </c>
    </row>
    <row r="889" spans="1:18" s="188" customFormat="1" ht="22.5" hidden="1" customHeight="1">
      <c r="A889" s="129">
        <v>44</v>
      </c>
      <c r="B889" s="130" t="s">
        <v>11899</v>
      </c>
      <c r="C889" s="130" t="s">
        <v>11898</v>
      </c>
      <c r="D889" s="130" t="s">
        <v>5713</v>
      </c>
      <c r="E889" s="130" t="s">
        <v>5709</v>
      </c>
      <c r="F889" s="167">
        <v>4644129000</v>
      </c>
      <c r="G889" s="168">
        <v>4221935456</v>
      </c>
      <c r="H889" s="130">
        <v>86.745000000000005</v>
      </c>
      <c r="I889" s="169">
        <v>281216817</v>
      </c>
      <c r="J889" s="169">
        <v>3483445411</v>
      </c>
      <c r="K889" s="130" t="s">
        <v>388</v>
      </c>
      <c r="L889" s="130"/>
      <c r="M889" s="130" t="s">
        <v>11716</v>
      </c>
      <c r="N889" s="130"/>
      <c r="O889" s="130" t="s">
        <v>11722</v>
      </c>
      <c r="P889" s="130" t="s">
        <v>11718</v>
      </c>
      <c r="Q889" s="130" t="s">
        <v>11719</v>
      </c>
      <c r="R889" s="130" t="s">
        <v>11720</v>
      </c>
    </row>
    <row r="890" spans="1:18" ht="19.5" hidden="1" customHeight="1">
      <c r="A890" s="129">
        <v>60</v>
      </c>
      <c r="B890" s="130" t="s">
        <v>11901</v>
      </c>
      <c r="C890" s="130" t="s">
        <v>11902</v>
      </c>
      <c r="D890" s="130" t="s">
        <v>11903</v>
      </c>
      <c r="E890" s="130" t="s">
        <v>5709</v>
      </c>
      <c r="F890" s="167">
        <v>981500000</v>
      </c>
      <c r="G890" s="168">
        <v>892272727</v>
      </c>
      <c r="H890" s="130">
        <v>87.745000000000005</v>
      </c>
      <c r="I890" s="169">
        <v>42925863</v>
      </c>
      <c r="J890" s="169">
        <v>837195216</v>
      </c>
      <c r="K890" s="130" t="s">
        <v>4950</v>
      </c>
      <c r="L890" s="130"/>
      <c r="M890" s="130" t="s">
        <v>11319</v>
      </c>
      <c r="N890" s="130"/>
      <c r="O890" s="130" t="s">
        <v>11813</v>
      </c>
      <c r="P890" s="130" t="s">
        <v>11904</v>
      </c>
      <c r="Q890" s="130" t="s">
        <v>11905</v>
      </c>
      <c r="R890" s="130" t="s">
        <v>11906</v>
      </c>
    </row>
    <row r="891" spans="1:18" ht="19.5" hidden="1" customHeight="1">
      <c r="A891" s="129">
        <v>59</v>
      </c>
      <c r="B891" s="130" t="s">
        <v>11907</v>
      </c>
      <c r="C891" s="130" t="s">
        <v>11908</v>
      </c>
      <c r="D891" s="130" t="s">
        <v>11909</v>
      </c>
      <c r="E891" s="130" t="s">
        <v>5730</v>
      </c>
      <c r="F891" s="167"/>
      <c r="G891" s="168">
        <v>30460000</v>
      </c>
      <c r="H891" s="130">
        <v>87.745000000000005</v>
      </c>
      <c r="I891" s="169">
        <v>0</v>
      </c>
      <c r="J891" s="169"/>
      <c r="K891" s="130" t="s">
        <v>11910</v>
      </c>
      <c r="L891" s="130"/>
      <c r="M891" s="130" t="s">
        <v>11911</v>
      </c>
      <c r="N891" s="130"/>
      <c r="O891" s="130" t="s">
        <v>11912</v>
      </c>
      <c r="P891" s="130" t="s">
        <v>11911</v>
      </c>
      <c r="Q891" s="130" t="s">
        <v>11913</v>
      </c>
      <c r="R891" s="130" t="s">
        <v>11914</v>
      </c>
    </row>
    <row r="892" spans="1:18" ht="19.5" hidden="1" customHeight="1">
      <c r="A892" s="129">
        <v>58</v>
      </c>
      <c r="B892" s="130" t="s">
        <v>11915</v>
      </c>
      <c r="C892" s="130" t="s">
        <v>11916</v>
      </c>
      <c r="D892" s="130" t="s">
        <v>11917</v>
      </c>
      <c r="E892" s="130" t="s">
        <v>5709</v>
      </c>
      <c r="F892" s="167">
        <v>578301000</v>
      </c>
      <c r="G892" s="168">
        <v>525728182</v>
      </c>
      <c r="H892" s="130">
        <v>87.745000000000005</v>
      </c>
      <c r="I892" s="169">
        <v>69582216</v>
      </c>
      <c r="J892" s="169">
        <v>466230124</v>
      </c>
      <c r="K892" s="130" t="s">
        <v>317</v>
      </c>
      <c r="L892" s="130"/>
      <c r="M892" s="130" t="s">
        <v>11319</v>
      </c>
      <c r="N892" s="130"/>
      <c r="O892" s="130" t="s">
        <v>11845</v>
      </c>
      <c r="P892" s="130" t="s">
        <v>11321</v>
      </c>
      <c r="Q892" s="130" t="s">
        <v>11322</v>
      </c>
      <c r="R892" s="130" t="s">
        <v>11914</v>
      </c>
    </row>
    <row r="893" spans="1:18" ht="19.5" hidden="1" customHeight="1">
      <c r="A893" s="129">
        <v>57</v>
      </c>
      <c r="B893" s="130" t="s">
        <v>11918</v>
      </c>
      <c r="C893" s="130" t="s">
        <v>11919</v>
      </c>
      <c r="D893" s="130" t="s">
        <v>11920</v>
      </c>
      <c r="E893" s="130" t="s">
        <v>5709</v>
      </c>
      <c r="F893" s="167">
        <v>522390000</v>
      </c>
      <c r="G893" s="168">
        <v>474900000</v>
      </c>
      <c r="H893" s="130">
        <v>87.745000000000005</v>
      </c>
      <c r="I893" s="169">
        <v>50217228</v>
      </c>
      <c r="J893" s="169">
        <v>356697581</v>
      </c>
      <c r="K893" s="130" t="s">
        <v>388</v>
      </c>
      <c r="L893" s="130"/>
      <c r="M893" s="130" t="s">
        <v>11319</v>
      </c>
      <c r="N893" s="130"/>
      <c r="O893" s="130" t="s">
        <v>11845</v>
      </c>
      <c r="P893" s="130" t="s">
        <v>11321</v>
      </c>
      <c r="Q893" s="130" t="s">
        <v>11921</v>
      </c>
      <c r="R893" s="130" t="s">
        <v>11914</v>
      </c>
    </row>
    <row r="894" spans="1:18" ht="19.5" hidden="1" customHeight="1">
      <c r="A894" s="129">
        <v>56</v>
      </c>
      <c r="B894" s="130" t="s">
        <v>11922</v>
      </c>
      <c r="C894" s="130" t="s">
        <v>11923</v>
      </c>
      <c r="D894" s="130" t="s">
        <v>5770</v>
      </c>
      <c r="E894" s="130" t="s">
        <v>5709</v>
      </c>
      <c r="F894" s="167">
        <v>2766230000</v>
      </c>
      <c r="G894" s="168">
        <v>2766230000</v>
      </c>
      <c r="H894" s="130">
        <v>86.745000000000005</v>
      </c>
      <c r="I894" s="169">
        <v>127768227</v>
      </c>
      <c r="J894" s="169">
        <v>2766230000</v>
      </c>
      <c r="K894" s="130" t="s">
        <v>5823</v>
      </c>
      <c r="L894" s="130"/>
      <c r="M894" s="130" t="s">
        <v>11924</v>
      </c>
      <c r="N894" s="130" t="s">
        <v>11924</v>
      </c>
      <c r="O894" s="130" t="s">
        <v>11925</v>
      </c>
      <c r="P894" s="130" t="s">
        <v>11926</v>
      </c>
      <c r="Q894" s="130" t="s">
        <v>11871</v>
      </c>
      <c r="R894" s="130" t="s">
        <v>11914</v>
      </c>
    </row>
    <row r="895" spans="1:18" ht="19.5" hidden="1" customHeight="1">
      <c r="A895" s="129">
        <v>55</v>
      </c>
      <c r="B895" s="130" t="s">
        <v>11927</v>
      </c>
      <c r="C895" s="130" t="s">
        <v>11928</v>
      </c>
      <c r="D895" s="130" t="s">
        <v>5713</v>
      </c>
      <c r="E895" s="130" t="s">
        <v>5709</v>
      </c>
      <c r="F895" s="167">
        <v>333641000</v>
      </c>
      <c r="G895" s="168">
        <v>303310000</v>
      </c>
      <c r="H895" s="130">
        <v>87.745000000000005</v>
      </c>
      <c r="I895" s="169">
        <v>12780836</v>
      </c>
      <c r="J895" s="169">
        <v>254823069</v>
      </c>
      <c r="K895" s="130" t="s">
        <v>11929</v>
      </c>
      <c r="L895" s="130"/>
      <c r="M895" s="130" t="s">
        <v>11924</v>
      </c>
      <c r="N895" s="130"/>
      <c r="O895" s="130" t="s">
        <v>11846</v>
      </c>
      <c r="P895" s="130" t="s">
        <v>11926</v>
      </c>
      <c r="Q895" s="130" t="s">
        <v>11871</v>
      </c>
      <c r="R895" s="130" t="s">
        <v>11914</v>
      </c>
    </row>
    <row r="896" spans="1:18" ht="19.5" hidden="1" customHeight="1">
      <c r="A896" s="129">
        <v>54</v>
      </c>
      <c r="B896" s="130" t="s">
        <v>11930</v>
      </c>
      <c r="C896" s="130" t="s">
        <v>11931</v>
      </c>
      <c r="D896" s="130" t="s">
        <v>5713</v>
      </c>
      <c r="E896" s="130" t="s">
        <v>5709</v>
      </c>
      <c r="F896" s="167">
        <v>2314686000</v>
      </c>
      <c r="G896" s="168">
        <v>2104260000</v>
      </c>
      <c r="H896" s="130">
        <v>86.745000000000005</v>
      </c>
      <c r="I896" s="169">
        <v>100133780</v>
      </c>
      <c r="J896" s="169">
        <v>2029432936</v>
      </c>
      <c r="K896" s="130" t="s">
        <v>330</v>
      </c>
      <c r="L896" s="130"/>
      <c r="M896" s="130" t="s">
        <v>11319</v>
      </c>
      <c r="N896" s="130"/>
      <c r="O896" s="130" t="s">
        <v>11845</v>
      </c>
      <c r="P896" s="130" t="s">
        <v>11321</v>
      </c>
      <c r="Q896" s="130" t="s">
        <v>11322</v>
      </c>
      <c r="R896" s="130" t="s">
        <v>11914</v>
      </c>
    </row>
    <row r="897" spans="1:18" ht="19.5" hidden="1" customHeight="1">
      <c r="A897" s="129">
        <v>53</v>
      </c>
      <c r="B897" s="130" t="s">
        <v>11932</v>
      </c>
      <c r="C897" s="130" t="s">
        <v>11933</v>
      </c>
      <c r="D897" s="130" t="s">
        <v>5728</v>
      </c>
      <c r="E897" s="130" t="s">
        <v>5709</v>
      </c>
      <c r="F897" s="167">
        <v>774770000</v>
      </c>
      <c r="G897" s="168">
        <v>704336364</v>
      </c>
      <c r="H897" s="130">
        <v>87.745000000000005</v>
      </c>
      <c r="I897" s="169">
        <v>37376969</v>
      </c>
      <c r="J897" s="169">
        <v>655065532</v>
      </c>
      <c r="K897" s="130" t="s">
        <v>456</v>
      </c>
      <c r="L897" s="130"/>
      <c r="M897" s="130" t="s">
        <v>11319</v>
      </c>
      <c r="N897" s="130"/>
      <c r="O897" s="130" t="s">
        <v>11845</v>
      </c>
      <c r="P897" s="130" t="s">
        <v>11321</v>
      </c>
      <c r="Q897" s="130" t="s">
        <v>11322</v>
      </c>
      <c r="R897" s="130" t="s">
        <v>11914</v>
      </c>
    </row>
    <row r="898" spans="1:18" ht="19.5" hidden="1" customHeight="1">
      <c r="A898" s="129">
        <v>52</v>
      </c>
      <c r="B898" s="130" t="s">
        <v>11934</v>
      </c>
      <c r="C898" s="130" t="s">
        <v>11935</v>
      </c>
      <c r="D898" s="130" t="s">
        <v>5713</v>
      </c>
      <c r="E898" s="130" t="s">
        <v>5733</v>
      </c>
      <c r="F898" s="167"/>
      <c r="G898" s="168">
        <v>192663637</v>
      </c>
      <c r="H898" s="130"/>
      <c r="I898" s="169"/>
      <c r="J898" s="169"/>
      <c r="K898" s="130" t="s">
        <v>11703</v>
      </c>
      <c r="L898" s="130"/>
      <c r="M898" s="130" t="s">
        <v>11936</v>
      </c>
      <c r="N898" s="130"/>
      <c r="O898" s="130"/>
      <c r="P898" s="130" t="s">
        <v>11936</v>
      </c>
      <c r="Q898" s="130" t="s">
        <v>11936</v>
      </c>
      <c r="R898" s="130" t="s">
        <v>11914</v>
      </c>
    </row>
    <row r="899" spans="1:18" ht="19.5" hidden="1" customHeight="1">
      <c r="A899" s="129">
        <v>51</v>
      </c>
      <c r="B899" s="130" t="s">
        <v>11937</v>
      </c>
      <c r="C899" s="130" t="s">
        <v>11938</v>
      </c>
      <c r="D899" s="130" t="s">
        <v>11939</v>
      </c>
      <c r="E899" s="130" t="s">
        <v>5709</v>
      </c>
      <c r="F899" s="167">
        <v>656084000</v>
      </c>
      <c r="G899" s="168">
        <v>596440000</v>
      </c>
      <c r="H899" s="130">
        <v>87.745000000000005</v>
      </c>
      <c r="I899" s="169">
        <v>26587310</v>
      </c>
      <c r="J899" s="169">
        <v>573681172</v>
      </c>
      <c r="K899" s="130" t="s">
        <v>5749</v>
      </c>
      <c r="L899" s="130"/>
      <c r="M899" s="130" t="s">
        <v>11940</v>
      </c>
      <c r="N899" s="130"/>
      <c r="O899" s="130"/>
      <c r="P899" s="130" t="s">
        <v>11321</v>
      </c>
      <c r="Q899" s="130" t="s">
        <v>11941</v>
      </c>
      <c r="R899" s="130" t="s">
        <v>11914</v>
      </c>
    </row>
    <row r="900" spans="1:18" ht="19.5" hidden="1" customHeight="1">
      <c r="A900" s="129">
        <v>50</v>
      </c>
      <c r="B900" s="130" t="s">
        <v>11942</v>
      </c>
      <c r="C900" s="130" t="s">
        <v>11943</v>
      </c>
      <c r="D900" s="130" t="s">
        <v>5728</v>
      </c>
      <c r="E900" s="130" t="s">
        <v>5709</v>
      </c>
      <c r="F900" s="167">
        <v>250621000</v>
      </c>
      <c r="G900" s="168">
        <v>227837272</v>
      </c>
      <c r="H900" s="130">
        <v>87.745000000000005</v>
      </c>
      <c r="I900" s="169">
        <v>6452602</v>
      </c>
      <c r="J900" s="169">
        <v>213555790</v>
      </c>
      <c r="K900" s="130" t="s">
        <v>464</v>
      </c>
      <c r="L900" s="130"/>
      <c r="M900" s="130" t="s">
        <v>11319</v>
      </c>
      <c r="N900" s="130"/>
      <c r="O900" s="130" t="s">
        <v>11845</v>
      </c>
      <c r="P900" s="130" t="s">
        <v>11321</v>
      </c>
      <c r="Q900" s="130" t="s">
        <v>11322</v>
      </c>
      <c r="R900" s="130" t="s">
        <v>11914</v>
      </c>
    </row>
    <row r="901" spans="1:18" ht="19.5" hidden="1" customHeight="1">
      <c r="A901" s="129">
        <v>49</v>
      </c>
      <c r="B901" s="130" t="s">
        <v>11944</v>
      </c>
      <c r="C901" s="130" t="s">
        <v>11945</v>
      </c>
      <c r="D901" s="130" t="s">
        <v>5713</v>
      </c>
      <c r="E901" s="130" t="s">
        <v>5709</v>
      </c>
      <c r="F901" s="167">
        <v>735857000</v>
      </c>
      <c r="G901" s="168">
        <v>668960910</v>
      </c>
      <c r="H901" s="130">
        <v>87.745000000000005</v>
      </c>
      <c r="I901" s="169">
        <v>33251750</v>
      </c>
      <c r="J901" s="169">
        <v>638800795</v>
      </c>
      <c r="K901" s="130" t="s">
        <v>11946</v>
      </c>
      <c r="L901" s="130"/>
      <c r="M901" s="130" t="s">
        <v>11319</v>
      </c>
      <c r="N901" s="130"/>
      <c r="O901" s="130" t="s">
        <v>11802</v>
      </c>
      <c r="P901" s="130" t="s">
        <v>11947</v>
      </c>
      <c r="Q901" s="130" t="s">
        <v>11948</v>
      </c>
      <c r="R901" s="130" t="s">
        <v>11914</v>
      </c>
    </row>
    <row r="902" spans="1:18" ht="19.5" hidden="1" customHeight="1">
      <c r="A902" s="129">
        <v>48</v>
      </c>
      <c r="B902" s="130" t="s">
        <v>11949</v>
      </c>
      <c r="C902" s="130" t="s">
        <v>11950</v>
      </c>
      <c r="D902" s="130" t="s">
        <v>11951</v>
      </c>
      <c r="E902" s="130" t="s">
        <v>5709</v>
      </c>
      <c r="F902" s="167"/>
      <c r="G902" s="168">
        <v>525728182</v>
      </c>
      <c r="H902" s="130"/>
      <c r="I902" s="169">
        <v>0</v>
      </c>
      <c r="J902" s="169"/>
      <c r="K902" s="130" t="s">
        <v>317</v>
      </c>
      <c r="L902" s="130"/>
      <c r="M902" s="130" t="s">
        <v>11885</v>
      </c>
      <c r="N902" s="130"/>
      <c r="O902" s="130" t="s">
        <v>11809</v>
      </c>
      <c r="P902" s="130" t="s">
        <v>11846</v>
      </c>
      <c r="Q902" s="130" t="s">
        <v>11952</v>
      </c>
      <c r="R902" s="130" t="s">
        <v>11953</v>
      </c>
    </row>
    <row r="903" spans="1:18" ht="19.5" hidden="1" customHeight="1">
      <c r="A903" s="129">
        <v>47</v>
      </c>
      <c r="B903" s="130" t="s">
        <v>11954</v>
      </c>
      <c r="C903" s="130" t="s">
        <v>11955</v>
      </c>
      <c r="D903" s="130" t="s">
        <v>11956</v>
      </c>
      <c r="E903" s="130" t="s">
        <v>5709</v>
      </c>
      <c r="F903" s="167">
        <v>517077000</v>
      </c>
      <c r="G903" s="168">
        <v>470070000</v>
      </c>
      <c r="H903" s="130">
        <v>87.745000000000005</v>
      </c>
      <c r="I903" s="169">
        <v>60664778</v>
      </c>
      <c r="J903" s="169">
        <v>419491909</v>
      </c>
      <c r="K903" s="130" t="s">
        <v>343</v>
      </c>
      <c r="L903" s="130"/>
      <c r="M903" s="130" t="s">
        <v>11885</v>
      </c>
      <c r="N903" s="130"/>
      <c r="O903" s="130" t="s">
        <v>11809</v>
      </c>
      <c r="P903" s="130" t="s">
        <v>11957</v>
      </c>
      <c r="Q903" s="130" t="s">
        <v>11853</v>
      </c>
      <c r="R903" s="130" t="s">
        <v>11953</v>
      </c>
    </row>
    <row r="904" spans="1:18" ht="19.5" hidden="1" customHeight="1">
      <c r="A904" s="129">
        <v>46</v>
      </c>
      <c r="B904" s="130" t="s">
        <v>11958</v>
      </c>
      <c r="C904" s="130" t="s">
        <v>11959</v>
      </c>
      <c r="D904" s="130" t="s">
        <v>11960</v>
      </c>
      <c r="E904" s="130" t="s">
        <v>5709</v>
      </c>
      <c r="F904" s="167"/>
      <c r="G904" s="168">
        <v>253012728</v>
      </c>
      <c r="H904" s="130">
        <v>87.745000000000005</v>
      </c>
      <c r="I904" s="169">
        <v>0</v>
      </c>
      <c r="J904" s="169"/>
      <c r="K904" s="130" t="s">
        <v>462</v>
      </c>
      <c r="L904" s="130"/>
      <c r="M904" s="130" t="s">
        <v>11961</v>
      </c>
      <c r="N904" s="130"/>
      <c r="O904" s="130" t="s">
        <v>11794</v>
      </c>
      <c r="P904" s="130" t="s">
        <v>11962</v>
      </c>
      <c r="Q904" s="130" t="s">
        <v>11866</v>
      </c>
      <c r="R904" s="130" t="s">
        <v>11953</v>
      </c>
    </row>
    <row r="905" spans="1:18" ht="19.5" hidden="1" customHeight="1">
      <c r="A905" s="129">
        <v>45</v>
      </c>
      <c r="B905" s="130" t="s">
        <v>11963</v>
      </c>
      <c r="C905" s="130" t="s">
        <v>11964</v>
      </c>
      <c r="D905" s="130" t="s">
        <v>11965</v>
      </c>
      <c r="E905" s="130" t="s">
        <v>5746</v>
      </c>
      <c r="F905" s="167">
        <v>1539033000</v>
      </c>
      <c r="G905" s="168">
        <v>1539033000</v>
      </c>
      <c r="H905" s="130">
        <v>86.745000000000005</v>
      </c>
      <c r="I905" s="169">
        <v>86603890</v>
      </c>
      <c r="J905" s="169">
        <v>1310560588</v>
      </c>
      <c r="K905" s="130" t="s">
        <v>5502</v>
      </c>
      <c r="L905" s="130"/>
      <c r="M905" s="130" t="s">
        <v>11319</v>
      </c>
      <c r="N905" s="130" t="s">
        <v>11319</v>
      </c>
      <c r="O905" s="130" t="s">
        <v>11845</v>
      </c>
      <c r="P905" s="130" t="s">
        <v>11321</v>
      </c>
      <c r="Q905" s="130" t="s">
        <v>11322</v>
      </c>
      <c r="R905" s="130" t="s">
        <v>11953</v>
      </c>
    </row>
    <row r="906" spans="1:18" ht="19.5" hidden="1" customHeight="1">
      <c r="A906" s="129">
        <v>44</v>
      </c>
      <c r="B906" s="130" t="s">
        <v>11966</v>
      </c>
      <c r="C906" s="130" t="s">
        <v>11967</v>
      </c>
      <c r="D906" s="130" t="s">
        <v>6901</v>
      </c>
      <c r="E906" s="130" t="s">
        <v>5709</v>
      </c>
      <c r="F906" s="167">
        <v>1542530000</v>
      </c>
      <c r="G906" s="168">
        <v>1402300000</v>
      </c>
      <c r="H906" s="130">
        <v>86.745000000000005</v>
      </c>
      <c r="I906" s="169">
        <v>65174396</v>
      </c>
      <c r="J906" s="169">
        <v>1373841601</v>
      </c>
      <c r="K906" s="130" t="s">
        <v>501</v>
      </c>
      <c r="L906" s="130"/>
      <c r="M906" s="130" t="s">
        <v>11885</v>
      </c>
      <c r="N906" s="130"/>
      <c r="O906" s="130" t="s">
        <v>11968</v>
      </c>
      <c r="P906" s="130" t="s">
        <v>11846</v>
      </c>
      <c r="Q906" s="130" t="s">
        <v>11952</v>
      </c>
      <c r="R906" s="130" t="s">
        <v>11953</v>
      </c>
    </row>
    <row r="907" spans="1:18" ht="19.5" hidden="1" customHeight="1">
      <c r="A907" s="129">
        <v>43</v>
      </c>
      <c r="B907" s="130" t="s">
        <v>11969</v>
      </c>
      <c r="C907" s="130" t="s">
        <v>11970</v>
      </c>
      <c r="D907" s="130" t="s">
        <v>11971</v>
      </c>
      <c r="E907" s="130" t="s">
        <v>5730</v>
      </c>
      <c r="F907" s="167"/>
      <c r="G907" s="168">
        <v>30460000</v>
      </c>
      <c r="H907" s="130"/>
      <c r="I907" s="169">
        <v>0</v>
      </c>
      <c r="J907" s="169"/>
      <c r="K907" s="130" t="s">
        <v>11910</v>
      </c>
      <c r="L907" s="130"/>
      <c r="M907" s="130" t="s">
        <v>11885</v>
      </c>
      <c r="N907" s="130"/>
      <c r="O907" s="130" t="s">
        <v>11972</v>
      </c>
      <c r="P907" s="130" t="s">
        <v>11911</v>
      </c>
      <c r="Q907" s="130" t="s">
        <v>11321</v>
      </c>
      <c r="R907" s="130" t="s">
        <v>11973</v>
      </c>
    </row>
    <row r="908" spans="1:18" ht="19.5" hidden="1" customHeight="1">
      <c r="A908" s="129">
        <v>41</v>
      </c>
      <c r="B908" s="130" t="s">
        <v>11980</v>
      </c>
      <c r="C908" s="130" t="s">
        <v>11981</v>
      </c>
      <c r="D908" s="130" t="s">
        <v>11917</v>
      </c>
      <c r="E908" s="130" t="s">
        <v>5709</v>
      </c>
      <c r="F908" s="167">
        <v>525411000</v>
      </c>
      <c r="G908" s="168">
        <v>477646364</v>
      </c>
      <c r="H908" s="130">
        <v>87.745000000000005</v>
      </c>
      <c r="I908" s="169">
        <v>97689559</v>
      </c>
      <c r="J908" s="169">
        <v>278413666</v>
      </c>
      <c r="K908" s="130" t="s">
        <v>324</v>
      </c>
      <c r="L908" s="130"/>
      <c r="M908" s="130" t="s">
        <v>11319</v>
      </c>
      <c r="N908" s="130"/>
      <c r="O908" s="130" t="s">
        <v>11845</v>
      </c>
      <c r="P908" s="130" t="s">
        <v>11321</v>
      </c>
      <c r="Q908" s="130" t="s">
        <v>11322</v>
      </c>
      <c r="R908" s="130" t="s">
        <v>11973</v>
      </c>
    </row>
    <row r="909" spans="1:18" ht="19.5" hidden="1" customHeight="1">
      <c r="A909" s="129">
        <v>40</v>
      </c>
      <c r="B909" s="130" t="s">
        <v>11982</v>
      </c>
      <c r="C909" s="130" t="s">
        <v>11983</v>
      </c>
      <c r="D909" s="130" t="s">
        <v>5713</v>
      </c>
      <c r="E909" s="130" t="s">
        <v>5709</v>
      </c>
      <c r="F909" s="167">
        <v>83004000</v>
      </c>
      <c r="G909" s="168">
        <v>75458182</v>
      </c>
      <c r="H909" s="130">
        <v>87.745000000000005</v>
      </c>
      <c r="I909" s="169"/>
      <c r="J909" s="169"/>
      <c r="K909" s="130" t="s">
        <v>11984</v>
      </c>
      <c r="L909" s="130"/>
      <c r="M909" s="130" t="s">
        <v>11826</v>
      </c>
      <c r="N909" s="130"/>
      <c r="O909" s="130" t="s">
        <v>11767</v>
      </c>
      <c r="P909" s="130" t="s">
        <v>11845</v>
      </c>
      <c r="Q909" s="130" t="s">
        <v>11827</v>
      </c>
      <c r="R909" s="130" t="s">
        <v>11973</v>
      </c>
    </row>
    <row r="910" spans="1:18" ht="19.5" hidden="1" customHeight="1">
      <c r="A910" s="129">
        <v>39</v>
      </c>
      <c r="B910" s="130" t="s">
        <v>11985</v>
      </c>
      <c r="C910" s="130" t="s">
        <v>11986</v>
      </c>
      <c r="D910" s="130" t="s">
        <v>5827</v>
      </c>
      <c r="E910" s="130" t="s">
        <v>5709</v>
      </c>
      <c r="F910" s="167">
        <v>4366409000</v>
      </c>
      <c r="G910" s="168">
        <v>3969462728</v>
      </c>
      <c r="H910" s="130">
        <v>86.745000000000005</v>
      </c>
      <c r="I910" s="169">
        <v>242657608</v>
      </c>
      <c r="J910" s="169">
        <v>3718522025</v>
      </c>
      <c r="K910" s="130" t="s">
        <v>353</v>
      </c>
      <c r="L910" s="130"/>
      <c r="M910" s="130" t="s">
        <v>11826</v>
      </c>
      <c r="N910" s="130"/>
      <c r="O910" s="130" t="s">
        <v>11987</v>
      </c>
      <c r="P910" s="130" t="s">
        <v>11813</v>
      </c>
      <c r="Q910" s="130" t="s">
        <v>11988</v>
      </c>
      <c r="R910" s="130" t="s">
        <v>11973</v>
      </c>
    </row>
    <row r="911" spans="1:18" ht="19.5" hidden="1" customHeight="1">
      <c r="A911" s="129">
        <v>38</v>
      </c>
      <c r="B911" s="130" t="s">
        <v>11989</v>
      </c>
      <c r="C911" s="130" t="s">
        <v>11990</v>
      </c>
      <c r="D911" s="130" t="s">
        <v>6268</v>
      </c>
      <c r="E911" s="130" t="s">
        <v>5709</v>
      </c>
      <c r="F911" s="167">
        <v>239051000</v>
      </c>
      <c r="G911" s="168">
        <v>217319091</v>
      </c>
      <c r="H911" s="130">
        <v>87.745000000000005</v>
      </c>
      <c r="I911" s="169">
        <v>11996175</v>
      </c>
      <c r="J911" s="169"/>
      <c r="K911" s="130" t="s">
        <v>353</v>
      </c>
      <c r="L911" s="130"/>
      <c r="M911" s="130" t="s">
        <v>11826</v>
      </c>
      <c r="N911" s="130"/>
      <c r="O911" s="130" t="s">
        <v>11987</v>
      </c>
      <c r="P911" s="130" t="s">
        <v>11813</v>
      </c>
      <c r="Q911" s="130" t="s">
        <v>11988</v>
      </c>
      <c r="R911" s="130" t="s">
        <v>11973</v>
      </c>
    </row>
    <row r="912" spans="1:18" ht="19.5" hidden="1" customHeight="1">
      <c r="A912" s="129">
        <v>37</v>
      </c>
      <c r="B912" s="130" t="s">
        <v>11991</v>
      </c>
      <c r="C912" s="130" t="s">
        <v>11992</v>
      </c>
      <c r="D912" s="130" t="s">
        <v>5713</v>
      </c>
      <c r="E912" s="130" t="s">
        <v>5709</v>
      </c>
      <c r="F912" s="167">
        <v>1371539593</v>
      </c>
      <c r="G912" s="168">
        <v>1246854176</v>
      </c>
      <c r="H912" s="130">
        <v>86.745000000000005</v>
      </c>
      <c r="I912" s="169">
        <v>49882146</v>
      </c>
      <c r="J912" s="169">
        <v>1106767630</v>
      </c>
      <c r="K912" s="130" t="s">
        <v>345</v>
      </c>
      <c r="L912" s="130"/>
      <c r="M912" s="130" t="s">
        <v>11826</v>
      </c>
      <c r="N912" s="130"/>
      <c r="O912" s="130" t="s">
        <v>11993</v>
      </c>
      <c r="P912" s="130" t="s">
        <v>11813</v>
      </c>
      <c r="Q912" s="130" t="s">
        <v>11988</v>
      </c>
      <c r="R912" s="130" t="s">
        <v>11973</v>
      </c>
    </row>
    <row r="913" spans="1:18" ht="19.5" hidden="1" customHeight="1">
      <c r="A913" s="129">
        <v>36</v>
      </c>
      <c r="B913" s="130" t="s">
        <v>11994</v>
      </c>
      <c r="C913" s="130" t="s">
        <v>11995</v>
      </c>
      <c r="D913" s="130" t="s">
        <v>5728</v>
      </c>
      <c r="E913" s="130" t="s">
        <v>5709</v>
      </c>
      <c r="F913" s="167"/>
      <c r="G913" s="168">
        <v>425300000</v>
      </c>
      <c r="H913" s="130">
        <v>87.745000000000005</v>
      </c>
      <c r="I913" s="169">
        <v>0</v>
      </c>
      <c r="J913" s="169"/>
      <c r="K913" s="130" t="s">
        <v>5220</v>
      </c>
      <c r="L913" s="130"/>
      <c r="M913" s="130" t="s">
        <v>11319</v>
      </c>
      <c r="N913" s="130"/>
      <c r="O913" s="130" t="s">
        <v>11809</v>
      </c>
      <c r="P913" s="130" t="s">
        <v>11321</v>
      </c>
      <c r="Q913" s="130" t="s">
        <v>11322</v>
      </c>
      <c r="R913" s="130" t="s">
        <v>11973</v>
      </c>
    </row>
    <row r="914" spans="1:18" ht="19.5" hidden="1" customHeight="1">
      <c r="A914" s="129">
        <v>35</v>
      </c>
      <c r="B914" s="130" t="s">
        <v>11996</v>
      </c>
      <c r="C914" s="130" t="s">
        <v>11997</v>
      </c>
      <c r="D914" s="130" t="s">
        <v>5713</v>
      </c>
      <c r="E914" s="130" t="s">
        <v>5733</v>
      </c>
      <c r="F914" s="167">
        <v>148824760</v>
      </c>
      <c r="G914" s="168">
        <v>137965455</v>
      </c>
      <c r="H914" s="130">
        <v>87.745000000000005</v>
      </c>
      <c r="I914" s="169"/>
      <c r="J914" s="169"/>
      <c r="K914" s="130" t="s">
        <v>114</v>
      </c>
      <c r="L914" s="130"/>
      <c r="M914" s="130" t="s">
        <v>11826</v>
      </c>
      <c r="N914" s="130" t="s">
        <v>11826</v>
      </c>
      <c r="O914" s="130" t="s">
        <v>11787</v>
      </c>
      <c r="P914" s="130" t="s">
        <v>11845</v>
      </c>
      <c r="Q914" s="130" t="s">
        <v>11827</v>
      </c>
      <c r="R914" s="130" t="s">
        <v>11973</v>
      </c>
    </row>
    <row r="915" spans="1:18" ht="19.5" hidden="1" customHeight="1">
      <c r="A915" s="129">
        <v>34</v>
      </c>
      <c r="B915" s="130" t="s">
        <v>11998</v>
      </c>
      <c r="C915" s="130" t="s">
        <v>11999</v>
      </c>
      <c r="D915" s="130" t="s">
        <v>5728</v>
      </c>
      <c r="E915" s="130" t="s">
        <v>5709</v>
      </c>
      <c r="F915" s="167"/>
      <c r="G915" s="168">
        <v>425300000</v>
      </c>
      <c r="H915" s="130"/>
      <c r="I915" s="169">
        <v>0</v>
      </c>
      <c r="J915" s="169"/>
      <c r="K915" s="130" t="s">
        <v>5220</v>
      </c>
      <c r="L915" s="130"/>
      <c r="M915" s="130" t="s">
        <v>11319</v>
      </c>
      <c r="N915" s="130"/>
      <c r="O915" s="130" t="s">
        <v>11809</v>
      </c>
      <c r="P915" s="130" t="s">
        <v>11321</v>
      </c>
      <c r="Q915" s="130" t="s">
        <v>11322</v>
      </c>
      <c r="R915" s="130" t="s">
        <v>11973</v>
      </c>
    </row>
    <row r="916" spans="1:18" ht="19.5" hidden="1" customHeight="1">
      <c r="A916" s="129">
        <v>32</v>
      </c>
      <c r="B916" s="130" t="s">
        <v>12003</v>
      </c>
      <c r="C916" s="130" t="s">
        <v>12004</v>
      </c>
      <c r="D916" s="130" t="s">
        <v>5713</v>
      </c>
      <c r="E916" s="130" t="s">
        <v>5709</v>
      </c>
      <c r="F916" s="167">
        <v>537926000</v>
      </c>
      <c r="G916" s="168">
        <v>489023636</v>
      </c>
      <c r="H916" s="130">
        <v>87.745000000000005</v>
      </c>
      <c r="I916" s="169">
        <v>25898243</v>
      </c>
      <c r="J916" s="169">
        <v>450313663</v>
      </c>
      <c r="K916" s="130" t="s">
        <v>11946</v>
      </c>
      <c r="L916" s="130"/>
      <c r="M916" s="130" t="s">
        <v>11885</v>
      </c>
      <c r="N916" s="130"/>
      <c r="O916" s="130" t="s">
        <v>11767</v>
      </c>
      <c r="P916" s="130" t="s">
        <v>12005</v>
      </c>
      <c r="Q916" s="130" t="s">
        <v>12006</v>
      </c>
      <c r="R916" s="130" t="s">
        <v>11973</v>
      </c>
    </row>
    <row r="917" spans="1:18" ht="19.5" hidden="1" customHeight="1">
      <c r="A917" s="129">
        <v>31</v>
      </c>
      <c r="B917" s="130" t="s">
        <v>12007</v>
      </c>
      <c r="C917" s="130" t="s">
        <v>12008</v>
      </c>
      <c r="D917" s="130" t="s">
        <v>12009</v>
      </c>
      <c r="E917" s="130" t="s">
        <v>5709</v>
      </c>
      <c r="F917" s="167">
        <v>7203493000</v>
      </c>
      <c r="G917" s="168">
        <v>6548630000</v>
      </c>
      <c r="H917" s="130">
        <v>85.495000000000005</v>
      </c>
      <c r="I917" s="169">
        <v>367654204</v>
      </c>
      <c r="J917" s="169">
        <v>5970648889</v>
      </c>
      <c r="K917" s="130" t="s">
        <v>402</v>
      </c>
      <c r="L917" s="130"/>
      <c r="M917" s="130" t="s">
        <v>11826</v>
      </c>
      <c r="N917" s="130"/>
      <c r="O917" s="130" t="s">
        <v>12010</v>
      </c>
      <c r="P917" s="130" t="s">
        <v>11845</v>
      </c>
      <c r="Q917" s="130" t="s">
        <v>11827</v>
      </c>
      <c r="R917" s="130" t="s">
        <v>12011</v>
      </c>
    </row>
    <row r="918" spans="1:18" ht="19.5" hidden="1" customHeight="1">
      <c r="A918" s="129">
        <v>30</v>
      </c>
      <c r="B918" s="130" t="s">
        <v>12012</v>
      </c>
      <c r="C918" s="130" t="s">
        <v>12013</v>
      </c>
      <c r="D918" s="130" t="s">
        <v>11771</v>
      </c>
      <c r="E918" s="130" t="s">
        <v>5709</v>
      </c>
      <c r="F918" s="167">
        <v>656084000</v>
      </c>
      <c r="G918" s="168">
        <v>596440000</v>
      </c>
      <c r="H918" s="130"/>
      <c r="I918" s="169">
        <v>26587310</v>
      </c>
      <c r="J918" s="169">
        <v>573681172</v>
      </c>
      <c r="K918" s="130" t="s">
        <v>5749</v>
      </c>
      <c r="L918" s="130"/>
      <c r="M918" s="130" t="s">
        <v>12014</v>
      </c>
      <c r="N918" s="130"/>
      <c r="O918" s="130"/>
      <c r="P918" s="130" t="s">
        <v>11845</v>
      </c>
      <c r="Q918" s="130" t="s">
        <v>12015</v>
      </c>
      <c r="R918" s="130" t="s">
        <v>12011</v>
      </c>
    </row>
    <row r="919" spans="1:18" ht="19.5" hidden="1" customHeight="1">
      <c r="A919" s="129">
        <v>29</v>
      </c>
      <c r="B919" s="130" t="s">
        <v>12016</v>
      </c>
      <c r="C919" s="130" t="s">
        <v>12017</v>
      </c>
      <c r="D919" s="130" t="s">
        <v>5713</v>
      </c>
      <c r="E919" s="130" t="s">
        <v>5709</v>
      </c>
      <c r="F919" s="167">
        <v>1586836000</v>
      </c>
      <c r="G919" s="168">
        <v>1472019091</v>
      </c>
      <c r="H919" s="130">
        <v>86.745000000000005</v>
      </c>
      <c r="I919" s="169">
        <v>87779900</v>
      </c>
      <c r="J919" s="169">
        <v>1442217000</v>
      </c>
      <c r="K919" s="130" t="s">
        <v>448</v>
      </c>
      <c r="L919" s="130"/>
      <c r="M919" s="130" t="s">
        <v>11885</v>
      </c>
      <c r="N919" s="130"/>
      <c r="O919" s="130" t="s">
        <v>11809</v>
      </c>
      <c r="P919" s="130" t="s">
        <v>11846</v>
      </c>
      <c r="Q919" s="130" t="s">
        <v>11952</v>
      </c>
      <c r="R919" s="130" t="s">
        <v>12011</v>
      </c>
    </row>
    <row r="920" spans="1:18" ht="19.5" hidden="1" customHeight="1">
      <c r="A920" s="129">
        <v>28</v>
      </c>
      <c r="B920" s="130" t="s">
        <v>12018</v>
      </c>
      <c r="C920" s="130" t="s">
        <v>12019</v>
      </c>
      <c r="D920" s="130" t="s">
        <v>5713</v>
      </c>
      <c r="E920" s="130" t="s">
        <v>5733</v>
      </c>
      <c r="F920" s="167"/>
      <c r="G920" s="168">
        <v>143636364</v>
      </c>
      <c r="H920" s="130"/>
      <c r="I920" s="169"/>
      <c r="J920" s="169"/>
      <c r="K920" s="130" t="s">
        <v>114</v>
      </c>
      <c r="L920" s="130"/>
      <c r="M920" s="130" t="s">
        <v>11826</v>
      </c>
      <c r="N920" s="130" t="s">
        <v>11826</v>
      </c>
      <c r="O920" s="130" t="s">
        <v>11787</v>
      </c>
      <c r="P920" s="130" t="s">
        <v>11845</v>
      </c>
      <c r="Q920" s="130" t="s">
        <v>11827</v>
      </c>
      <c r="R920" s="130" t="s">
        <v>12011</v>
      </c>
    </row>
    <row r="921" spans="1:18" ht="19.5" hidden="1" customHeight="1">
      <c r="A921" s="129">
        <v>27</v>
      </c>
      <c r="B921" s="130" t="s">
        <v>12020</v>
      </c>
      <c r="C921" s="130" t="s">
        <v>12021</v>
      </c>
      <c r="D921" s="130" t="s">
        <v>12022</v>
      </c>
      <c r="E921" s="130" t="s">
        <v>5709</v>
      </c>
      <c r="F921" s="167">
        <v>1107013000</v>
      </c>
      <c r="G921" s="168">
        <v>1006375455</v>
      </c>
      <c r="H921" s="130">
        <v>86.745000000000005</v>
      </c>
      <c r="I921" s="169">
        <v>83618395</v>
      </c>
      <c r="J921" s="169">
        <v>913974175</v>
      </c>
      <c r="K921" s="130" t="s">
        <v>343</v>
      </c>
      <c r="L921" s="130"/>
      <c r="M921" s="130" t="s">
        <v>12023</v>
      </c>
      <c r="N921" s="130"/>
      <c r="O921" s="130" t="s">
        <v>12024</v>
      </c>
      <c r="P921" s="130" t="s">
        <v>12025</v>
      </c>
      <c r="Q921" s="130" t="s">
        <v>12026</v>
      </c>
      <c r="R921" s="130" t="s">
        <v>12011</v>
      </c>
    </row>
    <row r="922" spans="1:18" ht="19.5" hidden="1" customHeight="1">
      <c r="A922" s="129">
        <v>26</v>
      </c>
      <c r="B922" s="130" t="s">
        <v>12027</v>
      </c>
      <c r="C922" s="130" t="s">
        <v>12028</v>
      </c>
      <c r="D922" s="130" t="s">
        <v>5713</v>
      </c>
      <c r="E922" s="130" t="s">
        <v>5709</v>
      </c>
      <c r="F922" s="167">
        <v>277190000</v>
      </c>
      <c r="G922" s="168">
        <v>251990908</v>
      </c>
      <c r="H922" s="130">
        <v>87.745000000000005</v>
      </c>
      <c r="I922" s="169">
        <v>15792435</v>
      </c>
      <c r="J922" s="169"/>
      <c r="K922" s="130" t="s">
        <v>440</v>
      </c>
      <c r="L922" s="130"/>
      <c r="M922" s="130" t="s">
        <v>11807</v>
      </c>
      <c r="N922" s="130"/>
      <c r="O922" s="130" t="s">
        <v>11773</v>
      </c>
      <c r="P922" s="130" t="s">
        <v>11809</v>
      </c>
      <c r="Q922" s="130" t="s">
        <v>11810</v>
      </c>
      <c r="R922" s="130" t="s">
        <v>12011</v>
      </c>
    </row>
    <row r="923" spans="1:18" ht="19.5" hidden="1" customHeight="1">
      <c r="A923" s="129">
        <v>25</v>
      </c>
      <c r="B923" s="130" t="s">
        <v>12029</v>
      </c>
      <c r="C923" s="130" t="s">
        <v>12030</v>
      </c>
      <c r="D923" s="130" t="s">
        <v>5728</v>
      </c>
      <c r="E923" s="130" t="s">
        <v>5709</v>
      </c>
      <c r="F923" s="167">
        <v>454086728</v>
      </c>
      <c r="G923" s="168">
        <v>412806117</v>
      </c>
      <c r="H923" s="130">
        <v>87.745000000000005</v>
      </c>
      <c r="I923" s="169">
        <v>18038098</v>
      </c>
      <c r="J923" s="169">
        <v>398125963</v>
      </c>
      <c r="K923" s="130" t="s">
        <v>12031</v>
      </c>
      <c r="L923" s="130"/>
      <c r="M923" s="130" t="s">
        <v>11826</v>
      </c>
      <c r="N923" s="130"/>
      <c r="O923" s="130" t="s">
        <v>11719</v>
      </c>
      <c r="P923" s="130" t="s">
        <v>11827</v>
      </c>
      <c r="Q923" s="130" t="s">
        <v>11833</v>
      </c>
      <c r="R923" s="130" t="s">
        <v>12011</v>
      </c>
    </row>
    <row r="924" spans="1:18" ht="19.5" hidden="1" customHeight="1">
      <c r="A924" s="129">
        <v>24</v>
      </c>
      <c r="B924" s="130" t="s">
        <v>12032</v>
      </c>
      <c r="C924" s="130" t="s">
        <v>12033</v>
      </c>
      <c r="D924" s="130" t="s">
        <v>5713</v>
      </c>
      <c r="E924" s="130" t="s">
        <v>5709</v>
      </c>
      <c r="F924" s="167">
        <v>522856000</v>
      </c>
      <c r="G924" s="168">
        <v>475323637</v>
      </c>
      <c r="H924" s="130">
        <v>87.745000000000005</v>
      </c>
      <c r="I924" s="169">
        <v>21502476</v>
      </c>
      <c r="J924" s="169">
        <v>417008327</v>
      </c>
      <c r="K924" s="130" t="s">
        <v>11831</v>
      </c>
      <c r="L924" s="130"/>
      <c r="M924" s="130" t="s">
        <v>11826</v>
      </c>
      <c r="N924" s="130"/>
      <c r="O924" s="130" t="s">
        <v>12034</v>
      </c>
      <c r="P924" s="130" t="s">
        <v>11833</v>
      </c>
      <c r="Q924" s="130" t="s">
        <v>11828</v>
      </c>
      <c r="R924" s="130" t="s">
        <v>12011</v>
      </c>
    </row>
    <row r="925" spans="1:18" ht="19.5" hidden="1" customHeight="1">
      <c r="A925" s="129">
        <v>23</v>
      </c>
      <c r="B925" s="130" t="s">
        <v>11864</v>
      </c>
      <c r="C925" s="130" t="s">
        <v>11863</v>
      </c>
      <c r="D925" s="130" t="s">
        <v>5728</v>
      </c>
      <c r="E925" s="130" t="s">
        <v>5730</v>
      </c>
      <c r="F925" s="167"/>
      <c r="G925" s="168"/>
      <c r="H925" s="130"/>
      <c r="I925" s="169"/>
      <c r="J925" s="169"/>
      <c r="K925" s="130" t="s">
        <v>11865</v>
      </c>
      <c r="L925" s="130" t="s">
        <v>11827</v>
      </c>
      <c r="M925" s="130" t="s">
        <v>11866</v>
      </c>
      <c r="N925" s="130"/>
      <c r="O925" s="130"/>
      <c r="P925" s="130" t="s">
        <v>11867</v>
      </c>
      <c r="Q925" s="130" t="s">
        <v>11867</v>
      </c>
      <c r="R925" s="130" t="s">
        <v>11768</v>
      </c>
    </row>
    <row r="926" spans="1:18" ht="19.5" hidden="1" customHeight="1">
      <c r="A926" s="129">
        <v>22</v>
      </c>
      <c r="B926" s="130" t="s">
        <v>11805</v>
      </c>
      <c r="C926" s="130" t="s">
        <v>11804</v>
      </c>
      <c r="D926" s="130" t="s">
        <v>5713</v>
      </c>
      <c r="E926" s="130" t="s">
        <v>5709</v>
      </c>
      <c r="F926" s="167">
        <v>322816000</v>
      </c>
      <c r="G926" s="168">
        <v>293469091</v>
      </c>
      <c r="H926" s="130">
        <v>87.745000000000005</v>
      </c>
      <c r="I926" s="169">
        <v>11538855</v>
      </c>
      <c r="J926" s="169">
        <v>258112661</v>
      </c>
      <c r="K926" s="130" t="s">
        <v>11806</v>
      </c>
      <c r="L926" s="130"/>
      <c r="M926" s="130" t="s">
        <v>11807</v>
      </c>
      <c r="N926" s="130"/>
      <c r="O926" s="130" t="s">
        <v>11808</v>
      </c>
      <c r="P926" s="130" t="s">
        <v>11809</v>
      </c>
      <c r="Q926" s="130" t="s">
        <v>11810</v>
      </c>
      <c r="R926" s="130" t="s">
        <v>11768</v>
      </c>
    </row>
    <row r="927" spans="1:18" ht="19.5" hidden="1" customHeight="1">
      <c r="A927" s="129">
        <v>21</v>
      </c>
      <c r="B927" s="130" t="s">
        <v>11819</v>
      </c>
      <c r="C927" s="130" t="s">
        <v>11818</v>
      </c>
      <c r="D927" s="130" t="s">
        <v>5713</v>
      </c>
      <c r="E927" s="130" t="s">
        <v>5709</v>
      </c>
      <c r="F927" s="167">
        <v>290488000</v>
      </c>
      <c r="G927" s="168">
        <v>264080000</v>
      </c>
      <c r="H927" s="130">
        <v>87.745000000000005</v>
      </c>
      <c r="I927" s="169">
        <v>15239168</v>
      </c>
      <c r="J927" s="169">
        <v>223315346</v>
      </c>
      <c r="K927" s="130" t="s">
        <v>11820</v>
      </c>
      <c r="L927" s="130"/>
      <c r="M927" s="130" t="s">
        <v>11807</v>
      </c>
      <c r="N927" s="130"/>
      <c r="O927" s="130" t="s">
        <v>11821</v>
      </c>
      <c r="P927" s="130" t="s">
        <v>11822</v>
      </c>
      <c r="Q927" s="130" t="s">
        <v>11823</v>
      </c>
      <c r="R927" s="130" t="s">
        <v>11768</v>
      </c>
    </row>
    <row r="928" spans="1:18" ht="19.5" hidden="1" customHeight="1">
      <c r="A928" s="129">
        <v>19</v>
      </c>
      <c r="B928" s="130" t="s">
        <v>11875</v>
      </c>
      <c r="C928" s="130" t="s">
        <v>11874</v>
      </c>
      <c r="D928" s="130" t="s">
        <v>5728</v>
      </c>
      <c r="E928" s="130" t="s">
        <v>5730</v>
      </c>
      <c r="F928" s="167"/>
      <c r="G928" s="168"/>
      <c r="H928" s="130"/>
      <c r="I928" s="169"/>
      <c r="J928" s="169"/>
      <c r="K928" s="130" t="s">
        <v>11870</v>
      </c>
      <c r="L928" s="130" t="s">
        <v>11813</v>
      </c>
      <c r="M928" s="130" t="s">
        <v>11871</v>
      </c>
      <c r="N928" s="130"/>
      <c r="O928" s="130"/>
      <c r="P928" s="130" t="s">
        <v>11872</v>
      </c>
      <c r="Q928" s="130" t="s">
        <v>11873</v>
      </c>
      <c r="R928" s="130" t="s">
        <v>11750</v>
      </c>
    </row>
    <row r="929" spans="1:18" ht="19.5" hidden="1" customHeight="1">
      <c r="A929" s="129">
        <v>16</v>
      </c>
      <c r="B929" s="130" t="s">
        <v>12035</v>
      </c>
      <c r="C929" s="130" t="s">
        <v>12036</v>
      </c>
      <c r="D929" s="130" t="s">
        <v>12037</v>
      </c>
      <c r="E929" s="130" t="s">
        <v>5709</v>
      </c>
      <c r="F929" s="167"/>
      <c r="G929" s="168">
        <v>386560000</v>
      </c>
      <c r="H929" s="130"/>
      <c r="I929" s="169"/>
      <c r="J929" s="169"/>
      <c r="K929" s="130" t="s">
        <v>4814</v>
      </c>
      <c r="L929" s="130"/>
      <c r="M929" s="130" t="s">
        <v>12038</v>
      </c>
      <c r="N929" s="130" t="s">
        <v>12038</v>
      </c>
      <c r="O929" s="130"/>
      <c r="P929" s="130" t="s">
        <v>12038</v>
      </c>
      <c r="Q929" s="130" t="s">
        <v>12039</v>
      </c>
      <c r="R929" s="130" t="s">
        <v>11798</v>
      </c>
    </row>
    <row r="930" spans="1:18" ht="19.5" hidden="1" customHeight="1">
      <c r="A930" s="129">
        <v>15</v>
      </c>
      <c r="B930" s="130" t="s">
        <v>12040</v>
      </c>
      <c r="C930" s="130" t="s">
        <v>12041</v>
      </c>
      <c r="D930" s="130" t="s">
        <v>11960</v>
      </c>
      <c r="E930" s="130" t="s">
        <v>5709</v>
      </c>
      <c r="F930" s="167">
        <v>228481000</v>
      </c>
      <c r="G930" s="168">
        <v>207710000</v>
      </c>
      <c r="H930" s="130">
        <v>87.745000000000005</v>
      </c>
      <c r="I930" s="169">
        <v>8315822</v>
      </c>
      <c r="J930" s="169">
        <v>178115042</v>
      </c>
      <c r="K930" s="130" t="s">
        <v>345</v>
      </c>
      <c r="L930" s="130"/>
      <c r="M930" s="130" t="s">
        <v>11807</v>
      </c>
      <c r="N930" s="130"/>
      <c r="O930" s="130" t="s">
        <v>11773</v>
      </c>
      <c r="P930" s="130" t="s">
        <v>11809</v>
      </c>
      <c r="Q930" s="130" t="s">
        <v>11810</v>
      </c>
      <c r="R930" s="130" t="s">
        <v>11798</v>
      </c>
    </row>
    <row r="931" spans="1:18" ht="19.5" hidden="1" customHeight="1">
      <c r="A931" s="129">
        <v>14</v>
      </c>
      <c r="B931" s="130" t="s">
        <v>11815</v>
      </c>
      <c r="C931" s="130" t="s">
        <v>11814</v>
      </c>
      <c r="D931" s="130" t="s">
        <v>5728</v>
      </c>
      <c r="E931" s="130" t="s">
        <v>5733</v>
      </c>
      <c r="F931" s="167"/>
      <c r="G931" s="168">
        <v>611545454</v>
      </c>
      <c r="H931" s="130"/>
      <c r="I931" s="169"/>
      <c r="J931" s="169"/>
      <c r="K931" s="130" t="s">
        <v>5323</v>
      </c>
      <c r="L931" s="130" t="s">
        <v>11773</v>
      </c>
      <c r="M931" s="130" t="s">
        <v>11816</v>
      </c>
      <c r="N931" s="130"/>
      <c r="O931" s="130"/>
      <c r="P931" s="130" t="s">
        <v>11817</v>
      </c>
      <c r="Q931" s="130" t="s">
        <v>11817</v>
      </c>
      <c r="R931" s="130" t="s">
        <v>11798</v>
      </c>
    </row>
    <row r="932" spans="1:18" ht="19.5" hidden="1" customHeight="1">
      <c r="A932" s="129">
        <v>12</v>
      </c>
      <c r="B932" s="130" t="s">
        <v>11859</v>
      </c>
      <c r="C932" s="130" t="s">
        <v>11858</v>
      </c>
      <c r="D932" s="130" t="s">
        <v>9733</v>
      </c>
      <c r="E932" s="130" t="s">
        <v>11837</v>
      </c>
      <c r="F932" s="167"/>
      <c r="G932" s="168"/>
      <c r="H932" s="130"/>
      <c r="I932" s="169"/>
      <c r="J932" s="169"/>
      <c r="K932" s="130" t="s">
        <v>11852</v>
      </c>
      <c r="L932" s="130" t="s">
        <v>11856</v>
      </c>
      <c r="M932" s="130" t="s">
        <v>11853</v>
      </c>
      <c r="N932" s="130"/>
      <c r="O932" s="130"/>
      <c r="P932" s="130" t="s">
        <v>11860</v>
      </c>
      <c r="Q932" s="130" t="s">
        <v>11860</v>
      </c>
      <c r="R932" s="130" t="s">
        <v>11723</v>
      </c>
    </row>
    <row r="933" spans="1:18" ht="19.5" hidden="1" customHeight="1">
      <c r="A933" s="129">
        <v>11</v>
      </c>
      <c r="B933" s="130" t="s">
        <v>11851</v>
      </c>
      <c r="C933" s="130" t="s">
        <v>11850</v>
      </c>
      <c r="D933" s="130" t="s">
        <v>9733</v>
      </c>
      <c r="E933" s="130" t="s">
        <v>11837</v>
      </c>
      <c r="F933" s="167"/>
      <c r="G933" s="168"/>
      <c r="H933" s="130"/>
      <c r="I933" s="169"/>
      <c r="J933" s="169"/>
      <c r="K933" s="130" t="s">
        <v>11852</v>
      </c>
      <c r="L933" s="130"/>
      <c r="M933" s="130" t="s">
        <v>11853</v>
      </c>
      <c r="N933" s="130"/>
      <c r="O933" s="130"/>
      <c r="P933" s="130" t="s">
        <v>11853</v>
      </c>
      <c r="Q933" s="130" t="s">
        <v>11853</v>
      </c>
      <c r="R933" s="130" t="s">
        <v>11723</v>
      </c>
    </row>
    <row r="934" spans="1:18" ht="19.5" hidden="1" customHeight="1">
      <c r="A934" s="129">
        <v>10</v>
      </c>
      <c r="B934" s="130" t="s">
        <v>11696</v>
      </c>
      <c r="C934" s="130" t="s">
        <v>11811</v>
      </c>
      <c r="D934" s="130" t="s">
        <v>5713</v>
      </c>
      <c r="E934" s="130" t="s">
        <v>5709</v>
      </c>
      <c r="F934" s="167"/>
      <c r="G934" s="168">
        <v>106363637</v>
      </c>
      <c r="H934" s="130"/>
      <c r="I934" s="169"/>
      <c r="J934" s="169"/>
      <c r="K934" s="130" t="s">
        <v>11698</v>
      </c>
      <c r="L934" s="130" t="s">
        <v>11765</v>
      </c>
      <c r="M934" s="130" t="s">
        <v>11807</v>
      </c>
      <c r="N934" s="130"/>
      <c r="O934" s="130" t="s">
        <v>11812</v>
      </c>
      <c r="P934" s="130" t="s">
        <v>11810</v>
      </c>
      <c r="Q934" s="130" t="s">
        <v>11813</v>
      </c>
      <c r="R934" s="130" t="s">
        <v>11725</v>
      </c>
    </row>
    <row r="935" spans="1:18" ht="19.5" hidden="1" customHeight="1">
      <c r="A935" s="129">
        <v>8</v>
      </c>
      <c r="B935" s="130" t="s">
        <v>11825</v>
      </c>
      <c r="C935" s="130" t="s">
        <v>11824</v>
      </c>
      <c r="D935" s="130" t="s">
        <v>5713</v>
      </c>
      <c r="E935" s="130" t="s">
        <v>5711</v>
      </c>
      <c r="F935" s="167">
        <v>12194031000</v>
      </c>
      <c r="G935" s="168">
        <v>11085483000</v>
      </c>
      <c r="H935" s="130"/>
      <c r="I935" s="169"/>
      <c r="J935" s="169"/>
      <c r="K935" s="130" t="s">
        <v>9633</v>
      </c>
      <c r="L935" s="130"/>
      <c r="M935" s="130"/>
      <c r="N935" s="130" t="s">
        <v>11826</v>
      </c>
      <c r="O935" s="130" t="s">
        <v>11787</v>
      </c>
      <c r="P935" s="130" t="s">
        <v>11827</v>
      </c>
      <c r="Q935" s="130" t="s">
        <v>11828</v>
      </c>
      <c r="R935" s="130" t="s">
        <v>11725</v>
      </c>
    </row>
    <row r="936" spans="1:18" ht="19.5" hidden="1" customHeight="1">
      <c r="A936" s="129">
        <v>7</v>
      </c>
      <c r="B936" s="130" t="s">
        <v>12042</v>
      </c>
      <c r="C936" s="130" t="s">
        <v>12043</v>
      </c>
      <c r="D936" s="130" t="s">
        <v>12044</v>
      </c>
      <c r="E936" s="130" t="s">
        <v>5711</v>
      </c>
      <c r="F936" s="167"/>
      <c r="G936" s="168">
        <v>1744636364</v>
      </c>
      <c r="H936" s="130"/>
      <c r="I936" s="169">
        <v>0</v>
      </c>
      <c r="J936" s="169"/>
      <c r="K936" s="130" t="s">
        <v>434</v>
      </c>
      <c r="L936" s="130"/>
      <c r="M936" s="130" t="s">
        <v>11807</v>
      </c>
      <c r="N936" s="130" t="s">
        <v>11807</v>
      </c>
      <c r="O936" s="130" t="s">
        <v>12045</v>
      </c>
      <c r="P936" s="130" t="s">
        <v>11809</v>
      </c>
      <c r="Q936" s="130" t="s">
        <v>11810</v>
      </c>
      <c r="R936" s="130" t="s">
        <v>11788</v>
      </c>
    </row>
    <row r="937" spans="1:18" ht="19.5" hidden="1" customHeight="1">
      <c r="A937" s="129">
        <v>6</v>
      </c>
      <c r="B937" s="130" t="s">
        <v>11855</v>
      </c>
      <c r="C937" s="130" t="s">
        <v>11854</v>
      </c>
      <c r="D937" s="130" t="s">
        <v>9733</v>
      </c>
      <c r="E937" s="130" t="s">
        <v>11837</v>
      </c>
      <c r="F937" s="167"/>
      <c r="G937" s="168"/>
      <c r="H937" s="130"/>
      <c r="I937" s="169"/>
      <c r="J937" s="169"/>
      <c r="K937" s="130" t="s">
        <v>11852</v>
      </c>
      <c r="L937" s="130" t="s">
        <v>11856</v>
      </c>
      <c r="M937" s="130" t="s">
        <v>11853</v>
      </c>
      <c r="N937" s="130"/>
      <c r="O937" s="130"/>
      <c r="P937" s="130" t="s">
        <v>11853</v>
      </c>
      <c r="Q937" s="130" t="s">
        <v>11853</v>
      </c>
      <c r="R937" s="130" t="s">
        <v>11857</v>
      </c>
    </row>
    <row r="938" spans="1:18" ht="19.5" hidden="1" customHeight="1">
      <c r="A938" s="129">
        <v>5</v>
      </c>
      <c r="B938" s="130" t="s">
        <v>11862</v>
      </c>
      <c r="C938" s="130" t="s">
        <v>11861</v>
      </c>
      <c r="D938" s="130" t="s">
        <v>9733</v>
      </c>
      <c r="E938" s="130" t="s">
        <v>11837</v>
      </c>
      <c r="F938" s="167"/>
      <c r="G938" s="168"/>
      <c r="H938" s="130"/>
      <c r="I938" s="169"/>
      <c r="J938" s="169"/>
      <c r="K938" s="130" t="s">
        <v>11852</v>
      </c>
      <c r="L938" s="130" t="s">
        <v>11856</v>
      </c>
      <c r="M938" s="130" t="s">
        <v>11853</v>
      </c>
      <c r="N938" s="130"/>
      <c r="O938" s="130"/>
      <c r="P938" s="130" t="s">
        <v>11860</v>
      </c>
      <c r="Q938" s="130" t="s">
        <v>11860</v>
      </c>
      <c r="R938" s="130" t="s">
        <v>11857</v>
      </c>
    </row>
    <row r="939" spans="1:18" ht="19.5" hidden="1" customHeight="1">
      <c r="A939" s="129">
        <v>4</v>
      </c>
      <c r="B939" s="130" t="s">
        <v>11835</v>
      </c>
      <c r="C939" s="130" t="s">
        <v>11834</v>
      </c>
      <c r="D939" s="130" t="s">
        <v>11836</v>
      </c>
      <c r="E939" s="130" t="s">
        <v>11837</v>
      </c>
      <c r="F939" s="167"/>
      <c r="G939" s="168"/>
      <c r="H939" s="130"/>
      <c r="I939" s="169"/>
      <c r="J939" s="169"/>
      <c r="K939" s="130" t="s">
        <v>11838</v>
      </c>
      <c r="L939" s="130" t="s">
        <v>11839</v>
      </c>
      <c r="M939" s="130" t="s">
        <v>11840</v>
      </c>
      <c r="N939" s="130"/>
      <c r="O939" s="130"/>
      <c r="P939" s="130" t="s">
        <v>11813</v>
      </c>
      <c r="Q939" s="130" t="s">
        <v>11813</v>
      </c>
      <c r="R939" s="130" t="s">
        <v>11762</v>
      </c>
    </row>
    <row r="940" spans="1:18" ht="19.5" hidden="1" customHeight="1">
      <c r="A940" s="129">
        <v>3</v>
      </c>
      <c r="B940" s="130" t="s">
        <v>11842</v>
      </c>
      <c r="C940" s="130" t="s">
        <v>11841</v>
      </c>
      <c r="D940" s="130" t="s">
        <v>5713</v>
      </c>
      <c r="E940" s="130" t="s">
        <v>5733</v>
      </c>
      <c r="F940" s="167"/>
      <c r="G940" s="168"/>
      <c r="H940" s="130"/>
      <c r="I940" s="169"/>
      <c r="J940" s="169"/>
      <c r="K940" s="130" t="s">
        <v>11843</v>
      </c>
      <c r="L940" s="130" t="s">
        <v>11844</v>
      </c>
      <c r="M940" s="130" t="s">
        <v>11845</v>
      </c>
      <c r="N940" s="130"/>
      <c r="O940" s="130"/>
      <c r="P940" s="130" t="s">
        <v>11846</v>
      </c>
      <c r="Q940" s="130" t="s">
        <v>11846</v>
      </c>
      <c r="R940" s="130" t="s">
        <v>11847</v>
      </c>
    </row>
    <row r="941" spans="1:18" ht="19.5" hidden="1" customHeight="1">
      <c r="A941" s="129">
        <v>2</v>
      </c>
      <c r="B941" s="130" t="s">
        <v>11849</v>
      </c>
      <c r="C941" s="130" t="s">
        <v>11848</v>
      </c>
      <c r="D941" s="130" t="s">
        <v>5713</v>
      </c>
      <c r="E941" s="130" t="s">
        <v>5733</v>
      </c>
      <c r="F941" s="167"/>
      <c r="G941" s="168"/>
      <c r="H941" s="130"/>
      <c r="I941" s="169"/>
      <c r="J941" s="169"/>
      <c r="K941" s="130" t="s">
        <v>11843</v>
      </c>
      <c r="L941" s="130" t="s">
        <v>11844</v>
      </c>
      <c r="M941" s="130" t="s">
        <v>11845</v>
      </c>
      <c r="N941" s="130"/>
      <c r="O941" s="130"/>
      <c r="P941" s="130" t="s">
        <v>11846</v>
      </c>
      <c r="Q941" s="130" t="s">
        <v>11846</v>
      </c>
      <c r="R941" s="130" t="s">
        <v>11847</v>
      </c>
    </row>
    <row r="942" spans="1:18" ht="19.5" hidden="1" customHeight="1">
      <c r="A942" s="129">
        <v>1</v>
      </c>
      <c r="B942" s="130" t="s">
        <v>11318</v>
      </c>
      <c r="C942" s="130" t="s">
        <v>11317</v>
      </c>
      <c r="D942" s="130" t="s">
        <v>11310</v>
      </c>
      <c r="E942" s="130" t="s">
        <v>5711</v>
      </c>
      <c r="F942" s="167"/>
      <c r="G942" s="168">
        <v>305160194952</v>
      </c>
      <c r="H942" s="130"/>
      <c r="I942" s="169"/>
      <c r="J942" s="169"/>
      <c r="K942" s="130" t="s">
        <v>11311</v>
      </c>
      <c r="L942" s="130" t="s">
        <v>9555</v>
      </c>
      <c r="M942" s="130" t="s">
        <v>11319</v>
      </c>
      <c r="N942" s="130" t="s">
        <v>9586</v>
      </c>
      <c r="O942" s="130" t="s">
        <v>11320</v>
      </c>
      <c r="P942" s="130" t="s">
        <v>11321</v>
      </c>
      <c r="Q942" s="130" t="s">
        <v>11322</v>
      </c>
      <c r="R942" s="130" t="s">
        <v>11323</v>
      </c>
    </row>
    <row r="943" spans="1:18" ht="19.5" hidden="1" customHeight="1">
      <c r="A943" s="129">
        <v>61</v>
      </c>
      <c r="B943" s="130" t="s">
        <v>12047</v>
      </c>
      <c r="C943" s="130" t="s">
        <v>12048</v>
      </c>
      <c r="D943" s="130" t="s">
        <v>5713</v>
      </c>
      <c r="E943" s="130" t="s">
        <v>5709</v>
      </c>
      <c r="F943" s="167">
        <v>2347607237</v>
      </c>
      <c r="G943" s="168">
        <v>2134188399</v>
      </c>
      <c r="H943" s="130">
        <v>86.745000000000005</v>
      </c>
      <c r="I943" s="169">
        <v>139930729</v>
      </c>
      <c r="J943" s="169">
        <v>2084514775</v>
      </c>
      <c r="K943" s="130" t="s">
        <v>12049</v>
      </c>
      <c r="L943" s="130"/>
      <c r="M943" s="130" t="s">
        <v>12023</v>
      </c>
      <c r="N943" s="130"/>
      <c r="O943" s="130" t="s">
        <v>12050</v>
      </c>
      <c r="P943" s="130" t="s">
        <v>12051</v>
      </c>
      <c r="Q943" s="130" t="s">
        <v>12052</v>
      </c>
      <c r="R943" s="130" t="s">
        <v>12053</v>
      </c>
    </row>
    <row r="944" spans="1:18" ht="19.5" hidden="1" customHeight="1">
      <c r="A944" s="129">
        <v>60</v>
      </c>
      <c r="B944" s="130" t="s">
        <v>12054</v>
      </c>
      <c r="C944" s="130" t="s">
        <v>12055</v>
      </c>
      <c r="D944" s="130" t="s">
        <v>5713</v>
      </c>
      <c r="E944" s="130" t="s">
        <v>5709</v>
      </c>
      <c r="F944" s="167">
        <v>290940000</v>
      </c>
      <c r="G944" s="168">
        <v>264490909</v>
      </c>
      <c r="H944" s="130">
        <v>87.745000000000005</v>
      </c>
      <c r="I944" s="169">
        <v>7630015</v>
      </c>
      <c r="J944" s="169">
        <v>239856059</v>
      </c>
      <c r="K944" s="130" t="s">
        <v>414</v>
      </c>
      <c r="L944" s="130"/>
      <c r="M944" s="130" t="s">
        <v>12023</v>
      </c>
      <c r="N944" s="130"/>
      <c r="O944" s="130" t="s">
        <v>12024</v>
      </c>
      <c r="P944" s="130" t="s">
        <v>12051</v>
      </c>
      <c r="Q944" s="130" t="s">
        <v>12052</v>
      </c>
      <c r="R944" s="130" t="s">
        <v>12053</v>
      </c>
    </row>
    <row r="945" spans="1:18" ht="19.5" hidden="1" customHeight="1">
      <c r="A945" s="129">
        <v>58</v>
      </c>
      <c r="B945" s="130" t="s">
        <v>12062</v>
      </c>
      <c r="C945" s="130" t="s">
        <v>12063</v>
      </c>
      <c r="D945" s="130" t="s">
        <v>5728</v>
      </c>
      <c r="E945" s="130" t="s">
        <v>5709</v>
      </c>
      <c r="F945" s="167">
        <v>528833000</v>
      </c>
      <c r="G945" s="168">
        <v>480757273</v>
      </c>
      <c r="H945" s="130">
        <v>87.745000000000005</v>
      </c>
      <c r="I945" s="169">
        <v>13912775</v>
      </c>
      <c r="J945" s="169">
        <v>461246597</v>
      </c>
      <c r="K945" s="130" t="s">
        <v>12064</v>
      </c>
      <c r="L945" s="130"/>
      <c r="M945" s="130" t="s">
        <v>12023</v>
      </c>
      <c r="N945" s="130"/>
      <c r="O945" s="130" t="s">
        <v>11913</v>
      </c>
      <c r="P945" s="130" t="s">
        <v>12051</v>
      </c>
      <c r="Q945" s="130" t="s">
        <v>12052</v>
      </c>
      <c r="R945" s="130" t="s">
        <v>12053</v>
      </c>
    </row>
    <row r="946" spans="1:18" ht="19.5" hidden="1" customHeight="1">
      <c r="A946" s="129">
        <v>55</v>
      </c>
      <c r="B946" s="130" t="s">
        <v>12072</v>
      </c>
      <c r="C946" s="130" t="s">
        <v>12073</v>
      </c>
      <c r="D946" s="130" t="s">
        <v>5844</v>
      </c>
      <c r="E946" s="130" t="s">
        <v>5709</v>
      </c>
      <c r="F946" s="167">
        <v>535006000</v>
      </c>
      <c r="G946" s="168">
        <v>486369091</v>
      </c>
      <c r="H946" s="130">
        <v>87.745000000000005</v>
      </c>
      <c r="I946" s="169">
        <v>23895522</v>
      </c>
      <c r="J946" s="169">
        <v>456682880</v>
      </c>
      <c r="K946" s="130" t="s">
        <v>501</v>
      </c>
      <c r="L946" s="130"/>
      <c r="M946" s="130" t="s">
        <v>12023</v>
      </c>
      <c r="N946" s="130"/>
      <c r="O946" s="130" t="s">
        <v>11866</v>
      </c>
      <c r="P946" s="130" t="s">
        <v>12051</v>
      </c>
      <c r="Q946" s="130" t="s">
        <v>12052</v>
      </c>
      <c r="R946" s="130" t="s">
        <v>12053</v>
      </c>
    </row>
    <row r="947" spans="1:18" ht="19.5" hidden="1" customHeight="1">
      <c r="A947" s="129">
        <v>54</v>
      </c>
      <c r="B947" s="130" t="s">
        <v>12074</v>
      </c>
      <c r="C947" s="130" t="s">
        <v>12075</v>
      </c>
      <c r="D947" s="130" t="s">
        <v>5713</v>
      </c>
      <c r="E947" s="130" t="s">
        <v>5709</v>
      </c>
      <c r="F947" s="167"/>
      <c r="G947" s="168"/>
      <c r="H947" s="130"/>
      <c r="I947" s="169"/>
      <c r="J947" s="169"/>
      <c r="K947" s="130" t="s">
        <v>12076</v>
      </c>
      <c r="L947" s="130" t="s">
        <v>11873</v>
      </c>
      <c r="M947" s="130" t="s">
        <v>12077</v>
      </c>
      <c r="N947" s="130"/>
      <c r="O947" s="130"/>
      <c r="P947" s="130" t="s">
        <v>11891</v>
      </c>
      <c r="Q947" s="130" t="s">
        <v>11891</v>
      </c>
      <c r="R947" s="130" t="s">
        <v>12053</v>
      </c>
    </row>
    <row r="948" spans="1:18" ht="19.5" hidden="1" customHeight="1">
      <c r="A948" s="129">
        <v>53</v>
      </c>
      <c r="B948" s="130" t="s">
        <v>12078</v>
      </c>
      <c r="C948" s="130" t="s">
        <v>12079</v>
      </c>
      <c r="D948" s="130" t="s">
        <v>6164</v>
      </c>
      <c r="E948" s="130" t="s">
        <v>5709</v>
      </c>
      <c r="F948" s="167">
        <v>717732000</v>
      </c>
      <c r="G948" s="168">
        <v>652483637</v>
      </c>
      <c r="H948" s="130">
        <v>87.745000000000005</v>
      </c>
      <c r="I948" s="169">
        <v>30958026</v>
      </c>
      <c r="J948" s="169">
        <v>624033406</v>
      </c>
      <c r="K948" s="130" t="s">
        <v>343</v>
      </c>
      <c r="L948" s="130"/>
      <c r="M948" s="130" t="s">
        <v>11924</v>
      </c>
      <c r="N948" s="130"/>
      <c r="O948" s="130" t="s">
        <v>12080</v>
      </c>
      <c r="P948" s="130" t="s">
        <v>12081</v>
      </c>
      <c r="Q948" s="130" t="s">
        <v>12082</v>
      </c>
      <c r="R948" s="130" t="s">
        <v>12083</v>
      </c>
    </row>
    <row r="949" spans="1:18" ht="19.5" hidden="1" customHeight="1">
      <c r="A949" s="129">
        <v>52</v>
      </c>
      <c r="B949" s="130" t="s">
        <v>12084</v>
      </c>
      <c r="C949" s="130" t="s">
        <v>12085</v>
      </c>
      <c r="D949" s="130" t="s">
        <v>5844</v>
      </c>
      <c r="E949" s="130" t="s">
        <v>5709</v>
      </c>
      <c r="F949" s="167">
        <v>685449000</v>
      </c>
      <c r="G949" s="168">
        <v>623135455</v>
      </c>
      <c r="H949" s="130">
        <v>87.745000000000005</v>
      </c>
      <c r="I949" s="169">
        <v>39400912</v>
      </c>
      <c r="J949" s="169">
        <v>593159497</v>
      </c>
      <c r="K949" s="130" t="s">
        <v>4814</v>
      </c>
      <c r="L949" s="130"/>
      <c r="M949" s="130" t="s">
        <v>11924</v>
      </c>
      <c r="N949" s="130"/>
      <c r="O949" s="130" t="s">
        <v>12086</v>
      </c>
      <c r="P949" s="130" t="s">
        <v>12081</v>
      </c>
      <c r="Q949" s="130" t="s">
        <v>12082</v>
      </c>
      <c r="R949" s="130" t="s">
        <v>12083</v>
      </c>
    </row>
    <row r="950" spans="1:18" ht="19.5" hidden="1" customHeight="1">
      <c r="A950" s="129">
        <v>51</v>
      </c>
      <c r="B950" s="130" t="s">
        <v>12087</v>
      </c>
      <c r="C950" s="130" t="s">
        <v>12088</v>
      </c>
      <c r="D950" s="130" t="s">
        <v>6268</v>
      </c>
      <c r="E950" s="130" t="s">
        <v>5709</v>
      </c>
      <c r="F950" s="167">
        <v>626878000</v>
      </c>
      <c r="G950" s="168">
        <v>569889091</v>
      </c>
      <c r="H950" s="130">
        <v>87.745000000000005</v>
      </c>
      <c r="I950" s="169">
        <v>25995932</v>
      </c>
      <c r="J950" s="169">
        <v>560759517</v>
      </c>
      <c r="K950" s="130" t="s">
        <v>4814</v>
      </c>
      <c r="L950" s="130"/>
      <c r="M950" s="130" t="s">
        <v>11924</v>
      </c>
      <c r="N950" s="130"/>
      <c r="O950" s="130" t="s">
        <v>12089</v>
      </c>
      <c r="P950" s="130" t="s">
        <v>11926</v>
      </c>
      <c r="Q950" s="130" t="s">
        <v>11871</v>
      </c>
      <c r="R950" s="130" t="s">
        <v>12083</v>
      </c>
    </row>
    <row r="951" spans="1:18" ht="19.5" hidden="1" customHeight="1">
      <c r="A951" s="129">
        <v>49</v>
      </c>
      <c r="B951" s="130" t="s">
        <v>12095</v>
      </c>
      <c r="C951" s="130" t="s">
        <v>12096</v>
      </c>
      <c r="D951" s="130" t="s">
        <v>5713</v>
      </c>
      <c r="E951" s="130" t="s">
        <v>5709</v>
      </c>
      <c r="F951" s="167">
        <v>818879000</v>
      </c>
      <c r="G951" s="168">
        <v>744435455</v>
      </c>
      <c r="H951" s="130">
        <v>87.745000000000005</v>
      </c>
      <c r="I951" s="169">
        <v>46849260</v>
      </c>
      <c r="J951" s="169">
        <v>690713920</v>
      </c>
      <c r="K951" s="130" t="s">
        <v>550</v>
      </c>
      <c r="L951" s="130"/>
      <c r="M951" s="130" t="s">
        <v>11924</v>
      </c>
      <c r="N951" s="130"/>
      <c r="O951" s="130" t="s">
        <v>11913</v>
      </c>
      <c r="P951" s="130" t="s">
        <v>11926</v>
      </c>
      <c r="Q951" s="130" t="s">
        <v>11871</v>
      </c>
      <c r="R951" s="130" t="s">
        <v>12083</v>
      </c>
    </row>
    <row r="952" spans="1:18" ht="19.5" hidden="1" customHeight="1">
      <c r="A952" s="129">
        <v>47</v>
      </c>
      <c r="B952" s="130" t="s">
        <v>12101</v>
      </c>
      <c r="C952" s="130" t="s">
        <v>12102</v>
      </c>
      <c r="D952" s="130" t="s">
        <v>5713</v>
      </c>
      <c r="E952" s="130" t="s">
        <v>5709</v>
      </c>
      <c r="F952" s="167">
        <v>80845000</v>
      </c>
      <c r="G952" s="168">
        <v>73495454</v>
      </c>
      <c r="H952" s="130">
        <v>87.745000000000005</v>
      </c>
      <c r="I952" s="169">
        <v>3147197</v>
      </c>
      <c r="J952" s="169">
        <v>59176296</v>
      </c>
      <c r="K952" s="130" t="s">
        <v>12103</v>
      </c>
      <c r="L952" s="130"/>
      <c r="M952" s="130" t="s">
        <v>11924</v>
      </c>
      <c r="N952" s="130"/>
      <c r="O952" s="130" t="s">
        <v>11947</v>
      </c>
      <c r="P952" s="130" t="s">
        <v>12081</v>
      </c>
      <c r="Q952" s="130" t="s">
        <v>12082</v>
      </c>
      <c r="R952" s="130" t="s">
        <v>12083</v>
      </c>
    </row>
    <row r="953" spans="1:18" ht="19.5" hidden="1" customHeight="1">
      <c r="A953" s="129">
        <v>46</v>
      </c>
      <c r="B953" s="130" t="s">
        <v>12104</v>
      </c>
      <c r="C953" s="130" t="s">
        <v>12105</v>
      </c>
      <c r="D953" s="130" t="s">
        <v>5713</v>
      </c>
      <c r="E953" s="130" t="s">
        <v>5709</v>
      </c>
      <c r="F953" s="167">
        <v>392000000</v>
      </c>
      <c r="G953" s="168">
        <v>363636364</v>
      </c>
      <c r="H953" s="130">
        <v>87.745000000000005</v>
      </c>
      <c r="I953" s="169">
        <v>17371514</v>
      </c>
      <c r="J953" s="169">
        <v>248911372</v>
      </c>
      <c r="K953" s="130" t="s">
        <v>360</v>
      </c>
      <c r="L953" s="130"/>
      <c r="M953" s="130" t="s">
        <v>11977</v>
      </c>
      <c r="N953" s="130"/>
      <c r="O953" s="130" t="s">
        <v>12024</v>
      </c>
      <c r="P953" s="130" t="s">
        <v>12100</v>
      </c>
      <c r="Q953" s="130" t="s">
        <v>11978</v>
      </c>
      <c r="R953" s="130" t="s">
        <v>12083</v>
      </c>
    </row>
    <row r="954" spans="1:18" ht="19.5" hidden="1" customHeight="1">
      <c r="A954" s="129">
        <v>43</v>
      </c>
      <c r="B954" s="130" t="s">
        <v>12114</v>
      </c>
      <c r="C954" s="130" t="s">
        <v>12115</v>
      </c>
      <c r="D954" s="130" t="s">
        <v>6177</v>
      </c>
      <c r="E954" s="130" t="s">
        <v>5709</v>
      </c>
      <c r="F954" s="167">
        <v>350346700</v>
      </c>
      <c r="G954" s="168">
        <v>318497000</v>
      </c>
      <c r="H954" s="130">
        <v>87.745000000000005</v>
      </c>
      <c r="I954" s="169">
        <v>18008487</v>
      </c>
      <c r="J954" s="169">
        <v>292130220</v>
      </c>
      <c r="K954" s="130" t="s">
        <v>12031</v>
      </c>
      <c r="L954" s="130"/>
      <c r="M954" s="130" t="s">
        <v>12023</v>
      </c>
      <c r="N954" s="130"/>
      <c r="O954" s="130" t="s">
        <v>11321</v>
      </c>
      <c r="P954" s="130" t="s">
        <v>12051</v>
      </c>
      <c r="Q954" s="130" t="s">
        <v>12052</v>
      </c>
      <c r="R954" s="130" t="s">
        <v>12083</v>
      </c>
    </row>
    <row r="955" spans="1:18" ht="19.5" hidden="1" customHeight="1">
      <c r="A955" s="129">
        <v>42</v>
      </c>
      <c r="B955" s="130" t="s">
        <v>12116</v>
      </c>
      <c r="C955" s="130" t="s">
        <v>12117</v>
      </c>
      <c r="D955" s="130" t="s">
        <v>5713</v>
      </c>
      <c r="E955" s="130" t="s">
        <v>5709</v>
      </c>
      <c r="F955" s="167">
        <v>228950000</v>
      </c>
      <c r="G955" s="168">
        <v>208136364</v>
      </c>
      <c r="H955" s="130">
        <v>87.745000000000005</v>
      </c>
      <c r="I955" s="169">
        <v>11835823</v>
      </c>
      <c r="J955" s="169">
        <v>197570860</v>
      </c>
      <c r="K955" s="130" t="s">
        <v>328</v>
      </c>
      <c r="L955" s="130"/>
      <c r="M955" s="130" t="s">
        <v>11893</v>
      </c>
      <c r="N955" s="130"/>
      <c r="O955" s="130" t="s">
        <v>11321</v>
      </c>
      <c r="P955" s="130" t="s">
        <v>12024</v>
      </c>
      <c r="Q955" s="130" t="s">
        <v>12118</v>
      </c>
      <c r="R955" s="130" t="s">
        <v>12119</v>
      </c>
    </row>
    <row r="956" spans="1:18" ht="19.5" hidden="1" customHeight="1">
      <c r="A956" s="129">
        <v>41</v>
      </c>
      <c r="B956" s="130" t="s">
        <v>12120</v>
      </c>
      <c r="C956" s="130" t="s">
        <v>12121</v>
      </c>
      <c r="D956" s="130" t="s">
        <v>5713</v>
      </c>
      <c r="E956" s="130" t="s">
        <v>5709</v>
      </c>
      <c r="F956" s="167">
        <v>213880000</v>
      </c>
      <c r="G956" s="168">
        <v>194436364</v>
      </c>
      <c r="H956" s="130">
        <v>87.745000000000005</v>
      </c>
      <c r="I956" s="169">
        <v>7952826</v>
      </c>
      <c r="J956" s="169">
        <v>189877414</v>
      </c>
      <c r="K956" s="130" t="s">
        <v>328</v>
      </c>
      <c r="L956" s="130"/>
      <c r="M956" s="130" t="s">
        <v>11893</v>
      </c>
      <c r="N956" s="130"/>
      <c r="O956" s="130" t="s">
        <v>11321</v>
      </c>
      <c r="P956" s="130" t="s">
        <v>12024</v>
      </c>
      <c r="Q956" s="130" t="s">
        <v>12118</v>
      </c>
      <c r="R956" s="130" t="s">
        <v>12119</v>
      </c>
    </row>
    <row r="957" spans="1:18" ht="19.5" hidden="1" customHeight="1">
      <c r="A957" s="129">
        <v>40</v>
      </c>
      <c r="B957" s="130" t="s">
        <v>12122</v>
      </c>
      <c r="C957" s="130" t="s">
        <v>12123</v>
      </c>
      <c r="D957" s="130" t="s">
        <v>5774</v>
      </c>
      <c r="E957" s="130" t="s">
        <v>5709</v>
      </c>
      <c r="F957" s="167">
        <v>487452811</v>
      </c>
      <c r="G957" s="168">
        <v>449887227</v>
      </c>
      <c r="H957" s="130">
        <v>87.745000000000005</v>
      </c>
      <c r="I957" s="169">
        <v>32794959</v>
      </c>
      <c r="J957" s="169">
        <v>410097962</v>
      </c>
      <c r="K957" s="130" t="s">
        <v>12124</v>
      </c>
      <c r="L957" s="130"/>
      <c r="M957" s="130" t="s">
        <v>12023</v>
      </c>
      <c r="N957" s="130"/>
      <c r="O957" s="130" t="s">
        <v>12050</v>
      </c>
      <c r="P957" s="130" t="s">
        <v>12051</v>
      </c>
      <c r="Q957" s="130" t="s">
        <v>12052</v>
      </c>
      <c r="R957" s="130" t="s">
        <v>12119</v>
      </c>
    </row>
    <row r="958" spans="1:18" ht="19.5" hidden="1" customHeight="1">
      <c r="A958" s="129">
        <v>39</v>
      </c>
      <c r="B958" s="130" t="s">
        <v>12125</v>
      </c>
      <c r="C958" s="130" t="s">
        <v>12126</v>
      </c>
      <c r="D958" s="130" t="s">
        <v>5713</v>
      </c>
      <c r="E958" s="130" t="s">
        <v>5709</v>
      </c>
      <c r="F958" s="167"/>
      <c r="G958" s="168">
        <v>208136364</v>
      </c>
      <c r="H958" s="130"/>
      <c r="I958" s="169">
        <v>0</v>
      </c>
      <c r="J958" s="169"/>
      <c r="K958" s="130" t="s">
        <v>328</v>
      </c>
      <c r="L958" s="130"/>
      <c r="M958" s="130" t="s">
        <v>11893</v>
      </c>
      <c r="N958" s="130"/>
      <c r="O958" s="130" t="s">
        <v>11321</v>
      </c>
      <c r="P958" s="130" t="s">
        <v>12024</v>
      </c>
      <c r="Q958" s="130" t="s">
        <v>12118</v>
      </c>
      <c r="R958" s="130" t="s">
        <v>12119</v>
      </c>
    </row>
    <row r="959" spans="1:18" ht="19.5" hidden="1" customHeight="1">
      <c r="A959" s="129">
        <v>38</v>
      </c>
      <c r="B959" s="130" t="s">
        <v>12127</v>
      </c>
      <c r="C959" s="130" t="s">
        <v>12128</v>
      </c>
      <c r="D959" s="130" t="s">
        <v>12129</v>
      </c>
      <c r="E959" s="130" t="s">
        <v>5709</v>
      </c>
      <c r="F959" s="167">
        <v>717740000</v>
      </c>
      <c r="G959" s="168">
        <v>652490909</v>
      </c>
      <c r="H959" s="130">
        <v>87.745000000000005</v>
      </c>
      <c r="I959" s="169">
        <v>34844123</v>
      </c>
      <c r="J959" s="169">
        <v>622903177</v>
      </c>
      <c r="K959" s="130" t="s">
        <v>464</v>
      </c>
      <c r="L959" s="130"/>
      <c r="M959" s="130" t="s">
        <v>11893</v>
      </c>
      <c r="N959" s="130" t="s">
        <v>11893</v>
      </c>
      <c r="O959" s="130" t="s">
        <v>11962</v>
      </c>
      <c r="P959" s="130" t="s">
        <v>12024</v>
      </c>
      <c r="Q959" s="130" t="s">
        <v>12118</v>
      </c>
      <c r="R959" s="130" t="s">
        <v>12119</v>
      </c>
    </row>
    <row r="960" spans="1:18" ht="19.5" hidden="1" customHeight="1">
      <c r="A960" s="129">
        <v>37</v>
      </c>
      <c r="B960" s="130" t="s">
        <v>12130</v>
      </c>
      <c r="C960" s="130" t="s">
        <v>12131</v>
      </c>
      <c r="D960" s="130" t="s">
        <v>5713</v>
      </c>
      <c r="E960" s="130" t="s">
        <v>5709</v>
      </c>
      <c r="F960" s="167"/>
      <c r="G960" s="168">
        <v>194436364</v>
      </c>
      <c r="H960" s="130"/>
      <c r="I960" s="169"/>
      <c r="J960" s="169"/>
      <c r="K960" s="130" t="s">
        <v>328</v>
      </c>
      <c r="L960" s="130"/>
      <c r="M960" s="130" t="s">
        <v>11893</v>
      </c>
      <c r="N960" s="130"/>
      <c r="O960" s="130" t="s">
        <v>11321</v>
      </c>
      <c r="P960" s="130" t="s">
        <v>12024</v>
      </c>
      <c r="Q960" s="130" t="s">
        <v>12118</v>
      </c>
      <c r="R960" s="130" t="s">
        <v>12119</v>
      </c>
    </row>
    <row r="961" spans="1:18" ht="19.5" hidden="1" customHeight="1">
      <c r="A961" s="129">
        <v>36</v>
      </c>
      <c r="B961" s="130" t="s">
        <v>12132</v>
      </c>
      <c r="C961" s="130" t="s">
        <v>12133</v>
      </c>
      <c r="D961" s="130" t="s">
        <v>12134</v>
      </c>
      <c r="E961" s="130" t="s">
        <v>5709</v>
      </c>
      <c r="F961" s="167"/>
      <c r="G961" s="168">
        <v>569889244</v>
      </c>
      <c r="H961" s="130"/>
      <c r="I961" s="169">
        <v>0</v>
      </c>
      <c r="J961" s="169"/>
      <c r="K961" s="130" t="s">
        <v>4814</v>
      </c>
      <c r="L961" s="130"/>
      <c r="M961" s="130" t="s">
        <v>11893</v>
      </c>
      <c r="N961" s="130"/>
      <c r="O961" s="130" t="s">
        <v>12135</v>
      </c>
      <c r="P961" s="130" t="s">
        <v>12024</v>
      </c>
      <c r="Q961" s="130" t="s">
        <v>12118</v>
      </c>
      <c r="R961" s="130" t="s">
        <v>12119</v>
      </c>
    </row>
    <row r="962" spans="1:18" ht="19.5" hidden="1" customHeight="1">
      <c r="A962" s="129">
        <v>34</v>
      </c>
      <c r="B962" s="130" t="s">
        <v>12138</v>
      </c>
      <c r="C962" s="130" t="s">
        <v>12139</v>
      </c>
      <c r="D962" s="130" t="s">
        <v>5713</v>
      </c>
      <c r="E962" s="130" t="s">
        <v>5709</v>
      </c>
      <c r="F962" s="167">
        <v>794266000</v>
      </c>
      <c r="G962" s="168">
        <v>722060001</v>
      </c>
      <c r="H962" s="130">
        <v>87.745000000000005</v>
      </c>
      <c r="I962" s="169">
        <v>39135812</v>
      </c>
      <c r="J962" s="169">
        <v>677355172</v>
      </c>
      <c r="K962" s="130" t="s">
        <v>4804</v>
      </c>
      <c r="L962" s="130"/>
      <c r="M962" s="130" t="s">
        <v>12023</v>
      </c>
      <c r="N962" s="130"/>
      <c r="O962" s="130" t="s">
        <v>11957</v>
      </c>
      <c r="P962" s="130" t="s">
        <v>12051</v>
      </c>
      <c r="Q962" s="130" t="s">
        <v>12052</v>
      </c>
      <c r="R962" s="130" t="s">
        <v>12119</v>
      </c>
    </row>
    <row r="963" spans="1:18" ht="19.5" hidden="1" customHeight="1">
      <c r="A963" s="129">
        <v>33</v>
      </c>
      <c r="B963" s="130" t="s">
        <v>12140</v>
      </c>
      <c r="C963" s="130" t="s">
        <v>12141</v>
      </c>
      <c r="D963" s="130" t="s">
        <v>5713</v>
      </c>
      <c r="E963" s="130" t="s">
        <v>5709</v>
      </c>
      <c r="F963" s="167">
        <v>182979000</v>
      </c>
      <c r="G963" s="168">
        <v>166344546</v>
      </c>
      <c r="H963" s="130">
        <v>87.745000000000005</v>
      </c>
      <c r="I963" s="169">
        <v>4707934</v>
      </c>
      <c r="J963" s="169"/>
      <c r="K963" s="130" t="s">
        <v>12142</v>
      </c>
      <c r="L963" s="130"/>
      <c r="M963" s="130" t="s">
        <v>12143</v>
      </c>
      <c r="N963" s="130"/>
      <c r="O963" s="130" t="s">
        <v>11321</v>
      </c>
      <c r="P963" s="130" t="s">
        <v>12144</v>
      </c>
      <c r="Q963" s="130" t="s">
        <v>12118</v>
      </c>
      <c r="R963" s="130" t="s">
        <v>12119</v>
      </c>
    </row>
    <row r="964" spans="1:18" ht="19.5" hidden="1" customHeight="1">
      <c r="A964" s="129">
        <v>32</v>
      </c>
      <c r="B964" s="130" t="s">
        <v>12145</v>
      </c>
      <c r="C964" s="130" t="s">
        <v>12146</v>
      </c>
      <c r="D964" s="130" t="s">
        <v>5713</v>
      </c>
      <c r="E964" s="130" t="s">
        <v>5709</v>
      </c>
      <c r="F964" s="167">
        <v>1251703000</v>
      </c>
      <c r="G964" s="168">
        <v>1137911818</v>
      </c>
      <c r="H964" s="130">
        <v>86.745000000000005</v>
      </c>
      <c r="I964" s="169">
        <v>59926723</v>
      </c>
      <c r="J964" s="169">
        <v>1083310553</v>
      </c>
      <c r="K964" s="130" t="s">
        <v>550</v>
      </c>
      <c r="L964" s="130"/>
      <c r="M964" s="130" t="s">
        <v>11924</v>
      </c>
      <c r="N964" s="130"/>
      <c r="O964" s="130" t="s">
        <v>11913</v>
      </c>
      <c r="P964" s="130" t="s">
        <v>11926</v>
      </c>
      <c r="Q964" s="130" t="s">
        <v>11871</v>
      </c>
      <c r="R964" s="130" t="s">
        <v>12119</v>
      </c>
    </row>
    <row r="965" spans="1:18" ht="19.5" hidden="1" customHeight="1">
      <c r="A965" s="129">
        <v>31</v>
      </c>
      <c r="B965" s="130" t="s">
        <v>12147</v>
      </c>
      <c r="C965" s="130" t="s">
        <v>12148</v>
      </c>
      <c r="D965" s="130" t="s">
        <v>5713</v>
      </c>
      <c r="E965" s="130" t="s">
        <v>5709</v>
      </c>
      <c r="F965" s="167">
        <v>856553320</v>
      </c>
      <c r="G965" s="168">
        <v>778684836</v>
      </c>
      <c r="H965" s="130">
        <v>87.745000000000005</v>
      </c>
      <c r="I965" s="169">
        <v>54150121</v>
      </c>
      <c r="J965" s="169">
        <v>725159937</v>
      </c>
      <c r="K965" s="130" t="s">
        <v>5726</v>
      </c>
      <c r="L965" s="130"/>
      <c r="M965" s="130" t="s">
        <v>12149</v>
      </c>
      <c r="N965" s="130"/>
      <c r="O965" s="130"/>
      <c r="P965" s="130" t="s">
        <v>11926</v>
      </c>
      <c r="Q965" s="130" t="s">
        <v>12150</v>
      </c>
      <c r="R965" s="130" t="s">
        <v>12119</v>
      </c>
    </row>
    <row r="966" spans="1:18" ht="19.5" hidden="1" customHeight="1">
      <c r="A966" s="129">
        <v>30</v>
      </c>
      <c r="B966" s="130" t="s">
        <v>12151</v>
      </c>
      <c r="C966" s="130" t="s">
        <v>12152</v>
      </c>
      <c r="D966" s="130" t="s">
        <v>5713</v>
      </c>
      <c r="E966" s="130" t="s">
        <v>5709</v>
      </c>
      <c r="F966" s="167">
        <v>217217000</v>
      </c>
      <c r="G966" s="168">
        <v>197470000</v>
      </c>
      <c r="H966" s="130">
        <v>87.745000000000005</v>
      </c>
      <c r="I966" s="169">
        <v>6324552</v>
      </c>
      <c r="J966" s="169">
        <v>184756471</v>
      </c>
      <c r="K966" s="130" t="s">
        <v>12153</v>
      </c>
      <c r="L966" s="130"/>
      <c r="M966" s="130" t="s">
        <v>12023</v>
      </c>
      <c r="N966" s="130"/>
      <c r="O966" s="130" t="s">
        <v>11319</v>
      </c>
      <c r="P966" s="130" t="s">
        <v>12051</v>
      </c>
      <c r="Q966" s="130" t="s">
        <v>12052</v>
      </c>
      <c r="R966" s="130" t="s">
        <v>12119</v>
      </c>
    </row>
    <row r="967" spans="1:18" ht="19.5" hidden="1" customHeight="1">
      <c r="A967" s="129">
        <v>28</v>
      </c>
      <c r="B967" s="130" t="s">
        <v>12158</v>
      </c>
      <c r="C967" s="130" t="s">
        <v>12159</v>
      </c>
      <c r="D967" s="130" t="s">
        <v>12160</v>
      </c>
      <c r="E967" s="130" t="s">
        <v>5709</v>
      </c>
      <c r="F967" s="167"/>
      <c r="G967" s="168">
        <v>449887227</v>
      </c>
      <c r="H967" s="130"/>
      <c r="I967" s="169">
        <v>0</v>
      </c>
      <c r="J967" s="169"/>
      <c r="K967" s="130" t="s">
        <v>12124</v>
      </c>
      <c r="L967" s="130"/>
      <c r="M967" s="130" t="s">
        <v>11924</v>
      </c>
      <c r="N967" s="130"/>
      <c r="O967" s="130" t="s">
        <v>12080</v>
      </c>
      <c r="P967" s="130" t="s">
        <v>11926</v>
      </c>
      <c r="Q967" s="130" t="s">
        <v>11871</v>
      </c>
      <c r="R967" s="130" t="s">
        <v>12161</v>
      </c>
    </row>
    <row r="968" spans="1:18" ht="19.5" hidden="1" customHeight="1">
      <c r="A968" s="129">
        <v>27</v>
      </c>
      <c r="B968" s="130" t="s">
        <v>12162</v>
      </c>
      <c r="C968" s="130" t="s">
        <v>12163</v>
      </c>
      <c r="D968" s="130" t="s">
        <v>5713</v>
      </c>
      <c r="E968" s="130" t="s">
        <v>5709</v>
      </c>
      <c r="F968" s="167">
        <v>492450000</v>
      </c>
      <c r="G968" s="168">
        <v>447681818</v>
      </c>
      <c r="H968" s="130">
        <v>87.745000000000005</v>
      </c>
      <c r="I968" s="169">
        <v>26146970</v>
      </c>
      <c r="J968" s="169">
        <v>425288287</v>
      </c>
      <c r="K968" s="130" t="s">
        <v>476</v>
      </c>
      <c r="L968" s="130"/>
      <c r="M968" s="130" t="s">
        <v>11924</v>
      </c>
      <c r="N968" s="130"/>
      <c r="O968" s="130" t="s">
        <v>11913</v>
      </c>
      <c r="P968" s="130" t="s">
        <v>11926</v>
      </c>
      <c r="Q968" s="130" t="s">
        <v>11871</v>
      </c>
      <c r="R968" s="130" t="s">
        <v>12161</v>
      </c>
    </row>
    <row r="969" spans="1:18" ht="19.5" hidden="1" customHeight="1">
      <c r="A969" s="129">
        <v>26</v>
      </c>
      <c r="B969" s="130" t="s">
        <v>12164</v>
      </c>
      <c r="C969" s="130" t="s">
        <v>12165</v>
      </c>
      <c r="D969" s="130" t="s">
        <v>5713</v>
      </c>
      <c r="E969" s="130" t="s">
        <v>5730</v>
      </c>
      <c r="F969" s="167"/>
      <c r="G969" s="168"/>
      <c r="H969" s="130"/>
      <c r="I969" s="169"/>
      <c r="J969" s="169"/>
      <c r="K969" s="130" t="s">
        <v>11288</v>
      </c>
      <c r="L969" s="130" t="s">
        <v>12166</v>
      </c>
      <c r="M969" s="130" t="s">
        <v>12167</v>
      </c>
      <c r="N969" s="130"/>
      <c r="O969" s="130"/>
      <c r="P969" s="130" t="s">
        <v>12068</v>
      </c>
      <c r="Q969" s="130" t="s">
        <v>12068</v>
      </c>
      <c r="R969" s="130" t="s">
        <v>12161</v>
      </c>
    </row>
    <row r="970" spans="1:18" ht="19.5" hidden="1" customHeight="1">
      <c r="A970" s="129">
        <v>25</v>
      </c>
      <c r="B970" s="130" t="s">
        <v>12168</v>
      </c>
      <c r="C970" s="130" t="s">
        <v>12091</v>
      </c>
      <c r="D970" s="130" t="s">
        <v>5713</v>
      </c>
      <c r="E970" s="130" t="s">
        <v>5730</v>
      </c>
      <c r="F970" s="167"/>
      <c r="G970" s="168"/>
      <c r="H970" s="130"/>
      <c r="I970" s="169"/>
      <c r="J970" s="169"/>
      <c r="K970" s="130" t="s">
        <v>11288</v>
      </c>
      <c r="L970" s="130" t="s">
        <v>12169</v>
      </c>
      <c r="M970" s="130" t="s">
        <v>12170</v>
      </c>
      <c r="N970" s="130"/>
      <c r="O970" s="130"/>
      <c r="P970" s="130" t="s">
        <v>12068</v>
      </c>
      <c r="Q970" s="130" t="s">
        <v>12068</v>
      </c>
      <c r="R970" s="130" t="s">
        <v>12161</v>
      </c>
    </row>
    <row r="971" spans="1:18" ht="19.5" hidden="1" customHeight="1">
      <c r="A971" s="129">
        <v>24</v>
      </c>
      <c r="B971" s="130" t="s">
        <v>12171</v>
      </c>
      <c r="C971" s="130" t="s">
        <v>12172</v>
      </c>
      <c r="D971" s="130" t="s">
        <v>12173</v>
      </c>
      <c r="E971" s="130" t="s">
        <v>5709</v>
      </c>
      <c r="F971" s="167"/>
      <c r="G971" s="168">
        <v>369958182</v>
      </c>
      <c r="H971" s="130"/>
      <c r="I971" s="169">
        <v>0</v>
      </c>
      <c r="J971" s="169"/>
      <c r="K971" s="130" t="s">
        <v>379</v>
      </c>
      <c r="L971" s="130"/>
      <c r="M971" s="130" t="s">
        <v>12143</v>
      </c>
      <c r="N971" s="130"/>
      <c r="O971" s="130" t="s">
        <v>11947</v>
      </c>
      <c r="P971" s="130" t="s">
        <v>12174</v>
      </c>
      <c r="Q971" s="130" t="s">
        <v>12175</v>
      </c>
      <c r="R971" s="130" t="s">
        <v>12161</v>
      </c>
    </row>
    <row r="972" spans="1:18" ht="19.5" hidden="1" customHeight="1">
      <c r="A972" s="129">
        <v>21</v>
      </c>
      <c r="B972" s="130" t="s">
        <v>12187</v>
      </c>
      <c r="C972" s="130" t="s">
        <v>12188</v>
      </c>
      <c r="D972" s="130" t="s">
        <v>6268</v>
      </c>
      <c r="E972" s="130" t="s">
        <v>5709</v>
      </c>
      <c r="F972" s="167">
        <v>570850000</v>
      </c>
      <c r="G972" s="168">
        <v>518954548</v>
      </c>
      <c r="H972" s="130">
        <v>87.745000000000005</v>
      </c>
      <c r="I972" s="169">
        <v>34800271</v>
      </c>
      <c r="J972" s="169">
        <v>489360438</v>
      </c>
      <c r="K972" s="130" t="s">
        <v>379</v>
      </c>
      <c r="L972" s="130"/>
      <c r="M972" s="130" t="s">
        <v>12143</v>
      </c>
      <c r="N972" s="130"/>
      <c r="O972" s="130" t="s">
        <v>11947</v>
      </c>
      <c r="P972" s="130" t="s">
        <v>12174</v>
      </c>
      <c r="Q972" s="130" t="s">
        <v>12175</v>
      </c>
      <c r="R972" s="130" t="s">
        <v>12161</v>
      </c>
    </row>
    <row r="973" spans="1:18" ht="19.5" hidden="1" customHeight="1">
      <c r="A973" s="129">
        <v>20</v>
      </c>
      <c r="B973" s="130" t="s">
        <v>12189</v>
      </c>
      <c r="C973" s="130" t="s">
        <v>12190</v>
      </c>
      <c r="D973" s="130" t="s">
        <v>5713</v>
      </c>
      <c r="E973" s="130" t="s">
        <v>5709</v>
      </c>
      <c r="F973" s="167">
        <v>1683017190</v>
      </c>
      <c r="G973" s="168">
        <v>1530015627</v>
      </c>
      <c r="H973" s="130">
        <v>86.745000000000005</v>
      </c>
      <c r="I973" s="169">
        <v>78791803</v>
      </c>
      <c r="J973" s="169">
        <v>1441403574</v>
      </c>
      <c r="K973" s="130" t="s">
        <v>5749</v>
      </c>
      <c r="L973" s="130"/>
      <c r="M973" s="130" t="s">
        <v>12191</v>
      </c>
      <c r="N973" s="130"/>
      <c r="O973" s="130"/>
      <c r="P973" s="130" t="s">
        <v>12024</v>
      </c>
      <c r="Q973" s="130" t="s">
        <v>12192</v>
      </c>
      <c r="R973" s="130" t="s">
        <v>12161</v>
      </c>
    </row>
    <row r="974" spans="1:18" ht="19.5" hidden="1" customHeight="1">
      <c r="A974" s="129">
        <v>19</v>
      </c>
      <c r="B974" s="130" t="s">
        <v>12193</v>
      </c>
      <c r="C974" s="130" t="s">
        <v>12194</v>
      </c>
      <c r="D974" s="130" t="s">
        <v>5713</v>
      </c>
      <c r="E974" s="130" t="s">
        <v>5730</v>
      </c>
      <c r="F974" s="167"/>
      <c r="G974" s="168">
        <v>1595846210</v>
      </c>
      <c r="H974" s="130"/>
      <c r="I974" s="169"/>
      <c r="J974" s="169"/>
      <c r="K974" s="130" t="s">
        <v>12195</v>
      </c>
      <c r="L974" s="130"/>
      <c r="M974" s="130" t="s">
        <v>11893</v>
      </c>
      <c r="N974" s="130"/>
      <c r="O974" s="130" t="s">
        <v>12196</v>
      </c>
      <c r="P974" s="130" t="s">
        <v>12024</v>
      </c>
      <c r="Q974" s="130" t="s">
        <v>12118</v>
      </c>
      <c r="R974" s="130" t="s">
        <v>12197</v>
      </c>
    </row>
    <row r="975" spans="1:18" ht="19.5" hidden="1" customHeight="1">
      <c r="A975" s="129">
        <v>18</v>
      </c>
      <c r="B975" s="130" t="s">
        <v>12198</v>
      </c>
      <c r="C975" s="130" t="s">
        <v>12199</v>
      </c>
      <c r="D975" s="130" t="s">
        <v>12160</v>
      </c>
      <c r="E975" s="130" t="s">
        <v>5709</v>
      </c>
      <c r="F975" s="167"/>
      <c r="G975" s="168">
        <v>132609092</v>
      </c>
      <c r="H975" s="130"/>
      <c r="I975" s="169">
        <v>0</v>
      </c>
      <c r="J975" s="169"/>
      <c r="K975" s="130" t="s">
        <v>384</v>
      </c>
      <c r="L975" s="130"/>
      <c r="M975" s="130" t="s">
        <v>11893</v>
      </c>
      <c r="N975" s="130"/>
      <c r="O975" s="130" t="s">
        <v>12196</v>
      </c>
      <c r="P975" s="130" t="s">
        <v>12024</v>
      </c>
      <c r="Q975" s="130" t="s">
        <v>12118</v>
      </c>
      <c r="R975" s="130" t="s">
        <v>12197</v>
      </c>
    </row>
    <row r="976" spans="1:18" ht="19.5" hidden="1" customHeight="1">
      <c r="A976" s="129">
        <v>14</v>
      </c>
      <c r="B976" s="130" t="s">
        <v>12208</v>
      </c>
      <c r="C976" s="130" t="s">
        <v>12209</v>
      </c>
      <c r="D976" s="130" t="s">
        <v>6268</v>
      </c>
      <c r="E976" s="130" t="s">
        <v>5709</v>
      </c>
      <c r="F976" s="167">
        <v>283534000</v>
      </c>
      <c r="G976" s="168">
        <v>257758182</v>
      </c>
      <c r="H976" s="130">
        <v>87.745000000000005</v>
      </c>
      <c r="I976" s="169">
        <v>14470149</v>
      </c>
      <c r="J976" s="169">
        <v>237619419</v>
      </c>
      <c r="K976" s="130" t="s">
        <v>330</v>
      </c>
      <c r="L976" s="130"/>
      <c r="M976" s="130" t="s">
        <v>11893</v>
      </c>
      <c r="N976" s="130"/>
      <c r="O976" s="130" t="s">
        <v>11962</v>
      </c>
      <c r="P976" s="130" t="s">
        <v>12024</v>
      </c>
      <c r="Q976" s="130" t="s">
        <v>12118</v>
      </c>
      <c r="R976" s="130" t="s">
        <v>12197</v>
      </c>
    </row>
    <row r="977" spans="1:18" ht="19.5" hidden="1" customHeight="1">
      <c r="A977" s="129">
        <v>13</v>
      </c>
      <c r="B977" s="130" t="s">
        <v>12210</v>
      </c>
      <c r="C977" s="130" t="s">
        <v>12211</v>
      </c>
      <c r="D977" s="130" t="s">
        <v>12212</v>
      </c>
      <c r="E977" s="130" t="s">
        <v>5730</v>
      </c>
      <c r="F977" s="167"/>
      <c r="G977" s="168">
        <v>1</v>
      </c>
      <c r="H977" s="130"/>
      <c r="I977" s="169"/>
      <c r="J977" s="169"/>
      <c r="K977" s="130" t="s">
        <v>11785</v>
      </c>
      <c r="L977" s="130"/>
      <c r="M977" s="130" t="s">
        <v>12024</v>
      </c>
      <c r="N977" s="130" t="s">
        <v>12024</v>
      </c>
      <c r="O977" s="130"/>
      <c r="P977" s="130" t="s">
        <v>12051</v>
      </c>
      <c r="Q977" s="130" t="s">
        <v>12051</v>
      </c>
      <c r="R977" s="130" t="s">
        <v>12197</v>
      </c>
    </row>
    <row r="978" spans="1:18" ht="19.5" hidden="1" customHeight="1">
      <c r="A978" s="129">
        <v>12</v>
      </c>
      <c r="B978" s="130" t="s">
        <v>12213</v>
      </c>
      <c r="C978" s="130" t="s">
        <v>12214</v>
      </c>
      <c r="D978" s="130" t="s">
        <v>12212</v>
      </c>
      <c r="E978" s="130" t="s">
        <v>5730</v>
      </c>
      <c r="F978" s="167"/>
      <c r="G978" s="168"/>
      <c r="H978" s="130"/>
      <c r="I978" s="169"/>
      <c r="J978" s="169"/>
      <c r="K978" s="130" t="s">
        <v>11785</v>
      </c>
      <c r="L978" s="130"/>
      <c r="M978" s="130" t="s">
        <v>12024</v>
      </c>
      <c r="N978" s="130" t="s">
        <v>12024</v>
      </c>
      <c r="O978" s="130"/>
      <c r="P978" s="130" t="s">
        <v>12051</v>
      </c>
      <c r="Q978" s="130" t="s">
        <v>12051</v>
      </c>
      <c r="R978" s="130" t="s">
        <v>12197</v>
      </c>
    </row>
    <row r="979" spans="1:18" ht="19.5" hidden="1" customHeight="1">
      <c r="A979" s="129">
        <v>11</v>
      </c>
      <c r="B979" s="130" t="s">
        <v>12215</v>
      </c>
      <c r="C979" s="130" t="s">
        <v>11970</v>
      </c>
      <c r="D979" s="130" t="s">
        <v>11971</v>
      </c>
      <c r="E979" s="130" t="s">
        <v>5730</v>
      </c>
      <c r="F979" s="167"/>
      <c r="G979" s="168">
        <v>30460000</v>
      </c>
      <c r="H979" s="130"/>
      <c r="I979" s="169">
        <v>0</v>
      </c>
      <c r="J979" s="169"/>
      <c r="K979" s="130" t="s">
        <v>11910</v>
      </c>
      <c r="L979" s="130"/>
      <c r="M979" s="130" t="s">
        <v>11961</v>
      </c>
      <c r="N979" s="130"/>
      <c r="O979" s="130" t="s">
        <v>11912</v>
      </c>
      <c r="P979" s="130" t="s">
        <v>12216</v>
      </c>
      <c r="Q979" s="130" t="s">
        <v>11913</v>
      </c>
      <c r="R979" s="130" t="s">
        <v>11914</v>
      </c>
    </row>
    <row r="980" spans="1:18" ht="19.5" hidden="1" customHeight="1">
      <c r="A980" s="129">
        <v>64</v>
      </c>
      <c r="B980" s="130" t="s">
        <v>12218</v>
      </c>
      <c r="C980" s="130" t="s">
        <v>12219</v>
      </c>
      <c r="D980" s="130" t="s">
        <v>5713</v>
      </c>
      <c r="E980" s="130" t="s">
        <v>5709</v>
      </c>
      <c r="F980" s="167">
        <v>1078693000</v>
      </c>
      <c r="G980" s="168">
        <v>980630000</v>
      </c>
      <c r="H980" s="130">
        <v>87.745000000000005</v>
      </c>
      <c r="I980" s="169">
        <v>55253495</v>
      </c>
      <c r="J980" s="169">
        <v>930614232</v>
      </c>
      <c r="K980" s="130" t="s">
        <v>440</v>
      </c>
      <c r="L980" s="130"/>
      <c r="M980" s="130" t="s">
        <v>12220</v>
      </c>
      <c r="N980" s="130"/>
      <c r="O980" s="130" t="s">
        <v>12100</v>
      </c>
      <c r="P980" s="130" t="s">
        <v>12221</v>
      </c>
      <c r="Q980" s="130" t="s">
        <v>12222</v>
      </c>
      <c r="R980" s="130" t="s">
        <v>12223</v>
      </c>
    </row>
    <row r="981" spans="1:18" ht="19.5" hidden="1" customHeight="1">
      <c r="A981" s="129">
        <v>63</v>
      </c>
      <c r="B981" s="130" t="s">
        <v>12224</v>
      </c>
      <c r="C981" s="130" t="s">
        <v>12225</v>
      </c>
      <c r="D981" s="130" t="s">
        <v>6014</v>
      </c>
      <c r="E981" s="130" t="s">
        <v>5709</v>
      </c>
      <c r="F981" s="167">
        <v>246031890</v>
      </c>
      <c r="G981" s="168">
        <v>223665355</v>
      </c>
      <c r="H981" s="130">
        <v>87.745000000000005</v>
      </c>
      <c r="I981" s="169"/>
      <c r="J981" s="169"/>
      <c r="K981" s="130" t="s">
        <v>11515</v>
      </c>
      <c r="L981" s="130"/>
      <c r="M981" s="130"/>
      <c r="N981" s="130"/>
      <c r="O981" s="130"/>
      <c r="P981" s="130" t="s">
        <v>12221</v>
      </c>
      <c r="Q981" s="130" t="s">
        <v>12226</v>
      </c>
      <c r="R981" s="130" t="s">
        <v>12223</v>
      </c>
    </row>
    <row r="982" spans="1:18" ht="19.5" hidden="1" customHeight="1">
      <c r="A982" s="129">
        <v>62</v>
      </c>
      <c r="B982" s="130" t="s">
        <v>12227</v>
      </c>
      <c r="C982" s="130" t="s">
        <v>12228</v>
      </c>
      <c r="D982" s="130" t="s">
        <v>5713</v>
      </c>
      <c r="E982" s="130" t="s">
        <v>12229</v>
      </c>
      <c r="F982" s="167">
        <v>148318000</v>
      </c>
      <c r="G982" s="168">
        <v>134834545</v>
      </c>
      <c r="H982" s="130">
        <v>87.745000000000005</v>
      </c>
      <c r="I982" s="169"/>
      <c r="J982" s="169"/>
      <c r="K982" s="130" t="s">
        <v>12230</v>
      </c>
      <c r="L982" s="130"/>
      <c r="M982" s="130"/>
      <c r="N982" s="130"/>
      <c r="O982" s="130"/>
      <c r="P982" s="130" t="s">
        <v>12221</v>
      </c>
      <c r="Q982" s="130" t="s">
        <v>12231</v>
      </c>
      <c r="R982" s="130" t="s">
        <v>12223</v>
      </c>
    </row>
    <row r="983" spans="1:18" ht="19.5" hidden="1" customHeight="1">
      <c r="A983" s="129">
        <v>60</v>
      </c>
      <c r="B983" s="130" t="s">
        <v>12236</v>
      </c>
      <c r="C983" s="130" t="s">
        <v>12237</v>
      </c>
      <c r="D983" s="130" t="s">
        <v>5713</v>
      </c>
      <c r="E983" s="130" t="s">
        <v>5709</v>
      </c>
      <c r="F983" s="167">
        <v>598268000</v>
      </c>
      <c r="G983" s="168">
        <v>543880000</v>
      </c>
      <c r="H983" s="130">
        <v>87.745000000000005</v>
      </c>
      <c r="I983" s="169">
        <v>26191259</v>
      </c>
      <c r="J983" s="169">
        <v>525991895</v>
      </c>
      <c r="K983" s="130" t="s">
        <v>379</v>
      </c>
      <c r="L983" s="130"/>
      <c r="M983" s="130" t="s">
        <v>12220</v>
      </c>
      <c r="N983" s="130"/>
      <c r="O983" s="130" t="s">
        <v>11872</v>
      </c>
      <c r="P983" s="130" t="s">
        <v>12167</v>
      </c>
      <c r="Q983" s="130" t="s">
        <v>12238</v>
      </c>
      <c r="R983" s="130" t="s">
        <v>12223</v>
      </c>
    </row>
    <row r="984" spans="1:18" ht="19.5" hidden="1" customHeight="1">
      <c r="A984" s="129">
        <v>59</v>
      </c>
      <c r="B984" s="130" t="s">
        <v>12239</v>
      </c>
      <c r="C984" s="130" t="s">
        <v>12240</v>
      </c>
      <c r="D984" s="130" t="s">
        <v>5713</v>
      </c>
      <c r="E984" s="130" t="s">
        <v>5709</v>
      </c>
      <c r="F984" s="167">
        <v>109365000</v>
      </c>
      <c r="G984" s="168">
        <v>99422728</v>
      </c>
      <c r="H984" s="130">
        <v>87.745000000000005</v>
      </c>
      <c r="I984" s="169">
        <v>5544550</v>
      </c>
      <c r="J984" s="169"/>
      <c r="K984" s="130" t="s">
        <v>550</v>
      </c>
      <c r="L984" s="130"/>
      <c r="M984" s="130" t="s">
        <v>12220</v>
      </c>
      <c r="N984" s="130"/>
      <c r="O984" s="130" t="s">
        <v>12100</v>
      </c>
      <c r="P984" s="130" t="s">
        <v>12221</v>
      </c>
      <c r="Q984" s="130" t="s">
        <v>12222</v>
      </c>
      <c r="R984" s="130" t="s">
        <v>12223</v>
      </c>
    </row>
    <row r="985" spans="1:18" ht="19.5" hidden="1" customHeight="1">
      <c r="A985" s="129">
        <v>57</v>
      </c>
      <c r="B985" s="130" t="s">
        <v>12249</v>
      </c>
      <c r="C985" s="130" t="s">
        <v>12250</v>
      </c>
      <c r="D985" s="130" t="s">
        <v>5713</v>
      </c>
      <c r="E985" s="130" t="s">
        <v>5709</v>
      </c>
      <c r="F985" s="167"/>
      <c r="G985" s="168">
        <v>481650000</v>
      </c>
      <c r="H985" s="130">
        <v>87.745000000000005</v>
      </c>
      <c r="I985" s="169">
        <v>0</v>
      </c>
      <c r="J985" s="169"/>
      <c r="K985" s="130" t="s">
        <v>1160</v>
      </c>
      <c r="L985" s="130"/>
      <c r="M985" s="130" t="s">
        <v>12251</v>
      </c>
      <c r="N985" s="130"/>
      <c r="O985" s="130" t="s">
        <v>12082</v>
      </c>
      <c r="P985" s="130" t="s">
        <v>12252</v>
      </c>
      <c r="Q985" s="130" t="s">
        <v>12253</v>
      </c>
      <c r="R985" s="130" t="s">
        <v>12223</v>
      </c>
    </row>
    <row r="986" spans="1:18" ht="19.5" hidden="1" customHeight="1">
      <c r="A986" s="129">
        <v>56</v>
      </c>
      <c r="B986" s="130" t="s">
        <v>12254</v>
      </c>
      <c r="C986" s="130" t="s">
        <v>12255</v>
      </c>
      <c r="D986" s="130" t="s">
        <v>5713</v>
      </c>
      <c r="E986" s="130" t="s">
        <v>5709</v>
      </c>
      <c r="F986" s="167">
        <v>96082000</v>
      </c>
      <c r="G986" s="168">
        <v>87347273</v>
      </c>
      <c r="H986" s="130">
        <v>87.745000000000005</v>
      </c>
      <c r="I986" s="169">
        <v>1880850</v>
      </c>
      <c r="J986" s="169"/>
      <c r="K986" s="130" t="s">
        <v>12256</v>
      </c>
      <c r="L986" s="130"/>
      <c r="M986" s="130" t="s">
        <v>12180</v>
      </c>
      <c r="N986" s="130"/>
      <c r="O986" s="130" t="s">
        <v>12081</v>
      </c>
      <c r="P986" s="130" t="s">
        <v>12257</v>
      </c>
      <c r="Q986" s="130" t="s">
        <v>12077</v>
      </c>
      <c r="R986" s="130" t="s">
        <v>12223</v>
      </c>
    </row>
    <row r="987" spans="1:18" ht="19.5" hidden="1" customHeight="1">
      <c r="A987" s="129">
        <v>54</v>
      </c>
      <c r="B987" s="130" t="s">
        <v>12265</v>
      </c>
      <c r="C987" s="130" t="s">
        <v>12266</v>
      </c>
      <c r="D987" s="130" t="s">
        <v>5713</v>
      </c>
      <c r="E987" s="130" t="s">
        <v>5709</v>
      </c>
      <c r="F987" s="167">
        <v>392000000</v>
      </c>
      <c r="G987" s="168">
        <v>363636364</v>
      </c>
      <c r="H987" s="130">
        <v>87.745000000000005</v>
      </c>
      <c r="I987" s="169">
        <v>17371514</v>
      </c>
      <c r="J987" s="169">
        <v>248911372</v>
      </c>
      <c r="K987" s="130" t="s">
        <v>360</v>
      </c>
      <c r="L987" s="130"/>
      <c r="M987" s="130" t="s">
        <v>11977</v>
      </c>
      <c r="N987" s="130"/>
      <c r="O987" s="130" t="s">
        <v>11926</v>
      </c>
      <c r="P987" s="130" t="s">
        <v>12100</v>
      </c>
      <c r="Q987" s="130" t="s">
        <v>11978</v>
      </c>
      <c r="R987" s="130" t="s">
        <v>12223</v>
      </c>
    </row>
    <row r="988" spans="1:18" ht="19.5" hidden="1" customHeight="1">
      <c r="A988" s="129">
        <v>53</v>
      </c>
      <c r="B988" s="130" t="s">
        <v>12267</v>
      </c>
      <c r="C988" s="130" t="s">
        <v>12268</v>
      </c>
      <c r="D988" s="130" t="s">
        <v>12269</v>
      </c>
      <c r="E988" s="130" t="s">
        <v>5709</v>
      </c>
      <c r="F988" s="167"/>
      <c r="G988" s="168">
        <v>2367109090</v>
      </c>
      <c r="H988" s="130"/>
      <c r="I988" s="169">
        <v>0</v>
      </c>
      <c r="J988" s="169"/>
      <c r="K988" s="130" t="s">
        <v>322</v>
      </c>
      <c r="L988" s="130"/>
      <c r="M988" s="130" t="s">
        <v>12220</v>
      </c>
      <c r="N988" s="130"/>
      <c r="O988" s="130" t="s">
        <v>12051</v>
      </c>
      <c r="P988" s="130" t="s">
        <v>12221</v>
      </c>
      <c r="Q988" s="130" t="s">
        <v>12222</v>
      </c>
      <c r="R988" s="130" t="s">
        <v>12223</v>
      </c>
    </row>
    <row r="989" spans="1:18" ht="19.5" hidden="1" customHeight="1">
      <c r="A989" s="129">
        <v>52</v>
      </c>
      <c r="B989" s="130" t="s">
        <v>12270</v>
      </c>
      <c r="C989" s="130" t="s">
        <v>12271</v>
      </c>
      <c r="D989" s="130" t="s">
        <v>5728</v>
      </c>
      <c r="E989" s="130" t="s">
        <v>5709</v>
      </c>
      <c r="F989" s="167"/>
      <c r="G989" s="168">
        <v>365510002</v>
      </c>
      <c r="H989" s="130"/>
      <c r="I989" s="169">
        <v>0</v>
      </c>
      <c r="J989" s="169"/>
      <c r="K989" s="130" t="s">
        <v>12272</v>
      </c>
      <c r="L989" s="130"/>
      <c r="M989" s="130" t="s">
        <v>12180</v>
      </c>
      <c r="N989" s="130"/>
      <c r="O989" s="130" t="s">
        <v>12221</v>
      </c>
      <c r="P989" s="130" t="s">
        <v>12257</v>
      </c>
      <c r="Q989" s="130" t="s">
        <v>12077</v>
      </c>
      <c r="R989" s="130" t="s">
        <v>12223</v>
      </c>
    </row>
    <row r="990" spans="1:18" ht="19.5" hidden="1" customHeight="1">
      <c r="A990" s="129">
        <v>51</v>
      </c>
      <c r="B990" s="130" t="s">
        <v>12273</v>
      </c>
      <c r="C990" s="130" t="s">
        <v>12274</v>
      </c>
      <c r="D990" s="130" t="s">
        <v>5718</v>
      </c>
      <c r="E990" s="130" t="s">
        <v>5709</v>
      </c>
      <c r="F990" s="167">
        <v>752574000</v>
      </c>
      <c r="G990" s="168">
        <v>684158182</v>
      </c>
      <c r="H990" s="130">
        <v>87.745000000000005</v>
      </c>
      <c r="I990" s="169">
        <v>38946474</v>
      </c>
      <c r="J990" s="169">
        <v>642811326</v>
      </c>
      <c r="K990" s="130" t="s">
        <v>379</v>
      </c>
      <c r="L990" s="130"/>
      <c r="M990" s="130" t="s">
        <v>12220</v>
      </c>
      <c r="N990" s="130"/>
      <c r="O990" s="130" t="s">
        <v>11872</v>
      </c>
      <c r="P990" s="130" t="s">
        <v>12167</v>
      </c>
      <c r="Q990" s="130" t="s">
        <v>12238</v>
      </c>
      <c r="R990" s="130" t="s">
        <v>12223</v>
      </c>
    </row>
    <row r="991" spans="1:18" ht="19.5" hidden="1" customHeight="1">
      <c r="A991" s="129">
        <v>50</v>
      </c>
      <c r="B991" s="130" t="s">
        <v>12275</v>
      </c>
      <c r="C991" s="130" t="s">
        <v>12276</v>
      </c>
      <c r="D991" s="130" t="s">
        <v>5713</v>
      </c>
      <c r="E991" s="130" t="s">
        <v>5709</v>
      </c>
      <c r="F991" s="167">
        <v>305877000</v>
      </c>
      <c r="G991" s="168">
        <v>278070000</v>
      </c>
      <c r="H991" s="130">
        <v>87.745000000000005</v>
      </c>
      <c r="I991" s="169">
        <v>12608511</v>
      </c>
      <c r="J991" s="169"/>
      <c r="K991" s="130" t="s">
        <v>379</v>
      </c>
      <c r="L991" s="130"/>
      <c r="M991" s="130" t="s">
        <v>12220</v>
      </c>
      <c r="N991" s="130"/>
      <c r="O991" s="130" t="s">
        <v>11872</v>
      </c>
      <c r="P991" s="130" t="s">
        <v>12167</v>
      </c>
      <c r="Q991" s="130" t="s">
        <v>12238</v>
      </c>
      <c r="R991" s="130" t="s">
        <v>12223</v>
      </c>
    </row>
    <row r="992" spans="1:18" ht="19.5" hidden="1" customHeight="1">
      <c r="A992" s="129">
        <v>49</v>
      </c>
      <c r="B992" s="130" t="s">
        <v>12277</v>
      </c>
      <c r="C992" s="130" t="s">
        <v>12278</v>
      </c>
      <c r="D992" s="130" t="s">
        <v>5728</v>
      </c>
      <c r="E992" s="130" t="s">
        <v>5709</v>
      </c>
      <c r="F992" s="167">
        <v>387596000</v>
      </c>
      <c r="G992" s="168">
        <v>352360000</v>
      </c>
      <c r="H992" s="130">
        <v>87.745000000000005</v>
      </c>
      <c r="I992" s="169">
        <v>20349455</v>
      </c>
      <c r="J992" s="169">
        <v>330213249</v>
      </c>
      <c r="K992" s="130" t="s">
        <v>350</v>
      </c>
      <c r="L992" s="130"/>
      <c r="M992" s="130" t="s">
        <v>12220</v>
      </c>
      <c r="N992" s="130"/>
      <c r="O992" s="130" t="s">
        <v>12051</v>
      </c>
      <c r="P992" s="130" t="s">
        <v>12221</v>
      </c>
      <c r="Q992" s="130" t="s">
        <v>12222</v>
      </c>
      <c r="R992" s="130" t="s">
        <v>12279</v>
      </c>
    </row>
    <row r="993" spans="1:18" ht="19.5" hidden="1" customHeight="1">
      <c r="A993" s="129">
        <v>48</v>
      </c>
      <c r="B993" s="130" t="s">
        <v>12280</v>
      </c>
      <c r="C993" s="130" t="s">
        <v>12281</v>
      </c>
      <c r="D993" s="130" t="s">
        <v>5728</v>
      </c>
      <c r="E993" s="130" t="s">
        <v>5709</v>
      </c>
      <c r="F993" s="167"/>
      <c r="G993" s="168">
        <v>390430000</v>
      </c>
      <c r="H993" s="130"/>
      <c r="I993" s="169">
        <v>0</v>
      </c>
      <c r="J993" s="169"/>
      <c r="K993" s="130" t="s">
        <v>350</v>
      </c>
      <c r="L993" s="130"/>
      <c r="M993" s="130" t="s">
        <v>12282</v>
      </c>
      <c r="N993" s="130"/>
      <c r="O993" s="130" t="s">
        <v>12283</v>
      </c>
      <c r="P993" s="130" t="s">
        <v>12110</v>
      </c>
      <c r="Q993" s="130" t="s">
        <v>12170</v>
      </c>
      <c r="R993" s="130" t="s">
        <v>12279</v>
      </c>
    </row>
    <row r="994" spans="1:18" ht="19.5" hidden="1" customHeight="1">
      <c r="A994" s="129">
        <v>47</v>
      </c>
      <c r="B994" s="130" t="s">
        <v>12284</v>
      </c>
      <c r="C994" s="130" t="s">
        <v>12285</v>
      </c>
      <c r="D994" s="130" t="s">
        <v>5728</v>
      </c>
      <c r="E994" s="130" t="s">
        <v>5709</v>
      </c>
      <c r="F994" s="167">
        <v>520437980</v>
      </c>
      <c r="G994" s="168">
        <v>473125436</v>
      </c>
      <c r="H994" s="130">
        <v>87.745000000000005</v>
      </c>
      <c r="I994" s="169">
        <v>29709381</v>
      </c>
      <c r="J994" s="169">
        <v>443653723</v>
      </c>
      <c r="K994" s="130" t="s">
        <v>332</v>
      </c>
      <c r="L994" s="130"/>
      <c r="M994" s="130" t="s">
        <v>12251</v>
      </c>
      <c r="N994" s="130"/>
      <c r="O994" s="130" t="s">
        <v>12286</v>
      </c>
      <c r="P994" s="130" t="s">
        <v>12252</v>
      </c>
      <c r="Q994" s="130" t="s">
        <v>12253</v>
      </c>
      <c r="R994" s="130" t="s">
        <v>12279</v>
      </c>
    </row>
    <row r="995" spans="1:18" ht="19.5" hidden="1" customHeight="1">
      <c r="A995" s="129">
        <v>46</v>
      </c>
      <c r="B995" s="130" t="s">
        <v>12287</v>
      </c>
      <c r="C995" s="130" t="s">
        <v>12288</v>
      </c>
      <c r="D995" s="130" t="s">
        <v>5713</v>
      </c>
      <c r="E995" s="130" t="s">
        <v>5709</v>
      </c>
      <c r="F995" s="167">
        <v>2285525000</v>
      </c>
      <c r="G995" s="168">
        <v>2077750000</v>
      </c>
      <c r="H995" s="130">
        <v>86.745000000000005</v>
      </c>
      <c r="I995" s="169">
        <v>126868693</v>
      </c>
      <c r="J995" s="169">
        <v>1926157370</v>
      </c>
      <c r="K995" s="130" t="s">
        <v>420</v>
      </c>
      <c r="L995" s="130"/>
      <c r="M995" s="130" t="s">
        <v>12220</v>
      </c>
      <c r="N995" s="130"/>
      <c r="O995" s="130" t="s">
        <v>12100</v>
      </c>
      <c r="P995" s="130" t="s">
        <v>12221</v>
      </c>
      <c r="Q995" s="130" t="s">
        <v>12222</v>
      </c>
      <c r="R995" s="130" t="s">
        <v>12279</v>
      </c>
    </row>
    <row r="996" spans="1:18" ht="19.5" hidden="1" customHeight="1">
      <c r="A996" s="129">
        <v>44</v>
      </c>
      <c r="B996" s="130" t="s">
        <v>12294</v>
      </c>
      <c r="C996" s="130" t="s">
        <v>12295</v>
      </c>
      <c r="D996" s="130" t="s">
        <v>5713</v>
      </c>
      <c r="E996" s="130" t="s">
        <v>5709</v>
      </c>
      <c r="F996" s="167">
        <v>349250000</v>
      </c>
      <c r="G996" s="168">
        <v>317500000</v>
      </c>
      <c r="H996" s="130">
        <v>87.745000000000005</v>
      </c>
      <c r="I996" s="169">
        <v>19605300</v>
      </c>
      <c r="J996" s="169"/>
      <c r="K996" s="130" t="s">
        <v>479</v>
      </c>
      <c r="L996" s="130"/>
      <c r="M996" s="130" t="s">
        <v>12220</v>
      </c>
      <c r="N996" s="130"/>
      <c r="O996" s="130" t="s">
        <v>12081</v>
      </c>
      <c r="P996" s="130" t="s">
        <v>11883</v>
      </c>
      <c r="Q996" s="130" t="s">
        <v>12296</v>
      </c>
      <c r="R996" s="130" t="s">
        <v>12279</v>
      </c>
    </row>
    <row r="997" spans="1:18" ht="19.5" hidden="1" customHeight="1">
      <c r="A997" s="129">
        <v>43</v>
      </c>
      <c r="B997" s="130" t="s">
        <v>12297</v>
      </c>
      <c r="C997" s="130" t="s">
        <v>12298</v>
      </c>
      <c r="D997" s="130" t="s">
        <v>5713</v>
      </c>
      <c r="E997" s="130" t="s">
        <v>5709</v>
      </c>
      <c r="F997" s="167">
        <v>443590000</v>
      </c>
      <c r="G997" s="168">
        <v>403263637</v>
      </c>
      <c r="H997" s="130">
        <v>87.745000000000005</v>
      </c>
      <c r="I997" s="169">
        <v>26029886</v>
      </c>
      <c r="J997" s="169">
        <v>378795692</v>
      </c>
      <c r="K997" s="130" t="s">
        <v>12299</v>
      </c>
      <c r="L997" s="130"/>
      <c r="M997" s="130" t="s">
        <v>12220</v>
      </c>
      <c r="N997" s="130"/>
      <c r="O997" s="130" t="s">
        <v>12024</v>
      </c>
      <c r="P997" s="130" t="s">
        <v>12221</v>
      </c>
      <c r="Q997" s="130" t="s">
        <v>12222</v>
      </c>
      <c r="R997" s="130" t="s">
        <v>12279</v>
      </c>
    </row>
    <row r="998" spans="1:18" ht="19.5" hidden="1" customHeight="1">
      <c r="A998" s="129">
        <v>42</v>
      </c>
      <c r="B998" s="130" t="s">
        <v>12300</v>
      </c>
      <c r="C998" s="130" t="s">
        <v>12301</v>
      </c>
      <c r="D998" s="130" t="s">
        <v>5713</v>
      </c>
      <c r="E998" s="130" t="s">
        <v>5709</v>
      </c>
      <c r="F998" s="167">
        <v>559940000</v>
      </c>
      <c r="G998" s="168">
        <v>509036364</v>
      </c>
      <c r="H998" s="130">
        <v>87.745000000000005</v>
      </c>
      <c r="I998" s="169">
        <v>34067442</v>
      </c>
      <c r="J998" s="169">
        <v>429167628</v>
      </c>
      <c r="K998" s="130" t="s">
        <v>5183</v>
      </c>
      <c r="L998" s="130"/>
      <c r="M998" s="130" t="s">
        <v>12220</v>
      </c>
      <c r="N998" s="130"/>
      <c r="O998" s="130" t="s">
        <v>12302</v>
      </c>
      <c r="P998" s="130" t="s">
        <v>12221</v>
      </c>
      <c r="Q998" s="130" t="s">
        <v>12222</v>
      </c>
      <c r="R998" s="130" t="s">
        <v>12279</v>
      </c>
    </row>
    <row r="999" spans="1:18" ht="19.5" hidden="1" customHeight="1">
      <c r="A999" s="129">
        <v>41</v>
      </c>
      <c r="B999" s="130" t="s">
        <v>12303</v>
      </c>
      <c r="C999" s="130" t="s">
        <v>12304</v>
      </c>
      <c r="D999" s="130" t="s">
        <v>5713</v>
      </c>
      <c r="E999" s="130" t="s">
        <v>5709</v>
      </c>
      <c r="F999" s="167">
        <v>435093000</v>
      </c>
      <c r="G999" s="168">
        <v>395539090</v>
      </c>
      <c r="H999" s="130">
        <v>87.745000000000005</v>
      </c>
      <c r="I999" s="169">
        <v>21513120</v>
      </c>
      <c r="J999" s="169">
        <v>339372439</v>
      </c>
      <c r="K999" s="130" t="s">
        <v>345</v>
      </c>
      <c r="L999" s="130"/>
      <c r="M999" s="130" t="s">
        <v>12220</v>
      </c>
      <c r="N999" s="130"/>
      <c r="O999" s="130" t="s">
        <v>11873</v>
      </c>
      <c r="P999" s="130" t="s">
        <v>11883</v>
      </c>
      <c r="Q999" s="130" t="s">
        <v>12296</v>
      </c>
      <c r="R999" s="130" t="s">
        <v>12305</v>
      </c>
    </row>
    <row r="1000" spans="1:18" ht="19.5" hidden="1" customHeight="1">
      <c r="A1000" s="129">
        <v>40</v>
      </c>
      <c r="B1000" s="130" t="s">
        <v>12306</v>
      </c>
      <c r="C1000" s="130" t="s">
        <v>12307</v>
      </c>
      <c r="D1000" s="130" t="s">
        <v>12308</v>
      </c>
      <c r="E1000" s="130" t="s">
        <v>5709</v>
      </c>
      <c r="F1000" s="167">
        <v>622155000</v>
      </c>
      <c r="G1000" s="168">
        <v>565595455</v>
      </c>
      <c r="H1000" s="130">
        <v>87.745000000000005</v>
      </c>
      <c r="I1000" s="169">
        <v>30995532</v>
      </c>
      <c r="J1000" s="169">
        <v>565595455</v>
      </c>
      <c r="K1000" s="130" t="s">
        <v>466</v>
      </c>
      <c r="L1000" s="130"/>
      <c r="M1000" s="130" t="s">
        <v>12282</v>
      </c>
      <c r="N1000" s="130"/>
      <c r="O1000" s="130" t="s">
        <v>12309</v>
      </c>
      <c r="P1000" s="130" t="s">
        <v>12060</v>
      </c>
      <c r="Q1000" s="130" t="s">
        <v>12061</v>
      </c>
      <c r="R1000" s="130" t="s">
        <v>12305</v>
      </c>
    </row>
    <row r="1001" spans="1:18" ht="19.5" hidden="1" customHeight="1">
      <c r="A1001" s="129">
        <v>39</v>
      </c>
      <c r="B1001" s="130" t="s">
        <v>12310</v>
      </c>
      <c r="C1001" s="130" t="s">
        <v>12311</v>
      </c>
      <c r="D1001" s="130" t="s">
        <v>5713</v>
      </c>
      <c r="E1001" s="130" t="s">
        <v>5709</v>
      </c>
      <c r="F1001" s="167">
        <v>1853687000</v>
      </c>
      <c r="G1001" s="168">
        <v>1685170000</v>
      </c>
      <c r="H1001" s="130">
        <v>86.745000000000005</v>
      </c>
      <c r="I1001" s="169">
        <v>97661460</v>
      </c>
      <c r="J1001" s="169">
        <v>1454787674</v>
      </c>
      <c r="K1001" s="130" t="s">
        <v>345</v>
      </c>
      <c r="L1001" s="130"/>
      <c r="M1001" s="130" t="s">
        <v>12220</v>
      </c>
      <c r="N1001" s="130"/>
      <c r="O1001" s="130" t="s">
        <v>11873</v>
      </c>
      <c r="P1001" s="130" t="s">
        <v>11883</v>
      </c>
      <c r="Q1001" s="130" t="s">
        <v>12296</v>
      </c>
      <c r="R1001" s="130" t="s">
        <v>12305</v>
      </c>
    </row>
    <row r="1002" spans="1:18" ht="19.5" hidden="1" customHeight="1">
      <c r="A1002" s="129">
        <v>38</v>
      </c>
      <c r="B1002" s="130" t="s">
        <v>12312</v>
      </c>
      <c r="C1002" s="130" t="s">
        <v>12313</v>
      </c>
      <c r="D1002" s="130" t="s">
        <v>5713</v>
      </c>
      <c r="E1002" s="130" t="s">
        <v>5709</v>
      </c>
      <c r="F1002" s="167">
        <v>222698000</v>
      </c>
      <c r="G1002" s="168">
        <v>202452728</v>
      </c>
      <c r="H1002" s="130">
        <v>87.745000000000005</v>
      </c>
      <c r="I1002" s="169">
        <v>11731480</v>
      </c>
      <c r="J1002" s="169"/>
      <c r="K1002" s="130" t="s">
        <v>440</v>
      </c>
      <c r="L1002" s="130"/>
      <c r="M1002" s="130" t="s">
        <v>11977</v>
      </c>
      <c r="N1002" s="130"/>
      <c r="O1002" s="130" t="s">
        <v>11926</v>
      </c>
      <c r="P1002" s="130" t="s">
        <v>12100</v>
      </c>
      <c r="Q1002" s="130" t="s">
        <v>11978</v>
      </c>
      <c r="R1002" s="130" t="s">
        <v>12305</v>
      </c>
    </row>
    <row r="1003" spans="1:18" ht="19.5" hidden="1" customHeight="1">
      <c r="A1003" s="129">
        <v>37</v>
      </c>
      <c r="B1003" s="130" t="s">
        <v>12314</v>
      </c>
      <c r="C1003" s="130" t="s">
        <v>12315</v>
      </c>
      <c r="D1003" s="130" t="s">
        <v>5713</v>
      </c>
      <c r="E1003" s="130" t="s">
        <v>5709</v>
      </c>
      <c r="F1003" s="167">
        <v>561124000</v>
      </c>
      <c r="G1003" s="168">
        <v>505011600</v>
      </c>
      <c r="H1003" s="130">
        <v>87.745000000000005</v>
      </c>
      <c r="I1003" s="169">
        <v>16744209</v>
      </c>
      <c r="J1003" s="169">
        <v>448078475</v>
      </c>
      <c r="K1003" s="130" t="s">
        <v>12316</v>
      </c>
      <c r="L1003" s="130"/>
      <c r="M1003" s="130" t="s">
        <v>12251</v>
      </c>
      <c r="N1003" s="130"/>
      <c r="O1003" s="130" t="s">
        <v>12317</v>
      </c>
      <c r="P1003" s="130" t="s">
        <v>12318</v>
      </c>
      <c r="Q1003" s="130" t="s">
        <v>12319</v>
      </c>
      <c r="R1003" s="130" t="s">
        <v>12305</v>
      </c>
    </row>
    <row r="1004" spans="1:18" ht="19.5" hidden="1" customHeight="1">
      <c r="A1004" s="129">
        <v>36</v>
      </c>
      <c r="B1004" s="130" t="s">
        <v>12320</v>
      </c>
      <c r="C1004" s="130" t="s">
        <v>12321</v>
      </c>
      <c r="D1004" s="130" t="s">
        <v>5713</v>
      </c>
      <c r="E1004" s="130" t="s">
        <v>5709</v>
      </c>
      <c r="F1004" s="167">
        <v>975690000</v>
      </c>
      <c r="G1004" s="168">
        <v>886990909</v>
      </c>
      <c r="H1004" s="130">
        <v>87.745000000000005</v>
      </c>
      <c r="I1004" s="169">
        <v>51832626</v>
      </c>
      <c r="J1004" s="169">
        <v>840001620</v>
      </c>
      <c r="K1004" s="130" t="s">
        <v>479</v>
      </c>
      <c r="L1004" s="130"/>
      <c r="M1004" s="130" t="s">
        <v>12220</v>
      </c>
      <c r="N1004" s="130"/>
      <c r="O1004" s="130" t="s">
        <v>12024</v>
      </c>
      <c r="P1004" s="130" t="s">
        <v>12221</v>
      </c>
      <c r="Q1004" s="130" t="s">
        <v>12222</v>
      </c>
      <c r="R1004" s="130" t="s">
        <v>12305</v>
      </c>
    </row>
    <row r="1005" spans="1:18" ht="19.5" hidden="1" customHeight="1">
      <c r="A1005" s="129">
        <v>33</v>
      </c>
      <c r="B1005" s="130" t="s">
        <v>12056</v>
      </c>
      <c r="C1005" s="130" t="s">
        <v>12057</v>
      </c>
      <c r="D1005" s="130" t="s">
        <v>5713</v>
      </c>
      <c r="E1005" s="130" t="s">
        <v>5709</v>
      </c>
      <c r="F1005" s="167">
        <v>474630000</v>
      </c>
      <c r="G1005" s="168">
        <v>431481819</v>
      </c>
      <c r="H1005" s="130">
        <v>87.745000000000005</v>
      </c>
      <c r="I1005" s="169">
        <v>21585504</v>
      </c>
      <c r="J1005" s="169">
        <v>405021787</v>
      </c>
      <c r="K1005" s="130" t="s">
        <v>507</v>
      </c>
      <c r="L1005" s="130"/>
      <c r="M1005" s="130" t="s">
        <v>12058</v>
      </c>
      <c r="N1005" s="130"/>
      <c r="O1005" s="130" t="s">
        <v>12059</v>
      </c>
      <c r="P1005" s="130" t="s">
        <v>12060</v>
      </c>
      <c r="Q1005" s="130" t="s">
        <v>12061</v>
      </c>
      <c r="R1005" s="130" t="s">
        <v>12053</v>
      </c>
    </row>
    <row r="1006" spans="1:18" ht="19.5" hidden="1" customHeight="1">
      <c r="A1006" s="129">
        <v>26</v>
      </c>
      <c r="B1006" s="130" t="s">
        <v>12097</v>
      </c>
      <c r="C1006" s="130" t="s">
        <v>12098</v>
      </c>
      <c r="D1006" s="130" t="s">
        <v>5713</v>
      </c>
      <c r="E1006" s="130" t="s">
        <v>5709</v>
      </c>
      <c r="F1006" s="167">
        <v>521671000</v>
      </c>
      <c r="G1006" s="168">
        <v>474246365</v>
      </c>
      <c r="H1006" s="130">
        <v>87.745000000000005</v>
      </c>
      <c r="I1006" s="169">
        <v>11389547</v>
      </c>
      <c r="J1006" s="169">
        <v>435414711</v>
      </c>
      <c r="K1006" s="130" t="s">
        <v>12099</v>
      </c>
      <c r="L1006" s="130"/>
      <c r="M1006" s="130" t="s">
        <v>11977</v>
      </c>
      <c r="N1006" s="130"/>
      <c r="O1006" s="130" t="s">
        <v>11904</v>
      </c>
      <c r="P1006" s="130" t="s">
        <v>12100</v>
      </c>
      <c r="Q1006" s="130" t="s">
        <v>11978</v>
      </c>
      <c r="R1006" s="130" t="s">
        <v>12083</v>
      </c>
    </row>
    <row r="1007" spans="1:18" ht="19.5" hidden="1" customHeight="1">
      <c r="A1007" s="129">
        <v>25</v>
      </c>
      <c r="B1007" s="130" t="s">
        <v>12106</v>
      </c>
      <c r="C1007" s="130" t="s">
        <v>12107</v>
      </c>
      <c r="D1007" s="130" t="s">
        <v>12108</v>
      </c>
      <c r="E1007" s="130" t="s">
        <v>5709</v>
      </c>
      <c r="F1007" s="167"/>
      <c r="G1007" s="168">
        <v>623135455</v>
      </c>
      <c r="H1007" s="130"/>
      <c r="I1007" s="169">
        <v>0</v>
      </c>
      <c r="J1007" s="169"/>
      <c r="K1007" s="130" t="s">
        <v>4814</v>
      </c>
      <c r="L1007" s="130"/>
      <c r="M1007" s="130" t="s">
        <v>12109</v>
      </c>
      <c r="N1007" s="130"/>
      <c r="O1007" s="130" t="s">
        <v>11926</v>
      </c>
      <c r="P1007" s="130" t="s">
        <v>12058</v>
      </c>
      <c r="Q1007" s="130" t="s">
        <v>12110</v>
      </c>
      <c r="R1007" s="130" t="s">
        <v>12083</v>
      </c>
    </row>
    <row r="1008" spans="1:18" ht="19.5" hidden="1" customHeight="1">
      <c r="A1008" s="129">
        <v>24</v>
      </c>
      <c r="B1008" s="130" t="s">
        <v>12111</v>
      </c>
      <c r="C1008" s="130" t="s">
        <v>12112</v>
      </c>
      <c r="D1008" s="130" t="s">
        <v>12113</v>
      </c>
      <c r="E1008" s="130" t="s">
        <v>5733</v>
      </c>
      <c r="F1008" s="167"/>
      <c r="G1008" s="168"/>
      <c r="H1008" s="130"/>
      <c r="I1008" s="169"/>
      <c r="J1008" s="169"/>
      <c r="K1008" s="130" t="s">
        <v>11843</v>
      </c>
      <c r="L1008" s="130"/>
      <c r="M1008" s="130" t="s">
        <v>11978</v>
      </c>
      <c r="N1008" s="130"/>
      <c r="O1008" s="130"/>
      <c r="P1008" s="130" t="s">
        <v>11978</v>
      </c>
      <c r="Q1008" s="130" t="s">
        <v>11978</v>
      </c>
      <c r="R1008" s="130" t="s">
        <v>12083</v>
      </c>
    </row>
    <row r="1009" spans="1:18" ht="19.5" hidden="1" customHeight="1">
      <c r="A1009" s="129">
        <v>21</v>
      </c>
      <c r="B1009" s="130" t="s">
        <v>12136</v>
      </c>
      <c r="C1009" s="130" t="s">
        <v>12137</v>
      </c>
      <c r="D1009" s="130" t="s">
        <v>5713</v>
      </c>
      <c r="E1009" s="130" t="s">
        <v>5709</v>
      </c>
      <c r="F1009" s="167">
        <v>522139000</v>
      </c>
      <c r="G1009" s="168">
        <v>481181818</v>
      </c>
      <c r="H1009" s="130">
        <v>87.745000000000005</v>
      </c>
      <c r="I1009" s="169">
        <v>31043880</v>
      </c>
      <c r="J1009" s="169">
        <v>446374127</v>
      </c>
      <c r="K1009" s="130" t="s">
        <v>5714</v>
      </c>
      <c r="L1009" s="130"/>
      <c r="M1009" s="130" t="s">
        <v>11977</v>
      </c>
      <c r="N1009" s="130" t="s">
        <v>11977</v>
      </c>
      <c r="O1009" s="130" t="s">
        <v>11926</v>
      </c>
      <c r="P1009" s="130" t="s">
        <v>12100</v>
      </c>
      <c r="Q1009" s="130" t="s">
        <v>11978</v>
      </c>
      <c r="R1009" s="130" t="s">
        <v>12119</v>
      </c>
    </row>
    <row r="1010" spans="1:18" ht="19.5" hidden="1" customHeight="1">
      <c r="A1010" s="129">
        <v>18</v>
      </c>
      <c r="B1010" s="130" t="s">
        <v>12154</v>
      </c>
      <c r="C1010" s="130" t="s">
        <v>12155</v>
      </c>
      <c r="D1010" s="130" t="s">
        <v>9733</v>
      </c>
      <c r="E1010" s="130" t="s">
        <v>5733</v>
      </c>
      <c r="F1010" s="167"/>
      <c r="G1010" s="168"/>
      <c r="H1010" s="130"/>
      <c r="I1010" s="169"/>
      <c r="J1010" s="169"/>
      <c r="K1010" s="130" t="s">
        <v>12156</v>
      </c>
      <c r="L1010" s="130" t="s">
        <v>11904</v>
      </c>
      <c r="M1010" s="130" t="s">
        <v>12157</v>
      </c>
      <c r="N1010" s="130"/>
      <c r="O1010" s="130"/>
      <c r="P1010" s="130" t="s">
        <v>12157</v>
      </c>
      <c r="Q1010" s="130" t="s">
        <v>11883</v>
      </c>
      <c r="R1010" s="130" t="s">
        <v>12119</v>
      </c>
    </row>
    <row r="1011" spans="1:18" ht="19.5" hidden="1" customHeight="1">
      <c r="A1011" s="129">
        <v>14</v>
      </c>
      <c r="B1011" s="130" t="s">
        <v>12183</v>
      </c>
      <c r="C1011" s="130" t="s">
        <v>12184</v>
      </c>
      <c r="D1011" s="130" t="s">
        <v>5713</v>
      </c>
      <c r="E1011" s="130" t="s">
        <v>5733</v>
      </c>
      <c r="F1011" s="167"/>
      <c r="G1011" s="168">
        <v>1</v>
      </c>
      <c r="H1011" s="130"/>
      <c r="I1011" s="169">
        <v>0</v>
      </c>
      <c r="J1011" s="169"/>
      <c r="K1011" s="130" t="s">
        <v>12185</v>
      </c>
      <c r="L1011" s="130" t="s">
        <v>12186</v>
      </c>
      <c r="M1011" s="130" t="s">
        <v>12100</v>
      </c>
      <c r="N1011" s="130"/>
      <c r="O1011" s="130"/>
      <c r="P1011" s="130" t="s">
        <v>11978</v>
      </c>
      <c r="Q1011" s="130" t="s">
        <v>11978</v>
      </c>
      <c r="R1011" s="130" t="s">
        <v>12161</v>
      </c>
    </row>
    <row r="1012" spans="1:18" ht="19.5" hidden="1" customHeight="1">
      <c r="A1012" s="129">
        <v>13</v>
      </c>
      <c r="B1012" s="130" t="s">
        <v>12200</v>
      </c>
      <c r="C1012" s="130" t="s">
        <v>12201</v>
      </c>
      <c r="D1012" s="130" t="s">
        <v>5728</v>
      </c>
      <c r="E1012" s="130" t="s">
        <v>5730</v>
      </c>
      <c r="F1012" s="167"/>
      <c r="G1012" s="168"/>
      <c r="H1012" s="130"/>
      <c r="I1012" s="169"/>
      <c r="J1012" s="169"/>
      <c r="K1012" s="130" t="s">
        <v>12202</v>
      </c>
      <c r="L1012" s="130" t="s">
        <v>11867</v>
      </c>
      <c r="M1012" s="130" t="s">
        <v>12110</v>
      </c>
      <c r="N1012" s="130"/>
      <c r="O1012" s="130"/>
      <c r="P1012" s="130" t="s">
        <v>12110</v>
      </c>
      <c r="Q1012" s="130" t="s">
        <v>12110</v>
      </c>
      <c r="R1012" s="130" t="s">
        <v>12197</v>
      </c>
    </row>
    <row r="1013" spans="1:18" ht="19.5" hidden="1" customHeight="1">
      <c r="A1013" s="129">
        <v>12</v>
      </c>
      <c r="B1013" s="130" t="s">
        <v>12203</v>
      </c>
      <c r="C1013" s="130" t="s">
        <v>12204</v>
      </c>
      <c r="D1013" s="130" t="s">
        <v>5728</v>
      </c>
      <c r="E1013" s="130" t="s">
        <v>5730</v>
      </c>
      <c r="F1013" s="167"/>
      <c r="G1013" s="168"/>
      <c r="H1013" s="130"/>
      <c r="I1013" s="169"/>
      <c r="J1013" s="169"/>
      <c r="K1013" s="130" t="s">
        <v>12202</v>
      </c>
      <c r="L1013" s="130" t="s">
        <v>11867</v>
      </c>
      <c r="M1013" s="130" t="s">
        <v>12058</v>
      </c>
      <c r="N1013" s="130"/>
      <c r="O1013" s="130"/>
      <c r="P1013" s="130" t="s">
        <v>12058</v>
      </c>
      <c r="Q1013" s="130" t="s">
        <v>12058</v>
      </c>
      <c r="R1013" s="130" t="s">
        <v>12197</v>
      </c>
    </row>
    <row r="1014" spans="1:18" ht="19.5" hidden="1" customHeight="1">
      <c r="A1014" s="129">
        <v>11</v>
      </c>
      <c r="B1014" s="130" t="s">
        <v>12205</v>
      </c>
      <c r="C1014" s="130" t="s">
        <v>12206</v>
      </c>
      <c r="D1014" s="130" t="s">
        <v>5713</v>
      </c>
      <c r="E1014" s="130" t="s">
        <v>5709</v>
      </c>
      <c r="F1014" s="167">
        <v>6066866000</v>
      </c>
      <c r="G1014" s="168">
        <v>5605985455</v>
      </c>
      <c r="H1014" s="130">
        <v>85.995000000000005</v>
      </c>
      <c r="I1014" s="169">
        <v>372301803</v>
      </c>
      <c r="J1014" s="169">
        <v>5300238325</v>
      </c>
      <c r="K1014" s="130" t="s">
        <v>5714</v>
      </c>
      <c r="L1014" s="130"/>
      <c r="M1014" s="130" t="s">
        <v>11977</v>
      </c>
      <c r="N1014" s="130" t="s">
        <v>11977</v>
      </c>
      <c r="O1014" s="130" t="s">
        <v>12081</v>
      </c>
      <c r="P1014" s="130" t="s">
        <v>11873</v>
      </c>
      <c r="Q1014" s="130" t="s">
        <v>12207</v>
      </c>
      <c r="R1014" s="130" t="s">
        <v>12197</v>
      </c>
    </row>
    <row r="1015" spans="1:18" ht="19.5" hidden="1" customHeight="1">
      <c r="A1015" s="129">
        <v>8</v>
      </c>
      <c r="B1015" s="130" t="s">
        <v>11974</v>
      </c>
      <c r="C1015" s="130" t="s">
        <v>11975</v>
      </c>
      <c r="D1015" s="130" t="s">
        <v>5713</v>
      </c>
      <c r="E1015" s="130" t="s">
        <v>5733</v>
      </c>
      <c r="F1015" s="167"/>
      <c r="G1015" s="168">
        <v>207168182</v>
      </c>
      <c r="H1015" s="130">
        <v>87.745000000000005</v>
      </c>
      <c r="I1015" s="169">
        <v>0</v>
      </c>
      <c r="J1015" s="169"/>
      <c r="K1015" s="130" t="s">
        <v>11976</v>
      </c>
      <c r="L1015" s="130" t="s">
        <v>11322</v>
      </c>
      <c r="M1015" s="130" t="s">
        <v>11977</v>
      </c>
      <c r="N1015" s="130"/>
      <c r="O1015" s="130" t="s">
        <v>11947</v>
      </c>
      <c r="P1015" s="130" t="s">
        <v>11978</v>
      </c>
      <c r="Q1015" s="130" t="s">
        <v>11979</v>
      </c>
      <c r="R1015" s="130" t="s">
        <v>11973</v>
      </c>
    </row>
    <row r="1016" spans="1:18" ht="19.5" hidden="1" customHeight="1">
      <c r="A1016" s="129">
        <v>7</v>
      </c>
      <c r="B1016" s="130" t="s">
        <v>12000</v>
      </c>
      <c r="C1016" s="130" t="s">
        <v>12001</v>
      </c>
      <c r="D1016" s="130" t="s">
        <v>5713</v>
      </c>
      <c r="E1016" s="130" t="s">
        <v>5730</v>
      </c>
      <c r="F1016" s="167"/>
      <c r="G1016" s="168">
        <v>1040000000</v>
      </c>
      <c r="H1016" s="130"/>
      <c r="I1016" s="169"/>
      <c r="J1016" s="169"/>
      <c r="K1016" s="130" t="s">
        <v>12002</v>
      </c>
      <c r="L1016" s="130" t="s">
        <v>11962</v>
      </c>
      <c r="M1016" s="130" t="s">
        <v>11872</v>
      </c>
      <c r="N1016" s="130"/>
      <c r="O1016" s="130"/>
      <c r="P1016" s="130" t="s">
        <v>11872</v>
      </c>
      <c r="Q1016" s="130" t="s">
        <v>11979</v>
      </c>
      <c r="R1016" s="130" t="s">
        <v>11973</v>
      </c>
    </row>
    <row r="1017" spans="1:18" ht="19.5" hidden="1" customHeight="1">
      <c r="A1017" s="129">
        <v>6</v>
      </c>
      <c r="B1017" s="130" t="s">
        <v>11869</v>
      </c>
      <c r="C1017" s="130" t="s">
        <v>11868</v>
      </c>
      <c r="D1017" s="130" t="s">
        <v>5728</v>
      </c>
      <c r="E1017" s="130" t="s">
        <v>5730</v>
      </c>
      <c r="F1017" s="167"/>
      <c r="G1017" s="168"/>
      <c r="H1017" s="130"/>
      <c r="I1017" s="169"/>
      <c r="J1017" s="169"/>
      <c r="K1017" s="130" t="s">
        <v>11870</v>
      </c>
      <c r="L1017" s="130" t="s">
        <v>11813</v>
      </c>
      <c r="M1017" s="130" t="s">
        <v>11871</v>
      </c>
      <c r="N1017" s="130"/>
      <c r="O1017" s="130"/>
      <c r="P1017" s="130" t="s">
        <v>11872</v>
      </c>
      <c r="Q1017" s="130" t="s">
        <v>11873</v>
      </c>
      <c r="R1017" s="130" t="s">
        <v>11750</v>
      </c>
    </row>
    <row r="1018" spans="1:18" ht="19.5" hidden="1" customHeight="1">
      <c r="A1018" s="129">
        <v>5</v>
      </c>
      <c r="B1018" s="130" t="s">
        <v>12322</v>
      </c>
      <c r="C1018" s="130" t="s">
        <v>12323</v>
      </c>
      <c r="D1018" s="130" t="s">
        <v>9733</v>
      </c>
      <c r="E1018" s="130" t="s">
        <v>5730</v>
      </c>
      <c r="F1018" s="167"/>
      <c r="G1018" s="168"/>
      <c r="H1018" s="130"/>
      <c r="I1018" s="169"/>
      <c r="J1018" s="169"/>
      <c r="K1018" s="130" t="s">
        <v>11870</v>
      </c>
      <c r="L1018" s="130" t="s">
        <v>11813</v>
      </c>
      <c r="M1018" s="130" t="s">
        <v>11871</v>
      </c>
      <c r="N1018" s="130"/>
      <c r="O1018" s="130"/>
      <c r="P1018" s="130" t="s">
        <v>11872</v>
      </c>
      <c r="Q1018" s="130" t="s">
        <v>11873</v>
      </c>
      <c r="R1018" s="130" t="s">
        <v>11750</v>
      </c>
    </row>
    <row r="1019" spans="1:18" ht="19.5" hidden="1" customHeight="1">
      <c r="A1019" s="129">
        <v>4</v>
      </c>
      <c r="B1019" s="130" t="s">
        <v>11877</v>
      </c>
      <c r="C1019" s="130" t="s">
        <v>11876</v>
      </c>
      <c r="D1019" s="130" t="s">
        <v>5728</v>
      </c>
      <c r="E1019" s="130" t="s">
        <v>5730</v>
      </c>
      <c r="F1019" s="167"/>
      <c r="G1019" s="168"/>
      <c r="H1019" s="130"/>
      <c r="I1019" s="169"/>
      <c r="J1019" s="169"/>
      <c r="K1019" s="130" t="s">
        <v>11870</v>
      </c>
      <c r="L1019" s="130" t="s">
        <v>11878</v>
      </c>
      <c r="M1019" s="130" t="s">
        <v>11871</v>
      </c>
      <c r="N1019" s="130"/>
      <c r="O1019" s="130"/>
      <c r="P1019" s="130" t="s">
        <v>11872</v>
      </c>
      <c r="Q1019" s="130" t="s">
        <v>11873</v>
      </c>
      <c r="R1019" s="130" t="s">
        <v>11750</v>
      </c>
    </row>
    <row r="1020" spans="1:18" ht="19.5" hidden="1" customHeight="1">
      <c r="A1020" s="129">
        <v>3</v>
      </c>
      <c r="B1020" s="130" t="s">
        <v>11880</v>
      </c>
      <c r="C1020" s="130" t="s">
        <v>11879</v>
      </c>
      <c r="D1020" s="130" t="s">
        <v>5728</v>
      </c>
      <c r="E1020" s="130" t="s">
        <v>5730</v>
      </c>
      <c r="F1020" s="167"/>
      <c r="G1020" s="168"/>
      <c r="H1020" s="130"/>
      <c r="I1020" s="169"/>
      <c r="J1020" s="169"/>
      <c r="K1020" s="130" t="s">
        <v>11870</v>
      </c>
      <c r="L1020" s="130" t="s">
        <v>11878</v>
      </c>
      <c r="M1020" s="130" t="s">
        <v>11871</v>
      </c>
      <c r="N1020" s="130"/>
      <c r="O1020" s="130"/>
      <c r="P1020" s="130" t="s">
        <v>11872</v>
      </c>
      <c r="Q1020" s="130" t="s">
        <v>11873</v>
      </c>
      <c r="R1020" s="130" t="s">
        <v>11750</v>
      </c>
    </row>
    <row r="1021" spans="1:18" ht="19.5" hidden="1" customHeight="1">
      <c r="A1021" s="129">
        <v>50</v>
      </c>
      <c r="B1021" s="130" t="s">
        <v>12331</v>
      </c>
      <c r="C1021" s="130" t="s">
        <v>12332</v>
      </c>
      <c r="D1021" s="130" t="s">
        <v>6268</v>
      </c>
      <c r="E1021" s="130" t="s">
        <v>5733</v>
      </c>
      <c r="F1021" s="167">
        <v>283814530</v>
      </c>
      <c r="G1021" s="168">
        <v>258013209</v>
      </c>
      <c r="H1021" s="130">
        <v>87.745000000000005</v>
      </c>
      <c r="I1021" s="169"/>
      <c r="J1021" s="169"/>
      <c r="K1021" s="130" t="s">
        <v>7316</v>
      </c>
      <c r="L1021" s="130"/>
      <c r="M1021" s="130"/>
      <c r="N1021" s="130"/>
      <c r="O1021" s="130"/>
      <c r="P1021" s="130" t="s">
        <v>12333</v>
      </c>
      <c r="Q1021" s="130" t="s">
        <v>12334</v>
      </c>
      <c r="R1021" s="130" t="s">
        <v>12330</v>
      </c>
    </row>
    <row r="1022" spans="1:18" ht="19.5" hidden="1" customHeight="1">
      <c r="A1022" s="129">
        <v>49</v>
      </c>
      <c r="B1022" s="130" t="s">
        <v>12335</v>
      </c>
      <c r="C1022" s="130" t="s">
        <v>12336</v>
      </c>
      <c r="D1022" s="130" t="s">
        <v>9458</v>
      </c>
      <c r="E1022" s="130" t="s">
        <v>5733</v>
      </c>
      <c r="F1022" s="167"/>
      <c r="G1022" s="168">
        <v>16618182</v>
      </c>
      <c r="H1022" s="130"/>
      <c r="I1022" s="169"/>
      <c r="J1022" s="169"/>
      <c r="K1022" s="130" t="s">
        <v>12337</v>
      </c>
      <c r="L1022" s="130"/>
      <c r="M1022" s="130" t="s">
        <v>12180</v>
      </c>
      <c r="N1022" s="130"/>
      <c r="O1022" s="130" t="s">
        <v>12252</v>
      </c>
      <c r="P1022" s="130" t="s">
        <v>12338</v>
      </c>
      <c r="Q1022" s="130" t="s">
        <v>12339</v>
      </c>
      <c r="R1022" s="130" t="s">
        <v>12330</v>
      </c>
    </row>
    <row r="1023" spans="1:18" ht="19.5" hidden="1" customHeight="1">
      <c r="A1023" s="129">
        <v>45</v>
      </c>
      <c r="B1023" s="130" t="s">
        <v>12349</v>
      </c>
      <c r="C1023" s="130" t="s">
        <v>12350</v>
      </c>
      <c r="D1023" s="130" t="s">
        <v>5713</v>
      </c>
      <c r="E1023" s="130" t="s">
        <v>5709</v>
      </c>
      <c r="F1023" s="167">
        <v>315229000</v>
      </c>
      <c r="G1023" s="168">
        <v>286571819</v>
      </c>
      <c r="H1023" s="130">
        <v>87.745000000000005</v>
      </c>
      <c r="I1023" s="169">
        <v>11648992</v>
      </c>
      <c r="J1023" s="169"/>
      <c r="K1023" s="130" t="s">
        <v>440</v>
      </c>
      <c r="L1023" s="130"/>
      <c r="M1023" s="130" t="s">
        <v>12039</v>
      </c>
      <c r="N1023" s="130"/>
      <c r="O1023" s="130" t="s">
        <v>12221</v>
      </c>
      <c r="P1023" s="130" t="s">
        <v>12319</v>
      </c>
      <c r="Q1023" s="130" t="s">
        <v>12351</v>
      </c>
      <c r="R1023" s="130" t="s">
        <v>12352</v>
      </c>
    </row>
    <row r="1024" spans="1:18" ht="19.5" hidden="1" customHeight="1">
      <c r="A1024" s="129">
        <v>44</v>
      </c>
      <c r="B1024" s="130" t="s">
        <v>12353</v>
      </c>
      <c r="C1024" s="130" t="s">
        <v>12354</v>
      </c>
      <c r="D1024" s="130" t="s">
        <v>5713</v>
      </c>
      <c r="E1024" s="130" t="s">
        <v>5709</v>
      </c>
      <c r="F1024" s="167">
        <v>2497240000</v>
      </c>
      <c r="G1024" s="168">
        <v>2270218184</v>
      </c>
      <c r="H1024" s="130">
        <v>86.745000000000005</v>
      </c>
      <c r="I1024" s="169">
        <v>65685758</v>
      </c>
      <c r="J1024" s="169">
        <v>1955074923</v>
      </c>
      <c r="K1024" s="130" t="s">
        <v>12355</v>
      </c>
      <c r="L1024" s="130"/>
      <c r="M1024" s="130" t="s">
        <v>12339</v>
      </c>
      <c r="N1024" s="130"/>
      <c r="O1024" s="130" t="s">
        <v>12356</v>
      </c>
      <c r="P1024" s="130" t="s">
        <v>12328</v>
      </c>
      <c r="Q1024" s="130" t="s">
        <v>12357</v>
      </c>
      <c r="R1024" s="130" t="s">
        <v>12352</v>
      </c>
    </row>
    <row r="1025" spans="1:18" ht="19.5" hidden="1" customHeight="1">
      <c r="A1025" s="129">
        <v>42</v>
      </c>
      <c r="B1025" s="130" t="s">
        <v>12361</v>
      </c>
      <c r="C1025" s="130" t="s">
        <v>12362</v>
      </c>
      <c r="D1025" s="130" t="s">
        <v>12363</v>
      </c>
      <c r="E1025" s="130" t="s">
        <v>5709</v>
      </c>
      <c r="F1025" s="167"/>
      <c r="G1025" s="168">
        <v>30472727</v>
      </c>
      <c r="H1025" s="130"/>
      <c r="I1025" s="169"/>
      <c r="J1025" s="169"/>
      <c r="K1025" s="130" t="s">
        <v>12364</v>
      </c>
      <c r="L1025" s="130"/>
      <c r="M1025" s="130" t="s">
        <v>12180</v>
      </c>
      <c r="N1025" s="130"/>
      <c r="O1025" s="130" t="s">
        <v>12283</v>
      </c>
      <c r="P1025" s="130" t="s">
        <v>12257</v>
      </c>
      <c r="Q1025" s="130" t="s">
        <v>12077</v>
      </c>
      <c r="R1025" s="130" t="s">
        <v>12352</v>
      </c>
    </row>
    <row r="1026" spans="1:18" ht="19.5" hidden="1" customHeight="1">
      <c r="A1026" s="129">
        <v>38</v>
      </c>
      <c r="B1026" s="130" t="s">
        <v>12375</v>
      </c>
      <c r="C1026" s="130" t="s">
        <v>12376</v>
      </c>
      <c r="D1026" s="130" t="s">
        <v>6177</v>
      </c>
      <c r="E1026" s="130" t="s">
        <v>5709</v>
      </c>
      <c r="F1026" s="167">
        <v>481642000</v>
      </c>
      <c r="G1026" s="168">
        <v>437856364</v>
      </c>
      <c r="H1026" s="130">
        <v>87.745000000000005</v>
      </c>
      <c r="I1026" s="169">
        <v>27671775</v>
      </c>
      <c r="J1026" s="169">
        <v>404256422</v>
      </c>
      <c r="K1026" s="130" t="s">
        <v>379</v>
      </c>
      <c r="L1026" s="130"/>
      <c r="M1026" s="130" t="s">
        <v>12039</v>
      </c>
      <c r="N1026" s="130"/>
      <c r="O1026" s="130" t="s">
        <v>12167</v>
      </c>
      <c r="P1026" s="130" t="s">
        <v>12377</v>
      </c>
      <c r="Q1026" s="130" t="s">
        <v>12378</v>
      </c>
      <c r="R1026" s="130" t="s">
        <v>12352</v>
      </c>
    </row>
    <row r="1027" spans="1:18" ht="19.5" hidden="1" customHeight="1">
      <c r="A1027" s="129">
        <v>35</v>
      </c>
      <c r="B1027" s="130" t="s">
        <v>12383</v>
      </c>
      <c r="C1027" s="130" t="s">
        <v>12384</v>
      </c>
      <c r="D1027" s="130" t="s">
        <v>12385</v>
      </c>
      <c r="E1027" s="130" t="s">
        <v>5709</v>
      </c>
      <c r="F1027" s="167">
        <v>39600000</v>
      </c>
      <c r="G1027" s="168">
        <v>36000000</v>
      </c>
      <c r="H1027" s="130">
        <v>87.745000000000005</v>
      </c>
      <c r="I1027" s="169"/>
      <c r="J1027" s="169"/>
      <c r="K1027" s="130" t="s">
        <v>12386</v>
      </c>
      <c r="L1027" s="130"/>
      <c r="M1027" s="130" t="s">
        <v>12039</v>
      </c>
      <c r="N1027" s="130"/>
      <c r="O1027" s="130" t="s">
        <v>12058</v>
      </c>
      <c r="P1027" s="130" t="s">
        <v>12387</v>
      </c>
      <c r="Q1027" s="130" t="s">
        <v>12388</v>
      </c>
      <c r="R1027" s="130" t="s">
        <v>12352</v>
      </c>
    </row>
    <row r="1028" spans="1:18" ht="19.5" hidden="1" customHeight="1">
      <c r="A1028" s="129">
        <v>34</v>
      </c>
      <c r="B1028" s="130" t="s">
        <v>12389</v>
      </c>
      <c r="C1028" s="130" t="s">
        <v>12390</v>
      </c>
      <c r="D1028" s="130" t="s">
        <v>5713</v>
      </c>
      <c r="E1028" s="130" t="s">
        <v>5709</v>
      </c>
      <c r="F1028" s="167">
        <v>1946736000</v>
      </c>
      <c r="G1028" s="168">
        <v>1769760000</v>
      </c>
      <c r="H1028" s="130">
        <v>86.745000000000005</v>
      </c>
      <c r="I1028" s="169">
        <v>94638250</v>
      </c>
      <c r="J1028" s="169">
        <v>1673768605</v>
      </c>
      <c r="K1028" s="130" t="s">
        <v>440</v>
      </c>
      <c r="L1028" s="130"/>
      <c r="M1028" s="130" t="s">
        <v>12251</v>
      </c>
      <c r="N1028" s="130"/>
      <c r="O1028" s="130" t="s">
        <v>12058</v>
      </c>
      <c r="P1028" s="130" t="s">
        <v>12252</v>
      </c>
      <c r="Q1028" s="130" t="s">
        <v>12253</v>
      </c>
      <c r="R1028" s="130" t="s">
        <v>12391</v>
      </c>
    </row>
    <row r="1029" spans="1:18" ht="19.5" hidden="1" customHeight="1">
      <c r="A1029" s="129">
        <v>33</v>
      </c>
      <c r="B1029" s="130" t="s">
        <v>12392</v>
      </c>
      <c r="C1029" s="130" t="s">
        <v>12393</v>
      </c>
      <c r="D1029" s="130" t="s">
        <v>5713</v>
      </c>
      <c r="E1029" s="130" t="s">
        <v>5709</v>
      </c>
      <c r="F1029" s="167"/>
      <c r="G1029" s="168">
        <v>286571819</v>
      </c>
      <c r="H1029" s="130"/>
      <c r="I1029" s="169">
        <v>0</v>
      </c>
      <c r="J1029" s="169"/>
      <c r="K1029" s="130" t="s">
        <v>440</v>
      </c>
      <c r="L1029" s="130"/>
      <c r="M1029" s="130" t="s">
        <v>12251</v>
      </c>
      <c r="N1029" s="130"/>
      <c r="O1029" s="130" t="s">
        <v>12058</v>
      </c>
      <c r="P1029" s="130" t="s">
        <v>12252</v>
      </c>
      <c r="Q1029" s="130" t="s">
        <v>12253</v>
      </c>
      <c r="R1029" s="130" t="s">
        <v>12391</v>
      </c>
    </row>
    <row r="1030" spans="1:18" ht="19.5" hidden="1" customHeight="1">
      <c r="A1030" s="129">
        <v>32</v>
      </c>
      <c r="B1030" s="130" t="s">
        <v>12394</v>
      </c>
      <c r="C1030" s="130" t="s">
        <v>12395</v>
      </c>
      <c r="D1030" s="130" t="s">
        <v>5713</v>
      </c>
      <c r="E1030" s="130" t="s">
        <v>5709</v>
      </c>
      <c r="F1030" s="167">
        <v>171676000</v>
      </c>
      <c r="G1030" s="168">
        <v>156069091</v>
      </c>
      <c r="H1030" s="130">
        <v>87.745000000000005</v>
      </c>
      <c r="I1030" s="169">
        <v>7538089</v>
      </c>
      <c r="J1030" s="169"/>
      <c r="K1030" s="130" t="s">
        <v>440</v>
      </c>
      <c r="L1030" s="130"/>
      <c r="M1030" s="130" t="s">
        <v>12251</v>
      </c>
      <c r="N1030" s="130"/>
      <c r="O1030" s="130" t="s">
        <v>12058</v>
      </c>
      <c r="P1030" s="130" t="s">
        <v>12252</v>
      </c>
      <c r="Q1030" s="130" t="s">
        <v>12253</v>
      </c>
      <c r="R1030" s="130" t="s">
        <v>12391</v>
      </c>
    </row>
    <row r="1031" spans="1:18" ht="19.5" hidden="1" customHeight="1">
      <c r="A1031" s="129">
        <v>30</v>
      </c>
      <c r="B1031" s="130" t="s">
        <v>12401</v>
      </c>
      <c r="C1031" s="130" t="s">
        <v>12402</v>
      </c>
      <c r="D1031" s="130" t="s">
        <v>7162</v>
      </c>
      <c r="E1031" s="130" t="s">
        <v>5709</v>
      </c>
      <c r="F1031" s="167">
        <v>232298000</v>
      </c>
      <c r="G1031" s="168">
        <v>211180000</v>
      </c>
      <c r="H1031" s="130">
        <v>87.745000000000005</v>
      </c>
      <c r="I1031" s="169">
        <v>13536170</v>
      </c>
      <c r="J1031" s="169">
        <v>196965197</v>
      </c>
      <c r="K1031" s="130" t="s">
        <v>4814</v>
      </c>
      <c r="L1031" s="130"/>
      <c r="M1031" s="130" t="s">
        <v>12180</v>
      </c>
      <c r="N1031" s="130"/>
      <c r="O1031" s="130" t="s">
        <v>12252</v>
      </c>
      <c r="P1031" s="130" t="s">
        <v>12257</v>
      </c>
      <c r="Q1031" s="130" t="s">
        <v>12077</v>
      </c>
      <c r="R1031" s="130" t="s">
        <v>12391</v>
      </c>
    </row>
    <row r="1032" spans="1:18" ht="19.5" hidden="1" customHeight="1">
      <c r="A1032" s="129">
        <v>29</v>
      </c>
      <c r="B1032" s="130" t="s">
        <v>12403</v>
      </c>
      <c r="C1032" s="130" t="s">
        <v>12404</v>
      </c>
      <c r="D1032" s="130" t="s">
        <v>12405</v>
      </c>
      <c r="E1032" s="130" t="s">
        <v>5709</v>
      </c>
      <c r="F1032" s="167">
        <v>476190000</v>
      </c>
      <c r="G1032" s="168">
        <v>432900000</v>
      </c>
      <c r="H1032" s="130">
        <v>87.745000000000005</v>
      </c>
      <c r="I1032" s="169">
        <v>30822929</v>
      </c>
      <c r="J1032" s="169">
        <v>418583651</v>
      </c>
      <c r="K1032" s="130" t="s">
        <v>343</v>
      </c>
      <c r="L1032" s="130"/>
      <c r="M1032" s="130" t="s">
        <v>12251</v>
      </c>
      <c r="N1032" s="130"/>
      <c r="O1032" s="130" t="s">
        <v>12058</v>
      </c>
      <c r="P1032" s="130" t="s">
        <v>12406</v>
      </c>
      <c r="Q1032" s="130" t="s">
        <v>12407</v>
      </c>
      <c r="R1032" s="130" t="s">
        <v>12391</v>
      </c>
    </row>
    <row r="1033" spans="1:18" ht="19.5" hidden="1" customHeight="1">
      <c r="A1033" s="129">
        <v>27</v>
      </c>
      <c r="B1033" s="130" t="s">
        <v>12409</v>
      </c>
      <c r="C1033" s="130" t="s">
        <v>12410</v>
      </c>
      <c r="D1033" s="130" t="s">
        <v>12411</v>
      </c>
      <c r="E1033" s="130" t="s">
        <v>5709</v>
      </c>
      <c r="F1033" s="167"/>
      <c r="G1033" s="168">
        <v>432900000</v>
      </c>
      <c r="H1033" s="130"/>
      <c r="I1033" s="169"/>
      <c r="J1033" s="169"/>
      <c r="K1033" s="130" t="s">
        <v>343</v>
      </c>
      <c r="L1033" s="130"/>
      <c r="M1033" s="130" t="s">
        <v>12251</v>
      </c>
      <c r="N1033" s="130"/>
      <c r="O1033" s="130" t="s">
        <v>12058</v>
      </c>
      <c r="P1033" s="130" t="s">
        <v>12406</v>
      </c>
      <c r="Q1033" s="130" t="s">
        <v>12407</v>
      </c>
      <c r="R1033" s="130" t="s">
        <v>12391</v>
      </c>
    </row>
    <row r="1034" spans="1:18" ht="19.5" hidden="1" customHeight="1">
      <c r="A1034" s="129">
        <v>26</v>
      </c>
      <c r="B1034" s="130" t="s">
        <v>12412</v>
      </c>
      <c r="C1034" s="130" t="s">
        <v>12307</v>
      </c>
      <c r="D1034" s="130" t="s">
        <v>12308</v>
      </c>
      <c r="E1034" s="130" t="s">
        <v>5709</v>
      </c>
      <c r="F1034" s="167">
        <v>622155000</v>
      </c>
      <c r="G1034" s="168">
        <v>565595455</v>
      </c>
      <c r="H1034" s="130">
        <v>87.745000000000005</v>
      </c>
      <c r="I1034" s="169">
        <v>30995532</v>
      </c>
      <c r="J1034" s="169">
        <v>514339780</v>
      </c>
      <c r="K1034" s="130" t="s">
        <v>466</v>
      </c>
      <c r="L1034" s="130"/>
      <c r="M1034" s="130" t="s">
        <v>12251</v>
      </c>
      <c r="N1034" s="130"/>
      <c r="O1034" s="130" t="s">
        <v>12207</v>
      </c>
      <c r="P1034" s="130" t="s">
        <v>12233</v>
      </c>
      <c r="Q1034" s="130" t="s">
        <v>12318</v>
      </c>
      <c r="R1034" s="130" t="s">
        <v>12391</v>
      </c>
    </row>
    <row r="1035" spans="1:18" ht="19.5" hidden="1" customHeight="1">
      <c r="A1035" s="129">
        <v>25</v>
      </c>
      <c r="B1035" s="130" t="s">
        <v>12413</v>
      </c>
      <c r="C1035" s="130" t="s">
        <v>12414</v>
      </c>
      <c r="D1035" s="130" t="s">
        <v>12415</v>
      </c>
      <c r="E1035" s="130" t="s">
        <v>5709</v>
      </c>
      <c r="F1035" s="167"/>
      <c r="G1035" s="168">
        <v>565595455</v>
      </c>
      <c r="H1035" s="130"/>
      <c r="I1035" s="169"/>
      <c r="J1035" s="169"/>
      <c r="K1035" s="130" t="s">
        <v>466</v>
      </c>
      <c r="L1035" s="130"/>
      <c r="M1035" s="130" t="s">
        <v>12251</v>
      </c>
      <c r="N1035" s="130"/>
      <c r="O1035" s="130" t="s">
        <v>11873</v>
      </c>
      <c r="P1035" s="130" t="s">
        <v>12233</v>
      </c>
      <c r="Q1035" s="130" t="s">
        <v>12318</v>
      </c>
      <c r="R1035" s="130" t="s">
        <v>12391</v>
      </c>
    </row>
    <row r="1036" spans="1:18" ht="19.5" hidden="1" customHeight="1">
      <c r="A1036" s="129">
        <v>22</v>
      </c>
      <c r="B1036" s="130" t="s">
        <v>12421</v>
      </c>
      <c r="C1036" s="130" t="s">
        <v>12422</v>
      </c>
      <c r="D1036" s="130" t="s">
        <v>5713</v>
      </c>
      <c r="E1036" s="130" t="s">
        <v>5709</v>
      </c>
      <c r="F1036" s="167">
        <v>196065000</v>
      </c>
      <c r="G1036" s="168">
        <v>178240910</v>
      </c>
      <c r="H1036" s="130">
        <v>87.745000000000005</v>
      </c>
      <c r="I1036" s="169">
        <v>10435640</v>
      </c>
      <c r="J1036" s="169">
        <v>162901319</v>
      </c>
      <c r="K1036" s="130" t="s">
        <v>422</v>
      </c>
      <c r="L1036" s="130"/>
      <c r="M1036" s="130" t="s">
        <v>12251</v>
      </c>
      <c r="N1036" s="130"/>
      <c r="O1036" s="130" t="s">
        <v>12058</v>
      </c>
      <c r="P1036" s="130" t="s">
        <v>12252</v>
      </c>
      <c r="Q1036" s="130" t="s">
        <v>12253</v>
      </c>
      <c r="R1036" s="130" t="s">
        <v>12391</v>
      </c>
    </row>
    <row r="1037" spans="1:18" ht="19.5" hidden="1" customHeight="1">
      <c r="A1037" s="129">
        <v>20</v>
      </c>
      <c r="B1037" s="130" t="s">
        <v>12429</v>
      </c>
      <c r="C1037" s="130" t="s">
        <v>12430</v>
      </c>
      <c r="D1037" s="130" t="s">
        <v>5844</v>
      </c>
      <c r="E1037" s="130" t="s">
        <v>5709</v>
      </c>
      <c r="F1037" s="167">
        <v>279653000</v>
      </c>
      <c r="G1037" s="168">
        <v>254230000</v>
      </c>
      <c r="H1037" s="130">
        <v>87.745000000000005</v>
      </c>
      <c r="I1037" s="169"/>
      <c r="J1037" s="169"/>
      <c r="K1037" s="130" t="s">
        <v>12431</v>
      </c>
      <c r="L1037" s="130"/>
      <c r="M1037" s="130" t="s">
        <v>12251</v>
      </c>
      <c r="N1037" s="130"/>
      <c r="O1037" s="130" t="s">
        <v>12051</v>
      </c>
      <c r="P1037" s="130" t="s">
        <v>12252</v>
      </c>
      <c r="Q1037" s="130" t="s">
        <v>12253</v>
      </c>
      <c r="R1037" s="130" t="s">
        <v>12391</v>
      </c>
    </row>
    <row r="1038" spans="1:18" ht="19.5" hidden="1" customHeight="1">
      <c r="A1038" s="129">
        <v>19</v>
      </c>
      <c r="B1038" s="130" t="s">
        <v>12432</v>
      </c>
      <c r="C1038" s="130" t="s">
        <v>12433</v>
      </c>
      <c r="D1038" s="130" t="s">
        <v>12434</v>
      </c>
      <c r="E1038" s="130" t="s">
        <v>5709</v>
      </c>
      <c r="F1038" s="167">
        <v>2603820000</v>
      </c>
      <c r="G1038" s="168">
        <v>2367109090</v>
      </c>
      <c r="H1038" s="130">
        <v>86.745000000000005</v>
      </c>
      <c r="I1038" s="169">
        <v>160175533</v>
      </c>
      <c r="J1038" s="169">
        <v>2180296363</v>
      </c>
      <c r="K1038" s="130" t="s">
        <v>322</v>
      </c>
      <c r="L1038" s="130"/>
      <c r="M1038" s="130" t="s">
        <v>12251</v>
      </c>
      <c r="N1038" s="130"/>
      <c r="O1038" s="130" t="s">
        <v>12100</v>
      </c>
      <c r="P1038" s="130" t="s">
        <v>12252</v>
      </c>
      <c r="Q1038" s="130" t="s">
        <v>12253</v>
      </c>
      <c r="R1038" s="130" t="s">
        <v>12391</v>
      </c>
    </row>
    <row r="1039" spans="1:18" ht="19.5" hidden="1" customHeight="1">
      <c r="A1039" s="129">
        <v>18</v>
      </c>
      <c r="B1039" s="130" t="s">
        <v>12232</v>
      </c>
      <c r="C1039" s="130" t="s">
        <v>12435</v>
      </c>
      <c r="D1039" s="130" t="s">
        <v>5728</v>
      </c>
      <c r="E1039" s="130" t="s">
        <v>5709</v>
      </c>
      <c r="F1039" s="167">
        <v>929829000</v>
      </c>
      <c r="G1039" s="168">
        <v>859595455</v>
      </c>
      <c r="H1039" s="130">
        <v>87.745000000000005</v>
      </c>
      <c r="I1039" s="169">
        <v>53531691</v>
      </c>
      <c r="J1039" s="169">
        <v>799337342</v>
      </c>
      <c r="K1039" s="130" t="s">
        <v>5714</v>
      </c>
      <c r="L1039" s="130"/>
      <c r="M1039" s="130" t="s">
        <v>12180</v>
      </c>
      <c r="N1039" s="130" t="s">
        <v>12180</v>
      </c>
      <c r="O1039" s="130" t="s">
        <v>12233</v>
      </c>
      <c r="P1039" s="130" t="s">
        <v>12234</v>
      </c>
      <c r="Q1039" s="130" t="s">
        <v>12235</v>
      </c>
      <c r="R1039" s="130" t="s">
        <v>12223</v>
      </c>
    </row>
    <row r="1040" spans="1:18" ht="19.5" hidden="1" customHeight="1">
      <c r="A1040" s="129">
        <v>16</v>
      </c>
      <c r="B1040" s="130" t="s">
        <v>12436</v>
      </c>
      <c r="C1040" s="130" t="s">
        <v>12437</v>
      </c>
      <c r="D1040" s="130" t="s">
        <v>5713</v>
      </c>
      <c r="E1040" s="130" t="s">
        <v>5709</v>
      </c>
      <c r="F1040" s="167"/>
      <c r="G1040" s="168">
        <v>481650000</v>
      </c>
      <c r="H1040" s="130"/>
      <c r="I1040" s="169">
        <v>0</v>
      </c>
      <c r="J1040" s="169"/>
      <c r="K1040" s="130" t="s">
        <v>1160</v>
      </c>
      <c r="L1040" s="130"/>
      <c r="M1040" s="130" t="s">
        <v>12251</v>
      </c>
      <c r="N1040" s="130"/>
      <c r="O1040" s="130" t="s">
        <v>12082</v>
      </c>
      <c r="P1040" s="130" t="s">
        <v>12252</v>
      </c>
      <c r="Q1040" s="130" t="s">
        <v>12253</v>
      </c>
      <c r="R1040" s="130" t="s">
        <v>12223</v>
      </c>
    </row>
    <row r="1041" spans="1:18" ht="19.5" hidden="1" customHeight="1">
      <c r="A1041" s="129">
        <v>49</v>
      </c>
      <c r="B1041" s="130" t="s">
        <v>12358</v>
      </c>
      <c r="C1041" s="130" t="s">
        <v>12359</v>
      </c>
      <c r="D1041" s="130" t="s">
        <v>9458</v>
      </c>
      <c r="E1041" s="130" t="s">
        <v>5709</v>
      </c>
      <c r="F1041" s="167"/>
      <c r="G1041" s="168">
        <v>36896364</v>
      </c>
      <c r="H1041" s="130"/>
      <c r="I1041" s="169"/>
      <c r="J1041" s="169"/>
      <c r="K1041" s="130" t="s">
        <v>12360</v>
      </c>
      <c r="L1041" s="130"/>
      <c r="M1041" s="130" t="s">
        <v>12357</v>
      </c>
      <c r="N1041" s="130"/>
      <c r="O1041" s="130" t="s">
        <v>12221</v>
      </c>
      <c r="P1041" s="130" t="s">
        <v>12357</v>
      </c>
      <c r="Q1041" s="130" t="s">
        <v>12343</v>
      </c>
      <c r="R1041" s="130" t="s">
        <v>12352</v>
      </c>
    </row>
    <row r="1042" spans="1:18" ht="19.5" hidden="1" customHeight="1">
      <c r="A1042" s="129">
        <v>47</v>
      </c>
      <c r="B1042" s="130" t="s">
        <v>12439</v>
      </c>
      <c r="C1042" s="130" t="s">
        <v>12440</v>
      </c>
      <c r="D1042" s="130" t="s">
        <v>6582</v>
      </c>
      <c r="E1042" s="130" t="s">
        <v>5709</v>
      </c>
      <c r="F1042" s="167">
        <v>150365000</v>
      </c>
      <c r="G1042" s="168">
        <v>136695455</v>
      </c>
      <c r="H1042" s="130">
        <v>87.745000000000005</v>
      </c>
      <c r="I1042" s="169">
        <v>8305321</v>
      </c>
      <c r="J1042" s="169"/>
      <c r="K1042" s="130" t="s">
        <v>11636</v>
      </c>
      <c r="L1042" s="130"/>
      <c r="M1042" s="130" t="s">
        <v>12342</v>
      </c>
      <c r="N1042" s="130"/>
      <c r="O1042" s="130" t="s">
        <v>12257</v>
      </c>
      <c r="P1042" s="130" t="s">
        <v>12333</v>
      </c>
      <c r="Q1042" s="130" t="s">
        <v>12343</v>
      </c>
      <c r="R1042" s="130" t="s">
        <v>12441</v>
      </c>
    </row>
    <row r="1043" spans="1:18" ht="19.5" hidden="1" customHeight="1">
      <c r="A1043" s="129">
        <v>46</v>
      </c>
      <c r="B1043" s="130" t="s">
        <v>12442</v>
      </c>
      <c r="C1043" s="130" t="s">
        <v>12443</v>
      </c>
      <c r="D1043" s="130" t="s">
        <v>5713</v>
      </c>
      <c r="E1043" s="130" t="s">
        <v>5709</v>
      </c>
      <c r="F1043" s="167">
        <v>618725000</v>
      </c>
      <c r="G1043" s="168">
        <v>562477274</v>
      </c>
      <c r="H1043" s="130">
        <v>87.745000000000005</v>
      </c>
      <c r="I1043" s="169">
        <v>35349731</v>
      </c>
      <c r="J1043" s="169">
        <v>523158855</v>
      </c>
      <c r="K1043" s="130" t="s">
        <v>422</v>
      </c>
      <c r="L1043" s="130"/>
      <c r="M1043" s="130" t="s">
        <v>12342</v>
      </c>
      <c r="N1043" s="130"/>
      <c r="O1043" s="130" t="s">
        <v>12257</v>
      </c>
      <c r="P1043" s="130" t="s">
        <v>12333</v>
      </c>
      <c r="Q1043" s="130" t="s">
        <v>12343</v>
      </c>
      <c r="R1043" s="130" t="s">
        <v>12441</v>
      </c>
    </row>
    <row r="1044" spans="1:18" ht="19.5" hidden="1" customHeight="1">
      <c r="A1044" s="129">
        <v>45</v>
      </c>
      <c r="B1044" s="130" t="s">
        <v>12444</v>
      </c>
      <c r="C1044" s="130" t="s">
        <v>12445</v>
      </c>
      <c r="D1044" s="130" t="s">
        <v>5713</v>
      </c>
      <c r="E1044" s="130" t="s">
        <v>5709</v>
      </c>
      <c r="F1044" s="167"/>
      <c r="G1044" s="168">
        <v>428070000</v>
      </c>
      <c r="H1044" s="130"/>
      <c r="I1044" s="169">
        <v>0</v>
      </c>
      <c r="J1044" s="169"/>
      <c r="K1044" s="130" t="s">
        <v>550</v>
      </c>
      <c r="L1044" s="130"/>
      <c r="M1044" s="130" t="s">
        <v>12342</v>
      </c>
      <c r="N1044" s="130"/>
      <c r="O1044" s="130" t="s">
        <v>12257</v>
      </c>
      <c r="P1044" s="130" t="s">
        <v>12333</v>
      </c>
      <c r="Q1044" s="130" t="s">
        <v>12343</v>
      </c>
      <c r="R1044" s="130" t="s">
        <v>12441</v>
      </c>
    </row>
    <row r="1045" spans="1:18" ht="19.5" hidden="1" customHeight="1">
      <c r="A1045" s="129">
        <v>44</v>
      </c>
      <c r="B1045" s="130" t="s">
        <v>12340</v>
      </c>
      <c r="C1045" s="130" t="s">
        <v>12341</v>
      </c>
      <c r="D1045" s="130" t="s">
        <v>5713</v>
      </c>
      <c r="E1045" s="130" t="s">
        <v>5709</v>
      </c>
      <c r="F1045" s="167">
        <v>679787000</v>
      </c>
      <c r="G1045" s="168">
        <v>617988182</v>
      </c>
      <c r="H1045" s="130">
        <v>87.745000000000005</v>
      </c>
      <c r="I1045" s="169">
        <v>33040858</v>
      </c>
      <c r="J1045" s="169">
        <v>572357699</v>
      </c>
      <c r="K1045" s="130" t="s">
        <v>422</v>
      </c>
      <c r="L1045" s="130"/>
      <c r="M1045" s="130" t="s">
        <v>12342</v>
      </c>
      <c r="N1045" s="130"/>
      <c r="O1045" s="130" t="s">
        <v>12257</v>
      </c>
      <c r="P1045" s="130" t="s">
        <v>12333</v>
      </c>
      <c r="Q1045" s="130" t="s">
        <v>12343</v>
      </c>
      <c r="R1045" s="130" t="s">
        <v>12330</v>
      </c>
    </row>
    <row r="1046" spans="1:18" ht="19.5" hidden="1" customHeight="1">
      <c r="A1046" s="129">
        <v>43</v>
      </c>
      <c r="B1046" s="130" t="s">
        <v>12346</v>
      </c>
      <c r="C1046" s="130" t="s">
        <v>12347</v>
      </c>
      <c r="D1046" s="130" t="s">
        <v>5713</v>
      </c>
      <c r="E1046" s="130" t="s">
        <v>5709</v>
      </c>
      <c r="F1046" s="167">
        <v>1094459000</v>
      </c>
      <c r="G1046" s="168">
        <v>994962727</v>
      </c>
      <c r="H1046" s="130">
        <v>87.745000000000005</v>
      </c>
      <c r="I1046" s="169">
        <v>44263861</v>
      </c>
      <c r="J1046" s="169">
        <v>951428830</v>
      </c>
      <c r="K1046" s="130" t="s">
        <v>550</v>
      </c>
      <c r="L1046" s="130"/>
      <c r="M1046" s="130" t="s">
        <v>12342</v>
      </c>
      <c r="N1046" s="130"/>
      <c r="O1046" s="130" t="s">
        <v>12319</v>
      </c>
      <c r="P1046" s="130" t="s">
        <v>12333</v>
      </c>
      <c r="Q1046" s="130" t="s">
        <v>12343</v>
      </c>
      <c r="R1046" s="130" t="s">
        <v>12348</v>
      </c>
    </row>
    <row r="1047" spans="1:18" ht="19.5" hidden="1" customHeight="1">
      <c r="A1047" s="129">
        <v>42</v>
      </c>
      <c r="B1047" s="130" t="s">
        <v>12369</v>
      </c>
      <c r="C1047" s="130" t="s">
        <v>12370</v>
      </c>
      <c r="D1047" s="130" t="s">
        <v>5713</v>
      </c>
      <c r="E1047" s="130" t="s">
        <v>5709</v>
      </c>
      <c r="F1047" s="167">
        <v>2490236300</v>
      </c>
      <c r="G1047" s="168">
        <v>2263851184</v>
      </c>
      <c r="H1047" s="130">
        <v>86.745000000000005</v>
      </c>
      <c r="I1047" s="169">
        <v>81856873</v>
      </c>
      <c r="J1047" s="169">
        <v>2000800270</v>
      </c>
      <c r="K1047" s="130" t="s">
        <v>12371</v>
      </c>
      <c r="L1047" s="130"/>
      <c r="M1047" s="130" t="s">
        <v>12342</v>
      </c>
      <c r="N1047" s="130"/>
      <c r="O1047" s="130" t="s">
        <v>12372</v>
      </c>
      <c r="P1047" s="130" t="s">
        <v>12333</v>
      </c>
      <c r="Q1047" s="130" t="s">
        <v>12343</v>
      </c>
      <c r="R1047" s="130" t="s">
        <v>12352</v>
      </c>
    </row>
    <row r="1048" spans="1:18" ht="19.5" hidden="1" customHeight="1">
      <c r="A1048" s="129">
        <v>41</v>
      </c>
      <c r="B1048" s="130" t="s">
        <v>12344</v>
      </c>
      <c r="C1048" s="130" t="s">
        <v>12345</v>
      </c>
      <c r="D1048" s="130" t="s">
        <v>5713</v>
      </c>
      <c r="E1048" s="130" t="s">
        <v>5709</v>
      </c>
      <c r="F1048" s="167">
        <v>529815000</v>
      </c>
      <c r="G1048" s="168">
        <v>481650000</v>
      </c>
      <c r="H1048" s="130">
        <v>87.745000000000005</v>
      </c>
      <c r="I1048" s="169">
        <v>11218082</v>
      </c>
      <c r="J1048" s="169">
        <v>416943056</v>
      </c>
      <c r="K1048" s="130" t="s">
        <v>1160</v>
      </c>
      <c r="L1048" s="130"/>
      <c r="M1048" s="130" t="s">
        <v>12342</v>
      </c>
      <c r="N1048" s="130"/>
      <c r="O1048" s="130" t="s">
        <v>12296</v>
      </c>
      <c r="P1048" s="130" t="s">
        <v>12333</v>
      </c>
      <c r="Q1048" s="130" t="s">
        <v>12343</v>
      </c>
      <c r="R1048" s="130" t="s">
        <v>12330</v>
      </c>
    </row>
    <row r="1049" spans="1:18" ht="19.5" hidden="1" customHeight="1">
      <c r="A1049" s="129">
        <v>40</v>
      </c>
      <c r="B1049" s="130" t="s">
        <v>12380</v>
      </c>
      <c r="C1049" s="130" t="s">
        <v>12381</v>
      </c>
      <c r="D1049" s="130" t="s">
        <v>5713</v>
      </c>
      <c r="E1049" s="130" t="s">
        <v>5709</v>
      </c>
      <c r="F1049" s="167">
        <v>288781000</v>
      </c>
      <c r="G1049" s="168">
        <v>262528182</v>
      </c>
      <c r="H1049" s="130">
        <v>87.745000000000005</v>
      </c>
      <c r="I1049" s="169">
        <v>10442366</v>
      </c>
      <c r="J1049" s="169">
        <v>230343678</v>
      </c>
      <c r="K1049" s="130" t="s">
        <v>12382</v>
      </c>
      <c r="L1049" s="130"/>
      <c r="M1049" s="130" t="s">
        <v>12342</v>
      </c>
      <c r="N1049" s="130"/>
      <c r="O1049" s="130" t="s">
        <v>12061</v>
      </c>
      <c r="P1049" s="130" t="s">
        <v>12333</v>
      </c>
      <c r="Q1049" s="130" t="s">
        <v>12343</v>
      </c>
      <c r="R1049" s="130" t="s">
        <v>12352</v>
      </c>
    </row>
    <row r="1050" spans="1:18" ht="19.5" hidden="1" customHeight="1">
      <c r="A1050" s="129">
        <v>39</v>
      </c>
      <c r="B1050" s="130" t="s">
        <v>12446</v>
      </c>
      <c r="C1050" s="130" t="s">
        <v>12447</v>
      </c>
      <c r="D1050" s="130" t="s">
        <v>12448</v>
      </c>
      <c r="E1050" s="130" t="s">
        <v>5733</v>
      </c>
      <c r="F1050" s="167">
        <v>575355000</v>
      </c>
      <c r="G1050" s="168">
        <v>523050000</v>
      </c>
      <c r="H1050" s="130">
        <v>87.745000000000005</v>
      </c>
      <c r="I1050" s="169">
        <v>26005109</v>
      </c>
      <c r="J1050" s="169">
        <v>514257234</v>
      </c>
      <c r="K1050" s="130" t="s">
        <v>7316</v>
      </c>
      <c r="L1050" s="130"/>
      <c r="M1050" s="130" t="s">
        <v>12343</v>
      </c>
      <c r="N1050" s="130"/>
      <c r="O1050" s="130"/>
      <c r="P1050" s="130" t="s">
        <v>12262</v>
      </c>
      <c r="Q1050" s="130" t="s">
        <v>12449</v>
      </c>
      <c r="R1050" s="130" t="s">
        <v>12441</v>
      </c>
    </row>
    <row r="1051" spans="1:18" ht="19.5" hidden="1" customHeight="1">
      <c r="A1051" s="129">
        <v>38</v>
      </c>
      <c r="B1051" s="130" t="s">
        <v>12450</v>
      </c>
      <c r="C1051" s="130" t="s">
        <v>12451</v>
      </c>
      <c r="D1051" s="130" t="s">
        <v>9487</v>
      </c>
      <c r="E1051" s="130" t="s">
        <v>5709</v>
      </c>
      <c r="F1051" s="167">
        <v>436678000</v>
      </c>
      <c r="G1051" s="168">
        <v>396980000</v>
      </c>
      <c r="H1051" s="130">
        <v>87.745000000000005</v>
      </c>
      <c r="I1051" s="169">
        <v>20494779</v>
      </c>
      <c r="J1051" s="169">
        <v>388594131</v>
      </c>
      <c r="K1051" s="130" t="s">
        <v>7316</v>
      </c>
      <c r="L1051" s="130"/>
      <c r="M1051" s="130" t="s">
        <v>12343</v>
      </c>
      <c r="N1051" s="130"/>
      <c r="O1051" s="130"/>
      <c r="P1051" s="130" t="s">
        <v>12262</v>
      </c>
      <c r="Q1051" s="130" t="s">
        <v>12449</v>
      </c>
      <c r="R1051" s="130" t="s">
        <v>12441</v>
      </c>
    </row>
    <row r="1052" spans="1:18" ht="19.5" hidden="1" customHeight="1">
      <c r="A1052" s="129">
        <v>37</v>
      </c>
      <c r="B1052" s="130" t="s">
        <v>12452</v>
      </c>
      <c r="C1052" s="130" t="s">
        <v>12453</v>
      </c>
      <c r="D1052" s="130" t="s">
        <v>6278</v>
      </c>
      <c r="E1052" s="130" t="s">
        <v>5709</v>
      </c>
      <c r="F1052" s="167"/>
      <c r="G1052" s="168">
        <v>72472727</v>
      </c>
      <c r="H1052" s="130">
        <v>87.745000000000005</v>
      </c>
      <c r="I1052" s="169"/>
      <c r="J1052" s="169"/>
      <c r="K1052" s="130" t="s">
        <v>12454</v>
      </c>
      <c r="L1052" s="130"/>
      <c r="M1052" s="130" t="s">
        <v>12327</v>
      </c>
      <c r="N1052" s="130"/>
      <c r="O1052" s="130" t="s">
        <v>12235</v>
      </c>
      <c r="P1052" s="130" t="s">
        <v>12262</v>
      </c>
      <c r="Q1052" s="130" t="s">
        <v>12329</v>
      </c>
      <c r="R1052" s="130" t="s">
        <v>12455</v>
      </c>
    </row>
    <row r="1053" spans="1:18" ht="19.5" hidden="1" customHeight="1">
      <c r="A1053" s="129">
        <v>36</v>
      </c>
      <c r="B1053" s="130" t="s">
        <v>12456</v>
      </c>
      <c r="C1053" s="130" t="s">
        <v>12457</v>
      </c>
      <c r="D1053" s="130" t="s">
        <v>5713</v>
      </c>
      <c r="E1053" s="130" t="s">
        <v>5709</v>
      </c>
      <c r="F1053" s="167">
        <v>345476000</v>
      </c>
      <c r="G1053" s="168">
        <v>314069091</v>
      </c>
      <c r="H1053" s="130">
        <v>87.745000000000005</v>
      </c>
      <c r="I1053" s="169">
        <v>15663733</v>
      </c>
      <c r="J1053" s="169"/>
      <c r="K1053" s="130" t="s">
        <v>479</v>
      </c>
      <c r="L1053" s="130"/>
      <c r="M1053" s="130" t="s">
        <v>12327</v>
      </c>
      <c r="N1053" s="130"/>
      <c r="O1053" s="130" t="s">
        <v>12257</v>
      </c>
      <c r="P1053" s="130" t="s">
        <v>12262</v>
      </c>
      <c r="Q1053" s="130" t="s">
        <v>12329</v>
      </c>
      <c r="R1053" s="130" t="s">
        <v>12458</v>
      </c>
    </row>
    <row r="1054" spans="1:18" ht="19.5" hidden="1" customHeight="1">
      <c r="A1054" s="129">
        <v>35</v>
      </c>
      <c r="B1054" s="130" t="s">
        <v>12325</v>
      </c>
      <c r="C1054" s="130" t="s">
        <v>12326</v>
      </c>
      <c r="D1054" s="130" t="s">
        <v>5713</v>
      </c>
      <c r="E1054" s="130" t="s">
        <v>5709</v>
      </c>
      <c r="F1054" s="167">
        <v>408036000</v>
      </c>
      <c r="G1054" s="168">
        <v>370941818</v>
      </c>
      <c r="H1054" s="130">
        <v>87.745000000000005</v>
      </c>
      <c r="I1054" s="169">
        <v>19517665</v>
      </c>
      <c r="J1054" s="169">
        <v>348737742</v>
      </c>
      <c r="K1054" s="130" t="s">
        <v>414</v>
      </c>
      <c r="L1054" s="130"/>
      <c r="M1054" s="130" t="s">
        <v>12327</v>
      </c>
      <c r="N1054" s="130"/>
      <c r="O1054" s="130" t="s">
        <v>12328</v>
      </c>
      <c r="P1054" s="130" t="s">
        <v>12262</v>
      </c>
      <c r="Q1054" s="130" t="s">
        <v>12329</v>
      </c>
      <c r="R1054" s="130" t="s">
        <v>12330</v>
      </c>
    </row>
    <row r="1055" spans="1:18" ht="19.5" hidden="1" customHeight="1">
      <c r="A1055" s="129">
        <v>34</v>
      </c>
      <c r="B1055" s="130" t="s">
        <v>12289</v>
      </c>
      <c r="C1055" s="130" t="s">
        <v>12290</v>
      </c>
      <c r="D1055" s="130" t="s">
        <v>5713</v>
      </c>
      <c r="E1055" s="130" t="s">
        <v>5730</v>
      </c>
      <c r="F1055" s="167"/>
      <c r="G1055" s="168"/>
      <c r="H1055" s="130"/>
      <c r="I1055" s="169"/>
      <c r="J1055" s="169"/>
      <c r="K1055" s="130" t="s">
        <v>12291</v>
      </c>
      <c r="L1055" s="130" t="s">
        <v>12060</v>
      </c>
      <c r="M1055" s="130" t="s">
        <v>11891</v>
      </c>
      <c r="N1055" s="130"/>
      <c r="O1055" s="130"/>
      <c r="P1055" s="130" t="s">
        <v>12292</v>
      </c>
      <c r="Q1055" s="130" t="s">
        <v>12293</v>
      </c>
      <c r="R1055" s="130" t="s">
        <v>12279</v>
      </c>
    </row>
    <row r="1056" spans="1:18" ht="19.5" hidden="1" customHeight="1">
      <c r="A1056" s="129">
        <v>33</v>
      </c>
      <c r="B1056" s="130" t="s">
        <v>12459</v>
      </c>
      <c r="C1056" s="130" t="s">
        <v>12460</v>
      </c>
      <c r="D1056" s="130" t="s">
        <v>12461</v>
      </c>
      <c r="E1056" s="130" t="s">
        <v>5709</v>
      </c>
      <c r="F1056" s="167">
        <v>436678000</v>
      </c>
      <c r="G1056" s="168">
        <v>396980000</v>
      </c>
      <c r="H1056" s="130">
        <v>87.745000000000005</v>
      </c>
      <c r="I1056" s="169">
        <v>20494779</v>
      </c>
      <c r="J1056" s="169">
        <v>388594131</v>
      </c>
      <c r="K1056" s="130" t="s">
        <v>7316</v>
      </c>
      <c r="L1056" s="130"/>
      <c r="M1056" s="130" t="s">
        <v>12329</v>
      </c>
      <c r="N1056" s="130"/>
      <c r="O1056" s="130"/>
      <c r="P1056" s="130" t="s">
        <v>12462</v>
      </c>
      <c r="Q1056" s="130" t="s">
        <v>12463</v>
      </c>
      <c r="R1056" s="130" t="s">
        <v>12458</v>
      </c>
    </row>
    <row r="1057" spans="1:18" ht="19.5" hidden="1" customHeight="1">
      <c r="A1057" s="129">
        <v>32</v>
      </c>
      <c r="B1057" s="130" t="s">
        <v>12464</v>
      </c>
      <c r="C1057" s="130" t="s">
        <v>12465</v>
      </c>
      <c r="D1057" s="130" t="s">
        <v>6683</v>
      </c>
      <c r="E1057" s="130" t="s">
        <v>5709</v>
      </c>
      <c r="F1057" s="167">
        <v>722200000</v>
      </c>
      <c r="G1057" s="168">
        <v>656545455</v>
      </c>
      <c r="H1057" s="130">
        <v>87.745000000000005</v>
      </c>
      <c r="I1057" s="169">
        <v>28157871</v>
      </c>
      <c r="J1057" s="169">
        <v>639522923</v>
      </c>
      <c r="K1057" s="130" t="s">
        <v>384</v>
      </c>
      <c r="L1057" s="130"/>
      <c r="M1057" s="130" t="s">
        <v>12466</v>
      </c>
      <c r="N1057" s="130"/>
      <c r="O1057" s="130" t="s">
        <v>12467</v>
      </c>
      <c r="P1057" s="130" t="s">
        <v>12462</v>
      </c>
      <c r="Q1057" s="130" t="s">
        <v>12468</v>
      </c>
      <c r="R1057" s="130" t="s">
        <v>12455</v>
      </c>
    </row>
    <row r="1058" spans="1:18" ht="19.5" hidden="1" customHeight="1">
      <c r="A1058" s="129">
        <v>31</v>
      </c>
      <c r="B1058" s="130" t="s">
        <v>12469</v>
      </c>
      <c r="C1058" s="130" t="s">
        <v>12470</v>
      </c>
      <c r="D1058" s="130" t="s">
        <v>5713</v>
      </c>
      <c r="E1058" s="130" t="s">
        <v>5709</v>
      </c>
      <c r="F1058" s="167">
        <v>1244828000</v>
      </c>
      <c r="G1058" s="168">
        <v>1131661818</v>
      </c>
      <c r="H1058" s="130">
        <v>86.745000000000005</v>
      </c>
      <c r="I1058" s="169">
        <v>69626857</v>
      </c>
      <c r="J1058" s="169">
        <v>1079553689</v>
      </c>
      <c r="K1058" s="130" t="s">
        <v>330</v>
      </c>
      <c r="L1058" s="130"/>
      <c r="M1058" s="130" t="s">
        <v>12466</v>
      </c>
      <c r="N1058" s="130"/>
      <c r="O1058" s="130" t="s">
        <v>12333</v>
      </c>
      <c r="P1058" s="130" t="s">
        <v>12462</v>
      </c>
      <c r="Q1058" s="130" t="s">
        <v>12468</v>
      </c>
      <c r="R1058" s="130" t="s">
        <v>12455</v>
      </c>
    </row>
    <row r="1059" spans="1:18" ht="19.5" hidden="1" customHeight="1">
      <c r="A1059" s="129">
        <v>30</v>
      </c>
      <c r="B1059" s="130" t="s">
        <v>12471</v>
      </c>
      <c r="C1059" s="130" t="s">
        <v>12472</v>
      </c>
      <c r="D1059" s="130" t="s">
        <v>5713</v>
      </c>
      <c r="E1059" s="130" t="s">
        <v>5709</v>
      </c>
      <c r="F1059" s="167">
        <v>1399214000</v>
      </c>
      <c r="G1059" s="168">
        <v>1272013000</v>
      </c>
      <c r="H1059" s="130">
        <v>86.745000000000005</v>
      </c>
      <c r="I1059" s="169">
        <v>70553242</v>
      </c>
      <c r="J1059" s="169">
        <v>1205126899</v>
      </c>
      <c r="K1059" s="130" t="s">
        <v>6178</v>
      </c>
      <c r="L1059" s="130"/>
      <c r="M1059" s="130" t="s">
        <v>12466</v>
      </c>
      <c r="N1059" s="130"/>
      <c r="O1059" s="130" t="s">
        <v>12473</v>
      </c>
      <c r="P1059" s="130" t="s">
        <v>12462</v>
      </c>
      <c r="Q1059" s="130" t="s">
        <v>12468</v>
      </c>
      <c r="R1059" s="130" t="s">
        <v>12455</v>
      </c>
    </row>
    <row r="1060" spans="1:18" ht="19.5" hidden="1" customHeight="1">
      <c r="A1060" s="129">
        <v>29</v>
      </c>
      <c r="B1060" s="130" t="s">
        <v>12474</v>
      </c>
      <c r="C1060" s="130" t="s">
        <v>12475</v>
      </c>
      <c r="D1060" s="130" t="s">
        <v>5713</v>
      </c>
      <c r="E1060" s="130" t="s">
        <v>5709</v>
      </c>
      <c r="F1060" s="167">
        <v>2858369000</v>
      </c>
      <c r="G1060" s="168">
        <v>2598517273</v>
      </c>
      <c r="H1060" s="130">
        <v>86.745000000000005</v>
      </c>
      <c r="I1060" s="169">
        <v>79428966</v>
      </c>
      <c r="J1060" s="169">
        <v>2323395106</v>
      </c>
      <c r="K1060" s="130" t="s">
        <v>12476</v>
      </c>
      <c r="L1060" s="130"/>
      <c r="M1060" s="130" t="s">
        <v>12466</v>
      </c>
      <c r="N1060" s="130"/>
      <c r="O1060" s="130" t="s">
        <v>12477</v>
      </c>
      <c r="P1060" s="130" t="s">
        <v>12462</v>
      </c>
      <c r="Q1060" s="130" t="s">
        <v>12468</v>
      </c>
      <c r="R1060" s="130" t="s">
        <v>12458</v>
      </c>
    </row>
    <row r="1061" spans="1:18" ht="19.5" hidden="1" customHeight="1">
      <c r="A1061" s="129">
        <v>28</v>
      </c>
      <c r="B1061" s="130" t="s">
        <v>12478</v>
      </c>
      <c r="C1061" s="130" t="s">
        <v>12479</v>
      </c>
      <c r="D1061" s="130" t="s">
        <v>5713</v>
      </c>
      <c r="E1061" s="130" t="s">
        <v>5709</v>
      </c>
      <c r="F1061" s="167"/>
      <c r="G1061" s="168">
        <v>227237273</v>
      </c>
      <c r="H1061" s="130"/>
      <c r="I1061" s="169">
        <v>0</v>
      </c>
      <c r="J1061" s="169"/>
      <c r="K1061" s="130" t="s">
        <v>12480</v>
      </c>
      <c r="L1061" s="130"/>
      <c r="M1061" s="130" t="s">
        <v>12466</v>
      </c>
      <c r="N1061" s="130"/>
      <c r="O1061" s="130" t="s">
        <v>12077</v>
      </c>
      <c r="P1061" s="130" t="s">
        <v>12462</v>
      </c>
      <c r="Q1061" s="130" t="s">
        <v>12468</v>
      </c>
      <c r="R1061" s="130" t="s">
        <v>12458</v>
      </c>
    </row>
    <row r="1062" spans="1:18" ht="19.5" hidden="1" customHeight="1">
      <c r="A1062" s="129">
        <v>27</v>
      </c>
      <c r="B1062" s="130" t="s">
        <v>12481</v>
      </c>
      <c r="C1062" s="130" t="s">
        <v>12482</v>
      </c>
      <c r="D1062" s="130" t="s">
        <v>7155</v>
      </c>
      <c r="E1062" s="130" t="s">
        <v>5709</v>
      </c>
      <c r="F1062" s="167">
        <v>964375940</v>
      </c>
      <c r="G1062" s="168">
        <v>876705400</v>
      </c>
      <c r="H1062" s="130">
        <v>87.745000000000005</v>
      </c>
      <c r="I1062" s="169">
        <v>49748144</v>
      </c>
      <c r="J1062" s="169">
        <v>813621345</v>
      </c>
      <c r="K1062" s="130" t="s">
        <v>332</v>
      </c>
      <c r="L1062" s="130"/>
      <c r="M1062" s="130" t="s">
        <v>12466</v>
      </c>
      <c r="N1062" s="130"/>
      <c r="O1062" s="130" t="s">
        <v>12483</v>
      </c>
      <c r="P1062" s="130" t="s">
        <v>12462</v>
      </c>
      <c r="Q1062" s="130" t="s">
        <v>12468</v>
      </c>
      <c r="R1062" s="130" t="s">
        <v>12441</v>
      </c>
    </row>
    <row r="1063" spans="1:18" ht="19.5" hidden="1" customHeight="1">
      <c r="A1063" s="129">
        <v>26</v>
      </c>
      <c r="B1063" s="130" t="s">
        <v>12484</v>
      </c>
      <c r="C1063" s="130" t="s">
        <v>12485</v>
      </c>
      <c r="D1063" s="130" t="s">
        <v>12486</v>
      </c>
      <c r="E1063" s="130" t="s">
        <v>5709</v>
      </c>
      <c r="F1063" s="167"/>
      <c r="G1063" s="168">
        <v>103845455</v>
      </c>
      <c r="H1063" s="130"/>
      <c r="I1063" s="169">
        <v>0</v>
      </c>
      <c r="J1063" s="169"/>
      <c r="K1063" s="130" t="s">
        <v>12487</v>
      </c>
      <c r="L1063" s="130"/>
      <c r="M1063" s="130" t="s">
        <v>12466</v>
      </c>
      <c r="N1063" s="130" t="s">
        <v>12466</v>
      </c>
      <c r="O1063" s="130" t="s">
        <v>12488</v>
      </c>
      <c r="P1063" s="130" t="s">
        <v>12462</v>
      </c>
      <c r="Q1063" s="130" t="s">
        <v>12468</v>
      </c>
      <c r="R1063" s="130" t="s">
        <v>12441</v>
      </c>
    </row>
    <row r="1064" spans="1:18" ht="19.5" hidden="1" customHeight="1">
      <c r="A1064" s="129">
        <v>25</v>
      </c>
      <c r="B1064" s="130" t="s">
        <v>12065</v>
      </c>
      <c r="C1064" s="130" t="s">
        <v>12066</v>
      </c>
      <c r="D1064" s="130" t="s">
        <v>5713</v>
      </c>
      <c r="E1064" s="130" t="s">
        <v>5730</v>
      </c>
      <c r="F1064" s="167"/>
      <c r="G1064" s="168"/>
      <c r="H1064" s="130"/>
      <c r="I1064" s="169"/>
      <c r="J1064" s="169"/>
      <c r="K1064" s="130" t="s">
        <v>11288</v>
      </c>
      <c r="L1064" s="130" t="s">
        <v>12067</v>
      </c>
      <c r="M1064" s="130" t="s">
        <v>12068</v>
      </c>
      <c r="N1064" s="130"/>
      <c r="O1064" s="130"/>
      <c r="P1064" s="130" t="s">
        <v>12069</v>
      </c>
      <c r="Q1064" s="130" t="s">
        <v>12069</v>
      </c>
      <c r="R1064" s="130" t="s">
        <v>12053</v>
      </c>
    </row>
    <row r="1065" spans="1:18" ht="19.5" hidden="1" customHeight="1">
      <c r="A1065" s="129">
        <v>24</v>
      </c>
      <c r="B1065" s="130" t="s">
        <v>12070</v>
      </c>
      <c r="C1065" s="130" t="s">
        <v>12071</v>
      </c>
      <c r="D1065" s="130" t="s">
        <v>5713</v>
      </c>
      <c r="E1065" s="130" t="s">
        <v>5730</v>
      </c>
      <c r="F1065" s="167"/>
      <c r="G1065" s="168"/>
      <c r="H1065" s="130"/>
      <c r="I1065" s="169"/>
      <c r="J1065" s="169"/>
      <c r="K1065" s="130" t="s">
        <v>11288</v>
      </c>
      <c r="L1065" s="130" t="s">
        <v>12067</v>
      </c>
      <c r="M1065" s="130" t="s">
        <v>12068</v>
      </c>
      <c r="N1065" s="130"/>
      <c r="O1065" s="130"/>
      <c r="P1065" s="130" t="s">
        <v>12069</v>
      </c>
      <c r="Q1065" s="130" t="s">
        <v>12069</v>
      </c>
      <c r="R1065" s="130" t="s">
        <v>12053</v>
      </c>
    </row>
    <row r="1066" spans="1:18" ht="19.5" hidden="1" customHeight="1">
      <c r="A1066" s="129">
        <v>23</v>
      </c>
      <c r="B1066" s="130" t="s">
        <v>12090</v>
      </c>
      <c r="C1066" s="130" t="s">
        <v>12091</v>
      </c>
      <c r="D1066" s="130" t="s">
        <v>12092</v>
      </c>
      <c r="E1066" s="130" t="s">
        <v>5730</v>
      </c>
      <c r="F1066" s="167"/>
      <c r="G1066" s="168"/>
      <c r="H1066" s="130"/>
      <c r="I1066" s="169"/>
      <c r="J1066" s="169"/>
      <c r="K1066" s="130" t="s">
        <v>11288</v>
      </c>
      <c r="L1066" s="130" t="s">
        <v>12093</v>
      </c>
      <c r="M1066" s="130" t="s">
        <v>12094</v>
      </c>
      <c r="N1066" s="130"/>
      <c r="O1066" s="130"/>
      <c r="P1066" s="130" t="s">
        <v>12069</v>
      </c>
      <c r="Q1066" s="130" t="s">
        <v>12069</v>
      </c>
      <c r="R1066" s="130" t="s">
        <v>12083</v>
      </c>
    </row>
    <row r="1067" spans="1:18" ht="19.5" hidden="1" customHeight="1">
      <c r="A1067" s="129">
        <v>22</v>
      </c>
      <c r="B1067" s="130" t="s">
        <v>12489</v>
      </c>
      <c r="C1067" s="130" t="s">
        <v>12490</v>
      </c>
      <c r="D1067" s="130" t="s">
        <v>5713</v>
      </c>
      <c r="E1067" s="130" t="s">
        <v>5709</v>
      </c>
      <c r="F1067" s="167"/>
      <c r="G1067" s="168">
        <v>171294546</v>
      </c>
      <c r="H1067" s="130">
        <v>87.745000000000005</v>
      </c>
      <c r="I1067" s="169">
        <v>0</v>
      </c>
      <c r="J1067" s="169"/>
      <c r="K1067" s="130" t="s">
        <v>414</v>
      </c>
      <c r="L1067" s="130"/>
      <c r="M1067" s="130" t="s">
        <v>12261</v>
      </c>
      <c r="N1067" s="130"/>
      <c r="O1067" s="130" t="s">
        <v>12262</v>
      </c>
      <c r="P1067" s="130" t="s">
        <v>12263</v>
      </c>
      <c r="Q1067" s="130" t="s">
        <v>12264</v>
      </c>
      <c r="R1067" s="130" t="s">
        <v>12491</v>
      </c>
    </row>
    <row r="1068" spans="1:18" ht="19.5" hidden="1" customHeight="1">
      <c r="A1068" s="129">
        <v>21</v>
      </c>
      <c r="B1068" s="130" t="s">
        <v>12492</v>
      </c>
      <c r="C1068" s="130" t="s">
        <v>12493</v>
      </c>
      <c r="D1068" s="130" t="s">
        <v>5713</v>
      </c>
      <c r="E1068" s="130" t="s">
        <v>5709</v>
      </c>
      <c r="F1068" s="167">
        <v>249961000</v>
      </c>
      <c r="G1068" s="168">
        <v>227237273</v>
      </c>
      <c r="H1068" s="130">
        <v>87.745000000000005</v>
      </c>
      <c r="I1068" s="169">
        <v>8841410</v>
      </c>
      <c r="J1068" s="169">
        <v>192028295</v>
      </c>
      <c r="K1068" s="130" t="s">
        <v>12480</v>
      </c>
      <c r="L1068" s="130"/>
      <c r="M1068" s="130" t="s">
        <v>12261</v>
      </c>
      <c r="N1068" s="130"/>
      <c r="O1068" s="130" t="s">
        <v>12328</v>
      </c>
      <c r="P1068" s="130" t="s">
        <v>12263</v>
      </c>
      <c r="Q1068" s="130" t="s">
        <v>12264</v>
      </c>
      <c r="R1068" s="130" t="s">
        <v>12455</v>
      </c>
    </row>
    <row r="1069" spans="1:18" ht="19.5" hidden="1" customHeight="1">
      <c r="A1069" s="129">
        <v>20</v>
      </c>
      <c r="B1069" s="130" t="s">
        <v>12408</v>
      </c>
      <c r="C1069" s="130" t="s">
        <v>12494</v>
      </c>
      <c r="D1069" s="130" t="s">
        <v>5774</v>
      </c>
      <c r="E1069" s="130" t="s">
        <v>5709</v>
      </c>
      <c r="F1069" s="167">
        <v>940569000</v>
      </c>
      <c r="G1069" s="168">
        <v>862231818</v>
      </c>
      <c r="H1069" s="130">
        <v>87.745000000000005</v>
      </c>
      <c r="I1069" s="169">
        <v>40682976</v>
      </c>
      <c r="J1069" s="169">
        <v>828892340</v>
      </c>
      <c r="K1069" s="130" t="s">
        <v>5714</v>
      </c>
      <c r="L1069" s="130"/>
      <c r="M1069" s="130" t="s">
        <v>12261</v>
      </c>
      <c r="N1069" s="130" t="s">
        <v>12261</v>
      </c>
      <c r="O1069" s="130" t="s">
        <v>12262</v>
      </c>
      <c r="P1069" s="130" t="s">
        <v>12263</v>
      </c>
      <c r="Q1069" s="130" t="s">
        <v>12264</v>
      </c>
      <c r="R1069" s="130" t="s">
        <v>12391</v>
      </c>
    </row>
    <row r="1070" spans="1:18" ht="19.5" hidden="1" customHeight="1">
      <c r="A1070" s="129">
        <v>19</v>
      </c>
      <c r="B1070" s="130" t="s">
        <v>12258</v>
      </c>
      <c r="C1070" s="130" t="s">
        <v>12259</v>
      </c>
      <c r="D1070" s="130" t="s">
        <v>5713</v>
      </c>
      <c r="E1070" s="130" t="s">
        <v>5709</v>
      </c>
      <c r="F1070" s="167">
        <v>1507082000</v>
      </c>
      <c r="G1070" s="168">
        <v>1370074545</v>
      </c>
      <c r="H1070" s="130">
        <v>86.745000000000005</v>
      </c>
      <c r="I1070" s="169">
        <v>147139937</v>
      </c>
      <c r="J1070" s="169">
        <v>1167506397</v>
      </c>
      <c r="K1070" s="130" t="s">
        <v>12260</v>
      </c>
      <c r="L1070" s="130"/>
      <c r="M1070" s="130" t="s">
        <v>12261</v>
      </c>
      <c r="N1070" s="130"/>
      <c r="O1070" s="130" t="s">
        <v>12262</v>
      </c>
      <c r="P1070" s="130" t="s">
        <v>12263</v>
      </c>
      <c r="Q1070" s="130" t="s">
        <v>12264</v>
      </c>
      <c r="R1070" s="130" t="s">
        <v>12223</v>
      </c>
    </row>
    <row r="1071" spans="1:18" ht="19.5" hidden="1" customHeight="1">
      <c r="A1071" s="129">
        <v>18</v>
      </c>
      <c r="B1071" s="130" t="s">
        <v>12495</v>
      </c>
      <c r="C1071" s="130" t="s">
        <v>12496</v>
      </c>
      <c r="D1071" s="130" t="s">
        <v>5713</v>
      </c>
      <c r="E1071" s="130" t="s">
        <v>5709</v>
      </c>
      <c r="F1071" s="167">
        <v>199804000</v>
      </c>
      <c r="G1071" s="168">
        <v>181640000</v>
      </c>
      <c r="H1071" s="130">
        <v>87.745000000000005</v>
      </c>
      <c r="I1071" s="169">
        <v>5055472</v>
      </c>
      <c r="J1071" s="169"/>
      <c r="K1071" s="130" t="s">
        <v>12497</v>
      </c>
      <c r="L1071" s="130"/>
      <c r="M1071" s="130" t="s">
        <v>12261</v>
      </c>
      <c r="N1071" s="130"/>
      <c r="O1071" s="130" t="s">
        <v>12498</v>
      </c>
      <c r="P1071" s="130" t="s">
        <v>12499</v>
      </c>
      <c r="Q1071" s="130" t="s">
        <v>12500</v>
      </c>
      <c r="R1071" s="130" t="s">
        <v>12491</v>
      </c>
    </row>
    <row r="1072" spans="1:18" ht="19.5" hidden="1" customHeight="1">
      <c r="A1072" s="129">
        <v>34</v>
      </c>
      <c r="B1072" s="130" t="s">
        <v>12501</v>
      </c>
      <c r="C1072" s="130" t="s">
        <v>12502</v>
      </c>
      <c r="D1072" s="130" t="s">
        <v>5713</v>
      </c>
      <c r="E1072" s="130" t="s">
        <v>5709</v>
      </c>
      <c r="F1072" s="167">
        <v>1185855000</v>
      </c>
      <c r="G1072" s="168">
        <v>1078050000</v>
      </c>
      <c r="H1072" s="130">
        <v>86.745000000000005</v>
      </c>
      <c r="I1072" s="169">
        <v>62504553</v>
      </c>
      <c r="J1072" s="169">
        <v>1021532829</v>
      </c>
      <c r="K1072" s="130" t="s">
        <v>6178</v>
      </c>
      <c r="L1072" s="130"/>
      <c r="M1072" s="130" t="s">
        <v>12246</v>
      </c>
      <c r="N1072" s="130"/>
      <c r="O1072" s="130" t="s">
        <v>12503</v>
      </c>
      <c r="P1072" s="130" t="s">
        <v>12504</v>
      </c>
      <c r="Q1072" s="130" t="s">
        <v>12505</v>
      </c>
      <c r="R1072" s="130" t="s">
        <v>12491</v>
      </c>
    </row>
    <row r="1073" spans="1:18" ht="19.5" hidden="1" customHeight="1">
      <c r="A1073" s="129">
        <v>33</v>
      </c>
      <c r="B1073" s="130" t="s">
        <v>12506</v>
      </c>
      <c r="C1073" s="130" t="s">
        <v>12507</v>
      </c>
      <c r="D1073" s="130" t="s">
        <v>5713</v>
      </c>
      <c r="E1073" s="130" t="s">
        <v>5709</v>
      </c>
      <c r="F1073" s="167">
        <v>505747000</v>
      </c>
      <c r="G1073" s="168">
        <v>459770000</v>
      </c>
      <c r="H1073" s="130">
        <v>87.745000000000005</v>
      </c>
      <c r="I1073" s="169">
        <v>25833252</v>
      </c>
      <c r="J1073" s="169">
        <v>429350607</v>
      </c>
      <c r="K1073" s="130" t="s">
        <v>476</v>
      </c>
      <c r="L1073" s="130"/>
      <c r="M1073" s="130" t="s">
        <v>12246</v>
      </c>
      <c r="N1073" s="130"/>
      <c r="O1073" s="130" t="s">
        <v>12262</v>
      </c>
      <c r="P1073" s="130" t="s">
        <v>12504</v>
      </c>
      <c r="Q1073" s="130" t="s">
        <v>12505</v>
      </c>
      <c r="R1073" s="130" t="s">
        <v>12491</v>
      </c>
    </row>
    <row r="1074" spans="1:18" ht="19.5" hidden="1" customHeight="1">
      <c r="A1074" s="129">
        <v>32</v>
      </c>
      <c r="B1074" s="130" t="s">
        <v>12508</v>
      </c>
      <c r="C1074" s="130" t="s">
        <v>12509</v>
      </c>
      <c r="D1074" s="130" t="s">
        <v>5713</v>
      </c>
      <c r="E1074" s="130" t="s">
        <v>5709</v>
      </c>
      <c r="F1074" s="167">
        <v>710050000</v>
      </c>
      <c r="G1074" s="168">
        <v>645500000</v>
      </c>
      <c r="H1074" s="130">
        <v>87.745000000000005</v>
      </c>
      <c r="I1074" s="169">
        <v>36577232</v>
      </c>
      <c r="J1074" s="169">
        <v>623461867</v>
      </c>
      <c r="K1074" s="130" t="s">
        <v>330</v>
      </c>
      <c r="L1074" s="130"/>
      <c r="M1074" s="130" t="s">
        <v>12246</v>
      </c>
      <c r="N1074" s="130"/>
      <c r="O1074" s="130" t="s">
        <v>12462</v>
      </c>
      <c r="P1074" s="130" t="s">
        <v>12504</v>
      </c>
      <c r="Q1074" s="130" t="s">
        <v>12505</v>
      </c>
      <c r="R1074" s="130" t="s">
        <v>12491</v>
      </c>
    </row>
    <row r="1075" spans="1:18" ht="19.5" hidden="1" customHeight="1">
      <c r="A1075" s="129">
        <v>31</v>
      </c>
      <c r="B1075" s="130" t="s">
        <v>12533</v>
      </c>
      <c r="C1075" s="130" t="s">
        <v>12534</v>
      </c>
      <c r="D1075" s="130" t="s">
        <v>5713</v>
      </c>
      <c r="E1075" s="130" t="s">
        <v>5709</v>
      </c>
      <c r="F1075" s="167">
        <v>1339173000</v>
      </c>
      <c r="G1075" s="168">
        <v>1217430000</v>
      </c>
      <c r="H1075" s="130">
        <v>86.745000000000005</v>
      </c>
      <c r="I1075" s="169">
        <v>72324825</v>
      </c>
      <c r="J1075" s="169">
        <v>1045476073</v>
      </c>
      <c r="K1075" s="130" t="s">
        <v>345</v>
      </c>
      <c r="L1075" s="130"/>
      <c r="M1075" s="130" t="s">
        <v>12246</v>
      </c>
      <c r="N1075" s="130"/>
      <c r="O1075" s="130" t="s">
        <v>12499</v>
      </c>
      <c r="P1075" s="130" t="s">
        <v>12512</v>
      </c>
      <c r="Q1075" s="130" t="s">
        <v>12513</v>
      </c>
      <c r="R1075" s="130" t="s">
        <v>12535</v>
      </c>
    </row>
    <row r="1076" spans="1:18" ht="19.5" hidden="1" customHeight="1">
      <c r="A1076" s="129">
        <v>30</v>
      </c>
      <c r="B1076" s="130" t="s">
        <v>12536</v>
      </c>
      <c r="C1076" s="130" t="s">
        <v>12537</v>
      </c>
      <c r="D1076" s="130" t="s">
        <v>5713</v>
      </c>
      <c r="E1076" s="130" t="s">
        <v>5709</v>
      </c>
      <c r="F1076" s="167">
        <v>1508793000</v>
      </c>
      <c r="G1076" s="168">
        <v>1371630000</v>
      </c>
      <c r="H1076" s="130">
        <v>86.745000000000005</v>
      </c>
      <c r="I1076" s="169">
        <v>77560532</v>
      </c>
      <c r="J1076" s="169">
        <v>1181043136</v>
      </c>
      <c r="K1076" s="130" t="s">
        <v>345</v>
      </c>
      <c r="L1076" s="130"/>
      <c r="M1076" s="130" t="s">
        <v>12246</v>
      </c>
      <c r="N1076" s="130"/>
      <c r="O1076" s="130" t="s">
        <v>12499</v>
      </c>
      <c r="P1076" s="130" t="s">
        <v>12512</v>
      </c>
      <c r="Q1076" s="130" t="s">
        <v>12513</v>
      </c>
      <c r="R1076" s="130" t="s">
        <v>12535</v>
      </c>
    </row>
    <row r="1077" spans="1:18" ht="19.5" hidden="1" customHeight="1">
      <c r="A1077" s="129">
        <v>29</v>
      </c>
      <c r="B1077" s="130" t="s">
        <v>12510</v>
      </c>
      <c r="C1077" s="130" t="s">
        <v>12538</v>
      </c>
      <c r="D1077" s="130" t="s">
        <v>5713</v>
      </c>
      <c r="E1077" s="130" t="s">
        <v>5709</v>
      </c>
      <c r="F1077" s="167">
        <v>4271802000</v>
      </c>
      <c r="G1077" s="168">
        <v>3883456364</v>
      </c>
      <c r="H1077" s="130">
        <v>86.745000000000005</v>
      </c>
      <c r="I1077" s="169">
        <v>239571396</v>
      </c>
      <c r="J1077" s="169">
        <v>3548426758</v>
      </c>
      <c r="K1077" s="130" t="s">
        <v>390</v>
      </c>
      <c r="L1077" s="130"/>
      <c r="M1077" s="130" t="s">
        <v>12246</v>
      </c>
      <c r="N1077" s="130"/>
      <c r="O1077" s="130" t="s">
        <v>12511</v>
      </c>
      <c r="P1077" s="130" t="s">
        <v>12512</v>
      </c>
      <c r="Q1077" s="130" t="s">
        <v>12513</v>
      </c>
      <c r="R1077" s="130" t="s">
        <v>12491</v>
      </c>
    </row>
    <row r="1078" spans="1:18" ht="19.5" hidden="1" customHeight="1">
      <c r="A1078" s="129">
        <v>28</v>
      </c>
      <c r="B1078" s="130" t="s">
        <v>12514</v>
      </c>
      <c r="C1078" s="130" t="s">
        <v>12515</v>
      </c>
      <c r="D1078" s="130" t="s">
        <v>5713</v>
      </c>
      <c r="E1078" s="130" t="s">
        <v>5709</v>
      </c>
      <c r="F1078" s="167"/>
      <c r="G1078" s="168">
        <v>3883456364</v>
      </c>
      <c r="H1078" s="130"/>
      <c r="I1078" s="169">
        <v>0</v>
      </c>
      <c r="J1078" s="169"/>
      <c r="K1078" s="130" t="s">
        <v>390</v>
      </c>
      <c r="L1078" s="130"/>
      <c r="M1078" s="130" t="s">
        <v>12246</v>
      </c>
      <c r="N1078" s="130"/>
      <c r="O1078" s="130" t="s">
        <v>12498</v>
      </c>
      <c r="P1078" s="130" t="s">
        <v>12512</v>
      </c>
      <c r="Q1078" s="130" t="s">
        <v>12513</v>
      </c>
      <c r="R1078" s="130" t="s">
        <v>12491</v>
      </c>
    </row>
    <row r="1079" spans="1:18" ht="19.5" hidden="1" customHeight="1">
      <c r="A1079" s="129">
        <v>27</v>
      </c>
      <c r="B1079" s="130" t="s">
        <v>12516</v>
      </c>
      <c r="C1079" s="130" t="s">
        <v>12517</v>
      </c>
      <c r="D1079" s="130" t="s">
        <v>5728</v>
      </c>
      <c r="E1079" s="130" t="s">
        <v>5709</v>
      </c>
      <c r="F1079" s="167">
        <v>511610000</v>
      </c>
      <c r="G1079" s="168">
        <v>465100000</v>
      </c>
      <c r="H1079" s="130">
        <v>87.745000000000005</v>
      </c>
      <c r="I1079" s="169">
        <v>28779533</v>
      </c>
      <c r="J1079" s="169">
        <v>453586389</v>
      </c>
      <c r="K1079" s="130" t="s">
        <v>12518</v>
      </c>
      <c r="L1079" s="130"/>
      <c r="M1079" s="130" t="s">
        <v>12246</v>
      </c>
      <c r="N1079" s="130"/>
      <c r="O1079" s="130" t="s">
        <v>12235</v>
      </c>
      <c r="P1079" s="130" t="s">
        <v>12513</v>
      </c>
      <c r="Q1079" s="130" t="s">
        <v>12247</v>
      </c>
      <c r="R1079" s="130" t="s">
        <v>12455</v>
      </c>
    </row>
    <row r="1080" spans="1:18" ht="19.5" hidden="1" customHeight="1">
      <c r="A1080" s="129">
        <v>26</v>
      </c>
      <c r="B1080" s="130" t="s">
        <v>12241</v>
      </c>
      <c r="C1080" s="130" t="s">
        <v>12242</v>
      </c>
      <c r="D1080" s="130" t="s">
        <v>12243</v>
      </c>
      <c r="E1080" s="130" t="s">
        <v>5733</v>
      </c>
      <c r="F1080" s="167"/>
      <c r="G1080" s="168"/>
      <c r="H1080" s="130"/>
      <c r="I1080" s="169"/>
      <c r="J1080" s="169"/>
      <c r="K1080" s="130" t="s">
        <v>12244</v>
      </c>
      <c r="L1080" s="130" t="s">
        <v>12245</v>
      </c>
      <c r="M1080" s="130" t="s">
        <v>12246</v>
      </c>
      <c r="N1080" s="130"/>
      <c r="O1080" s="130" t="s">
        <v>12082</v>
      </c>
      <c r="P1080" s="130" t="s">
        <v>12247</v>
      </c>
      <c r="Q1080" s="130" t="s">
        <v>12248</v>
      </c>
      <c r="R1080" s="130" t="s">
        <v>12223</v>
      </c>
    </row>
    <row r="1081" spans="1:18" ht="19.5" hidden="1" customHeight="1">
      <c r="A1081" s="129">
        <v>25</v>
      </c>
      <c r="B1081" s="130" t="s">
        <v>12539</v>
      </c>
      <c r="C1081" s="130" t="s">
        <v>12540</v>
      </c>
      <c r="D1081" s="130" t="s">
        <v>5713</v>
      </c>
      <c r="E1081" s="130" t="s">
        <v>5709</v>
      </c>
      <c r="F1081" s="167">
        <v>1123729000</v>
      </c>
      <c r="G1081" s="168">
        <v>1021571819</v>
      </c>
      <c r="H1081" s="130">
        <v>86.745000000000005</v>
      </c>
      <c r="I1081" s="169">
        <v>55006746</v>
      </c>
      <c r="J1081" s="169">
        <v>884956515</v>
      </c>
      <c r="K1081" s="130" t="s">
        <v>440</v>
      </c>
      <c r="L1081" s="130"/>
      <c r="M1081" s="130" t="s">
        <v>12426</v>
      </c>
      <c r="N1081" s="130"/>
      <c r="O1081" s="130" t="s">
        <v>12263</v>
      </c>
      <c r="P1081" s="130" t="s">
        <v>12541</v>
      </c>
      <c r="Q1081" s="130" t="s">
        <v>12542</v>
      </c>
      <c r="R1081" s="130" t="s">
        <v>12543</v>
      </c>
    </row>
    <row r="1082" spans="1:18" ht="19.5" hidden="1" customHeight="1">
      <c r="A1082" s="129">
        <v>24</v>
      </c>
      <c r="B1082" s="130" t="s">
        <v>12544</v>
      </c>
      <c r="C1082" s="130" t="s">
        <v>12545</v>
      </c>
      <c r="D1082" s="130" t="s">
        <v>5713</v>
      </c>
      <c r="E1082" s="130" t="s">
        <v>5709</v>
      </c>
      <c r="F1082" s="167">
        <v>395098000</v>
      </c>
      <c r="G1082" s="168">
        <v>359180000</v>
      </c>
      <c r="H1082" s="130">
        <v>87.745000000000005</v>
      </c>
      <c r="I1082" s="169">
        <v>20616934</v>
      </c>
      <c r="J1082" s="169">
        <v>336801350</v>
      </c>
      <c r="K1082" s="130" t="s">
        <v>6178</v>
      </c>
      <c r="L1082" s="130"/>
      <c r="M1082" s="130" t="s">
        <v>12426</v>
      </c>
      <c r="N1082" s="130"/>
      <c r="O1082" s="130" t="s">
        <v>12546</v>
      </c>
      <c r="P1082" s="130" t="s">
        <v>12541</v>
      </c>
      <c r="Q1082" s="130" t="s">
        <v>12542</v>
      </c>
      <c r="R1082" s="130" t="s">
        <v>12535</v>
      </c>
    </row>
    <row r="1083" spans="1:18" ht="19.5" hidden="1" customHeight="1">
      <c r="A1083" s="129">
        <v>23</v>
      </c>
      <c r="B1083" s="130" t="s">
        <v>12416</v>
      </c>
      <c r="C1083" s="130" t="s">
        <v>12417</v>
      </c>
      <c r="D1083" s="130" t="s">
        <v>5713</v>
      </c>
      <c r="E1083" s="130" t="s">
        <v>5730</v>
      </c>
      <c r="F1083" s="167"/>
      <c r="G1083" s="168"/>
      <c r="H1083" s="130"/>
      <c r="I1083" s="169"/>
      <c r="J1083" s="169"/>
      <c r="K1083" s="130" t="s">
        <v>11288</v>
      </c>
      <c r="L1083" s="130" t="s">
        <v>12418</v>
      </c>
      <c r="M1083" s="130" t="s">
        <v>12419</v>
      </c>
      <c r="N1083" s="130"/>
      <c r="O1083" s="130"/>
      <c r="P1083" s="130" t="s">
        <v>12420</v>
      </c>
      <c r="Q1083" s="130" t="s">
        <v>12420</v>
      </c>
      <c r="R1083" s="130" t="s">
        <v>12391</v>
      </c>
    </row>
    <row r="1084" spans="1:18" ht="19.5" hidden="1" customHeight="1">
      <c r="A1084" s="129">
        <v>22</v>
      </c>
      <c r="B1084" s="130" t="s">
        <v>12547</v>
      </c>
      <c r="C1084" s="130" t="s">
        <v>12548</v>
      </c>
      <c r="D1084" s="130" t="s">
        <v>5713</v>
      </c>
      <c r="E1084" s="130" t="s">
        <v>5709</v>
      </c>
      <c r="F1084" s="167">
        <v>789624140</v>
      </c>
      <c r="G1084" s="168">
        <v>717840127</v>
      </c>
      <c r="H1084" s="130">
        <v>87.745000000000005</v>
      </c>
      <c r="I1084" s="169">
        <v>28751644</v>
      </c>
      <c r="J1084" s="169">
        <v>716835018</v>
      </c>
      <c r="K1084" s="130" t="s">
        <v>5726</v>
      </c>
      <c r="L1084" s="130"/>
      <c r="M1084" s="130" t="s">
        <v>12549</v>
      </c>
      <c r="N1084" s="130"/>
      <c r="O1084" s="130"/>
      <c r="P1084" s="130" t="s">
        <v>12522</v>
      </c>
      <c r="Q1084" s="130" t="s">
        <v>12550</v>
      </c>
      <c r="R1084" s="130" t="s">
        <v>12543</v>
      </c>
    </row>
    <row r="1085" spans="1:18" ht="19.5" hidden="1" customHeight="1">
      <c r="A1085" s="129">
        <v>21</v>
      </c>
      <c r="B1085" s="130" t="s">
        <v>12551</v>
      </c>
      <c r="C1085" s="130" t="s">
        <v>12552</v>
      </c>
      <c r="D1085" s="130" t="s">
        <v>5713</v>
      </c>
      <c r="E1085" s="130" t="s">
        <v>5709</v>
      </c>
      <c r="F1085" s="167">
        <v>1470791000</v>
      </c>
      <c r="G1085" s="168">
        <v>1337082727</v>
      </c>
      <c r="H1085" s="130">
        <v>86.745000000000005</v>
      </c>
      <c r="I1085" s="169">
        <v>73855510</v>
      </c>
      <c r="J1085" s="169">
        <v>1272840645</v>
      </c>
      <c r="K1085" s="130" t="s">
        <v>414</v>
      </c>
      <c r="L1085" s="130"/>
      <c r="M1085" s="130" t="s">
        <v>12553</v>
      </c>
      <c r="N1085" s="130"/>
      <c r="O1085" s="130" t="s">
        <v>12504</v>
      </c>
      <c r="P1085" s="130" t="s">
        <v>12522</v>
      </c>
      <c r="Q1085" s="130" t="s">
        <v>12554</v>
      </c>
      <c r="R1085" s="130" t="s">
        <v>12555</v>
      </c>
    </row>
    <row r="1086" spans="1:18" ht="19.5" hidden="1" customHeight="1">
      <c r="A1086" s="129">
        <v>20</v>
      </c>
      <c r="B1086" s="130" t="s">
        <v>12556</v>
      </c>
      <c r="C1086" s="130" t="s">
        <v>12557</v>
      </c>
      <c r="D1086" s="130" t="s">
        <v>5713</v>
      </c>
      <c r="E1086" s="130" t="s">
        <v>5711</v>
      </c>
      <c r="F1086" s="167">
        <v>22752961000</v>
      </c>
      <c r="G1086" s="168">
        <v>20684510000</v>
      </c>
      <c r="H1086" s="130"/>
      <c r="I1086" s="169">
        <v>1365026519</v>
      </c>
      <c r="J1086" s="169"/>
      <c r="K1086" s="130" t="s">
        <v>343</v>
      </c>
      <c r="L1086" s="130"/>
      <c r="M1086" s="130" t="s">
        <v>12553</v>
      </c>
      <c r="N1086" s="130" t="s">
        <v>12553</v>
      </c>
      <c r="O1086" s="130" t="s">
        <v>12504</v>
      </c>
      <c r="P1086" s="130" t="s">
        <v>12522</v>
      </c>
      <c r="Q1086" s="130" t="s">
        <v>12554</v>
      </c>
      <c r="R1086" s="130" t="s">
        <v>12555</v>
      </c>
    </row>
    <row r="1087" spans="1:18" ht="19.5" hidden="1" customHeight="1">
      <c r="A1087" s="129">
        <v>19</v>
      </c>
      <c r="B1087" s="130" t="s">
        <v>12558</v>
      </c>
      <c r="C1087" s="130" t="s">
        <v>12559</v>
      </c>
      <c r="D1087" s="130" t="s">
        <v>6207</v>
      </c>
      <c r="E1087" s="130" t="s">
        <v>5709</v>
      </c>
      <c r="F1087" s="167">
        <v>317681340</v>
      </c>
      <c r="G1087" s="168">
        <v>288801220</v>
      </c>
      <c r="H1087" s="130">
        <v>87.745000000000005</v>
      </c>
      <c r="I1087" s="169">
        <v>16681988</v>
      </c>
      <c r="J1087" s="169"/>
      <c r="K1087" s="130" t="s">
        <v>4915</v>
      </c>
      <c r="L1087" s="130"/>
      <c r="M1087" s="130" t="s">
        <v>12553</v>
      </c>
      <c r="N1087" s="130"/>
      <c r="O1087" s="130" t="s">
        <v>12546</v>
      </c>
      <c r="P1087" s="130" t="s">
        <v>12522</v>
      </c>
      <c r="Q1087" s="130" t="s">
        <v>12554</v>
      </c>
      <c r="R1087" s="130" t="s">
        <v>12555</v>
      </c>
    </row>
    <row r="1088" spans="1:18" ht="19.5" hidden="1" customHeight="1">
      <c r="A1088" s="129">
        <v>18</v>
      </c>
      <c r="B1088" s="130" t="s">
        <v>12560</v>
      </c>
      <c r="C1088" s="130" t="s">
        <v>12561</v>
      </c>
      <c r="D1088" s="130" t="s">
        <v>5713</v>
      </c>
      <c r="E1088" s="130" t="s">
        <v>5709</v>
      </c>
      <c r="F1088" s="167">
        <v>364452000</v>
      </c>
      <c r="G1088" s="168">
        <v>331320000</v>
      </c>
      <c r="H1088" s="130">
        <v>87.745000000000005</v>
      </c>
      <c r="I1088" s="169">
        <v>15885454</v>
      </c>
      <c r="J1088" s="169">
        <v>318411000</v>
      </c>
      <c r="K1088" s="130" t="s">
        <v>476</v>
      </c>
      <c r="L1088" s="130"/>
      <c r="M1088" s="130" t="s">
        <v>12553</v>
      </c>
      <c r="N1088" s="130"/>
      <c r="O1088" s="130" t="s">
        <v>12504</v>
      </c>
      <c r="P1088" s="130" t="s">
        <v>12522</v>
      </c>
      <c r="Q1088" s="130" t="s">
        <v>12554</v>
      </c>
      <c r="R1088" s="130" t="s">
        <v>12543</v>
      </c>
    </row>
    <row r="1089" spans="1:18" ht="19.5" hidden="1" customHeight="1">
      <c r="A1089" s="129">
        <v>17</v>
      </c>
      <c r="B1089" s="130" t="s">
        <v>12562</v>
      </c>
      <c r="C1089" s="130" t="s">
        <v>12563</v>
      </c>
      <c r="D1089" s="130" t="s">
        <v>5713</v>
      </c>
      <c r="E1089" s="130" t="s">
        <v>5709</v>
      </c>
      <c r="F1089" s="167">
        <v>352844000</v>
      </c>
      <c r="G1089" s="168">
        <v>320767273</v>
      </c>
      <c r="H1089" s="130">
        <v>87.745000000000005</v>
      </c>
      <c r="I1089" s="169">
        <v>18750276</v>
      </c>
      <c r="J1089" s="169">
        <v>296676026</v>
      </c>
      <c r="K1089" s="130" t="s">
        <v>5344</v>
      </c>
      <c r="L1089" s="130"/>
      <c r="M1089" s="130" t="s">
        <v>12553</v>
      </c>
      <c r="N1089" s="130"/>
      <c r="O1089" s="130" t="s">
        <v>12564</v>
      </c>
      <c r="P1089" s="130" t="s">
        <v>12522</v>
      </c>
      <c r="Q1089" s="130" t="s">
        <v>12554</v>
      </c>
      <c r="R1089" s="130" t="s">
        <v>12535</v>
      </c>
    </row>
    <row r="1090" spans="1:18" ht="19.5" hidden="1" customHeight="1">
      <c r="A1090" s="129">
        <v>16</v>
      </c>
      <c r="B1090" s="130" t="s">
        <v>12565</v>
      </c>
      <c r="C1090" s="130" t="s">
        <v>12566</v>
      </c>
      <c r="D1090" s="130" t="s">
        <v>6503</v>
      </c>
      <c r="E1090" s="130" t="s">
        <v>5709</v>
      </c>
      <c r="F1090" s="167">
        <v>262272000</v>
      </c>
      <c r="G1090" s="168">
        <v>238429090</v>
      </c>
      <c r="H1090" s="130">
        <v>87.745000000000005</v>
      </c>
      <c r="I1090" s="169">
        <v>11867509</v>
      </c>
      <c r="J1090" s="169"/>
      <c r="K1090" s="130" t="s">
        <v>4915</v>
      </c>
      <c r="L1090" s="130"/>
      <c r="M1090" s="130" t="s">
        <v>12553</v>
      </c>
      <c r="N1090" s="130"/>
      <c r="O1090" s="130" t="s">
        <v>12546</v>
      </c>
      <c r="P1090" s="130" t="s">
        <v>12554</v>
      </c>
      <c r="Q1090" s="130" t="s">
        <v>12368</v>
      </c>
      <c r="R1090" s="130" t="s">
        <v>12555</v>
      </c>
    </row>
    <row r="1091" spans="1:18" ht="19.5" hidden="1" customHeight="1">
      <c r="A1091" s="129">
        <v>15</v>
      </c>
      <c r="B1091" s="130" t="s">
        <v>12365</v>
      </c>
      <c r="C1091" s="130" t="s">
        <v>12366</v>
      </c>
      <c r="D1091" s="130" t="s">
        <v>5713</v>
      </c>
      <c r="E1091" s="130" t="s">
        <v>5730</v>
      </c>
      <c r="F1091" s="167"/>
      <c r="G1091" s="168"/>
      <c r="H1091" s="130"/>
      <c r="I1091" s="169"/>
      <c r="J1091" s="169"/>
      <c r="K1091" s="130" t="s">
        <v>11288</v>
      </c>
      <c r="L1091" s="130" t="s">
        <v>12367</v>
      </c>
      <c r="M1091" s="130" t="s">
        <v>12069</v>
      </c>
      <c r="N1091" s="130"/>
      <c r="O1091" s="130"/>
      <c r="P1091" s="130" t="s">
        <v>12368</v>
      </c>
      <c r="Q1091" s="130" t="s">
        <v>12368</v>
      </c>
      <c r="R1091" s="130" t="s">
        <v>12352</v>
      </c>
    </row>
    <row r="1092" spans="1:18" ht="19.5" hidden="1" customHeight="1">
      <c r="A1092" s="129">
        <v>14</v>
      </c>
      <c r="B1092" s="130" t="s">
        <v>12373</v>
      </c>
      <c r="C1092" s="130" t="s">
        <v>12374</v>
      </c>
      <c r="D1092" s="130" t="s">
        <v>5713</v>
      </c>
      <c r="E1092" s="130" t="s">
        <v>5730</v>
      </c>
      <c r="F1092" s="167"/>
      <c r="G1092" s="168"/>
      <c r="H1092" s="130"/>
      <c r="I1092" s="169"/>
      <c r="J1092" s="169"/>
      <c r="K1092" s="130" t="s">
        <v>11288</v>
      </c>
      <c r="L1092" s="130" t="s">
        <v>12367</v>
      </c>
      <c r="M1092" s="130" t="s">
        <v>12069</v>
      </c>
      <c r="N1092" s="130"/>
      <c r="O1092" s="130"/>
      <c r="P1092" s="130" t="s">
        <v>12368</v>
      </c>
      <c r="Q1092" s="130" t="s">
        <v>12368</v>
      </c>
      <c r="R1092" s="130" t="s">
        <v>12352</v>
      </c>
    </row>
    <row r="1093" spans="1:18" ht="19.5" hidden="1" customHeight="1">
      <c r="A1093" s="129">
        <v>13</v>
      </c>
      <c r="B1093" s="130" t="s">
        <v>12567</v>
      </c>
      <c r="C1093" s="130" t="s">
        <v>12568</v>
      </c>
      <c r="D1093" s="130" t="s">
        <v>5713</v>
      </c>
      <c r="E1093" s="130" t="s">
        <v>5709</v>
      </c>
      <c r="F1093" s="167">
        <v>878226000</v>
      </c>
      <c r="G1093" s="168">
        <v>798387273</v>
      </c>
      <c r="H1093" s="130">
        <v>87.745000000000005</v>
      </c>
      <c r="I1093" s="169">
        <v>43062949</v>
      </c>
      <c r="J1093" s="169">
        <v>694082455</v>
      </c>
      <c r="K1093" s="130" t="s">
        <v>345</v>
      </c>
      <c r="L1093" s="130"/>
      <c r="M1093" s="130" t="s">
        <v>12553</v>
      </c>
      <c r="N1093" s="130"/>
      <c r="O1093" s="130" t="s">
        <v>12512</v>
      </c>
      <c r="P1093" s="130" t="s">
        <v>12569</v>
      </c>
      <c r="Q1093" s="130" t="s">
        <v>12570</v>
      </c>
      <c r="R1093" s="130" t="s">
        <v>12555</v>
      </c>
    </row>
    <row r="1094" spans="1:18" ht="19.5" hidden="1" customHeight="1">
      <c r="A1094" s="129">
        <v>12</v>
      </c>
      <c r="B1094" s="130" t="s">
        <v>12571</v>
      </c>
      <c r="C1094" s="130" t="s">
        <v>12572</v>
      </c>
      <c r="D1094" s="130" t="s">
        <v>5713</v>
      </c>
      <c r="E1094" s="130" t="s">
        <v>5709</v>
      </c>
      <c r="F1094" s="167">
        <v>668510000</v>
      </c>
      <c r="G1094" s="168">
        <v>607736364</v>
      </c>
      <c r="H1094" s="130">
        <v>87.745000000000005</v>
      </c>
      <c r="I1094" s="169">
        <v>39229611</v>
      </c>
      <c r="J1094" s="169">
        <v>507901130</v>
      </c>
      <c r="K1094" s="130" t="s">
        <v>479</v>
      </c>
      <c r="L1094" s="130"/>
      <c r="M1094" s="130" t="s">
        <v>12553</v>
      </c>
      <c r="N1094" s="130"/>
      <c r="O1094" s="130" t="s">
        <v>12512</v>
      </c>
      <c r="P1094" s="130" t="s">
        <v>12569</v>
      </c>
      <c r="Q1094" s="130" t="s">
        <v>12570</v>
      </c>
      <c r="R1094" s="130" t="s">
        <v>12555</v>
      </c>
    </row>
    <row r="1095" spans="1:18" ht="19.5" hidden="1" customHeight="1">
      <c r="A1095" s="129">
        <v>8</v>
      </c>
      <c r="B1095" s="130" t="s">
        <v>12583</v>
      </c>
      <c r="C1095" s="130" t="s">
        <v>12584</v>
      </c>
      <c r="D1095" s="130" t="s">
        <v>5774</v>
      </c>
      <c r="E1095" s="130" t="s">
        <v>5709</v>
      </c>
      <c r="F1095" s="167">
        <v>185086000</v>
      </c>
      <c r="G1095" s="168">
        <v>168260000</v>
      </c>
      <c r="H1095" s="130"/>
      <c r="I1095" s="169">
        <v>9698546</v>
      </c>
      <c r="J1095" s="169">
        <v>159711901</v>
      </c>
      <c r="K1095" s="130" t="s">
        <v>322</v>
      </c>
      <c r="L1095" s="130"/>
      <c r="M1095" s="130" t="s">
        <v>12585</v>
      </c>
      <c r="N1095" s="130"/>
      <c r="O1095" s="130" t="s">
        <v>12586</v>
      </c>
      <c r="P1095" s="130" t="s">
        <v>12587</v>
      </c>
      <c r="Q1095" s="130" t="s">
        <v>12588</v>
      </c>
      <c r="R1095" s="130" t="s">
        <v>12579</v>
      </c>
    </row>
    <row r="1096" spans="1:18" ht="19.5" hidden="1" customHeight="1">
      <c r="A1096" s="129">
        <v>29</v>
      </c>
      <c r="B1096" s="130" t="s">
        <v>12595</v>
      </c>
      <c r="C1096" s="130" t="s">
        <v>12596</v>
      </c>
      <c r="D1096" s="130" t="s">
        <v>5713</v>
      </c>
      <c r="E1096" s="130" t="s">
        <v>5709</v>
      </c>
      <c r="F1096" s="167">
        <v>272470000</v>
      </c>
      <c r="G1096" s="168">
        <v>247700000</v>
      </c>
      <c r="H1096" s="130">
        <v>87.745000000000005</v>
      </c>
      <c r="I1096" s="169"/>
      <c r="J1096" s="169"/>
      <c r="K1096" s="130" t="s">
        <v>12454</v>
      </c>
      <c r="L1096" s="130"/>
      <c r="M1096" s="130" t="s">
        <v>12575</v>
      </c>
      <c r="N1096" s="130"/>
      <c r="O1096" s="130" t="s">
        <v>12513</v>
      </c>
      <c r="P1096" s="130" t="s">
        <v>12597</v>
      </c>
      <c r="Q1096" s="130" t="s">
        <v>12598</v>
      </c>
      <c r="R1096" s="130" t="s">
        <v>12599</v>
      </c>
    </row>
    <row r="1097" spans="1:18" ht="19.5" hidden="1" customHeight="1">
      <c r="A1097" s="129">
        <v>28</v>
      </c>
      <c r="B1097" s="130" t="s">
        <v>12573</v>
      </c>
      <c r="C1097" s="130" t="s">
        <v>12574</v>
      </c>
      <c r="D1097" s="130" t="s">
        <v>6207</v>
      </c>
      <c r="E1097" s="130" t="s">
        <v>5709</v>
      </c>
      <c r="F1097" s="167">
        <v>469740000</v>
      </c>
      <c r="G1097" s="168">
        <v>427036364</v>
      </c>
      <c r="H1097" s="130">
        <v>87.745000000000005</v>
      </c>
      <c r="I1097" s="169">
        <v>25952575</v>
      </c>
      <c r="J1097" s="169">
        <v>396222654</v>
      </c>
      <c r="K1097" s="130" t="s">
        <v>343</v>
      </c>
      <c r="L1097" s="130"/>
      <c r="M1097" s="130" t="s">
        <v>12575</v>
      </c>
      <c r="N1097" s="130" t="s">
        <v>12575</v>
      </c>
      <c r="O1097" s="130" t="s">
        <v>12576</v>
      </c>
      <c r="P1097" s="130" t="s">
        <v>12577</v>
      </c>
      <c r="Q1097" s="130" t="s">
        <v>12578</v>
      </c>
      <c r="R1097" s="130" t="s">
        <v>12579</v>
      </c>
    </row>
    <row r="1098" spans="1:18" ht="19.5" hidden="1" customHeight="1">
      <c r="A1098" s="129">
        <v>27</v>
      </c>
      <c r="B1098" s="130" t="s">
        <v>12580</v>
      </c>
      <c r="C1098" s="130" t="s">
        <v>12581</v>
      </c>
      <c r="D1098" s="130" t="s">
        <v>12582</v>
      </c>
      <c r="E1098" s="130" t="s">
        <v>5709</v>
      </c>
      <c r="F1098" s="167"/>
      <c r="G1098" s="168">
        <v>427036364</v>
      </c>
      <c r="H1098" s="130"/>
      <c r="I1098" s="169">
        <v>0</v>
      </c>
      <c r="J1098" s="169"/>
      <c r="K1098" s="130" t="s">
        <v>343</v>
      </c>
      <c r="L1098" s="130"/>
      <c r="M1098" s="130" t="s">
        <v>12575</v>
      </c>
      <c r="N1098" s="130" t="s">
        <v>12575</v>
      </c>
      <c r="O1098" s="130" t="s">
        <v>12576</v>
      </c>
      <c r="P1098" s="130" t="s">
        <v>12577</v>
      </c>
      <c r="Q1098" s="130" t="s">
        <v>12578</v>
      </c>
      <c r="R1098" s="130" t="s">
        <v>12579</v>
      </c>
    </row>
    <row r="1099" spans="1:18" ht="19.5" hidden="1" customHeight="1">
      <c r="A1099" s="129">
        <v>26</v>
      </c>
      <c r="B1099" s="130" t="s">
        <v>12600</v>
      </c>
      <c r="C1099" s="130" t="s">
        <v>12601</v>
      </c>
      <c r="D1099" s="130" t="s">
        <v>5713</v>
      </c>
      <c r="E1099" s="130" t="s">
        <v>5709</v>
      </c>
      <c r="F1099" s="167">
        <v>343021000</v>
      </c>
      <c r="G1099" s="168">
        <v>311837273</v>
      </c>
      <c r="H1099" s="130">
        <v>87.745000000000005</v>
      </c>
      <c r="I1099" s="169"/>
      <c r="J1099" s="169"/>
      <c r="K1099" s="130" t="s">
        <v>4621</v>
      </c>
      <c r="L1099" s="130"/>
      <c r="M1099" s="130" t="s">
        <v>12521</v>
      </c>
      <c r="N1099" s="130"/>
      <c r="O1099" s="130" t="s">
        <v>12522</v>
      </c>
      <c r="P1099" s="130" t="s">
        <v>12523</v>
      </c>
      <c r="Q1099" s="130" t="s">
        <v>12524</v>
      </c>
      <c r="R1099" s="130" t="s">
        <v>12599</v>
      </c>
    </row>
    <row r="1100" spans="1:18" ht="19.5" hidden="1" customHeight="1">
      <c r="A1100" s="129">
        <v>25</v>
      </c>
      <c r="B1100" s="130" t="s">
        <v>12602</v>
      </c>
      <c r="C1100" s="130" t="s">
        <v>12603</v>
      </c>
      <c r="D1100" s="130" t="s">
        <v>5713</v>
      </c>
      <c r="E1100" s="130" t="s">
        <v>5709</v>
      </c>
      <c r="F1100" s="167">
        <v>674100000</v>
      </c>
      <c r="G1100" s="168">
        <v>612818181</v>
      </c>
      <c r="H1100" s="130">
        <v>87.745000000000005</v>
      </c>
      <c r="I1100" s="169">
        <v>33119004</v>
      </c>
      <c r="J1100" s="169">
        <v>526363593</v>
      </c>
      <c r="K1100" s="130" t="s">
        <v>8701</v>
      </c>
      <c r="L1100" s="130"/>
      <c r="M1100" s="130" t="s">
        <v>12521</v>
      </c>
      <c r="N1100" s="130"/>
      <c r="O1100" s="130" t="s">
        <v>12248</v>
      </c>
      <c r="P1100" s="130" t="s">
        <v>12523</v>
      </c>
      <c r="Q1100" s="130" t="s">
        <v>12524</v>
      </c>
      <c r="R1100" s="130" t="s">
        <v>12599</v>
      </c>
    </row>
    <row r="1101" spans="1:18" ht="19.5" hidden="1" customHeight="1">
      <c r="A1101" s="129">
        <v>24</v>
      </c>
      <c r="B1101" s="130" t="s">
        <v>12604</v>
      </c>
      <c r="C1101" s="130" t="s">
        <v>12605</v>
      </c>
      <c r="D1101" s="130" t="s">
        <v>6268</v>
      </c>
      <c r="E1101" s="130" t="s">
        <v>5709</v>
      </c>
      <c r="F1101" s="167">
        <v>42570000</v>
      </c>
      <c r="G1101" s="168">
        <v>38700000</v>
      </c>
      <c r="H1101" s="130">
        <v>87.745000000000005</v>
      </c>
      <c r="I1101" s="169">
        <v>1509004</v>
      </c>
      <c r="J1101" s="169"/>
      <c r="K1101" s="130" t="s">
        <v>324</v>
      </c>
      <c r="L1101" s="130"/>
      <c r="M1101" s="130" t="s">
        <v>12521</v>
      </c>
      <c r="N1101" s="130"/>
      <c r="O1101" s="130" t="s">
        <v>12522</v>
      </c>
      <c r="P1101" s="130" t="s">
        <v>12523</v>
      </c>
      <c r="Q1101" s="130" t="s">
        <v>12524</v>
      </c>
      <c r="R1101" s="130" t="s">
        <v>12599</v>
      </c>
    </row>
    <row r="1102" spans="1:18" ht="19.5" hidden="1" customHeight="1">
      <c r="A1102" s="129">
        <v>23</v>
      </c>
      <c r="B1102" s="130" t="s">
        <v>12519</v>
      </c>
      <c r="C1102" s="130" t="s">
        <v>12520</v>
      </c>
      <c r="D1102" s="130" t="s">
        <v>5713</v>
      </c>
      <c r="E1102" s="130" t="s">
        <v>5709</v>
      </c>
      <c r="F1102" s="167">
        <v>2375379000</v>
      </c>
      <c r="G1102" s="168">
        <v>2159435456</v>
      </c>
      <c r="H1102" s="130">
        <v>86.745000000000005</v>
      </c>
      <c r="I1102" s="169">
        <v>135119879</v>
      </c>
      <c r="J1102" s="169">
        <v>1975659787</v>
      </c>
      <c r="K1102" s="130" t="s">
        <v>317</v>
      </c>
      <c r="L1102" s="130"/>
      <c r="M1102" s="130" t="s">
        <v>12521</v>
      </c>
      <c r="N1102" s="130"/>
      <c r="O1102" s="130" t="s">
        <v>12522</v>
      </c>
      <c r="P1102" s="130" t="s">
        <v>12523</v>
      </c>
      <c r="Q1102" s="130" t="s">
        <v>12524</v>
      </c>
      <c r="R1102" s="130" t="s">
        <v>12441</v>
      </c>
    </row>
    <row r="1103" spans="1:18" ht="19.5" hidden="1" customHeight="1">
      <c r="A1103" s="129">
        <v>22</v>
      </c>
      <c r="B1103" s="130" t="s">
        <v>12606</v>
      </c>
      <c r="C1103" s="130" t="s">
        <v>12607</v>
      </c>
      <c r="D1103" s="130" t="s">
        <v>6182</v>
      </c>
      <c r="E1103" s="130" t="s">
        <v>5709</v>
      </c>
      <c r="F1103" s="167">
        <v>214468000</v>
      </c>
      <c r="G1103" s="168">
        <v>194970910</v>
      </c>
      <c r="H1103" s="130">
        <v>87.745000000000005</v>
      </c>
      <c r="I1103" s="169">
        <v>9170036</v>
      </c>
      <c r="J1103" s="169"/>
      <c r="K1103" s="130" t="s">
        <v>12608</v>
      </c>
      <c r="L1103" s="130"/>
      <c r="M1103" s="130" t="s">
        <v>12521</v>
      </c>
      <c r="N1103" s="130"/>
      <c r="O1103" s="130" t="s">
        <v>12609</v>
      </c>
      <c r="P1103" s="130" t="s">
        <v>12523</v>
      </c>
      <c r="Q1103" s="130" t="s">
        <v>12610</v>
      </c>
      <c r="R1103" s="130" t="s">
        <v>12611</v>
      </c>
    </row>
    <row r="1104" spans="1:18" ht="19.5" hidden="1" customHeight="1">
      <c r="A1104" s="129">
        <v>21</v>
      </c>
      <c r="B1104" s="130" t="s">
        <v>12612</v>
      </c>
      <c r="C1104" s="130" t="s">
        <v>12613</v>
      </c>
      <c r="D1104" s="130" t="s">
        <v>5713</v>
      </c>
      <c r="E1104" s="130" t="s">
        <v>5709</v>
      </c>
      <c r="F1104" s="167">
        <v>458601000</v>
      </c>
      <c r="G1104" s="168">
        <v>416910100</v>
      </c>
      <c r="H1104" s="130">
        <v>87.745000000000005</v>
      </c>
      <c r="I1104" s="169">
        <v>24290489</v>
      </c>
      <c r="J1104" s="169">
        <v>404468682</v>
      </c>
      <c r="K1104" s="130" t="s">
        <v>326</v>
      </c>
      <c r="L1104" s="130"/>
      <c r="M1104" s="130" t="s">
        <v>12587</v>
      </c>
      <c r="N1104" s="130"/>
      <c r="O1104" s="130" t="s">
        <v>12597</v>
      </c>
      <c r="P1104" s="130" t="s">
        <v>12587</v>
      </c>
      <c r="Q1104" s="130" t="s">
        <v>12588</v>
      </c>
      <c r="R1104" s="130" t="s">
        <v>12599</v>
      </c>
    </row>
    <row r="1105" spans="1:18" ht="19.5" hidden="1" customHeight="1">
      <c r="A1105" s="129">
        <v>20</v>
      </c>
      <c r="B1105" s="130" t="s">
        <v>12614</v>
      </c>
      <c r="C1105" s="130" t="s">
        <v>12615</v>
      </c>
      <c r="D1105" s="130" t="s">
        <v>12160</v>
      </c>
      <c r="E1105" s="130" t="s">
        <v>5709</v>
      </c>
      <c r="F1105" s="167"/>
      <c r="G1105" s="168">
        <v>168260000</v>
      </c>
      <c r="H1105" s="130"/>
      <c r="I1105" s="169">
        <v>0</v>
      </c>
      <c r="J1105" s="169"/>
      <c r="K1105" s="130" t="s">
        <v>322</v>
      </c>
      <c r="L1105" s="130"/>
      <c r="M1105" s="130" t="s">
        <v>12585</v>
      </c>
      <c r="N1105" s="130"/>
      <c r="O1105" s="130" t="s">
        <v>12586</v>
      </c>
      <c r="P1105" s="130" t="s">
        <v>12587</v>
      </c>
      <c r="Q1105" s="130" t="s">
        <v>12588</v>
      </c>
      <c r="R1105" s="130" t="s">
        <v>12579</v>
      </c>
    </row>
    <row r="1106" spans="1:18" ht="19.5" hidden="1" customHeight="1">
      <c r="A1106" s="129">
        <v>19</v>
      </c>
      <c r="B1106" s="130" t="s">
        <v>12616</v>
      </c>
      <c r="C1106" s="130" t="s">
        <v>12617</v>
      </c>
      <c r="D1106" s="130" t="s">
        <v>6057</v>
      </c>
      <c r="E1106" s="130" t="s">
        <v>5709</v>
      </c>
      <c r="F1106" s="167"/>
      <c r="G1106" s="168">
        <v>172418181</v>
      </c>
      <c r="H1106" s="130">
        <v>87.745000000000005</v>
      </c>
      <c r="I1106" s="169">
        <v>0</v>
      </c>
      <c r="J1106" s="169"/>
      <c r="K1106" s="130" t="s">
        <v>12618</v>
      </c>
      <c r="L1106" s="130"/>
      <c r="M1106" s="130" t="s">
        <v>12585</v>
      </c>
      <c r="N1106" s="130"/>
      <c r="O1106" s="130" t="s">
        <v>12619</v>
      </c>
      <c r="P1106" s="130" t="s">
        <v>12587</v>
      </c>
      <c r="Q1106" s="130" t="s">
        <v>12620</v>
      </c>
      <c r="R1106" s="130" t="s">
        <v>12611</v>
      </c>
    </row>
    <row r="1107" spans="1:18" ht="19.5" hidden="1" customHeight="1">
      <c r="A1107" s="129">
        <v>18</v>
      </c>
      <c r="B1107" s="130" t="s">
        <v>12621</v>
      </c>
      <c r="C1107" s="130" t="s">
        <v>12622</v>
      </c>
      <c r="D1107" s="130" t="s">
        <v>5713</v>
      </c>
      <c r="E1107" s="130" t="s">
        <v>5709</v>
      </c>
      <c r="F1107" s="167">
        <v>579217560</v>
      </c>
      <c r="G1107" s="168">
        <v>526561418</v>
      </c>
      <c r="H1107" s="130">
        <v>87.745000000000005</v>
      </c>
      <c r="I1107" s="169">
        <v>33266593</v>
      </c>
      <c r="J1107" s="169">
        <v>489200806</v>
      </c>
      <c r="K1107" s="130" t="s">
        <v>5749</v>
      </c>
      <c r="L1107" s="130"/>
      <c r="M1107" s="130" t="s">
        <v>12620</v>
      </c>
      <c r="N1107" s="130"/>
      <c r="O1107" s="130"/>
      <c r="P1107" s="130" t="s">
        <v>12623</v>
      </c>
      <c r="Q1107" s="130" t="s">
        <v>12624</v>
      </c>
      <c r="R1107" s="130" t="s">
        <v>12611</v>
      </c>
    </row>
    <row r="1108" spans="1:18" ht="19.5" hidden="1" customHeight="1">
      <c r="A1108" s="129">
        <v>17</v>
      </c>
      <c r="B1108" s="130" t="s">
        <v>12625</v>
      </c>
      <c r="C1108" s="130" t="s">
        <v>12626</v>
      </c>
      <c r="D1108" s="130" t="s">
        <v>5713</v>
      </c>
      <c r="E1108" s="130" t="s">
        <v>5709</v>
      </c>
      <c r="F1108" s="167"/>
      <c r="G1108" s="168">
        <v>526561418</v>
      </c>
      <c r="H1108" s="130"/>
      <c r="I1108" s="169">
        <v>0</v>
      </c>
      <c r="J1108" s="169"/>
      <c r="K1108" s="130" t="s">
        <v>5749</v>
      </c>
      <c r="L1108" s="130"/>
      <c r="M1108" s="130" t="s">
        <v>12620</v>
      </c>
      <c r="N1108" s="130"/>
      <c r="O1108" s="130"/>
      <c r="P1108" s="130" t="s">
        <v>12623</v>
      </c>
      <c r="Q1108" s="130" t="s">
        <v>12624</v>
      </c>
      <c r="R1108" s="130" t="s">
        <v>12611</v>
      </c>
    </row>
    <row r="1109" spans="1:18" ht="19.5" hidden="1" customHeight="1">
      <c r="A1109" s="129">
        <v>16</v>
      </c>
      <c r="B1109" s="130" t="s">
        <v>12627</v>
      </c>
      <c r="C1109" s="130" t="s">
        <v>12628</v>
      </c>
      <c r="D1109" s="130" t="s">
        <v>5713</v>
      </c>
      <c r="E1109" s="130" t="s">
        <v>5709</v>
      </c>
      <c r="F1109" s="167">
        <v>3182648000</v>
      </c>
      <c r="G1109" s="168">
        <v>2893316364</v>
      </c>
      <c r="H1109" s="130">
        <v>86.745000000000005</v>
      </c>
      <c r="I1109" s="169">
        <v>146207545</v>
      </c>
      <c r="J1109" s="169">
        <v>2678923446</v>
      </c>
      <c r="K1109" s="130" t="s">
        <v>367</v>
      </c>
      <c r="L1109" s="130"/>
      <c r="M1109" s="130" t="s">
        <v>12629</v>
      </c>
      <c r="N1109" s="130"/>
      <c r="O1109" s="130" t="s">
        <v>12630</v>
      </c>
      <c r="P1109" s="130" t="s">
        <v>12623</v>
      </c>
      <c r="Q1109" s="130" t="s">
        <v>12631</v>
      </c>
      <c r="R1109" s="130" t="s">
        <v>12632</v>
      </c>
    </row>
    <row r="1110" spans="1:18" ht="19.5" hidden="1" customHeight="1">
      <c r="A1110" s="129">
        <v>15</v>
      </c>
      <c r="B1110" s="130" t="s">
        <v>12633</v>
      </c>
      <c r="C1110" s="130" t="s">
        <v>12634</v>
      </c>
      <c r="D1110" s="130" t="s">
        <v>5713</v>
      </c>
      <c r="E1110" s="130" t="s">
        <v>5709</v>
      </c>
      <c r="F1110" s="167">
        <v>1217855000</v>
      </c>
      <c r="G1110" s="168">
        <v>1107140911</v>
      </c>
      <c r="H1110" s="130">
        <v>86.745000000000005</v>
      </c>
      <c r="I1110" s="169">
        <v>42409332</v>
      </c>
      <c r="J1110" s="169">
        <v>1066611031</v>
      </c>
      <c r="K1110" s="130" t="s">
        <v>12635</v>
      </c>
      <c r="L1110" s="130"/>
      <c r="M1110" s="130" t="s">
        <v>12629</v>
      </c>
      <c r="N1110" s="130"/>
      <c r="O1110" s="130" t="s">
        <v>12597</v>
      </c>
      <c r="P1110" s="130" t="s">
        <v>12623</v>
      </c>
      <c r="Q1110" s="130" t="s">
        <v>12631</v>
      </c>
      <c r="R1110" s="130" t="s">
        <v>12632</v>
      </c>
    </row>
    <row r="1111" spans="1:18" ht="19.5" hidden="1" customHeight="1">
      <c r="A1111" s="129">
        <v>14</v>
      </c>
      <c r="B1111" s="130" t="s">
        <v>12636</v>
      </c>
      <c r="C1111" s="130" t="s">
        <v>12637</v>
      </c>
      <c r="D1111" s="130" t="s">
        <v>5713</v>
      </c>
      <c r="E1111" s="130" t="s">
        <v>5709</v>
      </c>
      <c r="F1111" s="167">
        <v>521236000</v>
      </c>
      <c r="G1111" s="168">
        <v>473850909</v>
      </c>
      <c r="H1111" s="130">
        <v>87.745000000000005</v>
      </c>
      <c r="I1111" s="169">
        <v>26293116</v>
      </c>
      <c r="J1111" s="169">
        <v>452381187</v>
      </c>
      <c r="K1111" s="130" t="s">
        <v>360</v>
      </c>
      <c r="L1111" s="130"/>
      <c r="M1111" s="130" t="s">
        <v>12629</v>
      </c>
      <c r="N1111" s="130"/>
      <c r="O1111" s="130" t="s">
        <v>12523</v>
      </c>
      <c r="P1111" s="130" t="s">
        <v>12623</v>
      </c>
      <c r="Q1111" s="130" t="s">
        <v>12631</v>
      </c>
      <c r="R1111" s="130" t="s">
        <v>12599</v>
      </c>
    </row>
    <row r="1112" spans="1:18" ht="19.5" hidden="1" customHeight="1">
      <c r="A1112" s="129">
        <v>13</v>
      </c>
      <c r="B1112" s="130" t="s">
        <v>12638</v>
      </c>
      <c r="C1112" s="130" t="s">
        <v>12584</v>
      </c>
      <c r="D1112" s="130" t="s">
        <v>5774</v>
      </c>
      <c r="E1112" s="130" t="s">
        <v>5709</v>
      </c>
      <c r="F1112" s="167">
        <v>185086000</v>
      </c>
      <c r="G1112" s="168">
        <v>168260000</v>
      </c>
      <c r="H1112" s="130">
        <v>87.745000000000005</v>
      </c>
      <c r="I1112" s="169">
        <v>9698546</v>
      </c>
      <c r="J1112" s="169">
        <v>159711901</v>
      </c>
      <c r="K1112" s="130" t="s">
        <v>322</v>
      </c>
      <c r="L1112" s="130"/>
      <c r="M1112" s="130" t="s">
        <v>12629</v>
      </c>
      <c r="N1112" s="130"/>
      <c r="O1112" s="130" t="s">
        <v>12541</v>
      </c>
      <c r="P1112" s="130" t="s">
        <v>12623</v>
      </c>
      <c r="Q1112" s="130" t="s">
        <v>12631</v>
      </c>
      <c r="R1112" s="130" t="s">
        <v>12599</v>
      </c>
    </row>
    <row r="1113" spans="1:18" ht="19.5" hidden="1" customHeight="1">
      <c r="A1113" s="129">
        <v>12</v>
      </c>
      <c r="B1113" s="130" t="s">
        <v>12639</v>
      </c>
      <c r="C1113" s="130" t="s">
        <v>12640</v>
      </c>
      <c r="D1113" s="130" t="s">
        <v>5713</v>
      </c>
      <c r="E1113" s="130" t="s">
        <v>5709</v>
      </c>
      <c r="F1113" s="167">
        <v>101922000</v>
      </c>
      <c r="G1113" s="168">
        <v>92656364</v>
      </c>
      <c r="H1113" s="130">
        <v>87.745000000000005</v>
      </c>
      <c r="I1113" s="169">
        <v>1825599</v>
      </c>
      <c r="J1113" s="169">
        <v>77603510</v>
      </c>
      <c r="K1113" s="130" t="s">
        <v>4422</v>
      </c>
      <c r="L1113" s="130"/>
      <c r="M1113" s="130" t="s">
        <v>12629</v>
      </c>
      <c r="N1113" s="130"/>
      <c r="O1113" s="130" t="s">
        <v>12247</v>
      </c>
      <c r="P1113" s="130" t="s">
        <v>12641</v>
      </c>
      <c r="Q1113" s="130" t="s">
        <v>12642</v>
      </c>
      <c r="R1113" s="130" t="s">
        <v>12599</v>
      </c>
    </row>
    <row r="1114" spans="1:18" ht="19.5" hidden="1" customHeight="1">
      <c r="A1114" s="129">
        <v>11</v>
      </c>
      <c r="B1114" s="130" t="s">
        <v>12643</v>
      </c>
      <c r="C1114" s="130" t="s">
        <v>12644</v>
      </c>
      <c r="D1114" s="130" t="s">
        <v>12645</v>
      </c>
      <c r="E1114" s="130" t="s">
        <v>5709</v>
      </c>
      <c r="F1114" s="167">
        <v>867457480</v>
      </c>
      <c r="G1114" s="168">
        <v>788597710</v>
      </c>
      <c r="H1114" s="130">
        <v>87.745000000000005</v>
      </c>
      <c r="I1114" s="169">
        <v>51884430</v>
      </c>
      <c r="J1114" s="169">
        <v>499521288</v>
      </c>
      <c r="K1114" s="130" t="s">
        <v>12646</v>
      </c>
      <c r="L1114" s="130"/>
      <c r="M1114" s="130" t="s">
        <v>12629</v>
      </c>
      <c r="N1114" s="130"/>
      <c r="O1114" s="130" t="s">
        <v>12647</v>
      </c>
      <c r="P1114" s="130" t="s">
        <v>12642</v>
      </c>
      <c r="Q1114" s="130" t="s">
        <v>12648</v>
      </c>
      <c r="R1114" s="130" t="s">
        <v>12599</v>
      </c>
    </row>
    <row r="1115" spans="1:18" ht="19.5" hidden="1" customHeight="1">
      <c r="A1115" s="129">
        <v>29</v>
      </c>
      <c r="B1115" s="130" t="s">
        <v>12669</v>
      </c>
      <c r="C1115" s="130" t="s">
        <v>12670</v>
      </c>
      <c r="D1115" s="130" t="s">
        <v>5713</v>
      </c>
      <c r="E1115" s="130" t="s">
        <v>5709</v>
      </c>
      <c r="F1115" s="167">
        <v>286324000</v>
      </c>
      <c r="G1115" s="168">
        <v>260294545</v>
      </c>
      <c r="H1115" s="130">
        <v>87.745000000000005</v>
      </c>
      <c r="I1115" s="169">
        <v>14417159</v>
      </c>
      <c r="J1115" s="169"/>
      <c r="K1115" s="130" t="s">
        <v>367</v>
      </c>
      <c r="L1115" s="130"/>
      <c r="M1115" s="130" t="s">
        <v>12671</v>
      </c>
      <c r="N1115" s="130"/>
      <c r="O1115" s="130" t="s">
        <v>12672</v>
      </c>
      <c r="P1115" s="130" t="s">
        <v>12673</v>
      </c>
      <c r="Q1115" s="130" t="s">
        <v>12529</v>
      </c>
      <c r="R1115" s="130" t="s">
        <v>12674</v>
      </c>
    </row>
    <row r="1116" spans="1:18" ht="19.5" hidden="1" customHeight="1">
      <c r="A1116" s="129">
        <v>28</v>
      </c>
      <c r="B1116" s="130" t="s">
        <v>12675</v>
      </c>
      <c r="C1116" s="130" t="s">
        <v>12676</v>
      </c>
      <c r="D1116" s="130" t="s">
        <v>5728</v>
      </c>
      <c r="E1116" s="130" t="s">
        <v>5709</v>
      </c>
      <c r="F1116" s="167">
        <v>557220000</v>
      </c>
      <c r="G1116" s="168">
        <v>506563637</v>
      </c>
      <c r="H1116" s="130">
        <v>87.745000000000005</v>
      </c>
      <c r="I1116" s="169">
        <v>29867546</v>
      </c>
      <c r="J1116" s="169">
        <v>413330695</v>
      </c>
      <c r="K1116" s="130" t="s">
        <v>5715</v>
      </c>
      <c r="L1116" s="130"/>
      <c r="M1116" s="130" t="s">
        <v>12671</v>
      </c>
      <c r="N1116" s="130"/>
      <c r="O1116" s="130" t="s">
        <v>12523</v>
      </c>
      <c r="P1116" s="130" t="s">
        <v>12673</v>
      </c>
      <c r="Q1116" s="130" t="s">
        <v>12529</v>
      </c>
      <c r="R1116" s="130" t="s">
        <v>12674</v>
      </c>
    </row>
    <row r="1117" spans="1:18" ht="19.5" hidden="1" customHeight="1">
      <c r="A1117" s="129">
        <v>27</v>
      </c>
      <c r="B1117" s="130" t="s">
        <v>12677</v>
      </c>
      <c r="C1117" s="130" t="s">
        <v>12678</v>
      </c>
      <c r="D1117" s="130" t="s">
        <v>5713</v>
      </c>
      <c r="E1117" s="130" t="s">
        <v>5711</v>
      </c>
      <c r="F1117" s="167">
        <v>22752961000</v>
      </c>
      <c r="G1117" s="168">
        <v>20684510000</v>
      </c>
      <c r="H1117" s="130">
        <v>81.394999999999996</v>
      </c>
      <c r="I1117" s="169">
        <v>1365026519</v>
      </c>
      <c r="J1117" s="169"/>
      <c r="K1117" s="130" t="s">
        <v>343</v>
      </c>
      <c r="L1117" s="130"/>
      <c r="M1117" s="130" t="s">
        <v>12671</v>
      </c>
      <c r="N1117" s="130" t="s">
        <v>12671</v>
      </c>
      <c r="O1117" s="130" t="s">
        <v>12679</v>
      </c>
      <c r="P1117" s="130" t="s">
        <v>12680</v>
      </c>
      <c r="Q1117" s="130" t="s">
        <v>12681</v>
      </c>
      <c r="R1117" s="130" t="s">
        <v>12674</v>
      </c>
    </row>
    <row r="1118" spans="1:18" ht="19.5" hidden="1" customHeight="1">
      <c r="A1118" s="129">
        <v>26</v>
      </c>
      <c r="B1118" s="130" t="s">
        <v>12682</v>
      </c>
      <c r="C1118" s="130" t="s">
        <v>12683</v>
      </c>
      <c r="D1118" s="130" t="s">
        <v>5713</v>
      </c>
      <c r="E1118" s="130" t="s">
        <v>5711</v>
      </c>
      <c r="F1118" s="167"/>
      <c r="G1118" s="168">
        <v>20684510000</v>
      </c>
      <c r="H1118" s="130"/>
      <c r="I1118" s="169"/>
      <c r="J1118" s="169"/>
      <c r="K1118" s="130" t="s">
        <v>343</v>
      </c>
      <c r="L1118" s="130"/>
      <c r="M1118" s="130" t="s">
        <v>12671</v>
      </c>
      <c r="N1118" s="130" t="s">
        <v>12671</v>
      </c>
      <c r="O1118" s="130" t="s">
        <v>12679</v>
      </c>
      <c r="P1118" s="130" t="s">
        <v>12680</v>
      </c>
      <c r="Q1118" s="130" t="s">
        <v>12681</v>
      </c>
      <c r="R1118" s="130" t="s">
        <v>12674</v>
      </c>
    </row>
    <row r="1119" spans="1:18" ht="19.5" hidden="1" customHeight="1">
      <c r="A1119" s="129">
        <v>25</v>
      </c>
      <c r="B1119" s="130" t="s">
        <v>12649</v>
      </c>
      <c r="C1119" s="130" t="s">
        <v>12650</v>
      </c>
      <c r="D1119" s="130" t="s">
        <v>5713</v>
      </c>
      <c r="E1119" s="130" t="s">
        <v>5709</v>
      </c>
      <c r="F1119" s="167">
        <v>498922000</v>
      </c>
      <c r="G1119" s="168">
        <v>453565455</v>
      </c>
      <c r="H1119" s="130">
        <v>87.745000000000005</v>
      </c>
      <c r="I1119" s="169">
        <v>21582576</v>
      </c>
      <c r="J1119" s="169">
        <v>437863455</v>
      </c>
      <c r="K1119" s="130" t="s">
        <v>454</v>
      </c>
      <c r="L1119" s="130"/>
      <c r="M1119" s="130" t="s">
        <v>12651</v>
      </c>
      <c r="N1119" s="130"/>
      <c r="O1119" s="130" t="s">
        <v>12569</v>
      </c>
      <c r="P1119" s="130" t="s">
        <v>12652</v>
      </c>
      <c r="Q1119" s="130" t="s">
        <v>12653</v>
      </c>
      <c r="R1119" s="130" t="s">
        <v>12611</v>
      </c>
    </row>
    <row r="1120" spans="1:18" ht="19.5" hidden="1" customHeight="1">
      <c r="A1120" s="129">
        <v>24</v>
      </c>
      <c r="B1120" s="130" t="s">
        <v>12684</v>
      </c>
      <c r="C1120" s="130" t="s">
        <v>12685</v>
      </c>
      <c r="D1120" s="130" t="s">
        <v>6486</v>
      </c>
      <c r="E1120" s="130" t="s">
        <v>5709</v>
      </c>
      <c r="F1120" s="167">
        <v>4114770000</v>
      </c>
      <c r="G1120" s="168">
        <v>3740700000</v>
      </c>
      <c r="H1120" s="130">
        <v>86.745000000000005</v>
      </c>
      <c r="I1120" s="169">
        <v>29903261</v>
      </c>
      <c r="J1120" s="169">
        <v>280744709</v>
      </c>
      <c r="K1120" s="130" t="s">
        <v>5820</v>
      </c>
      <c r="L1120" s="130"/>
      <c r="M1120" s="130"/>
      <c r="N1120" s="130"/>
      <c r="O1120" s="130" t="s">
        <v>12623</v>
      </c>
      <c r="P1120" s="130" t="s">
        <v>12686</v>
      </c>
      <c r="Q1120" s="130" t="s">
        <v>12687</v>
      </c>
      <c r="R1120" s="130" t="s">
        <v>12688</v>
      </c>
    </row>
    <row r="1121" spans="1:18" ht="19.5" hidden="1" customHeight="1">
      <c r="A1121" s="129">
        <v>23</v>
      </c>
      <c r="B1121" s="130" t="s">
        <v>12689</v>
      </c>
      <c r="C1121" s="130" t="s">
        <v>12690</v>
      </c>
      <c r="D1121" s="130" t="s">
        <v>5844</v>
      </c>
      <c r="E1121" s="130" t="s">
        <v>5709</v>
      </c>
      <c r="F1121" s="167">
        <v>154692000</v>
      </c>
      <c r="G1121" s="168">
        <v>140629091</v>
      </c>
      <c r="H1121" s="130">
        <v>87.745000000000005</v>
      </c>
      <c r="I1121" s="169">
        <v>4043978</v>
      </c>
      <c r="J1121" s="169"/>
      <c r="K1121" s="130" t="s">
        <v>373</v>
      </c>
      <c r="L1121" s="130"/>
      <c r="M1121" s="130" t="s">
        <v>12591</v>
      </c>
      <c r="N1121" s="130"/>
      <c r="O1121" s="130" t="s">
        <v>12623</v>
      </c>
      <c r="P1121" s="130" t="s">
        <v>12593</v>
      </c>
      <c r="Q1121" s="130" t="s">
        <v>12594</v>
      </c>
      <c r="R1121" s="130" t="s">
        <v>12691</v>
      </c>
    </row>
    <row r="1122" spans="1:18" ht="19.5" hidden="1" customHeight="1">
      <c r="A1122" s="129">
        <v>22</v>
      </c>
      <c r="B1122" s="130" t="s">
        <v>12692</v>
      </c>
      <c r="C1122" s="130" t="s">
        <v>12693</v>
      </c>
      <c r="D1122" s="130" t="s">
        <v>5713</v>
      </c>
      <c r="E1122" s="130" t="s">
        <v>5709</v>
      </c>
      <c r="F1122" s="167">
        <v>480678000</v>
      </c>
      <c r="G1122" s="168">
        <v>436980000</v>
      </c>
      <c r="H1122" s="130">
        <v>87.745000000000005</v>
      </c>
      <c r="I1122" s="169">
        <v>10772800</v>
      </c>
      <c r="J1122" s="169">
        <v>416999570</v>
      </c>
      <c r="K1122" s="130" t="s">
        <v>12694</v>
      </c>
      <c r="L1122" s="130"/>
      <c r="M1122" s="130" t="s">
        <v>12591</v>
      </c>
      <c r="N1122" s="130"/>
      <c r="O1122" s="130" t="s">
        <v>12523</v>
      </c>
      <c r="P1122" s="130" t="s">
        <v>12593</v>
      </c>
      <c r="Q1122" s="130" t="s">
        <v>12594</v>
      </c>
      <c r="R1122" s="130" t="s">
        <v>12674</v>
      </c>
    </row>
    <row r="1123" spans="1:18" ht="19.5" hidden="1" customHeight="1">
      <c r="A1123" s="129">
        <v>21</v>
      </c>
      <c r="B1123" s="130" t="s">
        <v>12589</v>
      </c>
      <c r="C1123" s="130" t="s">
        <v>12654</v>
      </c>
      <c r="D1123" s="130" t="s">
        <v>5713</v>
      </c>
      <c r="E1123" s="130" t="s">
        <v>5709</v>
      </c>
      <c r="F1123" s="167">
        <v>634381000</v>
      </c>
      <c r="G1123" s="168">
        <v>576710000</v>
      </c>
      <c r="H1123" s="130">
        <v>87.745000000000005</v>
      </c>
      <c r="I1123" s="169">
        <v>20754045</v>
      </c>
      <c r="J1123" s="169">
        <v>569050108</v>
      </c>
      <c r="K1123" s="130" t="s">
        <v>12590</v>
      </c>
      <c r="L1123" s="130"/>
      <c r="M1123" s="130" t="s">
        <v>12591</v>
      </c>
      <c r="N1123" s="130"/>
      <c r="O1123" s="130" t="s">
        <v>12592</v>
      </c>
      <c r="P1123" s="130" t="s">
        <v>12593</v>
      </c>
      <c r="Q1123" s="130" t="s">
        <v>12594</v>
      </c>
      <c r="R1123" s="130" t="s">
        <v>12543</v>
      </c>
    </row>
    <row r="1124" spans="1:18" ht="19.5" hidden="1" customHeight="1">
      <c r="A1124" s="129">
        <v>20</v>
      </c>
      <c r="B1124" s="130" t="s">
        <v>12695</v>
      </c>
      <c r="C1124" s="130" t="s">
        <v>12696</v>
      </c>
      <c r="D1124" s="130" t="s">
        <v>6582</v>
      </c>
      <c r="E1124" s="130" t="s">
        <v>5709</v>
      </c>
      <c r="F1124" s="167">
        <v>229320000</v>
      </c>
      <c r="G1124" s="168">
        <v>208472728</v>
      </c>
      <c r="H1124" s="130">
        <v>87.745000000000005</v>
      </c>
      <c r="I1124" s="169">
        <v>9453119</v>
      </c>
      <c r="J1124" s="169"/>
      <c r="K1124" s="130" t="s">
        <v>425</v>
      </c>
      <c r="L1124" s="130"/>
      <c r="M1124" s="130" t="s">
        <v>12697</v>
      </c>
      <c r="N1124" s="130"/>
      <c r="O1124" s="130" t="s">
        <v>12673</v>
      </c>
      <c r="P1124" s="130" t="s">
        <v>12698</v>
      </c>
      <c r="Q1124" s="130" t="s">
        <v>12699</v>
      </c>
      <c r="R1124" s="130" t="s">
        <v>12700</v>
      </c>
    </row>
    <row r="1125" spans="1:18" ht="19.5" hidden="1" customHeight="1">
      <c r="A1125" s="129">
        <v>19</v>
      </c>
      <c r="B1125" s="130" t="s">
        <v>12701</v>
      </c>
      <c r="C1125" s="130" t="s">
        <v>12702</v>
      </c>
      <c r="D1125" s="130" t="s">
        <v>12703</v>
      </c>
      <c r="E1125" s="130" t="s">
        <v>5709</v>
      </c>
      <c r="F1125" s="167">
        <v>1017555000</v>
      </c>
      <c r="G1125" s="168">
        <v>925050000</v>
      </c>
      <c r="H1125" s="130">
        <v>87.745000000000005</v>
      </c>
      <c r="I1125" s="169">
        <v>59114738</v>
      </c>
      <c r="J1125" s="169">
        <v>895654830</v>
      </c>
      <c r="K1125" s="130" t="s">
        <v>501</v>
      </c>
      <c r="L1125" s="130"/>
      <c r="M1125" s="130" t="s">
        <v>12704</v>
      </c>
      <c r="N1125" s="130"/>
      <c r="O1125" s="130" t="s">
        <v>12705</v>
      </c>
      <c r="P1125" s="130" t="s">
        <v>12698</v>
      </c>
      <c r="Q1125" s="130" t="s">
        <v>12699</v>
      </c>
      <c r="R1125" s="130" t="s">
        <v>12700</v>
      </c>
    </row>
    <row r="1126" spans="1:18" ht="19.5" hidden="1" customHeight="1">
      <c r="A1126" s="129">
        <v>18</v>
      </c>
      <c r="B1126" s="130" t="s">
        <v>12706</v>
      </c>
      <c r="C1126" s="130" t="s">
        <v>12707</v>
      </c>
      <c r="D1126" s="130" t="s">
        <v>6582</v>
      </c>
      <c r="E1126" s="130" t="s">
        <v>5709</v>
      </c>
      <c r="F1126" s="167">
        <v>303910000</v>
      </c>
      <c r="G1126" s="168">
        <v>276281819</v>
      </c>
      <c r="H1126" s="130">
        <v>87.745000000000005</v>
      </c>
      <c r="I1126" s="169">
        <v>15521262</v>
      </c>
      <c r="J1126" s="169"/>
      <c r="K1126" s="130" t="s">
        <v>425</v>
      </c>
      <c r="L1126" s="130"/>
      <c r="M1126" s="130" t="s">
        <v>12697</v>
      </c>
      <c r="N1126" s="130"/>
      <c r="O1126" s="130" t="s">
        <v>12673</v>
      </c>
      <c r="P1126" s="130" t="s">
        <v>12698</v>
      </c>
      <c r="Q1126" s="130" t="s">
        <v>12708</v>
      </c>
      <c r="R1126" s="130" t="s">
        <v>12700</v>
      </c>
    </row>
    <row r="1127" spans="1:18" ht="19.5" hidden="1" customHeight="1">
      <c r="A1127" s="129">
        <v>6</v>
      </c>
      <c r="B1127" s="130" t="s">
        <v>12746</v>
      </c>
      <c r="C1127" s="130" t="s">
        <v>12747</v>
      </c>
      <c r="D1127" s="130" t="s">
        <v>9733</v>
      </c>
      <c r="E1127" s="130" t="s">
        <v>5733</v>
      </c>
      <c r="F1127" s="167"/>
      <c r="G1127" s="168"/>
      <c r="H1127" s="130"/>
      <c r="I1127" s="169"/>
      <c r="J1127" s="169"/>
      <c r="K1127" s="130" t="s">
        <v>12748</v>
      </c>
      <c r="L1127" s="130" t="s">
        <v>12720</v>
      </c>
      <c r="M1127" s="130" t="s">
        <v>12742</v>
      </c>
      <c r="N1127" s="130"/>
      <c r="O1127" s="130" t="s">
        <v>12749</v>
      </c>
      <c r="P1127" s="130" t="s">
        <v>12750</v>
      </c>
      <c r="Q1127" s="130" t="s">
        <v>12751</v>
      </c>
      <c r="R1127" s="130" t="s">
        <v>12691</v>
      </c>
    </row>
    <row r="1128" spans="1:18" ht="19.5" hidden="1" customHeight="1">
      <c r="A1128" s="129">
        <v>33</v>
      </c>
      <c r="B1128" s="130" t="s">
        <v>12752</v>
      </c>
      <c r="C1128" s="130" t="s">
        <v>12753</v>
      </c>
      <c r="D1128" s="130" t="s">
        <v>5982</v>
      </c>
      <c r="E1128" s="130" t="s">
        <v>5709</v>
      </c>
      <c r="F1128" s="167">
        <v>152716000</v>
      </c>
      <c r="G1128" s="168">
        <v>138832728</v>
      </c>
      <c r="H1128" s="130">
        <v>87.745000000000005</v>
      </c>
      <c r="I1128" s="169">
        <v>6902402</v>
      </c>
      <c r="J1128" s="169"/>
      <c r="K1128" s="130" t="s">
        <v>373</v>
      </c>
      <c r="L1128" s="130"/>
      <c r="M1128" s="130" t="s">
        <v>12711</v>
      </c>
      <c r="N1128" s="130"/>
      <c r="O1128" s="130" t="s">
        <v>12652</v>
      </c>
      <c r="P1128" s="130" t="s">
        <v>12712</v>
      </c>
      <c r="Q1128" s="130" t="s">
        <v>12530</v>
      </c>
      <c r="R1128" s="130" t="s">
        <v>12754</v>
      </c>
    </row>
    <row r="1129" spans="1:18" ht="19.5" hidden="1" customHeight="1">
      <c r="A1129" s="129">
        <v>32</v>
      </c>
      <c r="B1129" s="130" t="s">
        <v>12755</v>
      </c>
      <c r="C1129" s="130" t="s">
        <v>12756</v>
      </c>
      <c r="D1129" s="130" t="s">
        <v>5728</v>
      </c>
      <c r="E1129" s="130" t="s">
        <v>5711</v>
      </c>
      <c r="F1129" s="167">
        <v>1649980000</v>
      </c>
      <c r="G1129" s="168">
        <v>1499981819</v>
      </c>
      <c r="H1129" s="130">
        <v>86.745000000000005</v>
      </c>
      <c r="I1129" s="169">
        <v>53114037</v>
      </c>
      <c r="J1129" s="169">
        <v>1237400395</v>
      </c>
      <c r="K1129" s="130" t="s">
        <v>384</v>
      </c>
      <c r="L1129" s="130"/>
      <c r="M1129" s="130" t="s">
        <v>12711</v>
      </c>
      <c r="N1129" s="130" t="s">
        <v>12711</v>
      </c>
      <c r="O1129" s="130" t="s">
        <v>12757</v>
      </c>
      <c r="P1129" s="130" t="s">
        <v>12712</v>
      </c>
      <c r="Q1129" s="130" t="s">
        <v>12530</v>
      </c>
      <c r="R1129" s="130" t="s">
        <v>12754</v>
      </c>
    </row>
    <row r="1130" spans="1:18" ht="19.5" hidden="1" customHeight="1">
      <c r="A1130" s="129">
        <v>31</v>
      </c>
      <c r="B1130" s="130" t="s">
        <v>12709</v>
      </c>
      <c r="C1130" s="130" t="s">
        <v>12710</v>
      </c>
      <c r="D1130" s="130" t="s">
        <v>5713</v>
      </c>
      <c r="E1130" s="130" t="s">
        <v>5709</v>
      </c>
      <c r="F1130" s="167">
        <v>81044000</v>
      </c>
      <c r="G1130" s="168">
        <v>75180000</v>
      </c>
      <c r="H1130" s="130">
        <v>87.745000000000005</v>
      </c>
      <c r="I1130" s="169"/>
      <c r="J1130" s="169"/>
      <c r="K1130" s="130" t="s">
        <v>448</v>
      </c>
      <c r="L1130" s="130"/>
      <c r="M1130" s="130" t="s">
        <v>12711</v>
      </c>
      <c r="N1130" s="130"/>
      <c r="O1130" s="130" t="s">
        <v>12593</v>
      </c>
      <c r="P1130" s="130" t="s">
        <v>12712</v>
      </c>
      <c r="Q1130" s="130" t="s">
        <v>12530</v>
      </c>
      <c r="R1130" s="130" t="s">
        <v>12700</v>
      </c>
    </row>
    <row r="1131" spans="1:18" ht="19.5" hidden="1" customHeight="1">
      <c r="A1131" s="129">
        <v>30</v>
      </c>
      <c r="B1131" s="130" t="s">
        <v>12713</v>
      </c>
      <c r="C1131" s="130" t="s">
        <v>12714</v>
      </c>
      <c r="D1131" s="130" t="s">
        <v>6683</v>
      </c>
      <c r="E1131" s="130" t="s">
        <v>5709</v>
      </c>
      <c r="F1131" s="167">
        <v>995500000</v>
      </c>
      <c r="G1131" s="168">
        <v>905000000</v>
      </c>
      <c r="H1131" s="130">
        <v>87.745000000000005</v>
      </c>
      <c r="I1131" s="169">
        <v>52119093</v>
      </c>
      <c r="J1131" s="169">
        <v>829317605</v>
      </c>
      <c r="K1131" s="130" t="s">
        <v>384</v>
      </c>
      <c r="L1131" s="130"/>
      <c r="M1131" s="130" t="s">
        <v>12711</v>
      </c>
      <c r="N1131" s="130"/>
      <c r="O1131" s="130" t="s">
        <v>12715</v>
      </c>
      <c r="P1131" s="130" t="s">
        <v>12712</v>
      </c>
      <c r="Q1131" s="130" t="s">
        <v>12530</v>
      </c>
      <c r="R1131" s="130" t="s">
        <v>12691</v>
      </c>
    </row>
    <row r="1132" spans="1:18" ht="19.5" hidden="1" customHeight="1">
      <c r="A1132" s="129">
        <v>29</v>
      </c>
      <c r="B1132" s="130" t="s">
        <v>12525</v>
      </c>
      <c r="C1132" s="130" t="s">
        <v>12526</v>
      </c>
      <c r="D1132" s="130" t="s">
        <v>9733</v>
      </c>
      <c r="E1132" s="130" t="s">
        <v>5733</v>
      </c>
      <c r="F1132" s="167"/>
      <c r="G1132" s="168"/>
      <c r="H1132" s="130"/>
      <c r="I1132" s="169"/>
      <c r="J1132" s="169"/>
      <c r="K1132" s="130" t="s">
        <v>12527</v>
      </c>
      <c r="L1132" s="130" t="s">
        <v>12528</v>
      </c>
      <c r="M1132" s="130" t="s">
        <v>12529</v>
      </c>
      <c r="N1132" s="130"/>
      <c r="O1132" s="130"/>
      <c r="P1132" s="130" t="s">
        <v>12530</v>
      </c>
      <c r="Q1132" s="130" t="s">
        <v>12530</v>
      </c>
      <c r="R1132" s="130" t="s">
        <v>12441</v>
      </c>
    </row>
    <row r="1133" spans="1:18" ht="19.5" hidden="1" customHeight="1">
      <c r="A1133" s="129">
        <v>28</v>
      </c>
      <c r="B1133" s="130" t="s">
        <v>12716</v>
      </c>
      <c r="C1133" s="130" t="s">
        <v>12717</v>
      </c>
      <c r="D1133" s="130" t="s">
        <v>6164</v>
      </c>
      <c r="E1133" s="130" t="s">
        <v>5709</v>
      </c>
      <c r="F1133" s="167">
        <v>467071000</v>
      </c>
      <c r="G1133" s="168">
        <v>424610000</v>
      </c>
      <c r="H1133" s="130">
        <v>87.745000000000005</v>
      </c>
      <c r="I1133" s="169">
        <v>25776712</v>
      </c>
      <c r="J1133" s="169">
        <v>394075272</v>
      </c>
      <c r="K1133" s="130" t="s">
        <v>343</v>
      </c>
      <c r="L1133" s="130"/>
      <c r="M1133" s="130" t="s">
        <v>12711</v>
      </c>
      <c r="N1133" s="130"/>
      <c r="O1133" s="130" t="s">
        <v>12718</v>
      </c>
      <c r="P1133" s="130" t="s">
        <v>12719</v>
      </c>
      <c r="Q1133" s="130" t="s">
        <v>12720</v>
      </c>
      <c r="R1133" s="130" t="s">
        <v>12691</v>
      </c>
    </row>
    <row r="1134" spans="1:18" ht="19.5" hidden="1" customHeight="1">
      <c r="A1134" s="129">
        <v>27</v>
      </c>
      <c r="B1134" s="130" t="s">
        <v>12721</v>
      </c>
      <c r="C1134" s="130" t="s">
        <v>12722</v>
      </c>
      <c r="D1134" s="130" t="s">
        <v>12723</v>
      </c>
      <c r="E1134" s="130" t="s">
        <v>5733</v>
      </c>
      <c r="F1134" s="167"/>
      <c r="G1134" s="168"/>
      <c r="H1134" s="130"/>
      <c r="I1134" s="169"/>
      <c r="J1134" s="169"/>
      <c r="K1134" s="130" t="s">
        <v>10483</v>
      </c>
      <c r="L1134" s="130" t="s">
        <v>12593</v>
      </c>
      <c r="M1134" s="130" t="s">
        <v>12724</v>
      </c>
      <c r="N1134" s="130"/>
      <c r="O1134" s="130"/>
      <c r="P1134" s="130" t="s">
        <v>12725</v>
      </c>
      <c r="Q1134" s="130" t="s">
        <v>12725</v>
      </c>
      <c r="R1134" s="130" t="s">
        <v>12700</v>
      </c>
    </row>
    <row r="1135" spans="1:18" ht="19.5" hidden="1" customHeight="1">
      <c r="A1135" s="129">
        <v>26</v>
      </c>
      <c r="B1135" s="130" t="s">
        <v>12758</v>
      </c>
      <c r="C1135" s="130" t="s">
        <v>12759</v>
      </c>
      <c r="D1135" s="130" t="s">
        <v>5713</v>
      </c>
      <c r="E1135" s="130" t="s">
        <v>5709</v>
      </c>
      <c r="F1135" s="167">
        <v>1185000000</v>
      </c>
      <c r="G1135" s="168">
        <v>1099432727</v>
      </c>
      <c r="H1135" s="130">
        <v>86.745000000000005</v>
      </c>
      <c r="I1135" s="169">
        <v>68199492</v>
      </c>
      <c r="J1135" s="169">
        <v>897720200</v>
      </c>
      <c r="K1135" s="130" t="s">
        <v>448</v>
      </c>
      <c r="L1135" s="130"/>
      <c r="M1135" s="130" t="s">
        <v>12760</v>
      </c>
      <c r="N1135" s="130"/>
      <c r="O1135" s="130" t="s">
        <v>12698</v>
      </c>
      <c r="P1135" s="130" t="s">
        <v>12725</v>
      </c>
      <c r="Q1135" s="130" t="s">
        <v>12761</v>
      </c>
      <c r="R1135" s="130" t="s">
        <v>12754</v>
      </c>
    </row>
    <row r="1136" spans="1:18" ht="19.5" hidden="1" customHeight="1">
      <c r="A1136" s="129">
        <v>25</v>
      </c>
      <c r="B1136" s="130" t="s">
        <v>12762</v>
      </c>
      <c r="C1136" s="130" t="s">
        <v>12763</v>
      </c>
      <c r="D1136" s="130" t="s">
        <v>5713</v>
      </c>
      <c r="E1136" s="130" t="s">
        <v>5709</v>
      </c>
      <c r="F1136" s="167">
        <v>482321000</v>
      </c>
      <c r="G1136" s="168">
        <v>438473636</v>
      </c>
      <c r="H1136" s="130">
        <v>87.745000000000005</v>
      </c>
      <c r="I1136" s="169">
        <v>21224204</v>
      </c>
      <c r="J1136" s="169">
        <v>420539690</v>
      </c>
      <c r="K1136" s="130" t="s">
        <v>379</v>
      </c>
      <c r="L1136" s="130"/>
      <c r="M1136" s="130" t="s">
        <v>12727</v>
      </c>
      <c r="N1136" s="130"/>
      <c r="O1136" s="130" t="s">
        <v>12712</v>
      </c>
      <c r="P1136" s="130" t="s">
        <v>12764</v>
      </c>
      <c r="Q1136" s="130" t="s">
        <v>12765</v>
      </c>
      <c r="R1136" s="130" t="s">
        <v>12766</v>
      </c>
    </row>
    <row r="1137" spans="1:18" ht="19.5" hidden="1" customHeight="1">
      <c r="A1137" s="129">
        <v>24</v>
      </c>
      <c r="B1137" s="130" t="s">
        <v>12726</v>
      </c>
      <c r="C1137" s="130" t="s">
        <v>12767</v>
      </c>
      <c r="D1137" s="130" t="s">
        <v>5713</v>
      </c>
      <c r="E1137" s="130" t="s">
        <v>5711</v>
      </c>
      <c r="F1137" s="167">
        <v>24516985000</v>
      </c>
      <c r="G1137" s="168">
        <v>22814400000</v>
      </c>
      <c r="H1137" s="130">
        <v>81.394999999999996</v>
      </c>
      <c r="I1137" s="169">
        <v>1301355513</v>
      </c>
      <c r="J1137" s="169"/>
      <c r="K1137" s="130" t="s">
        <v>5714</v>
      </c>
      <c r="L1137" s="130"/>
      <c r="M1137" s="130" t="s">
        <v>12727</v>
      </c>
      <c r="N1137" s="130" t="s">
        <v>12727</v>
      </c>
      <c r="O1137" s="130" t="s">
        <v>12719</v>
      </c>
      <c r="P1137" s="130" t="s">
        <v>12728</v>
      </c>
      <c r="Q1137" s="130" t="s">
        <v>12729</v>
      </c>
      <c r="R1137" s="130" t="s">
        <v>12700</v>
      </c>
    </row>
    <row r="1138" spans="1:18" ht="19.5" hidden="1" customHeight="1">
      <c r="A1138" s="129">
        <v>23</v>
      </c>
      <c r="B1138" s="130" t="s">
        <v>12768</v>
      </c>
      <c r="C1138" s="130" t="s">
        <v>12769</v>
      </c>
      <c r="D1138" s="130" t="s">
        <v>6382</v>
      </c>
      <c r="E1138" s="130" t="s">
        <v>5709</v>
      </c>
      <c r="F1138" s="167">
        <v>698056000</v>
      </c>
      <c r="G1138" s="168">
        <v>634596364</v>
      </c>
      <c r="H1138" s="130">
        <v>87.745000000000005</v>
      </c>
      <c r="I1138" s="169">
        <v>37291201</v>
      </c>
      <c r="J1138" s="169">
        <v>601127783</v>
      </c>
      <c r="K1138" s="130" t="s">
        <v>5502</v>
      </c>
      <c r="L1138" s="130"/>
      <c r="M1138" s="130" t="s">
        <v>12732</v>
      </c>
      <c r="N1138" s="130"/>
      <c r="O1138" s="130" t="s">
        <v>12725</v>
      </c>
      <c r="P1138" s="130" t="s">
        <v>12733</v>
      </c>
      <c r="Q1138" s="130" t="s">
        <v>12734</v>
      </c>
      <c r="R1138" s="130" t="s">
        <v>12770</v>
      </c>
    </row>
    <row r="1139" spans="1:18" ht="19.5" hidden="1" customHeight="1">
      <c r="A1139" s="129">
        <v>22</v>
      </c>
      <c r="B1139" s="130" t="s">
        <v>12771</v>
      </c>
      <c r="C1139" s="130" t="s">
        <v>12772</v>
      </c>
      <c r="D1139" s="130" t="s">
        <v>5713</v>
      </c>
      <c r="E1139" s="130" t="s">
        <v>5709</v>
      </c>
      <c r="F1139" s="167">
        <v>206129000</v>
      </c>
      <c r="G1139" s="168">
        <v>187390000</v>
      </c>
      <c r="H1139" s="130">
        <v>87.745000000000005</v>
      </c>
      <c r="I1139" s="169">
        <v>9677932</v>
      </c>
      <c r="J1139" s="169">
        <v>180237932</v>
      </c>
      <c r="K1139" s="130" t="s">
        <v>313</v>
      </c>
      <c r="L1139" s="130"/>
      <c r="M1139" s="130" t="s">
        <v>12732</v>
      </c>
      <c r="N1139" s="130"/>
      <c r="O1139" s="130" t="s">
        <v>12712</v>
      </c>
      <c r="P1139" s="130" t="s">
        <v>12733</v>
      </c>
      <c r="Q1139" s="130" t="s">
        <v>12734</v>
      </c>
      <c r="R1139" s="130" t="s">
        <v>12770</v>
      </c>
    </row>
    <row r="1140" spans="1:18" ht="19.5" hidden="1" customHeight="1">
      <c r="A1140" s="129">
        <v>21</v>
      </c>
      <c r="B1140" s="130" t="s">
        <v>12730</v>
      </c>
      <c r="C1140" s="130" t="s">
        <v>12731</v>
      </c>
      <c r="D1140" s="130" t="s">
        <v>5713</v>
      </c>
      <c r="E1140" s="130" t="s">
        <v>5709</v>
      </c>
      <c r="F1140" s="167">
        <v>683541000</v>
      </c>
      <c r="G1140" s="168">
        <v>629954546</v>
      </c>
      <c r="H1140" s="130">
        <v>87.745000000000005</v>
      </c>
      <c r="I1140" s="169">
        <v>25658682</v>
      </c>
      <c r="J1140" s="169">
        <v>608709717</v>
      </c>
      <c r="K1140" s="130" t="s">
        <v>5714</v>
      </c>
      <c r="L1140" s="130"/>
      <c r="M1140" s="130" t="s">
        <v>12732</v>
      </c>
      <c r="N1140" s="130" t="s">
        <v>12732</v>
      </c>
      <c r="O1140" s="130" t="s">
        <v>12725</v>
      </c>
      <c r="P1140" s="130" t="s">
        <v>12733</v>
      </c>
      <c r="Q1140" s="130" t="s">
        <v>12734</v>
      </c>
      <c r="R1140" s="130" t="s">
        <v>12674</v>
      </c>
    </row>
    <row r="1141" spans="1:18" ht="19.5" hidden="1" customHeight="1">
      <c r="A1141" s="129">
        <v>20</v>
      </c>
      <c r="B1141" s="130" t="s">
        <v>12773</v>
      </c>
      <c r="C1141" s="130" t="s">
        <v>12774</v>
      </c>
      <c r="D1141" s="130" t="s">
        <v>5713</v>
      </c>
      <c r="E1141" s="130" t="s">
        <v>5709</v>
      </c>
      <c r="F1141" s="167">
        <v>203390000</v>
      </c>
      <c r="G1141" s="168">
        <v>184900000</v>
      </c>
      <c r="H1141" s="130">
        <v>87.745000000000005</v>
      </c>
      <c r="I1141" s="169">
        <v>8985910</v>
      </c>
      <c r="J1141" s="169">
        <v>179042758</v>
      </c>
      <c r="K1141" s="130" t="s">
        <v>313</v>
      </c>
      <c r="L1141" s="130"/>
      <c r="M1141" s="130" t="s">
        <v>12732</v>
      </c>
      <c r="N1141" s="130"/>
      <c r="O1141" s="130" t="s">
        <v>12775</v>
      </c>
      <c r="P1141" s="130" t="s">
        <v>12738</v>
      </c>
      <c r="Q1141" s="130" t="s">
        <v>12776</v>
      </c>
      <c r="R1141" s="130" t="s">
        <v>12770</v>
      </c>
    </row>
    <row r="1142" spans="1:18" ht="19.5" hidden="1" customHeight="1">
      <c r="A1142" s="129">
        <v>19</v>
      </c>
      <c r="B1142" s="130" t="s">
        <v>12777</v>
      </c>
      <c r="C1142" s="130" t="s">
        <v>12778</v>
      </c>
      <c r="D1142" s="130" t="s">
        <v>7334</v>
      </c>
      <c r="E1142" s="130" t="s">
        <v>5709</v>
      </c>
      <c r="F1142" s="167">
        <v>522665000</v>
      </c>
      <c r="G1142" s="168">
        <v>475150000</v>
      </c>
      <c r="H1142" s="130">
        <v>87.745000000000005</v>
      </c>
      <c r="I1142" s="169">
        <v>21208541</v>
      </c>
      <c r="J1142" s="169">
        <v>451966380</v>
      </c>
      <c r="K1142" s="130" t="s">
        <v>12779</v>
      </c>
      <c r="L1142" s="130"/>
      <c r="M1142" s="130" t="s">
        <v>12732</v>
      </c>
      <c r="N1142" s="130"/>
      <c r="O1142" s="130" t="s">
        <v>12780</v>
      </c>
      <c r="P1142" s="130" t="s">
        <v>12738</v>
      </c>
      <c r="Q1142" s="130" t="s">
        <v>12781</v>
      </c>
      <c r="R1142" s="130" t="s">
        <v>12770</v>
      </c>
    </row>
    <row r="1143" spans="1:18" ht="19.5" hidden="1" customHeight="1">
      <c r="A1143" s="129">
        <v>18</v>
      </c>
      <c r="B1143" s="130" t="s">
        <v>12782</v>
      </c>
      <c r="C1143" s="130" t="s">
        <v>12783</v>
      </c>
      <c r="D1143" s="130" t="s">
        <v>5713</v>
      </c>
      <c r="E1143" s="130" t="s">
        <v>5709</v>
      </c>
      <c r="F1143" s="167">
        <v>153083000</v>
      </c>
      <c r="G1143" s="168">
        <v>139166364</v>
      </c>
      <c r="H1143" s="130">
        <v>87.745000000000005</v>
      </c>
      <c r="I1143" s="169">
        <v>7405115</v>
      </c>
      <c r="J1143" s="169">
        <v>120159827</v>
      </c>
      <c r="K1143" s="130" t="s">
        <v>12784</v>
      </c>
      <c r="L1143" s="130"/>
      <c r="M1143" s="130" t="s">
        <v>12785</v>
      </c>
      <c r="N1143" s="130"/>
      <c r="O1143" s="130" t="s">
        <v>12786</v>
      </c>
      <c r="P1143" s="130" t="s">
        <v>12787</v>
      </c>
      <c r="Q1143" s="130" t="s">
        <v>12659</v>
      </c>
      <c r="R1143" s="130" t="s">
        <v>12770</v>
      </c>
    </row>
    <row r="1144" spans="1:18" ht="19.5" hidden="1" customHeight="1">
      <c r="A1144" s="129">
        <v>17</v>
      </c>
      <c r="B1144" s="130" t="s">
        <v>12788</v>
      </c>
      <c r="C1144" s="130" t="s">
        <v>12789</v>
      </c>
      <c r="D1144" s="130" t="s">
        <v>5713</v>
      </c>
      <c r="E1144" s="130" t="s">
        <v>5709</v>
      </c>
      <c r="F1144" s="167">
        <v>1013661000</v>
      </c>
      <c r="G1144" s="168">
        <v>921510000</v>
      </c>
      <c r="H1144" s="130">
        <v>87.745000000000005</v>
      </c>
      <c r="I1144" s="169">
        <v>41544520</v>
      </c>
      <c r="J1144" s="169">
        <v>914375695</v>
      </c>
      <c r="K1144" s="130" t="s">
        <v>313</v>
      </c>
      <c r="L1144" s="130"/>
      <c r="M1144" s="130" t="s">
        <v>12737</v>
      </c>
      <c r="N1144" s="130"/>
      <c r="O1144" s="130" t="s">
        <v>12733</v>
      </c>
      <c r="P1144" s="130" t="s">
        <v>12790</v>
      </c>
      <c r="Q1144" s="130" t="s">
        <v>12660</v>
      </c>
      <c r="R1144" s="130" t="s">
        <v>12791</v>
      </c>
    </row>
    <row r="1145" spans="1:18" ht="19.5" hidden="1" customHeight="1">
      <c r="A1145" s="129">
        <v>16</v>
      </c>
      <c r="B1145" s="130" t="s">
        <v>12792</v>
      </c>
      <c r="C1145" s="130" t="s">
        <v>12793</v>
      </c>
      <c r="D1145" s="130" t="s">
        <v>6164</v>
      </c>
      <c r="E1145" s="130" t="s">
        <v>5709</v>
      </c>
      <c r="F1145" s="167">
        <v>233420000</v>
      </c>
      <c r="G1145" s="168">
        <v>212200000</v>
      </c>
      <c r="H1145" s="130">
        <v>87.745000000000005</v>
      </c>
      <c r="I1145" s="169">
        <v>13918389</v>
      </c>
      <c r="J1145" s="169">
        <v>179676878</v>
      </c>
      <c r="K1145" s="130" t="s">
        <v>5715</v>
      </c>
      <c r="L1145" s="130"/>
      <c r="M1145" s="130" t="s">
        <v>12737</v>
      </c>
      <c r="N1145" s="130"/>
      <c r="O1145" s="130" t="s">
        <v>12698</v>
      </c>
      <c r="P1145" s="130" t="s">
        <v>12790</v>
      </c>
      <c r="Q1145" s="130" t="s">
        <v>12660</v>
      </c>
      <c r="R1145" s="130" t="s">
        <v>12794</v>
      </c>
    </row>
    <row r="1146" spans="1:18" ht="19.5" hidden="1" customHeight="1">
      <c r="A1146" s="129">
        <v>15</v>
      </c>
      <c r="B1146" s="130" t="s">
        <v>12655</v>
      </c>
      <c r="C1146" s="130" t="s">
        <v>12795</v>
      </c>
      <c r="D1146" s="130" t="s">
        <v>9733</v>
      </c>
      <c r="E1146" s="130" t="s">
        <v>5730</v>
      </c>
      <c r="F1146" s="167"/>
      <c r="G1146" s="168"/>
      <c r="H1146" s="130"/>
      <c r="I1146" s="169"/>
      <c r="J1146" s="169"/>
      <c r="K1146" s="130" t="s">
        <v>12657</v>
      </c>
      <c r="L1146" s="130" t="s">
        <v>12658</v>
      </c>
      <c r="M1146" s="130" t="s">
        <v>12659</v>
      </c>
      <c r="N1146" s="130"/>
      <c r="O1146" s="130"/>
      <c r="P1146" s="130" t="s">
        <v>12660</v>
      </c>
      <c r="Q1146" s="130" t="s">
        <v>12661</v>
      </c>
      <c r="R1146" s="130" t="s">
        <v>12632</v>
      </c>
    </row>
    <row r="1147" spans="1:18" ht="19.5" hidden="1" customHeight="1">
      <c r="A1147" s="129">
        <v>14</v>
      </c>
      <c r="B1147" s="130" t="s">
        <v>12735</v>
      </c>
      <c r="C1147" s="130" t="s">
        <v>12736</v>
      </c>
      <c r="D1147" s="130" t="s">
        <v>5713</v>
      </c>
      <c r="E1147" s="130" t="s">
        <v>5709</v>
      </c>
      <c r="F1147" s="167"/>
      <c r="G1147" s="168">
        <v>588030000</v>
      </c>
      <c r="H1147" s="130">
        <v>87.745000000000005</v>
      </c>
      <c r="I1147" s="169">
        <v>0</v>
      </c>
      <c r="J1147" s="169"/>
      <c r="K1147" s="130" t="s">
        <v>5714</v>
      </c>
      <c r="L1147" s="130"/>
      <c r="M1147" s="130" t="s">
        <v>12737</v>
      </c>
      <c r="N1147" s="130" t="s">
        <v>12737</v>
      </c>
      <c r="O1147" s="130" t="s">
        <v>12738</v>
      </c>
      <c r="P1147" s="130" t="s">
        <v>12739</v>
      </c>
      <c r="Q1147" s="130" t="s">
        <v>12740</v>
      </c>
      <c r="R1147" s="130" t="s">
        <v>12688</v>
      </c>
    </row>
    <row r="1148" spans="1:18" ht="19.5" hidden="1" customHeight="1">
      <c r="A1148" s="129">
        <v>13</v>
      </c>
      <c r="B1148" s="130" t="s">
        <v>12796</v>
      </c>
      <c r="C1148" s="130" t="s">
        <v>12797</v>
      </c>
      <c r="D1148" s="130" t="s">
        <v>5713</v>
      </c>
      <c r="E1148" s="130" t="s">
        <v>5733</v>
      </c>
      <c r="F1148" s="167"/>
      <c r="G1148" s="168"/>
      <c r="H1148" s="130"/>
      <c r="I1148" s="169"/>
      <c r="J1148" s="169"/>
      <c r="K1148" s="130" t="s">
        <v>12798</v>
      </c>
      <c r="L1148" s="130"/>
      <c r="M1148" s="130" t="s">
        <v>12737</v>
      </c>
      <c r="N1148" s="130"/>
      <c r="O1148" s="130" t="s">
        <v>12799</v>
      </c>
      <c r="P1148" s="130" t="s">
        <v>12740</v>
      </c>
      <c r="Q1148" s="130" t="s">
        <v>12800</v>
      </c>
      <c r="R1148" s="130" t="s">
        <v>12801</v>
      </c>
    </row>
    <row r="1149" spans="1:18" ht="19.5" hidden="1" customHeight="1">
      <c r="A1149" s="129">
        <v>33</v>
      </c>
      <c r="B1149" s="130" t="s">
        <v>12827</v>
      </c>
      <c r="C1149" s="130" t="s">
        <v>12828</v>
      </c>
      <c r="D1149" s="130" t="s">
        <v>12829</v>
      </c>
      <c r="E1149" s="130" t="s">
        <v>5709</v>
      </c>
      <c r="F1149" s="167">
        <v>1280950980</v>
      </c>
      <c r="G1149" s="168">
        <v>1187790909</v>
      </c>
      <c r="H1149" s="130">
        <v>86.745000000000005</v>
      </c>
      <c r="I1149" s="169">
        <v>59274148</v>
      </c>
      <c r="J1149" s="169">
        <v>948668586</v>
      </c>
      <c r="K1149" s="130" t="s">
        <v>6579</v>
      </c>
      <c r="L1149" s="130"/>
      <c r="M1149" s="130" t="s">
        <v>12660</v>
      </c>
      <c r="N1149" s="130"/>
      <c r="O1149" s="130"/>
      <c r="P1149" s="130" t="s">
        <v>12399</v>
      </c>
      <c r="Q1149" s="130" t="s">
        <v>12830</v>
      </c>
      <c r="R1149" s="130" t="s">
        <v>12831</v>
      </c>
    </row>
    <row r="1150" spans="1:18" ht="19.5" hidden="1" customHeight="1">
      <c r="A1150" s="129">
        <v>32</v>
      </c>
      <c r="B1150" s="130" t="s">
        <v>12832</v>
      </c>
      <c r="C1150" s="130" t="s">
        <v>12833</v>
      </c>
      <c r="D1150" s="130" t="s">
        <v>9487</v>
      </c>
      <c r="E1150" s="130" t="s">
        <v>5709</v>
      </c>
      <c r="F1150" s="167">
        <v>1280950980</v>
      </c>
      <c r="G1150" s="168">
        <v>1187790909</v>
      </c>
      <c r="H1150" s="130"/>
      <c r="I1150" s="169">
        <v>59274148</v>
      </c>
      <c r="J1150" s="169">
        <v>948668586</v>
      </c>
      <c r="K1150" s="130" t="s">
        <v>6579</v>
      </c>
      <c r="L1150" s="130"/>
      <c r="M1150" s="130" t="s">
        <v>12660</v>
      </c>
      <c r="N1150" s="130"/>
      <c r="O1150" s="130"/>
      <c r="P1150" s="130" t="s">
        <v>12399</v>
      </c>
      <c r="Q1150" s="130" t="s">
        <v>12830</v>
      </c>
      <c r="R1150" s="130" t="s">
        <v>12831</v>
      </c>
    </row>
    <row r="1151" spans="1:18" ht="19.5" hidden="1" customHeight="1">
      <c r="A1151" s="129">
        <v>31</v>
      </c>
      <c r="B1151" s="130" t="s">
        <v>12834</v>
      </c>
      <c r="C1151" s="130" t="s">
        <v>12835</v>
      </c>
      <c r="D1151" s="130" t="s">
        <v>5713</v>
      </c>
      <c r="E1151" s="130" t="s">
        <v>5709</v>
      </c>
      <c r="F1151" s="167">
        <v>353500000</v>
      </c>
      <c r="G1151" s="168">
        <v>321363637</v>
      </c>
      <c r="H1151" s="130">
        <v>87.745000000000005</v>
      </c>
      <c r="I1151" s="169">
        <v>17982437</v>
      </c>
      <c r="J1151" s="169">
        <v>304247736</v>
      </c>
      <c r="K1151" s="130" t="s">
        <v>311</v>
      </c>
      <c r="L1151" s="130"/>
      <c r="M1151" s="130" t="s">
        <v>12397</v>
      </c>
      <c r="N1151" s="130"/>
      <c r="O1151" s="130" t="s">
        <v>12733</v>
      </c>
      <c r="P1151" s="130" t="s">
        <v>12399</v>
      </c>
      <c r="Q1151" s="130" t="s">
        <v>12400</v>
      </c>
      <c r="R1151" s="130" t="s">
        <v>12831</v>
      </c>
    </row>
    <row r="1152" spans="1:18" ht="19.5" hidden="1" customHeight="1">
      <c r="A1152" s="129">
        <v>30</v>
      </c>
      <c r="B1152" s="130" t="s">
        <v>12396</v>
      </c>
      <c r="C1152" s="130" t="s">
        <v>12662</v>
      </c>
      <c r="D1152" s="130" t="s">
        <v>5713</v>
      </c>
      <c r="E1152" s="130" t="s">
        <v>5709</v>
      </c>
      <c r="F1152" s="167">
        <v>7278608000</v>
      </c>
      <c r="G1152" s="168">
        <v>6722950000</v>
      </c>
      <c r="H1152" s="130">
        <v>85.995000000000005</v>
      </c>
      <c r="I1152" s="169">
        <v>395320401</v>
      </c>
      <c r="J1152" s="169">
        <v>6366984203</v>
      </c>
      <c r="K1152" s="130" t="s">
        <v>5714</v>
      </c>
      <c r="L1152" s="130"/>
      <c r="M1152" s="130" t="s">
        <v>12397</v>
      </c>
      <c r="N1152" s="130" t="s">
        <v>12397</v>
      </c>
      <c r="O1152" s="130" t="s">
        <v>12398</v>
      </c>
      <c r="P1152" s="130" t="s">
        <v>12399</v>
      </c>
      <c r="Q1152" s="130" t="s">
        <v>12400</v>
      </c>
      <c r="R1152" s="130" t="s">
        <v>12391</v>
      </c>
    </row>
    <row r="1153" spans="1:18" ht="19.5" hidden="1" customHeight="1">
      <c r="A1153" s="129">
        <v>29</v>
      </c>
      <c r="B1153" s="130" t="s">
        <v>12836</v>
      </c>
      <c r="C1153" s="130" t="s">
        <v>12837</v>
      </c>
      <c r="D1153" s="130" t="s">
        <v>5713</v>
      </c>
      <c r="E1153" s="130" t="s">
        <v>5709</v>
      </c>
      <c r="F1153" s="167">
        <v>178641000</v>
      </c>
      <c r="G1153" s="168">
        <v>162400909</v>
      </c>
      <c r="H1153" s="130">
        <v>87.745000000000005</v>
      </c>
      <c r="I1153" s="169">
        <v>9061248</v>
      </c>
      <c r="J1153" s="169"/>
      <c r="K1153" s="130" t="s">
        <v>420</v>
      </c>
      <c r="L1153" s="130"/>
      <c r="M1153" s="130" t="s">
        <v>12397</v>
      </c>
      <c r="N1153" s="130"/>
      <c r="O1153" s="130" t="s">
        <v>12398</v>
      </c>
      <c r="P1153" s="130" t="s">
        <v>12804</v>
      </c>
      <c r="Q1153" s="130" t="s">
        <v>12838</v>
      </c>
      <c r="R1153" s="130" t="s">
        <v>12831</v>
      </c>
    </row>
    <row r="1154" spans="1:18" ht="19.5" hidden="1" customHeight="1">
      <c r="A1154" s="129">
        <v>28</v>
      </c>
      <c r="B1154" s="130" t="s">
        <v>12839</v>
      </c>
      <c r="C1154" s="130" t="s">
        <v>12840</v>
      </c>
      <c r="D1154" s="130" t="s">
        <v>5713</v>
      </c>
      <c r="E1154" s="130" t="s">
        <v>5709</v>
      </c>
      <c r="F1154" s="167"/>
      <c r="G1154" s="168">
        <v>162400909</v>
      </c>
      <c r="H1154" s="130"/>
      <c r="I1154" s="169">
        <v>0</v>
      </c>
      <c r="J1154" s="169"/>
      <c r="K1154" s="130" t="s">
        <v>420</v>
      </c>
      <c r="L1154" s="130"/>
      <c r="M1154" s="130" t="s">
        <v>12397</v>
      </c>
      <c r="N1154" s="130"/>
      <c r="O1154" s="130" t="s">
        <v>12398</v>
      </c>
      <c r="P1154" s="130" t="s">
        <v>12804</v>
      </c>
      <c r="Q1154" s="130" t="s">
        <v>12838</v>
      </c>
      <c r="R1154" s="130" t="s">
        <v>12831</v>
      </c>
    </row>
    <row r="1155" spans="1:18" ht="19.5" hidden="1" customHeight="1">
      <c r="A1155" s="129">
        <v>22</v>
      </c>
      <c r="B1155" s="130" t="s">
        <v>12854</v>
      </c>
      <c r="C1155" s="130" t="s">
        <v>12855</v>
      </c>
      <c r="D1155" s="130" t="s">
        <v>12856</v>
      </c>
      <c r="E1155" s="130" t="s">
        <v>12857</v>
      </c>
      <c r="F1155" s="167"/>
      <c r="G1155" s="168">
        <v>136363636</v>
      </c>
      <c r="H1155" s="130"/>
      <c r="I1155" s="169"/>
      <c r="J1155" s="169"/>
      <c r="K1155" s="130" t="s">
        <v>12858</v>
      </c>
      <c r="L1155" s="130"/>
      <c r="M1155" s="130" t="s">
        <v>12859</v>
      </c>
      <c r="N1155" s="130"/>
      <c r="O1155" s="130" t="s">
        <v>12860</v>
      </c>
      <c r="P1155" s="130" t="s">
        <v>12861</v>
      </c>
      <c r="Q1155" s="130" t="s">
        <v>12824</v>
      </c>
      <c r="R1155" s="130" t="s">
        <v>12844</v>
      </c>
    </row>
    <row r="1156" spans="1:18" ht="19.5" hidden="1" customHeight="1">
      <c r="A1156" s="129">
        <v>35</v>
      </c>
      <c r="B1156" s="130" t="s">
        <v>12841</v>
      </c>
      <c r="C1156" s="130" t="s">
        <v>12842</v>
      </c>
      <c r="D1156" s="130" t="s">
        <v>6503</v>
      </c>
      <c r="E1156" s="130" t="s">
        <v>5709</v>
      </c>
      <c r="F1156" s="167">
        <v>119980000</v>
      </c>
      <c r="G1156" s="168">
        <v>109072730</v>
      </c>
      <c r="H1156" s="130">
        <v>87.745000000000005</v>
      </c>
      <c r="I1156" s="169">
        <v>4848486</v>
      </c>
      <c r="J1156" s="169"/>
      <c r="K1156" s="130" t="s">
        <v>4915</v>
      </c>
      <c r="L1156" s="130"/>
      <c r="M1156" s="130" t="s">
        <v>12803</v>
      </c>
      <c r="N1156" s="130"/>
      <c r="O1156" s="130" t="s">
        <v>12843</v>
      </c>
      <c r="P1156" s="130" t="s">
        <v>12805</v>
      </c>
      <c r="Q1156" s="130" t="s">
        <v>12806</v>
      </c>
      <c r="R1156" s="130" t="s">
        <v>12844</v>
      </c>
    </row>
    <row r="1157" spans="1:18" ht="19.5" hidden="1" customHeight="1">
      <c r="A1157" s="129">
        <v>34</v>
      </c>
      <c r="B1157" s="130" t="s">
        <v>12845</v>
      </c>
      <c r="C1157" s="130" t="s">
        <v>12846</v>
      </c>
      <c r="D1157" s="130" t="s">
        <v>12847</v>
      </c>
      <c r="E1157" s="130" t="s">
        <v>5709</v>
      </c>
      <c r="F1157" s="167"/>
      <c r="G1157" s="168">
        <v>109072730</v>
      </c>
      <c r="H1157" s="130"/>
      <c r="I1157" s="169">
        <v>0</v>
      </c>
      <c r="J1157" s="169"/>
      <c r="K1157" s="130" t="s">
        <v>4915</v>
      </c>
      <c r="L1157" s="130"/>
      <c r="M1157" s="130" t="s">
        <v>12803</v>
      </c>
      <c r="N1157" s="130"/>
      <c r="O1157" s="130" t="s">
        <v>12843</v>
      </c>
      <c r="P1157" s="130" t="s">
        <v>12805</v>
      </c>
      <c r="Q1157" s="130" t="s">
        <v>12806</v>
      </c>
      <c r="R1157" s="130" t="s">
        <v>12844</v>
      </c>
    </row>
    <row r="1158" spans="1:18" ht="19.5" hidden="1" customHeight="1">
      <c r="A1158" s="129">
        <v>33</v>
      </c>
      <c r="B1158" s="130" t="s">
        <v>12802</v>
      </c>
      <c r="C1158" s="130" t="s">
        <v>12848</v>
      </c>
      <c r="D1158" s="130" t="s">
        <v>7162</v>
      </c>
      <c r="E1158" s="130" t="s">
        <v>5709</v>
      </c>
      <c r="F1158" s="167">
        <v>1496574000</v>
      </c>
      <c r="G1158" s="168">
        <v>1382305455</v>
      </c>
      <c r="H1158" s="130">
        <v>86.745000000000005</v>
      </c>
      <c r="I1158" s="169">
        <v>109950884</v>
      </c>
      <c r="J1158" s="169">
        <v>1281358574</v>
      </c>
      <c r="K1158" s="130" t="s">
        <v>5714</v>
      </c>
      <c r="L1158" s="130"/>
      <c r="M1158" s="130" t="s">
        <v>12803</v>
      </c>
      <c r="N1158" s="130" t="s">
        <v>12803</v>
      </c>
      <c r="O1158" s="130" t="s">
        <v>12804</v>
      </c>
      <c r="P1158" s="130" t="s">
        <v>12805</v>
      </c>
      <c r="Q1158" s="130" t="s">
        <v>12806</v>
      </c>
      <c r="R1158" s="130" t="s">
        <v>12766</v>
      </c>
    </row>
    <row r="1159" spans="1:18" ht="19.5" hidden="1" customHeight="1">
      <c r="A1159" s="129">
        <v>32</v>
      </c>
      <c r="B1159" s="130" t="s">
        <v>12849</v>
      </c>
      <c r="C1159" s="130" t="s">
        <v>12850</v>
      </c>
      <c r="D1159" s="130" t="s">
        <v>5774</v>
      </c>
      <c r="E1159" s="130" t="s">
        <v>5709</v>
      </c>
      <c r="F1159" s="167">
        <v>415360000</v>
      </c>
      <c r="G1159" s="168">
        <v>377600000</v>
      </c>
      <c r="H1159" s="130">
        <v>87.745000000000005</v>
      </c>
      <c r="I1159" s="169"/>
      <c r="J1159" s="169"/>
      <c r="K1159" s="130" t="s">
        <v>12851</v>
      </c>
      <c r="L1159" s="130"/>
      <c r="M1159" s="130" t="s">
        <v>12803</v>
      </c>
      <c r="N1159" s="130"/>
      <c r="O1159" s="130" t="s">
        <v>12737</v>
      </c>
      <c r="P1159" s="130" t="s">
        <v>12852</v>
      </c>
      <c r="Q1159" s="130" t="s">
        <v>12853</v>
      </c>
      <c r="R1159" s="130" t="s">
        <v>12844</v>
      </c>
    </row>
    <row r="1160" spans="1:18" ht="19.5" hidden="1" customHeight="1">
      <c r="A1160" s="129">
        <v>31</v>
      </c>
      <c r="B1160" s="130" t="s">
        <v>12807</v>
      </c>
      <c r="C1160" s="130" t="s">
        <v>12808</v>
      </c>
      <c r="D1160" s="130" t="s">
        <v>12243</v>
      </c>
      <c r="E1160" s="130" t="s">
        <v>5746</v>
      </c>
      <c r="F1160" s="167"/>
      <c r="G1160" s="168"/>
      <c r="H1160" s="130"/>
      <c r="I1160" s="169"/>
      <c r="J1160" s="169"/>
      <c r="K1160" s="130" t="s">
        <v>12244</v>
      </c>
      <c r="L1160" s="130" t="s">
        <v>12809</v>
      </c>
      <c r="M1160" s="130" t="s">
        <v>12803</v>
      </c>
      <c r="N1160" s="130" t="s">
        <v>12803</v>
      </c>
      <c r="O1160" s="130" t="s">
        <v>12810</v>
      </c>
      <c r="P1160" s="130" t="s">
        <v>12811</v>
      </c>
      <c r="Q1160" s="130" t="s">
        <v>12812</v>
      </c>
      <c r="R1160" s="130" t="s">
        <v>12766</v>
      </c>
    </row>
    <row r="1161" spans="1:18" ht="19.5" hidden="1" customHeight="1">
      <c r="A1161" s="129">
        <v>29</v>
      </c>
      <c r="B1161" s="130" t="s">
        <v>12862</v>
      </c>
      <c r="C1161" s="130" t="s">
        <v>12863</v>
      </c>
      <c r="D1161" s="130" t="s">
        <v>12864</v>
      </c>
      <c r="E1161" s="130" t="s">
        <v>5709</v>
      </c>
      <c r="F1161" s="167"/>
      <c r="G1161" s="168">
        <v>377600000</v>
      </c>
      <c r="H1161" s="130"/>
      <c r="I1161" s="169"/>
      <c r="J1161" s="169"/>
      <c r="K1161" s="130" t="s">
        <v>12851</v>
      </c>
      <c r="L1161" s="130"/>
      <c r="M1161" s="130" t="s">
        <v>12865</v>
      </c>
      <c r="N1161" s="130"/>
      <c r="O1161" s="130" t="s">
        <v>12866</v>
      </c>
      <c r="P1161" s="130" t="s">
        <v>12867</v>
      </c>
      <c r="Q1161" s="130" t="s">
        <v>12868</v>
      </c>
      <c r="R1161" s="130" t="s">
        <v>12869</v>
      </c>
    </row>
    <row r="1162" spans="1:18" ht="19.5" hidden="1" customHeight="1">
      <c r="A1162" s="129">
        <v>13</v>
      </c>
      <c r="B1162" s="130" t="s">
        <v>12937</v>
      </c>
      <c r="C1162" s="130" t="s">
        <v>12938</v>
      </c>
      <c r="D1162" s="130" t="s">
        <v>12939</v>
      </c>
      <c r="E1162" s="130" t="s">
        <v>5709</v>
      </c>
      <c r="F1162" s="167"/>
      <c r="G1162" s="168">
        <v>485800000</v>
      </c>
      <c r="H1162" s="130">
        <v>87.745000000000005</v>
      </c>
      <c r="I1162" s="169">
        <v>0</v>
      </c>
      <c r="J1162" s="169"/>
      <c r="K1162" s="130" t="s">
        <v>579</v>
      </c>
      <c r="L1162" s="130"/>
      <c r="M1162" s="130" t="s">
        <v>12940</v>
      </c>
      <c r="N1162" s="130"/>
      <c r="O1162" s="130" t="s">
        <v>12867</v>
      </c>
      <c r="P1162" s="130" t="s">
        <v>12941</v>
      </c>
      <c r="Q1162" s="130" t="s">
        <v>12942</v>
      </c>
      <c r="R1162" s="130" t="s">
        <v>12917</v>
      </c>
    </row>
    <row r="1163" spans="1:18" ht="19.5" hidden="1" customHeight="1">
      <c r="A1163" s="129">
        <v>35</v>
      </c>
      <c r="B1163" s="130" t="s">
        <v>12912</v>
      </c>
      <c r="C1163" s="130" t="s">
        <v>12913</v>
      </c>
      <c r="D1163" s="130" t="s">
        <v>12856</v>
      </c>
      <c r="E1163" s="130" t="s">
        <v>12857</v>
      </c>
      <c r="F1163" s="167"/>
      <c r="G1163" s="168">
        <v>136363636</v>
      </c>
      <c r="H1163" s="130"/>
      <c r="I1163" s="169"/>
      <c r="J1163" s="169"/>
      <c r="K1163" s="130" t="s">
        <v>12858</v>
      </c>
      <c r="L1163" s="130"/>
      <c r="M1163" s="130" t="s">
        <v>12859</v>
      </c>
      <c r="N1163" s="130"/>
      <c r="O1163" s="130" t="s">
        <v>12860</v>
      </c>
      <c r="P1163" s="130" t="s">
        <v>12861</v>
      </c>
      <c r="Q1163" s="130" t="s">
        <v>12824</v>
      </c>
      <c r="R1163" s="130" t="s">
        <v>12844</v>
      </c>
    </row>
    <row r="1164" spans="1:18" ht="19.5" hidden="1" customHeight="1">
      <c r="A1164" s="129">
        <v>34</v>
      </c>
      <c r="B1164" s="130" t="s">
        <v>12914</v>
      </c>
      <c r="C1164" s="130" t="s">
        <v>12915</v>
      </c>
      <c r="D1164" s="130" t="s">
        <v>5713</v>
      </c>
      <c r="E1164" s="130" t="s">
        <v>5709</v>
      </c>
      <c r="F1164" s="167">
        <v>249986610</v>
      </c>
      <c r="G1164" s="168">
        <v>227260555</v>
      </c>
      <c r="H1164" s="130">
        <v>87.745000000000005</v>
      </c>
      <c r="I1164" s="169"/>
      <c r="J1164" s="169"/>
      <c r="K1164" s="130" t="s">
        <v>5726</v>
      </c>
      <c r="L1164" s="130"/>
      <c r="M1164" s="130"/>
      <c r="N1164" s="130"/>
      <c r="O1164" s="130"/>
      <c r="P1164" s="130" t="s">
        <v>12744</v>
      </c>
      <c r="Q1164" s="130" t="s">
        <v>12916</v>
      </c>
      <c r="R1164" s="130" t="s">
        <v>12917</v>
      </c>
    </row>
    <row r="1165" spans="1:18" ht="19.5" hidden="1" customHeight="1">
      <c r="A1165" s="129">
        <v>33</v>
      </c>
      <c r="B1165" s="130" t="s">
        <v>12918</v>
      </c>
      <c r="C1165" s="130" t="s">
        <v>12919</v>
      </c>
      <c r="D1165" s="130" t="s">
        <v>5713</v>
      </c>
      <c r="E1165" s="130" t="s">
        <v>5709</v>
      </c>
      <c r="F1165" s="167">
        <v>375994000</v>
      </c>
      <c r="G1165" s="168">
        <v>341812728</v>
      </c>
      <c r="H1165" s="130">
        <v>87.745000000000005</v>
      </c>
      <c r="I1165" s="169"/>
      <c r="J1165" s="169"/>
      <c r="K1165" s="130" t="s">
        <v>360</v>
      </c>
      <c r="L1165" s="130"/>
      <c r="M1165" s="130" t="s">
        <v>12742</v>
      </c>
      <c r="N1165" s="130"/>
      <c r="O1165" s="130" t="s">
        <v>12743</v>
      </c>
      <c r="P1165" s="130" t="s">
        <v>12744</v>
      </c>
      <c r="Q1165" s="130" t="s">
        <v>12745</v>
      </c>
      <c r="R1165" s="130" t="s">
        <v>12917</v>
      </c>
    </row>
    <row r="1166" spans="1:18" ht="19.5" hidden="1" customHeight="1">
      <c r="A1166" s="129">
        <v>32</v>
      </c>
      <c r="B1166" s="130" t="s">
        <v>12920</v>
      </c>
      <c r="C1166" s="130" t="s">
        <v>12921</v>
      </c>
      <c r="D1166" s="130" t="s">
        <v>7162</v>
      </c>
      <c r="E1166" s="130" t="s">
        <v>5709</v>
      </c>
      <c r="F1166" s="167">
        <v>270250000</v>
      </c>
      <c r="G1166" s="168">
        <v>245681820</v>
      </c>
      <c r="H1166" s="130">
        <v>87.745000000000005</v>
      </c>
      <c r="I1166" s="169">
        <v>15017923</v>
      </c>
      <c r="J1166" s="169"/>
      <c r="K1166" s="130" t="s">
        <v>322</v>
      </c>
      <c r="L1166" s="130"/>
      <c r="M1166" s="130" t="s">
        <v>12742</v>
      </c>
      <c r="N1166" s="130"/>
      <c r="O1166" s="130" t="s">
        <v>12922</v>
      </c>
      <c r="P1166" s="130" t="s">
        <v>12744</v>
      </c>
      <c r="Q1166" s="130" t="s">
        <v>12745</v>
      </c>
      <c r="R1166" s="130" t="s">
        <v>12917</v>
      </c>
    </row>
    <row r="1167" spans="1:18" ht="19.5" hidden="1" customHeight="1">
      <c r="A1167" s="129">
        <v>31</v>
      </c>
      <c r="B1167" s="130" t="s">
        <v>12870</v>
      </c>
      <c r="C1167" s="130" t="s">
        <v>12871</v>
      </c>
      <c r="D1167" s="130" t="s">
        <v>5713</v>
      </c>
      <c r="E1167" s="130" t="s">
        <v>5709</v>
      </c>
      <c r="F1167" s="167">
        <v>373140000</v>
      </c>
      <c r="G1167" s="168">
        <v>346145454</v>
      </c>
      <c r="H1167" s="130">
        <v>87.745000000000005</v>
      </c>
      <c r="I1167" s="169">
        <v>19705676</v>
      </c>
      <c r="J1167" s="169">
        <v>293437162</v>
      </c>
      <c r="K1167" s="130" t="s">
        <v>360</v>
      </c>
      <c r="L1167" s="130"/>
      <c r="M1167" s="130" t="s">
        <v>12742</v>
      </c>
      <c r="N1167" s="130"/>
      <c r="O1167" s="130" t="s">
        <v>12743</v>
      </c>
      <c r="P1167" s="130" t="s">
        <v>12744</v>
      </c>
      <c r="Q1167" s="130" t="s">
        <v>12745</v>
      </c>
      <c r="R1167" s="130" t="s">
        <v>12844</v>
      </c>
    </row>
    <row r="1168" spans="1:18" ht="19.5" hidden="1" customHeight="1">
      <c r="A1168" s="129">
        <v>30</v>
      </c>
      <c r="B1168" s="130" t="s">
        <v>12741</v>
      </c>
      <c r="C1168" s="130" t="s">
        <v>12872</v>
      </c>
      <c r="D1168" s="130" t="s">
        <v>5713</v>
      </c>
      <c r="E1168" s="130" t="s">
        <v>5709</v>
      </c>
      <c r="F1168" s="167">
        <v>4100112000</v>
      </c>
      <c r="G1168" s="168">
        <v>3787290000</v>
      </c>
      <c r="H1168" s="130">
        <v>86.745000000000005</v>
      </c>
      <c r="I1168" s="169">
        <v>185578817</v>
      </c>
      <c r="J1168" s="169">
        <v>3569231415</v>
      </c>
      <c r="K1168" s="130" t="s">
        <v>5714</v>
      </c>
      <c r="L1168" s="130"/>
      <c r="M1168" s="130" t="s">
        <v>12742</v>
      </c>
      <c r="N1168" s="130" t="s">
        <v>12742</v>
      </c>
      <c r="O1168" s="130" t="s">
        <v>12743</v>
      </c>
      <c r="P1168" s="130" t="s">
        <v>12744</v>
      </c>
      <c r="Q1168" s="130" t="s">
        <v>12745</v>
      </c>
      <c r="R1168" s="130" t="s">
        <v>12674</v>
      </c>
    </row>
    <row r="1169" spans="1:18" ht="19.5" hidden="1" customHeight="1">
      <c r="A1169" s="129">
        <v>29</v>
      </c>
      <c r="B1169" s="130" t="s">
        <v>12813</v>
      </c>
      <c r="C1169" s="130" t="s">
        <v>12814</v>
      </c>
      <c r="D1169" s="130" t="s">
        <v>5713</v>
      </c>
      <c r="E1169" s="130" t="s">
        <v>5730</v>
      </c>
      <c r="F1169" s="167"/>
      <c r="G1169" s="168"/>
      <c r="H1169" s="130"/>
      <c r="I1169" s="169"/>
      <c r="J1169" s="169"/>
      <c r="K1169" s="130" t="s">
        <v>12815</v>
      </c>
      <c r="L1169" s="130" t="s">
        <v>12816</v>
      </c>
      <c r="M1169" s="130" t="s">
        <v>12817</v>
      </c>
      <c r="N1169" s="130"/>
      <c r="O1169" s="130"/>
      <c r="P1169" s="130" t="s">
        <v>12817</v>
      </c>
      <c r="Q1169" s="130" t="s">
        <v>12817</v>
      </c>
      <c r="R1169" s="130" t="s">
        <v>12754</v>
      </c>
    </row>
    <row r="1170" spans="1:18" ht="19.5" hidden="1" customHeight="1">
      <c r="A1170" s="129">
        <v>28</v>
      </c>
      <c r="B1170" s="130" t="s">
        <v>12923</v>
      </c>
      <c r="C1170" s="130" t="s">
        <v>12924</v>
      </c>
      <c r="D1170" s="130" t="s">
        <v>5713</v>
      </c>
      <c r="E1170" s="130" t="s">
        <v>5709</v>
      </c>
      <c r="F1170" s="167">
        <v>253292000</v>
      </c>
      <c r="G1170" s="168">
        <v>230265457</v>
      </c>
      <c r="H1170" s="130">
        <v>87.745000000000005</v>
      </c>
      <c r="I1170" s="169">
        <v>6675214</v>
      </c>
      <c r="J1170" s="169"/>
      <c r="K1170" s="130" t="s">
        <v>364</v>
      </c>
      <c r="L1170" s="130"/>
      <c r="M1170" s="130" t="s">
        <v>12742</v>
      </c>
      <c r="N1170" s="130"/>
      <c r="O1170" s="130" t="s">
        <v>12852</v>
      </c>
      <c r="P1170" s="130" t="s">
        <v>12817</v>
      </c>
      <c r="Q1170" s="130" t="s">
        <v>12925</v>
      </c>
      <c r="R1170" s="130" t="s">
        <v>12917</v>
      </c>
    </row>
    <row r="1171" spans="1:18" ht="19.5" hidden="1" customHeight="1">
      <c r="A1171" s="129">
        <v>27</v>
      </c>
      <c r="B1171" s="130" t="s">
        <v>12873</v>
      </c>
      <c r="C1171" s="130" t="s">
        <v>12874</v>
      </c>
      <c r="D1171" s="130" t="s">
        <v>6177</v>
      </c>
      <c r="E1171" s="130" t="s">
        <v>5709</v>
      </c>
      <c r="F1171" s="167">
        <v>433153210</v>
      </c>
      <c r="G1171" s="168">
        <v>393775650</v>
      </c>
      <c r="H1171" s="130">
        <v>87.745000000000005</v>
      </c>
      <c r="I1171" s="169">
        <v>23304616</v>
      </c>
      <c r="J1171" s="169">
        <v>377727563</v>
      </c>
      <c r="K1171" s="130" t="s">
        <v>343</v>
      </c>
      <c r="L1171" s="130"/>
      <c r="M1171" s="130" t="s">
        <v>12742</v>
      </c>
      <c r="N1171" s="130"/>
      <c r="O1171" s="130" t="s">
        <v>12743</v>
      </c>
      <c r="P1171" s="130" t="s">
        <v>12817</v>
      </c>
      <c r="Q1171" s="130" t="s">
        <v>12875</v>
      </c>
      <c r="R1171" s="130" t="s">
        <v>12876</v>
      </c>
    </row>
    <row r="1172" spans="1:18" ht="19.5" hidden="1" customHeight="1">
      <c r="A1172" s="129">
        <v>26</v>
      </c>
      <c r="B1172" s="130" t="s">
        <v>12877</v>
      </c>
      <c r="C1172" s="130" t="s">
        <v>12878</v>
      </c>
      <c r="D1172" s="130" t="s">
        <v>12879</v>
      </c>
      <c r="E1172" s="130" t="s">
        <v>5709</v>
      </c>
      <c r="F1172" s="167"/>
      <c r="G1172" s="168">
        <v>393775650</v>
      </c>
      <c r="H1172" s="130"/>
      <c r="I1172" s="169"/>
      <c r="J1172" s="169"/>
      <c r="K1172" s="130" t="s">
        <v>343</v>
      </c>
      <c r="L1172" s="130"/>
      <c r="M1172" s="130" t="s">
        <v>12742</v>
      </c>
      <c r="N1172" s="130"/>
      <c r="O1172" s="130" t="s">
        <v>12743</v>
      </c>
      <c r="P1172" s="130" t="s">
        <v>12817</v>
      </c>
      <c r="Q1172" s="130" t="s">
        <v>12875</v>
      </c>
      <c r="R1172" s="130" t="s">
        <v>12876</v>
      </c>
    </row>
    <row r="1173" spans="1:18" ht="19.5" hidden="1" customHeight="1">
      <c r="A1173" s="129">
        <v>25</v>
      </c>
      <c r="B1173" s="130" t="s">
        <v>12818</v>
      </c>
      <c r="C1173" s="130" t="s">
        <v>12819</v>
      </c>
      <c r="D1173" s="130" t="s">
        <v>9733</v>
      </c>
      <c r="E1173" s="130" t="s">
        <v>5733</v>
      </c>
      <c r="F1173" s="167"/>
      <c r="G1173" s="168"/>
      <c r="H1173" s="130"/>
      <c r="I1173" s="169"/>
      <c r="J1173" s="169"/>
      <c r="K1173" s="130" t="s">
        <v>12748</v>
      </c>
      <c r="L1173" s="130" t="s">
        <v>12720</v>
      </c>
      <c r="M1173" s="130" t="s">
        <v>12742</v>
      </c>
      <c r="N1173" s="130"/>
      <c r="O1173" s="130" t="s">
        <v>12820</v>
      </c>
      <c r="P1173" s="130" t="s">
        <v>12750</v>
      </c>
      <c r="Q1173" s="130" t="s">
        <v>12821</v>
      </c>
      <c r="R1173" s="130" t="s">
        <v>12754</v>
      </c>
    </row>
    <row r="1174" spans="1:18" ht="19.5" hidden="1" customHeight="1">
      <c r="A1174" s="129">
        <v>24</v>
      </c>
      <c r="B1174" s="130" t="s">
        <v>12926</v>
      </c>
      <c r="C1174" s="130" t="s">
        <v>12927</v>
      </c>
      <c r="D1174" s="130" t="s">
        <v>5713</v>
      </c>
      <c r="E1174" s="130" t="s">
        <v>5709</v>
      </c>
      <c r="F1174" s="167">
        <v>537383000</v>
      </c>
      <c r="G1174" s="168">
        <v>488530000</v>
      </c>
      <c r="H1174" s="130">
        <v>87.745000000000005</v>
      </c>
      <c r="I1174" s="169">
        <v>26439878</v>
      </c>
      <c r="J1174" s="169">
        <v>471702187</v>
      </c>
      <c r="K1174" s="130" t="s">
        <v>550</v>
      </c>
      <c r="L1174" s="130"/>
      <c r="M1174" s="130" t="s">
        <v>12821</v>
      </c>
      <c r="N1174" s="130"/>
      <c r="O1174" s="130" t="s">
        <v>12882</v>
      </c>
      <c r="P1174" s="130" t="s">
        <v>12883</v>
      </c>
      <c r="Q1174" s="130" t="s">
        <v>12884</v>
      </c>
      <c r="R1174" s="130" t="s">
        <v>12917</v>
      </c>
    </row>
    <row r="1175" spans="1:18" ht="19.5" hidden="1" customHeight="1">
      <c r="A1175" s="129">
        <v>23</v>
      </c>
      <c r="B1175" s="130" t="s">
        <v>12880</v>
      </c>
      <c r="C1175" s="130" t="s">
        <v>12881</v>
      </c>
      <c r="D1175" s="130" t="s">
        <v>5745</v>
      </c>
      <c r="E1175" s="130" t="s">
        <v>5709</v>
      </c>
      <c r="F1175" s="167">
        <v>543009000</v>
      </c>
      <c r="G1175" s="168">
        <v>493644546</v>
      </c>
      <c r="H1175" s="130">
        <v>87.745000000000005</v>
      </c>
      <c r="I1175" s="169">
        <v>36534084</v>
      </c>
      <c r="J1175" s="169">
        <v>452566797</v>
      </c>
      <c r="K1175" s="130" t="s">
        <v>319</v>
      </c>
      <c r="L1175" s="130"/>
      <c r="M1175" s="130" t="s">
        <v>12821</v>
      </c>
      <c r="N1175" s="130"/>
      <c r="O1175" s="130" t="s">
        <v>12882</v>
      </c>
      <c r="P1175" s="130" t="s">
        <v>12883</v>
      </c>
      <c r="Q1175" s="130" t="s">
        <v>12884</v>
      </c>
      <c r="R1175" s="130" t="s">
        <v>12876</v>
      </c>
    </row>
    <row r="1176" spans="1:18" ht="19.5" hidden="1" customHeight="1">
      <c r="A1176" s="129">
        <v>22</v>
      </c>
      <c r="B1176" s="130" t="s">
        <v>12885</v>
      </c>
      <c r="C1176" s="130" t="s">
        <v>12928</v>
      </c>
      <c r="D1176" s="130" t="s">
        <v>12886</v>
      </c>
      <c r="E1176" s="130" t="s">
        <v>5709</v>
      </c>
      <c r="F1176" s="167">
        <v>568776000</v>
      </c>
      <c r="G1176" s="168">
        <v>525372964</v>
      </c>
      <c r="H1176" s="130">
        <v>87.745000000000005</v>
      </c>
      <c r="I1176" s="169">
        <v>29604897</v>
      </c>
      <c r="J1176" s="169">
        <v>498064908</v>
      </c>
      <c r="K1176" s="130" t="s">
        <v>5714</v>
      </c>
      <c r="L1176" s="130"/>
      <c r="M1176" s="130" t="s">
        <v>12821</v>
      </c>
      <c r="N1176" s="130" t="s">
        <v>12821</v>
      </c>
      <c r="O1176" s="130" t="s">
        <v>12882</v>
      </c>
      <c r="P1176" s="130" t="s">
        <v>12883</v>
      </c>
      <c r="Q1176" s="130" t="s">
        <v>12884</v>
      </c>
      <c r="R1176" s="130" t="s">
        <v>12844</v>
      </c>
    </row>
    <row r="1177" spans="1:18" ht="19.5" hidden="1" customHeight="1">
      <c r="A1177" s="129">
        <v>21</v>
      </c>
      <c r="B1177" s="130" t="s">
        <v>12822</v>
      </c>
      <c r="C1177" s="130" t="s">
        <v>12656</v>
      </c>
      <c r="D1177" s="130" t="s">
        <v>9733</v>
      </c>
      <c r="E1177" s="130" t="s">
        <v>5730</v>
      </c>
      <c r="F1177" s="167"/>
      <c r="G1177" s="168"/>
      <c r="H1177" s="130"/>
      <c r="I1177" s="169"/>
      <c r="J1177" s="169"/>
      <c r="K1177" s="130" t="s">
        <v>12657</v>
      </c>
      <c r="L1177" s="130" t="s">
        <v>12790</v>
      </c>
      <c r="M1177" s="130" t="s">
        <v>12823</v>
      </c>
      <c r="N1177" s="130"/>
      <c r="O1177" s="130"/>
      <c r="P1177" s="130" t="s">
        <v>12824</v>
      </c>
      <c r="Q1177" s="130" t="s">
        <v>12825</v>
      </c>
      <c r="R1177" s="130" t="s">
        <v>12801</v>
      </c>
    </row>
    <row r="1178" spans="1:18" ht="19.5" hidden="1" customHeight="1">
      <c r="A1178" s="129">
        <v>20</v>
      </c>
      <c r="B1178" s="130" t="s">
        <v>12947</v>
      </c>
      <c r="C1178" s="130" t="s">
        <v>12948</v>
      </c>
      <c r="D1178" s="130" t="s">
        <v>5728</v>
      </c>
      <c r="E1178" s="130" t="s">
        <v>5709</v>
      </c>
      <c r="F1178" s="167">
        <v>536000000</v>
      </c>
      <c r="G1178" s="168">
        <v>487272727</v>
      </c>
      <c r="H1178" s="130">
        <v>87.745000000000005</v>
      </c>
      <c r="I1178" s="169">
        <v>21436029</v>
      </c>
      <c r="J1178" s="169">
        <v>469053275</v>
      </c>
      <c r="K1178" s="130" t="s">
        <v>311</v>
      </c>
      <c r="L1178" s="130"/>
      <c r="M1178" s="130" t="s">
        <v>12932</v>
      </c>
      <c r="N1178" s="130"/>
      <c r="O1178" s="130" t="s">
        <v>12949</v>
      </c>
      <c r="P1178" s="130" t="s">
        <v>12934</v>
      </c>
      <c r="Q1178" s="130" t="s">
        <v>12935</v>
      </c>
      <c r="R1178" s="130" t="s">
        <v>12950</v>
      </c>
    </row>
    <row r="1179" spans="1:18" ht="19.5" hidden="1" customHeight="1">
      <c r="A1179" s="129">
        <v>19</v>
      </c>
      <c r="B1179" s="130" t="s">
        <v>12951</v>
      </c>
      <c r="C1179" s="130" t="s">
        <v>12952</v>
      </c>
      <c r="D1179" s="130" t="s">
        <v>6582</v>
      </c>
      <c r="E1179" s="130" t="s">
        <v>5709</v>
      </c>
      <c r="F1179" s="167">
        <v>246759000</v>
      </c>
      <c r="G1179" s="168">
        <v>224326364</v>
      </c>
      <c r="H1179" s="130">
        <v>87.745000000000005</v>
      </c>
      <c r="I1179" s="169">
        <v>13215012</v>
      </c>
      <c r="J1179" s="169"/>
      <c r="K1179" s="130" t="s">
        <v>464</v>
      </c>
      <c r="L1179" s="130"/>
      <c r="M1179" s="130" t="s">
        <v>12932</v>
      </c>
      <c r="N1179" s="130" t="s">
        <v>12932</v>
      </c>
      <c r="O1179" s="130" t="s">
        <v>12744</v>
      </c>
      <c r="P1179" s="130" t="s">
        <v>12934</v>
      </c>
      <c r="Q1179" s="130" t="s">
        <v>12935</v>
      </c>
      <c r="R1179" s="130" t="s">
        <v>12950</v>
      </c>
    </row>
    <row r="1180" spans="1:18" ht="19.5" hidden="1" customHeight="1">
      <c r="A1180" s="129">
        <v>18</v>
      </c>
      <c r="B1180" s="130" t="s">
        <v>12953</v>
      </c>
      <c r="C1180" s="130" t="s">
        <v>12954</v>
      </c>
      <c r="D1180" s="130" t="s">
        <v>12955</v>
      </c>
      <c r="E1180" s="130" t="s">
        <v>5709</v>
      </c>
      <c r="F1180" s="167">
        <v>127567000</v>
      </c>
      <c r="G1180" s="168">
        <v>115970000</v>
      </c>
      <c r="H1180" s="130">
        <v>87.745000000000005</v>
      </c>
      <c r="I1180" s="169">
        <v>7095073</v>
      </c>
      <c r="J1180" s="169"/>
      <c r="K1180" s="130" t="s">
        <v>11636</v>
      </c>
      <c r="L1180" s="130"/>
      <c r="M1180" s="130" t="s">
        <v>12932</v>
      </c>
      <c r="N1180" s="130"/>
      <c r="O1180" s="130" t="s">
        <v>12744</v>
      </c>
      <c r="P1180" s="130" t="s">
        <v>12934</v>
      </c>
      <c r="Q1180" s="130" t="s">
        <v>12935</v>
      </c>
      <c r="R1180" s="130" t="s">
        <v>12950</v>
      </c>
    </row>
    <row r="1181" spans="1:18" ht="19.5" hidden="1" customHeight="1">
      <c r="A1181" s="129">
        <v>17</v>
      </c>
      <c r="B1181" s="130" t="s">
        <v>12929</v>
      </c>
      <c r="C1181" s="130" t="s">
        <v>12930</v>
      </c>
      <c r="D1181" s="130" t="s">
        <v>5713</v>
      </c>
      <c r="E1181" s="130" t="s">
        <v>5709</v>
      </c>
      <c r="F1181" s="167">
        <v>278300000</v>
      </c>
      <c r="G1181" s="168">
        <v>253000000</v>
      </c>
      <c r="H1181" s="130">
        <v>87.745000000000005</v>
      </c>
      <c r="I1181" s="169">
        <v>14543108</v>
      </c>
      <c r="J1181" s="169">
        <v>243054888</v>
      </c>
      <c r="K1181" s="130" t="s">
        <v>12931</v>
      </c>
      <c r="L1181" s="130"/>
      <c r="M1181" s="130" t="s">
        <v>12932</v>
      </c>
      <c r="N1181" s="130"/>
      <c r="O1181" s="130" t="s">
        <v>12933</v>
      </c>
      <c r="P1181" s="130" t="s">
        <v>12934</v>
      </c>
      <c r="Q1181" s="130" t="s">
        <v>12935</v>
      </c>
      <c r="R1181" s="130" t="s">
        <v>12936</v>
      </c>
    </row>
    <row r="1182" spans="1:18" ht="19.5" hidden="1" customHeight="1">
      <c r="A1182" s="129">
        <v>16</v>
      </c>
      <c r="B1182" s="130" t="s">
        <v>12956</v>
      </c>
      <c r="C1182" s="130" t="s">
        <v>12957</v>
      </c>
      <c r="D1182" s="130" t="s">
        <v>12958</v>
      </c>
      <c r="E1182" s="130" t="s">
        <v>5709</v>
      </c>
      <c r="F1182" s="167">
        <v>534380000</v>
      </c>
      <c r="G1182" s="168">
        <v>485800000</v>
      </c>
      <c r="H1182" s="130">
        <v>87.745000000000005</v>
      </c>
      <c r="I1182" s="169">
        <v>21839977</v>
      </c>
      <c r="J1182" s="169">
        <v>428128453</v>
      </c>
      <c r="K1182" s="130" t="s">
        <v>579</v>
      </c>
      <c r="L1182" s="130"/>
      <c r="M1182" s="130" t="s">
        <v>12940</v>
      </c>
      <c r="N1182" s="130"/>
      <c r="O1182" s="130" t="s">
        <v>12867</v>
      </c>
      <c r="P1182" s="130" t="s">
        <v>12941</v>
      </c>
      <c r="Q1182" s="130" t="s">
        <v>12942</v>
      </c>
      <c r="R1182" s="130" t="s">
        <v>12950</v>
      </c>
    </row>
    <row r="1183" spans="1:18" ht="19.5" hidden="1" customHeight="1">
      <c r="A1183" s="129">
        <v>15</v>
      </c>
      <c r="B1183" s="130" t="s">
        <v>12663</v>
      </c>
      <c r="C1183" s="130" t="s">
        <v>12664</v>
      </c>
      <c r="D1183" s="130" t="s">
        <v>5713</v>
      </c>
      <c r="E1183" s="130" t="s">
        <v>5733</v>
      </c>
      <c r="F1183" s="167"/>
      <c r="G1183" s="168"/>
      <c r="H1183" s="130"/>
      <c r="I1183" s="169"/>
      <c r="J1183" s="169"/>
      <c r="K1183" s="130" t="s">
        <v>12665</v>
      </c>
      <c r="L1183" s="130" t="s">
        <v>12666</v>
      </c>
      <c r="M1183" s="130" t="s">
        <v>12667</v>
      </c>
      <c r="N1183" s="130"/>
      <c r="O1183" s="130"/>
      <c r="P1183" s="130" t="s">
        <v>12668</v>
      </c>
      <c r="Q1183" s="130" t="s">
        <v>12668</v>
      </c>
      <c r="R1183" s="130" t="s">
        <v>12599</v>
      </c>
    </row>
    <row r="1184" spans="1:18" ht="19.5" hidden="1" customHeight="1">
      <c r="A1184" s="129">
        <v>13</v>
      </c>
      <c r="B1184" s="130" t="s">
        <v>12962</v>
      </c>
      <c r="C1184" s="130" t="s">
        <v>12963</v>
      </c>
      <c r="D1184" s="130" t="s">
        <v>5713</v>
      </c>
      <c r="E1184" s="130" t="s">
        <v>5709</v>
      </c>
      <c r="F1184" s="167">
        <v>240900000</v>
      </c>
      <c r="G1184" s="168">
        <v>219000000</v>
      </c>
      <c r="H1184" s="130">
        <v>87.745000000000005</v>
      </c>
      <c r="I1184" s="169">
        <v>9019652</v>
      </c>
      <c r="J1184" s="169">
        <v>189370461</v>
      </c>
      <c r="K1184" s="130" t="s">
        <v>12964</v>
      </c>
      <c r="L1184" s="130"/>
      <c r="M1184" s="130" t="s">
        <v>12945</v>
      </c>
      <c r="N1184" s="130"/>
      <c r="O1184" s="130" t="s">
        <v>12965</v>
      </c>
      <c r="P1184" s="130" t="s">
        <v>12895</v>
      </c>
      <c r="Q1184" s="130" t="s">
        <v>12946</v>
      </c>
      <c r="R1184" s="130" t="s">
        <v>12966</v>
      </c>
    </row>
    <row r="1185" spans="1:18" ht="19.5" hidden="1" customHeight="1">
      <c r="A1185" s="129">
        <v>59</v>
      </c>
      <c r="B1185" s="130" t="s">
        <v>12977</v>
      </c>
      <c r="C1185" s="130" t="s">
        <v>12978</v>
      </c>
      <c r="D1185" s="130" t="s">
        <v>5713</v>
      </c>
      <c r="E1185" s="130" t="s">
        <v>5709</v>
      </c>
      <c r="F1185" s="167">
        <v>994000000</v>
      </c>
      <c r="G1185" s="168">
        <v>903636364</v>
      </c>
      <c r="H1185" s="130">
        <v>87.745000000000005</v>
      </c>
      <c r="I1185" s="169">
        <v>57747287</v>
      </c>
      <c r="J1185" s="169">
        <v>905440136</v>
      </c>
      <c r="K1185" s="130" t="s">
        <v>4621</v>
      </c>
      <c r="L1185" s="130"/>
      <c r="M1185" s="130" t="s">
        <v>12945</v>
      </c>
      <c r="N1185" s="130"/>
      <c r="O1185" s="130" t="s">
        <v>12934</v>
      </c>
      <c r="P1185" s="130" t="s">
        <v>12895</v>
      </c>
      <c r="Q1185" s="130" t="s">
        <v>12946</v>
      </c>
      <c r="R1185" s="130" t="s">
        <v>12979</v>
      </c>
    </row>
    <row r="1186" spans="1:18" ht="19.5" hidden="1" customHeight="1">
      <c r="A1186" s="129">
        <v>58</v>
      </c>
      <c r="B1186" s="130" t="s">
        <v>12980</v>
      </c>
      <c r="C1186" s="130" t="s">
        <v>12981</v>
      </c>
      <c r="D1186" s="130" t="s">
        <v>5713</v>
      </c>
      <c r="E1186" s="130" t="s">
        <v>5709</v>
      </c>
      <c r="F1186" s="167">
        <v>582553000</v>
      </c>
      <c r="G1186" s="168">
        <v>529593637</v>
      </c>
      <c r="H1186" s="130">
        <v>87.745000000000005</v>
      </c>
      <c r="I1186" s="169">
        <v>29725890</v>
      </c>
      <c r="J1186" s="169">
        <v>505989450</v>
      </c>
      <c r="K1186" s="130" t="s">
        <v>319</v>
      </c>
      <c r="L1186" s="130"/>
      <c r="M1186" s="130" t="s">
        <v>12945</v>
      </c>
      <c r="N1186" s="130"/>
      <c r="O1186" s="130" t="s">
        <v>12934</v>
      </c>
      <c r="P1186" s="130" t="s">
        <v>12895</v>
      </c>
      <c r="Q1186" s="130" t="s">
        <v>12946</v>
      </c>
      <c r="R1186" s="130" t="s">
        <v>12982</v>
      </c>
    </row>
    <row r="1187" spans="1:18" ht="19.5" hidden="1" customHeight="1">
      <c r="A1187" s="129">
        <v>57</v>
      </c>
      <c r="B1187" s="130" t="s">
        <v>12983</v>
      </c>
      <c r="C1187" s="130" t="s">
        <v>12984</v>
      </c>
      <c r="D1187" s="130" t="s">
        <v>12985</v>
      </c>
      <c r="E1187" s="130" t="s">
        <v>5709</v>
      </c>
      <c r="F1187" s="167"/>
      <c r="G1187" s="168">
        <v>1234723636</v>
      </c>
      <c r="H1187" s="130"/>
      <c r="I1187" s="169">
        <v>0</v>
      </c>
      <c r="J1187" s="169"/>
      <c r="K1187" s="130" t="s">
        <v>5715</v>
      </c>
      <c r="L1187" s="130"/>
      <c r="M1187" s="130" t="s">
        <v>12945</v>
      </c>
      <c r="N1187" s="130"/>
      <c r="O1187" s="130" t="s">
        <v>12744</v>
      </c>
      <c r="P1187" s="130" t="s">
        <v>12895</v>
      </c>
      <c r="Q1187" s="130" t="s">
        <v>12946</v>
      </c>
      <c r="R1187" s="130" t="s">
        <v>12966</v>
      </c>
    </row>
    <row r="1188" spans="1:18" ht="19.5" hidden="1" customHeight="1">
      <c r="A1188" s="129">
        <v>56</v>
      </c>
      <c r="B1188" s="130" t="s">
        <v>12959</v>
      </c>
      <c r="C1188" s="130" t="s">
        <v>12960</v>
      </c>
      <c r="D1188" s="130" t="s">
        <v>12961</v>
      </c>
      <c r="E1188" s="130" t="s">
        <v>5709</v>
      </c>
      <c r="F1188" s="167">
        <v>777973000</v>
      </c>
      <c r="G1188" s="168">
        <v>707248183</v>
      </c>
      <c r="H1188" s="130">
        <v>87.745000000000005</v>
      </c>
      <c r="I1188" s="169">
        <v>32188616</v>
      </c>
      <c r="J1188" s="169">
        <v>684035171</v>
      </c>
      <c r="K1188" s="130" t="s">
        <v>464</v>
      </c>
      <c r="L1188" s="130"/>
      <c r="M1188" s="130" t="s">
        <v>12945</v>
      </c>
      <c r="N1188" s="130" t="s">
        <v>12945</v>
      </c>
      <c r="O1188" s="130" t="s">
        <v>12883</v>
      </c>
      <c r="P1188" s="130" t="s">
        <v>12895</v>
      </c>
      <c r="Q1188" s="130" t="s">
        <v>12946</v>
      </c>
      <c r="R1188" s="130" t="s">
        <v>12950</v>
      </c>
    </row>
    <row r="1189" spans="1:18" ht="19.5" hidden="1" customHeight="1">
      <c r="A1189" s="129">
        <v>55</v>
      </c>
      <c r="B1189" s="130" t="s">
        <v>12943</v>
      </c>
      <c r="C1189" s="130" t="s">
        <v>12986</v>
      </c>
      <c r="D1189" s="130" t="s">
        <v>5844</v>
      </c>
      <c r="E1189" s="130" t="s">
        <v>5709</v>
      </c>
      <c r="F1189" s="167">
        <v>293838000</v>
      </c>
      <c r="G1189" s="168">
        <v>267125455</v>
      </c>
      <c r="H1189" s="130">
        <v>87.745000000000005</v>
      </c>
      <c r="I1189" s="169">
        <v>13943877</v>
      </c>
      <c r="J1189" s="169">
        <v>258716647</v>
      </c>
      <c r="K1189" s="130" t="s">
        <v>12944</v>
      </c>
      <c r="L1189" s="130"/>
      <c r="M1189" s="130" t="s">
        <v>12945</v>
      </c>
      <c r="N1189" s="130"/>
      <c r="O1189" s="130" t="s">
        <v>12743</v>
      </c>
      <c r="P1189" s="130" t="s">
        <v>12895</v>
      </c>
      <c r="Q1189" s="130" t="s">
        <v>12946</v>
      </c>
      <c r="R1189" s="130" t="s">
        <v>12936</v>
      </c>
    </row>
    <row r="1190" spans="1:18" ht="19.5" hidden="1" customHeight="1">
      <c r="A1190" s="129">
        <v>54</v>
      </c>
      <c r="B1190" s="130" t="s">
        <v>12967</v>
      </c>
      <c r="C1190" s="130" t="s">
        <v>12968</v>
      </c>
      <c r="D1190" s="130" t="s">
        <v>8021</v>
      </c>
      <c r="E1190" s="130" t="s">
        <v>5733</v>
      </c>
      <c r="F1190" s="167">
        <v>447000000</v>
      </c>
      <c r="G1190" s="168">
        <v>406363637</v>
      </c>
      <c r="H1190" s="130">
        <v>87.745000000000005</v>
      </c>
      <c r="I1190" s="169">
        <v>26962825</v>
      </c>
      <c r="J1190" s="169">
        <v>374403153</v>
      </c>
      <c r="K1190" s="130" t="s">
        <v>343</v>
      </c>
      <c r="L1190" s="130"/>
      <c r="M1190" s="130" t="s">
        <v>12945</v>
      </c>
      <c r="N1190" s="130"/>
      <c r="O1190" s="130" t="s">
        <v>12934</v>
      </c>
      <c r="P1190" s="130" t="s">
        <v>12969</v>
      </c>
      <c r="Q1190" s="130" t="s">
        <v>12970</v>
      </c>
      <c r="R1190" s="130" t="s">
        <v>12950</v>
      </c>
    </row>
    <row r="1191" spans="1:18" ht="19.5" hidden="1" customHeight="1">
      <c r="A1191" s="129">
        <v>53</v>
      </c>
      <c r="B1191" s="130" t="s">
        <v>12987</v>
      </c>
      <c r="C1191" s="130" t="s">
        <v>12988</v>
      </c>
      <c r="D1191" s="130" t="s">
        <v>12989</v>
      </c>
      <c r="E1191" s="130" t="s">
        <v>5709</v>
      </c>
      <c r="F1191" s="167">
        <v>1032000000</v>
      </c>
      <c r="G1191" s="168">
        <v>938181819</v>
      </c>
      <c r="H1191" s="130">
        <v>87.745000000000005</v>
      </c>
      <c r="I1191" s="169">
        <v>8801251</v>
      </c>
      <c r="J1191" s="169">
        <v>851514266</v>
      </c>
      <c r="K1191" s="130" t="s">
        <v>343</v>
      </c>
      <c r="L1191" s="130"/>
      <c r="M1191" s="130" t="s">
        <v>12990</v>
      </c>
      <c r="N1191" s="130"/>
      <c r="O1191" s="130" t="s">
        <v>12934</v>
      </c>
      <c r="P1191" s="130" t="s">
        <v>12969</v>
      </c>
      <c r="Q1191" s="130" t="s">
        <v>12991</v>
      </c>
      <c r="R1191" s="130" t="s">
        <v>12966</v>
      </c>
    </row>
    <row r="1192" spans="1:18" ht="19.5" hidden="1" customHeight="1">
      <c r="A1192" s="129">
        <v>52</v>
      </c>
      <c r="B1192" s="130" t="s">
        <v>12992</v>
      </c>
      <c r="C1192" s="130" t="s">
        <v>12993</v>
      </c>
      <c r="D1192" s="130" t="s">
        <v>12989</v>
      </c>
      <c r="E1192" s="130" t="s">
        <v>5711</v>
      </c>
      <c r="F1192" s="167">
        <v>1214246000</v>
      </c>
      <c r="G1192" s="168">
        <v>1103860000</v>
      </c>
      <c r="H1192" s="130">
        <v>86.745000000000005</v>
      </c>
      <c r="I1192" s="169">
        <v>15936700</v>
      </c>
      <c r="J1192" s="169">
        <v>1001321367</v>
      </c>
      <c r="K1192" s="130" t="s">
        <v>343</v>
      </c>
      <c r="L1192" s="130"/>
      <c r="M1192" s="130" t="s">
        <v>12945</v>
      </c>
      <c r="N1192" s="130" t="s">
        <v>12945</v>
      </c>
      <c r="O1192" s="130" t="s">
        <v>12934</v>
      </c>
      <c r="P1192" s="130" t="s">
        <v>12969</v>
      </c>
      <c r="Q1192" s="130" t="s">
        <v>12994</v>
      </c>
      <c r="R1192" s="130" t="s">
        <v>12966</v>
      </c>
    </row>
    <row r="1193" spans="1:18" ht="19.5" hidden="1" customHeight="1">
      <c r="A1193" s="129">
        <v>51</v>
      </c>
      <c r="B1193" s="130" t="s">
        <v>12995</v>
      </c>
      <c r="C1193" s="130" t="s">
        <v>12996</v>
      </c>
      <c r="D1193" s="130" t="s">
        <v>12989</v>
      </c>
      <c r="E1193" s="130" t="s">
        <v>5711</v>
      </c>
      <c r="F1193" s="167">
        <v>2463417000</v>
      </c>
      <c r="G1193" s="168">
        <v>2239470000</v>
      </c>
      <c r="H1193" s="130">
        <v>86.745000000000005</v>
      </c>
      <c r="I1193" s="169">
        <v>28154877</v>
      </c>
      <c r="J1193" s="169">
        <v>2031360826</v>
      </c>
      <c r="K1193" s="130" t="s">
        <v>343</v>
      </c>
      <c r="L1193" s="130"/>
      <c r="M1193" s="130" t="s">
        <v>12945</v>
      </c>
      <c r="N1193" s="130" t="s">
        <v>12945</v>
      </c>
      <c r="O1193" s="130" t="s">
        <v>12934</v>
      </c>
      <c r="P1193" s="130" t="s">
        <v>12969</v>
      </c>
      <c r="Q1193" s="130" t="s">
        <v>12997</v>
      </c>
      <c r="R1193" s="130" t="s">
        <v>12982</v>
      </c>
    </row>
    <row r="1194" spans="1:18" ht="19.5" hidden="1" customHeight="1">
      <c r="A1194" s="129">
        <v>50</v>
      </c>
      <c r="B1194" s="130" t="s">
        <v>12998</v>
      </c>
      <c r="C1194" s="130" t="s">
        <v>12999</v>
      </c>
      <c r="D1194" s="130" t="s">
        <v>5713</v>
      </c>
      <c r="E1194" s="130" t="s">
        <v>5709</v>
      </c>
      <c r="F1194" s="167">
        <v>4911740000</v>
      </c>
      <c r="G1194" s="168">
        <v>4465219546</v>
      </c>
      <c r="H1194" s="130">
        <v>86.745000000000005</v>
      </c>
      <c r="I1194" s="169">
        <v>237479214</v>
      </c>
      <c r="J1194" s="169">
        <v>3834998672</v>
      </c>
      <c r="K1194" s="130" t="s">
        <v>5715</v>
      </c>
      <c r="L1194" s="130"/>
      <c r="M1194" s="130" t="s">
        <v>13000</v>
      </c>
      <c r="N1194" s="130" t="s">
        <v>13000</v>
      </c>
      <c r="O1194" s="130" t="s">
        <v>13001</v>
      </c>
      <c r="P1194" s="130" t="s">
        <v>13002</v>
      </c>
      <c r="Q1194" s="130" t="s">
        <v>13003</v>
      </c>
      <c r="R1194" s="130" t="s">
        <v>12979</v>
      </c>
    </row>
    <row r="1195" spans="1:18" ht="19.5" hidden="1" customHeight="1">
      <c r="A1195" s="129">
        <v>49</v>
      </c>
      <c r="B1195" s="130" t="s">
        <v>13004</v>
      </c>
      <c r="C1195" s="130" t="s">
        <v>13005</v>
      </c>
      <c r="D1195" s="130" t="s">
        <v>5713</v>
      </c>
      <c r="E1195" s="130" t="s">
        <v>5709</v>
      </c>
      <c r="F1195" s="167"/>
      <c r="G1195" s="168">
        <v>4465219546</v>
      </c>
      <c r="H1195" s="130"/>
      <c r="I1195" s="169">
        <v>0</v>
      </c>
      <c r="J1195" s="169"/>
      <c r="K1195" s="130" t="s">
        <v>5715</v>
      </c>
      <c r="L1195" s="130"/>
      <c r="M1195" s="130" t="s">
        <v>13000</v>
      </c>
      <c r="N1195" s="130" t="s">
        <v>13000</v>
      </c>
      <c r="O1195" s="130" t="s">
        <v>13001</v>
      </c>
      <c r="P1195" s="130" t="s">
        <v>13002</v>
      </c>
      <c r="Q1195" s="130" t="s">
        <v>13003</v>
      </c>
      <c r="R1195" s="130" t="s">
        <v>12979</v>
      </c>
    </row>
    <row r="1196" spans="1:18" ht="19.5" hidden="1" customHeight="1">
      <c r="A1196" s="129">
        <v>48</v>
      </c>
      <c r="B1196" s="130" t="s">
        <v>13006</v>
      </c>
      <c r="C1196" s="130" t="s">
        <v>13007</v>
      </c>
      <c r="D1196" s="130" t="s">
        <v>5713</v>
      </c>
      <c r="E1196" s="130" t="s">
        <v>5709</v>
      </c>
      <c r="F1196" s="167"/>
      <c r="G1196" s="168">
        <v>4465219546</v>
      </c>
      <c r="H1196" s="130"/>
      <c r="I1196" s="169">
        <v>0</v>
      </c>
      <c r="J1196" s="169"/>
      <c r="K1196" s="130" t="s">
        <v>5715</v>
      </c>
      <c r="L1196" s="130"/>
      <c r="M1196" s="130" t="s">
        <v>13000</v>
      </c>
      <c r="N1196" s="130" t="s">
        <v>13000</v>
      </c>
      <c r="O1196" s="130" t="s">
        <v>13001</v>
      </c>
      <c r="P1196" s="130" t="s">
        <v>13002</v>
      </c>
      <c r="Q1196" s="130" t="s">
        <v>13003</v>
      </c>
      <c r="R1196" s="130" t="s">
        <v>12979</v>
      </c>
    </row>
    <row r="1197" spans="1:18" ht="19.5" hidden="1" customHeight="1">
      <c r="A1197" s="129">
        <v>47</v>
      </c>
      <c r="B1197" s="130" t="s">
        <v>13008</v>
      </c>
      <c r="C1197" s="130" t="s">
        <v>13009</v>
      </c>
      <c r="D1197" s="130" t="s">
        <v>5713</v>
      </c>
      <c r="E1197" s="130" t="s">
        <v>5709</v>
      </c>
      <c r="F1197" s="167"/>
      <c r="G1197" s="168">
        <v>4465219546</v>
      </c>
      <c r="H1197" s="130"/>
      <c r="I1197" s="169">
        <v>0</v>
      </c>
      <c r="J1197" s="169"/>
      <c r="K1197" s="130" t="s">
        <v>5715</v>
      </c>
      <c r="L1197" s="130"/>
      <c r="M1197" s="130" t="s">
        <v>13000</v>
      </c>
      <c r="N1197" s="130"/>
      <c r="O1197" s="130" t="s">
        <v>13001</v>
      </c>
      <c r="P1197" s="130" t="s">
        <v>13002</v>
      </c>
      <c r="Q1197" s="130" t="s">
        <v>13003</v>
      </c>
      <c r="R1197" s="130" t="s">
        <v>12979</v>
      </c>
    </row>
    <row r="1198" spans="1:18" ht="19.5" hidden="1" customHeight="1">
      <c r="A1198" s="129">
        <v>46</v>
      </c>
      <c r="B1198" s="130" t="s">
        <v>13010</v>
      </c>
      <c r="C1198" s="130" t="s">
        <v>13011</v>
      </c>
      <c r="D1198" s="130" t="s">
        <v>5713</v>
      </c>
      <c r="E1198" s="130" t="s">
        <v>5709</v>
      </c>
      <c r="F1198" s="167">
        <v>1082000000</v>
      </c>
      <c r="G1198" s="168">
        <v>1003803636</v>
      </c>
      <c r="H1198" s="130">
        <v>86.745000000000005</v>
      </c>
      <c r="I1198" s="169">
        <v>57166964</v>
      </c>
      <c r="J1198" s="169">
        <v>822240830</v>
      </c>
      <c r="K1198" s="130" t="s">
        <v>448</v>
      </c>
      <c r="L1198" s="130"/>
      <c r="M1198" s="130" t="s">
        <v>13000</v>
      </c>
      <c r="N1198" s="130"/>
      <c r="O1198" s="130" t="s">
        <v>12940</v>
      </c>
      <c r="P1198" s="130" t="s">
        <v>13002</v>
      </c>
      <c r="Q1198" s="130" t="s">
        <v>13003</v>
      </c>
      <c r="R1198" s="130" t="s">
        <v>12982</v>
      </c>
    </row>
    <row r="1199" spans="1:18" ht="19.5" hidden="1" customHeight="1">
      <c r="A1199" s="129">
        <v>45</v>
      </c>
      <c r="B1199" s="130" t="s">
        <v>13012</v>
      </c>
      <c r="C1199" s="130" t="s">
        <v>13013</v>
      </c>
      <c r="D1199" s="130" t="s">
        <v>12385</v>
      </c>
      <c r="E1199" s="130" t="s">
        <v>5709</v>
      </c>
      <c r="F1199" s="167">
        <v>509541000</v>
      </c>
      <c r="G1199" s="168">
        <v>463219091</v>
      </c>
      <c r="H1199" s="130">
        <v>87.745000000000005</v>
      </c>
      <c r="I1199" s="169">
        <v>25757756</v>
      </c>
      <c r="J1199" s="169">
        <v>447591904</v>
      </c>
      <c r="K1199" s="130" t="s">
        <v>317</v>
      </c>
      <c r="L1199" s="130"/>
      <c r="M1199" s="130" t="s">
        <v>13000</v>
      </c>
      <c r="N1199" s="130"/>
      <c r="O1199" s="130" t="s">
        <v>12940</v>
      </c>
      <c r="P1199" s="130" t="s">
        <v>13002</v>
      </c>
      <c r="Q1199" s="130" t="s">
        <v>13003</v>
      </c>
      <c r="R1199" s="130" t="s">
        <v>12982</v>
      </c>
    </row>
    <row r="1200" spans="1:18" ht="19.5" hidden="1" customHeight="1">
      <c r="A1200" s="129">
        <v>44</v>
      </c>
      <c r="B1200" s="130" t="s">
        <v>13014</v>
      </c>
      <c r="C1200" s="130" t="s">
        <v>13015</v>
      </c>
      <c r="D1200" s="130" t="s">
        <v>13016</v>
      </c>
      <c r="E1200" s="130" t="s">
        <v>5709</v>
      </c>
      <c r="F1200" s="167"/>
      <c r="G1200" s="168">
        <v>463219091</v>
      </c>
      <c r="H1200" s="130"/>
      <c r="I1200" s="169"/>
      <c r="J1200" s="169"/>
      <c r="K1200" s="130" t="s">
        <v>317</v>
      </c>
      <c r="L1200" s="130"/>
      <c r="M1200" s="130" t="s">
        <v>13000</v>
      </c>
      <c r="N1200" s="130"/>
      <c r="O1200" s="130" t="s">
        <v>12940</v>
      </c>
      <c r="P1200" s="130" t="s">
        <v>13002</v>
      </c>
      <c r="Q1200" s="130" t="s">
        <v>13003</v>
      </c>
      <c r="R1200" s="130" t="s">
        <v>12982</v>
      </c>
    </row>
    <row r="1201" spans="1:18" ht="19.5" hidden="1" customHeight="1">
      <c r="A1201" s="129">
        <v>43</v>
      </c>
      <c r="B1201" s="130" t="s">
        <v>13017</v>
      </c>
      <c r="C1201" s="130" t="s">
        <v>12963</v>
      </c>
      <c r="D1201" s="130" t="s">
        <v>5713</v>
      </c>
      <c r="E1201" s="130" t="s">
        <v>5709</v>
      </c>
      <c r="F1201" s="167">
        <v>240900000</v>
      </c>
      <c r="G1201" s="168">
        <v>219000000</v>
      </c>
      <c r="H1201" s="130">
        <v>87.745000000000005</v>
      </c>
      <c r="I1201" s="169">
        <v>9019652</v>
      </c>
      <c r="J1201" s="169">
        <v>189370461</v>
      </c>
      <c r="K1201" s="130" t="s">
        <v>12964</v>
      </c>
      <c r="L1201" s="130"/>
      <c r="M1201" s="130" t="s">
        <v>13000</v>
      </c>
      <c r="N1201" s="130"/>
      <c r="O1201" s="130" t="s">
        <v>13018</v>
      </c>
      <c r="P1201" s="130" t="s">
        <v>13002</v>
      </c>
      <c r="Q1201" s="130" t="s">
        <v>13003</v>
      </c>
      <c r="R1201" s="130" t="s">
        <v>12982</v>
      </c>
    </row>
    <row r="1202" spans="1:18" ht="19.5" hidden="1" customHeight="1">
      <c r="A1202" s="129">
        <v>42</v>
      </c>
      <c r="B1202" s="130" t="s">
        <v>13019</v>
      </c>
      <c r="C1202" s="130" t="s">
        <v>13020</v>
      </c>
      <c r="D1202" s="130" t="s">
        <v>13021</v>
      </c>
      <c r="E1202" s="130" t="s">
        <v>5709</v>
      </c>
      <c r="F1202" s="167"/>
      <c r="G1202" s="168">
        <v>174010909</v>
      </c>
      <c r="H1202" s="130"/>
      <c r="I1202" s="169">
        <v>0</v>
      </c>
      <c r="J1202" s="169"/>
      <c r="K1202" s="130" t="s">
        <v>13022</v>
      </c>
      <c r="L1202" s="130"/>
      <c r="M1202" s="130" t="s">
        <v>13000</v>
      </c>
      <c r="N1202" s="130"/>
      <c r="O1202" s="130" t="s">
        <v>13023</v>
      </c>
      <c r="P1202" s="130" t="s">
        <v>13024</v>
      </c>
      <c r="Q1202" s="130" t="s">
        <v>13025</v>
      </c>
      <c r="R1202" s="130" t="s">
        <v>12979</v>
      </c>
    </row>
    <row r="1203" spans="1:18" ht="19.5" hidden="1" customHeight="1">
      <c r="A1203" s="129">
        <v>41</v>
      </c>
      <c r="B1203" s="130" t="s">
        <v>13026</v>
      </c>
      <c r="C1203" s="130" t="s">
        <v>13027</v>
      </c>
      <c r="D1203" s="130" t="s">
        <v>13028</v>
      </c>
      <c r="E1203" s="130" t="s">
        <v>5709</v>
      </c>
      <c r="F1203" s="167">
        <v>1391951000</v>
      </c>
      <c r="G1203" s="168">
        <v>1265410000</v>
      </c>
      <c r="H1203" s="130">
        <v>86.745000000000005</v>
      </c>
      <c r="I1203" s="169">
        <v>76026798</v>
      </c>
      <c r="J1203" s="169">
        <v>1161137399</v>
      </c>
      <c r="K1203" s="130" t="s">
        <v>5749</v>
      </c>
      <c r="L1203" s="130"/>
      <c r="M1203" s="130" t="s">
        <v>13029</v>
      </c>
      <c r="N1203" s="130"/>
      <c r="O1203" s="130"/>
      <c r="P1203" s="130" t="s">
        <v>12891</v>
      </c>
      <c r="Q1203" s="130" t="s">
        <v>12974</v>
      </c>
      <c r="R1203" s="130" t="s">
        <v>13030</v>
      </c>
    </row>
    <row r="1204" spans="1:18" ht="19.5" hidden="1" customHeight="1">
      <c r="A1204" s="129">
        <v>40</v>
      </c>
      <c r="B1204" s="130" t="s">
        <v>13031</v>
      </c>
      <c r="C1204" s="130" t="s">
        <v>13032</v>
      </c>
      <c r="D1204" s="130" t="s">
        <v>13033</v>
      </c>
      <c r="E1204" s="130" t="s">
        <v>5711</v>
      </c>
      <c r="F1204" s="167">
        <v>1844524000</v>
      </c>
      <c r="G1204" s="168">
        <v>1676840000</v>
      </c>
      <c r="H1204" s="130">
        <v>86.745000000000005</v>
      </c>
      <c r="I1204" s="169">
        <v>89752890</v>
      </c>
      <c r="J1204" s="169">
        <v>1576946796</v>
      </c>
      <c r="K1204" s="130" t="s">
        <v>425</v>
      </c>
      <c r="L1204" s="130"/>
      <c r="M1204" s="130" t="s">
        <v>12890</v>
      </c>
      <c r="N1204" s="130" t="s">
        <v>12890</v>
      </c>
      <c r="O1204" s="130" t="s">
        <v>13034</v>
      </c>
      <c r="P1204" s="130" t="s">
        <v>12891</v>
      </c>
      <c r="Q1204" s="130" t="s">
        <v>12892</v>
      </c>
      <c r="R1204" s="130" t="s">
        <v>13030</v>
      </c>
    </row>
    <row r="1205" spans="1:18" ht="19.5" hidden="1" customHeight="1">
      <c r="A1205" s="129">
        <v>39</v>
      </c>
      <c r="B1205" s="130" t="s">
        <v>13035</v>
      </c>
      <c r="C1205" s="130" t="s">
        <v>13036</v>
      </c>
      <c r="D1205" s="130" t="s">
        <v>5713</v>
      </c>
      <c r="E1205" s="130" t="s">
        <v>5709</v>
      </c>
      <c r="F1205" s="167">
        <v>1637074000</v>
      </c>
      <c r="G1205" s="168">
        <v>1488249091</v>
      </c>
      <c r="H1205" s="130">
        <v>86.745000000000005</v>
      </c>
      <c r="I1205" s="169">
        <v>69542563</v>
      </c>
      <c r="J1205" s="169">
        <v>1377398594</v>
      </c>
      <c r="K1205" s="130" t="s">
        <v>350</v>
      </c>
      <c r="L1205" s="130"/>
      <c r="M1205" s="130" t="s">
        <v>12890</v>
      </c>
      <c r="N1205" s="130"/>
      <c r="O1205" s="130" t="s">
        <v>12940</v>
      </c>
      <c r="P1205" s="130" t="s">
        <v>12891</v>
      </c>
      <c r="Q1205" s="130" t="s">
        <v>12892</v>
      </c>
      <c r="R1205" s="130" t="s">
        <v>13030</v>
      </c>
    </row>
    <row r="1206" spans="1:18" ht="19.5" hidden="1" customHeight="1">
      <c r="A1206" s="129">
        <v>38</v>
      </c>
      <c r="B1206" s="130" t="s">
        <v>13037</v>
      </c>
      <c r="C1206" s="130" t="s">
        <v>13038</v>
      </c>
      <c r="D1206" s="130" t="s">
        <v>13039</v>
      </c>
      <c r="E1206" s="130" t="s">
        <v>5709</v>
      </c>
      <c r="F1206" s="167">
        <v>775157000</v>
      </c>
      <c r="G1206" s="168">
        <v>704688182</v>
      </c>
      <c r="H1206" s="130">
        <v>87.745000000000005</v>
      </c>
      <c r="I1206" s="169">
        <v>58683036</v>
      </c>
      <c r="J1206" s="169">
        <v>638332229</v>
      </c>
      <c r="K1206" s="130" t="s">
        <v>367</v>
      </c>
      <c r="L1206" s="130"/>
      <c r="M1206" s="130" t="s">
        <v>12890</v>
      </c>
      <c r="N1206" s="130"/>
      <c r="O1206" s="130" t="s">
        <v>13040</v>
      </c>
      <c r="P1206" s="130" t="s">
        <v>12891</v>
      </c>
      <c r="Q1206" s="130" t="s">
        <v>12892</v>
      </c>
      <c r="R1206" s="130" t="s">
        <v>13030</v>
      </c>
    </row>
    <row r="1207" spans="1:18" ht="19.5" hidden="1" customHeight="1">
      <c r="A1207" s="129">
        <v>37</v>
      </c>
      <c r="B1207" s="130" t="s">
        <v>13041</v>
      </c>
      <c r="C1207" s="130" t="s">
        <v>13042</v>
      </c>
      <c r="D1207" s="130" t="s">
        <v>13039</v>
      </c>
      <c r="E1207" s="130" t="s">
        <v>5709</v>
      </c>
      <c r="F1207" s="167">
        <v>596750000</v>
      </c>
      <c r="G1207" s="168">
        <v>542500000</v>
      </c>
      <c r="H1207" s="130">
        <v>87.745000000000005</v>
      </c>
      <c r="I1207" s="169">
        <v>32513720</v>
      </c>
      <c r="J1207" s="169">
        <v>509245902</v>
      </c>
      <c r="K1207" s="130" t="s">
        <v>4814</v>
      </c>
      <c r="L1207" s="130"/>
      <c r="M1207" s="130" t="s">
        <v>12890</v>
      </c>
      <c r="N1207" s="130"/>
      <c r="O1207" s="130" t="s">
        <v>12940</v>
      </c>
      <c r="P1207" s="130" t="s">
        <v>12891</v>
      </c>
      <c r="Q1207" s="130" t="s">
        <v>12892</v>
      </c>
      <c r="R1207" s="130" t="s">
        <v>12979</v>
      </c>
    </row>
    <row r="1208" spans="1:18" ht="19.5" hidden="1" customHeight="1">
      <c r="A1208" s="129">
        <v>36</v>
      </c>
      <c r="B1208" s="130" t="s">
        <v>12887</v>
      </c>
      <c r="C1208" s="130" t="s">
        <v>12888</v>
      </c>
      <c r="D1208" s="130" t="s">
        <v>5713</v>
      </c>
      <c r="E1208" s="130" t="s">
        <v>5709</v>
      </c>
      <c r="F1208" s="167">
        <v>580000000</v>
      </c>
      <c r="G1208" s="168">
        <v>527272727</v>
      </c>
      <c r="H1208" s="130">
        <v>87.745000000000005</v>
      </c>
      <c r="I1208" s="169">
        <v>30727925</v>
      </c>
      <c r="J1208" s="169">
        <v>499370804</v>
      </c>
      <c r="K1208" s="130" t="s">
        <v>12889</v>
      </c>
      <c r="L1208" s="130" t="s">
        <v>12883</v>
      </c>
      <c r="M1208" s="130" t="s">
        <v>12890</v>
      </c>
      <c r="N1208" s="130"/>
      <c r="O1208" s="130" t="s">
        <v>12397</v>
      </c>
      <c r="P1208" s="130" t="s">
        <v>12891</v>
      </c>
      <c r="Q1208" s="130" t="s">
        <v>12892</v>
      </c>
      <c r="R1208" s="130" t="s">
        <v>12876</v>
      </c>
    </row>
    <row r="1209" spans="1:18" ht="19.5" hidden="1" customHeight="1">
      <c r="A1209" s="129">
        <v>35</v>
      </c>
      <c r="B1209" s="130" t="s">
        <v>12893</v>
      </c>
      <c r="C1209" s="130" t="s">
        <v>12894</v>
      </c>
      <c r="D1209" s="130" t="s">
        <v>5763</v>
      </c>
      <c r="E1209" s="130" t="s">
        <v>5711</v>
      </c>
      <c r="F1209" s="167">
        <v>3296064000</v>
      </c>
      <c r="G1209" s="168">
        <v>2996579927</v>
      </c>
      <c r="H1209" s="130">
        <v>86.745000000000005</v>
      </c>
      <c r="I1209" s="169">
        <v>228414936</v>
      </c>
      <c r="J1209" s="169">
        <v>2792414176</v>
      </c>
      <c r="K1209" s="130" t="s">
        <v>326</v>
      </c>
      <c r="L1209" s="130"/>
      <c r="M1209" s="130" t="s">
        <v>12891</v>
      </c>
      <c r="N1209" s="130" t="s">
        <v>12890</v>
      </c>
      <c r="O1209" s="130" t="s">
        <v>12895</v>
      </c>
      <c r="P1209" s="130" t="s">
        <v>12891</v>
      </c>
      <c r="Q1209" s="130" t="s">
        <v>12892</v>
      </c>
      <c r="R1209" s="130" t="s">
        <v>12876</v>
      </c>
    </row>
    <row r="1210" spans="1:18" ht="19.5" hidden="1" customHeight="1">
      <c r="A1210" s="129">
        <v>34</v>
      </c>
      <c r="B1210" s="130" t="s">
        <v>12896</v>
      </c>
      <c r="C1210" s="130" t="s">
        <v>12897</v>
      </c>
      <c r="D1210" s="130" t="s">
        <v>5763</v>
      </c>
      <c r="E1210" s="130" t="s">
        <v>5711</v>
      </c>
      <c r="F1210" s="167">
        <v>3260060000</v>
      </c>
      <c r="G1210" s="168">
        <v>2963691601</v>
      </c>
      <c r="H1210" s="130">
        <v>86.745000000000005</v>
      </c>
      <c r="I1210" s="169">
        <v>224738369</v>
      </c>
      <c r="J1210" s="169">
        <v>2745833376</v>
      </c>
      <c r="K1210" s="130" t="s">
        <v>326</v>
      </c>
      <c r="L1210" s="130"/>
      <c r="M1210" s="130" t="s">
        <v>12891</v>
      </c>
      <c r="N1210" s="130" t="s">
        <v>12890</v>
      </c>
      <c r="O1210" s="130" t="s">
        <v>12895</v>
      </c>
      <c r="P1210" s="130" t="s">
        <v>12891</v>
      </c>
      <c r="Q1210" s="130" t="s">
        <v>12892</v>
      </c>
      <c r="R1210" s="130" t="s">
        <v>12876</v>
      </c>
    </row>
    <row r="1211" spans="1:18" ht="19.5" hidden="1" customHeight="1">
      <c r="A1211" s="129">
        <v>33</v>
      </c>
      <c r="B1211" s="130" t="s">
        <v>13043</v>
      </c>
      <c r="C1211" s="130" t="s">
        <v>13044</v>
      </c>
      <c r="D1211" s="130" t="s">
        <v>11951</v>
      </c>
      <c r="E1211" s="130" t="s">
        <v>5711</v>
      </c>
      <c r="F1211" s="167">
        <v>6597217000</v>
      </c>
      <c r="G1211" s="168">
        <v>5997470000</v>
      </c>
      <c r="H1211" s="130">
        <v>85.495000000000005</v>
      </c>
      <c r="I1211" s="169">
        <v>964414905</v>
      </c>
      <c r="J1211" s="169">
        <v>5583238172</v>
      </c>
      <c r="K1211" s="130" t="s">
        <v>326</v>
      </c>
      <c r="L1211" s="130"/>
      <c r="M1211" s="130" t="s">
        <v>12890</v>
      </c>
      <c r="N1211" s="130" t="s">
        <v>12890</v>
      </c>
      <c r="O1211" s="130" t="s">
        <v>12895</v>
      </c>
      <c r="P1211" s="130" t="s">
        <v>13045</v>
      </c>
      <c r="Q1211" s="130" t="s">
        <v>13046</v>
      </c>
      <c r="R1211" s="130" t="s">
        <v>12691</v>
      </c>
    </row>
    <row r="1212" spans="1:18" ht="19.5" hidden="1" customHeight="1">
      <c r="A1212" s="129">
        <v>32</v>
      </c>
      <c r="B1212" s="130" t="s">
        <v>13047</v>
      </c>
      <c r="C1212" s="130" t="s">
        <v>13048</v>
      </c>
      <c r="D1212" s="130" t="s">
        <v>13033</v>
      </c>
      <c r="E1212" s="130" t="s">
        <v>5709</v>
      </c>
      <c r="F1212" s="167">
        <v>657400000</v>
      </c>
      <c r="G1212" s="168">
        <v>597636364</v>
      </c>
      <c r="H1212" s="130">
        <v>87.745000000000005</v>
      </c>
      <c r="I1212" s="169">
        <v>38726924</v>
      </c>
      <c r="J1212" s="169">
        <v>560351238</v>
      </c>
      <c r="K1212" s="130" t="s">
        <v>425</v>
      </c>
      <c r="L1212" s="130"/>
      <c r="M1212" s="130" t="s">
        <v>12890</v>
      </c>
      <c r="N1212" s="130"/>
      <c r="O1212" s="130" t="s">
        <v>13034</v>
      </c>
      <c r="P1212" s="130" t="s">
        <v>12901</v>
      </c>
      <c r="Q1212" s="130" t="s">
        <v>12902</v>
      </c>
      <c r="R1212" s="130" t="s">
        <v>13030</v>
      </c>
    </row>
    <row r="1213" spans="1:18" ht="19.5" hidden="1" customHeight="1">
      <c r="A1213" s="129">
        <v>31</v>
      </c>
      <c r="B1213" s="130" t="s">
        <v>13049</v>
      </c>
      <c r="C1213" s="130" t="s">
        <v>13050</v>
      </c>
      <c r="D1213" s="130" t="s">
        <v>13051</v>
      </c>
      <c r="E1213" s="130" t="s">
        <v>5709</v>
      </c>
      <c r="F1213" s="167"/>
      <c r="G1213" s="168">
        <v>597636364</v>
      </c>
      <c r="H1213" s="130"/>
      <c r="I1213" s="169">
        <v>0</v>
      </c>
      <c r="J1213" s="169"/>
      <c r="K1213" s="130" t="s">
        <v>425</v>
      </c>
      <c r="L1213" s="130"/>
      <c r="M1213" s="130" t="s">
        <v>12890</v>
      </c>
      <c r="N1213" s="130"/>
      <c r="O1213" s="130" t="s">
        <v>13034</v>
      </c>
      <c r="P1213" s="130" t="s">
        <v>12901</v>
      </c>
      <c r="Q1213" s="130" t="s">
        <v>12902</v>
      </c>
      <c r="R1213" s="130" t="s">
        <v>13030</v>
      </c>
    </row>
    <row r="1214" spans="1:18" ht="19.5" hidden="1" customHeight="1">
      <c r="A1214" s="129">
        <v>30</v>
      </c>
      <c r="B1214" s="130" t="s">
        <v>13052</v>
      </c>
      <c r="C1214" s="130" t="s">
        <v>13050</v>
      </c>
      <c r="D1214" s="130" t="s">
        <v>13053</v>
      </c>
      <c r="E1214" s="130" t="s">
        <v>5709</v>
      </c>
      <c r="F1214" s="167"/>
      <c r="G1214" s="168">
        <v>597636364</v>
      </c>
      <c r="H1214" s="130"/>
      <c r="I1214" s="169">
        <v>0</v>
      </c>
      <c r="J1214" s="169"/>
      <c r="K1214" s="130" t="s">
        <v>425</v>
      </c>
      <c r="L1214" s="130"/>
      <c r="M1214" s="130" t="s">
        <v>12890</v>
      </c>
      <c r="N1214" s="130"/>
      <c r="O1214" s="130" t="s">
        <v>13034</v>
      </c>
      <c r="P1214" s="130" t="s">
        <v>12901</v>
      </c>
      <c r="Q1214" s="130" t="s">
        <v>12902</v>
      </c>
      <c r="R1214" s="130" t="s">
        <v>13030</v>
      </c>
    </row>
    <row r="1215" spans="1:18" ht="19.5" hidden="1" customHeight="1">
      <c r="A1215" s="129">
        <v>29</v>
      </c>
      <c r="B1215" s="130" t="s">
        <v>12898</v>
      </c>
      <c r="C1215" s="130" t="s">
        <v>13054</v>
      </c>
      <c r="D1215" s="130" t="s">
        <v>12899</v>
      </c>
      <c r="E1215" s="130" t="s">
        <v>5709</v>
      </c>
      <c r="F1215" s="167">
        <v>830857000</v>
      </c>
      <c r="G1215" s="168">
        <v>825833637</v>
      </c>
      <c r="H1215" s="130">
        <v>87.745000000000005</v>
      </c>
      <c r="I1215" s="169">
        <v>48592909</v>
      </c>
      <c r="J1215" s="169">
        <v>709571249</v>
      </c>
      <c r="K1215" s="130" t="s">
        <v>5714</v>
      </c>
      <c r="L1215" s="130"/>
      <c r="M1215" s="130" t="s">
        <v>12890</v>
      </c>
      <c r="N1215" s="130" t="s">
        <v>12890</v>
      </c>
      <c r="O1215" s="130" t="s">
        <v>12900</v>
      </c>
      <c r="P1215" s="130" t="s">
        <v>12901</v>
      </c>
      <c r="Q1215" s="130" t="s">
        <v>12902</v>
      </c>
      <c r="R1215" s="130" t="s">
        <v>12831</v>
      </c>
    </row>
    <row r="1216" spans="1:18" ht="19.5" hidden="1" customHeight="1">
      <c r="A1216" s="129">
        <v>28</v>
      </c>
      <c r="B1216" s="130" t="s">
        <v>12903</v>
      </c>
      <c r="C1216" s="130" t="s">
        <v>13055</v>
      </c>
      <c r="D1216" s="130" t="s">
        <v>12385</v>
      </c>
      <c r="E1216" s="130" t="s">
        <v>5709</v>
      </c>
      <c r="F1216" s="167">
        <v>592713000</v>
      </c>
      <c r="G1216" s="168">
        <v>536800000</v>
      </c>
      <c r="H1216" s="130">
        <v>87.745000000000005</v>
      </c>
      <c r="I1216" s="169">
        <v>35714948</v>
      </c>
      <c r="J1216" s="169">
        <v>507210019</v>
      </c>
      <c r="K1216" s="130" t="s">
        <v>5714</v>
      </c>
      <c r="L1216" s="130"/>
      <c r="M1216" s="130" t="s">
        <v>12890</v>
      </c>
      <c r="N1216" s="130" t="s">
        <v>12890</v>
      </c>
      <c r="O1216" s="130" t="s">
        <v>12900</v>
      </c>
      <c r="P1216" s="130" t="s">
        <v>12901</v>
      </c>
      <c r="Q1216" s="130" t="s">
        <v>12902</v>
      </c>
      <c r="R1216" s="130" t="s">
        <v>12831</v>
      </c>
    </row>
    <row r="1217" spans="1:18" ht="19.5" hidden="1" customHeight="1">
      <c r="A1217" s="129">
        <v>27</v>
      </c>
      <c r="B1217" s="130" t="s">
        <v>13056</v>
      </c>
      <c r="C1217" s="130" t="s">
        <v>13057</v>
      </c>
      <c r="D1217" s="130" t="s">
        <v>5713</v>
      </c>
      <c r="E1217" s="130" t="s">
        <v>5709</v>
      </c>
      <c r="F1217" s="167"/>
      <c r="G1217" s="168">
        <v>228070000</v>
      </c>
      <c r="H1217" s="130">
        <v>87.745000000000005</v>
      </c>
      <c r="I1217" s="169"/>
      <c r="J1217" s="169"/>
      <c r="K1217" s="130" t="s">
        <v>13058</v>
      </c>
      <c r="L1217" s="130"/>
      <c r="M1217" s="130" t="s">
        <v>12890</v>
      </c>
      <c r="N1217" s="130"/>
      <c r="O1217" s="130" t="s">
        <v>12668</v>
      </c>
      <c r="P1217" s="130" t="s">
        <v>12902</v>
      </c>
      <c r="Q1217" s="130" t="s">
        <v>13059</v>
      </c>
      <c r="R1217" s="130" t="s">
        <v>12976</v>
      </c>
    </row>
    <row r="1218" spans="1:18" ht="19.5" hidden="1" customHeight="1">
      <c r="A1218" s="129">
        <v>26</v>
      </c>
      <c r="B1218" s="130" t="s">
        <v>13060</v>
      </c>
      <c r="C1218" s="130" t="s">
        <v>13061</v>
      </c>
      <c r="D1218" s="130" t="s">
        <v>13033</v>
      </c>
      <c r="E1218" s="130" t="s">
        <v>5711</v>
      </c>
      <c r="F1218" s="167">
        <v>1223487000</v>
      </c>
      <c r="G1218" s="168">
        <v>1112260910</v>
      </c>
      <c r="H1218" s="130">
        <v>86.745000000000005</v>
      </c>
      <c r="I1218" s="169">
        <v>66564232</v>
      </c>
      <c r="J1218" s="169">
        <v>1044873477</v>
      </c>
      <c r="K1218" s="130" t="s">
        <v>425</v>
      </c>
      <c r="L1218" s="130"/>
      <c r="M1218" s="130" t="s">
        <v>12890</v>
      </c>
      <c r="N1218" s="130" t="s">
        <v>12890</v>
      </c>
      <c r="O1218" s="130" t="s">
        <v>13034</v>
      </c>
      <c r="P1218" s="130" t="s">
        <v>13059</v>
      </c>
      <c r="Q1218" s="130" t="s">
        <v>13062</v>
      </c>
      <c r="R1218" s="130" t="s">
        <v>13030</v>
      </c>
    </row>
    <row r="1219" spans="1:18" ht="19.5" hidden="1" customHeight="1">
      <c r="A1219" s="129">
        <v>25</v>
      </c>
      <c r="B1219" s="130" t="s">
        <v>13063</v>
      </c>
      <c r="C1219" s="130" t="s">
        <v>13064</v>
      </c>
      <c r="D1219" s="130" t="s">
        <v>13065</v>
      </c>
      <c r="E1219" s="130" t="s">
        <v>5709</v>
      </c>
      <c r="F1219" s="167">
        <v>1919100000</v>
      </c>
      <c r="G1219" s="168">
        <v>1744636364</v>
      </c>
      <c r="H1219" s="130">
        <v>86.745000000000005</v>
      </c>
      <c r="I1219" s="169">
        <v>293315174</v>
      </c>
      <c r="J1219" s="169">
        <v>1538414000</v>
      </c>
      <c r="K1219" s="130" t="s">
        <v>434</v>
      </c>
      <c r="L1219" s="130"/>
      <c r="M1219" s="130" t="s">
        <v>13066</v>
      </c>
      <c r="N1219" s="130" t="s">
        <v>13066</v>
      </c>
      <c r="O1219" s="130" t="s">
        <v>13067</v>
      </c>
      <c r="P1219" s="130" t="s">
        <v>13068</v>
      </c>
      <c r="Q1219" s="130" t="s">
        <v>13069</v>
      </c>
      <c r="R1219" s="130" t="s">
        <v>12917</v>
      </c>
    </row>
    <row r="1220" spans="1:18" ht="19.5" hidden="1" customHeight="1">
      <c r="A1220" s="129">
        <v>24</v>
      </c>
      <c r="B1220" s="130" t="s">
        <v>13070</v>
      </c>
      <c r="C1220" s="130" t="s">
        <v>13071</v>
      </c>
      <c r="D1220" s="130" t="s">
        <v>13072</v>
      </c>
      <c r="E1220" s="130" t="s">
        <v>5709</v>
      </c>
      <c r="F1220" s="167"/>
      <c r="G1220" s="168">
        <v>1744636364</v>
      </c>
      <c r="H1220" s="130"/>
      <c r="I1220" s="169">
        <v>0</v>
      </c>
      <c r="J1220" s="169"/>
      <c r="K1220" s="130" t="s">
        <v>434</v>
      </c>
      <c r="L1220" s="130"/>
      <c r="M1220" s="130" t="s">
        <v>13066</v>
      </c>
      <c r="N1220" s="130" t="s">
        <v>13066</v>
      </c>
      <c r="O1220" s="130" t="s">
        <v>13067</v>
      </c>
      <c r="P1220" s="130" t="s">
        <v>13068</v>
      </c>
      <c r="Q1220" s="130" t="s">
        <v>13069</v>
      </c>
      <c r="R1220" s="130" t="s">
        <v>12917</v>
      </c>
    </row>
    <row r="1221" spans="1:18" ht="19.5" hidden="1" customHeight="1">
      <c r="A1221" s="129">
        <v>23</v>
      </c>
      <c r="B1221" s="130" t="s">
        <v>13073</v>
      </c>
      <c r="C1221" s="130" t="s">
        <v>13074</v>
      </c>
      <c r="D1221" s="130" t="s">
        <v>13075</v>
      </c>
      <c r="E1221" s="130" t="s">
        <v>5709</v>
      </c>
      <c r="F1221" s="167">
        <v>4752418000</v>
      </c>
      <c r="G1221" s="168">
        <v>4320380000</v>
      </c>
      <c r="H1221" s="130">
        <v>86.745000000000005</v>
      </c>
      <c r="I1221" s="169">
        <v>579428732</v>
      </c>
      <c r="J1221" s="169">
        <v>3935717773</v>
      </c>
      <c r="K1221" s="130" t="s">
        <v>5736</v>
      </c>
      <c r="L1221" s="130"/>
      <c r="M1221" s="130" t="s">
        <v>13066</v>
      </c>
      <c r="N1221" s="130"/>
      <c r="O1221" s="130" t="s">
        <v>13076</v>
      </c>
      <c r="P1221" s="130" t="s">
        <v>13077</v>
      </c>
      <c r="Q1221" s="130" t="s">
        <v>13078</v>
      </c>
      <c r="R1221" s="130" t="s">
        <v>12917</v>
      </c>
    </row>
    <row r="1222" spans="1:18" ht="19.5" hidden="1" customHeight="1">
      <c r="A1222" s="129">
        <v>22</v>
      </c>
      <c r="B1222" s="130" t="s">
        <v>13079</v>
      </c>
      <c r="C1222" s="130" t="s">
        <v>13080</v>
      </c>
      <c r="D1222" s="130" t="s">
        <v>5713</v>
      </c>
      <c r="E1222" s="130" t="s">
        <v>13081</v>
      </c>
      <c r="F1222" s="167"/>
      <c r="G1222" s="168">
        <v>53593252</v>
      </c>
      <c r="H1222" s="130"/>
      <c r="I1222" s="169">
        <v>0</v>
      </c>
      <c r="J1222" s="169"/>
      <c r="K1222" s="130" t="s">
        <v>13082</v>
      </c>
      <c r="L1222" s="130"/>
      <c r="M1222" s="130" t="s">
        <v>13083</v>
      </c>
      <c r="N1222" s="130"/>
      <c r="O1222" s="130" t="s">
        <v>13084</v>
      </c>
      <c r="P1222" s="130" t="s">
        <v>13085</v>
      </c>
      <c r="Q1222" s="130" t="s">
        <v>13086</v>
      </c>
      <c r="R1222" s="130" t="s">
        <v>13030</v>
      </c>
    </row>
    <row r="1223" spans="1:18" ht="19.5" hidden="1" customHeight="1">
      <c r="A1223" s="129">
        <v>21</v>
      </c>
      <c r="B1223" s="130" t="s">
        <v>13087</v>
      </c>
      <c r="C1223" s="130" t="s">
        <v>13088</v>
      </c>
      <c r="D1223" s="130" t="s">
        <v>5713</v>
      </c>
      <c r="E1223" s="130" t="s">
        <v>13081</v>
      </c>
      <c r="F1223" s="167"/>
      <c r="G1223" s="168">
        <v>330751819</v>
      </c>
      <c r="H1223" s="130"/>
      <c r="I1223" s="169">
        <v>0</v>
      </c>
      <c r="J1223" s="169"/>
      <c r="K1223" s="130" t="s">
        <v>13082</v>
      </c>
      <c r="L1223" s="130"/>
      <c r="M1223" s="130" t="s">
        <v>13083</v>
      </c>
      <c r="N1223" s="130"/>
      <c r="O1223" s="130" t="s">
        <v>13084</v>
      </c>
      <c r="P1223" s="130" t="s">
        <v>13085</v>
      </c>
      <c r="Q1223" s="130" t="s">
        <v>13086</v>
      </c>
      <c r="R1223" s="130" t="s">
        <v>13030</v>
      </c>
    </row>
    <row r="1224" spans="1:18" ht="19.5" hidden="1" customHeight="1">
      <c r="A1224" s="129">
        <v>20</v>
      </c>
      <c r="B1224" s="130" t="s">
        <v>13089</v>
      </c>
      <c r="C1224" s="130" t="s">
        <v>13090</v>
      </c>
      <c r="D1224" s="130" t="s">
        <v>5713</v>
      </c>
      <c r="E1224" s="130" t="s">
        <v>5709</v>
      </c>
      <c r="F1224" s="167">
        <v>1220980000</v>
      </c>
      <c r="G1224" s="168">
        <v>1109981819</v>
      </c>
      <c r="H1224" s="130">
        <v>86.745000000000005</v>
      </c>
      <c r="I1224" s="169">
        <v>46793524</v>
      </c>
      <c r="J1224" s="169">
        <v>1079389733</v>
      </c>
      <c r="K1224" s="130" t="s">
        <v>13091</v>
      </c>
      <c r="L1224" s="130"/>
      <c r="M1224" s="130" t="s">
        <v>13085</v>
      </c>
      <c r="N1224" s="130"/>
      <c r="O1224" s="130" t="s">
        <v>13092</v>
      </c>
      <c r="P1224" s="130" t="s">
        <v>13085</v>
      </c>
      <c r="Q1224" s="130" t="s">
        <v>13093</v>
      </c>
      <c r="R1224" s="130" t="s">
        <v>12976</v>
      </c>
    </row>
    <row r="1225" spans="1:18" ht="19.5" hidden="1" customHeight="1">
      <c r="A1225" s="129">
        <v>19</v>
      </c>
      <c r="B1225" s="130" t="s">
        <v>13094</v>
      </c>
      <c r="C1225" s="130" t="s">
        <v>13095</v>
      </c>
      <c r="D1225" s="130" t="s">
        <v>13021</v>
      </c>
      <c r="E1225" s="130" t="s">
        <v>5709</v>
      </c>
      <c r="F1225" s="167"/>
      <c r="G1225" s="168">
        <v>1804763637</v>
      </c>
      <c r="H1225" s="130">
        <v>86.745000000000005</v>
      </c>
      <c r="I1225" s="169">
        <v>0</v>
      </c>
      <c r="J1225" s="169"/>
      <c r="K1225" s="130" t="s">
        <v>13096</v>
      </c>
      <c r="L1225" s="130"/>
      <c r="M1225" s="130" t="s">
        <v>13097</v>
      </c>
      <c r="N1225" s="130"/>
      <c r="O1225" s="130" t="s">
        <v>13098</v>
      </c>
      <c r="P1225" s="130" t="s">
        <v>13099</v>
      </c>
      <c r="Q1225" s="130" t="s">
        <v>13100</v>
      </c>
      <c r="R1225" s="130" t="s">
        <v>12976</v>
      </c>
    </row>
    <row r="1226" spans="1:18" ht="19.5" hidden="1" customHeight="1">
      <c r="A1226" s="129">
        <v>18</v>
      </c>
      <c r="B1226" s="130" t="s">
        <v>13101</v>
      </c>
      <c r="C1226" s="130" t="s">
        <v>13102</v>
      </c>
      <c r="D1226" s="130" t="s">
        <v>13103</v>
      </c>
      <c r="E1226" s="130" t="s">
        <v>5709</v>
      </c>
      <c r="F1226" s="167">
        <v>506448000</v>
      </c>
      <c r="G1226" s="168">
        <v>460407273</v>
      </c>
      <c r="H1226" s="130">
        <v>87.745000000000005</v>
      </c>
      <c r="I1226" s="169">
        <v>25509817</v>
      </c>
      <c r="J1226" s="169">
        <v>423758839</v>
      </c>
      <c r="K1226" s="130" t="s">
        <v>425</v>
      </c>
      <c r="L1226" s="130"/>
      <c r="M1226" s="130" t="s">
        <v>13097</v>
      </c>
      <c r="N1226" s="130"/>
      <c r="O1226" s="130" t="s">
        <v>12895</v>
      </c>
      <c r="P1226" s="130" t="s">
        <v>13099</v>
      </c>
      <c r="Q1226" s="130" t="s">
        <v>13100</v>
      </c>
      <c r="R1226" s="130" t="s">
        <v>12976</v>
      </c>
    </row>
    <row r="1227" spans="1:18" ht="19.5" hidden="1" customHeight="1">
      <c r="A1227" s="129">
        <v>9</v>
      </c>
      <c r="B1227" s="130" t="s">
        <v>13128</v>
      </c>
      <c r="C1227" s="130" t="s">
        <v>13129</v>
      </c>
      <c r="D1227" s="130" t="s">
        <v>12009</v>
      </c>
      <c r="E1227" s="130" t="s">
        <v>5709</v>
      </c>
      <c r="F1227" s="167">
        <v>1189326000</v>
      </c>
      <c r="G1227" s="168">
        <v>1081205455</v>
      </c>
      <c r="H1227" s="130">
        <v>86.745000000000005</v>
      </c>
      <c r="I1227" s="169">
        <v>59733663</v>
      </c>
      <c r="J1227" s="169">
        <v>969518646</v>
      </c>
      <c r="K1227" s="130" t="s">
        <v>507</v>
      </c>
      <c r="L1227" s="130"/>
      <c r="M1227" s="130" t="s">
        <v>13120</v>
      </c>
      <c r="N1227" s="130"/>
      <c r="O1227" s="130" t="s">
        <v>13130</v>
      </c>
      <c r="P1227" s="130" t="s">
        <v>13131</v>
      </c>
      <c r="Q1227" s="130" t="s">
        <v>13132</v>
      </c>
      <c r="R1227" s="130" t="s">
        <v>12982</v>
      </c>
    </row>
    <row r="1228" spans="1:18" ht="19.5" hidden="1" customHeight="1">
      <c r="A1228" s="129">
        <v>5</v>
      </c>
      <c r="B1228" s="130" t="s">
        <v>13142</v>
      </c>
      <c r="C1228" s="130" t="s">
        <v>13143</v>
      </c>
      <c r="D1228" s="130" t="s">
        <v>13021</v>
      </c>
      <c r="E1228" s="130" t="s">
        <v>5730</v>
      </c>
      <c r="F1228" s="167"/>
      <c r="G1228" s="168"/>
      <c r="H1228" s="130"/>
      <c r="I1228" s="169"/>
      <c r="J1228" s="169"/>
      <c r="K1228" s="130" t="s">
        <v>12815</v>
      </c>
      <c r="L1228" s="130" t="s">
        <v>13086</v>
      </c>
      <c r="M1228" s="130" t="s">
        <v>13144</v>
      </c>
      <c r="N1228" s="130"/>
      <c r="O1228" s="130"/>
      <c r="P1228" s="130" t="s">
        <v>13144</v>
      </c>
      <c r="Q1228" s="130" t="s">
        <v>13144</v>
      </c>
      <c r="R1228" s="130" t="s">
        <v>12976</v>
      </c>
    </row>
    <row r="1229" spans="1:18" ht="19.5" hidden="1" customHeight="1">
      <c r="A1229" s="129">
        <v>43</v>
      </c>
      <c r="B1229" s="130" t="s">
        <v>12971</v>
      </c>
      <c r="C1229" s="130" t="s">
        <v>12972</v>
      </c>
      <c r="D1229" s="130" t="s">
        <v>12973</v>
      </c>
      <c r="E1229" s="130" t="s">
        <v>5730</v>
      </c>
      <c r="F1229" s="167"/>
      <c r="G1229" s="168"/>
      <c r="H1229" s="130"/>
      <c r="I1229" s="169"/>
      <c r="J1229" s="169"/>
      <c r="K1229" s="130" t="s">
        <v>10483</v>
      </c>
      <c r="L1229" s="130" t="s">
        <v>12974</v>
      </c>
      <c r="M1229" s="130"/>
      <c r="N1229" s="130"/>
      <c r="O1229" s="130"/>
      <c r="P1229" s="130"/>
      <c r="Q1229" s="130" t="s">
        <v>12975</v>
      </c>
      <c r="R1229" s="130" t="s">
        <v>12976</v>
      </c>
    </row>
    <row r="1230" spans="1:18" ht="19.5" hidden="1" customHeight="1">
      <c r="A1230" s="129">
        <v>42</v>
      </c>
      <c r="B1230" s="130" t="s">
        <v>13145</v>
      </c>
      <c r="C1230" s="130" t="s">
        <v>13146</v>
      </c>
      <c r="D1230" s="130" t="s">
        <v>5713</v>
      </c>
      <c r="E1230" s="130" t="s">
        <v>5733</v>
      </c>
      <c r="F1230" s="167">
        <v>322500000</v>
      </c>
      <c r="G1230" s="168">
        <v>293181818</v>
      </c>
      <c r="H1230" s="130">
        <v>87.745000000000005</v>
      </c>
      <c r="I1230" s="169"/>
      <c r="J1230" s="169"/>
      <c r="K1230" s="130" t="s">
        <v>13147</v>
      </c>
      <c r="L1230" s="130"/>
      <c r="M1230" s="130" t="s">
        <v>13097</v>
      </c>
      <c r="N1230" s="130"/>
      <c r="O1230" s="130" t="s">
        <v>13002</v>
      </c>
      <c r="P1230" s="130" t="s">
        <v>13099</v>
      </c>
      <c r="Q1230" s="130" t="s">
        <v>13100</v>
      </c>
      <c r="R1230" s="130" t="s">
        <v>13148</v>
      </c>
    </row>
    <row r="1231" spans="1:18" ht="19.5" hidden="1" customHeight="1">
      <c r="A1231" s="129">
        <v>41</v>
      </c>
      <c r="B1231" s="130" t="s">
        <v>13149</v>
      </c>
      <c r="C1231" s="130" t="s">
        <v>13150</v>
      </c>
      <c r="D1231" s="130" t="s">
        <v>5713</v>
      </c>
      <c r="E1231" s="130" t="s">
        <v>5709</v>
      </c>
      <c r="F1231" s="167">
        <v>988323000</v>
      </c>
      <c r="G1231" s="168">
        <v>898475455</v>
      </c>
      <c r="H1231" s="130">
        <v>87.745000000000005</v>
      </c>
      <c r="I1231" s="169">
        <v>72940190</v>
      </c>
      <c r="J1231" s="169">
        <v>852071394</v>
      </c>
      <c r="K1231" s="130" t="s">
        <v>6041</v>
      </c>
      <c r="L1231" s="130"/>
      <c r="M1231" s="130" t="s">
        <v>13093</v>
      </c>
      <c r="N1231" s="130"/>
      <c r="O1231" s="130"/>
      <c r="P1231" s="130" t="s">
        <v>13151</v>
      </c>
      <c r="Q1231" s="130" t="s">
        <v>13100</v>
      </c>
      <c r="R1231" s="130" t="s">
        <v>13152</v>
      </c>
    </row>
    <row r="1232" spans="1:18" ht="19.5" hidden="1" customHeight="1">
      <c r="A1232" s="129">
        <v>40</v>
      </c>
      <c r="B1232" s="130" t="s">
        <v>13153</v>
      </c>
      <c r="C1232" s="130" t="s">
        <v>13154</v>
      </c>
      <c r="D1232" s="130" t="s">
        <v>6278</v>
      </c>
      <c r="E1232" s="130" t="s">
        <v>5733</v>
      </c>
      <c r="F1232" s="167">
        <v>667091000</v>
      </c>
      <c r="G1232" s="168">
        <v>606446364</v>
      </c>
      <c r="H1232" s="130">
        <v>87.745000000000005</v>
      </c>
      <c r="I1232" s="169">
        <v>36972642</v>
      </c>
      <c r="J1232" s="169">
        <v>551487621</v>
      </c>
      <c r="K1232" s="130" t="s">
        <v>343</v>
      </c>
      <c r="L1232" s="130"/>
      <c r="M1232" s="130" t="s">
        <v>13097</v>
      </c>
      <c r="N1232" s="130"/>
      <c r="O1232" s="130" t="s">
        <v>13068</v>
      </c>
      <c r="P1232" s="130" t="s">
        <v>13155</v>
      </c>
      <c r="Q1232" s="130" t="s">
        <v>13156</v>
      </c>
      <c r="R1232" s="130" t="s">
        <v>13148</v>
      </c>
    </row>
    <row r="1233" spans="1:18" ht="19.5" hidden="1" customHeight="1">
      <c r="A1233" s="129">
        <v>39</v>
      </c>
      <c r="B1233" s="130" t="s">
        <v>13104</v>
      </c>
      <c r="C1233" s="130" t="s">
        <v>13105</v>
      </c>
      <c r="D1233" s="130" t="s">
        <v>9733</v>
      </c>
      <c r="E1233" s="130" t="s">
        <v>5730</v>
      </c>
      <c r="F1233" s="167"/>
      <c r="G1233" s="168"/>
      <c r="H1233" s="130"/>
      <c r="I1233" s="169"/>
      <c r="J1233" s="169"/>
      <c r="K1233" s="130" t="s">
        <v>10483</v>
      </c>
      <c r="L1233" s="130" t="s">
        <v>12974</v>
      </c>
      <c r="M1233" s="130" t="s">
        <v>13106</v>
      </c>
      <c r="N1233" s="130"/>
      <c r="O1233" s="130"/>
      <c r="P1233" s="130" t="s">
        <v>12975</v>
      </c>
      <c r="Q1233" s="130" t="s">
        <v>12975</v>
      </c>
      <c r="R1233" s="130" t="s">
        <v>12976</v>
      </c>
    </row>
    <row r="1234" spans="1:18" ht="19.5" hidden="1" customHeight="1">
      <c r="A1234" s="129">
        <v>38</v>
      </c>
      <c r="B1234" s="130" t="s">
        <v>13107</v>
      </c>
      <c r="C1234" s="130" t="s">
        <v>13108</v>
      </c>
      <c r="D1234" s="130" t="s">
        <v>13109</v>
      </c>
      <c r="E1234" s="130" t="s">
        <v>5730</v>
      </c>
      <c r="F1234" s="167"/>
      <c r="G1234" s="168"/>
      <c r="H1234" s="130"/>
      <c r="I1234" s="169"/>
      <c r="J1234" s="169"/>
      <c r="K1234" s="130" t="s">
        <v>10483</v>
      </c>
      <c r="L1234" s="130" t="s">
        <v>12974</v>
      </c>
      <c r="M1234" s="130" t="s">
        <v>13106</v>
      </c>
      <c r="N1234" s="130" t="s">
        <v>13106</v>
      </c>
      <c r="O1234" s="130"/>
      <c r="P1234" s="130" t="s">
        <v>12975</v>
      </c>
      <c r="Q1234" s="130" t="s">
        <v>12975</v>
      </c>
      <c r="R1234" s="130" t="s">
        <v>12976</v>
      </c>
    </row>
    <row r="1235" spans="1:18" ht="19.5" hidden="1" customHeight="1">
      <c r="A1235" s="129">
        <v>37</v>
      </c>
      <c r="B1235" s="130" t="s">
        <v>13110</v>
      </c>
      <c r="C1235" s="130" t="s">
        <v>13111</v>
      </c>
      <c r="D1235" s="130" t="s">
        <v>13109</v>
      </c>
      <c r="E1235" s="130" t="s">
        <v>5730</v>
      </c>
      <c r="F1235" s="167"/>
      <c r="G1235" s="168"/>
      <c r="H1235" s="130"/>
      <c r="I1235" s="169"/>
      <c r="J1235" s="169"/>
      <c r="K1235" s="130" t="s">
        <v>10483</v>
      </c>
      <c r="L1235" s="130" t="s">
        <v>12974</v>
      </c>
      <c r="M1235" s="130" t="s">
        <v>13106</v>
      </c>
      <c r="N1235" s="130" t="s">
        <v>13106</v>
      </c>
      <c r="O1235" s="130"/>
      <c r="P1235" s="130" t="s">
        <v>12975</v>
      </c>
      <c r="Q1235" s="130" t="s">
        <v>12975</v>
      </c>
      <c r="R1235" s="130" t="s">
        <v>12976</v>
      </c>
    </row>
    <row r="1236" spans="1:18" ht="19.5" hidden="1" customHeight="1">
      <c r="A1236" s="129">
        <v>36</v>
      </c>
      <c r="B1236" s="130" t="s">
        <v>13112</v>
      </c>
      <c r="C1236" s="130" t="s">
        <v>13111</v>
      </c>
      <c r="D1236" s="130" t="s">
        <v>9733</v>
      </c>
      <c r="E1236" s="130" t="s">
        <v>5730</v>
      </c>
      <c r="F1236" s="167"/>
      <c r="G1236" s="168"/>
      <c r="H1236" s="130"/>
      <c r="I1236" s="169"/>
      <c r="J1236" s="169"/>
      <c r="K1236" s="130" t="s">
        <v>10483</v>
      </c>
      <c r="L1236" s="130" t="s">
        <v>12974</v>
      </c>
      <c r="M1236" s="130" t="s">
        <v>13106</v>
      </c>
      <c r="N1236" s="130" t="s">
        <v>13106</v>
      </c>
      <c r="O1236" s="130"/>
      <c r="P1236" s="130" t="s">
        <v>12975</v>
      </c>
      <c r="Q1236" s="130" t="s">
        <v>12975</v>
      </c>
      <c r="R1236" s="130" t="s">
        <v>12976</v>
      </c>
    </row>
    <row r="1237" spans="1:18" ht="19.5" hidden="1" customHeight="1">
      <c r="A1237" s="129">
        <v>35</v>
      </c>
      <c r="B1237" s="130" t="s">
        <v>13113</v>
      </c>
      <c r="C1237" s="130" t="s">
        <v>12972</v>
      </c>
      <c r="D1237" s="130" t="s">
        <v>12973</v>
      </c>
      <c r="E1237" s="130" t="s">
        <v>5730</v>
      </c>
      <c r="F1237" s="167"/>
      <c r="G1237" s="168"/>
      <c r="H1237" s="130"/>
      <c r="I1237" s="169"/>
      <c r="J1237" s="169"/>
      <c r="K1237" s="130" t="s">
        <v>10483</v>
      </c>
      <c r="L1237" s="130" t="s">
        <v>12974</v>
      </c>
      <c r="M1237" s="130" t="s">
        <v>13106</v>
      </c>
      <c r="N1237" s="130"/>
      <c r="O1237" s="130"/>
      <c r="P1237" s="130" t="s">
        <v>12975</v>
      </c>
      <c r="Q1237" s="130" t="s">
        <v>12975</v>
      </c>
      <c r="R1237" s="130" t="s">
        <v>12976</v>
      </c>
    </row>
    <row r="1238" spans="1:18" ht="19.5" hidden="1" customHeight="1">
      <c r="A1238" s="129">
        <v>34</v>
      </c>
      <c r="B1238" s="130" t="s">
        <v>13157</v>
      </c>
      <c r="C1238" s="130" t="s">
        <v>13158</v>
      </c>
      <c r="D1238" s="130" t="s">
        <v>7334</v>
      </c>
      <c r="E1238" s="130" t="s">
        <v>5709</v>
      </c>
      <c r="F1238" s="167">
        <v>820622000</v>
      </c>
      <c r="G1238" s="168">
        <v>746020000</v>
      </c>
      <c r="H1238" s="130">
        <v>87.745000000000005</v>
      </c>
      <c r="I1238" s="169">
        <v>37548226</v>
      </c>
      <c r="J1238" s="169">
        <v>728476351</v>
      </c>
      <c r="K1238" s="130" t="s">
        <v>330</v>
      </c>
      <c r="L1238" s="130"/>
      <c r="M1238" s="130" t="s">
        <v>13117</v>
      </c>
      <c r="N1238" s="130"/>
      <c r="O1238" s="130" t="s">
        <v>13159</v>
      </c>
      <c r="P1238" s="130" t="s">
        <v>13135</v>
      </c>
      <c r="Q1238" s="130" t="s">
        <v>13160</v>
      </c>
      <c r="R1238" s="130" t="s">
        <v>13148</v>
      </c>
    </row>
    <row r="1239" spans="1:18" ht="19.5" hidden="1" customHeight="1">
      <c r="A1239" s="129">
        <v>33</v>
      </c>
      <c r="B1239" s="130" t="s">
        <v>13161</v>
      </c>
      <c r="C1239" s="130" t="s">
        <v>13162</v>
      </c>
      <c r="D1239" s="130" t="s">
        <v>5713</v>
      </c>
      <c r="E1239" s="130" t="s">
        <v>5709</v>
      </c>
      <c r="F1239" s="167">
        <v>1705769000</v>
      </c>
      <c r="G1239" s="168">
        <v>1550699091</v>
      </c>
      <c r="H1239" s="130">
        <v>86.745000000000005</v>
      </c>
      <c r="I1239" s="169">
        <v>83506243</v>
      </c>
      <c r="J1239" s="169">
        <v>1335605108</v>
      </c>
      <c r="K1239" s="130" t="s">
        <v>481</v>
      </c>
      <c r="L1239" s="130"/>
      <c r="M1239" s="130" t="s">
        <v>13117</v>
      </c>
      <c r="N1239" s="130"/>
      <c r="O1239" s="130" t="s">
        <v>13159</v>
      </c>
      <c r="P1239" s="130" t="s">
        <v>13135</v>
      </c>
      <c r="Q1239" s="130" t="s">
        <v>13160</v>
      </c>
      <c r="R1239" s="130" t="s">
        <v>13148</v>
      </c>
    </row>
    <row r="1240" spans="1:18" ht="19.5" hidden="1" customHeight="1">
      <c r="A1240" s="129">
        <v>32</v>
      </c>
      <c r="B1240" s="130" t="s">
        <v>13114</v>
      </c>
      <c r="C1240" s="130" t="s">
        <v>13115</v>
      </c>
      <c r="D1240" s="130" t="s">
        <v>5728</v>
      </c>
      <c r="E1240" s="130" t="s">
        <v>5709</v>
      </c>
      <c r="F1240" s="167"/>
      <c r="G1240" s="168">
        <v>157740000</v>
      </c>
      <c r="H1240" s="130"/>
      <c r="I1240" s="169">
        <v>0</v>
      </c>
      <c r="J1240" s="169"/>
      <c r="K1240" s="130" t="s">
        <v>13116</v>
      </c>
      <c r="L1240" s="130"/>
      <c r="M1240" s="130" t="s">
        <v>13117</v>
      </c>
      <c r="N1240" s="130"/>
      <c r="O1240" s="130" t="s">
        <v>13118</v>
      </c>
      <c r="P1240" s="130" t="s">
        <v>13119</v>
      </c>
      <c r="Q1240" s="130" t="s">
        <v>13120</v>
      </c>
      <c r="R1240" s="130" t="s">
        <v>12976</v>
      </c>
    </row>
    <row r="1241" spans="1:18" ht="19.5" hidden="1" customHeight="1">
      <c r="A1241" s="129">
        <v>31</v>
      </c>
      <c r="B1241" s="130" t="s">
        <v>13163</v>
      </c>
      <c r="C1241" s="130" t="s">
        <v>13164</v>
      </c>
      <c r="D1241" s="130" t="s">
        <v>5713</v>
      </c>
      <c r="E1241" s="130" t="s">
        <v>5709</v>
      </c>
      <c r="F1241" s="167">
        <v>238138000</v>
      </c>
      <c r="G1241" s="168">
        <v>216489091</v>
      </c>
      <c r="H1241" s="130">
        <v>87.745000000000005</v>
      </c>
      <c r="I1241" s="169">
        <v>11952669</v>
      </c>
      <c r="J1241" s="169">
        <v>195384644</v>
      </c>
      <c r="K1241" s="130" t="s">
        <v>367</v>
      </c>
      <c r="L1241" s="130"/>
      <c r="M1241" s="130" t="s">
        <v>13120</v>
      </c>
      <c r="N1241" s="130"/>
      <c r="O1241" s="130" t="s">
        <v>13165</v>
      </c>
      <c r="P1241" s="130" t="s">
        <v>13124</v>
      </c>
      <c r="Q1241" s="130" t="s">
        <v>13125</v>
      </c>
      <c r="R1241" s="130" t="s">
        <v>13166</v>
      </c>
    </row>
    <row r="1242" spans="1:18" ht="19.5" hidden="1" customHeight="1">
      <c r="A1242" s="129">
        <v>30</v>
      </c>
      <c r="B1242" s="130" t="s">
        <v>13167</v>
      </c>
      <c r="C1242" s="130" t="s">
        <v>13168</v>
      </c>
      <c r="D1242" s="130" t="s">
        <v>5713</v>
      </c>
      <c r="E1242" s="130" t="s">
        <v>5709</v>
      </c>
      <c r="F1242" s="167">
        <v>1020492000</v>
      </c>
      <c r="G1242" s="168">
        <v>927720000</v>
      </c>
      <c r="H1242" s="130">
        <v>87.745000000000005</v>
      </c>
      <c r="I1242" s="169">
        <v>54276222</v>
      </c>
      <c r="J1242" s="169">
        <v>861785595</v>
      </c>
      <c r="K1242" s="130" t="s">
        <v>309</v>
      </c>
      <c r="L1242" s="130"/>
      <c r="M1242" s="130" t="s">
        <v>13120</v>
      </c>
      <c r="N1242" s="130"/>
      <c r="O1242" s="130" t="s">
        <v>13099</v>
      </c>
      <c r="P1242" s="130" t="s">
        <v>13124</v>
      </c>
      <c r="Q1242" s="130" t="s">
        <v>13125</v>
      </c>
      <c r="R1242" s="130" t="s">
        <v>13166</v>
      </c>
    </row>
    <row r="1243" spans="1:18" ht="19.5" hidden="1" customHeight="1">
      <c r="A1243" s="129">
        <v>29</v>
      </c>
      <c r="B1243" s="130" t="s">
        <v>13169</v>
      </c>
      <c r="C1243" s="130" t="s">
        <v>13170</v>
      </c>
      <c r="D1243" s="130" t="s">
        <v>5713</v>
      </c>
      <c r="E1243" s="130" t="s">
        <v>5709</v>
      </c>
      <c r="F1243" s="167"/>
      <c r="G1243" s="168">
        <v>216489091</v>
      </c>
      <c r="H1243" s="130"/>
      <c r="I1243" s="169">
        <v>0</v>
      </c>
      <c r="J1243" s="169"/>
      <c r="K1243" s="130" t="s">
        <v>367</v>
      </c>
      <c r="L1243" s="130"/>
      <c r="M1243" s="130" t="s">
        <v>13120</v>
      </c>
      <c r="N1243" s="130"/>
      <c r="O1243" s="130" t="s">
        <v>13165</v>
      </c>
      <c r="P1243" s="130" t="s">
        <v>13124</v>
      </c>
      <c r="Q1243" s="130" t="s">
        <v>13125</v>
      </c>
      <c r="R1243" s="130" t="s">
        <v>13166</v>
      </c>
    </row>
    <row r="1244" spans="1:18" ht="19.5" hidden="1" customHeight="1">
      <c r="A1244" s="129">
        <v>28</v>
      </c>
      <c r="B1244" s="130" t="s">
        <v>13171</v>
      </c>
      <c r="C1244" s="130" t="s">
        <v>13172</v>
      </c>
      <c r="D1244" s="130" t="s">
        <v>6268</v>
      </c>
      <c r="E1244" s="130" t="s">
        <v>5709</v>
      </c>
      <c r="F1244" s="167">
        <v>119086000</v>
      </c>
      <c r="G1244" s="168">
        <v>108260000</v>
      </c>
      <c r="H1244" s="130">
        <v>87.745000000000005</v>
      </c>
      <c r="I1244" s="169">
        <v>6427575</v>
      </c>
      <c r="J1244" s="169"/>
      <c r="K1244" s="130" t="s">
        <v>5715</v>
      </c>
      <c r="L1244" s="130"/>
      <c r="M1244" s="130" t="s">
        <v>13120</v>
      </c>
      <c r="N1244" s="130"/>
      <c r="O1244" s="130" t="s">
        <v>13159</v>
      </c>
      <c r="P1244" s="130" t="s">
        <v>13124</v>
      </c>
      <c r="Q1244" s="130" t="s">
        <v>13125</v>
      </c>
      <c r="R1244" s="130" t="s">
        <v>13166</v>
      </c>
    </row>
    <row r="1245" spans="1:18" ht="19.5" hidden="1" customHeight="1">
      <c r="A1245" s="129">
        <v>27</v>
      </c>
      <c r="B1245" s="130" t="s">
        <v>13173</v>
      </c>
      <c r="C1245" s="130" t="s">
        <v>13174</v>
      </c>
      <c r="D1245" s="130" t="s">
        <v>5713</v>
      </c>
      <c r="E1245" s="130" t="s">
        <v>5709</v>
      </c>
      <c r="F1245" s="167"/>
      <c r="G1245" s="168">
        <v>216489091</v>
      </c>
      <c r="H1245" s="130"/>
      <c r="I1245" s="169"/>
      <c r="J1245" s="169"/>
      <c r="K1245" s="130" t="s">
        <v>367</v>
      </c>
      <c r="L1245" s="130"/>
      <c r="M1245" s="130" t="s">
        <v>13120</v>
      </c>
      <c r="N1245" s="130"/>
      <c r="O1245" s="130" t="s">
        <v>13165</v>
      </c>
      <c r="P1245" s="130" t="s">
        <v>13124</v>
      </c>
      <c r="Q1245" s="130" t="s">
        <v>13125</v>
      </c>
      <c r="R1245" s="130" t="s">
        <v>13166</v>
      </c>
    </row>
    <row r="1246" spans="1:18" ht="19.5" hidden="1" customHeight="1">
      <c r="A1246" s="129">
        <v>26</v>
      </c>
      <c r="B1246" s="130" t="s">
        <v>13121</v>
      </c>
      <c r="C1246" s="130" t="s">
        <v>13122</v>
      </c>
      <c r="D1246" s="130" t="s">
        <v>5713</v>
      </c>
      <c r="E1246" s="130" t="s">
        <v>5709</v>
      </c>
      <c r="F1246" s="167">
        <v>1991161000</v>
      </c>
      <c r="G1246" s="168">
        <v>1810146364</v>
      </c>
      <c r="H1246" s="130">
        <v>86.745000000000005</v>
      </c>
      <c r="I1246" s="169">
        <v>95839679</v>
      </c>
      <c r="J1246" s="169">
        <v>1668391314</v>
      </c>
      <c r="K1246" s="130" t="s">
        <v>367</v>
      </c>
      <c r="L1246" s="130"/>
      <c r="M1246" s="130" t="s">
        <v>13120</v>
      </c>
      <c r="N1246" s="130"/>
      <c r="O1246" s="130" t="s">
        <v>13123</v>
      </c>
      <c r="P1246" s="130" t="s">
        <v>13124</v>
      </c>
      <c r="Q1246" s="130" t="s">
        <v>13125</v>
      </c>
      <c r="R1246" s="130" t="s">
        <v>12982</v>
      </c>
    </row>
    <row r="1247" spans="1:18" ht="19.5" hidden="1" customHeight="1">
      <c r="A1247" s="129">
        <v>25</v>
      </c>
      <c r="B1247" s="130" t="s">
        <v>13126</v>
      </c>
      <c r="C1247" s="130" t="s">
        <v>13127</v>
      </c>
      <c r="D1247" s="130" t="s">
        <v>5713</v>
      </c>
      <c r="E1247" s="130" t="s">
        <v>5709</v>
      </c>
      <c r="F1247" s="167"/>
      <c r="G1247" s="168">
        <v>1810146364</v>
      </c>
      <c r="H1247" s="130"/>
      <c r="I1247" s="169">
        <v>0</v>
      </c>
      <c r="J1247" s="169"/>
      <c r="K1247" s="130" t="s">
        <v>367</v>
      </c>
      <c r="L1247" s="130"/>
      <c r="M1247" s="130" t="s">
        <v>13120</v>
      </c>
      <c r="N1247" s="130"/>
      <c r="O1247" s="130" t="s">
        <v>13123</v>
      </c>
      <c r="P1247" s="130" t="s">
        <v>13124</v>
      </c>
      <c r="Q1247" s="130" t="s">
        <v>13125</v>
      </c>
      <c r="R1247" s="130" t="s">
        <v>12982</v>
      </c>
    </row>
    <row r="1248" spans="1:18" ht="19.5" hidden="1" customHeight="1">
      <c r="A1248" s="129">
        <v>24</v>
      </c>
      <c r="B1248" s="130" t="s">
        <v>13175</v>
      </c>
      <c r="C1248" s="130" t="s">
        <v>13176</v>
      </c>
      <c r="D1248" s="130" t="s">
        <v>6874</v>
      </c>
      <c r="E1248" s="130" t="s">
        <v>5733</v>
      </c>
      <c r="F1248" s="167">
        <v>219430000</v>
      </c>
      <c r="G1248" s="168">
        <v>199481819</v>
      </c>
      <c r="H1248" s="130">
        <v>87.745000000000005</v>
      </c>
      <c r="I1248" s="169">
        <v>11863018</v>
      </c>
      <c r="J1248" s="169"/>
      <c r="K1248" s="130" t="s">
        <v>11365</v>
      </c>
      <c r="L1248" s="130"/>
      <c r="M1248" s="130" t="s">
        <v>13120</v>
      </c>
      <c r="N1248" s="130"/>
      <c r="O1248" s="130" t="s">
        <v>13099</v>
      </c>
      <c r="P1248" s="130" t="s">
        <v>13131</v>
      </c>
      <c r="Q1248" s="130" t="s">
        <v>13132</v>
      </c>
      <c r="R1248" s="130" t="s">
        <v>13166</v>
      </c>
    </row>
    <row r="1249" spans="1:18" ht="19.5" hidden="1" customHeight="1">
      <c r="A1249" s="129">
        <v>23</v>
      </c>
      <c r="B1249" s="130" t="s">
        <v>13177</v>
      </c>
      <c r="C1249" s="130" t="s">
        <v>13178</v>
      </c>
      <c r="D1249" s="130" t="s">
        <v>5713</v>
      </c>
      <c r="E1249" s="130" t="s">
        <v>5709</v>
      </c>
      <c r="F1249" s="167">
        <v>747699000</v>
      </c>
      <c r="G1249" s="168">
        <v>679726364</v>
      </c>
      <c r="H1249" s="130">
        <v>87.745000000000005</v>
      </c>
      <c r="I1249" s="169">
        <v>31783609</v>
      </c>
      <c r="J1249" s="169">
        <v>653504228</v>
      </c>
      <c r="K1249" s="130" t="s">
        <v>5085</v>
      </c>
      <c r="L1249" s="130"/>
      <c r="M1249" s="130" t="s">
        <v>13120</v>
      </c>
      <c r="N1249" s="130"/>
      <c r="O1249" s="130" t="s">
        <v>12901</v>
      </c>
      <c r="P1249" s="130" t="s">
        <v>13131</v>
      </c>
      <c r="Q1249" s="130" t="s">
        <v>13132</v>
      </c>
      <c r="R1249" s="130" t="s">
        <v>13179</v>
      </c>
    </row>
    <row r="1250" spans="1:18" ht="19.5" hidden="1" customHeight="1">
      <c r="A1250" s="129">
        <v>22</v>
      </c>
      <c r="B1250" s="130" t="s">
        <v>13180</v>
      </c>
      <c r="C1250" s="130" t="s">
        <v>13181</v>
      </c>
      <c r="D1250" s="130" t="s">
        <v>5852</v>
      </c>
      <c r="E1250" s="130" t="s">
        <v>5709</v>
      </c>
      <c r="F1250" s="167">
        <v>250877000</v>
      </c>
      <c r="G1250" s="168">
        <v>228070000</v>
      </c>
      <c r="H1250" s="130">
        <v>87.745000000000005</v>
      </c>
      <c r="I1250" s="169"/>
      <c r="J1250" s="169"/>
      <c r="K1250" s="130" t="s">
        <v>13058</v>
      </c>
      <c r="L1250" s="130"/>
      <c r="M1250" s="130" t="s">
        <v>13120</v>
      </c>
      <c r="N1250" s="130"/>
      <c r="O1250" s="130" t="s">
        <v>13182</v>
      </c>
      <c r="P1250" s="130" t="s">
        <v>13132</v>
      </c>
      <c r="Q1250" s="130" t="s">
        <v>13183</v>
      </c>
      <c r="R1250" s="130" t="s">
        <v>13166</v>
      </c>
    </row>
    <row r="1251" spans="1:18" ht="19.5" hidden="1" customHeight="1">
      <c r="A1251" s="129">
        <v>15</v>
      </c>
      <c r="B1251" s="130" t="s">
        <v>13195</v>
      </c>
      <c r="C1251" s="130" t="s">
        <v>13196</v>
      </c>
      <c r="D1251" s="130" t="s">
        <v>5728</v>
      </c>
      <c r="E1251" s="130" t="s">
        <v>5709</v>
      </c>
      <c r="F1251" s="167">
        <v>736563556</v>
      </c>
      <c r="G1251" s="168">
        <v>669603233</v>
      </c>
      <c r="H1251" s="130">
        <v>87.745000000000005</v>
      </c>
      <c r="I1251" s="169">
        <v>44256042</v>
      </c>
      <c r="J1251" s="169">
        <v>626662853</v>
      </c>
      <c r="K1251" s="130" t="s">
        <v>13197</v>
      </c>
      <c r="L1251" s="130"/>
      <c r="M1251" s="130" t="s">
        <v>13198</v>
      </c>
      <c r="N1251" s="130"/>
      <c r="O1251" s="130" t="s">
        <v>13182</v>
      </c>
      <c r="P1251" s="130" t="s">
        <v>13199</v>
      </c>
      <c r="Q1251" s="130" t="s">
        <v>13200</v>
      </c>
      <c r="R1251" s="130" t="s">
        <v>13166</v>
      </c>
    </row>
    <row r="1252" spans="1:18" ht="19.5" hidden="1" customHeight="1">
      <c r="A1252" s="129">
        <v>31</v>
      </c>
      <c r="B1252" s="130" t="s">
        <v>13184</v>
      </c>
      <c r="C1252" s="130" t="s">
        <v>13185</v>
      </c>
      <c r="D1252" s="130" t="s">
        <v>5713</v>
      </c>
      <c r="E1252" s="130" t="s">
        <v>5709</v>
      </c>
      <c r="F1252" s="167">
        <v>508728690</v>
      </c>
      <c r="G1252" s="168">
        <v>462480627</v>
      </c>
      <c r="H1252" s="130">
        <v>87.745000000000005</v>
      </c>
      <c r="I1252" s="169">
        <v>19316313</v>
      </c>
      <c r="J1252" s="169">
        <v>463555569</v>
      </c>
      <c r="K1252" s="130" t="s">
        <v>5726</v>
      </c>
      <c r="L1252" s="130"/>
      <c r="M1252" s="130" t="s">
        <v>13183</v>
      </c>
      <c r="N1252" s="130"/>
      <c r="O1252" s="130"/>
      <c r="P1252" s="130" t="s">
        <v>13136</v>
      </c>
      <c r="Q1252" s="130" t="s">
        <v>13186</v>
      </c>
      <c r="R1252" s="130" t="s">
        <v>13166</v>
      </c>
    </row>
    <row r="1253" spans="1:18" ht="19.5" hidden="1" customHeight="1">
      <c r="A1253" s="129">
        <v>30</v>
      </c>
      <c r="B1253" s="130" t="s">
        <v>13187</v>
      </c>
      <c r="C1253" s="130" t="s">
        <v>13188</v>
      </c>
      <c r="D1253" s="130" t="s">
        <v>5713</v>
      </c>
      <c r="E1253" s="130" t="s">
        <v>5709</v>
      </c>
      <c r="F1253" s="167">
        <v>773361000</v>
      </c>
      <c r="G1253" s="168">
        <v>703055454</v>
      </c>
      <c r="H1253" s="130">
        <v>87.745000000000005</v>
      </c>
      <c r="I1253" s="169">
        <v>37142179</v>
      </c>
      <c r="J1253" s="169">
        <v>602638144</v>
      </c>
      <c r="K1253" s="130" t="s">
        <v>4757</v>
      </c>
      <c r="L1253" s="130"/>
      <c r="M1253" s="130" t="s">
        <v>13134</v>
      </c>
      <c r="N1253" s="130"/>
      <c r="O1253" s="130" t="s">
        <v>13189</v>
      </c>
      <c r="P1253" s="130" t="s">
        <v>13136</v>
      </c>
      <c r="Q1253" s="130" t="s">
        <v>13137</v>
      </c>
      <c r="R1253" s="130" t="s">
        <v>13166</v>
      </c>
    </row>
    <row r="1254" spans="1:18" ht="19.5" hidden="1" customHeight="1">
      <c r="A1254" s="129">
        <v>29</v>
      </c>
      <c r="B1254" s="130" t="s">
        <v>13190</v>
      </c>
      <c r="C1254" s="130" t="s">
        <v>13191</v>
      </c>
      <c r="D1254" s="130" t="s">
        <v>5713</v>
      </c>
      <c r="E1254" s="130" t="s">
        <v>5709</v>
      </c>
      <c r="F1254" s="167">
        <v>284000000</v>
      </c>
      <c r="G1254" s="168">
        <v>258181819</v>
      </c>
      <c r="H1254" s="130">
        <v>87.745000000000005</v>
      </c>
      <c r="I1254" s="169">
        <v>7968779</v>
      </c>
      <c r="J1254" s="169">
        <v>259698463</v>
      </c>
      <c r="K1254" s="130" t="s">
        <v>311</v>
      </c>
      <c r="L1254" s="130"/>
      <c r="M1254" s="130" t="s">
        <v>13134</v>
      </c>
      <c r="N1254" s="130"/>
      <c r="O1254" s="130" t="s">
        <v>13068</v>
      </c>
      <c r="P1254" s="130" t="s">
        <v>13136</v>
      </c>
      <c r="Q1254" s="130" t="s">
        <v>13137</v>
      </c>
      <c r="R1254" s="130" t="s">
        <v>13179</v>
      </c>
    </row>
    <row r="1255" spans="1:18" ht="19.5" hidden="1" customHeight="1">
      <c r="A1255" s="129">
        <v>28</v>
      </c>
      <c r="B1255" s="130" t="s">
        <v>13133</v>
      </c>
      <c r="C1255" s="130" t="s">
        <v>13192</v>
      </c>
      <c r="D1255" s="130" t="s">
        <v>5713</v>
      </c>
      <c r="E1255" s="130" t="s">
        <v>5711</v>
      </c>
      <c r="F1255" s="167">
        <v>9462503000</v>
      </c>
      <c r="G1255" s="168">
        <v>8602275455</v>
      </c>
      <c r="H1255" s="130">
        <v>85.995000000000005</v>
      </c>
      <c r="I1255" s="169">
        <v>581953586</v>
      </c>
      <c r="J1255" s="169">
        <v>8016214219</v>
      </c>
      <c r="K1255" s="130" t="s">
        <v>388</v>
      </c>
      <c r="L1255" s="130"/>
      <c r="M1255" s="130" t="s">
        <v>13134</v>
      </c>
      <c r="N1255" s="130" t="s">
        <v>13134</v>
      </c>
      <c r="O1255" s="130" t="s">
        <v>13135</v>
      </c>
      <c r="P1255" s="130" t="s">
        <v>13136</v>
      </c>
      <c r="Q1255" s="130" t="s">
        <v>13137</v>
      </c>
      <c r="R1255" s="130" t="s">
        <v>13030</v>
      </c>
    </row>
    <row r="1256" spans="1:18" ht="19.5" hidden="1" customHeight="1">
      <c r="A1256" s="129">
        <v>27</v>
      </c>
      <c r="B1256" s="130" t="s">
        <v>13193</v>
      </c>
      <c r="C1256" s="130" t="s">
        <v>13194</v>
      </c>
      <c r="D1256" s="130" t="s">
        <v>5713</v>
      </c>
      <c r="E1256" s="130" t="s">
        <v>5709</v>
      </c>
      <c r="F1256" s="167">
        <v>122455000</v>
      </c>
      <c r="G1256" s="168">
        <v>120116977</v>
      </c>
      <c r="H1256" s="130">
        <v>87.745000000000005</v>
      </c>
      <c r="I1256" s="169">
        <v>6736821</v>
      </c>
      <c r="J1256" s="169">
        <v>88763517</v>
      </c>
      <c r="K1256" s="130" t="s">
        <v>326</v>
      </c>
      <c r="L1256" s="130"/>
      <c r="M1256" s="130" t="s">
        <v>13134</v>
      </c>
      <c r="N1256" s="130"/>
      <c r="O1256" s="130" t="s">
        <v>13135</v>
      </c>
      <c r="P1256" s="130" t="s">
        <v>13140</v>
      </c>
      <c r="Q1256" s="130" t="s">
        <v>13141</v>
      </c>
      <c r="R1256" s="130" t="s">
        <v>13179</v>
      </c>
    </row>
    <row r="1257" spans="1:18" ht="19.5" hidden="1" customHeight="1">
      <c r="A1257" s="129">
        <v>26</v>
      </c>
      <c r="B1257" s="130" t="s">
        <v>13138</v>
      </c>
      <c r="C1257" s="130" t="s">
        <v>13139</v>
      </c>
      <c r="D1257" s="130" t="s">
        <v>5925</v>
      </c>
      <c r="E1257" s="130" t="s">
        <v>5711</v>
      </c>
      <c r="F1257" s="167">
        <v>10852099000</v>
      </c>
      <c r="G1257" s="168">
        <v>10134778721</v>
      </c>
      <c r="H1257" s="130">
        <v>81.394999999999996</v>
      </c>
      <c r="I1257" s="169">
        <v>657913701</v>
      </c>
      <c r="J1257" s="169"/>
      <c r="K1257" s="130" t="s">
        <v>326</v>
      </c>
      <c r="L1257" s="130"/>
      <c r="M1257" s="130" t="s">
        <v>13134</v>
      </c>
      <c r="N1257" s="130" t="s">
        <v>13134</v>
      </c>
      <c r="O1257" s="130" t="s">
        <v>13135</v>
      </c>
      <c r="P1257" s="130" t="s">
        <v>13140</v>
      </c>
      <c r="Q1257" s="130" t="s">
        <v>13141</v>
      </c>
      <c r="R1257" s="130" t="s">
        <v>12979</v>
      </c>
    </row>
    <row r="1258" spans="1:18" ht="19.5" hidden="1" customHeight="1">
      <c r="A1258" s="129">
        <v>25</v>
      </c>
      <c r="B1258" s="130" t="s">
        <v>14704</v>
      </c>
      <c r="C1258" s="130" t="s">
        <v>14705</v>
      </c>
      <c r="D1258" s="130" t="s">
        <v>5774</v>
      </c>
      <c r="E1258" s="130" t="s">
        <v>5709</v>
      </c>
      <c r="F1258" s="167">
        <v>453123000</v>
      </c>
      <c r="G1258" s="168">
        <v>411930000</v>
      </c>
      <c r="H1258" s="130">
        <v>87.745000000000005</v>
      </c>
      <c r="I1258" s="169">
        <v>27628096</v>
      </c>
      <c r="J1258" s="169">
        <v>389393061</v>
      </c>
      <c r="K1258" s="130" t="s">
        <v>330</v>
      </c>
      <c r="L1258" s="130"/>
      <c r="M1258" s="130" t="s">
        <v>13205</v>
      </c>
      <c r="N1258" s="130"/>
      <c r="O1258" s="130" t="s">
        <v>13124</v>
      </c>
      <c r="P1258" s="130" t="s">
        <v>13198</v>
      </c>
      <c r="Q1258" s="130" t="s">
        <v>13210</v>
      </c>
      <c r="R1258" s="130" t="s">
        <v>14706</v>
      </c>
    </row>
    <row r="1259" spans="1:18" ht="19.5" hidden="1" customHeight="1">
      <c r="A1259" s="129">
        <v>24</v>
      </c>
      <c r="B1259" s="130" t="s">
        <v>13201</v>
      </c>
      <c r="C1259" s="130" t="s">
        <v>13202</v>
      </c>
      <c r="D1259" s="130" t="s">
        <v>13203</v>
      </c>
      <c r="E1259" s="130" t="s">
        <v>5733</v>
      </c>
      <c r="F1259" s="167">
        <v>11200000</v>
      </c>
      <c r="G1259" s="168">
        <v>10181818</v>
      </c>
      <c r="H1259" s="130">
        <v>87.745000000000005</v>
      </c>
      <c r="I1259" s="169">
        <v>0</v>
      </c>
      <c r="J1259" s="169"/>
      <c r="K1259" s="130" t="s">
        <v>13204</v>
      </c>
      <c r="L1259" s="130" t="s">
        <v>13093</v>
      </c>
      <c r="M1259" s="130" t="s">
        <v>13205</v>
      </c>
      <c r="N1259" s="130"/>
      <c r="O1259" s="130" t="s">
        <v>13206</v>
      </c>
      <c r="P1259" s="130" t="s">
        <v>13199</v>
      </c>
      <c r="Q1259" s="130" t="s">
        <v>13200</v>
      </c>
      <c r="R1259" s="130" t="s">
        <v>13148</v>
      </c>
    </row>
    <row r="1260" spans="1:18" ht="19.5" hidden="1" customHeight="1">
      <c r="A1260" s="129">
        <v>23</v>
      </c>
      <c r="B1260" s="130" t="s">
        <v>13207</v>
      </c>
      <c r="C1260" s="130" t="s">
        <v>13208</v>
      </c>
      <c r="D1260" s="130" t="s">
        <v>9733</v>
      </c>
      <c r="E1260" s="130" t="s">
        <v>5730</v>
      </c>
      <c r="F1260" s="167"/>
      <c r="G1260" s="168"/>
      <c r="H1260" s="130"/>
      <c r="I1260" s="169"/>
      <c r="J1260" s="169"/>
      <c r="K1260" s="130" t="s">
        <v>13209</v>
      </c>
      <c r="L1260" s="130"/>
      <c r="M1260" s="130" t="s">
        <v>13210</v>
      </c>
      <c r="N1260" s="130"/>
      <c r="O1260" s="130"/>
      <c r="P1260" s="130" t="s">
        <v>13200</v>
      </c>
      <c r="Q1260" s="130" t="s">
        <v>13200</v>
      </c>
      <c r="R1260" s="130" t="s">
        <v>13166</v>
      </c>
    </row>
    <row r="1261" spans="1:18" ht="19.5" hidden="1" customHeight="1">
      <c r="A1261" s="129">
        <v>22</v>
      </c>
      <c r="B1261" s="130" t="s">
        <v>13211</v>
      </c>
      <c r="C1261" s="130" t="s">
        <v>13212</v>
      </c>
      <c r="D1261" s="130" t="s">
        <v>13213</v>
      </c>
      <c r="E1261" s="130" t="s">
        <v>5709</v>
      </c>
      <c r="F1261" s="167"/>
      <c r="G1261" s="168">
        <v>207590000</v>
      </c>
      <c r="H1261" s="130"/>
      <c r="I1261" s="169">
        <v>0</v>
      </c>
      <c r="J1261" s="169"/>
      <c r="K1261" s="130" t="s">
        <v>13214</v>
      </c>
      <c r="L1261" s="130"/>
      <c r="M1261" s="130" t="s">
        <v>13205</v>
      </c>
      <c r="N1261" s="130"/>
      <c r="O1261" s="130" t="s">
        <v>13059</v>
      </c>
      <c r="P1261" s="130" t="s">
        <v>13215</v>
      </c>
      <c r="Q1261" s="130" t="s">
        <v>13216</v>
      </c>
      <c r="R1261" s="130" t="s">
        <v>13179</v>
      </c>
    </row>
    <row r="1262" spans="1:18" ht="19.5" hidden="1" customHeight="1">
      <c r="A1262" s="129">
        <v>21</v>
      </c>
      <c r="B1262" s="130" t="s">
        <v>14707</v>
      </c>
      <c r="C1262" s="130" t="s">
        <v>14708</v>
      </c>
      <c r="D1262" s="130" t="s">
        <v>5713</v>
      </c>
      <c r="E1262" s="130" t="s">
        <v>5709</v>
      </c>
      <c r="F1262" s="167">
        <v>843076000</v>
      </c>
      <c r="G1262" s="168">
        <v>766432728</v>
      </c>
      <c r="H1262" s="130">
        <v>87.745000000000005</v>
      </c>
      <c r="I1262" s="169">
        <v>52172411</v>
      </c>
      <c r="J1262" s="169">
        <v>742969658</v>
      </c>
      <c r="K1262" s="130" t="s">
        <v>4621</v>
      </c>
      <c r="L1262" s="130"/>
      <c r="M1262" s="130" t="s">
        <v>13220</v>
      </c>
      <c r="N1262" s="130"/>
      <c r="O1262" s="130" t="s">
        <v>13136</v>
      </c>
      <c r="P1262" s="130" t="s">
        <v>13222</v>
      </c>
      <c r="Q1262" s="130" t="s">
        <v>13223</v>
      </c>
      <c r="R1262" s="130" t="s">
        <v>14709</v>
      </c>
    </row>
    <row r="1263" spans="1:18" ht="19.5" hidden="1" customHeight="1">
      <c r="A1263" s="129">
        <v>20</v>
      </c>
      <c r="B1263" s="130" t="s">
        <v>13217</v>
      </c>
      <c r="C1263" s="130" t="s">
        <v>13218</v>
      </c>
      <c r="D1263" s="130" t="s">
        <v>5728</v>
      </c>
      <c r="E1263" s="130" t="s">
        <v>5730</v>
      </c>
      <c r="F1263" s="167"/>
      <c r="G1263" s="168">
        <v>292430000</v>
      </c>
      <c r="H1263" s="130"/>
      <c r="I1263" s="169">
        <v>0</v>
      </c>
      <c r="J1263" s="169"/>
      <c r="K1263" s="130" t="s">
        <v>13219</v>
      </c>
      <c r="L1263" s="130"/>
      <c r="M1263" s="130" t="s">
        <v>13220</v>
      </c>
      <c r="N1263" s="130"/>
      <c r="O1263" s="130" t="s">
        <v>13221</v>
      </c>
      <c r="P1263" s="130" t="s">
        <v>13222</v>
      </c>
      <c r="Q1263" s="130" t="s">
        <v>13223</v>
      </c>
      <c r="R1263" s="130" t="s">
        <v>13224</v>
      </c>
    </row>
    <row r="1264" spans="1:18" ht="19.5" hidden="1" customHeight="1">
      <c r="A1264" s="129">
        <v>19</v>
      </c>
      <c r="B1264" s="130" t="s">
        <v>13225</v>
      </c>
      <c r="C1264" s="130" t="s">
        <v>13226</v>
      </c>
      <c r="D1264" s="130" t="s">
        <v>5855</v>
      </c>
      <c r="E1264" s="130" t="s">
        <v>5709</v>
      </c>
      <c r="F1264" s="167">
        <v>288643000</v>
      </c>
      <c r="G1264" s="168">
        <v>262402727</v>
      </c>
      <c r="H1264" s="130">
        <v>87.745000000000005</v>
      </c>
      <c r="I1264" s="169">
        <v>14682833</v>
      </c>
      <c r="J1264" s="169">
        <v>262636663</v>
      </c>
      <c r="K1264" s="130" t="s">
        <v>322</v>
      </c>
      <c r="L1264" s="130"/>
      <c r="M1264" s="130" t="s">
        <v>13220</v>
      </c>
      <c r="N1264" s="130"/>
      <c r="O1264" s="130" t="s">
        <v>13159</v>
      </c>
      <c r="P1264" s="130" t="s">
        <v>13222</v>
      </c>
      <c r="Q1264" s="130" t="s">
        <v>13223</v>
      </c>
      <c r="R1264" s="130" t="s">
        <v>13224</v>
      </c>
    </row>
    <row r="1265" spans="1:18" ht="19.5" hidden="1" customHeight="1">
      <c r="A1265" s="129">
        <v>13</v>
      </c>
      <c r="B1265" s="130" t="s">
        <v>14722</v>
      </c>
      <c r="C1265" s="130" t="s">
        <v>14723</v>
      </c>
      <c r="D1265" s="130" t="s">
        <v>5728</v>
      </c>
      <c r="E1265" s="130" t="s">
        <v>5709</v>
      </c>
      <c r="F1265" s="167">
        <v>736563556</v>
      </c>
      <c r="G1265" s="168">
        <v>669603233</v>
      </c>
      <c r="H1265" s="130">
        <v>87.745000000000005</v>
      </c>
      <c r="I1265" s="169">
        <v>44256042</v>
      </c>
      <c r="J1265" s="169">
        <v>626662853</v>
      </c>
      <c r="K1265" s="130" t="s">
        <v>13197</v>
      </c>
      <c r="L1265" s="130"/>
      <c r="M1265" s="130" t="s">
        <v>14719</v>
      </c>
      <c r="N1265" s="130"/>
      <c r="O1265" s="130" t="s">
        <v>13106</v>
      </c>
      <c r="P1265" s="130" t="s">
        <v>14724</v>
      </c>
      <c r="Q1265" s="130" t="s">
        <v>14725</v>
      </c>
      <c r="R1265" s="130" t="s">
        <v>14706</v>
      </c>
    </row>
    <row r="1266" spans="1:18" ht="19.5" hidden="1" customHeight="1">
      <c r="A1266" s="129">
        <v>30</v>
      </c>
      <c r="B1266" s="130" t="s">
        <v>14710</v>
      </c>
      <c r="C1266" s="130" t="s">
        <v>14711</v>
      </c>
      <c r="D1266" s="130" t="s">
        <v>5713</v>
      </c>
      <c r="E1266" s="130" t="s">
        <v>5709</v>
      </c>
      <c r="F1266" s="167">
        <v>1404808000</v>
      </c>
      <c r="G1266" s="168">
        <v>1277099000</v>
      </c>
      <c r="H1266" s="130">
        <v>86.745000000000005</v>
      </c>
      <c r="I1266" s="169">
        <v>79160659</v>
      </c>
      <c r="J1266" s="169">
        <v>1050370553</v>
      </c>
      <c r="K1266" s="130" t="s">
        <v>364</v>
      </c>
      <c r="L1266" s="130"/>
      <c r="M1266" s="130" t="s">
        <v>13229</v>
      </c>
      <c r="N1266" s="130"/>
      <c r="O1266" s="130" t="s">
        <v>13198</v>
      </c>
      <c r="P1266" s="130" t="s">
        <v>13231</v>
      </c>
      <c r="Q1266" s="130" t="s">
        <v>13232</v>
      </c>
      <c r="R1266" s="130" t="s">
        <v>14712</v>
      </c>
    </row>
    <row r="1267" spans="1:18" ht="19.5" hidden="1" customHeight="1">
      <c r="A1267" s="129">
        <v>29</v>
      </c>
      <c r="B1267" s="130" t="s">
        <v>14713</v>
      </c>
      <c r="C1267" s="130" t="s">
        <v>14714</v>
      </c>
      <c r="D1267" s="130" t="s">
        <v>5713</v>
      </c>
      <c r="E1267" s="130" t="s">
        <v>5709</v>
      </c>
      <c r="F1267" s="167">
        <v>2472872540</v>
      </c>
      <c r="G1267" s="168">
        <v>2293027596</v>
      </c>
      <c r="H1267" s="130">
        <v>86.745000000000005</v>
      </c>
      <c r="I1267" s="169">
        <v>150925843</v>
      </c>
      <c r="J1267" s="169">
        <v>2200226648</v>
      </c>
      <c r="K1267" s="130" t="s">
        <v>6579</v>
      </c>
      <c r="L1267" s="130"/>
      <c r="M1267" s="130" t="s">
        <v>13223</v>
      </c>
      <c r="N1267" s="130"/>
      <c r="O1267" s="130"/>
      <c r="P1267" s="130" t="s">
        <v>13231</v>
      </c>
      <c r="Q1267" s="130" t="s">
        <v>13232</v>
      </c>
      <c r="R1267" s="130" t="s">
        <v>14712</v>
      </c>
    </row>
    <row r="1268" spans="1:18" ht="19.5" hidden="1" customHeight="1">
      <c r="A1268" s="129">
        <v>28</v>
      </c>
      <c r="B1268" s="130" t="s">
        <v>13227</v>
      </c>
      <c r="C1268" s="130" t="s">
        <v>13228</v>
      </c>
      <c r="D1268" s="130" t="s">
        <v>14715</v>
      </c>
      <c r="E1268" s="130" t="s">
        <v>5733</v>
      </c>
      <c r="F1268" s="167">
        <v>156080000</v>
      </c>
      <c r="G1268" s="168">
        <v>141890910</v>
      </c>
      <c r="H1268" s="130">
        <v>87.745000000000005</v>
      </c>
      <c r="I1268" s="169">
        <v>7732888</v>
      </c>
      <c r="J1268" s="169"/>
      <c r="K1268" s="130" t="s">
        <v>4915</v>
      </c>
      <c r="L1268" s="130"/>
      <c r="M1268" s="130" t="s">
        <v>13229</v>
      </c>
      <c r="N1268" s="130"/>
      <c r="O1268" s="130" t="s">
        <v>13230</v>
      </c>
      <c r="P1268" s="130" t="s">
        <v>13231</v>
      </c>
      <c r="Q1268" s="130" t="s">
        <v>13232</v>
      </c>
      <c r="R1268" s="130" t="s">
        <v>13224</v>
      </c>
    </row>
    <row r="1269" spans="1:18" ht="19.5" hidden="1" customHeight="1">
      <c r="A1269" s="129">
        <v>27</v>
      </c>
      <c r="B1269" s="130" t="s">
        <v>14716</v>
      </c>
      <c r="C1269" s="130" t="s">
        <v>14717</v>
      </c>
      <c r="D1269" s="130" t="s">
        <v>6268</v>
      </c>
      <c r="E1269" s="130" t="s">
        <v>5709</v>
      </c>
      <c r="F1269" s="167">
        <v>69366000</v>
      </c>
      <c r="G1269" s="168">
        <v>63060000</v>
      </c>
      <c r="H1269" s="130">
        <v>87.745000000000005</v>
      </c>
      <c r="I1269" s="169">
        <v>1282762</v>
      </c>
      <c r="J1269" s="169"/>
      <c r="K1269" s="130" t="s">
        <v>420</v>
      </c>
      <c r="L1269" s="130"/>
      <c r="M1269" s="130" t="s">
        <v>13229</v>
      </c>
      <c r="N1269" s="130"/>
      <c r="O1269" s="130" t="s">
        <v>13198</v>
      </c>
      <c r="P1269" s="130" t="s">
        <v>14718</v>
      </c>
      <c r="Q1269" s="130" t="s">
        <v>14719</v>
      </c>
      <c r="R1269" s="130" t="s">
        <v>14712</v>
      </c>
    </row>
    <row r="1270" spans="1:18" ht="19.5" hidden="1" customHeight="1">
      <c r="A1270" s="129">
        <v>26</v>
      </c>
      <c r="B1270" s="130" t="s">
        <v>14720</v>
      </c>
      <c r="C1270" s="130" t="s">
        <v>14721</v>
      </c>
      <c r="D1270" s="130" t="s">
        <v>12134</v>
      </c>
      <c r="E1270" s="130" t="s">
        <v>5709</v>
      </c>
      <c r="F1270" s="167"/>
      <c r="G1270" s="168">
        <v>63060000</v>
      </c>
      <c r="H1270" s="130"/>
      <c r="I1270" s="169">
        <v>0</v>
      </c>
      <c r="J1270" s="169"/>
      <c r="K1270" s="130" t="s">
        <v>420</v>
      </c>
      <c r="L1270" s="130"/>
      <c r="M1270" s="130" t="s">
        <v>13229</v>
      </c>
      <c r="N1270" s="130"/>
      <c r="O1270" s="130" t="s">
        <v>13198</v>
      </c>
      <c r="P1270" s="130" t="s">
        <v>14718</v>
      </c>
      <c r="Q1270" s="130" t="s">
        <v>14719</v>
      </c>
      <c r="R1270" s="130" t="s">
        <v>14712</v>
      </c>
    </row>
    <row r="1271" spans="1:18" ht="19.5" hidden="1" customHeight="1">
      <c r="A1271" s="129">
        <v>25</v>
      </c>
      <c r="B1271" s="130" t="s">
        <v>14746</v>
      </c>
      <c r="C1271" s="130" t="s">
        <v>14747</v>
      </c>
      <c r="D1271" s="130" t="s">
        <v>6486</v>
      </c>
      <c r="E1271" s="130" t="s">
        <v>5709</v>
      </c>
      <c r="F1271" s="167">
        <v>162700000</v>
      </c>
      <c r="G1271" s="168">
        <v>147909091</v>
      </c>
      <c r="H1271" s="130">
        <v>87.745000000000005</v>
      </c>
      <c r="I1271" s="169">
        <v>7761783</v>
      </c>
      <c r="J1271" s="169"/>
      <c r="K1271" s="130" t="s">
        <v>388</v>
      </c>
      <c r="L1271" s="130"/>
      <c r="M1271" s="130" t="s">
        <v>14728</v>
      </c>
      <c r="N1271" s="130"/>
      <c r="O1271" s="130" t="s">
        <v>13222</v>
      </c>
      <c r="P1271" s="130" t="s">
        <v>14729</v>
      </c>
      <c r="Q1271" s="130" t="s">
        <v>14730</v>
      </c>
      <c r="R1271" s="130" t="s">
        <v>14748</v>
      </c>
    </row>
    <row r="1272" spans="1:18" ht="19.5" hidden="1" customHeight="1">
      <c r="A1272" s="129">
        <v>24</v>
      </c>
      <c r="B1272" s="130" t="s">
        <v>14726</v>
      </c>
      <c r="C1272" s="130" t="s">
        <v>14727</v>
      </c>
      <c r="D1272" s="130" t="s">
        <v>5713</v>
      </c>
      <c r="E1272" s="130" t="s">
        <v>5709</v>
      </c>
      <c r="F1272" s="167">
        <v>326900000</v>
      </c>
      <c r="G1272" s="168">
        <v>303281818</v>
      </c>
      <c r="H1272" s="130">
        <v>87.745000000000005</v>
      </c>
      <c r="I1272" s="169">
        <v>16306855</v>
      </c>
      <c r="J1272" s="169">
        <v>281502927</v>
      </c>
      <c r="K1272" s="130" t="s">
        <v>360</v>
      </c>
      <c r="L1272" s="130"/>
      <c r="M1272" s="130" t="s">
        <v>14728</v>
      </c>
      <c r="N1272" s="130"/>
      <c r="O1272" s="130" t="s">
        <v>13222</v>
      </c>
      <c r="P1272" s="130" t="s">
        <v>14729</v>
      </c>
      <c r="Q1272" s="130" t="s">
        <v>14730</v>
      </c>
      <c r="R1272" s="130" t="s">
        <v>14712</v>
      </c>
    </row>
    <row r="1273" spans="1:18" ht="19.5" hidden="1" customHeight="1">
      <c r="A1273" s="129">
        <v>23</v>
      </c>
      <c r="B1273" s="130" t="s">
        <v>14731</v>
      </c>
      <c r="C1273" s="130" t="s">
        <v>14732</v>
      </c>
      <c r="D1273" s="130" t="s">
        <v>5855</v>
      </c>
      <c r="E1273" s="130" t="s">
        <v>5709</v>
      </c>
      <c r="F1273" s="167">
        <v>637175000</v>
      </c>
      <c r="G1273" s="168">
        <v>579250000</v>
      </c>
      <c r="H1273" s="130">
        <v>87.745000000000005</v>
      </c>
      <c r="I1273" s="169">
        <v>28691039</v>
      </c>
      <c r="J1273" s="169">
        <v>560093675</v>
      </c>
      <c r="K1273" s="130" t="s">
        <v>14733</v>
      </c>
      <c r="L1273" s="130"/>
      <c r="M1273" s="130" t="s">
        <v>14728</v>
      </c>
      <c r="N1273" s="130"/>
      <c r="O1273" s="130" t="s">
        <v>14734</v>
      </c>
      <c r="P1273" s="130" t="s">
        <v>14729</v>
      </c>
      <c r="Q1273" s="130" t="s">
        <v>14730</v>
      </c>
      <c r="R1273" s="130" t="s">
        <v>14706</v>
      </c>
    </row>
    <row r="1274" spans="1:18" ht="19.5" hidden="1" customHeight="1">
      <c r="A1274" s="129">
        <v>22</v>
      </c>
      <c r="B1274" s="130" t="s">
        <v>14749</v>
      </c>
      <c r="C1274" s="130" t="s">
        <v>14750</v>
      </c>
      <c r="D1274" s="130" t="s">
        <v>6177</v>
      </c>
      <c r="E1274" s="130" t="s">
        <v>5709</v>
      </c>
      <c r="F1274" s="167">
        <v>483078430</v>
      </c>
      <c r="G1274" s="168">
        <v>447945455</v>
      </c>
      <c r="H1274" s="130">
        <v>87.745000000000005</v>
      </c>
      <c r="I1274" s="169">
        <v>25041992</v>
      </c>
      <c r="J1274" s="169">
        <v>436912589</v>
      </c>
      <c r="K1274" s="130" t="s">
        <v>14751</v>
      </c>
      <c r="L1274" s="130"/>
      <c r="M1274" s="130" t="s">
        <v>14729</v>
      </c>
      <c r="N1274" s="130"/>
      <c r="O1274" s="130"/>
      <c r="P1274" s="130" t="s">
        <v>14752</v>
      </c>
      <c r="Q1274" s="130" t="s">
        <v>14753</v>
      </c>
      <c r="R1274" s="130" t="s">
        <v>14748</v>
      </c>
    </row>
    <row r="1275" spans="1:18" ht="19.5" hidden="1" customHeight="1">
      <c r="A1275" s="129">
        <v>21</v>
      </c>
      <c r="B1275" s="130" t="s">
        <v>14735</v>
      </c>
      <c r="C1275" s="130" t="s">
        <v>14736</v>
      </c>
      <c r="D1275" s="130" t="s">
        <v>5713</v>
      </c>
      <c r="E1275" s="130" t="s">
        <v>5733</v>
      </c>
      <c r="F1275" s="167"/>
      <c r="G1275" s="168"/>
      <c r="H1275" s="130"/>
      <c r="I1275" s="169"/>
      <c r="J1275" s="169"/>
      <c r="K1275" s="130" t="s">
        <v>14737</v>
      </c>
      <c r="L1275" s="130"/>
      <c r="M1275" s="130" t="s">
        <v>14725</v>
      </c>
      <c r="N1275" s="130"/>
      <c r="O1275" s="130" t="s">
        <v>13222</v>
      </c>
      <c r="P1275" s="130" t="s">
        <v>14730</v>
      </c>
      <c r="Q1275" s="130" t="s">
        <v>14738</v>
      </c>
      <c r="R1275" s="130" t="s">
        <v>14712</v>
      </c>
    </row>
    <row r="1276" spans="1:18" ht="19.5" hidden="1" customHeight="1">
      <c r="A1276" s="129">
        <v>20</v>
      </c>
      <c r="B1276" s="130" t="s">
        <v>14739</v>
      </c>
      <c r="C1276" s="130" t="s">
        <v>14740</v>
      </c>
      <c r="D1276" s="130" t="s">
        <v>14741</v>
      </c>
      <c r="E1276" s="130" t="s">
        <v>5709</v>
      </c>
      <c r="F1276" s="167">
        <v>684469000</v>
      </c>
      <c r="G1276" s="168">
        <v>622244545</v>
      </c>
      <c r="H1276" s="130">
        <v>87.745000000000005</v>
      </c>
      <c r="I1276" s="169">
        <v>39560350</v>
      </c>
      <c r="J1276" s="169">
        <v>573447751</v>
      </c>
      <c r="K1276" s="130" t="s">
        <v>343</v>
      </c>
      <c r="L1276" s="130"/>
      <c r="M1276" s="130" t="s">
        <v>14728</v>
      </c>
      <c r="N1276" s="130"/>
      <c r="O1276" s="130" t="s">
        <v>14742</v>
      </c>
      <c r="P1276" s="130" t="s">
        <v>14738</v>
      </c>
      <c r="Q1276" s="130" t="s">
        <v>14743</v>
      </c>
      <c r="R1276" s="130" t="s">
        <v>14709</v>
      </c>
    </row>
    <row r="1277" spans="1:18" ht="19.5" hidden="1" customHeight="1">
      <c r="A1277" s="129">
        <v>19</v>
      </c>
      <c r="B1277" s="130" t="s">
        <v>14754</v>
      </c>
      <c r="C1277" s="130" t="s">
        <v>14755</v>
      </c>
      <c r="D1277" s="130" t="s">
        <v>14756</v>
      </c>
      <c r="E1277" s="130" t="s">
        <v>5709</v>
      </c>
      <c r="F1277" s="167">
        <v>193295000</v>
      </c>
      <c r="G1277" s="168">
        <v>175722728</v>
      </c>
      <c r="H1277" s="130">
        <v>87.745000000000005</v>
      </c>
      <c r="I1277" s="169">
        <v>10079292</v>
      </c>
      <c r="J1277" s="169"/>
      <c r="K1277" s="130" t="s">
        <v>4798</v>
      </c>
      <c r="L1277" s="130"/>
      <c r="M1277" s="130" t="s">
        <v>14728</v>
      </c>
      <c r="N1277" s="130"/>
      <c r="O1277" s="130" t="s">
        <v>13222</v>
      </c>
      <c r="P1277" s="130" t="s">
        <v>14757</v>
      </c>
      <c r="Q1277" s="130" t="s">
        <v>12907</v>
      </c>
      <c r="R1277" s="130" t="s">
        <v>14748</v>
      </c>
    </row>
    <row r="1278" spans="1:18" ht="19.5" hidden="1" customHeight="1">
      <c r="A1278" s="129">
        <v>18</v>
      </c>
      <c r="B1278" s="130" t="s">
        <v>14758</v>
      </c>
      <c r="C1278" s="130" t="s">
        <v>14759</v>
      </c>
      <c r="D1278" s="130" t="s">
        <v>5713</v>
      </c>
      <c r="E1278" s="130" t="s">
        <v>5709</v>
      </c>
      <c r="F1278" s="167">
        <v>1167000000</v>
      </c>
      <c r="G1278" s="168">
        <v>1060909090</v>
      </c>
      <c r="H1278" s="130">
        <v>86.745000000000005</v>
      </c>
      <c r="I1278" s="169">
        <v>56302431</v>
      </c>
      <c r="J1278" s="169">
        <v>998972463</v>
      </c>
      <c r="K1278" s="130" t="s">
        <v>12889</v>
      </c>
      <c r="L1278" s="130"/>
      <c r="M1278" s="130" t="s">
        <v>14760</v>
      </c>
      <c r="N1278" s="130"/>
      <c r="O1278" s="130" t="s">
        <v>13220</v>
      </c>
      <c r="P1278" s="130" t="s">
        <v>13236</v>
      </c>
      <c r="Q1278" s="130" t="s">
        <v>13237</v>
      </c>
      <c r="R1278" s="130" t="s">
        <v>14761</v>
      </c>
    </row>
    <row r="1279" spans="1:18" ht="19.5" hidden="1" customHeight="1">
      <c r="A1279" s="129">
        <v>17</v>
      </c>
      <c r="B1279" s="130" t="s">
        <v>13233</v>
      </c>
      <c r="C1279" s="130" t="s">
        <v>13234</v>
      </c>
      <c r="D1279" s="130" t="s">
        <v>5713</v>
      </c>
      <c r="E1279" s="130" t="s">
        <v>5730</v>
      </c>
      <c r="F1279" s="167"/>
      <c r="G1279" s="168"/>
      <c r="H1279" s="130"/>
      <c r="I1279" s="169"/>
      <c r="J1279" s="169"/>
      <c r="K1279" s="130" t="s">
        <v>13235</v>
      </c>
      <c r="L1279" s="130" t="s">
        <v>13136</v>
      </c>
      <c r="M1279" s="130" t="s">
        <v>13236</v>
      </c>
      <c r="N1279" s="130"/>
      <c r="O1279" s="130"/>
      <c r="P1279" s="130" t="s">
        <v>13236</v>
      </c>
      <c r="Q1279" s="130" t="s">
        <v>13237</v>
      </c>
      <c r="R1279" s="130" t="s">
        <v>13152</v>
      </c>
    </row>
    <row r="1280" spans="1:18" ht="19.5" hidden="1" customHeight="1">
      <c r="A1280" s="129">
        <v>16</v>
      </c>
      <c r="B1280" s="130" t="s">
        <v>14762</v>
      </c>
      <c r="C1280" s="130" t="s">
        <v>14763</v>
      </c>
      <c r="D1280" s="130" t="s">
        <v>5713</v>
      </c>
      <c r="E1280" s="130" t="s">
        <v>5709</v>
      </c>
      <c r="F1280" s="167">
        <v>687599000</v>
      </c>
      <c r="G1280" s="168">
        <v>625090000</v>
      </c>
      <c r="H1280" s="130">
        <v>87.745000000000005</v>
      </c>
      <c r="I1280" s="169">
        <v>24918639</v>
      </c>
      <c r="J1280" s="169">
        <v>548189008</v>
      </c>
      <c r="K1280" s="130" t="s">
        <v>339</v>
      </c>
      <c r="L1280" s="130"/>
      <c r="M1280" s="130" t="s">
        <v>14764</v>
      </c>
      <c r="N1280" s="130"/>
      <c r="O1280" s="130" t="s">
        <v>14765</v>
      </c>
      <c r="P1280" s="130" t="s">
        <v>14766</v>
      </c>
      <c r="Q1280" s="130" t="s">
        <v>14767</v>
      </c>
      <c r="R1280" s="130" t="s">
        <v>14761</v>
      </c>
    </row>
    <row r="1281" spans="1:18" ht="19.5" hidden="1" customHeight="1">
      <c r="A1281" s="129">
        <v>15</v>
      </c>
      <c r="B1281" s="130" t="s">
        <v>14768</v>
      </c>
      <c r="C1281" s="130" t="s">
        <v>14769</v>
      </c>
      <c r="D1281" s="130" t="s">
        <v>14770</v>
      </c>
      <c r="E1281" s="130" t="s">
        <v>5709</v>
      </c>
      <c r="F1281" s="167"/>
      <c r="G1281" s="168">
        <v>229604546</v>
      </c>
      <c r="H1281" s="130"/>
      <c r="I1281" s="169">
        <v>0</v>
      </c>
      <c r="J1281" s="169"/>
      <c r="K1281" s="130" t="s">
        <v>390</v>
      </c>
      <c r="L1281" s="130"/>
      <c r="M1281" s="130" t="s">
        <v>14764</v>
      </c>
      <c r="N1281" s="130"/>
      <c r="O1281" s="130" t="s">
        <v>14771</v>
      </c>
      <c r="P1281" s="130" t="s">
        <v>14772</v>
      </c>
      <c r="Q1281" s="130" t="s">
        <v>14773</v>
      </c>
      <c r="R1281" s="130" t="s">
        <v>14748</v>
      </c>
    </row>
    <row r="1282" spans="1:18" ht="19.5" hidden="1" customHeight="1">
      <c r="A1282" s="129">
        <v>14</v>
      </c>
      <c r="B1282" s="130" t="s">
        <v>14774</v>
      </c>
      <c r="C1282" s="130" t="s">
        <v>14769</v>
      </c>
      <c r="D1282" s="130" t="s">
        <v>14770</v>
      </c>
      <c r="E1282" s="130" t="s">
        <v>5709</v>
      </c>
      <c r="F1282" s="167"/>
      <c r="G1282" s="168">
        <v>229604546</v>
      </c>
      <c r="H1282" s="130"/>
      <c r="I1282" s="169">
        <v>0</v>
      </c>
      <c r="J1282" s="169"/>
      <c r="K1282" s="130" t="s">
        <v>390</v>
      </c>
      <c r="L1282" s="130"/>
      <c r="M1282" s="130" t="s">
        <v>14764</v>
      </c>
      <c r="N1282" s="130"/>
      <c r="O1282" s="130" t="s">
        <v>14771</v>
      </c>
      <c r="P1282" s="130" t="s">
        <v>14772</v>
      </c>
      <c r="Q1282" s="130" t="s">
        <v>14773</v>
      </c>
      <c r="R1282" s="130" t="s">
        <v>14748</v>
      </c>
    </row>
    <row r="1283" spans="1:18" ht="19.5" hidden="1" customHeight="1">
      <c r="A1283" s="129">
        <v>5</v>
      </c>
      <c r="B1283" s="130" t="s">
        <v>14788</v>
      </c>
      <c r="C1283" s="130" t="s">
        <v>14789</v>
      </c>
      <c r="D1283" s="130" t="s">
        <v>12645</v>
      </c>
      <c r="E1283" s="130" t="s">
        <v>5730</v>
      </c>
      <c r="F1283" s="167">
        <v>7920000000</v>
      </c>
      <c r="G1283" s="168">
        <v>7200000000</v>
      </c>
      <c r="H1283" s="130"/>
      <c r="I1283" s="169"/>
      <c r="J1283" s="169"/>
      <c r="K1283" s="130" t="s">
        <v>14790</v>
      </c>
      <c r="L1283" s="130" t="s">
        <v>13245</v>
      </c>
      <c r="M1283" s="130" t="s">
        <v>14791</v>
      </c>
      <c r="N1283" s="130" t="s">
        <v>14792</v>
      </c>
      <c r="O1283" s="130" t="s">
        <v>14793</v>
      </c>
      <c r="P1283" s="130" t="s">
        <v>14791</v>
      </c>
      <c r="Q1283" s="130" t="s">
        <v>14794</v>
      </c>
      <c r="R1283" s="130" t="s">
        <v>14795</v>
      </c>
    </row>
    <row r="1284" spans="1:18" ht="19.5" hidden="1" customHeight="1">
      <c r="A1284" s="129">
        <v>37</v>
      </c>
      <c r="B1284" s="130" t="s">
        <v>14775</v>
      </c>
      <c r="C1284" s="130" t="s">
        <v>14776</v>
      </c>
      <c r="D1284" s="130" t="s">
        <v>5728</v>
      </c>
      <c r="E1284" s="130" t="s">
        <v>5709</v>
      </c>
      <c r="F1284" s="167">
        <v>948552000</v>
      </c>
      <c r="G1284" s="168">
        <v>862320000</v>
      </c>
      <c r="H1284" s="130">
        <v>87.745000000000005</v>
      </c>
      <c r="I1284" s="169">
        <v>47135465</v>
      </c>
      <c r="J1284" s="169">
        <v>795164014</v>
      </c>
      <c r="K1284" s="130" t="s">
        <v>550</v>
      </c>
      <c r="L1284" s="130"/>
      <c r="M1284" s="130" t="s">
        <v>12906</v>
      </c>
      <c r="N1284" s="130"/>
      <c r="O1284" s="130" t="s">
        <v>14729</v>
      </c>
      <c r="P1284" s="130" t="s">
        <v>14777</v>
      </c>
      <c r="Q1284" s="130" t="s">
        <v>14778</v>
      </c>
      <c r="R1284" s="130" t="s">
        <v>14761</v>
      </c>
    </row>
    <row r="1285" spans="1:18" ht="19.5" hidden="1" customHeight="1">
      <c r="A1285" s="129">
        <v>36</v>
      </c>
      <c r="B1285" s="130" t="s">
        <v>12904</v>
      </c>
      <c r="C1285" s="130" t="s">
        <v>12905</v>
      </c>
      <c r="D1285" s="130" t="s">
        <v>5713</v>
      </c>
      <c r="E1285" s="130" t="s">
        <v>5711</v>
      </c>
      <c r="F1285" s="167">
        <v>41279786000</v>
      </c>
      <c r="G1285" s="168">
        <v>38889179075</v>
      </c>
      <c r="H1285" s="130"/>
      <c r="I1285" s="169"/>
      <c r="J1285" s="169"/>
      <c r="K1285" s="130" t="s">
        <v>326</v>
      </c>
      <c r="L1285" s="130"/>
      <c r="M1285" s="130" t="s">
        <v>12906</v>
      </c>
      <c r="N1285" s="130" t="s">
        <v>12742</v>
      </c>
      <c r="O1285" s="130" t="s">
        <v>12907</v>
      </c>
      <c r="P1285" s="130" t="s">
        <v>12908</v>
      </c>
      <c r="Q1285" s="130" t="s">
        <v>12909</v>
      </c>
      <c r="R1285" s="130" t="s">
        <v>12910</v>
      </c>
    </row>
    <row r="1286" spans="1:18" ht="19.5" hidden="1" customHeight="1">
      <c r="A1286" s="129">
        <v>35</v>
      </c>
      <c r="B1286" s="130" t="s">
        <v>14796</v>
      </c>
      <c r="C1286" s="130" t="s">
        <v>14797</v>
      </c>
      <c r="D1286" s="130" t="s">
        <v>5982</v>
      </c>
      <c r="E1286" s="130" t="s">
        <v>5709</v>
      </c>
      <c r="F1286" s="167">
        <v>420458000</v>
      </c>
      <c r="G1286" s="168">
        <v>382234546</v>
      </c>
      <c r="H1286" s="130">
        <v>87.745000000000005</v>
      </c>
      <c r="I1286" s="169">
        <v>18536259</v>
      </c>
      <c r="J1286" s="169">
        <v>368322219</v>
      </c>
      <c r="K1286" s="130" t="s">
        <v>313</v>
      </c>
      <c r="L1286" s="130"/>
      <c r="M1286" s="130" t="s">
        <v>12906</v>
      </c>
      <c r="N1286" s="130"/>
      <c r="O1286" s="130" t="s">
        <v>14798</v>
      </c>
      <c r="P1286" s="130" t="s">
        <v>14781</v>
      </c>
      <c r="Q1286" s="130" t="s">
        <v>14782</v>
      </c>
      <c r="R1286" s="130" t="s">
        <v>14799</v>
      </c>
    </row>
    <row r="1287" spans="1:18" ht="19.5" hidden="1" customHeight="1">
      <c r="A1287" s="129">
        <v>34</v>
      </c>
      <c r="B1287" s="130" t="s">
        <v>14779</v>
      </c>
      <c r="C1287" s="130" t="s">
        <v>14780</v>
      </c>
      <c r="D1287" s="130" t="s">
        <v>5982</v>
      </c>
      <c r="E1287" s="130" t="s">
        <v>5709</v>
      </c>
      <c r="F1287" s="167">
        <v>252565000</v>
      </c>
      <c r="G1287" s="168">
        <v>229604546</v>
      </c>
      <c r="H1287" s="130">
        <v>87.745000000000005</v>
      </c>
      <c r="I1287" s="169">
        <v>12895692</v>
      </c>
      <c r="J1287" s="169">
        <v>218904610</v>
      </c>
      <c r="K1287" s="130" t="s">
        <v>390</v>
      </c>
      <c r="L1287" s="130"/>
      <c r="M1287" s="130" t="s">
        <v>12906</v>
      </c>
      <c r="N1287" s="130"/>
      <c r="O1287" s="130" t="s">
        <v>13200</v>
      </c>
      <c r="P1287" s="130" t="s">
        <v>14781</v>
      </c>
      <c r="Q1287" s="130" t="s">
        <v>14782</v>
      </c>
      <c r="R1287" s="130" t="s">
        <v>14761</v>
      </c>
    </row>
    <row r="1288" spans="1:18" ht="19.5" hidden="1" customHeight="1">
      <c r="A1288" s="129">
        <v>33</v>
      </c>
      <c r="B1288" s="130" t="s">
        <v>14783</v>
      </c>
      <c r="C1288" s="130" t="s">
        <v>14723</v>
      </c>
      <c r="D1288" s="130" t="s">
        <v>5728</v>
      </c>
      <c r="E1288" s="130" t="s">
        <v>5709</v>
      </c>
      <c r="F1288" s="167">
        <v>736563556</v>
      </c>
      <c r="G1288" s="168">
        <v>669603233</v>
      </c>
      <c r="H1288" s="130">
        <v>87.745000000000005</v>
      </c>
      <c r="I1288" s="169">
        <v>44256042</v>
      </c>
      <c r="J1288" s="169">
        <v>626662853</v>
      </c>
      <c r="K1288" s="130" t="s">
        <v>13197</v>
      </c>
      <c r="L1288" s="130"/>
      <c r="M1288" s="130" t="s">
        <v>12906</v>
      </c>
      <c r="N1288" s="130"/>
      <c r="O1288" s="130" t="s">
        <v>13200</v>
      </c>
      <c r="P1288" s="130" t="s">
        <v>14781</v>
      </c>
      <c r="Q1288" s="130" t="s">
        <v>14782</v>
      </c>
      <c r="R1288" s="130" t="s">
        <v>14761</v>
      </c>
    </row>
    <row r="1289" spans="1:18" ht="19.5" hidden="1" customHeight="1">
      <c r="A1289" s="129">
        <v>32</v>
      </c>
      <c r="B1289" s="130" t="s">
        <v>14800</v>
      </c>
      <c r="C1289" s="130" t="s">
        <v>14801</v>
      </c>
      <c r="D1289" s="130" t="s">
        <v>9733</v>
      </c>
      <c r="E1289" s="130" t="s">
        <v>5730</v>
      </c>
      <c r="F1289" s="167"/>
      <c r="G1289" s="168"/>
      <c r="H1289" s="130"/>
      <c r="I1289" s="169"/>
      <c r="J1289" s="169"/>
      <c r="K1289" s="130" t="s">
        <v>13209</v>
      </c>
      <c r="L1289" s="130"/>
      <c r="M1289" s="130" t="s">
        <v>14778</v>
      </c>
      <c r="N1289" s="130"/>
      <c r="O1289" s="130"/>
      <c r="P1289" s="130" t="s">
        <v>14782</v>
      </c>
      <c r="Q1289" s="130" t="s">
        <v>14782</v>
      </c>
      <c r="R1289" s="130" t="s">
        <v>14802</v>
      </c>
    </row>
    <row r="1290" spans="1:18" ht="19.5" hidden="1" customHeight="1">
      <c r="A1290" s="129">
        <v>31</v>
      </c>
      <c r="B1290" s="130" t="s">
        <v>14803</v>
      </c>
      <c r="C1290" s="130" t="s">
        <v>14804</v>
      </c>
      <c r="D1290" s="130" t="s">
        <v>13039</v>
      </c>
      <c r="E1290" s="130" t="s">
        <v>5709</v>
      </c>
      <c r="F1290" s="167">
        <v>659944000</v>
      </c>
      <c r="G1290" s="168">
        <v>599949091</v>
      </c>
      <c r="H1290" s="130">
        <v>87.745000000000005</v>
      </c>
      <c r="I1290" s="169">
        <v>37315477</v>
      </c>
      <c r="J1290" s="169">
        <v>533120277</v>
      </c>
      <c r="K1290" s="130" t="s">
        <v>5715</v>
      </c>
      <c r="L1290" s="130"/>
      <c r="M1290" s="130" t="s">
        <v>13240</v>
      </c>
      <c r="N1290" s="130"/>
      <c r="O1290" s="130" t="s">
        <v>12907</v>
      </c>
      <c r="P1290" s="130" t="s">
        <v>13241</v>
      </c>
      <c r="Q1290" s="130" t="s">
        <v>13242</v>
      </c>
      <c r="R1290" s="130" t="s">
        <v>14802</v>
      </c>
    </row>
    <row r="1291" spans="1:18" ht="19.5" hidden="1" customHeight="1">
      <c r="A1291" s="129">
        <v>30</v>
      </c>
      <c r="B1291" s="130" t="s">
        <v>14805</v>
      </c>
      <c r="C1291" s="130" t="s">
        <v>14806</v>
      </c>
      <c r="D1291" s="130" t="s">
        <v>11960</v>
      </c>
      <c r="E1291" s="130" t="s">
        <v>5709</v>
      </c>
      <c r="F1291" s="167">
        <v>144100000</v>
      </c>
      <c r="G1291" s="168">
        <v>131000000</v>
      </c>
      <c r="H1291" s="130">
        <v>87.745000000000005</v>
      </c>
      <c r="I1291" s="169">
        <v>7675566</v>
      </c>
      <c r="J1291" s="169">
        <v>118962147</v>
      </c>
      <c r="K1291" s="130" t="s">
        <v>12364</v>
      </c>
      <c r="L1291" s="130"/>
      <c r="M1291" s="130" t="s">
        <v>13240</v>
      </c>
      <c r="N1291" s="130"/>
      <c r="O1291" s="130" t="s">
        <v>14807</v>
      </c>
      <c r="P1291" s="130" t="s">
        <v>13241</v>
      </c>
      <c r="Q1291" s="130" t="s">
        <v>13242</v>
      </c>
      <c r="R1291" s="130" t="s">
        <v>14802</v>
      </c>
    </row>
    <row r="1292" spans="1:18" ht="19.5" hidden="1" customHeight="1">
      <c r="A1292" s="129">
        <v>28</v>
      </c>
      <c r="B1292" s="130" t="s">
        <v>13238</v>
      </c>
      <c r="C1292" s="130" t="s">
        <v>14808</v>
      </c>
      <c r="D1292" s="130" t="s">
        <v>5713</v>
      </c>
      <c r="E1292" s="130" t="s">
        <v>5730</v>
      </c>
      <c r="F1292" s="167">
        <v>164616480</v>
      </c>
      <c r="G1292" s="168">
        <v>152705455</v>
      </c>
      <c r="H1292" s="130">
        <v>87.745000000000005</v>
      </c>
      <c r="I1292" s="169">
        <v>6436456</v>
      </c>
      <c r="J1292" s="169">
        <v>153730332</v>
      </c>
      <c r="K1292" s="130" t="s">
        <v>13235</v>
      </c>
      <c r="L1292" s="130" t="s">
        <v>13239</v>
      </c>
      <c r="M1292" s="130" t="s">
        <v>13240</v>
      </c>
      <c r="N1292" s="130"/>
      <c r="O1292" s="130" t="s">
        <v>12907</v>
      </c>
      <c r="P1292" s="130" t="s">
        <v>13241</v>
      </c>
      <c r="Q1292" s="130" t="s">
        <v>13242</v>
      </c>
      <c r="R1292" s="130" t="s">
        <v>13224</v>
      </c>
    </row>
    <row r="1293" spans="1:18" ht="19.5" hidden="1" customHeight="1">
      <c r="A1293" s="129">
        <v>27</v>
      </c>
      <c r="B1293" s="130" t="s">
        <v>14809</v>
      </c>
      <c r="C1293" s="130" t="s">
        <v>14810</v>
      </c>
      <c r="D1293" s="130" t="s">
        <v>14811</v>
      </c>
      <c r="E1293" s="130" t="s">
        <v>5709</v>
      </c>
      <c r="F1293" s="167">
        <v>918440000</v>
      </c>
      <c r="G1293" s="168">
        <v>834945455</v>
      </c>
      <c r="H1293" s="130">
        <v>87.745000000000005</v>
      </c>
      <c r="I1293" s="169">
        <v>51427277</v>
      </c>
      <c r="J1293" s="169">
        <v>710823284</v>
      </c>
      <c r="K1293" s="130" t="s">
        <v>364</v>
      </c>
      <c r="L1293" s="130"/>
      <c r="M1293" s="130" t="s">
        <v>13240</v>
      </c>
      <c r="N1293" s="130"/>
      <c r="O1293" s="130" t="s">
        <v>14772</v>
      </c>
      <c r="P1293" s="130" t="s">
        <v>13245</v>
      </c>
      <c r="Q1293" s="130" t="s">
        <v>13246</v>
      </c>
      <c r="R1293" s="130" t="s">
        <v>14802</v>
      </c>
    </row>
    <row r="1294" spans="1:18" ht="19.5" hidden="1" customHeight="1">
      <c r="A1294" s="129">
        <v>26</v>
      </c>
      <c r="B1294" s="130" t="s">
        <v>14812</v>
      </c>
      <c r="C1294" s="130" t="s">
        <v>14813</v>
      </c>
      <c r="D1294" s="130" t="s">
        <v>14811</v>
      </c>
      <c r="E1294" s="130" t="s">
        <v>5709</v>
      </c>
      <c r="F1294" s="167">
        <v>955900000</v>
      </c>
      <c r="G1294" s="168">
        <v>869000000</v>
      </c>
      <c r="H1294" s="130">
        <v>87.745000000000005</v>
      </c>
      <c r="I1294" s="169">
        <v>56722841</v>
      </c>
      <c r="J1294" s="169">
        <v>739665701</v>
      </c>
      <c r="K1294" s="130" t="s">
        <v>364</v>
      </c>
      <c r="L1294" s="130"/>
      <c r="M1294" s="130" t="s">
        <v>13240</v>
      </c>
      <c r="N1294" s="130"/>
      <c r="O1294" s="130" t="s">
        <v>14772</v>
      </c>
      <c r="P1294" s="130" t="s">
        <v>13245</v>
      </c>
      <c r="Q1294" s="130" t="s">
        <v>13246</v>
      </c>
      <c r="R1294" s="130" t="s">
        <v>14802</v>
      </c>
    </row>
    <row r="1295" spans="1:18" ht="19.5" hidden="1" customHeight="1">
      <c r="A1295" s="129">
        <v>24</v>
      </c>
      <c r="B1295" s="130" t="s">
        <v>14817</v>
      </c>
      <c r="C1295" s="130" t="s">
        <v>14818</v>
      </c>
      <c r="D1295" s="130" t="s">
        <v>13039</v>
      </c>
      <c r="E1295" s="130" t="s">
        <v>5709</v>
      </c>
      <c r="F1295" s="167">
        <v>494509000</v>
      </c>
      <c r="G1295" s="168">
        <v>449553637</v>
      </c>
      <c r="H1295" s="130">
        <v>87.745000000000005</v>
      </c>
      <c r="I1295" s="169">
        <v>27806915</v>
      </c>
      <c r="J1295" s="169">
        <v>423140178</v>
      </c>
      <c r="K1295" s="130" t="s">
        <v>390</v>
      </c>
      <c r="L1295" s="130"/>
      <c r="M1295" s="130" t="s">
        <v>13240</v>
      </c>
      <c r="N1295" s="130"/>
      <c r="O1295" s="130" t="s">
        <v>14798</v>
      </c>
      <c r="P1295" s="130" t="s">
        <v>13245</v>
      </c>
      <c r="Q1295" s="130" t="s">
        <v>13246</v>
      </c>
      <c r="R1295" s="130" t="s">
        <v>14802</v>
      </c>
    </row>
    <row r="1296" spans="1:18" ht="19.5" hidden="1" customHeight="1">
      <c r="A1296" s="129">
        <v>20</v>
      </c>
      <c r="B1296" s="130" t="s">
        <v>14823</v>
      </c>
      <c r="C1296" s="130" t="s">
        <v>14824</v>
      </c>
      <c r="D1296" s="130" t="s">
        <v>11960</v>
      </c>
      <c r="E1296" s="130" t="s">
        <v>5709</v>
      </c>
      <c r="F1296" s="167"/>
      <c r="G1296" s="168">
        <v>103030000</v>
      </c>
      <c r="H1296" s="130">
        <v>87.745000000000005</v>
      </c>
      <c r="I1296" s="169"/>
      <c r="J1296" s="169"/>
      <c r="K1296" s="130" t="s">
        <v>13058</v>
      </c>
      <c r="L1296" s="130"/>
      <c r="M1296" s="130" t="s">
        <v>13240</v>
      </c>
      <c r="N1296" s="130"/>
      <c r="O1296" s="130" t="s">
        <v>14825</v>
      </c>
      <c r="P1296" s="130" t="s">
        <v>13246</v>
      </c>
      <c r="Q1296" s="130" t="s">
        <v>14826</v>
      </c>
      <c r="R1296" s="130" t="s">
        <v>14827</v>
      </c>
    </row>
    <row r="1297" spans="1:18" ht="19.5" hidden="1" customHeight="1">
      <c r="A1297" s="129">
        <v>19</v>
      </c>
      <c r="B1297" s="130" t="s">
        <v>14828</v>
      </c>
      <c r="C1297" s="130" t="s">
        <v>14829</v>
      </c>
      <c r="D1297" s="130" t="s">
        <v>11917</v>
      </c>
      <c r="E1297" s="130" t="s">
        <v>5709</v>
      </c>
      <c r="F1297" s="167">
        <v>602770000</v>
      </c>
      <c r="G1297" s="168">
        <v>547972728</v>
      </c>
      <c r="H1297" s="130">
        <v>87.745000000000005</v>
      </c>
      <c r="I1297" s="169">
        <v>58118089</v>
      </c>
      <c r="J1297" s="169">
        <v>482770143</v>
      </c>
      <c r="K1297" s="130" t="s">
        <v>317</v>
      </c>
      <c r="L1297" s="130"/>
      <c r="M1297" s="130" t="s">
        <v>14830</v>
      </c>
      <c r="N1297" s="130"/>
      <c r="O1297" s="130" t="s">
        <v>14777</v>
      </c>
      <c r="P1297" s="130" t="s">
        <v>14793</v>
      </c>
      <c r="Q1297" s="130" t="s">
        <v>14831</v>
      </c>
      <c r="R1297" s="130" t="s">
        <v>14827</v>
      </c>
    </row>
    <row r="1298" spans="1:18" ht="19.5" hidden="1" customHeight="1">
      <c r="A1298" s="129">
        <v>18</v>
      </c>
      <c r="B1298" s="130" t="s">
        <v>14832</v>
      </c>
      <c r="C1298" s="130" t="s">
        <v>14833</v>
      </c>
      <c r="D1298" s="130" t="s">
        <v>11917</v>
      </c>
      <c r="E1298" s="130" t="s">
        <v>5709</v>
      </c>
      <c r="F1298" s="167">
        <v>477180000</v>
      </c>
      <c r="G1298" s="168">
        <v>433800000</v>
      </c>
      <c r="H1298" s="130">
        <v>87.745000000000005</v>
      </c>
      <c r="I1298" s="169">
        <v>69751318</v>
      </c>
      <c r="J1298" s="169">
        <v>360894595</v>
      </c>
      <c r="K1298" s="130" t="s">
        <v>384</v>
      </c>
      <c r="L1298" s="130"/>
      <c r="M1298" s="130" t="s">
        <v>14830</v>
      </c>
      <c r="N1298" s="130"/>
      <c r="O1298" s="130" t="s">
        <v>14834</v>
      </c>
      <c r="P1298" s="130" t="s">
        <v>14793</v>
      </c>
      <c r="Q1298" s="130" t="s">
        <v>14831</v>
      </c>
      <c r="R1298" s="130" t="s">
        <v>14827</v>
      </c>
    </row>
    <row r="1299" spans="1:18" ht="19.5" hidden="1" customHeight="1">
      <c r="A1299" s="129">
        <v>17</v>
      </c>
      <c r="B1299" s="130" t="s">
        <v>14835</v>
      </c>
      <c r="C1299" s="130" t="s">
        <v>14836</v>
      </c>
      <c r="D1299" s="130" t="s">
        <v>13021</v>
      </c>
      <c r="E1299" s="130" t="s">
        <v>5709</v>
      </c>
      <c r="F1299" s="167">
        <v>564243000</v>
      </c>
      <c r="G1299" s="168">
        <v>512948183</v>
      </c>
      <c r="H1299" s="130">
        <v>87.745000000000005</v>
      </c>
      <c r="I1299" s="169">
        <v>35791053</v>
      </c>
      <c r="J1299" s="169">
        <v>509701628</v>
      </c>
      <c r="K1299" s="130" t="s">
        <v>4621</v>
      </c>
      <c r="L1299" s="130"/>
      <c r="M1299" s="130" t="s">
        <v>14830</v>
      </c>
      <c r="N1299" s="130"/>
      <c r="O1299" s="130" t="s">
        <v>14777</v>
      </c>
      <c r="P1299" s="130" t="s">
        <v>14793</v>
      </c>
      <c r="Q1299" s="130" t="s">
        <v>14831</v>
      </c>
      <c r="R1299" s="130" t="s">
        <v>14827</v>
      </c>
    </row>
    <row r="1300" spans="1:18" ht="19.5" hidden="1" customHeight="1">
      <c r="A1300" s="129">
        <v>16</v>
      </c>
      <c r="B1300" s="130" t="s">
        <v>14837</v>
      </c>
      <c r="C1300" s="130" t="s">
        <v>14838</v>
      </c>
      <c r="D1300" s="130" t="s">
        <v>11917</v>
      </c>
      <c r="E1300" s="130" t="s">
        <v>5709</v>
      </c>
      <c r="F1300" s="167"/>
      <c r="G1300" s="168">
        <v>355085000</v>
      </c>
      <c r="H1300" s="130"/>
      <c r="I1300" s="169">
        <v>0</v>
      </c>
      <c r="J1300" s="169"/>
      <c r="K1300" s="130" t="s">
        <v>367</v>
      </c>
      <c r="L1300" s="130"/>
      <c r="M1300" s="130" t="s">
        <v>14830</v>
      </c>
      <c r="N1300" s="130"/>
      <c r="O1300" s="130" t="s">
        <v>14839</v>
      </c>
      <c r="P1300" s="130" t="s">
        <v>14793</v>
      </c>
      <c r="Q1300" s="130" t="s">
        <v>14831</v>
      </c>
      <c r="R1300" s="130" t="s">
        <v>14799</v>
      </c>
    </row>
    <row r="1301" spans="1:18" ht="19.5" hidden="1" customHeight="1">
      <c r="A1301" s="129">
        <v>15</v>
      </c>
      <c r="B1301" s="130" t="s">
        <v>14840</v>
      </c>
      <c r="C1301" s="130" t="s">
        <v>14841</v>
      </c>
      <c r="D1301" s="130" t="s">
        <v>13039</v>
      </c>
      <c r="E1301" s="130" t="s">
        <v>5709</v>
      </c>
      <c r="F1301" s="167">
        <v>957220000</v>
      </c>
      <c r="G1301" s="168">
        <v>870200000</v>
      </c>
      <c r="H1301" s="130">
        <v>87.745000000000005</v>
      </c>
      <c r="I1301" s="169">
        <v>84936060</v>
      </c>
      <c r="J1301" s="169">
        <v>762795226</v>
      </c>
      <c r="K1301" s="130" t="s">
        <v>507</v>
      </c>
      <c r="L1301" s="130"/>
      <c r="M1301" s="130" t="s">
        <v>14830</v>
      </c>
      <c r="N1301" s="130"/>
      <c r="O1301" s="130" t="s">
        <v>14781</v>
      </c>
      <c r="P1301" s="130" t="s">
        <v>14842</v>
      </c>
      <c r="Q1301" s="130" t="s">
        <v>14843</v>
      </c>
      <c r="R1301" s="130" t="s">
        <v>14799</v>
      </c>
    </row>
    <row r="1302" spans="1:18" ht="19.5" hidden="1" customHeight="1">
      <c r="A1302" s="129">
        <v>12</v>
      </c>
      <c r="B1302" s="130" t="s">
        <v>14849</v>
      </c>
      <c r="C1302" s="130" t="s">
        <v>14850</v>
      </c>
      <c r="D1302" s="130" t="s">
        <v>11917</v>
      </c>
      <c r="E1302" s="130" t="s">
        <v>5709</v>
      </c>
      <c r="F1302" s="167">
        <v>390593500</v>
      </c>
      <c r="G1302" s="168">
        <v>355085000</v>
      </c>
      <c r="H1302" s="130">
        <v>87.745000000000005</v>
      </c>
      <c r="I1302" s="169">
        <v>34103887</v>
      </c>
      <c r="J1302" s="169">
        <v>241691735</v>
      </c>
      <c r="K1302" s="130" t="s">
        <v>367</v>
      </c>
      <c r="L1302" s="130"/>
      <c r="M1302" s="130" t="s">
        <v>14846</v>
      </c>
      <c r="N1302" s="130"/>
      <c r="O1302" s="130" t="s">
        <v>14851</v>
      </c>
      <c r="P1302" s="130" t="s">
        <v>14847</v>
      </c>
      <c r="Q1302" s="130" t="s">
        <v>14848</v>
      </c>
      <c r="R1302" s="130" t="s">
        <v>14802</v>
      </c>
    </row>
    <row r="1303" spans="1:18" ht="19.5" hidden="1" customHeight="1">
      <c r="A1303" s="129">
        <v>11</v>
      </c>
      <c r="B1303" s="130" t="s">
        <v>14852</v>
      </c>
      <c r="C1303" s="130" t="s">
        <v>14853</v>
      </c>
      <c r="D1303" s="130" t="s">
        <v>14854</v>
      </c>
      <c r="E1303" s="130" t="s">
        <v>11837</v>
      </c>
      <c r="F1303" s="167"/>
      <c r="G1303" s="168"/>
      <c r="H1303" s="130"/>
      <c r="I1303" s="169"/>
      <c r="J1303" s="169"/>
      <c r="K1303" s="130" t="s">
        <v>14097</v>
      </c>
      <c r="L1303" s="130" t="s">
        <v>14842</v>
      </c>
      <c r="M1303" s="130" t="s">
        <v>14855</v>
      </c>
      <c r="N1303" s="130"/>
      <c r="O1303" s="130"/>
      <c r="P1303" s="130" t="s">
        <v>14855</v>
      </c>
      <c r="Q1303" s="130" t="s">
        <v>14855</v>
      </c>
      <c r="R1303" s="130" t="s">
        <v>14802</v>
      </c>
    </row>
    <row r="1304" spans="1:18" ht="19.5" hidden="1" customHeight="1">
      <c r="A1304" s="208">
        <v>13</v>
      </c>
      <c r="B1304" s="209" t="s">
        <v>14814</v>
      </c>
      <c r="C1304" s="209" t="s">
        <v>14815</v>
      </c>
      <c r="D1304" s="209" t="s">
        <v>5713</v>
      </c>
      <c r="E1304" s="209" t="s">
        <v>5709</v>
      </c>
      <c r="F1304" s="210">
        <v>2855160000</v>
      </c>
      <c r="G1304" s="211">
        <v>2595600000</v>
      </c>
      <c r="H1304" s="209">
        <v>86.745000000000005</v>
      </c>
      <c r="I1304" s="212">
        <v>145731217</v>
      </c>
      <c r="J1304" s="212">
        <v>2395278416</v>
      </c>
      <c r="K1304" s="209" t="s">
        <v>474</v>
      </c>
      <c r="L1304" s="209"/>
      <c r="M1304" s="209" t="s">
        <v>13240</v>
      </c>
      <c r="N1304" s="209"/>
      <c r="O1304" s="209" t="s">
        <v>14816</v>
      </c>
      <c r="P1304" s="209" t="s">
        <v>13245</v>
      </c>
      <c r="Q1304" s="209" t="s">
        <v>13246</v>
      </c>
      <c r="R1304" s="209" t="s">
        <v>14802</v>
      </c>
    </row>
    <row r="1305" spans="1:18" ht="19.5" hidden="1" customHeight="1">
      <c r="A1305" s="208">
        <v>11</v>
      </c>
      <c r="B1305" s="209" t="s">
        <v>14819</v>
      </c>
      <c r="C1305" s="209" t="s">
        <v>14820</v>
      </c>
      <c r="D1305" s="209" t="s">
        <v>14895</v>
      </c>
      <c r="E1305" s="209" t="s">
        <v>5709</v>
      </c>
      <c r="F1305" s="210">
        <v>600675000</v>
      </c>
      <c r="G1305" s="211">
        <v>546068182</v>
      </c>
      <c r="H1305" s="209">
        <v>87.745000000000005</v>
      </c>
      <c r="I1305" s="212">
        <v>27750073</v>
      </c>
      <c r="J1305" s="212">
        <v>518239959</v>
      </c>
      <c r="K1305" s="209" t="s">
        <v>343</v>
      </c>
      <c r="L1305" s="209"/>
      <c r="M1305" s="209" t="s">
        <v>13240</v>
      </c>
      <c r="N1305" s="209"/>
      <c r="O1305" s="209" t="s">
        <v>14821</v>
      </c>
      <c r="P1305" s="209" t="s">
        <v>13245</v>
      </c>
      <c r="Q1305" s="209" t="s">
        <v>13246</v>
      </c>
      <c r="R1305" s="209" t="s">
        <v>14802</v>
      </c>
    </row>
    <row r="1306" spans="1:18" ht="19.5" hidden="1" customHeight="1">
      <c r="A1306" s="208">
        <v>7</v>
      </c>
      <c r="B1306" s="209" t="s">
        <v>14786</v>
      </c>
      <c r="C1306" s="209" t="s">
        <v>14822</v>
      </c>
      <c r="D1306" s="209" t="s">
        <v>14787</v>
      </c>
      <c r="E1306" s="209" t="s">
        <v>5730</v>
      </c>
      <c r="F1306" s="210"/>
      <c r="G1306" s="211"/>
      <c r="H1306" s="209"/>
      <c r="I1306" s="212"/>
      <c r="J1306" s="212"/>
      <c r="K1306" s="209" t="s">
        <v>11301</v>
      </c>
      <c r="L1306" s="209" t="s">
        <v>12907</v>
      </c>
      <c r="M1306" s="209" t="s">
        <v>13246</v>
      </c>
      <c r="N1306" s="209"/>
      <c r="O1306" s="209"/>
      <c r="P1306" s="209" t="s">
        <v>13246</v>
      </c>
      <c r="Q1306" s="209" t="s">
        <v>13246</v>
      </c>
      <c r="R1306" s="209" t="s">
        <v>14761</v>
      </c>
    </row>
    <row r="1307" spans="1:18" ht="19.5" hidden="1" customHeight="1">
      <c r="A1307" s="208">
        <v>6</v>
      </c>
      <c r="B1307" s="209" t="s">
        <v>14784</v>
      </c>
      <c r="C1307" s="209" t="s">
        <v>14785</v>
      </c>
      <c r="D1307" s="209" t="s">
        <v>14896</v>
      </c>
      <c r="E1307" s="209" t="s">
        <v>5709</v>
      </c>
      <c r="F1307" s="210">
        <v>317218000</v>
      </c>
      <c r="G1307" s="211">
        <v>288380000</v>
      </c>
      <c r="H1307" s="209">
        <v>87.745000000000005</v>
      </c>
      <c r="I1307" s="212">
        <v>18481524</v>
      </c>
      <c r="J1307" s="212">
        <v>268023985</v>
      </c>
      <c r="K1307" s="209" t="s">
        <v>4965</v>
      </c>
      <c r="L1307" s="209"/>
      <c r="M1307" s="209" t="s">
        <v>13240</v>
      </c>
      <c r="N1307" s="209"/>
      <c r="O1307" s="209" t="s">
        <v>13222</v>
      </c>
      <c r="P1307" s="209" t="s">
        <v>13241</v>
      </c>
      <c r="Q1307" s="209" t="s">
        <v>13242</v>
      </c>
      <c r="R1307" s="209" t="s">
        <v>14748</v>
      </c>
    </row>
    <row r="1308" spans="1:18" ht="19.5" hidden="1" customHeight="1">
      <c r="A1308" s="208">
        <v>5</v>
      </c>
      <c r="B1308" s="209" t="s">
        <v>13243</v>
      </c>
      <c r="C1308" s="209" t="s">
        <v>13244</v>
      </c>
      <c r="D1308" s="209" t="s">
        <v>14897</v>
      </c>
      <c r="E1308" s="209" t="s">
        <v>5711</v>
      </c>
      <c r="F1308" s="210">
        <v>2215918000</v>
      </c>
      <c r="G1308" s="211">
        <v>2014470910</v>
      </c>
      <c r="H1308" s="209">
        <v>86.745000000000005</v>
      </c>
      <c r="I1308" s="212">
        <v>196655715</v>
      </c>
      <c r="J1308" s="212">
        <v>2014470910</v>
      </c>
      <c r="K1308" s="209" t="s">
        <v>326</v>
      </c>
      <c r="L1308" s="209"/>
      <c r="M1308" s="209" t="s">
        <v>13240</v>
      </c>
      <c r="N1308" s="209" t="s">
        <v>13240</v>
      </c>
      <c r="O1308" s="209" t="s">
        <v>13236</v>
      </c>
      <c r="P1308" s="209" t="s">
        <v>13245</v>
      </c>
      <c r="Q1308" s="209" t="s">
        <v>13246</v>
      </c>
      <c r="R1308" s="209" t="s">
        <v>13224</v>
      </c>
    </row>
    <row r="1309" spans="1:18" ht="19.5" hidden="1" customHeight="1">
      <c r="A1309" s="129">
        <v>15</v>
      </c>
      <c r="B1309" s="130" t="s">
        <v>14844</v>
      </c>
      <c r="C1309" s="130" t="s">
        <v>14845</v>
      </c>
      <c r="D1309" s="130" t="s">
        <v>5713</v>
      </c>
      <c r="E1309" s="130" t="s">
        <v>5709</v>
      </c>
      <c r="F1309" s="167">
        <v>156568720</v>
      </c>
      <c r="G1309" s="168">
        <v>145240000</v>
      </c>
      <c r="H1309" s="130">
        <v>87.745000000000005</v>
      </c>
      <c r="I1309" s="169"/>
      <c r="J1309" s="169"/>
      <c r="K1309" s="130" t="s">
        <v>114</v>
      </c>
      <c r="L1309" s="130"/>
      <c r="M1309" s="130" t="s">
        <v>14846</v>
      </c>
      <c r="N1309" s="130" t="s">
        <v>14846</v>
      </c>
      <c r="O1309" s="130" t="s">
        <v>13241</v>
      </c>
      <c r="P1309" s="130" t="s">
        <v>14847</v>
      </c>
      <c r="Q1309" s="130" t="s">
        <v>14848</v>
      </c>
      <c r="R1309" s="130" t="s">
        <v>14827</v>
      </c>
    </row>
    <row r="1310" spans="1:18" ht="19.5" hidden="1" customHeight="1">
      <c r="A1310" s="129">
        <v>14</v>
      </c>
      <c r="B1310" s="130" t="s">
        <v>14887</v>
      </c>
      <c r="C1310" s="130" t="s">
        <v>14888</v>
      </c>
      <c r="D1310" s="130" t="s">
        <v>6486</v>
      </c>
      <c r="E1310" s="130" t="s">
        <v>5709</v>
      </c>
      <c r="F1310" s="167">
        <v>564243000</v>
      </c>
      <c r="G1310" s="168">
        <v>512948183</v>
      </c>
      <c r="H1310" s="130">
        <v>87.745000000000005</v>
      </c>
      <c r="I1310" s="169">
        <v>35791053</v>
      </c>
      <c r="J1310" s="169">
        <v>509701628</v>
      </c>
      <c r="K1310" s="130" t="s">
        <v>4621</v>
      </c>
      <c r="L1310" s="130"/>
      <c r="M1310" s="130" t="s">
        <v>14883</v>
      </c>
      <c r="N1310" s="130" t="s">
        <v>14883</v>
      </c>
      <c r="O1310" s="130" t="s">
        <v>14793</v>
      </c>
      <c r="P1310" s="130" t="s">
        <v>14884</v>
      </c>
      <c r="Q1310" s="130" t="s">
        <v>14885</v>
      </c>
      <c r="R1310" s="130" t="s">
        <v>14886</v>
      </c>
    </row>
    <row r="1311" spans="1:18" ht="19.5" hidden="1" customHeight="1">
      <c r="A1311" s="129">
        <v>13</v>
      </c>
      <c r="B1311" s="130" t="s">
        <v>14881</v>
      </c>
      <c r="C1311" s="130" t="s">
        <v>14882</v>
      </c>
      <c r="D1311" s="130" t="s">
        <v>5713</v>
      </c>
      <c r="E1311" s="130" t="s">
        <v>5730</v>
      </c>
      <c r="F1311" s="167">
        <v>164616480</v>
      </c>
      <c r="G1311" s="168">
        <v>152705455</v>
      </c>
      <c r="H1311" s="130">
        <v>87.745000000000005</v>
      </c>
      <c r="I1311" s="169">
        <v>6436456</v>
      </c>
      <c r="J1311" s="169">
        <v>153730332</v>
      </c>
      <c r="K1311" s="130" t="s">
        <v>13235</v>
      </c>
      <c r="L1311" s="130" t="s">
        <v>13239</v>
      </c>
      <c r="M1311" s="130" t="s">
        <v>14883</v>
      </c>
      <c r="N1311" s="130"/>
      <c r="O1311" s="130" t="s">
        <v>13241</v>
      </c>
      <c r="P1311" s="130" t="s">
        <v>14884</v>
      </c>
      <c r="Q1311" s="130" t="s">
        <v>14885</v>
      </c>
      <c r="R1311" s="130" t="s">
        <v>14886</v>
      </c>
    </row>
    <row r="1312" spans="1:18" ht="19.5" hidden="1" customHeight="1">
      <c r="A1312" s="129">
        <v>12</v>
      </c>
      <c r="B1312" s="130" t="s">
        <v>14898</v>
      </c>
      <c r="C1312" s="130" t="s">
        <v>14899</v>
      </c>
      <c r="D1312" s="130" t="s">
        <v>5713</v>
      </c>
      <c r="E1312" s="130" t="s">
        <v>5709</v>
      </c>
      <c r="F1312" s="167">
        <v>125092000</v>
      </c>
      <c r="G1312" s="168">
        <v>113720000</v>
      </c>
      <c r="H1312" s="130">
        <v>87.745000000000005</v>
      </c>
      <c r="I1312" s="169"/>
      <c r="J1312" s="169"/>
      <c r="K1312" s="130" t="s">
        <v>452</v>
      </c>
      <c r="L1312" s="130"/>
      <c r="M1312" s="130" t="s">
        <v>14900</v>
      </c>
      <c r="N1312" s="130"/>
      <c r="O1312" s="130" t="s">
        <v>14901</v>
      </c>
      <c r="P1312" s="130" t="s">
        <v>14902</v>
      </c>
      <c r="Q1312" s="130" t="s">
        <v>14903</v>
      </c>
      <c r="R1312" s="130" t="s">
        <v>14904</v>
      </c>
    </row>
    <row r="1313" spans="1:18" ht="19.5" hidden="1" customHeight="1">
      <c r="A1313" s="129">
        <v>36</v>
      </c>
      <c r="B1313" s="130" t="s">
        <v>14905</v>
      </c>
      <c r="C1313" s="130" t="s">
        <v>14906</v>
      </c>
      <c r="D1313" s="130" t="s">
        <v>14907</v>
      </c>
      <c r="E1313" s="130" t="s">
        <v>5709</v>
      </c>
      <c r="F1313" s="167">
        <v>114851000</v>
      </c>
      <c r="G1313" s="168">
        <v>104410000</v>
      </c>
      <c r="H1313" s="130">
        <v>87.745000000000005</v>
      </c>
      <c r="I1313" s="169">
        <v>4251814</v>
      </c>
      <c r="J1313" s="169"/>
      <c r="K1313" s="130" t="s">
        <v>317</v>
      </c>
      <c r="L1313" s="130"/>
      <c r="M1313" s="130" t="s">
        <v>14908</v>
      </c>
      <c r="N1313" s="130"/>
      <c r="O1313" s="130" t="s">
        <v>14884</v>
      </c>
      <c r="P1313" s="130" t="s">
        <v>14909</v>
      </c>
      <c r="Q1313" s="130" t="s">
        <v>14910</v>
      </c>
      <c r="R1313" s="130" t="s">
        <v>14911</v>
      </c>
    </row>
    <row r="1314" spans="1:18" ht="19.5" hidden="1" customHeight="1">
      <c r="A1314" s="129">
        <v>35</v>
      </c>
      <c r="B1314" s="130" t="s">
        <v>14912</v>
      </c>
      <c r="C1314" s="130" t="s">
        <v>14913</v>
      </c>
      <c r="D1314" s="130" t="s">
        <v>6164</v>
      </c>
      <c r="E1314" s="130" t="s">
        <v>5709</v>
      </c>
      <c r="F1314" s="167">
        <v>2757523000</v>
      </c>
      <c r="G1314" s="168">
        <v>2506839091</v>
      </c>
      <c r="H1314" s="130">
        <v>86.745000000000005</v>
      </c>
      <c r="I1314" s="169">
        <v>112664133</v>
      </c>
      <c r="J1314" s="169">
        <v>2519894377</v>
      </c>
      <c r="K1314" s="130" t="s">
        <v>501</v>
      </c>
      <c r="L1314" s="130"/>
      <c r="M1314" s="130" t="s">
        <v>14908</v>
      </c>
      <c r="N1314" s="130"/>
      <c r="O1314" s="130" t="s">
        <v>14914</v>
      </c>
      <c r="P1314" s="130" t="s">
        <v>14915</v>
      </c>
      <c r="Q1314" s="130" t="s">
        <v>14858</v>
      </c>
      <c r="R1314" s="130" t="s">
        <v>14911</v>
      </c>
    </row>
    <row r="1315" spans="1:18" ht="19.5" hidden="1" customHeight="1">
      <c r="A1315" s="129">
        <v>34</v>
      </c>
      <c r="B1315" s="130" t="s">
        <v>14856</v>
      </c>
      <c r="C1315" s="130" t="s">
        <v>14857</v>
      </c>
      <c r="D1315" s="130" t="s">
        <v>14787</v>
      </c>
      <c r="E1315" s="130" t="s">
        <v>5730</v>
      </c>
      <c r="F1315" s="167"/>
      <c r="G1315" s="168"/>
      <c r="H1315" s="130"/>
      <c r="I1315" s="169"/>
      <c r="J1315" s="169"/>
      <c r="K1315" s="130" t="s">
        <v>11301</v>
      </c>
      <c r="L1315" s="130" t="s">
        <v>13241</v>
      </c>
      <c r="M1315" s="130" t="s">
        <v>14858</v>
      </c>
      <c r="N1315" s="130"/>
      <c r="O1315" s="130"/>
      <c r="P1315" s="130" t="s">
        <v>14858</v>
      </c>
      <c r="Q1315" s="130" t="s">
        <v>14858</v>
      </c>
      <c r="R1315" s="130" t="s">
        <v>14827</v>
      </c>
    </row>
    <row r="1316" spans="1:18" ht="19.5" hidden="1" customHeight="1">
      <c r="A1316" s="129">
        <v>33</v>
      </c>
      <c r="B1316" s="130" t="s">
        <v>14916</v>
      </c>
      <c r="C1316" s="130" t="s">
        <v>14917</v>
      </c>
      <c r="D1316" s="130" t="s">
        <v>5713</v>
      </c>
      <c r="E1316" s="130" t="s">
        <v>5709</v>
      </c>
      <c r="F1316" s="167">
        <v>1158400000</v>
      </c>
      <c r="G1316" s="168">
        <v>1074590000</v>
      </c>
      <c r="H1316" s="130">
        <v>86.745000000000005</v>
      </c>
      <c r="I1316" s="169">
        <v>69808951</v>
      </c>
      <c r="J1316" s="169">
        <v>993925859</v>
      </c>
      <c r="K1316" s="130" t="s">
        <v>360</v>
      </c>
      <c r="L1316" s="130"/>
      <c r="M1316" s="130" t="s">
        <v>14861</v>
      </c>
      <c r="N1316" s="130"/>
      <c r="O1316" s="130" t="s">
        <v>14892</v>
      </c>
      <c r="P1316" s="130" t="s">
        <v>14918</v>
      </c>
      <c r="Q1316" s="130" t="s">
        <v>14919</v>
      </c>
      <c r="R1316" s="130" t="s">
        <v>14920</v>
      </c>
    </row>
    <row r="1317" spans="1:18" ht="19.5" hidden="1" customHeight="1">
      <c r="A1317" s="129">
        <v>32</v>
      </c>
      <c r="B1317" s="130" t="s">
        <v>14921</v>
      </c>
      <c r="C1317" s="130" t="s">
        <v>14922</v>
      </c>
      <c r="D1317" s="130" t="s">
        <v>5728</v>
      </c>
      <c r="E1317" s="130" t="s">
        <v>5709</v>
      </c>
      <c r="F1317" s="167">
        <v>769519000</v>
      </c>
      <c r="G1317" s="168">
        <v>699562728</v>
      </c>
      <c r="H1317" s="130">
        <v>87.745000000000005</v>
      </c>
      <c r="I1317" s="169">
        <v>36082722</v>
      </c>
      <c r="J1317" s="169">
        <v>663726573</v>
      </c>
      <c r="K1317" s="130" t="s">
        <v>14923</v>
      </c>
      <c r="L1317" s="130"/>
      <c r="M1317" s="130"/>
      <c r="N1317" s="130"/>
      <c r="O1317" s="130"/>
      <c r="P1317" s="130" t="s">
        <v>14919</v>
      </c>
      <c r="Q1317" s="130" t="s">
        <v>14893</v>
      </c>
      <c r="R1317" s="130" t="s">
        <v>14920</v>
      </c>
    </row>
    <row r="1318" spans="1:18" ht="19.5" hidden="1" customHeight="1">
      <c r="A1318" s="129">
        <v>31</v>
      </c>
      <c r="B1318" s="130" t="s">
        <v>14924</v>
      </c>
      <c r="C1318" s="130" t="s">
        <v>14925</v>
      </c>
      <c r="D1318" s="130" t="s">
        <v>6070</v>
      </c>
      <c r="E1318" s="130" t="s">
        <v>5709</v>
      </c>
      <c r="F1318" s="167">
        <v>1441088000</v>
      </c>
      <c r="G1318" s="168">
        <v>1310080000</v>
      </c>
      <c r="H1318" s="130">
        <v>86.745000000000005</v>
      </c>
      <c r="I1318" s="169">
        <v>75960219</v>
      </c>
      <c r="J1318" s="169">
        <v>1082337688</v>
      </c>
      <c r="K1318" s="130" t="s">
        <v>4814</v>
      </c>
      <c r="L1318" s="130"/>
      <c r="M1318" s="130" t="s">
        <v>14861</v>
      </c>
      <c r="N1318" s="130"/>
      <c r="O1318" s="130" t="s">
        <v>14884</v>
      </c>
      <c r="P1318" s="130" t="s">
        <v>14919</v>
      </c>
      <c r="Q1318" s="130" t="s">
        <v>14893</v>
      </c>
      <c r="R1318" s="130" t="s">
        <v>14920</v>
      </c>
    </row>
    <row r="1319" spans="1:18" ht="19.5" hidden="1" customHeight="1">
      <c r="A1319" s="129">
        <v>30</v>
      </c>
      <c r="B1319" s="130" t="s">
        <v>14859</v>
      </c>
      <c r="C1319" s="130" t="s">
        <v>14860</v>
      </c>
      <c r="D1319" s="130" t="s">
        <v>5713</v>
      </c>
      <c r="E1319" s="130" t="s">
        <v>5709</v>
      </c>
      <c r="F1319" s="167">
        <v>6867010000</v>
      </c>
      <c r="G1319" s="168">
        <v>6242736364</v>
      </c>
      <c r="H1319" s="130">
        <v>85.995000000000005</v>
      </c>
      <c r="I1319" s="169">
        <v>386493024</v>
      </c>
      <c r="J1319" s="169">
        <v>5987901581</v>
      </c>
      <c r="K1319" s="130" t="s">
        <v>1191</v>
      </c>
      <c r="L1319" s="130"/>
      <c r="M1319" s="130" t="s">
        <v>14861</v>
      </c>
      <c r="N1319" s="130" t="s">
        <v>14861</v>
      </c>
      <c r="O1319" s="130" t="s">
        <v>14862</v>
      </c>
      <c r="P1319" s="130" t="s">
        <v>14863</v>
      </c>
      <c r="Q1319" s="130" t="s">
        <v>14864</v>
      </c>
      <c r="R1319" s="130" t="s">
        <v>14799</v>
      </c>
    </row>
    <row r="1320" spans="1:18" ht="19.5" hidden="1" customHeight="1">
      <c r="A1320" s="129">
        <v>29</v>
      </c>
      <c r="B1320" s="130" t="s">
        <v>14889</v>
      </c>
      <c r="C1320" s="130" t="s">
        <v>14890</v>
      </c>
      <c r="D1320" s="130" t="s">
        <v>14891</v>
      </c>
      <c r="E1320" s="130" t="s">
        <v>5709</v>
      </c>
      <c r="F1320" s="167">
        <v>901350000</v>
      </c>
      <c r="G1320" s="168">
        <v>819409091</v>
      </c>
      <c r="H1320" s="130">
        <v>87.745000000000005</v>
      </c>
      <c r="I1320" s="169">
        <v>56139504</v>
      </c>
      <c r="J1320" s="169">
        <v>735596632</v>
      </c>
      <c r="K1320" s="130" t="s">
        <v>343</v>
      </c>
      <c r="L1320" s="130"/>
      <c r="M1320" s="130" t="s">
        <v>14861</v>
      </c>
      <c r="N1320" s="130"/>
      <c r="O1320" s="130" t="s">
        <v>14892</v>
      </c>
      <c r="P1320" s="130" t="s">
        <v>14893</v>
      </c>
      <c r="Q1320" s="130" t="s">
        <v>14894</v>
      </c>
      <c r="R1320" s="130" t="s">
        <v>14886</v>
      </c>
    </row>
    <row r="1321" spans="1:18" ht="19.5" hidden="1" customHeight="1">
      <c r="A1321" s="129">
        <v>28</v>
      </c>
      <c r="B1321" s="130" t="s">
        <v>14926</v>
      </c>
      <c r="C1321" s="130" t="s">
        <v>14927</v>
      </c>
      <c r="D1321" s="130" t="s">
        <v>5728</v>
      </c>
      <c r="E1321" s="130" t="s">
        <v>5733</v>
      </c>
      <c r="F1321" s="167">
        <v>2300000000</v>
      </c>
      <c r="G1321" s="168">
        <v>2090909091</v>
      </c>
      <c r="H1321" s="130">
        <v>85</v>
      </c>
      <c r="I1321" s="169">
        <v>0</v>
      </c>
      <c r="J1321" s="169"/>
      <c r="K1321" s="130" t="s">
        <v>14928</v>
      </c>
      <c r="L1321" s="130"/>
      <c r="M1321" s="130" t="s">
        <v>14861</v>
      </c>
      <c r="N1321" s="130"/>
      <c r="O1321" s="130" t="s">
        <v>14929</v>
      </c>
      <c r="P1321" s="130" t="s">
        <v>14930</v>
      </c>
      <c r="Q1321" s="130" t="s">
        <v>14931</v>
      </c>
      <c r="R1321" s="130" t="s">
        <v>14920</v>
      </c>
    </row>
    <row r="1322" spans="1:18" ht="19.5" hidden="1" customHeight="1">
      <c r="A1322" s="129">
        <v>27</v>
      </c>
      <c r="B1322" s="130" t="s">
        <v>14932</v>
      </c>
      <c r="C1322" s="130" t="s">
        <v>14933</v>
      </c>
      <c r="D1322" s="130" t="s">
        <v>5713</v>
      </c>
      <c r="E1322" s="130" t="s">
        <v>5709</v>
      </c>
      <c r="F1322" s="167">
        <v>176280000</v>
      </c>
      <c r="G1322" s="168">
        <v>163525454</v>
      </c>
      <c r="H1322" s="130">
        <v>87.745000000000005</v>
      </c>
      <c r="I1322" s="169"/>
      <c r="J1322" s="169"/>
      <c r="K1322" s="130" t="s">
        <v>360</v>
      </c>
      <c r="L1322" s="130"/>
      <c r="M1322" s="130" t="s">
        <v>14934</v>
      </c>
      <c r="N1322" s="130"/>
      <c r="O1322" s="130" t="s">
        <v>14909</v>
      </c>
      <c r="P1322" s="130" t="s">
        <v>14935</v>
      </c>
      <c r="Q1322" s="130" t="s">
        <v>14867</v>
      </c>
      <c r="R1322" s="130" t="s">
        <v>14936</v>
      </c>
    </row>
    <row r="1323" spans="1:18" ht="19.5" hidden="1" customHeight="1">
      <c r="A1323" s="129">
        <v>26</v>
      </c>
      <c r="B1323" s="130" t="s">
        <v>14937</v>
      </c>
      <c r="C1323" s="130" t="s">
        <v>14938</v>
      </c>
      <c r="D1323" s="130" t="s">
        <v>5713</v>
      </c>
      <c r="E1323" s="130" t="s">
        <v>5709</v>
      </c>
      <c r="F1323" s="167">
        <v>179440000</v>
      </c>
      <c r="G1323" s="168">
        <v>166460000</v>
      </c>
      <c r="H1323" s="130">
        <v>87.745000000000005</v>
      </c>
      <c r="I1323" s="169"/>
      <c r="J1323" s="169"/>
      <c r="K1323" s="130" t="s">
        <v>360</v>
      </c>
      <c r="L1323" s="130"/>
      <c r="M1323" s="130" t="s">
        <v>14934</v>
      </c>
      <c r="N1323" s="130"/>
      <c r="O1323" s="130" t="s">
        <v>14909</v>
      </c>
      <c r="P1323" s="130" t="s">
        <v>14935</v>
      </c>
      <c r="Q1323" s="130" t="s">
        <v>14867</v>
      </c>
      <c r="R1323" s="130" t="s">
        <v>14936</v>
      </c>
    </row>
    <row r="1324" spans="1:18" ht="19.5" hidden="1" customHeight="1">
      <c r="A1324" s="129">
        <v>25</v>
      </c>
      <c r="B1324" s="130" t="s">
        <v>14939</v>
      </c>
      <c r="C1324" s="130" t="s">
        <v>14940</v>
      </c>
      <c r="D1324" s="130" t="s">
        <v>5713</v>
      </c>
      <c r="E1324" s="130" t="s">
        <v>5709</v>
      </c>
      <c r="F1324" s="167">
        <v>1600994000</v>
      </c>
      <c r="G1324" s="168">
        <v>1455449090</v>
      </c>
      <c r="H1324" s="130">
        <v>86.745000000000005</v>
      </c>
      <c r="I1324" s="169">
        <v>84723542</v>
      </c>
      <c r="J1324" s="169">
        <v>1406485307</v>
      </c>
      <c r="K1324" s="130" t="s">
        <v>12260</v>
      </c>
      <c r="L1324" s="130"/>
      <c r="M1324" s="130" t="s">
        <v>14934</v>
      </c>
      <c r="N1324" s="130"/>
      <c r="O1324" s="130" t="s">
        <v>14909</v>
      </c>
      <c r="P1324" s="130" t="s">
        <v>14935</v>
      </c>
      <c r="Q1324" s="130" t="s">
        <v>14867</v>
      </c>
      <c r="R1324" s="130" t="s">
        <v>14936</v>
      </c>
    </row>
    <row r="1325" spans="1:18" ht="19.5" hidden="1" customHeight="1">
      <c r="A1325" s="129">
        <v>24</v>
      </c>
      <c r="B1325" s="130" t="s">
        <v>14865</v>
      </c>
      <c r="C1325" s="130" t="s">
        <v>14866</v>
      </c>
      <c r="D1325" s="130" t="s">
        <v>5728</v>
      </c>
      <c r="E1325" s="130" t="s">
        <v>5733</v>
      </c>
      <c r="F1325" s="167"/>
      <c r="G1325" s="168">
        <v>1200000000</v>
      </c>
      <c r="H1325" s="130"/>
      <c r="I1325" s="169"/>
      <c r="J1325" s="169"/>
      <c r="K1325" s="130" t="s">
        <v>11865</v>
      </c>
      <c r="L1325" s="130" t="s">
        <v>14831</v>
      </c>
      <c r="M1325" s="130" t="s">
        <v>14867</v>
      </c>
      <c r="N1325" s="130"/>
      <c r="O1325" s="130"/>
      <c r="P1325" s="130" t="s">
        <v>14867</v>
      </c>
      <c r="Q1325" s="130" t="s">
        <v>14867</v>
      </c>
      <c r="R1325" s="130" t="s">
        <v>14799</v>
      </c>
    </row>
    <row r="1326" spans="1:18" ht="19.5" hidden="1" customHeight="1">
      <c r="A1326" s="129">
        <v>23</v>
      </c>
      <c r="B1326" s="130" t="s">
        <v>14941</v>
      </c>
      <c r="C1326" s="130" t="s">
        <v>14942</v>
      </c>
      <c r="D1326" s="130" t="s">
        <v>7162</v>
      </c>
      <c r="E1326" s="130" t="s">
        <v>5709</v>
      </c>
      <c r="F1326" s="167">
        <v>1635659000</v>
      </c>
      <c r="G1326" s="168">
        <v>1486962728</v>
      </c>
      <c r="H1326" s="130">
        <v>86.745000000000005</v>
      </c>
      <c r="I1326" s="169">
        <v>74121857</v>
      </c>
      <c r="J1326" s="169">
        <v>1394739928</v>
      </c>
      <c r="K1326" s="130" t="s">
        <v>343</v>
      </c>
      <c r="L1326" s="130"/>
      <c r="M1326" s="130" t="s">
        <v>14934</v>
      </c>
      <c r="N1326" s="130"/>
      <c r="O1326" s="130" t="s">
        <v>14943</v>
      </c>
      <c r="P1326" s="130" t="s">
        <v>14944</v>
      </c>
      <c r="Q1326" s="130" t="s">
        <v>14945</v>
      </c>
      <c r="R1326" s="130" t="s">
        <v>14936</v>
      </c>
    </row>
    <row r="1327" spans="1:18" ht="19.5" hidden="1" customHeight="1">
      <c r="A1327" s="129">
        <v>22</v>
      </c>
      <c r="B1327" s="130" t="s">
        <v>14946</v>
      </c>
      <c r="C1327" s="130" t="s">
        <v>14947</v>
      </c>
      <c r="D1327" s="130" t="s">
        <v>14948</v>
      </c>
      <c r="E1327" s="130" t="s">
        <v>5709</v>
      </c>
      <c r="F1327" s="167">
        <v>480590000</v>
      </c>
      <c r="G1327" s="168">
        <v>436900000</v>
      </c>
      <c r="H1327" s="130">
        <v>87.745000000000005</v>
      </c>
      <c r="I1327" s="169">
        <v>23518994</v>
      </c>
      <c r="J1327" s="169">
        <v>414507938</v>
      </c>
      <c r="K1327" s="130" t="s">
        <v>14949</v>
      </c>
      <c r="L1327" s="130"/>
      <c r="M1327" s="130" t="s">
        <v>14878</v>
      </c>
      <c r="N1327" s="130"/>
      <c r="O1327" s="130" t="s">
        <v>14863</v>
      </c>
      <c r="P1327" s="130" t="s">
        <v>14950</v>
      </c>
      <c r="Q1327" s="130" t="s">
        <v>14951</v>
      </c>
      <c r="R1327" s="130" t="s">
        <v>14952</v>
      </c>
    </row>
    <row r="1328" spans="1:18" ht="19.5" hidden="1" customHeight="1">
      <c r="A1328" s="129">
        <v>40</v>
      </c>
      <c r="B1328" s="130" t="s">
        <v>15007</v>
      </c>
      <c r="C1328" s="130" t="s">
        <v>15008</v>
      </c>
      <c r="D1328" s="130" t="s">
        <v>15009</v>
      </c>
      <c r="E1328" s="130" t="s">
        <v>5709</v>
      </c>
      <c r="F1328" s="167"/>
      <c r="G1328" s="168">
        <v>436900000</v>
      </c>
      <c r="H1328" s="130"/>
      <c r="I1328" s="169">
        <v>0</v>
      </c>
      <c r="J1328" s="169"/>
      <c r="K1328" s="130" t="s">
        <v>14949</v>
      </c>
      <c r="L1328" s="130"/>
      <c r="M1328" s="130" t="s">
        <v>14878</v>
      </c>
      <c r="N1328" s="130"/>
      <c r="O1328" s="130" t="s">
        <v>14863</v>
      </c>
      <c r="P1328" s="130" t="s">
        <v>14950</v>
      </c>
      <c r="Q1328" s="130" t="s">
        <v>14951</v>
      </c>
      <c r="R1328" s="130" t="s">
        <v>14952</v>
      </c>
    </row>
    <row r="1329" spans="1:18" ht="19.5" hidden="1" customHeight="1">
      <c r="A1329" s="129">
        <v>39</v>
      </c>
      <c r="B1329" s="130" t="s">
        <v>14953</v>
      </c>
      <c r="C1329" s="130" t="s">
        <v>14954</v>
      </c>
      <c r="D1329" s="130" t="s">
        <v>6268</v>
      </c>
      <c r="E1329" s="130" t="s">
        <v>5709</v>
      </c>
      <c r="F1329" s="167">
        <v>377074000</v>
      </c>
      <c r="G1329" s="168">
        <v>342795000</v>
      </c>
      <c r="H1329" s="130">
        <v>87.745000000000005</v>
      </c>
      <c r="I1329" s="169">
        <v>12521298</v>
      </c>
      <c r="J1329" s="169"/>
      <c r="K1329" s="130" t="s">
        <v>353</v>
      </c>
      <c r="L1329" s="130"/>
      <c r="M1329" s="130" t="s">
        <v>14878</v>
      </c>
      <c r="N1329" s="130"/>
      <c r="O1329" s="130" t="s">
        <v>14955</v>
      </c>
      <c r="P1329" s="130" t="s">
        <v>14956</v>
      </c>
      <c r="Q1329" s="130" t="s">
        <v>14957</v>
      </c>
      <c r="R1329" s="130" t="s">
        <v>14958</v>
      </c>
    </row>
    <row r="1330" spans="1:18" ht="19.5" hidden="1" customHeight="1">
      <c r="A1330" s="129">
        <v>38</v>
      </c>
      <c r="B1330" s="130" t="s">
        <v>14959</v>
      </c>
      <c r="C1330" s="130" t="s">
        <v>15010</v>
      </c>
      <c r="D1330" s="130" t="s">
        <v>5774</v>
      </c>
      <c r="E1330" s="130" t="s">
        <v>5709</v>
      </c>
      <c r="F1330" s="167">
        <v>948891000</v>
      </c>
      <c r="G1330" s="168">
        <v>862628182</v>
      </c>
      <c r="H1330" s="130">
        <v>87.745000000000005</v>
      </c>
      <c r="I1330" s="169">
        <v>46570603</v>
      </c>
      <c r="J1330" s="169">
        <v>823230213</v>
      </c>
      <c r="K1330" s="130" t="s">
        <v>14960</v>
      </c>
      <c r="L1330" s="130"/>
      <c r="M1330" s="130" t="s">
        <v>14935</v>
      </c>
      <c r="N1330" s="130"/>
      <c r="O1330" s="130" t="s">
        <v>14943</v>
      </c>
      <c r="P1330" s="130" t="s">
        <v>14961</v>
      </c>
      <c r="Q1330" s="130" t="s">
        <v>14962</v>
      </c>
      <c r="R1330" s="130" t="s">
        <v>14958</v>
      </c>
    </row>
    <row r="1331" spans="1:18" ht="19.5" hidden="1" customHeight="1">
      <c r="A1331" s="129">
        <v>37</v>
      </c>
      <c r="B1331" s="130" t="s">
        <v>14963</v>
      </c>
      <c r="C1331" s="130" t="s">
        <v>14964</v>
      </c>
      <c r="D1331" s="130" t="s">
        <v>5728</v>
      </c>
      <c r="E1331" s="130" t="s">
        <v>5709</v>
      </c>
      <c r="F1331" s="167"/>
      <c r="G1331" s="168">
        <v>862628182</v>
      </c>
      <c r="H1331" s="130"/>
      <c r="I1331" s="169">
        <v>0</v>
      </c>
      <c r="J1331" s="169"/>
      <c r="K1331" s="130" t="s">
        <v>14960</v>
      </c>
      <c r="L1331" s="130" t="s">
        <v>14965</v>
      </c>
      <c r="M1331" s="130" t="s">
        <v>14878</v>
      </c>
      <c r="N1331" s="130"/>
      <c r="O1331" s="130" t="s">
        <v>14966</v>
      </c>
      <c r="P1331" s="130" t="s">
        <v>14961</v>
      </c>
      <c r="Q1331" s="130" t="s">
        <v>14962</v>
      </c>
      <c r="R1331" s="130" t="s">
        <v>14911</v>
      </c>
    </row>
    <row r="1332" spans="1:18" ht="19.5" hidden="1" customHeight="1">
      <c r="A1332" s="129">
        <v>36</v>
      </c>
      <c r="B1332" s="130" t="s">
        <v>15011</v>
      </c>
      <c r="C1332" s="130" t="s">
        <v>15012</v>
      </c>
      <c r="D1332" s="130" t="s">
        <v>5844</v>
      </c>
      <c r="E1332" s="130" t="s">
        <v>5709</v>
      </c>
      <c r="F1332" s="167">
        <v>382594000</v>
      </c>
      <c r="G1332" s="168">
        <v>347812728</v>
      </c>
      <c r="H1332" s="130">
        <v>87.745000000000005</v>
      </c>
      <c r="I1332" s="169">
        <v>15047090</v>
      </c>
      <c r="J1332" s="169"/>
      <c r="K1332" s="130" t="s">
        <v>15013</v>
      </c>
      <c r="L1332" s="130"/>
      <c r="M1332" s="130" t="s">
        <v>14969</v>
      </c>
      <c r="N1332" s="130"/>
      <c r="O1332" s="130" t="s">
        <v>14918</v>
      </c>
      <c r="P1332" s="130" t="s">
        <v>14962</v>
      </c>
      <c r="Q1332" s="130" t="s">
        <v>14970</v>
      </c>
      <c r="R1332" s="130" t="s">
        <v>15014</v>
      </c>
    </row>
    <row r="1333" spans="1:18" ht="19.5" hidden="1" customHeight="1">
      <c r="A1333" s="129">
        <v>35</v>
      </c>
      <c r="B1333" s="130" t="s">
        <v>14967</v>
      </c>
      <c r="C1333" s="130" t="s">
        <v>14968</v>
      </c>
      <c r="D1333" s="130" t="s">
        <v>5713</v>
      </c>
      <c r="E1333" s="130" t="s">
        <v>5709</v>
      </c>
      <c r="F1333" s="167">
        <v>286750000</v>
      </c>
      <c r="G1333" s="168">
        <v>266009090</v>
      </c>
      <c r="H1333" s="130">
        <v>87.745000000000005</v>
      </c>
      <c r="I1333" s="169">
        <v>15742162</v>
      </c>
      <c r="J1333" s="169">
        <v>246155140</v>
      </c>
      <c r="K1333" s="130" t="s">
        <v>360</v>
      </c>
      <c r="L1333" s="130"/>
      <c r="M1333" s="130" t="s">
        <v>14969</v>
      </c>
      <c r="N1333" s="130"/>
      <c r="O1333" s="130" t="s">
        <v>14935</v>
      </c>
      <c r="P1333" s="130" t="s">
        <v>14962</v>
      </c>
      <c r="Q1333" s="130" t="s">
        <v>14970</v>
      </c>
      <c r="R1333" s="130" t="s">
        <v>14936</v>
      </c>
    </row>
    <row r="1334" spans="1:18" ht="19.5" hidden="1" customHeight="1">
      <c r="A1334" s="129">
        <v>34</v>
      </c>
      <c r="B1334" s="130" t="s">
        <v>14971</v>
      </c>
      <c r="C1334" s="130" t="s">
        <v>14972</v>
      </c>
      <c r="D1334" s="130" t="s">
        <v>5713</v>
      </c>
      <c r="E1334" s="130" t="s">
        <v>5709</v>
      </c>
      <c r="F1334" s="167">
        <v>4006376000</v>
      </c>
      <c r="G1334" s="168">
        <v>3642160000</v>
      </c>
      <c r="H1334" s="130">
        <v>86.745000000000005</v>
      </c>
      <c r="I1334" s="169">
        <v>199024190</v>
      </c>
      <c r="J1334" s="169">
        <v>3740102187</v>
      </c>
      <c r="K1334" s="130" t="s">
        <v>14973</v>
      </c>
      <c r="L1334" s="130"/>
      <c r="M1334" s="130" t="s">
        <v>14969</v>
      </c>
      <c r="N1334" s="130"/>
      <c r="O1334" s="130" t="s">
        <v>14974</v>
      </c>
      <c r="P1334" s="130" t="s">
        <v>14962</v>
      </c>
      <c r="Q1334" s="130" t="s">
        <v>14970</v>
      </c>
      <c r="R1334" s="130" t="s">
        <v>14936</v>
      </c>
    </row>
    <row r="1335" spans="1:18" ht="19.5" hidden="1" customHeight="1">
      <c r="A1335" s="129">
        <v>33</v>
      </c>
      <c r="B1335" s="130" t="s">
        <v>14975</v>
      </c>
      <c r="C1335" s="130" t="s">
        <v>14976</v>
      </c>
      <c r="D1335" s="130" t="s">
        <v>5713</v>
      </c>
      <c r="E1335" s="130" t="s">
        <v>5709</v>
      </c>
      <c r="F1335" s="167">
        <v>585269000</v>
      </c>
      <c r="G1335" s="168">
        <v>532062727</v>
      </c>
      <c r="H1335" s="130">
        <v>87.745000000000005</v>
      </c>
      <c r="I1335" s="169">
        <v>27171364</v>
      </c>
      <c r="J1335" s="169">
        <v>503856202</v>
      </c>
      <c r="K1335" s="130" t="s">
        <v>360</v>
      </c>
      <c r="L1335" s="130"/>
      <c r="M1335" s="130" t="s">
        <v>14969</v>
      </c>
      <c r="N1335" s="130"/>
      <c r="O1335" s="130" t="s">
        <v>14935</v>
      </c>
      <c r="P1335" s="130" t="s">
        <v>14962</v>
      </c>
      <c r="Q1335" s="130" t="s">
        <v>14970</v>
      </c>
      <c r="R1335" s="130" t="s">
        <v>14936</v>
      </c>
    </row>
    <row r="1336" spans="1:18" ht="19.5" hidden="1" customHeight="1">
      <c r="A1336" s="129">
        <v>32</v>
      </c>
      <c r="B1336" s="130" t="s">
        <v>14868</v>
      </c>
      <c r="C1336" s="130" t="s">
        <v>14869</v>
      </c>
      <c r="D1336" s="130" t="s">
        <v>9733</v>
      </c>
      <c r="E1336" s="130" t="s">
        <v>5730</v>
      </c>
      <c r="F1336" s="167"/>
      <c r="G1336" s="168"/>
      <c r="H1336" s="130"/>
      <c r="I1336" s="169"/>
      <c r="J1336" s="169"/>
      <c r="K1336" s="130" t="s">
        <v>12815</v>
      </c>
      <c r="L1336" s="130" t="s">
        <v>14870</v>
      </c>
      <c r="M1336" s="130" t="s">
        <v>14871</v>
      </c>
      <c r="N1336" s="130"/>
      <c r="O1336" s="130"/>
      <c r="P1336" s="130" t="s">
        <v>14871</v>
      </c>
      <c r="Q1336" s="130" t="s">
        <v>14871</v>
      </c>
      <c r="R1336" s="130" t="s">
        <v>14802</v>
      </c>
    </row>
    <row r="1337" spans="1:18" ht="19.5" hidden="1" customHeight="1">
      <c r="A1337" s="129">
        <v>31</v>
      </c>
      <c r="B1337" s="130" t="s">
        <v>14977</v>
      </c>
      <c r="C1337" s="130" t="s">
        <v>14978</v>
      </c>
      <c r="D1337" s="130" t="s">
        <v>6268</v>
      </c>
      <c r="E1337" s="130" t="s">
        <v>5709</v>
      </c>
      <c r="F1337" s="167">
        <v>406595000</v>
      </c>
      <c r="G1337" s="168">
        <v>369632000</v>
      </c>
      <c r="H1337" s="130">
        <v>87.745000000000005</v>
      </c>
      <c r="I1337" s="169">
        <v>14104096</v>
      </c>
      <c r="J1337" s="169">
        <v>338405662</v>
      </c>
      <c r="K1337" s="130" t="s">
        <v>353</v>
      </c>
      <c r="L1337" s="130"/>
      <c r="M1337" s="130" t="s">
        <v>14969</v>
      </c>
      <c r="N1337" s="130"/>
      <c r="O1337" s="130" t="s">
        <v>14955</v>
      </c>
      <c r="P1337" s="130" t="s">
        <v>14871</v>
      </c>
      <c r="Q1337" s="130" t="s">
        <v>14979</v>
      </c>
      <c r="R1337" s="130" t="s">
        <v>14958</v>
      </c>
    </row>
    <row r="1338" spans="1:18" ht="19.5" hidden="1" customHeight="1">
      <c r="A1338" s="129">
        <v>30</v>
      </c>
      <c r="B1338" s="130" t="s">
        <v>15015</v>
      </c>
      <c r="C1338" s="130" t="s">
        <v>15016</v>
      </c>
      <c r="D1338" s="130" t="s">
        <v>15017</v>
      </c>
      <c r="E1338" s="130" t="s">
        <v>5709</v>
      </c>
      <c r="F1338" s="167">
        <v>106646370</v>
      </c>
      <c r="G1338" s="168">
        <v>96951245</v>
      </c>
      <c r="H1338" s="130">
        <v>87.745000000000005</v>
      </c>
      <c r="I1338" s="169"/>
      <c r="J1338" s="169"/>
      <c r="K1338" s="130" t="s">
        <v>11515</v>
      </c>
      <c r="L1338" s="130"/>
      <c r="M1338" s="130"/>
      <c r="N1338" s="130"/>
      <c r="O1338" s="130"/>
      <c r="P1338" s="130" t="s">
        <v>14983</v>
      </c>
      <c r="Q1338" s="130" t="s">
        <v>15018</v>
      </c>
      <c r="R1338" s="130" t="s">
        <v>15019</v>
      </c>
    </row>
    <row r="1339" spans="1:18" ht="19.5" hidden="1" customHeight="1">
      <c r="A1339" s="129">
        <v>29</v>
      </c>
      <c r="B1339" s="130" t="s">
        <v>14980</v>
      </c>
      <c r="C1339" s="130" t="s">
        <v>14981</v>
      </c>
      <c r="D1339" s="130" t="s">
        <v>6335</v>
      </c>
      <c r="E1339" s="130" t="s">
        <v>5709</v>
      </c>
      <c r="F1339" s="167">
        <v>825000000</v>
      </c>
      <c r="G1339" s="168">
        <v>750000000</v>
      </c>
      <c r="H1339" s="130">
        <v>87.745000000000005</v>
      </c>
      <c r="I1339" s="169">
        <v>42963827</v>
      </c>
      <c r="J1339" s="169">
        <v>713322005</v>
      </c>
      <c r="K1339" s="130" t="s">
        <v>324</v>
      </c>
      <c r="L1339" s="130"/>
      <c r="M1339" s="130" t="s">
        <v>14982</v>
      </c>
      <c r="N1339" s="130"/>
      <c r="O1339" s="130" t="s">
        <v>14935</v>
      </c>
      <c r="P1339" s="130" t="s">
        <v>14983</v>
      </c>
      <c r="Q1339" s="130" t="s">
        <v>14984</v>
      </c>
      <c r="R1339" s="130" t="s">
        <v>14958</v>
      </c>
    </row>
    <row r="1340" spans="1:18" ht="19.5" hidden="1" customHeight="1">
      <c r="A1340" s="129">
        <v>28</v>
      </c>
      <c r="B1340" s="130" t="s">
        <v>14985</v>
      </c>
      <c r="C1340" s="130" t="s">
        <v>14986</v>
      </c>
      <c r="D1340" s="130" t="s">
        <v>14987</v>
      </c>
      <c r="E1340" s="130" t="s">
        <v>5709</v>
      </c>
      <c r="F1340" s="167"/>
      <c r="G1340" s="168">
        <v>750000000</v>
      </c>
      <c r="H1340" s="130"/>
      <c r="I1340" s="169">
        <v>0</v>
      </c>
      <c r="J1340" s="169"/>
      <c r="K1340" s="130" t="s">
        <v>324</v>
      </c>
      <c r="L1340" s="130"/>
      <c r="M1340" s="130" t="s">
        <v>14982</v>
      </c>
      <c r="N1340" s="130"/>
      <c r="O1340" s="130" t="s">
        <v>14935</v>
      </c>
      <c r="P1340" s="130" t="s">
        <v>14983</v>
      </c>
      <c r="Q1340" s="130" t="s">
        <v>14984</v>
      </c>
      <c r="R1340" s="130" t="s">
        <v>14958</v>
      </c>
    </row>
    <row r="1341" spans="1:18" ht="19.5" hidden="1" customHeight="1">
      <c r="A1341" s="129">
        <v>11</v>
      </c>
      <c r="B1341" s="130" t="s">
        <v>15071</v>
      </c>
      <c r="C1341" s="130" t="s">
        <v>15072</v>
      </c>
      <c r="D1341" s="130" t="s">
        <v>5713</v>
      </c>
      <c r="E1341" s="130" t="s">
        <v>5711</v>
      </c>
      <c r="F1341" s="167">
        <v>11448753000</v>
      </c>
      <c r="G1341" s="168">
        <v>10407957273</v>
      </c>
      <c r="H1341" s="130">
        <v>81.394999999999996</v>
      </c>
      <c r="I1341" s="169">
        <v>663258875</v>
      </c>
      <c r="J1341" s="169"/>
      <c r="K1341" s="130" t="s">
        <v>343</v>
      </c>
      <c r="L1341" s="130"/>
      <c r="M1341" s="130" t="s">
        <v>14990</v>
      </c>
      <c r="N1341" s="130" t="s">
        <v>14990</v>
      </c>
      <c r="O1341" s="130" t="s">
        <v>15073</v>
      </c>
      <c r="P1341" s="130" t="s">
        <v>15074</v>
      </c>
      <c r="Q1341" s="130" t="s">
        <v>15075</v>
      </c>
      <c r="R1341" s="130" t="s">
        <v>15014</v>
      </c>
    </row>
    <row r="1342" spans="1:18" ht="19.5" hidden="1" customHeight="1">
      <c r="A1342" s="129">
        <v>46</v>
      </c>
      <c r="B1342" s="130" t="s">
        <v>15020</v>
      </c>
      <c r="C1342" s="130" t="s">
        <v>15021</v>
      </c>
      <c r="D1342" s="130" t="s">
        <v>5713</v>
      </c>
      <c r="E1342" s="130" t="s">
        <v>5709</v>
      </c>
      <c r="F1342" s="167">
        <v>819199710</v>
      </c>
      <c r="G1342" s="168">
        <v>744727009</v>
      </c>
      <c r="H1342" s="130">
        <v>87.745000000000005</v>
      </c>
      <c r="I1342" s="169">
        <v>41653781</v>
      </c>
      <c r="J1342" s="169">
        <v>727260551</v>
      </c>
      <c r="K1342" s="130" t="s">
        <v>5726</v>
      </c>
      <c r="L1342" s="130"/>
      <c r="M1342" s="130" t="s">
        <v>15022</v>
      </c>
      <c r="N1342" s="130"/>
      <c r="O1342" s="130"/>
      <c r="P1342" s="130" t="s">
        <v>15023</v>
      </c>
      <c r="Q1342" s="130" t="s">
        <v>15024</v>
      </c>
      <c r="R1342" s="130" t="s">
        <v>15019</v>
      </c>
    </row>
    <row r="1343" spans="1:18" ht="19.5" hidden="1" customHeight="1">
      <c r="A1343" s="129">
        <v>45</v>
      </c>
      <c r="B1343" s="130" t="s">
        <v>15025</v>
      </c>
      <c r="C1343" s="130" t="s">
        <v>15026</v>
      </c>
      <c r="D1343" s="130" t="s">
        <v>5713</v>
      </c>
      <c r="E1343" s="130" t="s">
        <v>5709</v>
      </c>
      <c r="F1343" s="167">
        <v>451143000</v>
      </c>
      <c r="G1343" s="168">
        <v>410130000</v>
      </c>
      <c r="H1343" s="130">
        <v>87.745000000000005</v>
      </c>
      <c r="I1343" s="169">
        <v>18246270</v>
      </c>
      <c r="J1343" s="169">
        <v>396871428</v>
      </c>
      <c r="K1343" s="130" t="s">
        <v>319</v>
      </c>
      <c r="L1343" s="130"/>
      <c r="M1343" s="130" t="s">
        <v>15027</v>
      </c>
      <c r="N1343" s="130"/>
      <c r="O1343" s="130" t="s">
        <v>14962</v>
      </c>
      <c r="P1343" s="130" t="s">
        <v>15023</v>
      </c>
      <c r="Q1343" s="130" t="s">
        <v>15028</v>
      </c>
      <c r="R1343" s="130" t="s">
        <v>15019</v>
      </c>
    </row>
    <row r="1344" spans="1:18" ht="19.5" hidden="1" customHeight="1">
      <c r="A1344" s="129">
        <v>44</v>
      </c>
      <c r="B1344" s="130" t="s">
        <v>15029</v>
      </c>
      <c r="C1344" s="130" t="s">
        <v>15030</v>
      </c>
      <c r="D1344" s="130" t="s">
        <v>15031</v>
      </c>
      <c r="E1344" s="130" t="s">
        <v>5709</v>
      </c>
      <c r="F1344" s="167"/>
      <c r="G1344" s="168">
        <v>335000000</v>
      </c>
      <c r="H1344" s="130"/>
      <c r="I1344" s="169">
        <v>0</v>
      </c>
      <c r="J1344" s="169"/>
      <c r="K1344" s="130" t="s">
        <v>15032</v>
      </c>
      <c r="L1344" s="130"/>
      <c r="M1344" s="130" t="s">
        <v>15027</v>
      </c>
      <c r="N1344" s="130"/>
      <c r="O1344" s="130" t="s">
        <v>14934</v>
      </c>
      <c r="P1344" s="130" t="s">
        <v>15023</v>
      </c>
      <c r="Q1344" s="130" t="s">
        <v>15028</v>
      </c>
      <c r="R1344" s="130" t="s">
        <v>15019</v>
      </c>
    </row>
    <row r="1345" spans="1:18" ht="19.5" hidden="1" customHeight="1">
      <c r="A1345" s="129">
        <v>43</v>
      </c>
      <c r="B1345" s="130" t="s">
        <v>15033</v>
      </c>
      <c r="C1345" s="130" t="s">
        <v>15034</v>
      </c>
      <c r="D1345" s="130" t="s">
        <v>5713</v>
      </c>
      <c r="E1345" s="130" t="s">
        <v>5709</v>
      </c>
      <c r="F1345" s="167">
        <v>546004000</v>
      </c>
      <c r="G1345" s="168">
        <v>496367273</v>
      </c>
      <c r="H1345" s="130">
        <v>87.745000000000005</v>
      </c>
      <c r="I1345" s="169">
        <v>20684081</v>
      </c>
      <c r="J1345" s="169">
        <v>488552403</v>
      </c>
      <c r="K1345" s="130" t="s">
        <v>425</v>
      </c>
      <c r="L1345" s="130"/>
      <c r="M1345" s="130" t="s">
        <v>15035</v>
      </c>
      <c r="N1345" s="130"/>
      <c r="O1345" s="130" t="s">
        <v>14935</v>
      </c>
      <c r="P1345" s="130" t="s">
        <v>15023</v>
      </c>
      <c r="Q1345" s="130" t="s">
        <v>15028</v>
      </c>
      <c r="R1345" s="130" t="s">
        <v>15019</v>
      </c>
    </row>
    <row r="1346" spans="1:18" ht="19.5" hidden="1" customHeight="1">
      <c r="A1346" s="129">
        <v>42</v>
      </c>
      <c r="B1346" s="130" t="s">
        <v>15036</v>
      </c>
      <c r="C1346" s="130" t="s">
        <v>15037</v>
      </c>
      <c r="D1346" s="130" t="s">
        <v>5713</v>
      </c>
      <c r="E1346" s="130" t="s">
        <v>5709</v>
      </c>
      <c r="F1346" s="167">
        <v>1172870000</v>
      </c>
      <c r="G1346" s="168">
        <v>1066245456</v>
      </c>
      <c r="H1346" s="130">
        <v>86.745000000000005</v>
      </c>
      <c r="I1346" s="169">
        <v>63245437</v>
      </c>
      <c r="J1346" s="169">
        <v>1006326293</v>
      </c>
      <c r="K1346" s="130" t="s">
        <v>402</v>
      </c>
      <c r="L1346" s="130"/>
      <c r="M1346" s="130" t="s">
        <v>15027</v>
      </c>
      <c r="N1346" s="130"/>
      <c r="O1346" s="130" t="s">
        <v>15038</v>
      </c>
      <c r="P1346" s="130" t="s">
        <v>15023</v>
      </c>
      <c r="Q1346" s="130" t="s">
        <v>15028</v>
      </c>
      <c r="R1346" s="130" t="s">
        <v>15019</v>
      </c>
    </row>
    <row r="1347" spans="1:18" ht="19.5" hidden="1" customHeight="1">
      <c r="A1347" s="129">
        <v>41</v>
      </c>
      <c r="B1347" s="130" t="s">
        <v>15039</v>
      </c>
      <c r="C1347" s="130" t="s">
        <v>15040</v>
      </c>
      <c r="D1347" s="130" t="s">
        <v>5713</v>
      </c>
      <c r="E1347" s="130" t="s">
        <v>5709</v>
      </c>
      <c r="F1347" s="167">
        <v>677334000</v>
      </c>
      <c r="G1347" s="168">
        <v>615759136</v>
      </c>
      <c r="H1347" s="130">
        <v>87.745000000000005</v>
      </c>
      <c r="I1347" s="169">
        <v>31493765</v>
      </c>
      <c r="J1347" s="169">
        <v>591003589</v>
      </c>
      <c r="K1347" s="130" t="s">
        <v>12931</v>
      </c>
      <c r="L1347" s="130"/>
      <c r="M1347" s="130" t="s">
        <v>15027</v>
      </c>
      <c r="N1347" s="130"/>
      <c r="O1347" s="130" t="s">
        <v>14909</v>
      </c>
      <c r="P1347" s="130" t="s">
        <v>15023</v>
      </c>
      <c r="Q1347" s="130" t="s">
        <v>15028</v>
      </c>
      <c r="R1347" s="130" t="s">
        <v>15014</v>
      </c>
    </row>
    <row r="1348" spans="1:18" ht="19.5" hidden="1" customHeight="1">
      <c r="A1348" s="129">
        <v>40</v>
      </c>
      <c r="B1348" s="130" t="s">
        <v>15041</v>
      </c>
      <c r="C1348" s="130" t="s">
        <v>15042</v>
      </c>
      <c r="D1348" s="130" t="s">
        <v>15043</v>
      </c>
      <c r="E1348" s="130" t="s">
        <v>5709</v>
      </c>
      <c r="F1348" s="167">
        <v>911781000</v>
      </c>
      <c r="G1348" s="168">
        <v>828891819</v>
      </c>
      <c r="H1348" s="130">
        <v>87.745000000000005</v>
      </c>
      <c r="I1348" s="169">
        <v>44114430</v>
      </c>
      <c r="J1348" s="169">
        <v>756708334</v>
      </c>
      <c r="K1348" s="130" t="s">
        <v>353</v>
      </c>
      <c r="L1348" s="130"/>
      <c r="M1348" s="130" t="s">
        <v>15027</v>
      </c>
      <c r="N1348" s="130"/>
      <c r="O1348" s="130" t="s">
        <v>14956</v>
      </c>
      <c r="P1348" s="130" t="s">
        <v>15044</v>
      </c>
      <c r="Q1348" s="130" t="s">
        <v>15045</v>
      </c>
      <c r="R1348" s="130" t="s">
        <v>15046</v>
      </c>
    </row>
    <row r="1349" spans="1:18" ht="19.5" hidden="1" customHeight="1">
      <c r="A1349" s="129">
        <v>39</v>
      </c>
      <c r="B1349" s="130" t="s">
        <v>15047</v>
      </c>
      <c r="C1349" s="130" t="s">
        <v>15048</v>
      </c>
      <c r="D1349" s="130" t="s">
        <v>8958</v>
      </c>
      <c r="E1349" s="130" t="s">
        <v>5709</v>
      </c>
      <c r="F1349" s="167">
        <v>407605000</v>
      </c>
      <c r="G1349" s="168">
        <v>370550000</v>
      </c>
      <c r="H1349" s="130">
        <v>87.745000000000005</v>
      </c>
      <c r="I1349" s="169">
        <v>22688648</v>
      </c>
      <c r="J1349" s="169"/>
      <c r="K1349" s="130" t="s">
        <v>353</v>
      </c>
      <c r="L1349" s="130"/>
      <c r="M1349" s="130" t="s">
        <v>15027</v>
      </c>
      <c r="N1349" s="130"/>
      <c r="O1349" s="130" t="s">
        <v>14956</v>
      </c>
      <c r="P1349" s="130" t="s">
        <v>15044</v>
      </c>
      <c r="Q1349" s="130" t="s">
        <v>15045</v>
      </c>
      <c r="R1349" s="130" t="s">
        <v>15046</v>
      </c>
    </row>
    <row r="1350" spans="1:18" ht="19.5" hidden="1" customHeight="1">
      <c r="A1350" s="129">
        <v>38</v>
      </c>
      <c r="B1350" s="130" t="s">
        <v>15049</v>
      </c>
      <c r="C1350" s="130" t="s">
        <v>15050</v>
      </c>
      <c r="D1350" s="130" t="s">
        <v>15051</v>
      </c>
      <c r="E1350" s="130" t="s">
        <v>5709</v>
      </c>
      <c r="F1350" s="167">
        <v>766901000</v>
      </c>
      <c r="G1350" s="168">
        <v>697182728</v>
      </c>
      <c r="H1350" s="130">
        <v>87.745000000000005</v>
      </c>
      <c r="I1350" s="169">
        <v>38012855</v>
      </c>
      <c r="J1350" s="169">
        <v>623653579</v>
      </c>
      <c r="K1350" s="130" t="s">
        <v>353</v>
      </c>
      <c r="L1350" s="130"/>
      <c r="M1350" s="130" t="s">
        <v>15027</v>
      </c>
      <c r="N1350" s="130"/>
      <c r="O1350" s="130" t="s">
        <v>14944</v>
      </c>
      <c r="P1350" s="130" t="s">
        <v>15044</v>
      </c>
      <c r="Q1350" s="130" t="s">
        <v>15045</v>
      </c>
      <c r="R1350" s="130" t="s">
        <v>15019</v>
      </c>
    </row>
    <row r="1351" spans="1:18" ht="19.5" hidden="1" customHeight="1">
      <c r="A1351" s="129">
        <v>37</v>
      </c>
      <c r="B1351" s="130" t="s">
        <v>15052</v>
      </c>
      <c r="C1351" s="130" t="s">
        <v>15053</v>
      </c>
      <c r="D1351" s="130" t="s">
        <v>15054</v>
      </c>
      <c r="E1351" s="130" t="s">
        <v>5709</v>
      </c>
      <c r="F1351" s="167">
        <v>1033659000</v>
      </c>
      <c r="G1351" s="168">
        <v>939690000</v>
      </c>
      <c r="H1351" s="130">
        <v>87.745000000000005</v>
      </c>
      <c r="I1351" s="169">
        <v>52274619</v>
      </c>
      <c r="J1351" s="169">
        <v>907946123</v>
      </c>
      <c r="K1351" s="130" t="s">
        <v>353</v>
      </c>
      <c r="L1351" s="130"/>
      <c r="M1351" s="130" t="s">
        <v>15027</v>
      </c>
      <c r="N1351" s="130"/>
      <c r="O1351" s="130" t="s">
        <v>14893</v>
      </c>
      <c r="P1351" s="130" t="s">
        <v>15044</v>
      </c>
      <c r="Q1351" s="130" t="s">
        <v>15045</v>
      </c>
      <c r="R1351" s="130" t="s">
        <v>15014</v>
      </c>
    </row>
    <row r="1352" spans="1:18" ht="19.5" hidden="1" customHeight="1">
      <c r="A1352" s="129">
        <v>36</v>
      </c>
      <c r="B1352" s="130" t="s">
        <v>15106</v>
      </c>
      <c r="C1352" s="130" t="s">
        <v>15107</v>
      </c>
      <c r="D1352" s="130" t="s">
        <v>5844</v>
      </c>
      <c r="E1352" s="130" t="s">
        <v>5709</v>
      </c>
      <c r="F1352" s="167">
        <v>95147000</v>
      </c>
      <c r="G1352" s="168">
        <v>86497273</v>
      </c>
      <c r="H1352" s="130">
        <v>87.745000000000005</v>
      </c>
      <c r="I1352" s="169">
        <v>3535233</v>
      </c>
      <c r="J1352" s="169"/>
      <c r="K1352" s="130" t="s">
        <v>373</v>
      </c>
      <c r="L1352" s="130"/>
      <c r="M1352" s="130" t="s">
        <v>15058</v>
      </c>
      <c r="N1352" s="130"/>
      <c r="O1352" s="130" t="s">
        <v>14962</v>
      </c>
      <c r="P1352" s="130" t="s">
        <v>15060</v>
      </c>
      <c r="Q1352" s="130" t="s">
        <v>15061</v>
      </c>
      <c r="R1352" s="130" t="s">
        <v>15091</v>
      </c>
    </row>
    <row r="1353" spans="1:18" ht="19.5" hidden="1" customHeight="1">
      <c r="A1353" s="129">
        <v>35</v>
      </c>
      <c r="B1353" s="130" t="s">
        <v>15108</v>
      </c>
      <c r="C1353" s="130" t="s">
        <v>15109</v>
      </c>
      <c r="D1353" s="130" t="s">
        <v>6486</v>
      </c>
      <c r="E1353" s="130" t="s">
        <v>5709</v>
      </c>
      <c r="F1353" s="167">
        <v>87795000</v>
      </c>
      <c r="G1353" s="168">
        <v>79813637</v>
      </c>
      <c r="H1353" s="130">
        <v>87.745000000000005</v>
      </c>
      <c r="I1353" s="169">
        <v>1530380</v>
      </c>
      <c r="J1353" s="169"/>
      <c r="K1353" s="130" t="s">
        <v>5220</v>
      </c>
      <c r="L1353" s="130"/>
      <c r="M1353" s="130" t="s">
        <v>15058</v>
      </c>
      <c r="N1353" s="130"/>
      <c r="O1353" s="130" t="s">
        <v>14957</v>
      </c>
      <c r="P1353" s="130" t="s">
        <v>15060</v>
      </c>
      <c r="Q1353" s="130" t="s">
        <v>15061</v>
      </c>
      <c r="R1353" s="130" t="s">
        <v>15091</v>
      </c>
    </row>
    <row r="1354" spans="1:18" ht="19.5" hidden="1" customHeight="1">
      <c r="A1354" s="129">
        <v>34</v>
      </c>
      <c r="B1354" s="130" t="s">
        <v>15110</v>
      </c>
      <c r="C1354" s="130" t="s">
        <v>15111</v>
      </c>
      <c r="D1354" s="130" t="s">
        <v>6987</v>
      </c>
      <c r="E1354" s="130" t="s">
        <v>5709</v>
      </c>
      <c r="F1354" s="167">
        <v>551776000</v>
      </c>
      <c r="G1354" s="168">
        <v>501614546</v>
      </c>
      <c r="H1354" s="130">
        <v>87.745000000000005</v>
      </c>
      <c r="I1354" s="169">
        <v>33396233</v>
      </c>
      <c r="J1354" s="169">
        <v>469388403</v>
      </c>
      <c r="K1354" s="130" t="s">
        <v>456</v>
      </c>
      <c r="L1354" s="130"/>
      <c r="M1354" s="130" t="s">
        <v>15112</v>
      </c>
      <c r="N1354" s="130"/>
      <c r="O1354" s="130" t="s">
        <v>14983</v>
      </c>
      <c r="P1354" s="130" t="s">
        <v>15060</v>
      </c>
      <c r="Q1354" s="130" t="s">
        <v>15061</v>
      </c>
      <c r="R1354" s="130" t="s">
        <v>15091</v>
      </c>
    </row>
    <row r="1355" spans="1:18" ht="19.5" hidden="1" customHeight="1">
      <c r="A1355" s="129">
        <v>33</v>
      </c>
      <c r="B1355" s="130" t="s">
        <v>15055</v>
      </c>
      <c r="C1355" s="130" t="s">
        <v>15056</v>
      </c>
      <c r="D1355" s="130" t="s">
        <v>5713</v>
      </c>
      <c r="E1355" s="130" t="s">
        <v>5730</v>
      </c>
      <c r="F1355" s="167">
        <v>47620000</v>
      </c>
      <c r="G1355" s="168">
        <v>43290909</v>
      </c>
      <c r="H1355" s="130">
        <v>87.745000000000005</v>
      </c>
      <c r="I1355" s="169">
        <v>2455514</v>
      </c>
      <c r="J1355" s="169">
        <v>41153592</v>
      </c>
      <c r="K1355" s="130" t="s">
        <v>15057</v>
      </c>
      <c r="L1355" s="130"/>
      <c r="M1355" s="130" t="s">
        <v>15058</v>
      </c>
      <c r="N1355" s="130"/>
      <c r="O1355" s="130" t="s">
        <v>15059</v>
      </c>
      <c r="P1355" s="130" t="s">
        <v>15060</v>
      </c>
      <c r="Q1355" s="130" t="s">
        <v>15061</v>
      </c>
      <c r="R1355" s="130" t="s">
        <v>15046</v>
      </c>
    </row>
    <row r="1356" spans="1:18" ht="19.5" hidden="1" customHeight="1">
      <c r="A1356" s="129">
        <v>32</v>
      </c>
      <c r="B1356" s="130" t="s">
        <v>15062</v>
      </c>
      <c r="C1356" s="130" t="s">
        <v>15063</v>
      </c>
      <c r="D1356" s="130" t="s">
        <v>5713</v>
      </c>
      <c r="E1356" s="130" t="s">
        <v>5709</v>
      </c>
      <c r="F1356" s="167">
        <v>167343000</v>
      </c>
      <c r="G1356" s="168">
        <v>152130000</v>
      </c>
      <c r="H1356" s="130">
        <v>87.745000000000005</v>
      </c>
      <c r="I1356" s="169">
        <v>7854204</v>
      </c>
      <c r="J1356" s="169">
        <v>144758916</v>
      </c>
      <c r="K1356" s="130" t="s">
        <v>15064</v>
      </c>
      <c r="L1356" s="130"/>
      <c r="M1356" s="130" t="s">
        <v>15058</v>
      </c>
      <c r="N1356" s="130"/>
      <c r="O1356" s="130" t="s">
        <v>14931</v>
      </c>
      <c r="P1356" s="130" t="s">
        <v>15060</v>
      </c>
      <c r="Q1356" s="130" t="s">
        <v>15061</v>
      </c>
      <c r="R1356" s="130" t="s">
        <v>15019</v>
      </c>
    </row>
    <row r="1357" spans="1:18" ht="19.5" hidden="1" customHeight="1">
      <c r="A1357" s="129">
        <v>31</v>
      </c>
      <c r="B1357" s="130" t="s">
        <v>15065</v>
      </c>
      <c r="C1357" s="130" t="s">
        <v>15066</v>
      </c>
      <c r="D1357" s="130" t="s">
        <v>5713</v>
      </c>
      <c r="E1357" s="130" t="s">
        <v>5709</v>
      </c>
      <c r="F1357" s="167"/>
      <c r="G1357" s="168">
        <v>152130000</v>
      </c>
      <c r="H1357" s="130"/>
      <c r="I1357" s="169"/>
      <c r="J1357" s="169"/>
      <c r="K1357" s="130" t="s">
        <v>15064</v>
      </c>
      <c r="L1357" s="130"/>
      <c r="M1357" s="130" t="s">
        <v>15058</v>
      </c>
      <c r="N1357" s="130"/>
      <c r="O1357" s="130" t="s">
        <v>14931</v>
      </c>
      <c r="P1357" s="130" t="s">
        <v>15060</v>
      </c>
      <c r="Q1357" s="130" t="s">
        <v>15061</v>
      </c>
      <c r="R1357" s="130" t="s">
        <v>15019</v>
      </c>
    </row>
    <row r="1358" spans="1:18" ht="19.5" hidden="1" customHeight="1">
      <c r="A1358" s="129">
        <v>30</v>
      </c>
      <c r="B1358" s="130" t="s">
        <v>15067</v>
      </c>
      <c r="C1358" s="130" t="s">
        <v>15068</v>
      </c>
      <c r="D1358" s="130" t="s">
        <v>9921</v>
      </c>
      <c r="E1358" s="130" t="s">
        <v>5709</v>
      </c>
      <c r="F1358" s="167"/>
      <c r="G1358" s="168">
        <v>152130000</v>
      </c>
      <c r="H1358" s="130"/>
      <c r="I1358" s="169">
        <v>0</v>
      </c>
      <c r="J1358" s="169"/>
      <c r="K1358" s="130" t="s">
        <v>15064</v>
      </c>
      <c r="L1358" s="130"/>
      <c r="M1358" s="130" t="s">
        <v>15058</v>
      </c>
      <c r="N1358" s="130"/>
      <c r="O1358" s="130" t="s">
        <v>14931</v>
      </c>
      <c r="P1358" s="130" t="s">
        <v>15060</v>
      </c>
      <c r="Q1358" s="130" t="s">
        <v>15061</v>
      </c>
      <c r="R1358" s="130" t="s">
        <v>15019</v>
      </c>
    </row>
    <row r="1359" spans="1:18" ht="19.5" hidden="1" customHeight="1">
      <c r="A1359" s="129">
        <v>29</v>
      </c>
      <c r="B1359" s="130" t="s">
        <v>15069</v>
      </c>
      <c r="C1359" s="130" t="s">
        <v>15070</v>
      </c>
      <c r="D1359" s="130" t="s">
        <v>5713</v>
      </c>
      <c r="E1359" s="130" t="s">
        <v>5709</v>
      </c>
      <c r="F1359" s="167"/>
      <c r="G1359" s="168">
        <v>152130000</v>
      </c>
      <c r="H1359" s="130"/>
      <c r="I1359" s="169">
        <v>0</v>
      </c>
      <c r="J1359" s="169"/>
      <c r="K1359" s="130" t="s">
        <v>15064</v>
      </c>
      <c r="L1359" s="130"/>
      <c r="M1359" s="130" t="s">
        <v>15058</v>
      </c>
      <c r="N1359" s="130"/>
      <c r="O1359" s="130" t="s">
        <v>14931</v>
      </c>
      <c r="P1359" s="130" t="s">
        <v>15060</v>
      </c>
      <c r="Q1359" s="130" t="s">
        <v>15061</v>
      </c>
      <c r="R1359" s="130" t="s">
        <v>15019</v>
      </c>
    </row>
    <row r="1360" spans="1:18" ht="19.5" hidden="1" customHeight="1">
      <c r="A1360" s="129">
        <v>30</v>
      </c>
      <c r="B1360" s="130" t="s">
        <v>15113</v>
      </c>
      <c r="C1360" s="130" t="s">
        <v>15114</v>
      </c>
      <c r="D1360" s="130" t="s">
        <v>12886</v>
      </c>
      <c r="E1360" s="130" t="s">
        <v>5709</v>
      </c>
      <c r="F1360" s="167">
        <v>555228000</v>
      </c>
      <c r="G1360" s="168">
        <v>504752727</v>
      </c>
      <c r="H1360" s="130">
        <v>87.745000000000005</v>
      </c>
      <c r="I1360" s="169">
        <v>20234568</v>
      </c>
      <c r="J1360" s="169">
        <v>474803524</v>
      </c>
      <c r="K1360" s="130" t="s">
        <v>474</v>
      </c>
      <c r="L1360" s="130"/>
      <c r="M1360" s="130" t="s">
        <v>15115</v>
      </c>
      <c r="N1360" s="130"/>
      <c r="O1360" s="130" t="s">
        <v>15116</v>
      </c>
      <c r="P1360" s="130" t="s">
        <v>14876</v>
      </c>
      <c r="Q1360" s="130" t="s">
        <v>15117</v>
      </c>
      <c r="R1360" s="130" t="s">
        <v>15118</v>
      </c>
    </row>
    <row r="1361" spans="1:18" ht="19.5" hidden="1" customHeight="1">
      <c r="A1361" s="129">
        <v>29</v>
      </c>
      <c r="B1361" s="130" t="s">
        <v>14988</v>
      </c>
      <c r="C1361" s="130" t="s">
        <v>14989</v>
      </c>
      <c r="D1361" s="130" t="s">
        <v>5728</v>
      </c>
      <c r="E1361" s="130" t="s">
        <v>5733</v>
      </c>
      <c r="F1361" s="167"/>
      <c r="G1361" s="168"/>
      <c r="H1361" s="130"/>
      <c r="I1361" s="169"/>
      <c r="J1361" s="169"/>
      <c r="K1361" s="130" t="s">
        <v>11865</v>
      </c>
      <c r="L1361" s="130" t="s">
        <v>14915</v>
      </c>
      <c r="M1361" s="130" t="s">
        <v>14990</v>
      </c>
      <c r="N1361" s="130"/>
      <c r="O1361" s="130"/>
      <c r="P1361" s="130" t="s">
        <v>14990</v>
      </c>
      <c r="Q1361" s="130" t="s">
        <v>14990</v>
      </c>
      <c r="R1361" s="130" t="s">
        <v>14920</v>
      </c>
    </row>
    <row r="1362" spans="1:18" ht="19.5" hidden="1" customHeight="1">
      <c r="A1362" s="129">
        <v>28</v>
      </c>
      <c r="B1362" s="130" t="s">
        <v>15119</v>
      </c>
      <c r="C1362" s="130" t="s">
        <v>15120</v>
      </c>
      <c r="D1362" s="130" t="s">
        <v>5713</v>
      </c>
      <c r="E1362" s="130" t="s">
        <v>5709</v>
      </c>
      <c r="F1362" s="167">
        <v>453398000</v>
      </c>
      <c r="G1362" s="168">
        <v>412180000</v>
      </c>
      <c r="H1362" s="130">
        <v>87.745000000000005</v>
      </c>
      <c r="I1362" s="169">
        <v>20571152</v>
      </c>
      <c r="J1362" s="169">
        <v>397572087</v>
      </c>
      <c r="K1362" s="130" t="s">
        <v>367</v>
      </c>
      <c r="L1362" s="130"/>
      <c r="M1362" s="130" t="s">
        <v>14990</v>
      </c>
      <c r="N1362" s="130"/>
      <c r="O1362" s="130" t="s">
        <v>15121</v>
      </c>
      <c r="P1362" s="130" t="s">
        <v>15003</v>
      </c>
      <c r="Q1362" s="130" t="s">
        <v>15122</v>
      </c>
      <c r="R1362" s="130" t="s">
        <v>15093</v>
      </c>
    </row>
    <row r="1363" spans="1:18" ht="19.5" hidden="1" customHeight="1">
      <c r="A1363" s="129">
        <v>27</v>
      </c>
      <c r="B1363" s="130" t="s">
        <v>15123</v>
      </c>
      <c r="C1363" s="130" t="s">
        <v>15124</v>
      </c>
      <c r="D1363" s="130" t="s">
        <v>5713</v>
      </c>
      <c r="E1363" s="130" t="s">
        <v>5709</v>
      </c>
      <c r="F1363" s="167">
        <v>127800000</v>
      </c>
      <c r="G1363" s="168">
        <v>116181818</v>
      </c>
      <c r="H1363" s="130">
        <v>87.745000000000005</v>
      </c>
      <c r="I1363" s="169">
        <v>7216702</v>
      </c>
      <c r="J1363" s="169">
        <v>109616670</v>
      </c>
      <c r="K1363" s="130" t="s">
        <v>313</v>
      </c>
      <c r="L1363" s="130"/>
      <c r="M1363" s="130" t="s">
        <v>14990</v>
      </c>
      <c r="N1363" s="130"/>
      <c r="O1363" s="130" t="s">
        <v>15060</v>
      </c>
      <c r="P1363" s="130" t="s">
        <v>15003</v>
      </c>
      <c r="Q1363" s="130" t="s">
        <v>15122</v>
      </c>
      <c r="R1363" s="130" t="s">
        <v>15084</v>
      </c>
    </row>
    <row r="1364" spans="1:18" ht="19.5" hidden="1" customHeight="1">
      <c r="A1364" s="129">
        <v>26</v>
      </c>
      <c r="B1364" s="130" t="s">
        <v>15125</v>
      </c>
      <c r="C1364" s="130" t="s">
        <v>15126</v>
      </c>
      <c r="D1364" s="130" t="s">
        <v>5713</v>
      </c>
      <c r="E1364" s="130" t="s">
        <v>5709</v>
      </c>
      <c r="F1364" s="167">
        <v>275643000</v>
      </c>
      <c r="G1364" s="168">
        <v>250584545</v>
      </c>
      <c r="H1364" s="130">
        <v>87.745000000000005</v>
      </c>
      <c r="I1364" s="169"/>
      <c r="J1364" s="169"/>
      <c r="K1364" s="130" t="s">
        <v>360</v>
      </c>
      <c r="L1364" s="130"/>
      <c r="M1364" s="130" t="s">
        <v>14990</v>
      </c>
      <c r="N1364" s="130"/>
      <c r="O1364" s="130" t="s">
        <v>15060</v>
      </c>
      <c r="P1364" s="130" t="s">
        <v>15003</v>
      </c>
      <c r="Q1364" s="130" t="s">
        <v>15122</v>
      </c>
      <c r="R1364" s="130" t="s">
        <v>15084</v>
      </c>
    </row>
    <row r="1365" spans="1:18" ht="19.5" hidden="1" customHeight="1">
      <c r="A1365" s="129">
        <v>25</v>
      </c>
      <c r="B1365" s="130" t="s">
        <v>15127</v>
      </c>
      <c r="C1365" s="130" t="s">
        <v>15128</v>
      </c>
      <c r="D1365" s="130" t="s">
        <v>5713</v>
      </c>
      <c r="E1365" s="130" t="s">
        <v>5709</v>
      </c>
      <c r="F1365" s="167">
        <v>386871660</v>
      </c>
      <c r="G1365" s="168">
        <v>358879091</v>
      </c>
      <c r="H1365" s="130">
        <v>87.745000000000005</v>
      </c>
      <c r="I1365" s="169">
        <v>18305910</v>
      </c>
      <c r="J1365" s="169">
        <v>337775262</v>
      </c>
      <c r="K1365" s="130" t="s">
        <v>360</v>
      </c>
      <c r="L1365" s="130"/>
      <c r="M1365" s="130" t="s">
        <v>14990</v>
      </c>
      <c r="N1365" s="130"/>
      <c r="O1365" s="130" t="s">
        <v>15060</v>
      </c>
      <c r="P1365" s="130" t="s">
        <v>15003</v>
      </c>
      <c r="Q1365" s="130" t="s">
        <v>15122</v>
      </c>
      <c r="R1365" s="130" t="s">
        <v>15078</v>
      </c>
    </row>
    <row r="1366" spans="1:18" ht="19.5" hidden="1" customHeight="1">
      <c r="A1366" s="129">
        <v>24</v>
      </c>
      <c r="B1366" s="130" t="s">
        <v>15129</v>
      </c>
      <c r="C1366" s="130" t="s">
        <v>15130</v>
      </c>
      <c r="D1366" s="130" t="s">
        <v>5713</v>
      </c>
      <c r="E1366" s="130" t="s">
        <v>5730</v>
      </c>
      <c r="F1366" s="167"/>
      <c r="G1366" s="168">
        <v>818181000</v>
      </c>
      <c r="H1366" s="130">
        <v>87.745000000000005</v>
      </c>
      <c r="I1366" s="169"/>
      <c r="J1366" s="169"/>
      <c r="K1366" s="130" t="s">
        <v>11225</v>
      </c>
      <c r="L1366" s="130"/>
      <c r="M1366" s="130" t="s">
        <v>15122</v>
      </c>
      <c r="N1366" s="130"/>
      <c r="O1366" s="130"/>
      <c r="P1366" s="130" t="s">
        <v>15131</v>
      </c>
      <c r="Q1366" s="130" t="s">
        <v>15131</v>
      </c>
      <c r="R1366" s="130" t="s">
        <v>15084</v>
      </c>
    </row>
    <row r="1367" spans="1:18" ht="19.5" hidden="1" customHeight="1">
      <c r="A1367" s="129">
        <v>23</v>
      </c>
      <c r="B1367" s="130" t="s">
        <v>15132</v>
      </c>
      <c r="C1367" s="130" t="s">
        <v>15133</v>
      </c>
      <c r="D1367" s="130" t="s">
        <v>5713</v>
      </c>
      <c r="E1367" s="130" t="s">
        <v>5711</v>
      </c>
      <c r="F1367" s="167">
        <v>11448753000</v>
      </c>
      <c r="G1367" s="168">
        <v>10407957273</v>
      </c>
      <c r="H1367" s="130">
        <v>81.394999999999996</v>
      </c>
      <c r="I1367" s="169">
        <v>663258875</v>
      </c>
      <c r="J1367" s="169"/>
      <c r="K1367" s="130" t="s">
        <v>343</v>
      </c>
      <c r="L1367" s="130"/>
      <c r="M1367" s="130" t="s">
        <v>14990</v>
      </c>
      <c r="N1367" s="130" t="s">
        <v>14990</v>
      </c>
      <c r="O1367" s="130" t="s">
        <v>15073</v>
      </c>
      <c r="P1367" s="130" t="s">
        <v>15074</v>
      </c>
      <c r="Q1367" s="130" t="s">
        <v>15075</v>
      </c>
      <c r="R1367" s="130" t="s">
        <v>15084</v>
      </c>
    </row>
    <row r="1368" spans="1:18" ht="19.5" hidden="1" customHeight="1">
      <c r="A1368" s="129">
        <v>22</v>
      </c>
      <c r="B1368" s="130" t="s">
        <v>15134</v>
      </c>
      <c r="C1368" s="130" t="s">
        <v>15135</v>
      </c>
      <c r="D1368" s="130" t="s">
        <v>5713</v>
      </c>
      <c r="E1368" s="130" t="s">
        <v>5711</v>
      </c>
      <c r="F1368" s="167"/>
      <c r="G1368" s="168">
        <v>10407957273</v>
      </c>
      <c r="H1368" s="130"/>
      <c r="I1368" s="169">
        <v>0</v>
      </c>
      <c r="J1368" s="169"/>
      <c r="K1368" s="130" t="s">
        <v>343</v>
      </c>
      <c r="L1368" s="130"/>
      <c r="M1368" s="130" t="s">
        <v>14990</v>
      </c>
      <c r="N1368" s="130" t="s">
        <v>14990</v>
      </c>
      <c r="O1368" s="130" t="s">
        <v>15073</v>
      </c>
      <c r="P1368" s="130" t="s">
        <v>15074</v>
      </c>
      <c r="Q1368" s="130" t="s">
        <v>15075</v>
      </c>
      <c r="R1368" s="130" t="s">
        <v>15084</v>
      </c>
    </row>
    <row r="1369" spans="1:18" ht="19.5" hidden="1" customHeight="1">
      <c r="A1369" s="129">
        <v>21</v>
      </c>
      <c r="B1369" s="130" t="s">
        <v>15076</v>
      </c>
      <c r="C1369" s="130" t="s">
        <v>15077</v>
      </c>
      <c r="D1369" s="130" t="s">
        <v>5728</v>
      </c>
      <c r="E1369" s="130" t="s">
        <v>5709</v>
      </c>
      <c r="F1369" s="167">
        <v>483868000</v>
      </c>
      <c r="G1369" s="168">
        <v>439880000</v>
      </c>
      <c r="H1369" s="130">
        <v>87.745000000000005</v>
      </c>
      <c r="I1369" s="169">
        <v>18315135</v>
      </c>
      <c r="J1369" s="169">
        <v>418626068</v>
      </c>
      <c r="K1369" s="130" t="s">
        <v>343</v>
      </c>
      <c r="L1369" s="130"/>
      <c r="M1369" s="130" t="s">
        <v>14990</v>
      </c>
      <c r="N1369" s="130"/>
      <c r="O1369" s="130" t="s">
        <v>15073</v>
      </c>
      <c r="P1369" s="130" t="s">
        <v>15074</v>
      </c>
      <c r="Q1369" s="130" t="s">
        <v>15075</v>
      </c>
      <c r="R1369" s="130" t="s">
        <v>15078</v>
      </c>
    </row>
    <row r="1370" spans="1:18" ht="19.5" hidden="1" customHeight="1">
      <c r="A1370" s="129">
        <v>20</v>
      </c>
      <c r="B1370" s="130" t="s">
        <v>15079</v>
      </c>
      <c r="C1370" s="130" t="s">
        <v>15080</v>
      </c>
      <c r="D1370" s="130" t="s">
        <v>5713</v>
      </c>
      <c r="E1370" s="130" t="s">
        <v>5711</v>
      </c>
      <c r="F1370" s="167"/>
      <c r="G1370" s="168">
        <v>10407957273</v>
      </c>
      <c r="H1370" s="130"/>
      <c r="I1370" s="169">
        <v>0</v>
      </c>
      <c r="J1370" s="169"/>
      <c r="K1370" s="130" t="s">
        <v>343</v>
      </c>
      <c r="L1370" s="130"/>
      <c r="M1370" s="130" t="s">
        <v>14990</v>
      </c>
      <c r="N1370" s="130" t="s">
        <v>14990</v>
      </c>
      <c r="O1370" s="130" t="s">
        <v>15073</v>
      </c>
      <c r="P1370" s="130" t="s">
        <v>15074</v>
      </c>
      <c r="Q1370" s="130" t="s">
        <v>15075</v>
      </c>
      <c r="R1370" s="130" t="s">
        <v>15014</v>
      </c>
    </row>
    <row r="1371" spans="1:18" ht="19.5" hidden="1" customHeight="1">
      <c r="A1371" s="129">
        <v>19</v>
      </c>
      <c r="B1371" s="130" t="s">
        <v>15081</v>
      </c>
      <c r="C1371" s="130" t="s">
        <v>15082</v>
      </c>
      <c r="D1371" s="130" t="s">
        <v>7334</v>
      </c>
      <c r="E1371" s="130" t="s">
        <v>5709</v>
      </c>
      <c r="F1371" s="167">
        <v>767072900</v>
      </c>
      <c r="G1371" s="168">
        <v>697339000</v>
      </c>
      <c r="H1371" s="130">
        <v>87.745000000000005</v>
      </c>
      <c r="I1371" s="169">
        <v>30396069</v>
      </c>
      <c r="J1371" s="169">
        <v>675123543</v>
      </c>
      <c r="K1371" s="130" t="s">
        <v>5736</v>
      </c>
      <c r="L1371" s="130"/>
      <c r="M1371" s="130" t="s">
        <v>14990</v>
      </c>
      <c r="N1371" s="130"/>
      <c r="O1371" s="130" t="s">
        <v>15083</v>
      </c>
      <c r="P1371" s="130" t="s">
        <v>15075</v>
      </c>
      <c r="Q1371" s="130" t="s">
        <v>14994</v>
      </c>
      <c r="R1371" s="130" t="s">
        <v>15084</v>
      </c>
    </row>
    <row r="1372" spans="1:18" ht="19.5" hidden="1" customHeight="1">
      <c r="A1372" s="129">
        <v>18</v>
      </c>
      <c r="B1372" s="130" t="s">
        <v>15085</v>
      </c>
      <c r="C1372" s="130" t="s">
        <v>15086</v>
      </c>
      <c r="D1372" s="130" t="s">
        <v>5713</v>
      </c>
      <c r="E1372" s="130" t="s">
        <v>5709</v>
      </c>
      <c r="F1372" s="167">
        <v>196840000</v>
      </c>
      <c r="G1372" s="168">
        <v>178945455</v>
      </c>
      <c r="H1372" s="130">
        <v>87.745000000000005</v>
      </c>
      <c r="I1372" s="169"/>
      <c r="J1372" s="169"/>
      <c r="K1372" s="130" t="s">
        <v>8682</v>
      </c>
      <c r="L1372" s="130"/>
      <c r="M1372" s="130" t="s">
        <v>14990</v>
      </c>
      <c r="N1372" s="130"/>
      <c r="O1372" s="130" t="s">
        <v>15083</v>
      </c>
      <c r="P1372" s="130" t="s">
        <v>14994</v>
      </c>
      <c r="Q1372" s="130" t="s">
        <v>14995</v>
      </c>
      <c r="R1372" s="130" t="s">
        <v>15084</v>
      </c>
    </row>
    <row r="1373" spans="1:18" ht="19.5" hidden="1" customHeight="1">
      <c r="A1373" s="129">
        <v>17</v>
      </c>
      <c r="B1373" s="130" t="s">
        <v>14991</v>
      </c>
      <c r="C1373" s="130" t="s">
        <v>14992</v>
      </c>
      <c r="D1373" s="130" t="s">
        <v>5713</v>
      </c>
      <c r="E1373" s="130" t="s">
        <v>5709</v>
      </c>
      <c r="F1373" s="167">
        <v>533934000</v>
      </c>
      <c r="G1373" s="168">
        <v>493178262</v>
      </c>
      <c r="H1373" s="130">
        <v>87.745000000000005</v>
      </c>
      <c r="I1373" s="169">
        <v>26090855</v>
      </c>
      <c r="J1373" s="169">
        <v>459086246</v>
      </c>
      <c r="K1373" s="130" t="s">
        <v>5714</v>
      </c>
      <c r="L1373" s="130"/>
      <c r="M1373" s="130" t="s">
        <v>14990</v>
      </c>
      <c r="N1373" s="130" t="s">
        <v>14990</v>
      </c>
      <c r="O1373" s="130" t="s">
        <v>14993</v>
      </c>
      <c r="P1373" s="130" t="s">
        <v>14994</v>
      </c>
      <c r="Q1373" s="130" t="s">
        <v>14995</v>
      </c>
      <c r="R1373" s="130" t="s">
        <v>14911</v>
      </c>
    </row>
    <row r="1374" spans="1:18" ht="19.5" hidden="1" customHeight="1">
      <c r="A1374" s="129">
        <v>16</v>
      </c>
      <c r="B1374" s="130" t="s">
        <v>15136</v>
      </c>
      <c r="C1374" s="130" t="s">
        <v>15137</v>
      </c>
      <c r="D1374" s="130" t="s">
        <v>5713</v>
      </c>
      <c r="E1374" s="130" t="s">
        <v>5709</v>
      </c>
      <c r="F1374" s="167">
        <v>179300000</v>
      </c>
      <c r="G1374" s="168">
        <v>163000000</v>
      </c>
      <c r="H1374" s="130">
        <v>87.745000000000005</v>
      </c>
      <c r="I1374" s="169"/>
      <c r="J1374" s="169"/>
      <c r="K1374" s="130" t="s">
        <v>15138</v>
      </c>
      <c r="L1374" s="130"/>
      <c r="M1374" s="130" t="s">
        <v>14990</v>
      </c>
      <c r="N1374" s="130"/>
      <c r="O1374" s="130" t="s">
        <v>15139</v>
      </c>
      <c r="P1374" s="130" t="s">
        <v>15140</v>
      </c>
      <c r="Q1374" s="130" t="s">
        <v>15141</v>
      </c>
      <c r="R1374" s="130" t="s">
        <v>15093</v>
      </c>
    </row>
    <row r="1375" spans="1:18" ht="19.5" hidden="1" customHeight="1">
      <c r="A1375" s="129">
        <v>15</v>
      </c>
      <c r="B1375" s="130" t="s">
        <v>14996</v>
      </c>
      <c r="C1375" s="130" t="s">
        <v>14997</v>
      </c>
      <c r="D1375" s="130" t="s">
        <v>14998</v>
      </c>
      <c r="E1375" s="130" t="s">
        <v>5730</v>
      </c>
      <c r="F1375" s="167"/>
      <c r="G1375" s="168"/>
      <c r="H1375" s="130"/>
      <c r="I1375" s="169"/>
      <c r="J1375" s="169"/>
      <c r="K1375" s="130" t="s">
        <v>11301</v>
      </c>
      <c r="L1375" s="130" t="s">
        <v>14999</v>
      </c>
      <c r="M1375" s="130" t="s">
        <v>15000</v>
      </c>
      <c r="N1375" s="130"/>
      <c r="O1375" s="130"/>
      <c r="P1375" s="130" t="s">
        <v>15000</v>
      </c>
      <c r="Q1375" s="130" t="s">
        <v>15000</v>
      </c>
      <c r="R1375" s="130" t="s">
        <v>14958</v>
      </c>
    </row>
    <row r="1376" spans="1:18" ht="19.5" hidden="1" customHeight="1">
      <c r="A1376" s="129">
        <v>30</v>
      </c>
      <c r="B1376" s="130" t="s">
        <v>15087</v>
      </c>
      <c r="C1376" s="130" t="s">
        <v>15088</v>
      </c>
      <c r="D1376" s="130" t="s">
        <v>9733</v>
      </c>
      <c r="E1376" s="130" t="s">
        <v>5733</v>
      </c>
      <c r="F1376" s="167"/>
      <c r="G1376" s="168">
        <v>136363636</v>
      </c>
      <c r="H1376" s="130"/>
      <c r="I1376" s="169"/>
      <c r="J1376" s="169"/>
      <c r="K1376" s="130" t="s">
        <v>8758</v>
      </c>
      <c r="L1376" s="130" t="s">
        <v>14993</v>
      </c>
      <c r="M1376" s="130" t="s">
        <v>15089</v>
      </c>
      <c r="N1376" s="130"/>
      <c r="O1376" s="130"/>
      <c r="P1376" s="130" t="s">
        <v>15089</v>
      </c>
    </row>
    <row r="1377" spans="1:16" ht="19.5" hidden="1" customHeight="1">
      <c r="A1377" s="129">
        <v>29</v>
      </c>
      <c r="B1377" s="130" t="s">
        <v>15001</v>
      </c>
      <c r="C1377" s="130" t="s">
        <v>15002</v>
      </c>
      <c r="D1377" s="130" t="s">
        <v>5713</v>
      </c>
      <c r="E1377" s="130" t="s">
        <v>5730</v>
      </c>
      <c r="F1377" s="167"/>
      <c r="G1377" s="168">
        <v>1</v>
      </c>
      <c r="H1377" s="130"/>
      <c r="I1377" s="169"/>
      <c r="J1377" s="169"/>
      <c r="K1377" s="130" t="s">
        <v>11785</v>
      </c>
      <c r="L1377" s="130" t="s">
        <v>14983</v>
      </c>
      <c r="M1377" s="130" t="s">
        <v>15003</v>
      </c>
      <c r="N1377" s="130"/>
      <c r="O1377" s="130"/>
      <c r="P1377" s="130" t="s">
        <v>15004</v>
      </c>
    </row>
    <row r="1378" spans="1:16" ht="19.5" hidden="1" customHeight="1">
      <c r="A1378" s="129">
        <v>28</v>
      </c>
      <c r="B1378" s="130" t="s">
        <v>15005</v>
      </c>
      <c r="C1378" s="130" t="s">
        <v>15006</v>
      </c>
      <c r="D1378" s="130" t="s">
        <v>5713</v>
      </c>
      <c r="E1378" s="130" t="s">
        <v>5730</v>
      </c>
      <c r="F1378" s="167"/>
      <c r="G1378" s="168"/>
      <c r="H1378" s="130"/>
      <c r="I1378" s="169"/>
      <c r="J1378" s="169"/>
      <c r="K1378" s="130" t="s">
        <v>11785</v>
      </c>
      <c r="L1378" s="130" t="s">
        <v>14983</v>
      </c>
      <c r="M1378" s="130" t="s">
        <v>15003</v>
      </c>
      <c r="N1378" s="130"/>
      <c r="O1378" s="130"/>
      <c r="P1378" s="130" t="s">
        <v>15004</v>
      </c>
    </row>
    <row r="1379" spans="1:16" ht="19.5" hidden="1" customHeight="1">
      <c r="A1379" s="129">
        <v>27</v>
      </c>
      <c r="B1379" s="130" t="s">
        <v>15142</v>
      </c>
      <c r="C1379" s="130" t="s">
        <v>15143</v>
      </c>
      <c r="D1379" s="130" t="s">
        <v>5713</v>
      </c>
      <c r="E1379" s="130" t="s">
        <v>5709</v>
      </c>
      <c r="F1379" s="167">
        <v>2424933000</v>
      </c>
      <c r="G1379" s="168">
        <v>2204484546</v>
      </c>
      <c r="H1379" s="130">
        <v>86.745000000000005</v>
      </c>
      <c r="I1379" s="169">
        <v>148442776</v>
      </c>
      <c r="J1379" s="169">
        <v>2050656157</v>
      </c>
      <c r="K1379" s="130" t="s">
        <v>309</v>
      </c>
      <c r="L1379" s="130"/>
      <c r="M1379" s="130" t="s">
        <v>15089</v>
      </c>
      <c r="N1379" s="130"/>
      <c r="O1379" s="130" t="s">
        <v>15003</v>
      </c>
      <c r="P1379" s="130" t="s">
        <v>15004</v>
      </c>
    </row>
    <row r="1380" spans="1:16" ht="19.5" hidden="1" customHeight="1">
      <c r="A1380" s="129">
        <v>26</v>
      </c>
      <c r="B1380" s="130" t="s">
        <v>15092</v>
      </c>
      <c r="C1380" s="130" t="s">
        <v>15144</v>
      </c>
      <c r="D1380" s="130" t="s">
        <v>5713</v>
      </c>
      <c r="E1380" s="130" t="s">
        <v>5709</v>
      </c>
      <c r="F1380" s="167">
        <v>560337000</v>
      </c>
      <c r="G1380" s="168">
        <v>508640000</v>
      </c>
      <c r="H1380" s="130">
        <v>87.745000000000005</v>
      </c>
      <c r="I1380" s="169">
        <v>27693883</v>
      </c>
      <c r="J1380" s="169">
        <v>485583623</v>
      </c>
      <c r="K1380" s="130" t="s">
        <v>5714</v>
      </c>
      <c r="L1380" s="130"/>
      <c r="M1380" s="130" t="s">
        <v>15089</v>
      </c>
      <c r="N1380" s="130" t="s">
        <v>15089</v>
      </c>
      <c r="O1380" s="130" t="s">
        <v>15003</v>
      </c>
      <c r="P1380" s="130" t="s">
        <v>15004</v>
      </c>
    </row>
    <row r="1381" spans="1:16" ht="19.5" hidden="1" customHeight="1">
      <c r="A1381" s="129">
        <v>25</v>
      </c>
      <c r="B1381" s="130" t="s">
        <v>15094</v>
      </c>
      <c r="C1381" s="130" t="s">
        <v>15095</v>
      </c>
      <c r="D1381" s="130" t="s">
        <v>5713</v>
      </c>
      <c r="E1381" s="130" t="s">
        <v>5730</v>
      </c>
      <c r="F1381" s="167"/>
      <c r="G1381" s="168"/>
      <c r="H1381" s="130"/>
      <c r="I1381" s="169"/>
      <c r="J1381" s="169"/>
      <c r="K1381" s="130" t="s">
        <v>11288</v>
      </c>
      <c r="L1381" s="130" t="s">
        <v>15096</v>
      </c>
      <c r="M1381" s="130" t="s">
        <v>15074</v>
      </c>
      <c r="N1381" s="130"/>
      <c r="O1381" s="130"/>
      <c r="P1381" s="130" t="s">
        <v>15097</v>
      </c>
    </row>
    <row r="1382" spans="1:16" ht="19.5" hidden="1" customHeight="1">
      <c r="A1382" s="129">
        <v>24</v>
      </c>
      <c r="B1382" s="130" t="s">
        <v>15098</v>
      </c>
      <c r="C1382" s="130" t="s">
        <v>15099</v>
      </c>
      <c r="D1382" s="130" t="s">
        <v>5713</v>
      </c>
      <c r="E1382" s="130" t="s">
        <v>5730</v>
      </c>
      <c r="F1382" s="167"/>
      <c r="G1382" s="168"/>
      <c r="H1382" s="130"/>
      <c r="I1382" s="169"/>
      <c r="J1382" s="169"/>
      <c r="K1382" s="130" t="s">
        <v>11288</v>
      </c>
      <c r="L1382" s="130" t="s">
        <v>15100</v>
      </c>
      <c r="M1382" s="130" t="s">
        <v>15074</v>
      </c>
      <c r="N1382" s="130"/>
      <c r="O1382" s="130"/>
      <c r="P1382" s="130" t="s">
        <v>15097</v>
      </c>
    </row>
    <row r="1383" spans="1:16" ht="19.5" hidden="1" customHeight="1">
      <c r="A1383" s="129">
        <v>23</v>
      </c>
      <c r="B1383" s="130" t="s">
        <v>15145</v>
      </c>
      <c r="C1383" s="130" t="s">
        <v>15146</v>
      </c>
      <c r="D1383" s="130" t="s">
        <v>5713</v>
      </c>
      <c r="E1383" s="130" t="s">
        <v>5709</v>
      </c>
      <c r="F1383" s="167">
        <v>1252018000</v>
      </c>
      <c r="G1383" s="168">
        <v>1138198181</v>
      </c>
      <c r="H1383" s="130">
        <v>86.745000000000005</v>
      </c>
      <c r="I1383" s="169">
        <v>62980109</v>
      </c>
      <c r="J1383" s="169">
        <v>1076946186</v>
      </c>
      <c r="K1383" s="130" t="s">
        <v>474</v>
      </c>
      <c r="L1383" s="130"/>
      <c r="M1383" s="130" t="s">
        <v>15147</v>
      </c>
      <c r="N1383" s="130"/>
      <c r="O1383" s="130" t="s">
        <v>15148</v>
      </c>
      <c r="P1383" s="130" t="s">
        <v>15149</v>
      </c>
    </row>
    <row r="1384" spans="1:16" ht="19.5" hidden="1" customHeight="1">
      <c r="A1384" s="129">
        <v>22</v>
      </c>
      <c r="B1384" s="130" t="s">
        <v>14872</v>
      </c>
      <c r="C1384" s="130" t="s">
        <v>14789</v>
      </c>
      <c r="D1384" s="130" t="s">
        <v>5713</v>
      </c>
      <c r="E1384" s="130" t="s">
        <v>5730</v>
      </c>
      <c r="F1384" s="167">
        <v>7260000000</v>
      </c>
      <c r="G1384" s="168">
        <v>6600000000</v>
      </c>
      <c r="H1384" s="130"/>
      <c r="I1384" s="169"/>
      <c r="J1384" s="169"/>
      <c r="K1384" s="130" t="s">
        <v>14790</v>
      </c>
      <c r="L1384" s="130" t="s">
        <v>13245</v>
      </c>
      <c r="M1384" s="130" t="s">
        <v>14791</v>
      </c>
      <c r="N1384" s="130" t="s">
        <v>14792</v>
      </c>
      <c r="O1384" s="130" t="s">
        <v>14793</v>
      </c>
      <c r="P1384" s="130" t="s">
        <v>14791</v>
      </c>
    </row>
    <row r="1385" spans="1:16" ht="19.5" hidden="1" customHeight="1">
      <c r="A1385" s="129">
        <v>21</v>
      </c>
      <c r="B1385" s="130" t="s">
        <v>15150</v>
      </c>
      <c r="C1385" s="130" t="s">
        <v>15151</v>
      </c>
      <c r="D1385" s="130" t="s">
        <v>5713</v>
      </c>
      <c r="E1385" s="130" t="s">
        <v>5709</v>
      </c>
      <c r="F1385" s="167">
        <v>132126000</v>
      </c>
      <c r="G1385" s="168">
        <v>120114545</v>
      </c>
      <c r="H1385" s="130">
        <v>87.745000000000005</v>
      </c>
      <c r="I1385" s="169">
        <v>6432330</v>
      </c>
      <c r="J1385" s="169">
        <v>116232207</v>
      </c>
      <c r="K1385" s="130" t="s">
        <v>313</v>
      </c>
      <c r="L1385" s="130"/>
      <c r="M1385" s="130" t="s">
        <v>15152</v>
      </c>
      <c r="N1385" s="130"/>
      <c r="O1385" s="130" t="s">
        <v>15004</v>
      </c>
      <c r="P1385" s="130" t="s">
        <v>15153</v>
      </c>
    </row>
    <row r="1386" spans="1:16" ht="19.5" hidden="1" customHeight="1">
      <c r="A1386" s="129">
        <v>20</v>
      </c>
      <c r="B1386" s="130" t="s">
        <v>15154</v>
      </c>
      <c r="C1386" s="130" t="s">
        <v>15155</v>
      </c>
      <c r="D1386" s="130" t="s">
        <v>5992</v>
      </c>
      <c r="E1386" s="130" t="s">
        <v>5709</v>
      </c>
      <c r="F1386" s="167">
        <v>534754000</v>
      </c>
      <c r="G1386" s="168">
        <v>486140000</v>
      </c>
      <c r="H1386" s="130">
        <v>87.745000000000005</v>
      </c>
      <c r="I1386" s="169">
        <v>27877270</v>
      </c>
      <c r="J1386" s="169">
        <v>466546661</v>
      </c>
      <c r="K1386" s="130" t="s">
        <v>456</v>
      </c>
      <c r="L1386" s="130"/>
      <c r="M1386" s="130" t="s">
        <v>15152</v>
      </c>
      <c r="N1386" s="130"/>
      <c r="O1386" s="130" t="s">
        <v>15004</v>
      </c>
      <c r="P1386" s="130" t="s">
        <v>15153</v>
      </c>
    </row>
    <row r="1387" spans="1:16" ht="19.5" hidden="1" customHeight="1">
      <c r="A1387" s="129">
        <v>19</v>
      </c>
      <c r="B1387" s="130" t="s">
        <v>15156</v>
      </c>
      <c r="C1387" s="130" t="s">
        <v>15157</v>
      </c>
      <c r="D1387" s="130" t="s">
        <v>5713</v>
      </c>
      <c r="E1387" s="130" t="s">
        <v>5730</v>
      </c>
      <c r="F1387" s="167">
        <v>58090000</v>
      </c>
      <c r="G1387" s="168">
        <v>52814962</v>
      </c>
      <c r="H1387" s="130"/>
      <c r="I1387" s="169"/>
      <c r="J1387" s="169"/>
      <c r="K1387" s="130" t="s">
        <v>13235</v>
      </c>
      <c r="L1387" s="130"/>
      <c r="M1387" s="130" t="s">
        <v>15153</v>
      </c>
      <c r="N1387" s="130"/>
      <c r="O1387" s="130"/>
      <c r="P1387" s="130" t="s">
        <v>15153</v>
      </c>
    </row>
    <row r="1388" spans="1:16" ht="19.5" hidden="1" customHeight="1">
      <c r="A1388" s="129">
        <v>18</v>
      </c>
      <c r="B1388" s="130" t="s">
        <v>15158</v>
      </c>
      <c r="C1388" s="130" t="s">
        <v>15159</v>
      </c>
      <c r="D1388" s="130" t="s">
        <v>5728</v>
      </c>
      <c r="E1388" s="130" t="s">
        <v>5709</v>
      </c>
      <c r="F1388" s="167">
        <v>441650000</v>
      </c>
      <c r="G1388" s="168">
        <v>401500000</v>
      </c>
      <c r="H1388" s="130">
        <v>87.745000000000005</v>
      </c>
      <c r="I1388" s="169">
        <v>18313284</v>
      </c>
      <c r="J1388" s="169">
        <v>392590240</v>
      </c>
      <c r="K1388" s="130" t="s">
        <v>5736</v>
      </c>
      <c r="L1388" s="130"/>
      <c r="M1388" s="130" t="s">
        <v>15152</v>
      </c>
      <c r="N1388" s="130"/>
      <c r="O1388" s="130" t="s">
        <v>15160</v>
      </c>
      <c r="P1388" s="130" t="s">
        <v>15161</v>
      </c>
    </row>
    <row r="1389" spans="1:16" ht="19.5" hidden="1" customHeight="1">
      <c r="A1389" s="129">
        <v>17</v>
      </c>
      <c r="B1389" s="130" t="s">
        <v>15162</v>
      </c>
      <c r="C1389" s="130" t="s">
        <v>15163</v>
      </c>
      <c r="D1389" s="130" t="s">
        <v>6164</v>
      </c>
      <c r="E1389" s="130" t="s">
        <v>5709</v>
      </c>
      <c r="F1389" s="167">
        <v>276001000</v>
      </c>
      <c r="G1389" s="168">
        <v>250910000</v>
      </c>
      <c r="H1389" s="130">
        <v>87.745000000000005</v>
      </c>
      <c r="I1389" s="169">
        <v>13669603</v>
      </c>
      <c r="J1389" s="169">
        <v>225602894</v>
      </c>
      <c r="K1389" s="130" t="s">
        <v>353</v>
      </c>
      <c r="L1389" s="130"/>
      <c r="M1389" s="130" t="s">
        <v>15152</v>
      </c>
      <c r="N1389" s="130"/>
      <c r="O1389" s="130" t="s">
        <v>14994</v>
      </c>
      <c r="P1389" s="130" t="s">
        <v>15090</v>
      </c>
    </row>
    <row r="1390" spans="1:16" ht="19.5" hidden="1" customHeight="1">
      <c r="A1390" s="129">
        <v>16</v>
      </c>
      <c r="B1390" s="130" t="s">
        <v>15164</v>
      </c>
      <c r="C1390" s="130" t="s">
        <v>15165</v>
      </c>
      <c r="D1390" s="130" t="s">
        <v>5713</v>
      </c>
      <c r="E1390" s="130" t="s">
        <v>5709</v>
      </c>
      <c r="F1390" s="167">
        <v>206679000</v>
      </c>
      <c r="G1390" s="168">
        <v>187890000</v>
      </c>
      <c r="H1390" s="130">
        <v>87.745000000000005</v>
      </c>
      <c r="I1390" s="169">
        <v>13280516</v>
      </c>
      <c r="J1390" s="169">
        <v>172792093</v>
      </c>
      <c r="K1390" s="130" t="s">
        <v>476</v>
      </c>
      <c r="L1390" s="130"/>
      <c r="M1390" s="130" t="s">
        <v>15103</v>
      </c>
      <c r="N1390" s="130"/>
      <c r="O1390" s="130" t="s">
        <v>15104</v>
      </c>
      <c r="P1390" s="130" t="s">
        <v>15105</v>
      </c>
    </row>
    <row r="1391" spans="1:16" ht="19.5" hidden="1" customHeight="1">
      <c r="A1391" s="129">
        <v>15</v>
      </c>
      <c r="B1391" s="130" t="s">
        <v>15166</v>
      </c>
      <c r="C1391" s="130" t="s">
        <v>15167</v>
      </c>
      <c r="D1391" s="130" t="s">
        <v>6486</v>
      </c>
      <c r="E1391" s="130" t="s">
        <v>5709</v>
      </c>
      <c r="F1391" s="167">
        <v>3726164000</v>
      </c>
      <c r="G1391" s="168">
        <v>3726164000</v>
      </c>
      <c r="H1391" s="130">
        <v>86.745000000000005</v>
      </c>
      <c r="I1391" s="169">
        <v>203561246</v>
      </c>
      <c r="J1391" s="169">
        <v>3112042966</v>
      </c>
      <c r="K1391" s="130" t="s">
        <v>5823</v>
      </c>
      <c r="L1391" s="130"/>
      <c r="M1391" s="130" t="s">
        <v>15103</v>
      </c>
      <c r="N1391" s="130" t="s">
        <v>15103</v>
      </c>
      <c r="O1391" s="130" t="s">
        <v>15168</v>
      </c>
      <c r="P1391" s="130" t="s">
        <v>15105</v>
      </c>
    </row>
    <row r="1392" spans="1:16" ht="19.5" hidden="1" customHeight="1">
      <c r="A1392" s="129">
        <v>14</v>
      </c>
      <c r="B1392" s="130" t="s">
        <v>15101</v>
      </c>
      <c r="C1392" s="130" t="s">
        <v>15102</v>
      </c>
      <c r="D1392" s="130" t="s">
        <v>6278</v>
      </c>
      <c r="E1392" s="130" t="s">
        <v>5709</v>
      </c>
      <c r="F1392" s="167">
        <v>1242736000</v>
      </c>
      <c r="G1392" s="168">
        <v>1129760000</v>
      </c>
      <c r="H1392" s="130">
        <v>86.745000000000005</v>
      </c>
      <c r="I1392" s="169">
        <v>50865818</v>
      </c>
      <c r="J1392" s="169">
        <v>1084105705</v>
      </c>
      <c r="K1392" s="130" t="s">
        <v>543</v>
      </c>
      <c r="L1392" s="130"/>
      <c r="M1392" s="130" t="s">
        <v>15103</v>
      </c>
      <c r="N1392" s="130"/>
      <c r="O1392" s="130" t="s">
        <v>15104</v>
      </c>
      <c r="P1392" s="130" t="s">
        <v>15105</v>
      </c>
    </row>
    <row r="1393" spans="1:18" ht="19.5" hidden="1" customHeight="1">
      <c r="A1393" s="129">
        <v>13</v>
      </c>
      <c r="B1393" s="130" t="s">
        <v>15169</v>
      </c>
      <c r="C1393" s="130" t="s">
        <v>15170</v>
      </c>
      <c r="D1393" s="130" t="s">
        <v>6582</v>
      </c>
      <c r="E1393" s="130" t="s">
        <v>5709</v>
      </c>
      <c r="F1393" s="167">
        <v>651980000</v>
      </c>
      <c r="G1393" s="168">
        <v>592709091</v>
      </c>
      <c r="H1393" s="130">
        <v>87.745000000000005</v>
      </c>
      <c r="I1393" s="169">
        <v>31319413</v>
      </c>
      <c r="J1393" s="169">
        <v>566700092</v>
      </c>
      <c r="K1393" s="130" t="s">
        <v>343</v>
      </c>
      <c r="L1393" s="130"/>
      <c r="M1393" s="130" t="s">
        <v>15103</v>
      </c>
      <c r="N1393" s="130"/>
      <c r="O1393" s="130" t="s">
        <v>15171</v>
      </c>
      <c r="P1393" s="130" t="s">
        <v>15172</v>
      </c>
    </row>
    <row r="1394" spans="1:18" ht="19.5" hidden="1" customHeight="1">
      <c r="A1394" s="129">
        <v>12</v>
      </c>
      <c r="B1394" s="130" t="s">
        <v>15173</v>
      </c>
      <c r="C1394" s="130" t="s">
        <v>15174</v>
      </c>
      <c r="D1394" s="130" t="s">
        <v>5982</v>
      </c>
      <c r="E1394" s="130" t="s">
        <v>5709</v>
      </c>
      <c r="F1394" s="167">
        <v>191572000</v>
      </c>
      <c r="G1394" s="168">
        <v>174156364</v>
      </c>
      <c r="H1394" s="130">
        <v>87.745000000000005</v>
      </c>
      <c r="I1394" s="169">
        <v>10252978</v>
      </c>
      <c r="J1394" s="169">
        <v>144434518</v>
      </c>
      <c r="K1394" s="130" t="s">
        <v>364</v>
      </c>
      <c r="L1394" s="130"/>
      <c r="M1394" s="130" t="s">
        <v>15103</v>
      </c>
      <c r="N1394" s="130"/>
      <c r="O1394" s="130" t="s">
        <v>15149</v>
      </c>
      <c r="P1394" s="130" t="s">
        <v>15175</v>
      </c>
    </row>
    <row r="1395" spans="1:18" ht="19.5" hidden="1" customHeight="1">
      <c r="A1395" s="129">
        <v>11</v>
      </c>
      <c r="B1395" s="130" t="s">
        <v>15176</v>
      </c>
      <c r="C1395" s="130" t="s">
        <v>15177</v>
      </c>
      <c r="D1395" s="130" t="s">
        <v>15178</v>
      </c>
      <c r="E1395" s="130" t="s">
        <v>5709</v>
      </c>
      <c r="F1395" s="167"/>
      <c r="G1395" s="168">
        <v>156425455</v>
      </c>
      <c r="H1395" s="130"/>
      <c r="I1395" s="169">
        <v>0</v>
      </c>
      <c r="J1395" s="169"/>
      <c r="K1395" s="130" t="s">
        <v>425</v>
      </c>
      <c r="L1395" s="130"/>
      <c r="M1395" s="130" t="s">
        <v>15179</v>
      </c>
      <c r="N1395" s="130"/>
      <c r="O1395" s="130" t="s">
        <v>15004</v>
      </c>
      <c r="P1395" s="130" t="s">
        <v>15180</v>
      </c>
    </row>
    <row r="1396" spans="1:18" ht="19.5" hidden="1" customHeight="1">
      <c r="A1396" s="129">
        <v>8</v>
      </c>
      <c r="B1396" s="130" t="s">
        <v>15186</v>
      </c>
      <c r="C1396" s="130" t="s">
        <v>15187</v>
      </c>
      <c r="D1396" s="130" t="s">
        <v>5713</v>
      </c>
      <c r="E1396" s="130" t="s">
        <v>5733</v>
      </c>
      <c r="F1396" s="167">
        <v>4000000000</v>
      </c>
      <c r="G1396" s="168">
        <v>3636363636</v>
      </c>
      <c r="H1396" s="130"/>
      <c r="I1396" s="169">
        <v>0</v>
      </c>
      <c r="J1396" s="169">
        <v>4000000000</v>
      </c>
      <c r="K1396" s="130" t="s">
        <v>15188</v>
      </c>
      <c r="L1396" s="130"/>
      <c r="M1396" s="130" t="s">
        <v>15189</v>
      </c>
      <c r="N1396" s="130"/>
      <c r="O1396" s="130"/>
      <c r="P1396" s="130" t="s">
        <v>15190</v>
      </c>
    </row>
    <row r="1397" spans="1:18" ht="19.5" hidden="1" customHeight="1">
      <c r="A1397" s="129">
        <v>36</v>
      </c>
      <c r="B1397" s="130" t="s">
        <v>15201</v>
      </c>
      <c r="C1397" s="130" t="s">
        <v>15157</v>
      </c>
      <c r="D1397" s="130" t="s">
        <v>5713</v>
      </c>
      <c r="E1397" s="130" t="s">
        <v>5730</v>
      </c>
      <c r="F1397" s="167"/>
      <c r="G1397" s="168"/>
      <c r="H1397" s="130"/>
      <c r="I1397" s="169"/>
      <c r="J1397" s="169"/>
      <c r="K1397" s="130" t="s">
        <v>13235</v>
      </c>
      <c r="L1397" s="130"/>
      <c r="M1397" s="130" t="s">
        <v>15202</v>
      </c>
      <c r="N1397" s="130"/>
      <c r="O1397" s="130"/>
      <c r="P1397" s="130" t="s">
        <v>15202</v>
      </c>
      <c r="Q1397" s="130" t="s">
        <v>15189</v>
      </c>
      <c r="R1397" s="130" t="s">
        <v>15203</v>
      </c>
    </row>
    <row r="1398" spans="1:18" ht="19.5" hidden="1" customHeight="1">
      <c r="A1398" s="129">
        <v>35</v>
      </c>
      <c r="B1398" s="130" t="s">
        <v>15204</v>
      </c>
      <c r="C1398" s="130" t="s">
        <v>15205</v>
      </c>
      <c r="D1398" s="130" t="s">
        <v>7162</v>
      </c>
      <c r="E1398" s="130" t="s">
        <v>5709</v>
      </c>
      <c r="F1398" s="167">
        <v>172068000</v>
      </c>
      <c r="G1398" s="168">
        <v>156425455</v>
      </c>
      <c r="H1398" s="130">
        <v>87.745000000000005</v>
      </c>
      <c r="I1398" s="169">
        <v>8254046</v>
      </c>
      <c r="J1398" s="169"/>
      <c r="K1398" s="130" t="s">
        <v>425</v>
      </c>
      <c r="L1398" s="130"/>
      <c r="M1398" s="130" t="s">
        <v>12179</v>
      </c>
      <c r="N1398" s="130"/>
      <c r="O1398" s="130" t="s">
        <v>15206</v>
      </c>
      <c r="P1398" s="130" t="s">
        <v>15202</v>
      </c>
      <c r="Q1398" s="130" t="s">
        <v>15189</v>
      </c>
      <c r="R1398" s="130" t="s">
        <v>15207</v>
      </c>
    </row>
    <row r="1399" spans="1:18" ht="19.5" hidden="1" customHeight="1">
      <c r="A1399" s="129">
        <v>34</v>
      </c>
      <c r="B1399" s="130" t="s">
        <v>15208</v>
      </c>
      <c r="C1399" s="130" t="s">
        <v>15209</v>
      </c>
      <c r="D1399" s="130" t="s">
        <v>5713</v>
      </c>
      <c r="E1399" s="130" t="s">
        <v>5733</v>
      </c>
      <c r="F1399" s="167"/>
      <c r="G1399" s="168">
        <v>3636363636</v>
      </c>
      <c r="H1399" s="130"/>
      <c r="I1399" s="169"/>
      <c r="J1399" s="169"/>
      <c r="K1399" s="130" t="s">
        <v>15188</v>
      </c>
      <c r="L1399" s="130"/>
      <c r="M1399" s="130" t="s">
        <v>15189</v>
      </c>
      <c r="N1399" s="130"/>
      <c r="O1399" s="130"/>
      <c r="P1399" s="130" t="s">
        <v>15189</v>
      </c>
      <c r="Q1399" s="130" t="s">
        <v>15190</v>
      </c>
      <c r="R1399" s="130" t="s">
        <v>15210</v>
      </c>
    </row>
    <row r="1400" spans="1:18" ht="19.5" hidden="1" customHeight="1">
      <c r="A1400" s="129">
        <v>32</v>
      </c>
      <c r="B1400" s="130" t="s">
        <v>15212</v>
      </c>
      <c r="C1400" s="130" t="s">
        <v>15213</v>
      </c>
      <c r="D1400" s="130" t="s">
        <v>5713</v>
      </c>
      <c r="E1400" s="130" t="s">
        <v>5709</v>
      </c>
      <c r="F1400" s="167">
        <v>260520000</v>
      </c>
      <c r="G1400" s="168">
        <v>236836364</v>
      </c>
      <c r="H1400" s="130">
        <v>87.745000000000005</v>
      </c>
      <c r="I1400" s="169"/>
      <c r="J1400" s="169"/>
      <c r="K1400" s="130" t="s">
        <v>12454</v>
      </c>
      <c r="L1400" s="130"/>
      <c r="M1400" s="130" t="s">
        <v>15214</v>
      </c>
      <c r="N1400" s="130"/>
      <c r="O1400" s="130" t="s">
        <v>12181</v>
      </c>
      <c r="P1400" s="130" t="s">
        <v>15215</v>
      </c>
      <c r="Q1400" s="130" t="s">
        <v>15216</v>
      </c>
      <c r="R1400" s="130" t="s">
        <v>15217</v>
      </c>
    </row>
    <row r="1401" spans="1:18" ht="19.5" hidden="1" customHeight="1">
      <c r="A1401" s="129">
        <v>31</v>
      </c>
      <c r="B1401" s="130" t="s">
        <v>15218</v>
      </c>
      <c r="C1401" s="130" t="s">
        <v>15219</v>
      </c>
      <c r="D1401" s="130" t="s">
        <v>5831</v>
      </c>
      <c r="E1401" s="130" t="s">
        <v>5709</v>
      </c>
      <c r="F1401" s="167">
        <v>100489000</v>
      </c>
      <c r="G1401" s="168">
        <v>91353637</v>
      </c>
      <c r="H1401" s="130">
        <v>87.745000000000005</v>
      </c>
      <c r="I1401" s="169">
        <v>9191017</v>
      </c>
      <c r="J1401" s="169">
        <v>85269847</v>
      </c>
      <c r="K1401" s="130" t="s">
        <v>313</v>
      </c>
      <c r="L1401" s="130"/>
      <c r="M1401" s="130" t="s">
        <v>15214</v>
      </c>
      <c r="N1401" s="130"/>
      <c r="O1401" s="130" t="s">
        <v>15180</v>
      </c>
      <c r="P1401" s="130" t="s">
        <v>15215</v>
      </c>
      <c r="Q1401" s="130" t="s">
        <v>15216</v>
      </c>
      <c r="R1401" s="130" t="s">
        <v>15217</v>
      </c>
    </row>
    <row r="1402" spans="1:18" ht="19.5" hidden="1" customHeight="1">
      <c r="A1402" s="129">
        <v>30</v>
      </c>
      <c r="B1402" s="130" t="s">
        <v>15220</v>
      </c>
      <c r="C1402" s="130" t="s">
        <v>15221</v>
      </c>
      <c r="D1402" s="130" t="s">
        <v>5831</v>
      </c>
      <c r="E1402" s="130" t="s">
        <v>5709</v>
      </c>
      <c r="F1402" s="167"/>
      <c r="G1402" s="168">
        <v>91353637</v>
      </c>
      <c r="H1402" s="130"/>
      <c r="I1402" s="169">
        <v>0</v>
      </c>
      <c r="J1402" s="169"/>
      <c r="K1402" s="130" t="s">
        <v>313</v>
      </c>
      <c r="L1402" s="130"/>
      <c r="M1402" s="130" t="s">
        <v>15214</v>
      </c>
      <c r="N1402" s="130"/>
      <c r="O1402" s="130" t="s">
        <v>15180</v>
      </c>
      <c r="P1402" s="130" t="s">
        <v>15215</v>
      </c>
      <c r="Q1402" s="130" t="s">
        <v>15216</v>
      </c>
      <c r="R1402" s="130" t="s">
        <v>15203</v>
      </c>
    </row>
    <row r="1403" spans="1:18" ht="19.5" hidden="1" customHeight="1">
      <c r="A1403" s="129">
        <v>29</v>
      </c>
      <c r="B1403" s="130" t="s">
        <v>15222</v>
      </c>
      <c r="C1403" s="130" t="s">
        <v>15221</v>
      </c>
      <c r="D1403" s="130" t="s">
        <v>5831</v>
      </c>
      <c r="E1403" s="130" t="s">
        <v>5709</v>
      </c>
      <c r="F1403" s="167"/>
      <c r="G1403" s="168">
        <v>91353637</v>
      </c>
      <c r="H1403" s="130"/>
      <c r="I1403" s="169">
        <v>0</v>
      </c>
      <c r="J1403" s="169"/>
      <c r="K1403" s="130" t="s">
        <v>313</v>
      </c>
      <c r="L1403" s="130"/>
      <c r="M1403" s="130" t="s">
        <v>15214</v>
      </c>
      <c r="N1403" s="130"/>
      <c r="O1403" s="130" t="s">
        <v>15180</v>
      </c>
      <c r="P1403" s="130" t="s">
        <v>15215</v>
      </c>
      <c r="Q1403" s="130" t="s">
        <v>15216</v>
      </c>
      <c r="R1403" s="130" t="s">
        <v>15203</v>
      </c>
    </row>
    <row r="1404" spans="1:18" ht="19.5" hidden="1" customHeight="1">
      <c r="A1404" s="129">
        <v>28</v>
      </c>
      <c r="B1404" s="130" t="s">
        <v>15223</v>
      </c>
      <c r="C1404" s="130" t="s">
        <v>15224</v>
      </c>
      <c r="D1404" s="130" t="s">
        <v>5713</v>
      </c>
      <c r="E1404" s="130" t="s">
        <v>5709</v>
      </c>
      <c r="F1404" s="167">
        <v>301902000</v>
      </c>
      <c r="G1404" s="168">
        <v>274456365</v>
      </c>
      <c r="H1404" s="130">
        <v>87.745000000000005</v>
      </c>
      <c r="I1404" s="169">
        <v>17167390</v>
      </c>
      <c r="J1404" s="169"/>
      <c r="K1404" s="130" t="s">
        <v>322</v>
      </c>
      <c r="L1404" s="130"/>
      <c r="M1404" s="130" t="s">
        <v>15183</v>
      </c>
      <c r="N1404" s="130"/>
      <c r="O1404" s="130" t="s">
        <v>15180</v>
      </c>
      <c r="P1404" s="130" t="s">
        <v>15185</v>
      </c>
      <c r="Q1404" s="130" t="s">
        <v>15225</v>
      </c>
      <c r="R1404" s="130" t="s">
        <v>15210</v>
      </c>
    </row>
    <row r="1405" spans="1:18" ht="19.5" hidden="1" customHeight="1">
      <c r="A1405" s="129">
        <v>27</v>
      </c>
      <c r="B1405" s="130" t="s">
        <v>15226</v>
      </c>
      <c r="C1405" s="130" t="s">
        <v>15227</v>
      </c>
      <c r="D1405" s="130" t="s">
        <v>5713</v>
      </c>
      <c r="E1405" s="130" t="s">
        <v>5709</v>
      </c>
      <c r="F1405" s="167">
        <v>830599000</v>
      </c>
      <c r="G1405" s="168">
        <v>755090000</v>
      </c>
      <c r="H1405" s="130">
        <v>87.745000000000005</v>
      </c>
      <c r="I1405" s="169">
        <v>38213218</v>
      </c>
      <c r="J1405" s="169">
        <v>501469658</v>
      </c>
      <c r="K1405" s="130" t="s">
        <v>364</v>
      </c>
      <c r="L1405" s="130"/>
      <c r="M1405" s="130" t="s">
        <v>15183</v>
      </c>
      <c r="N1405" s="130"/>
      <c r="O1405" s="130" t="s">
        <v>15202</v>
      </c>
      <c r="P1405" s="130" t="s">
        <v>15185</v>
      </c>
      <c r="Q1405" s="130" t="s">
        <v>15225</v>
      </c>
      <c r="R1405" s="130" t="s">
        <v>15210</v>
      </c>
    </row>
    <row r="1406" spans="1:18" ht="19.5" hidden="1" customHeight="1">
      <c r="A1406" s="129">
        <v>26</v>
      </c>
      <c r="B1406" s="130" t="s">
        <v>15228</v>
      </c>
      <c r="C1406" s="130" t="s">
        <v>15229</v>
      </c>
      <c r="D1406" s="130" t="s">
        <v>5774</v>
      </c>
      <c r="E1406" s="130" t="s">
        <v>5709</v>
      </c>
      <c r="F1406" s="167">
        <v>96570000</v>
      </c>
      <c r="G1406" s="168">
        <v>87790909</v>
      </c>
      <c r="H1406" s="130">
        <v>87.745000000000005</v>
      </c>
      <c r="I1406" s="169">
        <v>4451649</v>
      </c>
      <c r="J1406" s="169"/>
      <c r="K1406" s="130" t="s">
        <v>322</v>
      </c>
      <c r="L1406" s="130"/>
      <c r="M1406" s="130" t="s">
        <v>15183</v>
      </c>
      <c r="N1406" s="130"/>
      <c r="O1406" s="130" t="s">
        <v>15180</v>
      </c>
      <c r="P1406" s="130" t="s">
        <v>15185</v>
      </c>
      <c r="Q1406" s="130" t="s">
        <v>15225</v>
      </c>
      <c r="R1406" s="130" t="s">
        <v>15210</v>
      </c>
    </row>
    <row r="1407" spans="1:18" ht="19.5" hidden="1" customHeight="1">
      <c r="A1407" s="129">
        <v>25</v>
      </c>
      <c r="B1407" s="130" t="s">
        <v>15181</v>
      </c>
      <c r="C1407" s="130" t="s">
        <v>15182</v>
      </c>
      <c r="D1407" s="130" t="s">
        <v>6486</v>
      </c>
      <c r="E1407" s="130" t="s">
        <v>5709</v>
      </c>
      <c r="F1407" s="167">
        <v>4919753670</v>
      </c>
      <c r="G1407" s="168">
        <v>4919753670</v>
      </c>
      <c r="H1407" s="130">
        <v>86.745000000000005</v>
      </c>
      <c r="I1407" s="169">
        <v>972223212</v>
      </c>
      <c r="J1407" s="169">
        <v>3905591554</v>
      </c>
      <c r="K1407" s="130" t="s">
        <v>332</v>
      </c>
      <c r="L1407" s="130"/>
      <c r="M1407" s="130" t="s">
        <v>15183</v>
      </c>
      <c r="N1407" s="130" t="s">
        <v>15183</v>
      </c>
      <c r="O1407" s="130" t="s">
        <v>15184</v>
      </c>
      <c r="P1407" s="130" t="s">
        <v>15185</v>
      </c>
      <c r="Q1407" s="130" t="s">
        <v>15225</v>
      </c>
      <c r="R1407" s="130" t="s">
        <v>15230</v>
      </c>
    </row>
    <row r="1408" spans="1:18" ht="19.5" hidden="1" customHeight="1">
      <c r="A1408" s="129">
        <v>24</v>
      </c>
      <c r="B1408" s="130" t="s">
        <v>15231</v>
      </c>
      <c r="C1408" s="130" t="s">
        <v>15232</v>
      </c>
      <c r="D1408" s="130" t="s">
        <v>6374</v>
      </c>
      <c r="E1408" s="130" t="s">
        <v>5709</v>
      </c>
      <c r="F1408" s="167">
        <v>707510000</v>
      </c>
      <c r="G1408" s="168">
        <v>643190910</v>
      </c>
      <c r="H1408" s="130">
        <v>87.745000000000005</v>
      </c>
      <c r="I1408" s="169">
        <v>41963930</v>
      </c>
      <c r="J1408" s="169">
        <v>599550580</v>
      </c>
      <c r="K1408" s="130" t="s">
        <v>379</v>
      </c>
      <c r="L1408" s="130"/>
      <c r="M1408" s="130" t="s">
        <v>15183</v>
      </c>
      <c r="N1408" s="130"/>
      <c r="O1408" s="130" t="s">
        <v>12182</v>
      </c>
      <c r="P1408" s="130" t="s">
        <v>15233</v>
      </c>
      <c r="Q1408" s="130" t="s">
        <v>15234</v>
      </c>
      <c r="R1408" s="130" t="s">
        <v>15203</v>
      </c>
    </row>
    <row r="1409" spans="1:18" ht="19.5" hidden="1" customHeight="1">
      <c r="A1409" s="129">
        <v>23</v>
      </c>
      <c r="B1409" s="130" t="s">
        <v>15235</v>
      </c>
      <c r="C1409" s="130" t="s">
        <v>15236</v>
      </c>
      <c r="D1409" s="130" t="s">
        <v>5713</v>
      </c>
      <c r="E1409" s="130" t="s">
        <v>5709</v>
      </c>
      <c r="F1409" s="167">
        <v>479000000</v>
      </c>
      <c r="G1409" s="168">
        <v>435454545</v>
      </c>
      <c r="H1409" s="130">
        <v>87.745000000000005</v>
      </c>
      <c r="I1409" s="169">
        <v>18179477</v>
      </c>
      <c r="J1409" s="169">
        <v>418460819</v>
      </c>
      <c r="K1409" s="130" t="s">
        <v>568</v>
      </c>
      <c r="L1409" s="130"/>
      <c r="M1409" s="130" t="s">
        <v>15237</v>
      </c>
      <c r="N1409" s="130"/>
      <c r="O1409" s="130" t="s">
        <v>15215</v>
      </c>
      <c r="P1409" s="130" t="s">
        <v>15238</v>
      </c>
      <c r="Q1409" s="130" t="s">
        <v>15239</v>
      </c>
      <c r="R1409" s="130" t="s">
        <v>15240</v>
      </c>
    </row>
    <row r="1410" spans="1:18" ht="19.5" hidden="1" customHeight="1">
      <c r="A1410" s="129">
        <v>22</v>
      </c>
      <c r="B1410" s="130" t="s">
        <v>15241</v>
      </c>
      <c r="C1410" s="130" t="s">
        <v>15242</v>
      </c>
      <c r="D1410" s="130" t="s">
        <v>5855</v>
      </c>
      <c r="E1410" s="130" t="s">
        <v>5709</v>
      </c>
      <c r="F1410" s="167">
        <v>407481000</v>
      </c>
      <c r="G1410" s="168">
        <v>370437272</v>
      </c>
      <c r="H1410" s="130">
        <v>87.745000000000005</v>
      </c>
      <c r="I1410" s="169">
        <v>14869405</v>
      </c>
      <c r="J1410" s="169">
        <v>380166111</v>
      </c>
      <c r="K1410" s="130" t="s">
        <v>322</v>
      </c>
      <c r="L1410" s="130"/>
      <c r="M1410" s="130" t="s">
        <v>15237</v>
      </c>
      <c r="N1410" s="130"/>
      <c r="O1410" s="130" t="s">
        <v>12181</v>
      </c>
      <c r="P1410" s="130" t="s">
        <v>15238</v>
      </c>
      <c r="Q1410" s="130" t="s">
        <v>15239</v>
      </c>
      <c r="R1410" s="130" t="s">
        <v>15210</v>
      </c>
    </row>
    <row r="1411" spans="1:18" ht="19.5" hidden="1" customHeight="1">
      <c r="A1411" s="129">
        <v>21</v>
      </c>
      <c r="B1411" s="130" t="s">
        <v>15243</v>
      </c>
      <c r="C1411" s="130" t="s">
        <v>15244</v>
      </c>
      <c r="D1411" s="130" t="s">
        <v>5713</v>
      </c>
      <c r="E1411" s="130" t="s">
        <v>5709</v>
      </c>
      <c r="F1411" s="167">
        <v>1283550000</v>
      </c>
      <c r="G1411" s="168">
        <v>1166863636</v>
      </c>
      <c r="H1411" s="130">
        <v>86.745000000000005</v>
      </c>
      <c r="I1411" s="169">
        <v>68001104</v>
      </c>
      <c r="J1411" s="169">
        <v>1106020116</v>
      </c>
      <c r="K1411" s="130" t="s">
        <v>313</v>
      </c>
      <c r="L1411" s="130"/>
      <c r="M1411" s="130" t="s">
        <v>15237</v>
      </c>
      <c r="N1411" s="130"/>
      <c r="O1411" s="130" t="s">
        <v>15215</v>
      </c>
      <c r="P1411" s="130" t="s">
        <v>15238</v>
      </c>
      <c r="Q1411" s="130" t="s">
        <v>15239</v>
      </c>
      <c r="R1411" s="130" t="s">
        <v>15217</v>
      </c>
    </row>
    <row r="1412" spans="1:18" ht="19.5" hidden="1" customHeight="1">
      <c r="A1412" s="129">
        <v>20</v>
      </c>
      <c r="B1412" s="130" t="s">
        <v>15245</v>
      </c>
      <c r="C1412" s="130" t="s">
        <v>15246</v>
      </c>
      <c r="D1412" s="130" t="s">
        <v>5713</v>
      </c>
      <c r="E1412" s="130" t="s">
        <v>5709</v>
      </c>
      <c r="F1412" s="167">
        <v>624001400</v>
      </c>
      <c r="G1412" s="168">
        <v>567274000</v>
      </c>
      <c r="H1412" s="130">
        <v>87.745000000000005</v>
      </c>
      <c r="I1412" s="169">
        <v>30551543</v>
      </c>
      <c r="J1412" s="169">
        <v>477988569</v>
      </c>
      <c r="K1412" s="130" t="s">
        <v>11731</v>
      </c>
      <c r="L1412" s="130"/>
      <c r="M1412" s="130" t="s">
        <v>15237</v>
      </c>
      <c r="N1412" s="130"/>
      <c r="O1412" s="130" t="s">
        <v>15247</v>
      </c>
      <c r="P1412" s="130" t="s">
        <v>15248</v>
      </c>
      <c r="Q1412" s="130" t="s">
        <v>15249</v>
      </c>
      <c r="R1412" s="130" t="s">
        <v>15217</v>
      </c>
    </row>
    <row r="1413" spans="1:18" ht="19.5" hidden="1" customHeight="1">
      <c r="A1413" s="129">
        <v>19</v>
      </c>
      <c r="B1413" s="130" t="s">
        <v>15250</v>
      </c>
      <c r="C1413" s="130" t="s">
        <v>15251</v>
      </c>
      <c r="D1413" s="130" t="s">
        <v>5713</v>
      </c>
      <c r="E1413" s="130" t="s">
        <v>5709</v>
      </c>
      <c r="F1413" s="167">
        <v>1120091000</v>
      </c>
      <c r="G1413" s="168">
        <v>1018264545</v>
      </c>
      <c r="H1413" s="130">
        <v>86.745000000000005</v>
      </c>
      <c r="I1413" s="169">
        <v>55486702</v>
      </c>
      <c r="J1413" s="169">
        <v>826739409</v>
      </c>
      <c r="K1413" s="130" t="s">
        <v>364</v>
      </c>
      <c r="L1413" s="130"/>
      <c r="M1413" s="130" t="s">
        <v>15237</v>
      </c>
      <c r="N1413" s="130"/>
      <c r="O1413" s="130" t="s">
        <v>15252</v>
      </c>
      <c r="P1413" s="130" t="s">
        <v>15253</v>
      </c>
      <c r="Q1413" s="130" t="s">
        <v>15254</v>
      </c>
      <c r="R1413" s="130" t="s">
        <v>15240</v>
      </c>
    </row>
    <row r="1414" spans="1:18" ht="19.5" hidden="1" customHeight="1">
      <c r="A1414" s="129">
        <v>18</v>
      </c>
      <c r="B1414" s="130" t="s">
        <v>15255</v>
      </c>
      <c r="C1414" s="130" t="s">
        <v>15256</v>
      </c>
      <c r="D1414" s="130" t="s">
        <v>5713</v>
      </c>
      <c r="E1414" s="130" t="s">
        <v>11837</v>
      </c>
      <c r="F1414" s="167"/>
      <c r="G1414" s="168"/>
      <c r="H1414" s="130"/>
      <c r="I1414" s="169"/>
      <c r="J1414" s="169"/>
      <c r="K1414" s="130" t="s">
        <v>14649</v>
      </c>
      <c r="L1414" s="130" t="s">
        <v>15180</v>
      </c>
      <c r="M1414" s="130" t="s">
        <v>15257</v>
      </c>
      <c r="N1414" s="130"/>
      <c r="O1414" s="130"/>
      <c r="P1414" s="130" t="s">
        <v>15257</v>
      </c>
      <c r="Q1414" s="130" t="s">
        <v>15257</v>
      </c>
      <c r="R1414" s="130" t="s">
        <v>15207</v>
      </c>
    </row>
    <row r="1415" spans="1:18" ht="19.5" hidden="1" customHeight="1">
      <c r="A1415" s="129">
        <v>17</v>
      </c>
      <c r="B1415" s="130" t="s">
        <v>15258</v>
      </c>
      <c r="C1415" s="130" t="s">
        <v>15259</v>
      </c>
      <c r="D1415" s="130" t="s">
        <v>5713</v>
      </c>
      <c r="E1415" s="130" t="s">
        <v>5709</v>
      </c>
      <c r="F1415" s="167">
        <v>265353000</v>
      </c>
      <c r="G1415" s="168">
        <v>241230000</v>
      </c>
      <c r="H1415" s="130">
        <v>87.745000000000005</v>
      </c>
      <c r="I1415" s="169">
        <v>14976249</v>
      </c>
      <c r="J1415" s="169">
        <v>201953071</v>
      </c>
      <c r="K1415" s="130" t="s">
        <v>11194</v>
      </c>
      <c r="L1415" s="130"/>
      <c r="M1415" s="130" t="s">
        <v>15260</v>
      </c>
      <c r="N1415" s="130"/>
      <c r="O1415" s="130" t="s">
        <v>15261</v>
      </c>
      <c r="P1415" s="130" t="s">
        <v>15257</v>
      </c>
      <c r="Q1415" s="130" t="s">
        <v>15262</v>
      </c>
      <c r="R1415" s="130" t="s">
        <v>15210</v>
      </c>
    </row>
    <row r="1416" spans="1:18" ht="19.5" hidden="1" customHeight="1">
      <c r="A1416" s="129">
        <v>16</v>
      </c>
      <c r="B1416" s="130" t="s">
        <v>15263</v>
      </c>
      <c r="C1416" s="130" t="s">
        <v>15264</v>
      </c>
      <c r="D1416" s="130" t="s">
        <v>9733</v>
      </c>
      <c r="E1416" s="130" t="s">
        <v>5730</v>
      </c>
      <c r="F1416" s="167"/>
      <c r="G1416" s="168"/>
      <c r="H1416" s="130"/>
      <c r="I1416" s="169"/>
      <c r="J1416" s="169"/>
      <c r="K1416" s="130" t="s">
        <v>12815</v>
      </c>
      <c r="L1416" s="130" t="s">
        <v>15265</v>
      </c>
      <c r="M1416" s="130" t="s">
        <v>15266</v>
      </c>
      <c r="N1416" s="130"/>
      <c r="O1416" s="130"/>
      <c r="P1416" s="130" t="s">
        <v>15266</v>
      </c>
      <c r="Q1416" s="130" t="s">
        <v>15266</v>
      </c>
      <c r="R1416" s="130" t="s">
        <v>15207</v>
      </c>
    </row>
    <row r="1417" spans="1:18" ht="19.5" hidden="1" customHeight="1">
      <c r="A1417" s="129">
        <v>38</v>
      </c>
      <c r="B1417" s="130" t="s">
        <v>12176</v>
      </c>
      <c r="C1417" s="130" t="s">
        <v>12177</v>
      </c>
      <c r="D1417" s="130" t="s">
        <v>11310</v>
      </c>
      <c r="E1417" s="130" t="s">
        <v>5711</v>
      </c>
      <c r="F1417" s="167"/>
      <c r="G1417" s="168">
        <v>457183016674</v>
      </c>
      <c r="H1417" s="130"/>
      <c r="I1417" s="169"/>
      <c r="J1417" s="169"/>
      <c r="K1417" s="130" t="s">
        <v>326</v>
      </c>
      <c r="L1417" s="130" t="s">
        <v>12178</v>
      </c>
      <c r="M1417" s="130" t="s">
        <v>12179</v>
      </c>
      <c r="N1417" s="130" t="s">
        <v>12180</v>
      </c>
      <c r="O1417" s="130" t="s">
        <v>12181</v>
      </c>
      <c r="P1417" s="130" t="s">
        <v>12182</v>
      </c>
      <c r="Q1417" s="130" t="s">
        <v>15211</v>
      </c>
      <c r="R1417" s="130" t="s">
        <v>12161</v>
      </c>
    </row>
    <row r="1418" spans="1:18" ht="19.5" hidden="1" customHeight="1">
      <c r="A1418" s="129">
        <v>37</v>
      </c>
      <c r="B1418" s="130" t="s">
        <v>15302</v>
      </c>
      <c r="C1418" s="130" t="s">
        <v>15303</v>
      </c>
      <c r="D1418" s="130" t="s">
        <v>5713</v>
      </c>
      <c r="E1418" s="130" t="s">
        <v>5733</v>
      </c>
      <c r="F1418" s="167">
        <v>81717000</v>
      </c>
      <c r="G1418" s="168">
        <v>74288182</v>
      </c>
      <c r="H1418" s="130">
        <v>87.745000000000005</v>
      </c>
      <c r="I1418" s="169"/>
      <c r="J1418" s="169"/>
      <c r="K1418" s="130" t="s">
        <v>15304</v>
      </c>
      <c r="L1418" s="130"/>
      <c r="M1418" s="130" t="s">
        <v>15268</v>
      </c>
      <c r="N1418" s="130"/>
      <c r="O1418" s="130" t="s">
        <v>15238</v>
      </c>
      <c r="P1418" s="130" t="s">
        <v>15305</v>
      </c>
      <c r="Q1418" s="130" t="s">
        <v>15194</v>
      </c>
      <c r="R1418" s="130" t="s">
        <v>15306</v>
      </c>
    </row>
    <row r="1419" spans="1:18" ht="19.5" hidden="1" customHeight="1">
      <c r="A1419" s="129">
        <v>36</v>
      </c>
      <c r="B1419" s="130" t="s">
        <v>15307</v>
      </c>
      <c r="C1419" s="130" t="s">
        <v>15308</v>
      </c>
      <c r="D1419" s="130" t="s">
        <v>6278</v>
      </c>
      <c r="E1419" s="130" t="s">
        <v>5709</v>
      </c>
      <c r="F1419" s="167">
        <v>302500000</v>
      </c>
      <c r="G1419" s="168">
        <v>275000000</v>
      </c>
      <c r="H1419" s="130">
        <v>87.745000000000005</v>
      </c>
      <c r="I1419" s="169">
        <v>13669527</v>
      </c>
      <c r="J1419" s="169">
        <v>270225809</v>
      </c>
      <c r="K1419" s="130" t="s">
        <v>311</v>
      </c>
      <c r="L1419" s="130"/>
      <c r="M1419" s="130" t="s">
        <v>15268</v>
      </c>
      <c r="N1419" s="130"/>
      <c r="O1419" s="130" t="s">
        <v>15215</v>
      </c>
      <c r="P1419" s="130" t="s">
        <v>15305</v>
      </c>
      <c r="Q1419" s="130" t="s">
        <v>15194</v>
      </c>
      <c r="R1419" s="130" t="s">
        <v>15309</v>
      </c>
    </row>
    <row r="1420" spans="1:18" ht="19.5" hidden="1" customHeight="1">
      <c r="A1420" s="129">
        <v>35</v>
      </c>
      <c r="B1420" s="130" t="s">
        <v>15310</v>
      </c>
      <c r="C1420" s="130" t="s">
        <v>15311</v>
      </c>
      <c r="D1420" s="130" t="s">
        <v>5992</v>
      </c>
      <c r="E1420" s="130" t="s">
        <v>5709</v>
      </c>
      <c r="F1420" s="167">
        <v>499424000</v>
      </c>
      <c r="G1420" s="168">
        <v>454021818</v>
      </c>
      <c r="H1420" s="130">
        <v>87.745000000000005</v>
      </c>
      <c r="I1420" s="169">
        <v>24380463</v>
      </c>
      <c r="J1420" s="169">
        <v>422703363</v>
      </c>
      <c r="K1420" s="130" t="s">
        <v>4950</v>
      </c>
      <c r="L1420" s="130"/>
      <c r="M1420" s="130" t="s">
        <v>15268</v>
      </c>
      <c r="N1420" s="130"/>
      <c r="O1420" s="130" t="s">
        <v>15257</v>
      </c>
      <c r="P1420" s="130" t="s">
        <v>15305</v>
      </c>
      <c r="Q1420" s="130" t="s">
        <v>15194</v>
      </c>
      <c r="R1420" s="130" t="s">
        <v>15306</v>
      </c>
    </row>
    <row r="1421" spans="1:18" ht="19.5" hidden="1" customHeight="1">
      <c r="A1421" s="129">
        <v>34</v>
      </c>
      <c r="B1421" s="130" t="s">
        <v>15312</v>
      </c>
      <c r="C1421" s="130" t="s">
        <v>15313</v>
      </c>
      <c r="D1421" s="130" t="s">
        <v>6794</v>
      </c>
      <c r="E1421" s="130" t="s">
        <v>5709</v>
      </c>
      <c r="F1421" s="167">
        <v>465193000</v>
      </c>
      <c r="G1421" s="168">
        <v>422902728</v>
      </c>
      <c r="H1421" s="130">
        <v>87.745000000000005</v>
      </c>
      <c r="I1421" s="169">
        <v>25564111</v>
      </c>
      <c r="J1421" s="169">
        <v>399883259</v>
      </c>
      <c r="K1421" s="130" t="s">
        <v>379</v>
      </c>
      <c r="L1421" s="130"/>
      <c r="M1421" s="130" t="s">
        <v>15268</v>
      </c>
      <c r="N1421" s="130"/>
      <c r="O1421" s="130" t="s">
        <v>15257</v>
      </c>
      <c r="P1421" s="130" t="s">
        <v>15305</v>
      </c>
      <c r="Q1421" s="130" t="s">
        <v>15194</v>
      </c>
      <c r="R1421" s="130" t="s">
        <v>15314</v>
      </c>
    </row>
    <row r="1422" spans="1:18" ht="19.5" hidden="1" customHeight="1">
      <c r="A1422" s="129">
        <v>33</v>
      </c>
      <c r="B1422" s="130" t="s">
        <v>15315</v>
      </c>
      <c r="C1422" s="130" t="s">
        <v>15316</v>
      </c>
      <c r="D1422" s="130" t="s">
        <v>5713</v>
      </c>
      <c r="E1422" s="130" t="s">
        <v>5709</v>
      </c>
      <c r="F1422" s="167">
        <v>605264000</v>
      </c>
      <c r="G1422" s="168">
        <v>550240000</v>
      </c>
      <c r="H1422" s="130">
        <v>87.745000000000005</v>
      </c>
      <c r="I1422" s="169">
        <v>32063219</v>
      </c>
      <c r="J1422" s="169">
        <v>520904310</v>
      </c>
      <c r="K1422" s="130" t="s">
        <v>476</v>
      </c>
      <c r="L1422" s="130"/>
      <c r="M1422" s="130" t="s">
        <v>15268</v>
      </c>
      <c r="N1422" s="130"/>
      <c r="O1422" s="130" t="s">
        <v>15238</v>
      </c>
      <c r="P1422" s="130" t="s">
        <v>15305</v>
      </c>
      <c r="Q1422" s="130" t="s">
        <v>15194</v>
      </c>
      <c r="R1422" s="130" t="s">
        <v>15314</v>
      </c>
    </row>
    <row r="1423" spans="1:18" ht="19.5" hidden="1" customHeight="1">
      <c r="A1423" s="129">
        <v>32</v>
      </c>
      <c r="B1423" s="130" t="s">
        <v>15317</v>
      </c>
      <c r="C1423" s="130" t="s">
        <v>15318</v>
      </c>
      <c r="D1423" s="130" t="s">
        <v>5745</v>
      </c>
      <c r="E1423" s="130" t="s">
        <v>5709</v>
      </c>
      <c r="F1423" s="167">
        <v>911090000</v>
      </c>
      <c r="G1423" s="168">
        <v>828263636</v>
      </c>
      <c r="H1423" s="130">
        <v>87.745000000000005</v>
      </c>
      <c r="I1423" s="169">
        <v>53836495</v>
      </c>
      <c r="J1423" s="169">
        <v>743746032</v>
      </c>
      <c r="K1423" s="130" t="s">
        <v>343</v>
      </c>
      <c r="L1423" s="130"/>
      <c r="M1423" s="130" t="s">
        <v>15268</v>
      </c>
      <c r="N1423" s="130"/>
      <c r="O1423" s="130" t="s">
        <v>15319</v>
      </c>
      <c r="P1423" s="130" t="s">
        <v>15320</v>
      </c>
      <c r="Q1423" s="130" t="s">
        <v>15321</v>
      </c>
      <c r="R1423" s="130" t="s">
        <v>15306</v>
      </c>
    </row>
    <row r="1424" spans="1:18" ht="19.5" hidden="1" customHeight="1">
      <c r="A1424" s="129">
        <v>31</v>
      </c>
      <c r="B1424" s="130" t="s">
        <v>15322</v>
      </c>
      <c r="C1424" s="130" t="s">
        <v>15323</v>
      </c>
      <c r="D1424" s="130" t="s">
        <v>5713</v>
      </c>
      <c r="E1424" s="130" t="s">
        <v>5709</v>
      </c>
      <c r="F1424" s="167">
        <v>254220000</v>
      </c>
      <c r="G1424" s="168">
        <v>231109091</v>
      </c>
      <c r="H1424" s="130">
        <v>87.745000000000005</v>
      </c>
      <c r="I1424" s="169"/>
      <c r="J1424" s="169"/>
      <c r="K1424" s="130" t="s">
        <v>15324</v>
      </c>
      <c r="L1424" s="130"/>
      <c r="M1424" s="130" t="s">
        <v>15268</v>
      </c>
      <c r="N1424" s="130"/>
      <c r="O1424" s="130" t="s">
        <v>15287</v>
      </c>
      <c r="P1424" s="130" t="s">
        <v>15325</v>
      </c>
      <c r="Q1424" s="130" t="s">
        <v>15326</v>
      </c>
      <c r="R1424" s="130" t="s">
        <v>15306</v>
      </c>
    </row>
    <row r="1425" spans="1:18" ht="19.5" hidden="1" customHeight="1">
      <c r="A1425" s="129">
        <v>30</v>
      </c>
      <c r="B1425" s="130" t="s">
        <v>15327</v>
      </c>
      <c r="C1425" s="130" t="s">
        <v>15328</v>
      </c>
      <c r="D1425" s="130" t="s">
        <v>6874</v>
      </c>
      <c r="E1425" s="130" t="s">
        <v>5709</v>
      </c>
      <c r="F1425" s="167">
        <v>232969000</v>
      </c>
      <c r="G1425" s="168">
        <v>211790000</v>
      </c>
      <c r="H1425" s="130">
        <v>87.745000000000005</v>
      </c>
      <c r="I1425" s="169">
        <v>5953605</v>
      </c>
      <c r="J1425" s="169">
        <v>189505623</v>
      </c>
      <c r="K1425" s="130" t="s">
        <v>466</v>
      </c>
      <c r="L1425" s="130"/>
      <c r="M1425" s="130" t="s">
        <v>15268</v>
      </c>
      <c r="N1425" s="130"/>
      <c r="O1425" s="130" t="s">
        <v>15287</v>
      </c>
      <c r="P1425" s="130" t="s">
        <v>15325</v>
      </c>
      <c r="Q1425" s="130" t="s">
        <v>15326</v>
      </c>
      <c r="R1425" s="130" t="s">
        <v>15314</v>
      </c>
    </row>
    <row r="1426" spans="1:18" ht="19.5" hidden="1" customHeight="1">
      <c r="A1426" s="129">
        <v>29</v>
      </c>
      <c r="B1426" s="130" t="s">
        <v>15267</v>
      </c>
      <c r="C1426" s="130" t="s">
        <v>15329</v>
      </c>
      <c r="D1426" s="130" t="s">
        <v>5713</v>
      </c>
      <c r="E1426" s="130" t="s">
        <v>5730</v>
      </c>
      <c r="F1426" s="167">
        <v>7260000000</v>
      </c>
      <c r="G1426" s="168">
        <v>6600000000</v>
      </c>
      <c r="H1426" s="130">
        <v>85.495000000000005</v>
      </c>
      <c r="I1426" s="169"/>
      <c r="J1426" s="169"/>
      <c r="K1426" s="130" t="s">
        <v>14790</v>
      </c>
      <c r="L1426" s="130"/>
      <c r="M1426" s="130" t="s">
        <v>15268</v>
      </c>
      <c r="N1426" s="130"/>
      <c r="O1426" s="130" t="s">
        <v>15202</v>
      </c>
      <c r="P1426" s="130" t="s">
        <v>15269</v>
      </c>
      <c r="Q1426" s="130" t="s">
        <v>11884</v>
      </c>
      <c r="R1426" s="130" t="s">
        <v>15240</v>
      </c>
    </row>
    <row r="1427" spans="1:18" ht="19.5" hidden="1" customHeight="1">
      <c r="A1427" s="129">
        <v>28</v>
      </c>
      <c r="B1427" s="130" t="s">
        <v>15330</v>
      </c>
      <c r="C1427" s="130" t="s">
        <v>15331</v>
      </c>
      <c r="D1427" s="130" t="s">
        <v>5728</v>
      </c>
      <c r="E1427" s="130" t="s">
        <v>5709</v>
      </c>
      <c r="F1427" s="167">
        <v>640332000</v>
      </c>
      <c r="G1427" s="168">
        <v>594000000</v>
      </c>
      <c r="H1427" s="130">
        <v>87.745000000000005</v>
      </c>
      <c r="I1427" s="169">
        <v>24268282</v>
      </c>
      <c r="J1427" s="169">
        <v>573454857</v>
      </c>
      <c r="K1427" s="130" t="s">
        <v>15332</v>
      </c>
      <c r="L1427" s="130"/>
      <c r="M1427" s="130" t="s">
        <v>15333</v>
      </c>
      <c r="N1427" s="130"/>
      <c r="O1427" s="130" t="s">
        <v>15334</v>
      </c>
      <c r="P1427" s="130" t="s">
        <v>15283</v>
      </c>
      <c r="Q1427" s="130" t="s">
        <v>15190</v>
      </c>
      <c r="R1427" s="130" t="s">
        <v>15309</v>
      </c>
    </row>
    <row r="1428" spans="1:18" ht="19.5" hidden="1" customHeight="1">
      <c r="A1428" s="129">
        <v>27</v>
      </c>
      <c r="B1428" s="130" t="s">
        <v>15335</v>
      </c>
      <c r="C1428" s="130" t="s">
        <v>15209</v>
      </c>
      <c r="D1428" s="130" t="s">
        <v>5713</v>
      </c>
      <c r="E1428" s="130" t="s">
        <v>5733</v>
      </c>
      <c r="F1428" s="167"/>
      <c r="G1428" s="168">
        <v>3636363636</v>
      </c>
      <c r="H1428" s="130"/>
      <c r="I1428" s="169"/>
      <c r="J1428" s="169"/>
      <c r="K1428" s="130" t="s">
        <v>15188</v>
      </c>
      <c r="L1428" s="130"/>
      <c r="M1428" s="130" t="s">
        <v>15189</v>
      </c>
      <c r="N1428" s="130"/>
      <c r="O1428" s="130"/>
      <c r="P1428" s="130" t="s">
        <v>15190</v>
      </c>
      <c r="Q1428" s="130" t="s">
        <v>15190</v>
      </c>
      <c r="R1428" s="130" t="s">
        <v>15309</v>
      </c>
    </row>
    <row r="1429" spans="1:18" ht="19.5" hidden="1" customHeight="1">
      <c r="A1429" s="129">
        <v>26</v>
      </c>
      <c r="B1429" s="130" t="s">
        <v>15336</v>
      </c>
      <c r="C1429" s="130" t="s">
        <v>15337</v>
      </c>
      <c r="D1429" s="130" t="s">
        <v>15338</v>
      </c>
      <c r="E1429" s="130" t="s">
        <v>5709</v>
      </c>
      <c r="F1429" s="167">
        <v>633916000</v>
      </c>
      <c r="G1429" s="168">
        <v>576287274</v>
      </c>
      <c r="H1429" s="130">
        <v>87.745000000000005</v>
      </c>
      <c r="I1429" s="169">
        <v>30920884</v>
      </c>
      <c r="J1429" s="169">
        <v>531436971</v>
      </c>
      <c r="K1429" s="130" t="s">
        <v>343</v>
      </c>
      <c r="L1429" s="130"/>
      <c r="M1429" s="130" t="s">
        <v>15333</v>
      </c>
      <c r="N1429" s="130"/>
      <c r="O1429" s="130" t="s">
        <v>15339</v>
      </c>
      <c r="P1429" s="130" t="s">
        <v>15340</v>
      </c>
      <c r="Q1429" s="130" t="s">
        <v>15341</v>
      </c>
      <c r="R1429" s="130" t="s">
        <v>15342</v>
      </c>
    </row>
    <row r="1430" spans="1:18" ht="19.5" hidden="1" customHeight="1">
      <c r="A1430" s="129">
        <v>25</v>
      </c>
      <c r="B1430" s="130" t="s">
        <v>15191</v>
      </c>
      <c r="C1430" s="130" t="s">
        <v>15192</v>
      </c>
      <c r="D1430" s="130" t="s">
        <v>5713</v>
      </c>
      <c r="E1430" s="130" t="s">
        <v>5733</v>
      </c>
      <c r="F1430" s="167"/>
      <c r="G1430" s="168"/>
      <c r="H1430" s="130"/>
      <c r="I1430" s="169"/>
      <c r="J1430" s="169"/>
      <c r="K1430" s="130" t="s">
        <v>15193</v>
      </c>
      <c r="L1430" s="130" t="s">
        <v>15175</v>
      </c>
      <c r="M1430" s="130" t="s">
        <v>15194</v>
      </c>
      <c r="N1430" s="130"/>
      <c r="O1430" s="130"/>
      <c r="P1430" s="130" t="s">
        <v>15195</v>
      </c>
      <c r="Q1430" s="130" t="s">
        <v>15270</v>
      </c>
      <c r="R1430" s="130" t="s">
        <v>15271</v>
      </c>
    </row>
    <row r="1431" spans="1:18" ht="19.5" hidden="1" customHeight="1">
      <c r="A1431" s="129">
        <v>24</v>
      </c>
      <c r="B1431" s="130" t="s">
        <v>15272</v>
      </c>
      <c r="C1431" s="130" t="s">
        <v>15273</v>
      </c>
      <c r="D1431" s="130" t="s">
        <v>15274</v>
      </c>
      <c r="E1431" s="130" t="s">
        <v>5730</v>
      </c>
      <c r="F1431" s="167"/>
      <c r="G1431" s="168"/>
      <c r="H1431" s="130"/>
      <c r="I1431" s="169"/>
      <c r="J1431" s="169"/>
      <c r="K1431" s="130" t="s">
        <v>15275</v>
      </c>
      <c r="L1431" s="130" t="s">
        <v>15276</v>
      </c>
      <c r="M1431" s="130" t="s">
        <v>15215</v>
      </c>
      <c r="N1431" s="130"/>
      <c r="O1431" s="130" t="s">
        <v>14791</v>
      </c>
      <c r="P1431" s="130" t="s">
        <v>15195</v>
      </c>
      <c r="Q1431" s="130" t="s">
        <v>15277</v>
      </c>
      <c r="R1431" s="130" t="s">
        <v>15278</v>
      </c>
    </row>
    <row r="1432" spans="1:18" ht="19.5" hidden="1" customHeight="1">
      <c r="A1432" s="129">
        <v>23</v>
      </c>
      <c r="B1432" s="130" t="s">
        <v>11882</v>
      </c>
      <c r="C1432" s="130" t="s">
        <v>11881</v>
      </c>
      <c r="D1432" s="130" t="s">
        <v>11310</v>
      </c>
      <c r="E1432" s="130" t="s">
        <v>5711</v>
      </c>
      <c r="F1432" s="167"/>
      <c r="G1432" s="168">
        <v>346485305245</v>
      </c>
      <c r="H1432" s="130"/>
      <c r="I1432" s="169"/>
      <c r="J1432" s="169"/>
      <c r="K1432" s="130" t="s">
        <v>11311</v>
      </c>
      <c r="L1432" s="130" t="s">
        <v>11883</v>
      </c>
      <c r="M1432" s="130" t="s">
        <v>11884</v>
      </c>
      <c r="N1432" s="130" t="s">
        <v>11885</v>
      </c>
      <c r="O1432" s="130" t="s">
        <v>11886</v>
      </c>
      <c r="P1432" s="130" t="s">
        <v>11887</v>
      </c>
      <c r="Q1432" s="130" t="s">
        <v>11888</v>
      </c>
      <c r="R1432" s="130" t="s">
        <v>11725</v>
      </c>
    </row>
    <row r="1433" spans="1:18" ht="19.5" hidden="1" customHeight="1">
      <c r="A1433" s="129">
        <v>22</v>
      </c>
      <c r="B1433" s="130" t="s">
        <v>15279</v>
      </c>
      <c r="C1433" s="130" t="s">
        <v>15280</v>
      </c>
      <c r="D1433" s="130" t="s">
        <v>15274</v>
      </c>
      <c r="E1433" s="130" t="s">
        <v>5730</v>
      </c>
      <c r="F1433" s="167"/>
      <c r="G1433" s="168"/>
      <c r="H1433" s="130"/>
      <c r="I1433" s="169"/>
      <c r="J1433" s="169"/>
      <c r="K1433" s="130" t="s">
        <v>15275</v>
      </c>
      <c r="L1433" s="130" t="s">
        <v>15276</v>
      </c>
      <c r="M1433" s="130" t="s">
        <v>15195</v>
      </c>
      <c r="N1433" s="130"/>
      <c r="O1433" s="130"/>
      <c r="P1433" s="130" t="s">
        <v>15277</v>
      </c>
      <c r="Q1433" s="130" t="s">
        <v>15277</v>
      </c>
      <c r="R1433" s="130" t="s">
        <v>15278</v>
      </c>
    </row>
    <row r="1434" spans="1:18" ht="19.5" hidden="1" customHeight="1">
      <c r="A1434" s="129">
        <v>21</v>
      </c>
      <c r="B1434" s="130" t="s">
        <v>15343</v>
      </c>
      <c r="C1434" s="130" t="s">
        <v>15344</v>
      </c>
      <c r="D1434" s="130" t="s">
        <v>15345</v>
      </c>
      <c r="E1434" s="130" t="s">
        <v>5709</v>
      </c>
      <c r="F1434" s="167">
        <v>2128067000</v>
      </c>
      <c r="G1434" s="168">
        <v>1934606364</v>
      </c>
      <c r="H1434" s="130">
        <v>86.745000000000005</v>
      </c>
      <c r="I1434" s="169">
        <v>128682760</v>
      </c>
      <c r="J1434" s="169">
        <v>1638688106</v>
      </c>
      <c r="K1434" s="130" t="s">
        <v>364</v>
      </c>
      <c r="L1434" s="130"/>
      <c r="M1434" s="130" t="s">
        <v>11884</v>
      </c>
      <c r="N1434" s="130"/>
      <c r="O1434" s="130" t="s">
        <v>15325</v>
      </c>
      <c r="P1434" s="130" t="s">
        <v>15277</v>
      </c>
      <c r="Q1434" s="130" t="s">
        <v>15346</v>
      </c>
      <c r="R1434" s="130" t="s">
        <v>15347</v>
      </c>
    </row>
    <row r="1435" spans="1:18" ht="19.5" hidden="1" customHeight="1">
      <c r="A1435" s="129">
        <v>20</v>
      </c>
      <c r="B1435" s="130" t="s">
        <v>15348</v>
      </c>
      <c r="C1435" s="130" t="s">
        <v>15349</v>
      </c>
      <c r="D1435" s="130" t="s">
        <v>5713</v>
      </c>
      <c r="E1435" s="130" t="s">
        <v>5709</v>
      </c>
      <c r="F1435" s="167">
        <v>275836000</v>
      </c>
      <c r="G1435" s="168">
        <v>250760000</v>
      </c>
      <c r="H1435" s="130">
        <v>87.745000000000005</v>
      </c>
      <c r="I1435" s="169">
        <v>15078525</v>
      </c>
      <c r="J1435" s="169">
        <v>235442926</v>
      </c>
      <c r="K1435" s="130" t="s">
        <v>474</v>
      </c>
      <c r="L1435" s="130"/>
      <c r="M1435" s="130" t="s">
        <v>11884</v>
      </c>
      <c r="N1435" s="130"/>
      <c r="O1435" s="130" t="s">
        <v>15350</v>
      </c>
      <c r="P1435" s="130" t="s">
        <v>15277</v>
      </c>
      <c r="Q1435" s="130" t="s">
        <v>15346</v>
      </c>
      <c r="R1435" s="130" t="s">
        <v>15347</v>
      </c>
    </row>
    <row r="1436" spans="1:18" ht="19.5" hidden="1" customHeight="1">
      <c r="A1436" s="129">
        <v>19</v>
      </c>
      <c r="B1436" s="130" t="s">
        <v>15351</v>
      </c>
      <c r="C1436" s="130" t="s">
        <v>15352</v>
      </c>
      <c r="D1436" s="130" t="s">
        <v>5713</v>
      </c>
      <c r="E1436" s="130" t="s">
        <v>5709</v>
      </c>
      <c r="F1436" s="167"/>
      <c r="G1436" s="168">
        <v>161408055</v>
      </c>
      <c r="H1436" s="130"/>
      <c r="I1436" s="169">
        <v>0</v>
      </c>
      <c r="J1436" s="169"/>
      <c r="K1436" s="130" t="s">
        <v>317</v>
      </c>
      <c r="L1436" s="130"/>
      <c r="M1436" s="130" t="s">
        <v>15282</v>
      </c>
      <c r="N1436" s="130"/>
      <c r="O1436" s="130" t="s">
        <v>15283</v>
      </c>
      <c r="P1436" s="130" t="s">
        <v>15284</v>
      </c>
      <c r="Q1436" s="130" t="s">
        <v>15198</v>
      </c>
      <c r="R1436" s="130" t="s">
        <v>15347</v>
      </c>
    </row>
    <row r="1437" spans="1:18" ht="19.5" hidden="1" customHeight="1">
      <c r="A1437" s="129">
        <v>18</v>
      </c>
      <c r="B1437" s="130" t="s">
        <v>15281</v>
      </c>
      <c r="C1437" s="130" t="s">
        <v>15353</v>
      </c>
      <c r="D1437" s="130" t="s">
        <v>5713</v>
      </c>
      <c r="E1437" s="130" t="s">
        <v>5709</v>
      </c>
      <c r="F1437" s="167">
        <v>3024399000</v>
      </c>
      <c r="G1437" s="168">
        <v>2793719091</v>
      </c>
      <c r="H1437" s="130">
        <v>86.745000000000005</v>
      </c>
      <c r="I1437" s="169">
        <v>139317323</v>
      </c>
      <c r="J1437" s="169">
        <v>2624910123</v>
      </c>
      <c r="K1437" s="130" t="s">
        <v>5714</v>
      </c>
      <c r="L1437" s="130"/>
      <c r="M1437" s="130" t="s">
        <v>15282</v>
      </c>
      <c r="N1437" s="130" t="s">
        <v>15282</v>
      </c>
      <c r="O1437" s="130" t="s">
        <v>15283</v>
      </c>
      <c r="P1437" s="130" t="s">
        <v>15284</v>
      </c>
      <c r="Q1437" s="130" t="s">
        <v>15198</v>
      </c>
      <c r="R1437" s="130" t="s">
        <v>15203</v>
      </c>
    </row>
    <row r="1438" spans="1:18" ht="19.5" hidden="1" customHeight="1">
      <c r="A1438" s="129">
        <v>17</v>
      </c>
      <c r="B1438" s="130" t="s">
        <v>15196</v>
      </c>
      <c r="C1438" s="130" t="s">
        <v>15197</v>
      </c>
      <c r="D1438" s="130" t="s">
        <v>5713</v>
      </c>
      <c r="E1438" s="130" t="s">
        <v>5730</v>
      </c>
      <c r="F1438" s="167"/>
      <c r="G1438" s="168">
        <v>1</v>
      </c>
      <c r="H1438" s="130"/>
      <c r="I1438" s="169"/>
      <c r="J1438" s="169"/>
      <c r="K1438" s="130" t="s">
        <v>11785</v>
      </c>
      <c r="L1438" s="130" t="s">
        <v>14794</v>
      </c>
      <c r="M1438" s="130" t="s">
        <v>11887</v>
      </c>
      <c r="N1438" s="130"/>
      <c r="O1438" s="130"/>
      <c r="P1438" s="130" t="s">
        <v>15198</v>
      </c>
      <c r="Q1438" s="130" t="s">
        <v>15198</v>
      </c>
      <c r="R1438" s="130" t="s">
        <v>15230</v>
      </c>
    </row>
    <row r="1439" spans="1:18" ht="19.5" hidden="1" customHeight="1">
      <c r="A1439" s="129">
        <v>16</v>
      </c>
      <c r="B1439" s="130" t="s">
        <v>15199</v>
      </c>
      <c r="C1439" s="130" t="s">
        <v>15200</v>
      </c>
      <c r="D1439" s="130" t="s">
        <v>5713</v>
      </c>
      <c r="E1439" s="130" t="s">
        <v>5730</v>
      </c>
      <c r="F1439" s="167"/>
      <c r="G1439" s="168"/>
      <c r="H1439" s="130"/>
      <c r="I1439" s="169"/>
      <c r="J1439" s="169"/>
      <c r="K1439" s="130" t="s">
        <v>11785</v>
      </c>
      <c r="L1439" s="130" t="s">
        <v>14794</v>
      </c>
      <c r="M1439" s="130" t="s">
        <v>11887</v>
      </c>
      <c r="N1439" s="130"/>
      <c r="O1439" s="130"/>
      <c r="P1439" s="130" t="s">
        <v>15198</v>
      </c>
      <c r="Q1439" s="130" t="s">
        <v>15198</v>
      </c>
      <c r="R1439" s="130" t="s">
        <v>15230</v>
      </c>
    </row>
    <row r="1440" spans="1:18" ht="19.5" hidden="1" customHeight="1">
      <c r="A1440" s="129">
        <v>9</v>
      </c>
      <c r="B1440" s="130" t="s">
        <v>15366</v>
      </c>
      <c r="C1440" s="130" t="s">
        <v>15367</v>
      </c>
      <c r="D1440" s="130" t="s">
        <v>5713</v>
      </c>
      <c r="E1440" s="130" t="s">
        <v>5709</v>
      </c>
      <c r="F1440" s="167">
        <v>902992000</v>
      </c>
      <c r="G1440" s="168">
        <v>820901818</v>
      </c>
      <c r="H1440" s="130">
        <v>87.745000000000005</v>
      </c>
      <c r="I1440" s="169">
        <v>27798805</v>
      </c>
      <c r="J1440" s="169">
        <v>726570299</v>
      </c>
      <c r="K1440" s="130" t="s">
        <v>519</v>
      </c>
      <c r="L1440" s="130"/>
      <c r="M1440" s="130" t="s">
        <v>15288</v>
      </c>
      <c r="N1440" s="130"/>
      <c r="O1440" s="130" t="s">
        <v>15368</v>
      </c>
      <c r="P1440" s="130" t="s">
        <v>15365</v>
      </c>
      <c r="Q1440" s="130" t="s">
        <v>15369</v>
      </c>
      <c r="R1440" s="130" t="s">
        <v>15357</v>
      </c>
    </row>
    <row r="1441" spans="1:18" ht="19.5" hidden="1" customHeight="1">
      <c r="A1441" s="129">
        <v>47</v>
      </c>
      <c r="B1441" s="130" t="s">
        <v>12176</v>
      </c>
      <c r="C1441" s="130" t="s">
        <v>12177</v>
      </c>
      <c r="D1441" s="130" t="s">
        <v>11310</v>
      </c>
      <c r="E1441" s="130" t="s">
        <v>5711</v>
      </c>
      <c r="F1441" s="167"/>
      <c r="G1441" s="168">
        <v>457183016674</v>
      </c>
      <c r="H1441" s="130"/>
      <c r="I1441" s="169"/>
      <c r="J1441" s="169"/>
      <c r="K1441" s="130" t="s">
        <v>326</v>
      </c>
      <c r="L1441" s="130" t="s">
        <v>12178</v>
      </c>
      <c r="M1441" s="130" t="s">
        <v>12179</v>
      </c>
      <c r="N1441" s="130" t="s">
        <v>12180</v>
      </c>
      <c r="O1441" s="130" t="s">
        <v>12181</v>
      </c>
      <c r="P1441" s="130" t="s">
        <v>12182</v>
      </c>
      <c r="Q1441" s="130" t="s">
        <v>15211</v>
      </c>
      <c r="R1441" s="130" t="s">
        <v>12161</v>
      </c>
    </row>
    <row r="1442" spans="1:18" ht="19.5" hidden="1" customHeight="1">
      <c r="A1442" s="129">
        <v>46</v>
      </c>
      <c r="B1442" s="130" t="s">
        <v>15386</v>
      </c>
      <c r="C1442" s="130" t="s">
        <v>15387</v>
      </c>
      <c r="D1442" s="130" t="s">
        <v>5713</v>
      </c>
      <c r="E1442" s="130" t="s">
        <v>5709</v>
      </c>
      <c r="F1442" s="167">
        <v>415716666</v>
      </c>
      <c r="G1442" s="168">
        <v>385482727</v>
      </c>
      <c r="H1442" s="130">
        <v>87.745000000000005</v>
      </c>
      <c r="I1442" s="169"/>
      <c r="J1442" s="169"/>
      <c r="K1442" s="130" t="s">
        <v>7952</v>
      </c>
      <c r="L1442" s="130"/>
      <c r="M1442" s="130"/>
      <c r="N1442" s="130"/>
      <c r="O1442" s="130"/>
      <c r="P1442" s="130" t="s">
        <v>15355</v>
      </c>
      <c r="Q1442" s="130" t="s">
        <v>15388</v>
      </c>
      <c r="R1442" s="130" t="s">
        <v>15389</v>
      </c>
    </row>
    <row r="1443" spans="1:18" ht="19.5" hidden="1" customHeight="1">
      <c r="A1443" s="129">
        <v>45</v>
      </c>
      <c r="B1443" s="130" t="s">
        <v>15390</v>
      </c>
      <c r="C1443" s="130" t="s">
        <v>15391</v>
      </c>
      <c r="D1443" s="130" t="s">
        <v>5713</v>
      </c>
      <c r="E1443" s="130" t="s">
        <v>5709</v>
      </c>
      <c r="F1443" s="167">
        <v>107155000</v>
      </c>
      <c r="G1443" s="168">
        <v>97413636</v>
      </c>
      <c r="H1443" s="130">
        <v>87.745000000000005</v>
      </c>
      <c r="I1443" s="169"/>
      <c r="J1443" s="169"/>
      <c r="K1443" s="130" t="s">
        <v>12049</v>
      </c>
      <c r="L1443" s="130"/>
      <c r="M1443" s="130" t="s">
        <v>15360</v>
      </c>
      <c r="N1443" s="130"/>
      <c r="O1443" s="130" t="s">
        <v>11887</v>
      </c>
      <c r="P1443" s="130" t="s">
        <v>15355</v>
      </c>
      <c r="Q1443" s="130" t="s">
        <v>15356</v>
      </c>
      <c r="R1443" s="130" t="s">
        <v>15389</v>
      </c>
    </row>
    <row r="1444" spans="1:18" ht="19.5" hidden="1" customHeight="1">
      <c r="A1444" s="129">
        <v>44</v>
      </c>
      <c r="B1444" s="130" t="s">
        <v>15354</v>
      </c>
      <c r="C1444" s="130" t="s">
        <v>15157</v>
      </c>
      <c r="D1444" s="130" t="s">
        <v>5713</v>
      </c>
      <c r="E1444" s="130" t="s">
        <v>5730</v>
      </c>
      <c r="F1444" s="167"/>
      <c r="G1444" s="168"/>
      <c r="H1444" s="130"/>
      <c r="I1444" s="169"/>
      <c r="J1444" s="169"/>
      <c r="K1444" s="130" t="s">
        <v>13235</v>
      </c>
      <c r="L1444" s="130"/>
      <c r="M1444" s="130" t="s">
        <v>15355</v>
      </c>
      <c r="N1444" s="130"/>
      <c r="O1444" s="130"/>
      <c r="P1444" s="130" t="s">
        <v>15355</v>
      </c>
      <c r="Q1444" s="130" t="s">
        <v>15356</v>
      </c>
      <c r="R1444" s="130" t="s">
        <v>15357</v>
      </c>
    </row>
    <row r="1445" spans="1:18" ht="19.5" hidden="1" customHeight="1">
      <c r="A1445" s="129">
        <v>43</v>
      </c>
      <c r="B1445" s="130" t="s">
        <v>15358</v>
      </c>
      <c r="C1445" s="130" t="s">
        <v>15359</v>
      </c>
      <c r="D1445" s="130" t="s">
        <v>5713</v>
      </c>
      <c r="E1445" s="130" t="s">
        <v>5709</v>
      </c>
      <c r="F1445" s="167">
        <v>177548860</v>
      </c>
      <c r="G1445" s="168">
        <v>161408055</v>
      </c>
      <c r="H1445" s="130">
        <v>87.745000000000005</v>
      </c>
      <c r="I1445" s="169">
        <v>9681075</v>
      </c>
      <c r="J1445" s="169"/>
      <c r="K1445" s="130" t="s">
        <v>317</v>
      </c>
      <c r="L1445" s="130"/>
      <c r="M1445" s="130" t="s">
        <v>15360</v>
      </c>
      <c r="N1445" s="130"/>
      <c r="O1445" s="130" t="s">
        <v>11887</v>
      </c>
      <c r="P1445" s="130" t="s">
        <v>15355</v>
      </c>
      <c r="Q1445" s="130" t="s">
        <v>15356</v>
      </c>
      <c r="R1445" s="130" t="s">
        <v>15357</v>
      </c>
    </row>
    <row r="1446" spans="1:18" ht="19.5" hidden="1" customHeight="1">
      <c r="A1446" s="129">
        <v>42</v>
      </c>
      <c r="B1446" s="130" t="s">
        <v>15392</v>
      </c>
      <c r="C1446" s="130" t="s">
        <v>15393</v>
      </c>
      <c r="D1446" s="130" t="s">
        <v>15394</v>
      </c>
      <c r="E1446" s="130" t="s">
        <v>5709</v>
      </c>
      <c r="F1446" s="167"/>
      <c r="G1446" s="168">
        <v>600000000</v>
      </c>
      <c r="H1446" s="130"/>
      <c r="I1446" s="169"/>
      <c r="J1446" s="169"/>
      <c r="K1446" s="130" t="s">
        <v>15395</v>
      </c>
      <c r="L1446" s="130"/>
      <c r="M1446" s="130" t="s">
        <v>15356</v>
      </c>
      <c r="N1446" s="130"/>
      <c r="O1446" s="130"/>
      <c r="P1446" s="130" t="s">
        <v>15356</v>
      </c>
      <c r="Q1446" s="130" t="s">
        <v>15356</v>
      </c>
      <c r="R1446" s="130" t="s">
        <v>15396</v>
      </c>
    </row>
    <row r="1447" spans="1:18" ht="19.5" hidden="1" customHeight="1">
      <c r="A1447" s="129">
        <v>41</v>
      </c>
      <c r="B1447" s="130" t="s">
        <v>15285</v>
      </c>
      <c r="C1447" s="130" t="s">
        <v>15286</v>
      </c>
      <c r="D1447" s="130" t="s">
        <v>5713</v>
      </c>
      <c r="E1447" s="130" t="s">
        <v>5730</v>
      </c>
      <c r="F1447" s="167"/>
      <c r="G1447" s="168"/>
      <c r="H1447" s="130"/>
      <c r="I1447" s="169"/>
      <c r="J1447" s="169"/>
      <c r="K1447" s="130" t="s">
        <v>11870</v>
      </c>
      <c r="L1447" s="130" t="s">
        <v>15287</v>
      </c>
      <c r="M1447" s="130" t="s">
        <v>11888</v>
      </c>
      <c r="N1447" s="130"/>
      <c r="O1447" s="130"/>
      <c r="P1447" s="130" t="s">
        <v>15288</v>
      </c>
      <c r="Q1447" s="130" t="s">
        <v>15288</v>
      </c>
      <c r="R1447" s="130" t="s">
        <v>15203</v>
      </c>
    </row>
    <row r="1448" spans="1:18" ht="19.5" hidden="1" customHeight="1">
      <c r="A1448" s="129">
        <v>40</v>
      </c>
      <c r="B1448" s="130" t="s">
        <v>15289</v>
      </c>
      <c r="C1448" s="130" t="s">
        <v>15290</v>
      </c>
      <c r="D1448" s="130" t="s">
        <v>5713</v>
      </c>
      <c r="E1448" s="130" t="s">
        <v>5730</v>
      </c>
      <c r="F1448" s="167"/>
      <c r="G1448" s="168"/>
      <c r="H1448" s="130"/>
      <c r="I1448" s="169"/>
      <c r="J1448" s="169"/>
      <c r="K1448" s="130" t="s">
        <v>11870</v>
      </c>
      <c r="L1448" s="130" t="s">
        <v>15287</v>
      </c>
      <c r="M1448" s="130" t="s">
        <v>11888</v>
      </c>
      <c r="N1448" s="130"/>
      <c r="O1448" s="130"/>
      <c r="P1448" s="130" t="s">
        <v>15288</v>
      </c>
      <c r="Q1448" s="130" t="s">
        <v>15291</v>
      </c>
      <c r="R1448" s="130" t="s">
        <v>15203</v>
      </c>
    </row>
    <row r="1449" spans="1:18" ht="19.5" hidden="1" customHeight="1">
      <c r="A1449" s="129">
        <v>39</v>
      </c>
      <c r="B1449" s="130" t="s">
        <v>15292</v>
      </c>
      <c r="C1449" s="130" t="s">
        <v>15293</v>
      </c>
      <c r="D1449" s="130" t="s">
        <v>5713</v>
      </c>
      <c r="E1449" s="130" t="s">
        <v>5730</v>
      </c>
      <c r="F1449" s="167"/>
      <c r="G1449" s="168"/>
      <c r="H1449" s="130"/>
      <c r="I1449" s="169"/>
      <c r="J1449" s="169"/>
      <c r="K1449" s="130" t="s">
        <v>11870</v>
      </c>
      <c r="L1449" s="130" t="s">
        <v>15225</v>
      </c>
      <c r="M1449" s="130" t="s">
        <v>11888</v>
      </c>
      <c r="N1449" s="130"/>
      <c r="O1449" s="130"/>
      <c r="P1449" s="130" t="s">
        <v>15288</v>
      </c>
      <c r="Q1449" s="130" t="s">
        <v>15291</v>
      </c>
      <c r="R1449" s="130" t="s">
        <v>15203</v>
      </c>
    </row>
    <row r="1450" spans="1:18" ht="19.5" hidden="1" customHeight="1">
      <c r="A1450" s="129">
        <v>38</v>
      </c>
      <c r="B1450" s="130" t="s">
        <v>15397</v>
      </c>
      <c r="C1450" s="130" t="s">
        <v>15398</v>
      </c>
      <c r="D1450" s="130" t="s">
        <v>12829</v>
      </c>
      <c r="E1450" s="130" t="s">
        <v>5709</v>
      </c>
      <c r="F1450" s="167">
        <v>53900000</v>
      </c>
      <c r="G1450" s="168">
        <v>50000000</v>
      </c>
      <c r="H1450" s="130">
        <v>87.745000000000005</v>
      </c>
      <c r="I1450" s="169"/>
      <c r="J1450" s="169"/>
      <c r="K1450" s="130" t="s">
        <v>11748</v>
      </c>
      <c r="L1450" s="130"/>
      <c r="M1450" s="130"/>
      <c r="N1450" s="130"/>
      <c r="O1450" s="130"/>
      <c r="P1450" s="130" t="s">
        <v>15364</v>
      </c>
      <c r="Q1450" s="130" t="s">
        <v>15399</v>
      </c>
      <c r="R1450" s="130" t="s">
        <v>15389</v>
      </c>
    </row>
    <row r="1451" spans="1:18" ht="19.5" hidden="1" customHeight="1">
      <c r="A1451" s="129">
        <v>37</v>
      </c>
      <c r="B1451" s="130" t="s">
        <v>15400</v>
      </c>
      <c r="C1451" s="130" t="s">
        <v>15401</v>
      </c>
      <c r="D1451" s="130" t="s">
        <v>14269</v>
      </c>
      <c r="E1451" s="130" t="s">
        <v>5733</v>
      </c>
      <c r="F1451" s="167">
        <v>4222764640</v>
      </c>
      <c r="G1451" s="168">
        <v>3915653636</v>
      </c>
      <c r="H1451" s="130">
        <v>86.745000000000005</v>
      </c>
      <c r="I1451" s="169">
        <v>120963954</v>
      </c>
      <c r="J1451" s="169">
        <v>3752689926</v>
      </c>
      <c r="K1451" s="130" t="s">
        <v>6579</v>
      </c>
      <c r="L1451" s="130"/>
      <c r="M1451" s="130" t="s">
        <v>15356</v>
      </c>
      <c r="N1451" s="130"/>
      <c r="O1451" s="130"/>
      <c r="P1451" s="130" t="s">
        <v>15364</v>
      </c>
      <c r="Q1451" s="130" t="s">
        <v>15399</v>
      </c>
      <c r="R1451" s="130" t="s">
        <v>15389</v>
      </c>
    </row>
    <row r="1452" spans="1:18" ht="19.5" hidden="1" customHeight="1">
      <c r="A1452" s="129">
        <v>36</v>
      </c>
      <c r="B1452" s="130" t="s">
        <v>15402</v>
      </c>
      <c r="C1452" s="130" t="s">
        <v>15403</v>
      </c>
      <c r="D1452" s="130" t="s">
        <v>5713</v>
      </c>
      <c r="E1452" s="130" t="s">
        <v>5709</v>
      </c>
      <c r="F1452" s="167">
        <v>974017000</v>
      </c>
      <c r="G1452" s="168">
        <v>885470000</v>
      </c>
      <c r="H1452" s="130">
        <v>87.745000000000005</v>
      </c>
      <c r="I1452" s="169">
        <v>55045980</v>
      </c>
      <c r="J1452" s="169">
        <v>809018579</v>
      </c>
      <c r="K1452" s="130" t="s">
        <v>402</v>
      </c>
      <c r="L1452" s="130"/>
      <c r="M1452" s="130" t="s">
        <v>15363</v>
      </c>
      <c r="N1452" s="130"/>
      <c r="O1452" s="130" t="s">
        <v>15277</v>
      </c>
      <c r="P1452" s="130" t="s">
        <v>15364</v>
      </c>
      <c r="Q1452" s="130" t="s">
        <v>15365</v>
      </c>
      <c r="R1452" s="130" t="s">
        <v>15389</v>
      </c>
    </row>
    <row r="1453" spans="1:18" ht="19.5" hidden="1" customHeight="1">
      <c r="A1453" s="129">
        <v>35</v>
      </c>
      <c r="B1453" s="130" t="s">
        <v>15404</v>
      </c>
      <c r="C1453" s="130" t="s">
        <v>15405</v>
      </c>
      <c r="D1453" s="130" t="s">
        <v>5713</v>
      </c>
      <c r="E1453" s="130" t="s">
        <v>5709</v>
      </c>
      <c r="F1453" s="167">
        <v>2615026000</v>
      </c>
      <c r="G1453" s="168">
        <v>2377296364</v>
      </c>
      <c r="H1453" s="130">
        <v>86.745000000000005</v>
      </c>
      <c r="I1453" s="169">
        <v>125669107</v>
      </c>
      <c r="J1453" s="169">
        <v>2283375887</v>
      </c>
      <c r="K1453" s="130" t="s">
        <v>476</v>
      </c>
      <c r="L1453" s="130"/>
      <c r="M1453" s="130" t="s">
        <v>15363</v>
      </c>
      <c r="N1453" s="130"/>
      <c r="O1453" s="130" t="s">
        <v>11887</v>
      </c>
      <c r="P1453" s="130" t="s">
        <v>15364</v>
      </c>
      <c r="Q1453" s="130" t="s">
        <v>15365</v>
      </c>
      <c r="R1453" s="130" t="s">
        <v>15396</v>
      </c>
    </row>
    <row r="1454" spans="1:18" ht="19.5" hidden="1" customHeight="1">
      <c r="A1454" s="129">
        <v>34</v>
      </c>
      <c r="B1454" s="130" t="s">
        <v>15406</v>
      </c>
      <c r="C1454" s="130" t="s">
        <v>15407</v>
      </c>
      <c r="D1454" s="130" t="s">
        <v>5713</v>
      </c>
      <c r="E1454" s="130" t="s">
        <v>5709</v>
      </c>
      <c r="F1454" s="167">
        <v>1092721000</v>
      </c>
      <c r="G1454" s="168">
        <v>993382727</v>
      </c>
      <c r="H1454" s="130">
        <v>87.745000000000005</v>
      </c>
      <c r="I1454" s="169">
        <v>51878912</v>
      </c>
      <c r="J1454" s="169">
        <v>943113164</v>
      </c>
      <c r="K1454" s="130" t="s">
        <v>476</v>
      </c>
      <c r="L1454" s="130"/>
      <c r="M1454" s="130" t="s">
        <v>15363</v>
      </c>
      <c r="N1454" s="130"/>
      <c r="O1454" s="130" t="s">
        <v>11887</v>
      </c>
      <c r="P1454" s="130" t="s">
        <v>15364</v>
      </c>
      <c r="Q1454" s="130" t="s">
        <v>15365</v>
      </c>
      <c r="R1454" s="130" t="s">
        <v>15396</v>
      </c>
    </row>
    <row r="1455" spans="1:18" ht="19.5" hidden="1" customHeight="1">
      <c r="A1455" s="129">
        <v>33</v>
      </c>
      <c r="B1455" s="130" t="s">
        <v>15361</v>
      </c>
      <c r="C1455" s="130" t="s">
        <v>15362</v>
      </c>
      <c r="D1455" s="130" t="s">
        <v>6374</v>
      </c>
      <c r="E1455" s="130" t="s">
        <v>5709</v>
      </c>
      <c r="F1455" s="167">
        <v>628710000</v>
      </c>
      <c r="G1455" s="168">
        <v>571554545</v>
      </c>
      <c r="H1455" s="130">
        <v>87.745000000000005</v>
      </c>
      <c r="I1455" s="169">
        <v>31908504</v>
      </c>
      <c r="J1455" s="169">
        <v>476964567</v>
      </c>
      <c r="K1455" s="130" t="s">
        <v>481</v>
      </c>
      <c r="L1455" s="130"/>
      <c r="M1455" s="130" t="s">
        <v>15363</v>
      </c>
      <c r="N1455" s="130"/>
      <c r="O1455" s="130" t="s">
        <v>15284</v>
      </c>
      <c r="P1455" s="130" t="s">
        <v>15364</v>
      </c>
      <c r="Q1455" s="130" t="s">
        <v>15365</v>
      </c>
      <c r="R1455" s="130" t="s">
        <v>15357</v>
      </c>
    </row>
    <row r="1456" spans="1:18" ht="19.5" hidden="1" customHeight="1">
      <c r="A1456" s="129">
        <v>32</v>
      </c>
      <c r="B1456" s="130" t="s">
        <v>15408</v>
      </c>
      <c r="C1456" s="130" t="s">
        <v>15409</v>
      </c>
      <c r="D1456" s="130" t="s">
        <v>5713</v>
      </c>
      <c r="E1456" s="130" t="s">
        <v>5709</v>
      </c>
      <c r="F1456" s="167">
        <v>902992000</v>
      </c>
      <c r="G1456" s="168">
        <v>820901818</v>
      </c>
      <c r="H1456" s="130">
        <v>87.745000000000005</v>
      </c>
      <c r="I1456" s="169">
        <v>27798805</v>
      </c>
      <c r="J1456" s="169">
        <v>726570299</v>
      </c>
      <c r="K1456" s="130" t="s">
        <v>519</v>
      </c>
      <c r="L1456" s="130"/>
      <c r="M1456" s="130" t="s">
        <v>15288</v>
      </c>
      <c r="N1456" s="130"/>
      <c r="O1456" s="130" t="s">
        <v>15321</v>
      </c>
      <c r="P1456" s="130" t="s">
        <v>15365</v>
      </c>
      <c r="Q1456" s="130" t="s">
        <v>15369</v>
      </c>
      <c r="R1456" s="130" t="s">
        <v>15396</v>
      </c>
    </row>
    <row r="1457" spans="1:18" ht="19.5" hidden="1" customHeight="1">
      <c r="A1457" s="129">
        <v>31</v>
      </c>
      <c r="B1457" s="130" t="s">
        <v>15410</v>
      </c>
      <c r="C1457" s="130" t="s">
        <v>15411</v>
      </c>
      <c r="D1457" s="130" t="s">
        <v>6292</v>
      </c>
      <c r="E1457" s="130" t="s">
        <v>5709</v>
      </c>
      <c r="F1457" s="167">
        <v>1271234000</v>
      </c>
      <c r="G1457" s="168">
        <v>1155667273</v>
      </c>
      <c r="H1457" s="130">
        <v>86.745000000000005</v>
      </c>
      <c r="I1457" s="169">
        <v>64858751</v>
      </c>
      <c r="J1457" s="169">
        <v>1100973877</v>
      </c>
      <c r="K1457" s="130" t="s">
        <v>379</v>
      </c>
      <c r="L1457" s="130"/>
      <c r="M1457" s="130" t="s">
        <v>15363</v>
      </c>
      <c r="N1457" s="130"/>
      <c r="O1457" s="130" t="s">
        <v>15412</v>
      </c>
      <c r="P1457" s="130" t="s">
        <v>15369</v>
      </c>
      <c r="Q1457" s="130" t="s">
        <v>15413</v>
      </c>
      <c r="R1457" s="130" t="s">
        <v>15389</v>
      </c>
    </row>
    <row r="1458" spans="1:18" ht="19.5" hidden="1" customHeight="1">
      <c r="A1458" s="129">
        <v>30</v>
      </c>
      <c r="B1458" s="130" t="s">
        <v>15414</v>
      </c>
      <c r="C1458" s="130" t="s">
        <v>15415</v>
      </c>
      <c r="D1458" s="130" t="s">
        <v>5713</v>
      </c>
      <c r="E1458" s="130" t="s">
        <v>5709</v>
      </c>
      <c r="F1458" s="167">
        <v>688611000</v>
      </c>
      <c r="G1458" s="168">
        <v>626010000</v>
      </c>
      <c r="H1458" s="130">
        <v>87.745000000000005</v>
      </c>
      <c r="I1458" s="169">
        <v>34250633</v>
      </c>
      <c r="J1458" s="169">
        <v>574563935</v>
      </c>
      <c r="K1458" s="130" t="s">
        <v>343</v>
      </c>
      <c r="L1458" s="130"/>
      <c r="M1458" s="130" t="s">
        <v>15363</v>
      </c>
      <c r="N1458" s="130"/>
      <c r="O1458" s="130" t="s">
        <v>15373</v>
      </c>
      <c r="P1458" s="130" t="s">
        <v>15369</v>
      </c>
      <c r="Q1458" s="130" t="s">
        <v>15413</v>
      </c>
      <c r="R1458" s="130" t="s">
        <v>15396</v>
      </c>
    </row>
    <row r="1459" spans="1:18" ht="19.5" hidden="1" customHeight="1">
      <c r="A1459" s="129">
        <v>29</v>
      </c>
      <c r="B1459" s="130" t="s">
        <v>15370</v>
      </c>
      <c r="C1459" s="130" t="s">
        <v>15371</v>
      </c>
      <c r="D1459" s="130" t="s">
        <v>15372</v>
      </c>
      <c r="E1459" s="130" t="s">
        <v>5709</v>
      </c>
      <c r="F1459" s="167">
        <v>471000000</v>
      </c>
      <c r="G1459" s="168">
        <v>428181819</v>
      </c>
      <c r="H1459" s="130">
        <v>87.745000000000005</v>
      </c>
      <c r="I1459" s="169">
        <v>21942095</v>
      </c>
      <c r="J1459" s="169">
        <v>396950689</v>
      </c>
      <c r="K1459" s="130" t="s">
        <v>343</v>
      </c>
      <c r="L1459" s="130"/>
      <c r="M1459" s="130" t="s">
        <v>15363</v>
      </c>
      <c r="N1459" s="130"/>
      <c r="O1459" s="130" t="s">
        <v>15373</v>
      </c>
      <c r="P1459" s="130" t="s">
        <v>15374</v>
      </c>
      <c r="Q1459" s="130" t="s">
        <v>15375</v>
      </c>
      <c r="R1459" s="130" t="s">
        <v>15357</v>
      </c>
    </row>
    <row r="1460" spans="1:18" ht="19.5" hidden="1" customHeight="1">
      <c r="A1460" s="129">
        <v>28</v>
      </c>
      <c r="B1460" s="130" t="s">
        <v>15376</v>
      </c>
      <c r="C1460" s="130" t="s">
        <v>15377</v>
      </c>
      <c r="D1460" s="130" t="s">
        <v>15378</v>
      </c>
      <c r="E1460" s="130" t="s">
        <v>5709</v>
      </c>
      <c r="F1460" s="167"/>
      <c r="G1460" s="168">
        <v>428181819</v>
      </c>
      <c r="H1460" s="130"/>
      <c r="I1460" s="169"/>
      <c r="J1460" s="169"/>
      <c r="K1460" s="130" t="s">
        <v>343</v>
      </c>
      <c r="L1460" s="130"/>
      <c r="M1460" s="130" t="s">
        <v>15363</v>
      </c>
      <c r="N1460" s="130"/>
      <c r="O1460" s="130" t="s">
        <v>15373</v>
      </c>
      <c r="P1460" s="130" t="s">
        <v>15374</v>
      </c>
      <c r="Q1460" s="130" t="s">
        <v>15375</v>
      </c>
      <c r="R1460" s="130" t="s">
        <v>15357</v>
      </c>
    </row>
    <row r="1461" spans="1:18" ht="19.5" hidden="1" customHeight="1">
      <c r="A1461" s="129">
        <v>26</v>
      </c>
      <c r="B1461" s="130" t="s">
        <v>15416</v>
      </c>
      <c r="C1461" s="130" t="s">
        <v>15417</v>
      </c>
      <c r="D1461" s="130" t="s">
        <v>5713</v>
      </c>
      <c r="E1461" s="130" t="s">
        <v>5709</v>
      </c>
      <c r="F1461" s="167">
        <v>273330000</v>
      </c>
      <c r="G1461" s="168">
        <v>248481818</v>
      </c>
      <c r="H1461" s="130">
        <v>87.745000000000005</v>
      </c>
      <c r="I1461" s="169">
        <v>9073008</v>
      </c>
      <c r="J1461" s="169"/>
      <c r="K1461" s="130" t="s">
        <v>322</v>
      </c>
      <c r="L1461" s="130"/>
      <c r="M1461" s="130" t="s">
        <v>11892</v>
      </c>
      <c r="N1461" s="130"/>
      <c r="O1461" s="130" t="s">
        <v>15284</v>
      </c>
      <c r="P1461" s="130" t="s">
        <v>11895</v>
      </c>
      <c r="Q1461" s="130" t="s">
        <v>11896</v>
      </c>
      <c r="R1461" s="130" t="s">
        <v>15418</v>
      </c>
    </row>
    <row r="1462" spans="1:18" ht="19.5" hidden="1" customHeight="1">
      <c r="A1462" s="129">
        <v>25</v>
      </c>
      <c r="B1462" s="130" t="s">
        <v>15419</v>
      </c>
      <c r="C1462" s="130" t="s">
        <v>15420</v>
      </c>
      <c r="D1462" s="130" t="s">
        <v>6070</v>
      </c>
      <c r="E1462" s="130" t="s">
        <v>5709</v>
      </c>
      <c r="F1462" s="167">
        <v>1942821000</v>
      </c>
      <c r="G1462" s="168">
        <v>1766200910</v>
      </c>
      <c r="H1462" s="130">
        <v>86.745000000000005</v>
      </c>
      <c r="I1462" s="169">
        <v>99549342</v>
      </c>
      <c r="J1462" s="169">
        <v>1617115765</v>
      </c>
      <c r="K1462" s="130" t="s">
        <v>373</v>
      </c>
      <c r="L1462" s="130"/>
      <c r="M1462" s="130" t="s">
        <v>11892</v>
      </c>
      <c r="N1462" s="130"/>
      <c r="O1462" s="130" t="s">
        <v>15284</v>
      </c>
      <c r="P1462" s="130" t="s">
        <v>11895</v>
      </c>
      <c r="Q1462" s="130" t="s">
        <v>11896</v>
      </c>
      <c r="R1462" s="130" t="s">
        <v>15421</v>
      </c>
    </row>
    <row r="1463" spans="1:18" ht="19.5" hidden="1" customHeight="1">
      <c r="A1463" s="129">
        <v>24</v>
      </c>
      <c r="B1463" s="130" t="s">
        <v>15422</v>
      </c>
      <c r="C1463" s="130" t="s">
        <v>15423</v>
      </c>
      <c r="D1463" s="130" t="s">
        <v>15424</v>
      </c>
      <c r="E1463" s="130" t="s">
        <v>5709</v>
      </c>
      <c r="F1463" s="167"/>
      <c r="G1463" s="168">
        <v>1766200910</v>
      </c>
      <c r="H1463" s="130"/>
      <c r="I1463" s="169">
        <v>0</v>
      </c>
      <c r="J1463" s="169"/>
      <c r="K1463" s="130" t="s">
        <v>373</v>
      </c>
      <c r="L1463" s="130"/>
      <c r="M1463" s="130" t="s">
        <v>11892</v>
      </c>
      <c r="N1463" s="130"/>
      <c r="O1463" s="130" t="s">
        <v>15284</v>
      </c>
      <c r="P1463" s="130" t="s">
        <v>11895</v>
      </c>
      <c r="Q1463" s="130" t="s">
        <v>11896</v>
      </c>
      <c r="R1463" s="130" t="s">
        <v>15421</v>
      </c>
    </row>
    <row r="1464" spans="1:18" ht="19.5" hidden="1" customHeight="1">
      <c r="A1464" s="129">
        <v>23</v>
      </c>
      <c r="B1464" s="130" t="s">
        <v>15425</v>
      </c>
      <c r="C1464" s="130" t="s">
        <v>15426</v>
      </c>
      <c r="D1464" s="130" t="s">
        <v>5713</v>
      </c>
      <c r="E1464" s="130" t="s">
        <v>5709</v>
      </c>
      <c r="F1464" s="167">
        <v>1440457000</v>
      </c>
      <c r="G1464" s="168">
        <v>1309506363</v>
      </c>
      <c r="H1464" s="130">
        <v>86.745000000000005</v>
      </c>
      <c r="I1464" s="169">
        <v>76882273</v>
      </c>
      <c r="J1464" s="169">
        <v>1115478999</v>
      </c>
      <c r="K1464" s="130" t="s">
        <v>6178</v>
      </c>
      <c r="L1464" s="130"/>
      <c r="M1464" s="130" t="s">
        <v>11892</v>
      </c>
      <c r="N1464" s="130"/>
      <c r="O1464" s="130" t="s">
        <v>15355</v>
      </c>
      <c r="P1464" s="130" t="s">
        <v>11895</v>
      </c>
      <c r="Q1464" s="130" t="s">
        <v>11896</v>
      </c>
      <c r="R1464" s="130" t="s">
        <v>15421</v>
      </c>
    </row>
    <row r="1465" spans="1:18" ht="19.5" hidden="1" customHeight="1">
      <c r="A1465" s="129">
        <v>22</v>
      </c>
      <c r="B1465" s="130" t="s">
        <v>15383</v>
      </c>
      <c r="C1465" s="130" t="s">
        <v>15384</v>
      </c>
      <c r="D1465" s="130" t="s">
        <v>5728</v>
      </c>
      <c r="E1465" s="130" t="s">
        <v>5709</v>
      </c>
      <c r="F1465" s="167">
        <v>674477000</v>
      </c>
      <c r="G1465" s="168">
        <v>623000000</v>
      </c>
      <c r="H1465" s="130">
        <v>87.745000000000005</v>
      </c>
      <c r="I1465" s="169">
        <v>39340123</v>
      </c>
      <c r="J1465" s="169">
        <v>586532447</v>
      </c>
      <c r="K1465" s="130" t="s">
        <v>5714</v>
      </c>
      <c r="L1465" s="130"/>
      <c r="M1465" s="130" t="s">
        <v>11892</v>
      </c>
      <c r="N1465" s="130" t="s">
        <v>11892</v>
      </c>
      <c r="O1465" s="130" t="s">
        <v>15355</v>
      </c>
      <c r="P1465" s="130" t="s">
        <v>11895</v>
      </c>
      <c r="Q1465" s="130" t="s">
        <v>11896</v>
      </c>
      <c r="R1465" s="130" t="s">
        <v>15314</v>
      </c>
    </row>
    <row r="1466" spans="1:18" ht="19.5" hidden="1" customHeight="1">
      <c r="A1466" s="129">
        <v>20</v>
      </c>
      <c r="B1466" s="130" t="s">
        <v>15427</v>
      </c>
      <c r="C1466" s="130" t="s">
        <v>15428</v>
      </c>
      <c r="D1466" s="130" t="s">
        <v>5713</v>
      </c>
      <c r="E1466" s="130" t="s">
        <v>5709</v>
      </c>
      <c r="F1466" s="167">
        <v>566284000</v>
      </c>
      <c r="G1466" s="168">
        <v>514803636</v>
      </c>
      <c r="H1466" s="130">
        <v>87.745000000000005</v>
      </c>
      <c r="I1466" s="169">
        <v>38784644</v>
      </c>
      <c r="J1466" s="169">
        <v>420271741</v>
      </c>
      <c r="K1466" s="130" t="s">
        <v>479</v>
      </c>
      <c r="L1466" s="130"/>
      <c r="M1466" s="130" t="s">
        <v>11892</v>
      </c>
      <c r="N1466" s="130"/>
      <c r="O1466" s="130" t="s">
        <v>15291</v>
      </c>
      <c r="P1466" s="130" t="s">
        <v>15429</v>
      </c>
      <c r="Q1466" s="130" t="s">
        <v>15430</v>
      </c>
      <c r="R1466" s="130" t="s">
        <v>15396</v>
      </c>
    </row>
    <row r="1467" spans="1:18" ht="19.5" hidden="1" customHeight="1">
      <c r="A1467" s="129">
        <v>19</v>
      </c>
      <c r="B1467" s="130" t="s">
        <v>15431</v>
      </c>
      <c r="C1467" s="130" t="s">
        <v>15432</v>
      </c>
      <c r="D1467" s="130" t="s">
        <v>7162</v>
      </c>
      <c r="E1467" s="130" t="s">
        <v>5709</v>
      </c>
      <c r="F1467" s="167"/>
      <c r="G1467" s="168">
        <v>141994545</v>
      </c>
      <c r="H1467" s="130">
        <v>87.745000000000005</v>
      </c>
      <c r="I1467" s="169">
        <v>0</v>
      </c>
      <c r="J1467" s="169"/>
      <c r="K1467" s="130" t="s">
        <v>322</v>
      </c>
      <c r="L1467" s="130"/>
      <c r="M1467" s="130" t="s">
        <v>15433</v>
      </c>
      <c r="N1467" s="130"/>
      <c r="O1467" s="130" t="s">
        <v>15434</v>
      </c>
      <c r="P1467" s="130" t="s">
        <v>15435</v>
      </c>
      <c r="Q1467" s="130" t="s">
        <v>15436</v>
      </c>
      <c r="R1467" s="130" t="s">
        <v>15437</v>
      </c>
    </row>
    <row r="1468" spans="1:18" ht="19.5" hidden="1" customHeight="1">
      <c r="A1468" s="129">
        <v>18</v>
      </c>
      <c r="B1468" s="130" t="s">
        <v>15438</v>
      </c>
      <c r="C1468" s="130" t="s">
        <v>15439</v>
      </c>
      <c r="D1468" s="130" t="s">
        <v>5855</v>
      </c>
      <c r="E1468" s="130" t="s">
        <v>5709</v>
      </c>
      <c r="F1468" s="167">
        <v>287145100</v>
      </c>
      <c r="G1468" s="168">
        <v>261041000</v>
      </c>
      <c r="H1468" s="130">
        <v>87.745000000000005</v>
      </c>
      <c r="I1468" s="169"/>
      <c r="J1468" s="169"/>
      <c r="K1468" s="130" t="s">
        <v>5502</v>
      </c>
      <c r="L1468" s="130"/>
      <c r="M1468" s="130" t="s">
        <v>15433</v>
      </c>
      <c r="N1468" s="130"/>
      <c r="O1468" s="130" t="s">
        <v>15364</v>
      </c>
      <c r="P1468" s="130" t="s">
        <v>15435</v>
      </c>
      <c r="Q1468" s="130" t="s">
        <v>15436</v>
      </c>
      <c r="R1468" s="130" t="s">
        <v>15418</v>
      </c>
    </row>
    <row r="1469" spans="1:18" ht="19.5" hidden="1" customHeight="1">
      <c r="A1469" s="129">
        <v>17</v>
      </c>
      <c r="B1469" s="130" t="s">
        <v>15440</v>
      </c>
      <c r="C1469" s="130" t="s">
        <v>15441</v>
      </c>
      <c r="D1469" s="130" t="s">
        <v>5855</v>
      </c>
      <c r="E1469" s="130" t="s">
        <v>5709</v>
      </c>
      <c r="F1469" s="167">
        <v>337877100</v>
      </c>
      <c r="G1469" s="168">
        <v>307161000</v>
      </c>
      <c r="H1469" s="130">
        <v>87.745000000000005</v>
      </c>
      <c r="I1469" s="169"/>
      <c r="J1469" s="169"/>
      <c r="K1469" s="130" t="s">
        <v>5502</v>
      </c>
      <c r="L1469" s="130"/>
      <c r="M1469" s="130" t="s">
        <v>15433</v>
      </c>
      <c r="N1469" s="130"/>
      <c r="O1469" s="130" t="s">
        <v>15364</v>
      </c>
      <c r="P1469" s="130" t="s">
        <v>15435</v>
      </c>
      <c r="Q1469" s="130" t="s">
        <v>15436</v>
      </c>
      <c r="R1469" s="130" t="s">
        <v>15418</v>
      </c>
    </row>
    <row r="1470" spans="1:18" ht="19.5" hidden="1" customHeight="1">
      <c r="A1470" s="129">
        <v>7</v>
      </c>
      <c r="B1470" s="130" t="s">
        <v>15471</v>
      </c>
      <c r="C1470" s="130" t="s">
        <v>15472</v>
      </c>
      <c r="D1470" s="130" t="s">
        <v>5713</v>
      </c>
      <c r="E1470" s="130" t="s">
        <v>5733</v>
      </c>
      <c r="F1470" s="167"/>
      <c r="G1470" s="168">
        <v>279695169</v>
      </c>
      <c r="H1470" s="130"/>
      <c r="I1470" s="169"/>
      <c r="J1470" s="169"/>
      <c r="K1470" s="130" t="s">
        <v>15473</v>
      </c>
      <c r="L1470" s="130" t="s">
        <v>15474</v>
      </c>
      <c r="M1470" s="130" t="s">
        <v>15475</v>
      </c>
      <c r="N1470" s="130"/>
      <c r="O1470" s="130"/>
      <c r="P1470" s="130" t="s">
        <v>15475</v>
      </c>
      <c r="Q1470" s="130" t="s">
        <v>15476</v>
      </c>
      <c r="R1470" s="130" t="s">
        <v>15389</v>
      </c>
    </row>
    <row r="1471" spans="1:18" ht="19.5" hidden="1" customHeight="1">
      <c r="A1471" s="129">
        <v>44</v>
      </c>
      <c r="B1471" s="130" t="s">
        <v>12176</v>
      </c>
      <c r="C1471" s="130" t="s">
        <v>12177</v>
      </c>
      <c r="D1471" s="130" t="s">
        <v>11310</v>
      </c>
      <c r="E1471" s="130" t="s">
        <v>5711</v>
      </c>
      <c r="F1471" s="167"/>
      <c r="G1471" s="168">
        <v>457183016674</v>
      </c>
      <c r="H1471" s="130"/>
      <c r="I1471" s="169"/>
      <c r="J1471" s="169"/>
      <c r="K1471" s="130" t="s">
        <v>326</v>
      </c>
      <c r="L1471" s="130" t="s">
        <v>12178</v>
      </c>
      <c r="M1471" s="130" t="s">
        <v>12179</v>
      </c>
      <c r="N1471" s="130" t="s">
        <v>12180</v>
      </c>
      <c r="O1471" s="130" t="s">
        <v>12181</v>
      </c>
      <c r="P1471" s="130" t="s">
        <v>12182</v>
      </c>
      <c r="Q1471" s="130" t="s">
        <v>15211</v>
      </c>
      <c r="R1471" s="130" t="s">
        <v>12161</v>
      </c>
    </row>
    <row r="1472" spans="1:18" ht="19.5" hidden="1" customHeight="1">
      <c r="A1472" s="129">
        <v>43</v>
      </c>
      <c r="B1472" s="130" t="s">
        <v>15379</v>
      </c>
      <c r="C1472" s="130" t="s">
        <v>15380</v>
      </c>
      <c r="D1472" s="130" t="s">
        <v>9733</v>
      </c>
      <c r="E1472" s="130" t="s">
        <v>5733</v>
      </c>
      <c r="F1472" s="167"/>
      <c r="G1472" s="168">
        <v>212727273</v>
      </c>
      <c r="H1472" s="130"/>
      <c r="I1472" s="169"/>
      <c r="J1472" s="169"/>
      <c r="K1472" s="130" t="s">
        <v>11703</v>
      </c>
      <c r="L1472" s="130" t="s">
        <v>15325</v>
      </c>
      <c r="M1472" s="130" t="s">
        <v>15381</v>
      </c>
      <c r="N1472" s="130"/>
      <c r="O1472" s="130"/>
      <c r="P1472" s="130" t="s">
        <v>15381</v>
      </c>
      <c r="Q1472" s="130" t="s">
        <v>15382</v>
      </c>
      <c r="R1472" s="130" t="s">
        <v>15342</v>
      </c>
    </row>
    <row r="1473" spans="1:18" ht="19.5" hidden="1" customHeight="1">
      <c r="A1473" s="129">
        <v>42</v>
      </c>
      <c r="B1473" s="130" t="s">
        <v>15442</v>
      </c>
      <c r="C1473" s="130" t="s">
        <v>15443</v>
      </c>
      <c r="D1473" s="130" t="s">
        <v>6374</v>
      </c>
      <c r="E1473" s="130" t="s">
        <v>5709</v>
      </c>
      <c r="F1473" s="167">
        <v>936440000</v>
      </c>
      <c r="G1473" s="168">
        <v>851309091</v>
      </c>
      <c r="H1473" s="130">
        <v>87.745000000000005</v>
      </c>
      <c r="I1473" s="169">
        <v>57477106</v>
      </c>
      <c r="J1473" s="169">
        <v>713139391</v>
      </c>
      <c r="K1473" s="130" t="s">
        <v>481</v>
      </c>
      <c r="L1473" s="130"/>
      <c r="M1473" s="130" t="s">
        <v>15444</v>
      </c>
      <c r="N1473" s="130"/>
      <c r="O1473" s="130" t="s">
        <v>11895</v>
      </c>
      <c r="P1473" s="130" t="s">
        <v>15445</v>
      </c>
      <c r="Q1473" s="130" t="s">
        <v>15446</v>
      </c>
      <c r="R1473" s="130" t="s">
        <v>15418</v>
      </c>
    </row>
    <row r="1474" spans="1:18" ht="19.5" hidden="1" customHeight="1">
      <c r="A1474" s="129">
        <v>41</v>
      </c>
      <c r="B1474" s="130" t="s">
        <v>15447</v>
      </c>
      <c r="C1474" s="130" t="s">
        <v>15448</v>
      </c>
      <c r="D1474" s="130" t="s">
        <v>5718</v>
      </c>
      <c r="E1474" s="130" t="s">
        <v>5709</v>
      </c>
      <c r="F1474" s="167">
        <v>359634000</v>
      </c>
      <c r="G1474" s="168">
        <v>326940000</v>
      </c>
      <c r="H1474" s="130">
        <v>87.745000000000005</v>
      </c>
      <c r="I1474" s="169">
        <v>20627501</v>
      </c>
      <c r="J1474" s="169">
        <v>306315036</v>
      </c>
      <c r="K1474" s="130" t="s">
        <v>4965</v>
      </c>
      <c r="L1474" s="130"/>
      <c r="M1474" s="130" t="s">
        <v>15444</v>
      </c>
      <c r="N1474" s="130"/>
      <c r="O1474" s="130" t="s">
        <v>11887</v>
      </c>
      <c r="P1474" s="130" t="s">
        <v>15445</v>
      </c>
      <c r="Q1474" s="130" t="s">
        <v>15446</v>
      </c>
      <c r="R1474" s="130" t="s">
        <v>15389</v>
      </c>
    </row>
    <row r="1475" spans="1:18" ht="19.5" hidden="1" customHeight="1">
      <c r="A1475" s="129">
        <v>40</v>
      </c>
      <c r="B1475" s="130" t="s">
        <v>15449</v>
      </c>
      <c r="C1475" s="130" t="s">
        <v>15450</v>
      </c>
      <c r="D1475" s="130" t="s">
        <v>5713</v>
      </c>
      <c r="E1475" s="130" t="s">
        <v>5709</v>
      </c>
      <c r="F1475" s="167">
        <v>172337000</v>
      </c>
      <c r="G1475" s="168">
        <v>156670000</v>
      </c>
      <c r="H1475" s="130">
        <v>87.745000000000005</v>
      </c>
      <c r="I1475" s="169">
        <v>13950877</v>
      </c>
      <c r="J1475" s="169"/>
      <c r="K1475" s="130" t="s">
        <v>14032</v>
      </c>
      <c r="L1475" s="130"/>
      <c r="M1475" s="130" t="s">
        <v>15445</v>
      </c>
      <c r="N1475" s="130"/>
      <c r="O1475" s="130" t="s">
        <v>11895</v>
      </c>
      <c r="P1475" s="130" t="s">
        <v>15445</v>
      </c>
      <c r="Q1475" s="130" t="s">
        <v>15446</v>
      </c>
      <c r="R1475" s="130" t="s">
        <v>15389</v>
      </c>
    </row>
    <row r="1476" spans="1:18" ht="19.5" hidden="1" customHeight="1">
      <c r="A1476" s="129">
        <v>39</v>
      </c>
      <c r="B1476" s="130" t="s">
        <v>15451</v>
      </c>
      <c r="C1476" s="130" t="s">
        <v>15495</v>
      </c>
      <c r="D1476" s="130" t="s">
        <v>5713</v>
      </c>
      <c r="E1476" s="130" t="s">
        <v>5709</v>
      </c>
      <c r="F1476" s="167">
        <v>233121000</v>
      </c>
      <c r="G1476" s="168">
        <v>211928182</v>
      </c>
      <c r="H1476" s="130">
        <v>87.745000000000005</v>
      </c>
      <c r="I1476" s="169">
        <v>8516742</v>
      </c>
      <c r="J1476" s="169">
        <v>204125871</v>
      </c>
      <c r="K1476" s="130" t="s">
        <v>15452</v>
      </c>
      <c r="L1476" s="130"/>
      <c r="M1476" s="130" t="s">
        <v>15444</v>
      </c>
      <c r="N1476" s="130"/>
      <c r="O1476" s="130" t="s">
        <v>15346</v>
      </c>
      <c r="P1476" s="130" t="s">
        <v>15453</v>
      </c>
      <c r="Q1476" s="130" t="s">
        <v>15454</v>
      </c>
      <c r="R1476" s="130" t="s">
        <v>15421</v>
      </c>
    </row>
    <row r="1477" spans="1:18" ht="19.5" hidden="1" customHeight="1">
      <c r="A1477" s="129">
        <v>38</v>
      </c>
      <c r="B1477" s="130" t="s">
        <v>15496</v>
      </c>
      <c r="C1477" s="130" t="s">
        <v>15497</v>
      </c>
      <c r="D1477" s="130" t="s">
        <v>15498</v>
      </c>
      <c r="E1477" s="130" t="s">
        <v>5709</v>
      </c>
      <c r="F1477" s="167"/>
      <c r="G1477" s="168">
        <v>41740200</v>
      </c>
      <c r="H1477" s="130"/>
      <c r="I1477" s="169">
        <v>0</v>
      </c>
      <c r="J1477" s="169"/>
      <c r="K1477" s="130" t="s">
        <v>15499</v>
      </c>
      <c r="L1477" s="130"/>
      <c r="M1477" s="130" t="s">
        <v>15444</v>
      </c>
      <c r="N1477" s="130" t="s">
        <v>15500</v>
      </c>
      <c r="O1477" s="130" t="s">
        <v>15369</v>
      </c>
      <c r="P1477" s="130" t="s">
        <v>15501</v>
      </c>
      <c r="Q1477" s="130" t="s">
        <v>15296</v>
      </c>
      <c r="R1477" s="130" t="s">
        <v>15502</v>
      </c>
    </row>
    <row r="1478" spans="1:18" ht="19.5" customHeight="1">
      <c r="A1478" s="129">
        <v>37</v>
      </c>
      <c r="B1478" s="130" t="s">
        <v>15503</v>
      </c>
      <c r="C1478" s="130" t="s">
        <v>15504</v>
      </c>
      <c r="D1478" s="130" t="s">
        <v>12385</v>
      </c>
      <c r="E1478" s="130" t="s">
        <v>5709</v>
      </c>
      <c r="F1478" s="167">
        <v>615650000</v>
      </c>
      <c r="G1478" s="168">
        <v>559681818</v>
      </c>
      <c r="H1478" s="130">
        <v>87.745000000000005</v>
      </c>
      <c r="I1478" s="169">
        <v>30788490</v>
      </c>
      <c r="J1478" s="169">
        <v>526608566</v>
      </c>
      <c r="K1478" s="130" t="s">
        <v>5502</v>
      </c>
      <c r="L1478" s="130"/>
      <c r="M1478" s="130" t="s">
        <v>15457</v>
      </c>
      <c r="N1478" s="130"/>
      <c r="O1478" s="130" t="s">
        <v>15435</v>
      </c>
      <c r="P1478" s="130" t="s">
        <v>15458</v>
      </c>
      <c r="Q1478" s="130" t="s">
        <v>15459</v>
      </c>
      <c r="R1478" s="130" t="s">
        <v>15502</v>
      </c>
    </row>
    <row r="1479" spans="1:18" ht="19.5" customHeight="1">
      <c r="A1479" s="129">
        <v>36</v>
      </c>
      <c r="B1479" s="130" t="s">
        <v>15455</v>
      </c>
      <c r="C1479" s="130" t="s">
        <v>15456</v>
      </c>
      <c r="D1479" s="130" t="s">
        <v>5831</v>
      </c>
      <c r="E1479" s="130" t="s">
        <v>5709</v>
      </c>
      <c r="F1479" s="167">
        <v>847128000</v>
      </c>
      <c r="G1479" s="168">
        <v>770116364</v>
      </c>
      <c r="H1479" s="130">
        <v>87.745000000000005</v>
      </c>
      <c r="I1479" s="169">
        <v>41075114</v>
      </c>
      <c r="J1479" s="169">
        <v>744888119</v>
      </c>
      <c r="K1479" s="130" t="s">
        <v>476</v>
      </c>
      <c r="L1479" s="130"/>
      <c r="M1479" s="130" t="s">
        <v>15457</v>
      </c>
      <c r="N1479" s="130"/>
      <c r="O1479" s="130" t="s">
        <v>11895</v>
      </c>
      <c r="P1479" s="130" t="s">
        <v>15458</v>
      </c>
      <c r="Q1479" s="130" t="s">
        <v>15459</v>
      </c>
      <c r="R1479" s="130" t="s">
        <v>15418</v>
      </c>
    </row>
    <row r="1480" spans="1:18" ht="19.5" customHeight="1">
      <c r="A1480" s="129">
        <v>35</v>
      </c>
      <c r="B1480" s="130" t="s">
        <v>15460</v>
      </c>
      <c r="C1480" s="130" t="s">
        <v>15461</v>
      </c>
      <c r="D1480" s="130" t="s">
        <v>15462</v>
      </c>
      <c r="E1480" s="130" t="s">
        <v>5709</v>
      </c>
      <c r="F1480" s="167">
        <v>832870000</v>
      </c>
      <c r="G1480" s="168">
        <v>832870000</v>
      </c>
      <c r="H1480" s="130">
        <v>87.745000000000005</v>
      </c>
      <c r="I1480" s="169">
        <v>28030060</v>
      </c>
      <c r="J1480" s="169">
        <v>445809055</v>
      </c>
      <c r="K1480" s="130" t="s">
        <v>5502</v>
      </c>
      <c r="L1480" s="130"/>
      <c r="M1480" s="130" t="s">
        <v>15457</v>
      </c>
      <c r="N1480" s="130"/>
      <c r="O1480" s="130" t="s">
        <v>15435</v>
      </c>
      <c r="P1480" s="130" t="s">
        <v>15458</v>
      </c>
      <c r="Q1480" s="130" t="s">
        <v>15459</v>
      </c>
      <c r="R1480" s="130" t="s">
        <v>15418</v>
      </c>
    </row>
    <row r="1481" spans="1:18" ht="19.5" customHeight="1">
      <c r="A1481" s="129">
        <v>34</v>
      </c>
      <c r="B1481" s="130" t="s">
        <v>15463</v>
      </c>
      <c r="C1481" s="130" t="s">
        <v>15464</v>
      </c>
      <c r="D1481" s="130" t="s">
        <v>5713</v>
      </c>
      <c r="E1481" s="130" t="s">
        <v>5709</v>
      </c>
      <c r="F1481" s="167">
        <v>2022499000</v>
      </c>
      <c r="G1481" s="168">
        <v>1838635454</v>
      </c>
      <c r="H1481" s="130">
        <v>86.745000000000005</v>
      </c>
      <c r="I1481" s="169">
        <v>67771201</v>
      </c>
      <c r="J1481" s="169">
        <v>1773504857</v>
      </c>
      <c r="K1481" s="130" t="s">
        <v>12431</v>
      </c>
      <c r="L1481" s="130"/>
      <c r="M1481" s="130" t="s">
        <v>15457</v>
      </c>
      <c r="N1481" s="130"/>
      <c r="O1481" s="130" t="s">
        <v>15284</v>
      </c>
      <c r="P1481" s="130" t="s">
        <v>15458</v>
      </c>
      <c r="Q1481" s="130" t="s">
        <v>15459</v>
      </c>
      <c r="R1481" s="130" t="s">
        <v>15421</v>
      </c>
    </row>
    <row r="1482" spans="1:18" ht="19.5" customHeight="1">
      <c r="A1482" s="129">
        <v>33</v>
      </c>
      <c r="B1482" s="130" t="s">
        <v>15294</v>
      </c>
      <c r="C1482" s="130" t="s">
        <v>15295</v>
      </c>
      <c r="D1482" s="130" t="s">
        <v>5713</v>
      </c>
      <c r="E1482" s="130" t="s">
        <v>5711</v>
      </c>
      <c r="F1482" s="167">
        <v>19833857000</v>
      </c>
      <c r="G1482" s="168">
        <v>18030779091</v>
      </c>
      <c r="H1482" s="130">
        <v>81.394999999999996</v>
      </c>
      <c r="I1482" s="169">
        <v>1213116383</v>
      </c>
      <c r="J1482" s="169"/>
      <c r="K1482" s="130" t="s">
        <v>507</v>
      </c>
      <c r="L1482" s="130"/>
      <c r="M1482" s="130" t="s">
        <v>15296</v>
      </c>
      <c r="N1482" s="130" t="s">
        <v>15296</v>
      </c>
      <c r="O1482" s="130" t="s">
        <v>15297</v>
      </c>
      <c r="P1482" s="130" t="s">
        <v>15298</v>
      </c>
      <c r="Q1482" s="130" t="s">
        <v>15299</v>
      </c>
      <c r="R1482" s="130" t="s">
        <v>15207</v>
      </c>
    </row>
    <row r="1483" spans="1:18" ht="19.5" hidden="1" customHeight="1">
      <c r="A1483" s="129">
        <v>32</v>
      </c>
      <c r="B1483" s="130" t="s">
        <v>15505</v>
      </c>
      <c r="C1483" s="130" t="s">
        <v>15506</v>
      </c>
      <c r="D1483" s="130" t="s">
        <v>14269</v>
      </c>
      <c r="E1483" s="130" t="s">
        <v>5733</v>
      </c>
      <c r="F1483" s="167">
        <v>4222764640</v>
      </c>
      <c r="G1483" s="168">
        <v>3915653636</v>
      </c>
      <c r="H1483" s="130">
        <v>86.745000000000005</v>
      </c>
      <c r="I1483" s="169">
        <v>269899868</v>
      </c>
      <c r="J1483" s="169">
        <v>3752689926</v>
      </c>
      <c r="K1483" s="130" t="s">
        <v>6579</v>
      </c>
      <c r="L1483" s="130"/>
      <c r="M1483" s="130" t="s">
        <v>15459</v>
      </c>
      <c r="N1483" s="130"/>
      <c r="O1483" s="130"/>
      <c r="P1483" s="130" t="s">
        <v>15507</v>
      </c>
      <c r="Q1483" s="130" t="s">
        <v>15508</v>
      </c>
      <c r="R1483" s="130" t="s">
        <v>15509</v>
      </c>
    </row>
    <row r="1484" spans="1:18" ht="19.5" hidden="1" customHeight="1">
      <c r="A1484" s="129">
        <v>31</v>
      </c>
      <c r="B1484" s="130" t="s">
        <v>15510</v>
      </c>
      <c r="C1484" s="130" t="s">
        <v>15511</v>
      </c>
      <c r="D1484" s="130" t="s">
        <v>5713</v>
      </c>
      <c r="E1484" s="130" t="s">
        <v>5709</v>
      </c>
      <c r="F1484" s="167">
        <v>1181853000</v>
      </c>
      <c r="G1484" s="168">
        <v>1074411818</v>
      </c>
      <c r="H1484" s="130">
        <v>86.745000000000005</v>
      </c>
      <c r="I1484" s="169">
        <v>50668469</v>
      </c>
      <c r="J1484" s="169">
        <v>1021321801</v>
      </c>
      <c r="K1484" s="130" t="s">
        <v>15512</v>
      </c>
      <c r="L1484" s="130"/>
      <c r="M1484" s="130" t="s">
        <v>15467</v>
      </c>
      <c r="N1484" s="130"/>
      <c r="O1484" s="130" t="s">
        <v>15513</v>
      </c>
      <c r="P1484" s="130" t="s">
        <v>15507</v>
      </c>
      <c r="Q1484" s="130" t="s">
        <v>15514</v>
      </c>
      <c r="R1484" s="130" t="s">
        <v>15515</v>
      </c>
    </row>
    <row r="1485" spans="1:18" ht="19.5" hidden="1" customHeight="1">
      <c r="A1485" s="129">
        <v>30</v>
      </c>
      <c r="B1485" s="130" t="s">
        <v>15516</v>
      </c>
      <c r="C1485" s="130" t="s">
        <v>15517</v>
      </c>
      <c r="D1485" s="130" t="s">
        <v>5713</v>
      </c>
      <c r="E1485" s="130" t="s">
        <v>5709</v>
      </c>
      <c r="F1485" s="167">
        <v>154900000</v>
      </c>
      <c r="G1485" s="168">
        <v>140818182</v>
      </c>
      <c r="H1485" s="130">
        <v>87.745000000000005</v>
      </c>
      <c r="I1485" s="169">
        <v>7972412</v>
      </c>
      <c r="J1485" s="169"/>
      <c r="K1485" s="130" t="s">
        <v>422</v>
      </c>
      <c r="L1485" s="130"/>
      <c r="M1485" s="130" t="s">
        <v>15467</v>
      </c>
      <c r="N1485" s="130"/>
      <c r="O1485" s="130" t="s">
        <v>15445</v>
      </c>
      <c r="P1485" s="130" t="s">
        <v>15507</v>
      </c>
      <c r="Q1485" s="130" t="s">
        <v>15514</v>
      </c>
      <c r="R1485" s="130" t="s">
        <v>15502</v>
      </c>
    </row>
    <row r="1486" spans="1:18" ht="19.5" hidden="1" customHeight="1">
      <c r="A1486" s="129">
        <v>29</v>
      </c>
      <c r="B1486" s="130" t="s">
        <v>15518</v>
      </c>
      <c r="C1486" s="130" t="s">
        <v>15519</v>
      </c>
      <c r="D1486" s="130" t="s">
        <v>5831</v>
      </c>
      <c r="E1486" s="130" t="s">
        <v>5709</v>
      </c>
      <c r="F1486" s="167">
        <v>489909000</v>
      </c>
      <c r="G1486" s="168">
        <v>445371818</v>
      </c>
      <c r="H1486" s="130">
        <v>87.745000000000005</v>
      </c>
      <c r="I1486" s="169">
        <v>28233599</v>
      </c>
      <c r="J1486" s="169">
        <v>414590726</v>
      </c>
      <c r="K1486" s="130" t="s">
        <v>476</v>
      </c>
      <c r="L1486" s="130"/>
      <c r="M1486" s="130" t="s">
        <v>15467</v>
      </c>
      <c r="N1486" s="130"/>
      <c r="O1486" s="130" t="s">
        <v>15435</v>
      </c>
      <c r="P1486" s="130" t="s">
        <v>15507</v>
      </c>
      <c r="Q1486" s="130" t="s">
        <v>15514</v>
      </c>
      <c r="R1486" s="130" t="s">
        <v>15520</v>
      </c>
    </row>
    <row r="1487" spans="1:18" ht="19.5" hidden="1" customHeight="1">
      <c r="A1487" s="129">
        <v>28</v>
      </c>
      <c r="B1487" s="130" t="s">
        <v>15521</v>
      </c>
      <c r="C1487" s="130" t="s">
        <v>15522</v>
      </c>
      <c r="D1487" s="130" t="s">
        <v>5713</v>
      </c>
      <c r="E1487" s="130" t="s">
        <v>5709</v>
      </c>
      <c r="F1487" s="167">
        <v>90729000</v>
      </c>
      <c r="G1487" s="168">
        <v>82480909</v>
      </c>
      <c r="H1487" s="130">
        <v>87.745000000000005</v>
      </c>
      <c r="I1487" s="169">
        <v>4740560</v>
      </c>
      <c r="J1487" s="169">
        <v>75094125</v>
      </c>
      <c r="K1487" s="130" t="s">
        <v>624</v>
      </c>
      <c r="L1487" s="130"/>
      <c r="M1487" s="130" t="s">
        <v>15467</v>
      </c>
      <c r="N1487" s="130"/>
      <c r="O1487" s="130" t="s">
        <v>15364</v>
      </c>
      <c r="P1487" s="130" t="s">
        <v>15507</v>
      </c>
      <c r="Q1487" s="130" t="s">
        <v>15514</v>
      </c>
      <c r="R1487" s="130" t="s">
        <v>15520</v>
      </c>
    </row>
    <row r="1488" spans="1:18" ht="19.5" hidden="1" customHeight="1">
      <c r="A1488" s="129">
        <v>27</v>
      </c>
      <c r="B1488" s="130" t="s">
        <v>15523</v>
      </c>
      <c r="C1488" s="130" t="s">
        <v>15524</v>
      </c>
      <c r="D1488" s="130" t="s">
        <v>5728</v>
      </c>
      <c r="E1488" s="130" t="s">
        <v>5709</v>
      </c>
      <c r="F1488" s="167">
        <v>985342000</v>
      </c>
      <c r="G1488" s="168">
        <v>895765455</v>
      </c>
      <c r="H1488" s="130">
        <v>87.745000000000005</v>
      </c>
      <c r="I1488" s="169">
        <v>49114178</v>
      </c>
      <c r="J1488" s="169">
        <v>828950602</v>
      </c>
      <c r="K1488" s="130" t="s">
        <v>550</v>
      </c>
      <c r="L1488" s="130"/>
      <c r="M1488" s="130" t="s">
        <v>15467</v>
      </c>
      <c r="N1488" s="130"/>
      <c r="O1488" s="130" t="s">
        <v>15445</v>
      </c>
      <c r="P1488" s="130" t="s">
        <v>15507</v>
      </c>
      <c r="Q1488" s="130" t="s">
        <v>15514</v>
      </c>
      <c r="R1488" s="130" t="s">
        <v>15520</v>
      </c>
    </row>
    <row r="1489" spans="1:18" ht="19.5" hidden="1" customHeight="1">
      <c r="A1489" s="129">
        <v>26</v>
      </c>
      <c r="B1489" s="130" t="s">
        <v>15465</v>
      </c>
      <c r="C1489" s="130" t="s">
        <v>15466</v>
      </c>
      <c r="D1489" s="130" t="s">
        <v>5713</v>
      </c>
      <c r="E1489" s="130" t="s">
        <v>5709</v>
      </c>
      <c r="F1489" s="167">
        <v>6421830329</v>
      </c>
      <c r="G1489" s="168">
        <v>5838027572</v>
      </c>
      <c r="H1489" s="130">
        <v>85.995000000000005</v>
      </c>
      <c r="I1489" s="169">
        <v>352177122</v>
      </c>
      <c r="J1489" s="169">
        <v>5613967091</v>
      </c>
      <c r="K1489" s="130" t="s">
        <v>1191</v>
      </c>
      <c r="L1489" s="130"/>
      <c r="M1489" s="130" t="s">
        <v>15467</v>
      </c>
      <c r="N1489" s="130" t="s">
        <v>15467</v>
      </c>
      <c r="O1489" s="130" t="s">
        <v>15468</v>
      </c>
      <c r="P1489" s="130" t="s">
        <v>15469</v>
      </c>
      <c r="Q1489" s="130" t="s">
        <v>15470</v>
      </c>
      <c r="R1489" s="130" t="s">
        <v>15421</v>
      </c>
    </row>
    <row r="1490" spans="1:18" ht="19.5" hidden="1" customHeight="1">
      <c r="A1490" s="129">
        <v>25</v>
      </c>
      <c r="B1490" s="130" t="s">
        <v>15525</v>
      </c>
      <c r="C1490" s="130" t="s">
        <v>15526</v>
      </c>
      <c r="D1490" s="130" t="s">
        <v>5713</v>
      </c>
      <c r="E1490" s="130" t="s">
        <v>5709</v>
      </c>
      <c r="F1490" s="167">
        <v>842758000</v>
      </c>
      <c r="G1490" s="168">
        <v>766143636</v>
      </c>
      <c r="H1490" s="130">
        <v>87.745000000000005</v>
      </c>
      <c r="I1490" s="169">
        <v>46304228</v>
      </c>
      <c r="J1490" s="169">
        <v>648990401</v>
      </c>
      <c r="K1490" s="130" t="s">
        <v>364</v>
      </c>
      <c r="L1490" s="130"/>
      <c r="M1490" s="130" t="s">
        <v>15467</v>
      </c>
      <c r="N1490" s="130"/>
      <c r="O1490" s="130" t="s">
        <v>15527</v>
      </c>
      <c r="P1490" s="130" t="s">
        <v>15528</v>
      </c>
      <c r="Q1490" s="130" t="s">
        <v>15529</v>
      </c>
      <c r="R1490" s="130" t="s">
        <v>15515</v>
      </c>
    </row>
    <row r="1491" spans="1:18" ht="19.5" hidden="1" customHeight="1">
      <c r="A1491" s="129">
        <v>24</v>
      </c>
      <c r="B1491" s="130" t="s">
        <v>15530</v>
      </c>
      <c r="C1491" s="130" t="s">
        <v>15531</v>
      </c>
      <c r="D1491" s="130" t="s">
        <v>5713</v>
      </c>
      <c r="E1491" s="130" t="s">
        <v>5709</v>
      </c>
      <c r="F1491" s="167">
        <v>262653000</v>
      </c>
      <c r="G1491" s="168">
        <v>238775454</v>
      </c>
      <c r="H1491" s="130">
        <v>87.745000000000005</v>
      </c>
      <c r="I1491" s="169">
        <v>10438603</v>
      </c>
      <c r="J1491" s="169">
        <v>233366471</v>
      </c>
      <c r="K1491" s="130" t="s">
        <v>440</v>
      </c>
      <c r="L1491" s="130"/>
      <c r="M1491" s="130" t="s">
        <v>15532</v>
      </c>
      <c r="N1491" s="130"/>
      <c r="O1491" s="130" t="s">
        <v>15458</v>
      </c>
      <c r="P1491" s="130" t="s">
        <v>15533</v>
      </c>
      <c r="Q1491" s="130" t="s">
        <v>15534</v>
      </c>
      <c r="R1491" s="130" t="s">
        <v>15509</v>
      </c>
    </row>
    <row r="1492" spans="1:18" ht="19.5" hidden="1" customHeight="1">
      <c r="A1492" s="129">
        <v>23</v>
      </c>
      <c r="B1492" s="130" t="s">
        <v>15535</v>
      </c>
      <c r="C1492" s="130" t="s">
        <v>15536</v>
      </c>
      <c r="D1492" s="130" t="s">
        <v>6268</v>
      </c>
      <c r="E1492" s="130" t="s">
        <v>5709</v>
      </c>
      <c r="F1492" s="167">
        <v>607200000</v>
      </c>
      <c r="G1492" s="168">
        <v>552000000</v>
      </c>
      <c r="H1492" s="130">
        <v>87.745000000000005</v>
      </c>
      <c r="I1492" s="169">
        <v>30031784</v>
      </c>
      <c r="J1492" s="169">
        <v>528183095</v>
      </c>
      <c r="K1492" s="130" t="s">
        <v>6178</v>
      </c>
      <c r="L1492" s="130"/>
      <c r="M1492" s="130" t="s">
        <v>15532</v>
      </c>
      <c r="N1492" s="130"/>
      <c r="O1492" s="130" t="s">
        <v>15458</v>
      </c>
      <c r="P1492" s="130" t="s">
        <v>15533</v>
      </c>
      <c r="Q1492" s="130" t="s">
        <v>15534</v>
      </c>
      <c r="R1492" s="130" t="s">
        <v>15502</v>
      </c>
    </row>
    <row r="1493" spans="1:18" ht="19.5" hidden="1" customHeight="1">
      <c r="A1493" s="129">
        <v>22</v>
      </c>
      <c r="B1493" s="130" t="s">
        <v>15537</v>
      </c>
      <c r="C1493" s="130" t="s">
        <v>15538</v>
      </c>
      <c r="D1493" s="130" t="s">
        <v>5992</v>
      </c>
      <c r="E1493" s="130" t="s">
        <v>5709</v>
      </c>
      <c r="F1493" s="167">
        <v>627968000</v>
      </c>
      <c r="G1493" s="168">
        <v>570880000</v>
      </c>
      <c r="H1493" s="130">
        <v>87.745000000000005</v>
      </c>
      <c r="I1493" s="169">
        <v>30652809</v>
      </c>
      <c r="J1493" s="169">
        <v>547689716</v>
      </c>
      <c r="K1493" s="130" t="s">
        <v>456</v>
      </c>
      <c r="L1493" s="130"/>
      <c r="M1493" s="130" t="s">
        <v>15532</v>
      </c>
      <c r="N1493" s="130"/>
      <c r="O1493" s="130" t="s">
        <v>15458</v>
      </c>
      <c r="P1493" s="130" t="s">
        <v>15533</v>
      </c>
      <c r="Q1493" s="130" t="s">
        <v>15534</v>
      </c>
      <c r="R1493" s="130" t="s">
        <v>15502</v>
      </c>
    </row>
    <row r="1494" spans="1:18" ht="19.5" hidden="1" customHeight="1">
      <c r="A1494" s="129">
        <v>21</v>
      </c>
      <c r="B1494" s="130" t="s">
        <v>15539</v>
      </c>
      <c r="C1494" s="130" t="s">
        <v>15540</v>
      </c>
      <c r="D1494" s="130" t="s">
        <v>5728</v>
      </c>
      <c r="E1494" s="130" t="s">
        <v>5709</v>
      </c>
      <c r="F1494" s="167">
        <v>415580000</v>
      </c>
      <c r="G1494" s="168">
        <v>377800000</v>
      </c>
      <c r="H1494" s="130">
        <v>87.745000000000005</v>
      </c>
      <c r="I1494" s="169">
        <v>17458705</v>
      </c>
      <c r="J1494" s="169">
        <v>329387250</v>
      </c>
      <c r="K1494" s="130" t="s">
        <v>339</v>
      </c>
      <c r="L1494" s="130"/>
      <c r="M1494" s="130" t="s">
        <v>15532</v>
      </c>
      <c r="N1494" s="130"/>
      <c r="O1494" s="130" t="s">
        <v>15375</v>
      </c>
      <c r="P1494" s="130" t="s">
        <v>15533</v>
      </c>
      <c r="Q1494" s="130" t="s">
        <v>15534</v>
      </c>
      <c r="R1494" s="130" t="s">
        <v>15502</v>
      </c>
    </row>
    <row r="1495" spans="1:18" ht="19.5" hidden="1" customHeight="1">
      <c r="A1495" s="129">
        <v>20</v>
      </c>
      <c r="B1495" s="130" t="s">
        <v>15541</v>
      </c>
      <c r="C1495" s="130" t="s">
        <v>15542</v>
      </c>
      <c r="D1495" s="130" t="s">
        <v>6794</v>
      </c>
      <c r="E1495" s="130" t="s">
        <v>5709</v>
      </c>
      <c r="F1495" s="167">
        <v>666800000</v>
      </c>
      <c r="G1495" s="168">
        <v>606181818</v>
      </c>
      <c r="H1495" s="130">
        <v>87.745000000000005</v>
      </c>
      <c r="I1495" s="169">
        <v>37653620</v>
      </c>
      <c r="J1495" s="169">
        <v>566433861</v>
      </c>
      <c r="K1495" s="130" t="s">
        <v>379</v>
      </c>
      <c r="L1495" s="130"/>
      <c r="M1495" s="130" t="s">
        <v>15532</v>
      </c>
      <c r="N1495" s="130"/>
      <c r="O1495" s="130" t="s">
        <v>15543</v>
      </c>
      <c r="P1495" s="130" t="s">
        <v>15544</v>
      </c>
      <c r="Q1495" s="130" t="s">
        <v>15545</v>
      </c>
      <c r="R1495" s="130" t="s">
        <v>15502</v>
      </c>
    </row>
    <row r="1496" spans="1:18" ht="19.5" hidden="1" customHeight="1">
      <c r="A1496" s="129">
        <v>19</v>
      </c>
      <c r="B1496" s="130" t="s">
        <v>15546</v>
      </c>
      <c r="C1496" s="130" t="s">
        <v>15547</v>
      </c>
      <c r="D1496" s="130" t="s">
        <v>5713</v>
      </c>
      <c r="E1496" s="130" t="s">
        <v>5709</v>
      </c>
      <c r="F1496" s="167">
        <v>579066000</v>
      </c>
      <c r="G1496" s="168">
        <v>526423636</v>
      </c>
      <c r="H1496" s="130">
        <v>87.745000000000005</v>
      </c>
      <c r="I1496" s="169">
        <v>27207380</v>
      </c>
      <c r="J1496" s="169">
        <v>531526307</v>
      </c>
      <c r="K1496" s="130" t="s">
        <v>474</v>
      </c>
      <c r="L1496" s="130"/>
      <c r="M1496" s="130" t="s">
        <v>15532</v>
      </c>
      <c r="N1496" s="130"/>
      <c r="O1496" s="130" t="s">
        <v>15548</v>
      </c>
      <c r="P1496" s="130" t="s">
        <v>15549</v>
      </c>
      <c r="Q1496" s="130" t="s">
        <v>15550</v>
      </c>
      <c r="R1496" s="130" t="s">
        <v>15509</v>
      </c>
    </row>
    <row r="1497" spans="1:18" ht="19.5" hidden="1" customHeight="1">
      <c r="A1497" s="129">
        <v>18</v>
      </c>
      <c r="B1497" s="130" t="s">
        <v>15551</v>
      </c>
      <c r="C1497" s="130" t="s">
        <v>15552</v>
      </c>
      <c r="D1497" s="130" t="s">
        <v>5728</v>
      </c>
      <c r="E1497" s="130" t="s">
        <v>5709</v>
      </c>
      <c r="F1497" s="167">
        <v>457913720</v>
      </c>
      <c r="G1497" s="168">
        <v>416285200</v>
      </c>
      <c r="H1497" s="130">
        <v>87.745000000000005</v>
      </c>
      <c r="I1497" s="169">
        <v>24246861</v>
      </c>
      <c r="J1497" s="169">
        <v>393013696</v>
      </c>
      <c r="K1497" s="130" t="s">
        <v>332</v>
      </c>
      <c r="L1497" s="130"/>
      <c r="M1497" s="130" t="s">
        <v>15553</v>
      </c>
      <c r="N1497" s="130"/>
      <c r="O1497" s="130" t="s">
        <v>15554</v>
      </c>
      <c r="P1497" s="130" t="s">
        <v>15555</v>
      </c>
      <c r="Q1497" s="130" t="s">
        <v>15556</v>
      </c>
      <c r="R1497" s="130" t="s">
        <v>15515</v>
      </c>
    </row>
    <row r="1498" spans="1:18" ht="19.5" hidden="1" customHeight="1">
      <c r="A1498" s="129">
        <v>17</v>
      </c>
      <c r="B1498" s="130" t="s">
        <v>15557</v>
      </c>
      <c r="C1498" s="130" t="s">
        <v>15478</v>
      </c>
      <c r="D1498" s="130" t="s">
        <v>5713</v>
      </c>
      <c r="E1498" s="130" t="s">
        <v>5733</v>
      </c>
      <c r="F1498" s="167"/>
      <c r="G1498" s="168">
        <v>279695169</v>
      </c>
      <c r="H1498" s="130"/>
      <c r="I1498" s="169"/>
      <c r="J1498" s="169"/>
      <c r="K1498" s="130" t="s">
        <v>15473</v>
      </c>
      <c r="L1498" s="130" t="s">
        <v>15474</v>
      </c>
      <c r="M1498" s="130" t="s">
        <v>15475</v>
      </c>
      <c r="N1498" s="130"/>
      <c r="O1498" s="130"/>
      <c r="P1498" s="130" t="s">
        <v>15475</v>
      </c>
      <c r="Q1498" s="130" t="s">
        <v>15476</v>
      </c>
      <c r="R1498" s="130" t="s">
        <v>15389</v>
      </c>
    </row>
    <row r="1499" spans="1:18" ht="19.5" hidden="1" customHeight="1">
      <c r="A1499" s="129">
        <v>16</v>
      </c>
      <c r="B1499" s="130" t="s">
        <v>15477</v>
      </c>
      <c r="C1499" s="130" t="s">
        <v>15478</v>
      </c>
      <c r="D1499" s="130" t="s">
        <v>5713</v>
      </c>
      <c r="E1499" s="130" t="s">
        <v>5733</v>
      </c>
      <c r="F1499" s="167"/>
      <c r="G1499" s="168">
        <v>279695169</v>
      </c>
      <c r="H1499" s="130"/>
      <c r="I1499" s="169"/>
      <c r="J1499" s="169"/>
      <c r="K1499" s="130" t="s">
        <v>15473</v>
      </c>
      <c r="L1499" s="130" t="s">
        <v>15474</v>
      </c>
      <c r="M1499" s="130" t="s">
        <v>15475</v>
      </c>
      <c r="N1499" s="130"/>
      <c r="O1499" s="130"/>
      <c r="P1499" s="130" t="s">
        <v>15475</v>
      </c>
      <c r="Q1499" s="130" t="s">
        <v>15476</v>
      </c>
      <c r="R1499" s="130" t="s">
        <v>15389</v>
      </c>
    </row>
    <row r="1500" spans="1:18" ht="19.5" hidden="1" customHeight="1">
      <c r="A1500" s="129">
        <v>15</v>
      </c>
      <c r="B1500" s="130" t="s">
        <v>15558</v>
      </c>
      <c r="C1500" s="130" t="s">
        <v>15559</v>
      </c>
      <c r="D1500" s="130" t="s">
        <v>5713</v>
      </c>
      <c r="E1500" s="130" t="s">
        <v>5709</v>
      </c>
      <c r="F1500" s="167"/>
      <c r="G1500" s="168">
        <v>1598950000</v>
      </c>
      <c r="H1500" s="130">
        <v>86.745000000000005</v>
      </c>
      <c r="I1500" s="169">
        <v>0</v>
      </c>
      <c r="J1500" s="169"/>
      <c r="K1500" s="130" t="s">
        <v>481</v>
      </c>
      <c r="L1500" s="130"/>
      <c r="M1500" s="130" t="s">
        <v>15560</v>
      </c>
      <c r="N1500" s="130"/>
      <c r="O1500" s="130" t="s">
        <v>15533</v>
      </c>
      <c r="P1500" s="130" t="s">
        <v>15561</v>
      </c>
      <c r="Q1500" s="130" t="s">
        <v>15562</v>
      </c>
      <c r="R1500" s="130" t="s">
        <v>15509</v>
      </c>
    </row>
    <row r="1501" spans="1:18" ht="19.5" hidden="1" customHeight="1">
      <c r="A1501" s="129">
        <v>14</v>
      </c>
      <c r="B1501" s="130" t="s">
        <v>15563</v>
      </c>
      <c r="C1501" s="130" t="s">
        <v>15564</v>
      </c>
      <c r="D1501" s="130" t="s">
        <v>12955</v>
      </c>
      <c r="E1501" s="130" t="s">
        <v>5709</v>
      </c>
      <c r="F1501" s="167">
        <v>407576000</v>
      </c>
      <c r="G1501" s="168">
        <v>370523636</v>
      </c>
      <c r="H1501" s="130">
        <v>87.745000000000005</v>
      </c>
      <c r="I1501" s="169">
        <v>24111500</v>
      </c>
      <c r="J1501" s="169">
        <v>333491975</v>
      </c>
      <c r="K1501" s="130" t="s">
        <v>624</v>
      </c>
      <c r="L1501" s="130"/>
      <c r="M1501" s="130" t="s">
        <v>15560</v>
      </c>
      <c r="N1501" s="130"/>
      <c r="O1501" s="130" t="s">
        <v>15445</v>
      </c>
      <c r="P1501" s="130" t="s">
        <v>15561</v>
      </c>
      <c r="Q1501" s="130" t="s">
        <v>15562</v>
      </c>
      <c r="R1501" s="130" t="s">
        <v>15509</v>
      </c>
    </row>
    <row r="1502" spans="1:18" ht="19.5" hidden="1" customHeight="1">
      <c r="A1502" s="129">
        <v>13</v>
      </c>
      <c r="B1502" s="130" t="s">
        <v>15565</v>
      </c>
      <c r="C1502" s="130" t="s">
        <v>15566</v>
      </c>
      <c r="D1502" s="130" t="s">
        <v>15567</v>
      </c>
      <c r="E1502" s="130" t="s">
        <v>5709</v>
      </c>
      <c r="F1502" s="167">
        <v>791186000</v>
      </c>
      <c r="G1502" s="168">
        <v>719260000</v>
      </c>
      <c r="H1502" s="130">
        <v>87.745000000000005</v>
      </c>
      <c r="I1502" s="169">
        <v>39950378</v>
      </c>
      <c r="J1502" s="169">
        <v>679044541</v>
      </c>
      <c r="K1502" s="130" t="s">
        <v>7368</v>
      </c>
      <c r="L1502" s="130"/>
      <c r="M1502" s="130" t="s">
        <v>15533</v>
      </c>
      <c r="N1502" s="130"/>
      <c r="O1502" s="130" t="s">
        <v>15549</v>
      </c>
      <c r="P1502" s="130" t="s">
        <v>15568</v>
      </c>
      <c r="Q1502" s="130" t="s">
        <v>15569</v>
      </c>
      <c r="R1502" s="130" t="s">
        <v>15515</v>
      </c>
    </row>
    <row r="1503" spans="1:18" ht="19.5" hidden="1" customHeight="1">
      <c r="A1503" s="129">
        <v>12</v>
      </c>
      <c r="B1503" s="130" t="s">
        <v>15479</v>
      </c>
      <c r="C1503" s="130" t="s">
        <v>15480</v>
      </c>
      <c r="D1503" s="130" t="s">
        <v>5713</v>
      </c>
      <c r="E1503" s="130" t="s">
        <v>5730</v>
      </c>
      <c r="F1503" s="167"/>
      <c r="G1503" s="168">
        <v>236600000</v>
      </c>
      <c r="H1503" s="130"/>
      <c r="I1503" s="169"/>
      <c r="J1503" s="169"/>
      <c r="K1503" s="130" t="s">
        <v>12002</v>
      </c>
      <c r="L1503" s="130" t="s">
        <v>15481</v>
      </c>
      <c r="M1503" s="130" t="s">
        <v>15482</v>
      </c>
      <c r="N1503" s="130"/>
      <c r="O1503" s="130"/>
      <c r="P1503" s="130" t="s">
        <v>15482</v>
      </c>
      <c r="Q1503" s="130" t="s">
        <v>15483</v>
      </c>
      <c r="R1503" s="130" t="s">
        <v>15396</v>
      </c>
    </row>
    <row r="1504" spans="1:18" ht="19.5" hidden="1" customHeight="1">
      <c r="A1504" s="129">
        <v>11</v>
      </c>
      <c r="B1504" s="130" t="s">
        <v>15570</v>
      </c>
      <c r="C1504" s="130" t="s">
        <v>15571</v>
      </c>
      <c r="D1504" s="130" t="s">
        <v>5713</v>
      </c>
      <c r="E1504" s="130" t="s">
        <v>5711</v>
      </c>
      <c r="F1504" s="167">
        <v>5959437000</v>
      </c>
      <c r="G1504" s="168">
        <v>5417670000</v>
      </c>
      <c r="H1504" s="130">
        <v>85.995000000000005</v>
      </c>
      <c r="I1504" s="169">
        <v>387305362</v>
      </c>
      <c r="J1504" s="169">
        <v>1042163841</v>
      </c>
      <c r="K1504" s="130" t="s">
        <v>388</v>
      </c>
      <c r="L1504" s="130"/>
      <c r="M1504" s="130" t="s">
        <v>15572</v>
      </c>
      <c r="N1504" s="130" t="s">
        <v>15572</v>
      </c>
      <c r="O1504" s="130" t="s">
        <v>15561</v>
      </c>
      <c r="P1504" s="130" t="s">
        <v>15573</v>
      </c>
      <c r="Q1504" s="130" t="s">
        <v>15574</v>
      </c>
      <c r="R1504" s="130" t="s">
        <v>15502</v>
      </c>
    </row>
    <row r="1505" spans="1:18" ht="19.5" hidden="1" customHeight="1">
      <c r="A1505" s="129">
        <v>10</v>
      </c>
      <c r="B1505" s="130" t="s">
        <v>15575</v>
      </c>
      <c r="C1505" s="130" t="s">
        <v>15576</v>
      </c>
      <c r="D1505" s="130" t="s">
        <v>5713</v>
      </c>
      <c r="E1505" s="130" t="s">
        <v>5730</v>
      </c>
      <c r="F1505" s="167"/>
      <c r="G1505" s="168"/>
      <c r="H1505" s="130"/>
      <c r="I1505" s="169"/>
      <c r="J1505" s="169"/>
      <c r="K1505" s="130" t="s">
        <v>11288</v>
      </c>
      <c r="L1505" s="130" t="s">
        <v>15577</v>
      </c>
      <c r="M1505" s="130" t="s">
        <v>15544</v>
      </c>
      <c r="N1505" s="130"/>
      <c r="O1505" s="130"/>
      <c r="P1505" s="130" t="s">
        <v>15578</v>
      </c>
      <c r="Q1505" s="130" t="s">
        <v>15578</v>
      </c>
      <c r="R1505" s="130" t="s">
        <v>15520</v>
      </c>
    </row>
    <row r="1506" spans="1:18" ht="19.5" hidden="1" customHeight="1">
      <c r="A1506" s="129">
        <v>9</v>
      </c>
      <c r="B1506" s="130" t="s">
        <v>15579</v>
      </c>
      <c r="C1506" s="130" t="s">
        <v>15472</v>
      </c>
      <c r="D1506" s="130" t="s">
        <v>5713</v>
      </c>
      <c r="E1506" s="130" t="s">
        <v>5733</v>
      </c>
      <c r="F1506" s="167"/>
      <c r="G1506" s="168">
        <v>279695169</v>
      </c>
      <c r="H1506" s="130"/>
      <c r="I1506" s="169"/>
      <c r="J1506" s="169"/>
      <c r="K1506" s="130" t="s">
        <v>15473</v>
      </c>
      <c r="L1506" s="130" t="s">
        <v>15580</v>
      </c>
      <c r="M1506" s="130" t="s">
        <v>15581</v>
      </c>
      <c r="N1506" s="130"/>
      <c r="O1506" s="130"/>
      <c r="P1506" s="130" t="s">
        <v>15581</v>
      </c>
      <c r="Q1506" s="130" t="s">
        <v>15582</v>
      </c>
      <c r="R1506" s="130" t="s">
        <v>15502</v>
      </c>
    </row>
    <row r="1507" spans="1:18" ht="19.5" hidden="1" customHeight="1">
      <c r="A1507" s="129">
        <v>8</v>
      </c>
      <c r="B1507" s="130" t="s">
        <v>15583</v>
      </c>
      <c r="C1507" s="130" t="s">
        <v>15584</v>
      </c>
      <c r="D1507" s="130" t="s">
        <v>12113</v>
      </c>
      <c r="E1507" s="130" t="s">
        <v>5730</v>
      </c>
      <c r="F1507" s="167"/>
      <c r="G1507" s="168"/>
      <c r="H1507" s="130"/>
      <c r="I1507" s="169"/>
      <c r="J1507" s="169"/>
      <c r="K1507" s="130" t="s">
        <v>15585</v>
      </c>
      <c r="L1507" s="130" t="s">
        <v>15528</v>
      </c>
      <c r="M1507" s="130" t="s">
        <v>15586</v>
      </c>
      <c r="N1507" s="130"/>
      <c r="O1507" s="130"/>
      <c r="P1507" s="130" t="s">
        <v>15587</v>
      </c>
      <c r="Q1507" s="130" t="s">
        <v>15588</v>
      </c>
      <c r="R1507" s="130" t="s">
        <v>15502</v>
      </c>
    </row>
    <row r="1508" spans="1:18" ht="19.5" hidden="1" customHeight="1">
      <c r="A1508" s="129">
        <v>7</v>
      </c>
      <c r="B1508" s="130" t="s">
        <v>15589</v>
      </c>
      <c r="C1508" s="130" t="s">
        <v>15590</v>
      </c>
      <c r="D1508" s="130" t="s">
        <v>5713</v>
      </c>
      <c r="E1508" s="130" t="s">
        <v>5711</v>
      </c>
      <c r="F1508" s="167"/>
      <c r="G1508" s="168">
        <v>12032525455</v>
      </c>
      <c r="H1508" s="130"/>
      <c r="I1508" s="169">
        <v>0</v>
      </c>
      <c r="J1508" s="169"/>
      <c r="K1508" s="130" t="s">
        <v>5714</v>
      </c>
      <c r="L1508" s="130"/>
      <c r="M1508" s="130" t="s">
        <v>15591</v>
      </c>
      <c r="N1508" s="130" t="s">
        <v>15591</v>
      </c>
      <c r="O1508" s="130" t="s">
        <v>15592</v>
      </c>
      <c r="P1508" s="130" t="s">
        <v>15593</v>
      </c>
      <c r="Q1508" s="130" t="s">
        <v>15594</v>
      </c>
      <c r="R1508" s="130" t="s">
        <v>15502</v>
      </c>
    </row>
    <row r="1509" spans="1:18" ht="19.5" hidden="1" customHeight="1">
      <c r="A1509" s="129">
        <v>6</v>
      </c>
      <c r="B1509" s="130" t="s">
        <v>15595</v>
      </c>
      <c r="C1509" s="130" t="s">
        <v>15596</v>
      </c>
      <c r="D1509" s="130" t="s">
        <v>5713</v>
      </c>
      <c r="E1509" s="130" t="s">
        <v>5709</v>
      </c>
      <c r="F1509" s="167">
        <v>1162490000</v>
      </c>
      <c r="G1509" s="168">
        <v>1056809091</v>
      </c>
      <c r="H1509" s="130">
        <v>86.745000000000005</v>
      </c>
      <c r="I1509" s="169">
        <v>59657698</v>
      </c>
      <c r="J1509" s="169">
        <v>983552464</v>
      </c>
      <c r="K1509" s="130" t="s">
        <v>476</v>
      </c>
      <c r="L1509" s="130"/>
      <c r="M1509" s="130" t="s">
        <v>15486</v>
      </c>
      <c r="N1509" s="130"/>
      <c r="O1509" s="130" t="s">
        <v>15587</v>
      </c>
      <c r="P1509" s="130" t="s">
        <v>15597</v>
      </c>
      <c r="Q1509" s="130" t="s">
        <v>15598</v>
      </c>
      <c r="R1509" s="130" t="s">
        <v>15509</v>
      </c>
    </row>
    <row r="1510" spans="1:18" ht="19.5" hidden="1" customHeight="1">
      <c r="A1510" s="129">
        <v>5</v>
      </c>
      <c r="B1510" s="130" t="s">
        <v>15484</v>
      </c>
      <c r="C1510" s="130" t="s">
        <v>15485</v>
      </c>
      <c r="D1510" s="130" t="s">
        <v>5713</v>
      </c>
      <c r="E1510" s="130" t="s">
        <v>5711</v>
      </c>
      <c r="F1510" s="167"/>
      <c r="G1510" s="168">
        <v>150535709819</v>
      </c>
      <c r="H1510" s="130"/>
      <c r="I1510" s="169"/>
      <c r="J1510" s="169"/>
      <c r="K1510" s="130" t="s">
        <v>326</v>
      </c>
      <c r="L1510" s="130"/>
      <c r="M1510" s="130" t="s">
        <v>15486</v>
      </c>
      <c r="N1510" s="130" t="s">
        <v>15433</v>
      </c>
      <c r="O1510" s="130" t="s">
        <v>15487</v>
      </c>
      <c r="P1510" s="130" t="s">
        <v>15488</v>
      </c>
      <c r="Q1510" s="130" t="s">
        <v>15489</v>
      </c>
      <c r="R1510" s="130" t="s">
        <v>15389</v>
      </c>
    </row>
    <row r="1511" spans="1:18" ht="19.5" hidden="1" customHeight="1">
      <c r="A1511" s="129">
        <v>4</v>
      </c>
      <c r="B1511" s="130" t="s">
        <v>12423</v>
      </c>
      <c r="C1511" s="130" t="s">
        <v>11317</v>
      </c>
      <c r="D1511" s="130" t="s">
        <v>11310</v>
      </c>
      <c r="E1511" s="130" t="s">
        <v>5711</v>
      </c>
      <c r="F1511" s="167"/>
      <c r="G1511" s="168">
        <v>346485305245</v>
      </c>
      <c r="H1511" s="130"/>
      <c r="I1511" s="169"/>
      <c r="J1511" s="169"/>
      <c r="K1511" s="130" t="s">
        <v>11311</v>
      </c>
      <c r="L1511" s="130" t="s">
        <v>12424</v>
      </c>
      <c r="M1511" s="130" t="s">
        <v>12425</v>
      </c>
      <c r="N1511" s="130" t="s">
        <v>12426</v>
      </c>
      <c r="O1511" s="130" t="s">
        <v>12427</v>
      </c>
      <c r="P1511" s="130" t="s">
        <v>12428</v>
      </c>
      <c r="Q1511" s="130" t="s">
        <v>15300</v>
      </c>
      <c r="R1511" s="130" t="s">
        <v>12391</v>
      </c>
    </row>
    <row r="1512" spans="1:18" ht="19.5" hidden="1" customHeight="1">
      <c r="A1512" s="129">
        <v>3</v>
      </c>
      <c r="B1512" s="130" t="s">
        <v>15599</v>
      </c>
      <c r="C1512" s="130" t="s">
        <v>15600</v>
      </c>
      <c r="D1512" s="130" t="s">
        <v>5713</v>
      </c>
      <c r="E1512" s="130" t="s">
        <v>5711</v>
      </c>
      <c r="F1512" s="167"/>
      <c r="G1512" s="168">
        <v>29267296364</v>
      </c>
      <c r="H1512" s="130"/>
      <c r="I1512" s="169">
        <v>0</v>
      </c>
      <c r="J1512" s="169"/>
      <c r="K1512" s="130" t="s">
        <v>5714</v>
      </c>
      <c r="L1512" s="130"/>
      <c r="M1512" s="130" t="s">
        <v>12425</v>
      </c>
      <c r="N1512" s="130" t="s">
        <v>12425</v>
      </c>
      <c r="O1512" s="130" t="s">
        <v>15488</v>
      </c>
      <c r="P1512" s="130" t="s">
        <v>15601</v>
      </c>
      <c r="Q1512" s="130" t="s">
        <v>15602</v>
      </c>
      <c r="R1512" s="130" t="s">
        <v>15509</v>
      </c>
    </row>
    <row r="1513" spans="1:18" ht="19.5" hidden="1" customHeight="1">
      <c r="A1513" s="129">
        <v>2</v>
      </c>
      <c r="B1513" s="130"/>
      <c r="C1513" s="130" t="s">
        <v>15490</v>
      </c>
      <c r="D1513" s="130" t="s">
        <v>5713</v>
      </c>
      <c r="E1513" s="130" t="s">
        <v>5730</v>
      </c>
      <c r="F1513" s="167"/>
      <c r="G1513" s="168"/>
      <c r="H1513" s="130"/>
      <c r="I1513" s="169"/>
      <c r="J1513" s="169"/>
      <c r="K1513" s="130" t="s">
        <v>15491</v>
      </c>
      <c r="L1513" s="130" t="s">
        <v>15492</v>
      </c>
      <c r="M1513" s="130" t="s">
        <v>15493</v>
      </c>
      <c r="N1513" s="130"/>
      <c r="O1513" s="130"/>
      <c r="P1513" s="130" t="s">
        <v>15493</v>
      </c>
      <c r="Q1513" s="130" t="s">
        <v>15494</v>
      </c>
      <c r="R1513" s="130" t="s">
        <v>15396</v>
      </c>
    </row>
    <row r="1514" spans="1:18" ht="19.5" hidden="1" customHeight="1">
      <c r="A1514" s="129">
        <v>1</v>
      </c>
      <c r="B1514" s="130" t="s">
        <v>14873</v>
      </c>
      <c r="C1514" s="130" t="s">
        <v>14874</v>
      </c>
      <c r="D1514" s="130" t="s">
        <v>14875</v>
      </c>
      <c r="E1514" s="130" t="s">
        <v>5711</v>
      </c>
      <c r="F1514" s="167"/>
      <c r="G1514" s="168">
        <v>38885000000</v>
      </c>
      <c r="H1514" s="130"/>
      <c r="I1514" s="169"/>
      <c r="J1514" s="169"/>
      <c r="K1514" s="130" t="s">
        <v>11311</v>
      </c>
      <c r="L1514" s="130" t="s">
        <v>14876</v>
      </c>
      <c r="M1514" s="130" t="s">
        <v>14877</v>
      </c>
      <c r="N1514" s="130" t="s">
        <v>14878</v>
      </c>
      <c r="O1514" s="130" t="s">
        <v>14879</v>
      </c>
      <c r="P1514" s="130" t="s">
        <v>14880</v>
      </c>
      <c r="Q1514" s="130" t="s">
        <v>15301</v>
      </c>
      <c r="R1514" s="130" t="s">
        <v>14802</v>
      </c>
    </row>
  </sheetData>
  <autoFilter ref="A1:R1514" xr:uid="{882ACD13-CC8A-4817-AC37-4C2CEEDF9208}">
    <filterColumn colId="15">
      <filters>
        <filter val="24/11/11/10:00"/>
        <filter val="24/11/11/14:00"/>
      </filters>
    </filterColumn>
  </autoFilter>
  <phoneticPr fontId="2" type="noConversion"/>
  <conditionalFormatting sqref="B1:B1048576">
    <cfRule type="duplicateValues" dxfId="12" priority="1"/>
    <cfRule type="duplicateValues" dxfId="11" priority="2"/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75EB-3DD5-47A6-A0FE-D0661AB7A867}">
  <dimension ref="A1:N1393"/>
  <sheetViews>
    <sheetView topLeftCell="A891" workbookViewId="0">
      <selection activeCell="A894" sqref="A894:N1393"/>
    </sheetView>
  </sheetViews>
  <sheetFormatPr defaultColWidth="15.09765625" defaultRowHeight="20.25" customHeight="1"/>
  <cols>
    <col min="1" max="1" width="7.8984375" customWidth="1"/>
    <col min="8" max="8" width="15.09765625" style="93"/>
  </cols>
  <sheetData>
    <row r="1" spans="1:14" ht="20.25" customHeight="1">
      <c r="A1" s="127" t="s">
        <v>5698</v>
      </c>
      <c r="B1" s="127" t="s">
        <v>5699</v>
      </c>
      <c r="C1" s="127" t="s">
        <v>1214</v>
      </c>
      <c r="D1" s="127" t="s">
        <v>5700</v>
      </c>
      <c r="E1" s="127" t="s">
        <v>5701</v>
      </c>
      <c r="F1" s="127" t="s">
        <v>5571</v>
      </c>
      <c r="G1" s="127" t="s">
        <v>5702</v>
      </c>
      <c r="H1" s="175" t="s">
        <v>997</v>
      </c>
      <c r="I1" s="127" t="s">
        <v>5703</v>
      </c>
      <c r="J1" s="127" t="s">
        <v>5704</v>
      </c>
      <c r="K1" s="127" t="s">
        <v>5705</v>
      </c>
      <c r="L1" s="127" t="s">
        <v>1221</v>
      </c>
      <c r="M1" s="127" t="s">
        <v>1220</v>
      </c>
      <c r="N1" s="128" t="s">
        <v>5706</v>
      </c>
    </row>
    <row r="2" spans="1:14" ht="20.25" customHeight="1">
      <c r="A2" s="129">
        <v>2536</v>
      </c>
      <c r="B2" s="130" t="s">
        <v>5707</v>
      </c>
      <c r="C2" s="130" t="s">
        <v>5482</v>
      </c>
      <c r="D2" s="130" t="s">
        <v>5708</v>
      </c>
      <c r="E2" s="130" t="s">
        <v>5709</v>
      </c>
      <c r="F2" s="131">
        <v>1392300000</v>
      </c>
      <c r="G2" s="130" t="s">
        <v>384</v>
      </c>
      <c r="H2" s="176">
        <v>1386229600</v>
      </c>
      <c r="I2" s="130">
        <v>99.563999999999993</v>
      </c>
      <c r="J2" s="131">
        <v>1210892900</v>
      </c>
      <c r="K2" s="130">
        <v>99.565790000000007</v>
      </c>
      <c r="L2" s="130" t="s">
        <v>5710</v>
      </c>
      <c r="M2" s="129">
        <v>845</v>
      </c>
      <c r="N2" s="133">
        <v>45379.458333333328</v>
      </c>
    </row>
    <row r="3" spans="1:14" ht="20.25" customHeight="1">
      <c r="A3" s="129">
        <v>2517</v>
      </c>
      <c r="B3" s="130" t="s">
        <v>5712</v>
      </c>
      <c r="C3" s="130" t="s">
        <v>5375</v>
      </c>
      <c r="D3" s="130" t="s">
        <v>5713</v>
      </c>
      <c r="E3" s="130" t="s">
        <v>5709</v>
      </c>
      <c r="F3" s="131">
        <v>570258000</v>
      </c>
      <c r="G3" s="130" t="s">
        <v>507</v>
      </c>
      <c r="H3" s="176">
        <v>572138475</v>
      </c>
      <c r="I3" s="130">
        <v>100.32975</v>
      </c>
      <c r="J3" s="131">
        <v>505710000</v>
      </c>
      <c r="K3" s="130">
        <v>100.33435</v>
      </c>
      <c r="L3" s="130" t="s">
        <v>2742</v>
      </c>
      <c r="M3" s="129">
        <v>900</v>
      </c>
      <c r="N3" s="133">
        <v>45377.625</v>
      </c>
    </row>
    <row r="4" spans="1:14" ht="20.25" customHeight="1">
      <c r="A4" s="129">
        <v>2507</v>
      </c>
      <c r="B4" s="130" t="s">
        <v>5716</v>
      </c>
      <c r="C4" s="130" t="s">
        <v>5717</v>
      </c>
      <c r="D4" s="130" t="s">
        <v>5718</v>
      </c>
      <c r="E4" s="130" t="s">
        <v>5709</v>
      </c>
      <c r="F4" s="131">
        <v>672997050</v>
      </c>
      <c r="G4" s="130" t="s">
        <v>5719</v>
      </c>
      <c r="H4" s="176">
        <v>673779147</v>
      </c>
      <c r="I4" s="130">
        <v>100.11621</v>
      </c>
      <c r="J4" s="131">
        <v>595171720</v>
      </c>
      <c r="K4" s="130">
        <v>100.1168</v>
      </c>
      <c r="L4" s="130" t="s">
        <v>5720</v>
      </c>
      <c r="M4" s="129">
        <v>674</v>
      </c>
      <c r="N4" s="133">
        <v>45377.458333333328</v>
      </c>
    </row>
    <row r="5" spans="1:14" ht="20.25" customHeight="1">
      <c r="A5" s="129">
        <v>2495</v>
      </c>
      <c r="B5" s="130" t="s">
        <v>5723</v>
      </c>
      <c r="C5" s="130" t="s">
        <v>5373</v>
      </c>
      <c r="D5" s="130" t="s">
        <v>5713</v>
      </c>
      <c r="E5" s="130" t="s">
        <v>5709</v>
      </c>
      <c r="F5" s="131">
        <v>1002653000</v>
      </c>
      <c r="G5" s="130" t="s">
        <v>5714</v>
      </c>
      <c r="H5" s="176">
        <v>1006134750</v>
      </c>
      <c r="I5" s="130">
        <v>100.34725</v>
      </c>
      <c r="J5" s="131">
        <v>889922260</v>
      </c>
      <c r="K5" s="130">
        <v>100.35209</v>
      </c>
      <c r="L5" s="130" t="s">
        <v>2947</v>
      </c>
      <c r="M5" s="129">
        <v>897</v>
      </c>
      <c r="N5" s="133">
        <v>45373.625</v>
      </c>
    </row>
    <row r="6" spans="1:14" ht="20.25" customHeight="1">
      <c r="A6" s="129">
        <v>2493</v>
      </c>
      <c r="B6" s="130" t="s">
        <v>5724</v>
      </c>
      <c r="C6" s="130" t="s">
        <v>5537</v>
      </c>
      <c r="D6" s="130" t="s">
        <v>5725</v>
      </c>
      <c r="E6" s="130" t="s">
        <v>5709</v>
      </c>
      <c r="F6" s="131">
        <v>1071250000</v>
      </c>
      <c r="G6" s="130" t="s">
        <v>466</v>
      </c>
      <c r="H6" s="176">
        <v>1067120375</v>
      </c>
      <c r="I6" s="130">
        <v>99.614500000000007</v>
      </c>
      <c r="J6" s="131">
        <v>941716000</v>
      </c>
      <c r="K6" s="130">
        <v>99.615489999999994</v>
      </c>
      <c r="L6" s="130" t="s">
        <v>1248</v>
      </c>
      <c r="M6" s="129">
        <v>886</v>
      </c>
      <c r="N6" s="133">
        <v>45373.458333333328</v>
      </c>
    </row>
    <row r="7" spans="1:14" ht="20.25" customHeight="1">
      <c r="A7" s="129">
        <v>2476</v>
      </c>
      <c r="B7" s="130" t="s">
        <v>5727</v>
      </c>
      <c r="C7" s="130" t="s">
        <v>5393</v>
      </c>
      <c r="D7" s="130" t="s">
        <v>5728</v>
      </c>
      <c r="E7" s="130" t="s">
        <v>5709</v>
      </c>
      <c r="F7" s="131">
        <v>757038000</v>
      </c>
      <c r="G7" s="130" t="s">
        <v>5714</v>
      </c>
      <c r="H7" s="176">
        <v>754961875</v>
      </c>
      <c r="I7" s="130">
        <v>99.725750000000005</v>
      </c>
      <c r="J7" s="131">
        <v>668198076</v>
      </c>
      <c r="K7" s="130">
        <v>99.725809999999996</v>
      </c>
      <c r="L7" s="130" t="s">
        <v>5395</v>
      </c>
      <c r="M7" s="129" t="s">
        <v>5729</v>
      </c>
      <c r="N7" s="133">
        <v>45371.625</v>
      </c>
    </row>
    <row r="8" spans="1:14" ht="20.25" customHeight="1">
      <c r="A8" s="129">
        <v>2467</v>
      </c>
      <c r="B8" s="130" t="s">
        <v>5731</v>
      </c>
      <c r="C8" s="130" t="s">
        <v>5369</v>
      </c>
      <c r="D8" s="130" t="s">
        <v>5732</v>
      </c>
      <c r="E8" s="130" t="s">
        <v>5733</v>
      </c>
      <c r="F8" s="131">
        <v>618851200</v>
      </c>
      <c r="G8" s="130" t="s">
        <v>343</v>
      </c>
      <c r="H8" s="176">
        <v>627434725</v>
      </c>
      <c r="I8" s="130">
        <v>101.387</v>
      </c>
      <c r="J8" s="131">
        <v>554335900</v>
      </c>
      <c r="K8" s="130">
        <v>101.395</v>
      </c>
      <c r="L8" s="130" t="s">
        <v>1241</v>
      </c>
      <c r="M8" s="129">
        <v>627</v>
      </c>
      <c r="N8" s="133">
        <v>45370.625</v>
      </c>
    </row>
    <row r="9" spans="1:14" ht="20.25" customHeight="1">
      <c r="A9" s="129">
        <v>2466</v>
      </c>
      <c r="B9" s="130" t="s">
        <v>5734</v>
      </c>
      <c r="C9" s="130" t="s">
        <v>5367</v>
      </c>
      <c r="D9" s="130" t="s">
        <v>5735</v>
      </c>
      <c r="E9" s="130" t="s">
        <v>5709</v>
      </c>
      <c r="F9" s="131">
        <v>3464855000</v>
      </c>
      <c r="G9" s="130" t="s">
        <v>353</v>
      </c>
      <c r="H9" s="176">
        <v>3457994650</v>
      </c>
      <c r="I9" s="130">
        <v>99.802000000000007</v>
      </c>
      <c r="J9" s="131">
        <v>3022067230</v>
      </c>
      <c r="K9" s="130">
        <v>99.806160000000006</v>
      </c>
      <c r="L9" s="130" t="s">
        <v>5397</v>
      </c>
      <c r="M9" s="129">
        <v>769</v>
      </c>
      <c r="N9" s="133">
        <v>45370.625</v>
      </c>
    </row>
    <row r="10" spans="1:14" ht="20.25" customHeight="1">
      <c r="A10" s="129">
        <v>2460</v>
      </c>
      <c r="B10" s="130" t="s">
        <v>5737</v>
      </c>
      <c r="C10" s="130" t="s">
        <v>5399</v>
      </c>
      <c r="D10" s="130" t="s">
        <v>5713</v>
      </c>
      <c r="E10" s="130" t="s">
        <v>5709</v>
      </c>
      <c r="F10" s="131">
        <v>1397497000</v>
      </c>
      <c r="G10" s="130" t="s">
        <v>5510</v>
      </c>
      <c r="H10" s="176">
        <v>1400868500</v>
      </c>
      <c r="I10" s="130">
        <v>100.24124999999999</v>
      </c>
      <c r="J10" s="131">
        <v>1220794800</v>
      </c>
      <c r="K10" s="130">
        <v>100.24129000000001</v>
      </c>
      <c r="L10" s="130" t="s">
        <v>5402</v>
      </c>
      <c r="M10" s="129">
        <v>847</v>
      </c>
      <c r="N10" s="133">
        <v>45370.458333333328</v>
      </c>
    </row>
    <row r="11" spans="1:14" ht="20.25" customHeight="1">
      <c r="A11" s="129">
        <v>2448</v>
      </c>
      <c r="B11" s="130" t="s">
        <v>5739</v>
      </c>
      <c r="C11" s="130" t="s">
        <v>5740</v>
      </c>
      <c r="D11" s="130" t="s">
        <v>5741</v>
      </c>
      <c r="E11" s="130" t="s">
        <v>5709</v>
      </c>
      <c r="F11" s="131">
        <v>810900000</v>
      </c>
      <c r="G11" s="130" t="s">
        <v>328</v>
      </c>
      <c r="H11" s="176">
        <v>812134650</v>
      </c>
      <c r="I11" s="130">
        <v>100.15225</v>
      </c>
      <c r="J11" s="131">
        <v>720712300</v>
      </c>
      <c r="K11" s="130">
        <v>100.15555999999999</v>
      </c>
      <c r="L11" s="130" t="s">
        <v>5742</v>
      </c>
      <c r="M11" s="129">
        <v>406</v>
      </c>
      <c r="N11" s="133">
        <v>45369.458333333328</v>
      </c>
    </row>
    <row r="12" spans="1:14" ht="20.25" customHeight="1">
      <c r="A12" s="129">
        <v>2445</v>
      </c>
      <c r="B12" s="130" t="s">
        <v>5743</v>
      </c>
      <c r="C12" s="130" t="s">
        <v>5403</v>
      </c>
      <c r="D12" s="130" t="s">
        <v>5713</v>
      </c>
      <c r="E12" s="130" t="s">
        <v>5711</v>
      </c>
      <c r="F12" s="131">
        <v>11489502000</v>
      </c>
      <c r="G12" s="130" t="s">
        <v>367</v>
      </c>
      <c r="H12" s="176">
        <v>11571709425</v>
      </c>
      <c r="I12" s="130">
        <v>100.71550000000001</v>
      </c>
      <c r="J12" s="131">
        <v>9548215390</v>
      </c>
      <c r="K12" s="130">
        <v>100.7186</v>
      </c>
      <c r="L12" s="130" t="s">
        <v>1486</v>
      </c>
      <c r="M12" s="129">
        <v>402</v>
      </c>
      <c r="N12" s="133">
        <v>45369.458333333328</v>
      </c>
    </row>
    <row r="13" spans="1:14" ht="20.25" customHeight="1">
      <c r="A13" s="129">
        <v>2407</v>
      </c>
      <c r="B13" s="130" t="s">
        <v>5744</v>
      </c>
      <c r="C13" s="130" t="s">
        <v>5366</v>
      </c>
      <c r="D13" s="130" t="s">
        <v>5745</v>
      </c>
      <c r="E13" s="130" t="s">
        <v>5709</v>
      </c>
      <c r="F13" s="131">
        <v>1099998900</v>
      </c>
      <c r="G13" s="130" t="s">
        <v>330</v>
      </c>
      <c r="H13" s="176">
        <v>1104173425</v>
      </c>
      <c r="I13" s="130">
        <v>100.37949999999999</v>
      </c>
      <c r="J13" s="131">
        <v>976170155</v>
      </c>
      <c r="K13" s="130">
        <v>100.38120000000001</v>
      </c>
      <c r="L13" s="130" t="s">
        <v>3154</v>
      </c>
      <c r="M13" s="129">
        <v>609</v>
      </c>
      <c r="N13" s="133">
        <v>45364.458333333328</v>
      </c>
    </row>
    <row r="14" spans="1:14" ht="20.25" customHeight="1">
      <c r="A14" s="129">
        <v>2404</v>
      </c>
      <c r="B14" s="130" t="s">
        <v>5747</v>
      </c>
      <c r="C14" s="130" t="s">
        <v>5748</v>
      </c>
      <c r="D14" s="130" t="s">
        <v>5713</v>
      </c>
      <c r="E14" s="130" t="s">
        <v>5709</v>
      </c>
      <c r="F14" s="131">
        <v>852091000</v>
      </c>
      <c r="G14" s="130" t="s">
        <v>5749</v>
      </c>
      <c r="H14" s="176">
        <v>847397222</v>
      </c>
      <c r="I14" s="130">
        <v>99.44914</v>
      </c>
      <c r="J14" s="131">
        <v>749576800</v>
      </c>
      <c r="K14" s="130">
        <v>99.450590000000005</v>
      </c>
      <c r="L14" s="130" t="s">
        <v>5750</v>
      </c>
      <c r="M14" s="129">
        <v>682</v>
      </c>
      <c r="N14" s="133">
        <v>45364.4375</v>
      </c>
    </row>
    <row r="15" spans="1:14" ht="20.25" customHeight="1">
      <c r="A15" s="129">
        <v>2402</v>
      </c>
      <c r="B15" s="130" t="s">
        <v>5751</v>
      </c>
      <c r="C15" s="130" t="s">
        <v>5752</v>
      </c>
      <c r="D15" s="130" t="s">
        <v>5753</v>
      </c>
      <c r="E15" s="130" t="s">
        <v>5709</v>
      </c>
      <c r="F15" s="131">
        <v>727230000</v>
      </c>
      <c r="G15" s="130" t="s">
        <v>496</v>
      </c>
      <c r="H15" s="176">
        <v>727371875</v>
      </c>
      <c r="I15" s="130">
        <v>100.01949999999999</v>
      </c>
      <c r="J15" s="131">
        <v>646645000</v>
      </c>
      <c r="K15" s="130">
        <v>100.02579</v>
      </c>
      <c r="L15" s="130" t="s">
        <v>5721</v>
      </c>
      <c r="M15" s="129">
        <v>409</v>
      </c>
      <c r="N15" s="133">
        <v>45363.666666666672</v>
      </c>
    </row>
    <row r="16" spans="1:14" ht="20.25" customHeight="1">
      <c r="A16" s="129">
        <v>2394</v>
      </c>
      <c r="B16" s="130" t="s">
        <v>5754</v>
      </c>
      <c r="C16" s="130" t="s">
        <v>5755</v>
      </c>
      <c r="D16" s="130" t="s">
        <v>5756</v>
      </c>
      <c r="E16" s="130" t="s">
        <v>5709</v>
      </c>
      <c r="F16" s="131">
        <v>675158000</v>
      </c>
      <c r="G16" s="130" t="s">
        <v>624</v>
      </c>
      <c r="H16" s="176">
        <v>676847625</v>
      </c>
      <c r="I16" s="130">
        <v>100.25024999999999</v>
      </c>
      <c r="J16" s="131">
        <v>599094000</v>
      </c>
      <c r="K16" s="130">
        <v>100.25691999999999</v>
      </c>
      <c r="L16" s="130" t="s">
        <v>5757</v>
      </c>
      <c r="M16" s="129">
        <v>409</v>
      </c>
      <c r="N16" s="133">
        <v>45363.458333333328</v>
      </c>
    </row>
    <row r="17" spans="1:14" ht="20.25" customHeight="1">
      <c r="A17" s="129">
        <v>2383</v>
      </c>
      <c r="B17" s="130" t="s">
        <v>5758</v>
      </c>
      <c r="C17" s="130" t="s">
        <v>5415</v>
      </c>
      <c r="D17" s="130" t="s">
        <v>5745</v>
      </c>
      <c r="E17" s="130" t="s">
        <v>5709</v>
      </c>
      <c r="F17" s="131">
        <v>649293000</v>
      </c>
      <c r="G17" s="130" t="s">
        <v>326</v>
      </c>
      <c r="H17" s="176">
        <v>645566100</v>
      </c>
      <c r="I17" s="130">
        <v>99.426000000000002</v>
      </c>
      <c r="J17" s="131">
        <v>571436460</v>
      </c>
      <c r="K17" s="130">
        <v>99.428100000000001</v>
      </c>
      <c r="L17" s="130" t="s">
        <v>5417</v>
      </c>
      <c r="M17" s="129">
        <v>522</v>
      </c>
      <c r="N17" s="133">
        <v>45362.458333333328</v>
      </c>
    </row>
    <row r="18" spans="1:14" ht="20.25" customHeight="1">
      <c r="A18" s="129">
        <v>2382</v>
      </c>
      <c r="B18" s="130" t="s">
        <v>5759</v>
      </c>
      <c r="C18" s="130" t="s">
        <v>5412</v>
      </c>
      <c r="D18" s="130" t="s">
        <v>5745</v>
      </c>
      <c r="E18" s="130" t="s">
        <v>5709</v>
      </c>
      <c r="F18" s="131">
        <v>796127000</v>
      </c>
      <c r="G18" s="130" t="s">
        <v>326</v>
      </c>
      <c r="H18" s="176">
        <v>805079500</v>
      </c>
      <c r="I18" s="130">
        <v>101.1245</v>
      </c>
      <c r="J18" s="131">
        <v>712543230</v>
      </c>
      <c r="K18" s="130">
        <v>101.1399</v>
      </c>
      <c r="L18" s="130" t="s">
        <v>5414</v>
      </c>
      <c r="M18" s="129">
        <v>497</v>
      </c>
      <c r="N18" s="133">
        <v>45362.458333333328</v>
      </c>
    </row>
    <row r="19" spans="1:14" ht="20.25" customHeight="1">
      <c r="A19" s="129">
        <v>2381</v>
      </c>
      <c r="B19" s="130" t="s">
        <v>5760</v>
      </c>
      <c r="C19" s="130" t="s">
        <v>5410</v>
      </c>
      <c r="D19" s="130" t="s">
        <v>5745</v>
      </c>
      <c r="E19" s="130" t="s">
        <v>5709</v>
      </c>
      <c r="F19" s="131">
        <v>789497000</v>
      </c>
      <c r="G19" s="130" t="s">
        <v>326</v>
      </c>
      <c r="H19" s="176">
        <v>783021225</v>
      </c>
      <c r="I19" s="130">
        <v>99.179749999999999</v>
      </c>
      <c r="J19" s="131">
        <v>693208843</v>
      </c>
      <c r="K19" s="130">
        <v>99.199380000000005</v>
      </c>
      <c r="L19" s="130" t="s">
        <v>2001</v>
      </c>
      <c r="M19" s="129">
        <v>498</v>
      </c>
      <c r="N19" s="133">
        <v>45362.458333333328</v>
      </c>
    </row>
    <row r="20" spans="1:14" ht="20.25" customHeight="1">
      <c r="A20" s="129">
        <v>2374</v>
      </c>
      <c r="B20" s="130" t="s">
        <v>5761</v>
      </c>
      <c r="C20" s="130" t="s">
        <v>5762</v>
      </c>
      <c r="D20" s="130" t="s">
        <v>5763</v>
      </c>
      <c r="E20" s="130" t="s">
        <v>5711</v>
      </c>
      <c r="F20" s="131">
        <v>2249992000</v>
      </c>
      <c r="G20" s="130" t="s">
        <v>326</v>
      </c>
      <c r="H20" s="176">
        <v>2262282650</v>
      </c>
      <c r="I20" s="130">
        <v>100.54625</v>
      </c>
      <c r="J20" s="131">
        <v>1983473000</v>
      </c>
      <c r="K20" s="130">
        <v>100.55199</v>
      </c>
      <c r="L20" s="130" t="s">
        <v>5764</v>
      </c>
      <c r="M20" s="129">
        <v>334</v>
      </c>
      <c r="N20" s="133">
        <v>45359.458333333328</v>
      </c>
    </row>
    <row r="21" spans="1:14" ht="20.25" customHeight="1">
      <c r="A21" s="129">
        <v>2373</v>
      </c>
      <c r="B21" s="130" t="s">
        <v>5765</v>
      </c>
      <c r="C21" s="130" t="s">
        <v>5766</v>
      </c>
      <c r="D21" s="130" t="s">
        <v>5763</v>
      </c>
      <c r="E21" s="130" t="s">
        <v>5711</v>
      </c>
      <c r="F21" s="131">
        <v>1424116000</v>
      </c>
      <c r="G21" s="130" t="s">
        <v>326</v>
      </c>
      <c r="H21" s="176">
        <v>1423941600</v>
      </c>
      <c r="I21" s="130">
        <v>99.987750000000005</v>
      </c>
      <c r="J21" s="131">
        <v>1248906000</v>
      </c>
      <c r="K21" s="130">
        <v>99.993949999999998</v>
      </c>
      <c r="L21" s="130" t="s">
        <v>5767</v>
      </c>
      <c r="M21" s="129">
        <v>401</v>
      </c>
      <c r="N21" s="133">
        <v>45359.458333333328</v>
      </c>
    </row>
    <row r="22" spans="1:14" ht="20.25" customHeight="1">
      <c r="A22" s="129">
        <v>2371</v>
      </c>
      <c r="B22" s="130" t="s">
        <v>5768</v>
      </c>
      <c r="C22" s="130" t="s">
        <v>5769</v>
      </c>
      <c r="D22" s="130" t="s">
        <v>5770</v>
      </c>
      <c r="E22" s="130" t="s">
        <v>5709</v>
      </c>
      <c r="F22" s="131">
        <v>749243000</v>
      </c>
      <c r="G22" s="130" t="s">
        <v>313</v>
      </c>
      <c r="H22" s="176">
        <v>741375975</v>
      </c>
      <c r="I22" s="130">
        <v>98.95</v>
      </c>
      <c r="J22" s="131">
        <v>655116260</v>
      </c>
      <c r="K22" s="130">
        <v>98.956000000000003</v>
      </c>
      <c r="L22" s="130" t="s">
        <v>5771</v>
      </c>
      <c r="M22" s="129">
        <v>409</v>
      </c>
      <c r="N22" s="133">
        <v>45359.458333333328</v>
      </c>
    </row>
    <row r="23" spans="1:14" ht="20.25" customHeight="1">
      <c r="A23" s="129">
        <v>2356</v>
      </c>
      <c r="B23" s="130" t="s">
        <v>5772</v>
      </c>
      <c r="C23" s="130" t="s">
        <v>5560</v>
      </c>
      <c r="D23" s="130" t="s">
        <v>5713</v>
      </c>
      <c r="E23" s="130" t="s">
        <v>5730</v>
      </c>
      <c r="F23" s="131">
        <v>1725130000</v>
      </c>
      <c r="G23" s="130" t="s">
        <v>5354</v>
      </c>
      <c r="H23" s="176">
        <v>1724509025</v>
      </c>
      <c r="I23" s="130">
        <v>99.963999999999999</v>
      </c>
      <c r="J23" s="131">
        <v>1509000000</v>
      </c>
      <c r="K23" s="130">
        <v>100.24433999999999</v>
      </c>
      <c r="L23" s="130" t="s">
        <v>5563</v>
      </c>
      <c r="M23" s="129">
        <v>44</v>
      </c>
      <c r="N23" s="133">
        <v>45357.75</v>
      </c>
    </row>
    <row r="24" spans="1:14" ht="20.25" customHeight="1">
      <c r="A24" s="129">
        <v>2347</v>
      </c>
      <c r="B24" s="130" t="s">
        <v>5773</v>
      </c>
      <c r="C24" s="130" t="s">
        <v>5334</v>
      </c>
      <c r="D24" s="130" t="s">
        <v>5774</v>
      </c>
      <c r="E24" s="130" t="s">
        <v>5709</v>
      </c>
      <c r="F24" s="131">
        <v>807313000</v>
      </c>
      <c r="G24" s="130" t="s">
        <v>5714</v>
      </c>
      <c r="H24" s="176">
        <v>813367900</v>
      </c>
      <c r="I24" s="130">
        <v>100.75</v>
      </c>
      <c r="J24" s="131">
        <v>718595700</v>
      </c>
      <c r="K24" s="130">
        <v>100.75259</v>
      </c>
      <c r="L24" s="130" t="s">
        <v>5570</v>
      </c>
      <c r="M24" s="129">
        <v>858</v>
      </c>
      <c r="N24" s="133">
        <v>45357.625</v>
      </c>
    </row>
    <row r="25" spans="1:14" ht="20.25" customHeight="1">
      <c r="A25" s="129">
        <v>2340</v>
      </c>
      <c r="B25" s="130" t="s">
        <v>5777</v>
      </c>
      <c r="C25" s="130" t="s">
        <v>5778</v>
      </c>
      <c r="D25" s="130" t="s">
        <v>5753</v>
      </c>
      <c r="E25" s="130" t="s">
        <v>5709</v>
      </c>
      <c r="F25" s="131">
        <v>776000000</v>
      </c>
      <c r="G25" s="130" t="s">
        <v>373</v>
      </c>
      <c r="H25" s="176">
        <v>767764725</v>
      </c>
      <c r="I25" s="130">
        <v>98.938749999999999</v>
      </c>
      <c r="J25" s="131">
        <v>680856600</v>
      </c>
      <c r="K25" s="130">
        <v>98.962509999999995</v>
      </c>
      <c r="L25" s="130" t="s">
        <v>3036</v>
      </c>
      <c r="M25" s="129">
        <v>413</v>
      </c>
      <c r="N25" s="133">
        <v>45357.458333333328</v>
      </c>
    </row>
    <row r="26" spans="1:14" ht="20.25" customHeight="1">
      <c r="A26" s="129">
        <v>2312</v>
      </c>
      <c r="B26" s="130" t="s">
        <v>5782</v>
      </c>
      <c r="C26" s="130" t="s">
        <v>5783</v>
      </c>
      <c r="D26" s="130" t="s">
        <v>5753</v>
      </c>
      <c r="E26" s="130" t="s">
        <v>5709</v>
      </c>
      <c r="F26" s="131">
        <v>562769000</v>
      </c>
      <c r="G26" s="130" t="s">
        <v>466</v>
      </c>
      <c r="H26" s="176">
        <v>552812275</v>
      </c>
      <c r="I26" s="130">
        <v>98.230760000000004</v>
      </c>
      <c r="J26" s="131">
        <v>491509991</v>
      </c>
      <c r="K26" s="130">
        <v>98.235309999999998</v>
      </c>
      <c r="L26" s="130" t="s">
        <v>5738</v>
      </c>
      <c r="M26" s="129">
        <v>406</v>
      </c>
      <c r="N26" s="133">
        <v>45351.666666666672</v>
      </c>
    </row>
    <row r="27" spans="1:14" ht="20.25" customHeight="1">
      <c r="A27" s="129">
        <v>2307</v>
      </c>
      <c r="B27" s="130" t="s">
        <v>5784</v>
      </c>
      <c r="C27" s="130" t="s">
        <v>5348</v>
      </c>
      <c r="D27" s="130" t="s">
        <v>5713</v>
      </c>
      <c r="E27" s="130" t="s">
        <v>5709</v>
      </c>
      <c r="F27" s="131">
        <v>3925350000</v>
      </c>
      <c r="G27" s="130" t="s">
        <v>402</v>
      </c>
      <c r="H27" s="176">
        <v>3920757400</v>
      </c>
      <c r="I27" s="130">
        <v>99.882999999999996</v>
      </c>
      <c r="J27" s="131">
        <v>3422848000</v>
      </c>
      <c r="K27" s="130">
        <v>99.886989999999997</v>
      </c>
      <c r="L27" s="130" t="s">
        <v>1475</v>
      </c>
      <c r="M27" s="129">
        <v>749</v>
      </c>
      <c r="N27" s="133">
        <v>45351.458333333328</v>
      </c>
    </row>
    <row r="28" spans="1:14" ht="20.25" customHeight="1">
      <c r="A28" s="129">
        <v>2297</v>
      </c>
      <c r="B28" s="130" t="s">
        <v>5786</v>
      </c>
      <c r="C28" s="130" t="s">
        <v>5342</v>
      </c>
      <c r="D28" s="130" t="s">
        <v>5713</v>
      </c>
      <c r="E28" s="130" t="s">
        <v>5709</v>
      </c>
      <c r="F28" s="131">
        <v>4045238000</v>
      </c>
      <c r="G28" s="130" t="s">
        <v>5344</v>
      </c>
      <c r="H28" s="176">
        <v>4041819800</v>
      </c>
      <c r="I28" s="130">
        <v>99.915499999999994</v>
      </c>
      <c r="J28" s="131">
        <v>3561497000</v>
      </c>
      <c r="K28" s="130">
        <v>99.916899999999998</v>
      </c>
      <c r="L28" s="130" t="s">
        <v>3881</v>
      </c>
      <c r="M28" s="129">
        <v>745</v>
      </c>
      <c r="N28" s="133">
        <v>45351.458333333328</v>
      </c>
    </row>
    <row r="29" spans="1:14" ht="20.25" customHeight="1">
      <c r="A29" s="129">
        <v>2292</v>
      </c>
      <c r="B29" s="130" t="s">
        <v>5787</v>
      </c>
      <c r="C29" s="130" t="s">
        <v>5788</v>
      </c>
      <c r="D29" s="130" t="s">
        <v>5789</v>
      </c>
      <c r="E29" s="130" t="s">
        <v>5711</v>
      </c>
      <c r="F29" s="131">
        <v>1182400000</v>
      </c>
      <c r="G29" s="130" t="s">
        <v>364</v>
      </c>
      <c r="H29" s="176">
        <v>1201918525</v>
      </c>
      <c r="I29" s="130">
        <v>101.65075</v>
      </c>
      <c r="J29" s="131">
        <v>1048248000</v>
      </c>
      <c r="K29" s="130">
        <v>101.65518</v>
      </c>
      <c r="L29" s="130" t="s">
        <v>5790</v>
      </c>
      <c r="M29" s="129">
        <v>355</v>
      </c>
      <c r="N29" s="133">
        <v>45350.625</v>
      </c>
    </row>
    <row r="30" spans="1:14" ht="20.25" customHeight="1">
      <c r="A30" s="129">
        <v>2273</v>
      </c>
      <c r="B30" s="130" t="s">
        <v>5792</v>
      </c>
      <c r="C30" s="130" t="s">
        <v>5793</v>
      </c>
      <c r="D30" s="130" t="s">
        <v>5713</v>
      </c>
      <c r="E30" s="130" t="s">
        <v>5709</v>
      </c>
      <c r="F30" s="131">
        <v>568698130</v>
      </c>
      <c r="G30" s="130" t="s">
        <v>5726</v>
      </c>
      <c r="H30" s="176">
        <v>571789957</v>
      </c>
      <c r="I30" s="130">
        <v>100.54366</v>
      </c>
      <c r="J30" s="131">
        <v>505581400</v>
      </c>
      <c r="K30" s="130">
        <v>100.54451</v>
      </c>
      <c r="L30" s="130" t="s">
        <v>1562</v>
      </c>
      <c r="M30" s="129">
        <v>662</v>
      </c>
      <c r="N30" s="133">
        <v>45350.458333333328</v>
      </c>
    </row>
    <row r="31" spans="1:14" ht="20.25" customHeight="1">
      <c r="A31" s="129">
        <v>2264</v>
      </c>
      <c r="B31" s="130" t="s">
        <v>5794</v>
      </c>
      <c r="C31" s="130" t="s">
        <v>5795</v>
      </c>
      <c r="D31" s="130" t="s">
        <v>5796</v>
      </c>
      <c r="E31" s="130" t="s">
        <v>5733</v>
      </c>
      <c r="F31" s="131">
        <v>598180000</v>
      </c>
      <c r="G31" s="130" t="s">
        <v>343</v>
      </c>
      <c r="H31" s="176">
        <v>593409575</v>
      </c>
      <c r="I31" s="130">
        <v>99.202510000000004</v>
      </c>
      <c r="J31" s="131">
        <v>526252932</v>
      </c>
      <c r="K31" s="130">
        <v>99.207719999999995</v>
      </c>
      <c r="L31" s="130" t="s">
        <v>5797</v>
      </c>
      <c r="M31" s="129">
        <v>679</v>
      </c>
      <c r="N31" s="133">
        <v>45349.604166666672</v>
      </c>
    </row>
    <row r="32" spans="1:14" ht="20.25" customHeight="1">
      <c r="A32" s="129">
        <v>2260</v>
      </c>
      <c r="B32" s="130" t="s">
        <v>5798</v>
      </c>
      <c r="C32" s="130" t="s">
        <v>5799</v>
      </c>
      <c r="D32" s="130" t="s">
        <v>5800</v>
      </c>
      <c r="E32" s="130" t="s">
        <v>5709</v>
      </c>
      <c r="F32" s="131">
        <v>772200000</v>
      </c>
      <c r="G32" s="130" t="s">
        <v>343</v>
      </c>
      <c r="H32" s="176">
        <v>760756075</v>
      </c>
      <c r="I32" s="130">
        <v>98.518010000000004</v>
      </c>
      <c r="J32" s="131">
        <v>671544255</v>
      </c>
      <c r="K32" s="130">
        <v>98.538600000000002</v>
      </c>
      <c r="L32" s="130" t="s">
        <v>5720</v>
      </c>
      <c r="M32" s="129">
        <v>80</v>
      </c>
      <c r="N32" s="133">
        <v>45349.576388888891</v>
      </c>
    </row>
    <row r="33" spans="1:14" ht="20.25" customHeight="1">
      <c r="A33" s="129">
        <v>2256</v>
      </c>
      <c r="B33" s="130" t="s">
        <v>5801</v>
      </c>
      <c r="C33" s="130" t="s">
        <v>5802</v>
      </c>
      <c r="D33" s="130" t="s">
        <v>5803</v>
      </c>
      <c r="E33" s="130" t="s">
        <v>5709</v>
      </c>
      <c r="F33" s="131">
        <v>653900000</v>
      </c>
      <c r="G33" s="130" t="s">
        <v>324</v>
      </c>
      <c r="H33" s="176">
        <v>656764125</v>
      </c>
      <c r="I33" s="130">
        <v>100.438</v>
      </c>
      <c r="J33" s="131">
        <v>580838700</v>
      </c>
      <c r="K33" s="130">
        <v>100.44071</v>
      </c>
      <c r="L33" s="130" t="s">
        <v>5785</v>
      </c>
      <c r="M33" s="129">
        <v>411</v>
      </c>
      <c r="N33" s="133">
        <v>45349.458333333328</v>
      </c>
    </row>
    <row r="34" spans="1:14" ht="20.25" customHeight="1">
      <c r="A34" s="129">
        <v>2242</v>
      </c>
      <c r="B34" s="130" t="s">
        <v>5804</v>
      </c>
      <c r="C34" s="130" t="s">
        <v>5358</v>
      </c>
      <c r="D34" s="130" t="s">
        <v>5728</v>
      </c>
      <c r="E34" s="130" t="s">
        <v>5709</v>
      </c>
      <c r="F34" s="131">
        <v>616810000</v>
      </c>
      <c r="G34" s="130" t="s">
        <v>343</v>
      </c>
      <c r="H34" s="176">
        <v>607180100</v>
      </c>
      <c r="I34" s="130">
        <v>98.438749999999999</v>
      </c>
      <c r="J34" s="131">
        <v>536516198</v>
      </c>
      <c r="K34" s="130">
        <v>98.443399999999997</v>
      </c>
      <c r="L34" s="130" t="s">
        <v>5419</v>
      </c>
      <c r="M34" s="129" t="s">
        <v>5805</v>
      </c>
      <c r="N34" s="133">
        <v>45349.458333333328</v>
      </c>
    </row>
    <row r="35" spans="1:14" ht="20.25" customHeight="1">
      <c r="A35" s="129">
        <v>2229</v>
      </c>
      <c r="B35" s="130" t="s">
        <v>5806</v>
      </c>
      <c r="C35" s="130" t="s">
        <v>5807</v>
      </c>
      <c r="D35" s="130" t="s">
        <v>5808</v>
      </c>
      <c r="E35" s="130" t="s">
        <v>5709</v>
      </c>
      <c r="F35" s="131">
        <v>766430000</v>
      </c>
      <c r="G35" s="130" t="s">
        <v>4950</v>
      </c>
      <c r="H35" s="176">
        <v>764178650</v>
      </c>
      <c r="I35" s="130">
        <v>99.706249999999997</v>
      </c>
      <c r="J35" s="131">
        <v>673958200</v>
      </c>
      <c r="K35" s="130">
        <v>99.708320000000001</v>
      </c>
      <c r="L35" s="130" t="s">
        <v>5738</v>
      </c>
      <c r="M35" s="129">
        <v>45</v>
      </c>
      <c r="N35" s="133">
        <v>45348.458333333328</v>
      </c>
    </row>
    <row r="36" spans="1:14" ht="20.25" customHeight="1">
      <c r="A36" s="129">
        <v>2200</v>
      </c>
      <c r="B36" s="130" t="s">
        <v>5809</v>
      </c>
      <c r="C36" s="130" t="s">
        <v>5810</v>
      </c>
      <c r="D36" s="130" t="s">
        <v>5811</v>
      </c>
      <c r="E36" s="130" t="s">
        <v>5711</v>
      </c>
      <c r="F36" s="131">
        <v>1243598000</v>
      </c>
      <c r="G36" s="130" t="s">
        <v>326</v>
      </c>
      <c r="H36" s="176">
        <v>1238185275</v>
      </c>
      <c r="I36" s="130">
        <v>99.564750000000004</v>
      </c>
      <c r="J36" s="131">
        <v>1084968530</v>
      </c>
      <c r="K36" s="130">
        <v>99.651200000000003</v>
      </c>
      <c r="L36" s="130" t="s">
        <v>1450</v>
      </c>
      <c r="M36" s="129">
        <v>53</v>
      </c>
      <c r="N36" s="133">
        <v>45344.458333333328</v>
      </c>
    </row>
    <row r="37" spans="1:14" ht="20.25" customHeight="1">
      <c r="A37" s="129">
        <v>2196</v>
      </c>
      <c r="B37" s="130" t="s">
        <v>5751</v>
      </c>
      <c r="C37" s="130" t="s">
        <v>5812</v>
      </c>
      <c r="D37" s="130" t="s">
        <v>5813</v>
      </c>
      <c r="E37" s="130" t="s">
        <v>5709</v>
      </c>
      <c r="F37" s="131">
        <v>692820000</v>
      </c>
      <c r="G37" s="130" t="s">
        <v>364</v>
      </c>
      <c r="H37" s="176">
        <v>690114600</v>
      </c>
      <c r="I37" s="130">
        <v>99.609499999999997</v>
      </c>
      <c r="J37" s="131">
        <v>612743900</v>
      </c>
      <c r="K37" s="130">
        <v>99.612200000000001</v>
      </c>
      <c r="L37" s="130" t="s">
        <v>5814</v>
      </c>
      <c r="M37" s="129">
        <v>404</v>
      </c>
      <c r="N37" s="133">
        <v>45343.625</v>
      </c>
    </row>
    <row r="38" spans="1:14" ht="20.25" customHeight="1">
      <c r="A38" s="129">
        <v>2176</v>
      </c>
      <c r="B38" s="130" t="s">
        <v>5815</v>
      </c>
      <c r="C38" s="130" t="s">
        <v>5816</v>
      </c>
      <c r="D38" s="130" t="s">
        <v>5753</v>
      </c>
      <c r="E38" s="130" t="s">
        <v>5709</v>
      </c>
      <c r="F38" s="131">
        <v>2074500000</v>
      </c>
      <c r="G38" s="130" t="s">
        <v>367</v>
      </c>
      <c r="H38" s="176">
        <v>2069873900</v>
      </c>
      <c r="I38" s="130">
        <v>99.777000000000001</v>
      </c>
      <c r="J38" s="131">
        <v>1812596000</v>
      </c>
      <c r="K38" s="130">
        <v>99.781580000000005</v>
      </c>
      <c r="L38" s="130" t="s">
        <v>5817</v>
      </c>
      <c r="M38" s="129">
        <v>391</v>
      </c>
      <c r="N38" s="133">
        <v>45342.458333333328</v>
      </c>
    </row>
    <row r="39" spans="1:14" ht="20.25" customHeight="1">
      <c r="A39" s="129">
        <v>2175</v>
      </c>
      <c r="B39" s="130" t="s">
        <v>5818</v>
      </c>
      <c r="C39" s="130" t="s">
        <v>5420</v>
      </c>
      <c r="D39" s="130" t="s">
        <v>5713</v>
      </c>
      <c r="E39" s="130" t="s">
        <v>5709</v>
      </c>
      <c r="F39" s="131">
        <v>1075888000</v>
      </c>
      <c r="G39" s="130" t="s">
        <v>353</v>
      </c>
      <c r="H39" s="176">
        <v>1075199475</v>
      </c>
      <c r="I39" s="130">
        <v>99.936000000000007</v>
      </c>
      <c r="J39" s="131">
        <v>951426209</v>
      </c>
      <c r="K39" s="130">
        <v>99.937259999999995</v>
      </c>
      <c r="L39" s="130" t="s">
        <v>5421</v>
      </c>
      <c r="M39" s="129">
        <v>887</v>
      </c>
      <c r="N39" s="133">
        <v>45341.666666666672</v>
      </c>
    </row>
    <row r="40" spans="1:14" ht="20.25" customHeight="1">
      <c r="A40" s="129">
        <v>2129</v>
      </c>
      <c r="B40" s="130" t="s">
        <v>5824</v>
      </c>
      <c r="C40" s="130" t="s">
        <v>5427</v>
      </c>
      <c r="D40" s="130" t="s">
        <v>5713</v>
      </c>
      <c r="E40" s="130" t="s">
        <v>5709</v>
      </c>
      <c r="F40" s="131">
        <v>1256438000</v>
      </c>
      <c r="G40" s="130" t="s">
        <v>568</v>
      </c>
      <c r="H40" s="176">
        <v>1245139525</v>
      </c>
      <c r="I40" s="130">
        <v>99.100750000000005</v>
      </c>
      <c r="J40" s="131">
        <v>1087825000</v>
      </c>
      <c r="K40" s="130">
        <v>99.110659999999996</v>
      </c>
      <c r="L40" s="130" t="s">
        <v>2666</v>
      </c>
      <c r="M40" s="129">
        <v>826</v>
      </c>
      <c r="N40" s="133">
        <v>45335.458333333328</v>
      </c>
    </row>
    <row r="41" spans="1:14" ht="20.25" customHeight="1">
      <c r="A41" s="129">
        <v>2128</v>
      </c>
      <c r="B41" s="130" t="s">
        <v>5825</v>
      </c>
      <c r="C41" s="130" t="s">
        <v>5424</v>
      </c>
      <c r="D41" s="130" t="s">
        <v>5735</v>
      </c>
      <c r="E41" s="130" t="s">
        <v>5711</v>
      </c>
      <c r="F41" s="131">
        <v>9528300000</v>
      </c>
      <c r="G41" s="130" t="s">
        <v>367</v>
      </c>
      <c r="H41" s="176">
        <v>9569986375</v>
      </c>
      <c r="I41" s="130">
        <v>100.4375</v>
      </c>
      <c r="J41" s="131">
        <v>8302927000</v>
      </c>
      <c r="K41" s="130">
        <v>100.44068</v>
      </c>
      <c r="L41" s="130" t="s">
        <v>5426</v>
      </c>
      <c r="M41" s="129">
        <v>436</v>
      </c>
      <c r="N41" s="133">
        <v>45335.458333333328</v>
      </c>
    </row>
    <row r="42" spans="1:14" ht="20.25" customHeight="1">
      <c r="A42" s="129">
        <v>2127</v>
      </c>
      <c r="B42" s="130" t="s">
        <v>5826</v>
      </c>
      <c r="C42" s="130" t="s">
        <v>5422</v>
      </c>
      <c r="D42" s="130" t="s">
        <v>5827</v>
      </c>
      <c r="E42" s="130" t="s">
        <v>5711</v>
      </c>
      <c r="F42" s="131">
        <v>10966692000</v>
      </c>
      <c r="G42" s="130" t="s">
        <v>367</v>
      </c>
      <c r="H42" s="176">
        <v>10894695700</v>
      </c>
      <c r="I42" s="130">
        <v>99.343500000000006</v>
      </c>
      <c r="J42" s="131">
        <v>9456494690</v>
      </c>
      <c r="K42" s="130">
        <v>99.347899999999996</v>
      </c>
      <c r="L42" s="130" t="s">
        <v>2748</v>
      </c>
      <c r="M42" s="129">
        <v>417</v>
      </c>
      <c r="N42" s="133">
        <v>45335.458333333328</v>
      </c>
    </row>
    <row r="43" spans="1:14" ht="20.25" customHeight="1">
      <c r="A43" s="129">
        <v>2112</v>
      </c>
      <c r="B43" s="130" t="s">
        <v>5828</v>
      </c>
      <c r="C43" s="130" t="s">
        <v>5329</v>
      </c>
      <c r="D43" s="130" t="s">
        <v>5829</v>
      </c>
      <c r="E43" s="130" t="s">
        <v>5709</v>
      </c>
      <c r="F43" s="131">
        <v>597520000</v>
      </c>
      <c r="G43" s="130" t="s">
        <v>501</v>
      </c>
      <c r="H43" s="176">
        <v>599535175</v>
      </c>
      <c r="I43" s="130">
        <v>100.33725</v>
      </c>
      <c r="J43" s="131">
        <v>529942200</v>
      </c>
      <c r="K43" s="130">
        <v>100.3403</v>
      </c>
      <c r="L43" s="130" t="s">
        <v>1520</v>
      </c>
      <c r="M43" s="129">
        <v>916</v>
      </c>
      <c r="N43" s="133">
        <v>45329.458333333328</v>
      </c>
    </row>
    <row r="44" spans="1:14" ht="20.25" customHeight="1">
      <c r="A44" s="129">
        <v>2108</v>
      </c>
      <c r="B44" s="130" t="s">
        <v>5830</v>
      </c>
      <c r="C44" s="130" t="s">
        <v>5303</v>
      </c>
      <c r="D44" s="130" t="s">
        <v>5831</v>
      </c>
      <c r="E44" s="130" t="s">
        <v>5709</v>
      </c>
      <c r="F44" s="131">
        <v>1001359000</v>
      </c>
      <c r="G44" s="130" t="s">
        <v>5305</v>
      </c>
      <c r="H44" s="176">
        <v>998883175</v>
      </c>
      <c r="I44" s="130">
        <v>99.752750000000006</v>
      </c>
      <c r="J44" s="131">
        <v>882809500</v>
      </c>
      <c r="K44" s="130">
        <v>99.7547</v>
      </c>
      <c r="L44" s="130" t="s">
        <v>5429</v>
      </c>
      <c r="M44" s="129">
        <v>806</v>
      </c>
      <c r="N44" s="133">
        <v>45328.666666666672</v>
      </c>
    </row>
    <row r="45" spans="1:14" ht="20.25" customHeight="1">
      <c r="A45" s="129">
        <v>2106</v>
      </c>
      <c r="B45" s="130" t="s">
        <v>5832</v>
      </c>
      <c r="C45" s="130" t="s">
        <v>5833</v>
      </c>
      <c r="D45" s="130" t="s">
        <v>5834</v>
      </c>
      <c r="E45" s="130" t="s">
        <v>5709</v>
      </c>
      <c r="F45" s="131">
        <v>996675000</v>
      </c>
      <c r="G45" s="130" t="s">
        <v>4950</v>
      </c>
      <c r="H45" s="176">
        <v>984318775</v>
      </c>
      <c r="I45" s="130">
        <v>98.760249999999999</v>
      </c>
      <c r="J45" s="131">
        <v>871973450</v>
      </c>
      <c r="K45" s="130">
        <v>98.943889999999996</v>
      </c>
      <c r="L45" s="130" t="s">
        <v>5835</v>
      </c>
      <c r="M45" s="129">
        <v>53</v>
      </c>
      <c r="N45" s="133">
        <v>45328.625</v>
      </c>
    </row>
    <row r="46" spans="1:14" ht="20.25" customHeight="1">
      <c r="A46" s="129">
        <v>2097</v>
      </c>
      <c r="B46" s="130" t="s">
        <v>5836</v>
      </c>
      <c r="C46" s="130" t="s">
        <v>5308</v>
      </c>
      <c r="D46" s="130" t="s">
        <v>5713</v>
      </c>
      <c r="E46" s="130" t="s">
        <v>5709</v>
      </c>
      <c r="F46" s="131">
        <v>620241000</v>
      </c>
      <c r="G46" s="130" t="s">
        <v>5305</v>
      </c>
      <c r="H46" s="176">
        <v>616687050</v>
      </c>
      <c r="I46" s="130">
        <v>99.427000000000007</v>
      </c>
      <c r="J46" s="131">
        <v>543843000</v>
      </c>
      <c r="K46" s="130">
        <v>99.429000000000002</v>
      </c>
      <c r="L46" s="130" t="s">
        <v>5434</v>
      </c>
      <c r="M46" s="129">
        <v>900</v>
      </c>
      <c r="N46" s="133">
        <v>45328.458333333328</v>
      </c>
    </row>
    <row r="47" spans="1:14" ht="20.25" customHeight="1">
      <c r="A47" s="129">
        <v>2094</v>
      </c>
      <c r="B47" s="130" t="s">
        <v>5839</v>
      </c>
      <c r="C47" s="130" t="s">
        <v>5840</v>
      </c>
      <c r="D47" s="130" t="s">
        <v>5713</v>
      </c>
      <c r="E47" s="130" t="s">
        <v>5733</v>
      </c>
      <c r="F47" s="131">
        <v>0</v>
      </c>
      <c r="G47" s="130" t="s">
        <v>5250</v>
      </c>
      <c r="H47" s="176">
        <v>0</v>
      </c>
      <c r="I47" s="130"/>
      <c r="J47" s="132"/>
      <c r="K47" s="130"/>
      <c r="L47" s="130" t="s">
        <v>5838</v>
      </c>
      <c r="M47" s="129"/>
      <c r="N47" s="133">
        <v>45327.708333333328</v>
      </c>
    </row>
    <row r="48" spans="1:14" ht="20.25" customHeight="1">
      <c r="A48" s="129">
        <v>2091</v>
      </c>
      <c r="B48" s="130" t="s">
        <v>5841</v>
      </c>
      <c r="C48" s="130" t="s">
        <v>5321</v>
      </c>
      <c r="D48" s="130" t="s">
        <v>5713</v>
      </c>
      <c r="E48" s="130" t="s">
        <v>5733</v>
      </c>
      <c r="F48" s="131"/>
      <c r="G48" s="130" t="s">
        <v>5323</v>
      </c>
      <c r="H48" s="176">
        <v>679600000</v>
      </c>
      <c r="I48" s="130"/>
      <c r="J48" s="131">
        <v>537900000</v>
      </c>
      <c r="K48" s="130"/>
      <c r="L48" s="130" t="s">
        <v>3651</v>
      </c>
      <c r="M48" s="129">
        <v>4</v>
      </c>
      <c r="N48" s="133">
        <v>45327.541666666672</v>
      </c>
    </row>
    <row r="49" spans="1:14" ht="20.25" customHeight="1">
      <c r="A49" s="129">
        <v>2090</v>
      </c>
      <c r="B49" s="130" t="s">
        <v>5842</v>
      </c>
      <c r="C49" s="130" t="s">
        <v>5299</v>
      </c>
      <c r="D49" s="130" t="s">
        <v>5713</v>
      </c>
      <c r="E49" s="130" t="s">
        <v>5709</v>
      </c>
      <c r="F49" s="131">
        <v>1012592000</v>
      </c>
      <c r="G49" s="130" t="s">
        <v>621</v>
      </c>
      <c r="H49" s="176">
        <v>1022457250</v>
      </c>
      <c r="I49" s="130">
        <v>100.97425</v>
      </c>
      <c r="J49" s="131">
        <v>902505245</v>
      </c>
      <c r="K49" s="130">
        <v>100.97629000000001</v>
      </c>
      <c r="L49" s="130" t="s">
        <v>2825</v>
      </c>
      <c r="M49" s="129">
        <v>892</v>
      </c>
      <c r="N49" s="133">
        <v>45327.458333333328</v>
      </c>
    </row>
    <row r="50" spans="1:14" ht="20.25" customHeight="1">
      <c r="A50" s="129">
        <v>2084</v>
      </c>
      <c r="B50" s="130" t="s">
        <v>5843</v>
      </c>
      <c r="C50" s="130" t="s">
        <v>5312</v>
      </c>
      <c r="D50" s="130" t="s">
        <v>5844</v>
      </c>
      <c r="E50" s="130" t="s">
        <v>5709</v>
      </c>
      <c r="F50" s="131">
        <v>694034000</v>
      </c>
      <c r="G50" s="130" t="s">
        <v>5314</v>
      </c>
      <c r="H50" s="176">
        <v>691967575</v>
      </c>
      <c r="I50" s="130">
        <v>99.702250000000006</v>
      </c>
      <c r="J50" s="131">
        <v>610840200</v>
      </c>
      <c r="K50" s="130">
        <v>99.704189999999997</v>
      </c>
      <c r="L50" s="130" t="s">
        <v>4085</v>
      </c>
      <c r="M50" s="129">
        <v>872</v>
      </c>
      <c r="N50" s="133">
        <v>45323.458333333328</v>
      </c>
    </row>
    <row r="51" spans="1:14" ht="20.25" customHeight="1">
      <c r="A51" s="129">
        <v>2083</v>
      </c>
      <c r="B51" s="130" t="s">
        <v>5845</v>
      </c>
      <c r="C51" s="130" t="s">
        <v>5317</v>
      </c>
      <c r="D51" s="130" t="s">
        <v>5844</v>
      </c>
      <c r="E51" s="130" t="s">
        <v>5709</v>
      </c>
      <c r="F51" s="131">
        <v>701827000</v>
      </c>
      <c r="G51" s="130" t="s">
        <v>5314</v>
      </c>
      <c r="H51" s="176">
        <v>701806000</v>
      </c>
      <c r="I51" s="130">
        <v>99.997</v>
      </c>
      <c r="J51" s="131">
        <v>617552900</v>
      </c>
      <c r="K51" s="130">
        <v>99.999989999999997</v>
      </c>
      <c r="L51" s="130" t="s">
        <v>5572</v>
      </c>
      <c r="M51" s="129">
        <v>850</v>
      </c>
      <c r="N51" s="133">
        <v>45323.458333333328</v>
      </c>
    </row>
    <row r="52" spans="1:14" ht="20.25" customHeight="1">
      <c r="A52" s="129">
        <v>2080</v>
      </c>
      <c r="B52" s="130" t="s">
        <v>5846</v>
      </c>
      <c r="C52" s="130" t="s">
        <v>5436</v>
      </c>
      <c r="D52" s="130" t="s">
        <v>5847</v>
      </c>
      <c r="E52" s="130" t="s">
        <v>5709</v>
      </c>
      <c r="F52" s="131">
        <v>577350000</v>
      </c>
      <c r="G52" s="130" t="s">
        <v>343</v>
      </c>
      <c r="H52" s="176">
        <v>571892650</v>
      </c>
      <c r="I52" s="130">
        <v>99.054749999999999</v>
      </c>
      <c r="J52" s="131">
        <v>505591835</v>
      </c>
      <c r="K52" s="130">
        <v>99.057950000000005</v>
      </c>
      <c r="L52" s="130" t="s">
        <v>5438</v>
      </c>
      <c r="M52" s="129">
        <v>580</v>
      </c>
      <c r="N52" s="133">
        <v>45322.458333333328</v>
      </c>
    </row>
    <row r="53" spans="1:14" ht="20.25" customHeight="1">
      <c r="A53" s="129">
        <v>2077</v>
      </c>
      <c r="B53" s="130" t="s">
        <v>5848</v>
      </c>
      <c r="C53" s="130" t="s">
        <v>5849</v>
      </c>
      <c r="D53" s="130" t="s">
        <v>5850</v>
      </c>
      <c r="E53" s="130" t="s">
        <v>5709</v>
      </c>
      <c r="F53" s="131">
        <v>1914192000</v>
      </c>
      <c r="G53" s="130" t="s">
        <v>5820</v>
      </c>
      <c r="H53" s="176">
        <v>1919624000</v>
      </c>
      <c r="I53" s="130">
        <v>100.28377</v>
      </c>
      <c r="J53" s="131">
        <v>1676441770</v>
      </c>
      <c r="K53" s="130">
        <v>100.29249</v>
      </c>
      <c r="L53" s="130" t="s">
        <v>5742</v>
      </c>
      <c r="M53" s="129">
        <v>82</v>
      </c>
      <c r="N53" s="133">
        <v>45321.590277777781</v>
      </c>
    </row>
    <row r="54" spans="1:14" ht="20.25" customHeight="1">
      <c r="A54" s="129">
        <v>2076</v>
      </c>
      <c r="B54" s="130" t="s">
        <v>5851</v>
      </c>
      <c r="C54" s="130" t="s">
        <v>5291</v>
      </c>
      <c r="D54" s="130" t="s">
        <v>5852</v>
      </c>
      <c r="E54" s="130" t="s">
        <v>5733</v>
      </c>
      <c r="F54" s="131">
        <v>693880000</v>
      </c>
      <c r="G54" s="130" t="s">
        <v>5293</v>
      </c>
      <c r="H54" s="176">
        <v>681365900</v>
      </c>
      <c r="I54" s="130">
        <v>98.1965</v>
      </c>
      <c r="J54" s="131">
        <v>537900000</v>
      </c>
      <c r="K54" s="130">
        <v>100</v>
      </c>
      <c r="L54" s="130" t="s">
        <v>5853</v>
      </c>
      <c r="M54" s="129">
        <v>3</v>
      </c>
      <c r="N54" s="133">
        <v>45321.541666666672</v>
      </c>
    </row>
    <row r="55" spans="1:14" ht="20.25" customHeight="1">
      <c r="A55" s="129">
        <v>2075</v>
      </c>
      <c r="B55" s="130" t="s">
        <v>5854</v>
      </c>
      <c r="C55" s="130" t="s">
        <v>5280</v>
      </c>
      <c r="D55" s="130" t="s">
        <v>5855</v>
      </c>
      <c r="E55" s="130" t="s">
        <v>5709</v>
      </c>
      <c r="F55" s="131">
        <v>668909000</v>
      </c>
      <c r="G55" s="130" t="s">
        <v>367</v>
      </c>
      <c r="H55" s="176">
        <v>665230050</v>
      </c>
      <c r="I55" s="130">
        <v>99.45</v>
      </c>
      <c r="J55" s="131">
        <v>587765000</v>
      </c>
      <c r="K55" s="130">
        <v>99.452719999999999</v>
      </c>
      <c r="L55" s="130" t="s">
        <v>5445</v>
      </c>
      <c r="M55" s="129">
        <v>888</v>
      </c>
      <c r="N55" s="133">
        <v>45321.458333333328</v>
      </c>
    </row>
    <row r="56" spans="1:14" ht="20.25" customHeight="1">
      <c r="A56" s="129">
        <v>2073</v>
      </c>
      <c r="B56" s="130" t="s">
        <v>5856</v>
      </c>
      <c r="C56" s="130" t="s">
        <v>5443</v>
      </c>
      <c r="D56" s="130" t="s">
        <v>5713</v>
      </c>
      <c r="E56" s="130" t="s">
        <v>5709</v>
      </c>
      <c r="F56" s="131">
        <v>2439300000</v>
      </c>
      <c r="G56" s="130" t="s">
        <v>5285</v>
      </c>
      <c r="H56" s="176">
        <v>2430305125</v>
      </c>
      <c r="I56" s="130">
        <v>99.631249999999994</v>
      </c>
      <c r="J56" s="131">
        <v>2119280460</v>
      </c>
      <c r="K56" s="130">
        <v>99.641750000000002</v>
      </c>
      <c r="L56" s="130" t="s">
        <v>2721</v>
      </c>
      <c r="M56" s="129">
        <v>772</v>
      </c>
      <c r="N56" s="133">
        <v>45321.458333333328</v>
      </c>
    </row>
    <row r="57" spans="1:14" ht="20.25" customHeight="1">
      <c r="A57" s="129">
        <v>2063</v>
      </c>
      <c r="B57" s="130" t="s">
        <v>5858</v>
      </c>
      <c r="C57" s="130" t="s">
        <v>5288</v>
      </c>
      <c r="D57" s="130" t="s">
        <v>5713</v>
      </c>
      <c r="E57" s="130" t="s">
        <v>5733</v>
      </c>
      <c r="F57" s="131">
        <v>6136995000</v>
      </c>
      <c r="G57" s="130" t="s">
        <v>5075</v>
      </c>
      <c r="H57" s="176">
        <v>6214766125</v>
      </c>
      <c r="I57" s="130">
        <v>101.26725</v>
      </c>
      <c r="J57" s="131">
        <v>5364732200</v>
      </c>
      <c r="K57" s="130">
        <v>101.33879</v>
      </c>
      <c r="L57" s="130" t="s">
        <v>1246</v>
      </c>
      <c r="M57" s="129">
        <v>247</v>
      </c>
      <c r="N57" s="133">
        <v>45317.541666666672</v>
      </c>
    </row>
    <row r="58" spans="1:14" ht="20.25" customHeight="1">
      <c r="A58" s="129">
        <v>2062</v>
      </c>
      <c r="B58" s="130" t="s">
        <v>5859</v>
      </c>
      <c r="C58" s="130" t="s">
        <v>5263</v>
      </c>
      <c r="D58" s="130" t="s">
        <v>5713</v>
      </c>
      <c r="E58" s="130" t="s">
        <v>5709</v>
      </c>
      <c r="F58" s="131">
        <v>558368600</v>
      </c>
      <c r="G58" s="130" t="s">
        <v>326</v>
      </c>
      <c r="H58" s="176">
        <v>555289250</v>
      </c>
      <c r="I58" s="130">
        <v>99.448499999999996</v>
      </c>
      <c r="J58" s="131">
        <v>489343236</v>
      </c>
      <c r="K58" s="130">
        <v>99.449489999999997</v>
      </c>
      <c r="L58" s="130" t="s">
        <v>5449</v>
      </c>
      <c r="M58" s="129">
        <v>751</v>
      </c>
      <c r="N58" s="133">
        <v>45317.458333333328</v>
      </c>
    </row>
    <row r="59" spans="1:14" ht="20.25" customHeight="1">
      <c r="A59" s="129">
        <v>2061</v>
      </c>
      <c r="B59" s="130" t="s">
        <v>5860</v>
      </c>
      <c r="C59" s="130" t="s">
        <v>5861</v>
      </c>
      <c r="D59" s="130" t="s">
        <v>5862</v>
      </c>
      <c r="E59" s="130" t="s">
        <v>5746</v>
      </c>
      <c r="F59" s="131">
        <v>3950892450</v>
      </c>
      <c r="G59" s="130" t="s">
        <v>332</v>
      </c>
      <c r="H59" s="176">
        <v>3926140150</v>
      </c>
      <c r="I59" s="130">
        <v>99.373500000000007</v>
      </c>
      <c r="J59" s="131">
        <v>3435242000</v>
      </c>
      <c r="K59" s="130">
        <v>99.389979999999994</v>
      </c>
      <c r="L59" s="130" t="s">
        <v>3202</v>
      </c>
      <c r="M59" s="129">
        <v>343</v>
      </c>
      <c r="N59" s="133">
        <v>45317.458333333328</v>
      </c>
    </row>
    <row r="60" spans="1:14" ht="20.25" customHeight="1">
      <c r="A60" s="129">
        <v>2049</v>
      </c>
      <c r="B60" s="130" t="s">
        <v>5863</v>
      </c>
      <c r="C60" s="130" t="s">
        <v>5864</v>
      </c>
      <c r="D60" s="130" t="s">
        <v>5865</v>
      </c>
      <c r="E60" s="130" t="s">
        <v>5709</v>
      </c>
      <c r="F60" s="131">
        <v>727979223</v>
      </c>
      <c r="G60" s="130" t="s">
        <v>5866</v>
      </c>
      <c r="H60" s="176">
        <v>724139175</v>
      </c>
      <c r="I60" s="130">
        <v>99.472499999999997</v>
      </c>
      <c r="J60" s="131">
        <v>639687330</v>
      </c>
      <c r="K60" s="130">
        <v>99.473799999999997</v>
      </c>
      <c r="L60" s="130" t="s">
        <v>5867</v>
      </c>
      <c r="M60" s="129">
        <v>122</v>
      </c>
      <c r="N60" s="133">
        <v>45313.625</v>
      </c>
    </row>
    <row r="61" spans="1:14" ht="20.25" customHeight="1">
      <c r="A61" s="136">
        <v>2032</v>
      </c>
      <c r="B61" s="135" t="s">
        <v>5869</v>
      </c>
      <c r="C61" s="135" t="s">
        <v>5870</v>
      </c>
      <c r="D61" s="135" t="s">
        <v>5871</v>
      </c>
      <c r="E61" s="135" t="s">
        <v>5709</v>
      </c>
      <c r="F61" s="138">
        <v>1074552000</v>
      </c>
      <c r="G61" s="135" t="s">
        <v>5714</v>
      </c>
      <c r="H61" s="177" t="s">
        <v>5872</v>
      </c>
      <c r="I61" s="135">
        <v>99.674499999999995</v>
      </c>
      <c r="J61" s="137" t="s">
        <v>5873</v>
      </c>
      <c r="K61" s="135">
        <v>99.675039999999996</v>
      </c>
      <c r="L61" s="135" t="s">
        <v>3501</v>
      </c>
      <c r="M61" s="136">
        <v>748</v>
      </c>
      <c r="N61" s="139">
        <v>45307.625</v>
      </c>
    </row>
    <row r="62" spans="1:14" ht="20.25" customHeight="1">
      <c r="A62" s="136">
        <v>2031</v>
      </c>
      <c r="B62" s="135" t="s">
        <v>5874</v>
      </c>
      <c r="C62" s="135" t="s">
        <v>5270</v>
      </c>
      <c r="D62" s="135" t="s">
        <v>5713</v>
      </c>
      <c r="E62" s="135" t="s">
        <v>5709</v>
      </c>
      <c r="F62" s="138">
        <v>1352654000</v>
      </c>
      <c r="G62" s="135" t="s">
        <v>5067</v>
      </c>
      <c r="H62" s="177" t="s">
        <v>5875</v>
      </c>
      <c r="I62" s="135">
        <v>99.337000000000003</v>
      </c>
      <c r="J62" s="137" t="s">
        <v>5876</v>
      </c>
      <c r="K62" s="135">
        <v>99.344999999999999</v>
      </c>
      <c r="L62" s="135" t="s">
        <v>5450</v>
      </c>
      <c r="M62" s="136">
        <v>846</v>
      </c>
      <c r="N62" s="139">
        <v>45307.5</v>
      </c>
    </row>
    <row r="63" spans="1:14" ht="20.25" customHeight="1">
      <c r="A63" s="136">
        <v>2028</v>
      </c>
      <c r="B63" s="135" t="s">
        <v>5877</v>
      </c>
      <c r="C63" s="135" t="s">
        <v>5878</v>
      </c>
      <c r="D63" s="135" t="s">
        <v>5871</v>
      </c>
      <c r="E63" s="135" t="s">
        <v>5709</v>
      </c>
      <c r="F63" s="138">
        <v>848661000</v>
      </c>
      <c r="G63" s="135" t="s">
        <v>5506</v>
      </c>
      <c r="H63" s="177" t="s">
        <v>5879</v>
      </c>
      <c r="I63" s="135">
        <v>100.539</v>
      </c>
      <c r="J63" s="137" t="s">
        <v>5880</v>
      </c>
      <c r="K63" s="135">
        <v>100.54221</v>
      </c>
      <c r="L63" s="135" t="s">
        <v>5881</v>
      </c>
      <c r="M63" s="136">
        <v>754</v>
      </c>
      <c r="N63" s="139">
        <v>45307.458333333328</v>
      </c>
    </row>
    <row r="64" spans="1:14" ht="20.25" customHeight="1">
      <c r="A64" s="136">
        <v>2027</v>
      </c>
      <c r="B64" s="135" t="s">
        <v>5882</v>
      </c>
      <c r="C64" s="135" t="s">
        <v>5597</v>
      </c>
      <c r="D64" s="135" t="s">
        <v>5883</v>
      </c>
      <c r="E64" s="135" t="s">
        <v>5709</v>
      </c>
      <c r="F64" s="138">
        <v>1850295370</v>
      </c>
      <c r="G64" s="135" t="s">
        <v>332</v>
      </c>
      <c r="H64" s="177" t="s">
        <v>5884</v>
      </c>
      <c r="I64" s="135">
        <v>100.729</v>
      </c>
      <c r="J64" s="137" t="s">
        <v>5885</v>
      </c>
      <c r="K64" s="135">
        <v>100.81075</v>
      </c>
      <c r="L64" s="135" t="s">
        <v>3688</v>
      </c>
      <c r="M64" s="136">
        <v>24</v>
      </c>
      <c r="N64" s="139">
        <v>45307.458333333328</v>
      </c>
    </row>
    <row r="65" spans="1:14" ht="20.25" customHeight="1">
      <c r="A65" s="136">
        <v>2026</v>
      </c>
      <c r="B65" s="135" t="s">
        <v>5886</v>
      </c>
      <c r="C65" s="135" t="s">
        <v>5887</v>
      </c>
      <c r="D65" s="135" t="s">
        <v>5888</v>
      </c>
      <c r="E65" s="135" t="s">
        <v>5711</v>
      </c>
      <c r="F65" s="138">
        <v>1471000000</v>
      </c>
      <c r="G65" s="135" t="s">
        <v>434</v>
      </c>
      <c r="H65" s="177" t="s">
        <v>5889</v>
      </c>
      <c r="I65" s="135">
        <v>101.06925</v>
      </c>
      <c r="J65" s="137" t="s">
        <v>5890</v>
      </c>
      <c r="K65" s="135">
        <v>101.11762</v>
      </c>
      <c r="L65" s="135" t="s">
        <v>3281</v>
      </c>
      <c r="M65" s="136">
        <v>101</v>
      </c>
      <c r="N65" s="139">
        <v>45306.5</v>
      </c>
    </row>
    <row r="66" spans="1:14" ht="20.25" customHeight="1">
      <c r="A66" s="136">
        <v>2023</v>
      </c>
      <c r="B66" s="135" t="s">
        <v>5891</v>
      </c>
      <c r="C66" s="135" t="s">
        <v>5209</v>
      </c>
      <c r="D66" s="135" t="s">
        <v>5713</v>
      </c>
      <c r="E66" s="135" t="s">
        <v>5709</v>
      </c>
      <c r="F66" s="138">
        <v>1877618000</v>
      </c>
      <c r="G66" s="135" t="s">
        <v>5211</v>
      </c>
      <c r="H66" s="177" t="s">
        <v>5892</v>
      </c>
      <c r="I66" s="135">
        <v>100.40825</v>
      </c>
      <c r="J66" s="137" t="s">
        <v>5893</v>
      </c>
      <c r="K66" s="135">
        <v>100.41019</v>
      </c>
      <c r="L66" s="135" t="s">
        <v>2708</v>
      </c>
      <c r="M66" s="136">
        <v>840</v>
      </c>
      <c r="N66" s="139">
        <v>45301.625</v>
      </c>
    </row>
    <row r="67" spans="1:14" ht="20.25" customHeight="1">
      <c r="A67" s="136">
        <v>2022</v>
      </c>
      <c r="B67" s="135" t="s">
        <v>5894</v>
      </c>
      <c r="C67" s="135" t="s">
        <v>5214</v>
      </c>
      <c r="D67" s="135" t="s">
        <v>5713</v>
      </c>
      <c r="E67" s="135" t="s">
        <v>5709</v>
      </c>
      <c r="F67" s="138">
        <v>565697000</v>
      </c>
      <c r="G67" s="135" t="s">
        <v>543</v>
      </c>
      <c r="H67" s="177" t="s">
        <v>5895</v>
      </c>
      <c r="I67" s="135">
        <v>99.656009999999995</v>
      </c>
      <c r="J67" s="137" t="s">
        <v>5896</v>
      </c>
      <c r="K67" s="135">
        <v>99.657259999999994</v>
      </c>
      <c r="L67" s="135" t="s">
        <v>5457</v>
      </c>
      <c r="M67" s="136">
        <v>854</v>
      </c>
      <c r="N67" s="139">
        <v>45301.458333333328</v>
      </c>
    </row>
    <row r="68" spans="1:14" ht="20.25" customHeight="1">
      <c r="A68" s="136">
        <v>2021</v>
      </c>
      <c r="B68" s="135" t="s">
        <v>5897</v>
      </c>
      <c r="C68" s="135" t="s">
        <v>5223</v>
      </c>
      <c r="D68" s="135" t="s">
        <v>5713</v>
      </c>
      <c r="E68" s="135" t="s">
        <v>5709</v>
      </c>
      <c r="F68" s="138">
        <v>971076000</v>
      </c>
      <c r="G68" s="135" t="s">
        <v>5225</v>
      </c>
      <c r="H68" s="177" t="s">
        <v>5898</v>
      </c>
      <c r="I68" s="135">
        <v>99.955749999999995</v>
      </c>
      <c r="J68" s="137" t="s">
        <v>5899</v>
      </c>
      <c r="K68" s="135">
        <v>99.955799999999996</v>
      </c>
      <c r="L68" s="135" t="s">
        <v>5456</v>
      </c>
      <c r="M68" s="136">
        <v>887</v>
      </c>
      <c r="N68" s="139">
        <v>45301.458333333328</v>
      </c>
    </row>
    <row r="69" spans="1:14" ht="20.25" customHeight="1">
      <c r="A69" s="136">
        <v>2017</v>
      </c>
      <c r="B69" s="135" t="s">
        <v>5900</v>
      </c>
      <c r="C69" s="135" t="s">
        <v>5218</v>
      </c>
      <c r="D69" s="135" t="s">
        <v>5901</v>
      </c>
      <c r="E69" s="135" t="s">
        <v>5709</v>
      </c>
      <c r="F69" s="138">
        <v>562900000</v>
      </c>
      <c r="G69" s="135" t="s">
        <v>5220</v>
      </c>
      <c r="H69" s="177" t="s">
        <v>5902</v>
      </c>
      <c r="I69" s="135">
        <v>100.94074999999999</v>
      </c>
      <c r="J69" s="137" t="s">
        <v>5903</v>
      </c>
      <c r="K69" s="135">
        <v>100.9423</v>
      </c>
      <c r="L69" s="135" t="s">
        <v>5458</v>
      </c>
      <c r="M69" s="136" t="s">
        <v>5904</v>
      </c>
      <c r="N69" s="139">
        <v>45300.458333333328</v>
      </c>
    </row>
    <row r="70" spans="1:14" ht="20.25" customHeight="1">
      <c r="A70" s="136">
        <v>2014</v>
      </c>
      <c r="B70" s="135" t="s">
        <v>5905</v>
      </c>
      <c r="C70" s="135" t="s">
        <v>5906</v>
      </c>
      <c r="D70" s="135" t="s">
        <v>5871</v>
      </c>
      <c r="E70" s="135" t="s">
        <v>5709</v>
      </c>
      <c r="F70" s="138">
        <v>763399000</v>
      </c>
      <c r="G70" s="135" t="s">
        <v>5907</v>
      </c>
      <c r="H70" s="177" t="s">
        <v>5908</v>
      </c>
      <c r="I70" s="135">
        <v>99.596999999999994</v>
      </c>
      <c r="J70" s="137" t="s">
        <v>5909</v>
      </c>
      <c r="K70" s="135">
        <v>99.599209999999999</v>
      </c>
      <c r="L70" s="135" t="s">
        <v>5910</v>
      </c>
      <c r="M70" s="136">
        <v>792</v>
      </c>
      <c r="N70" s="139">
        <v>45299.541666666672</v>
      </c>
    </row>
    <row r="71" spans="1:14" ht="20.25" customHeight="1">
      <c r="A71" s="136">
        <v>2013</v>
      </c>
      <c r="B71" s="135" t="s">
        <v>5911</v>
      </c>
      <c r="C71" s="135" t="s">
        <v>5228</v>
      </c>
      <c r="D71" s="135" t="s">
        <v>5901</v>
      </c>
      <c r="E71" s="135" t="s">
        <v>5709</v>
      </c>
      <c r="F71" s="138">
        <v>1162910000</v>
      </c>
      <c r="G71" s="135" t="s">
        <v>5230</v>
      </c>
      <c r="H71" s="177" t="s">
        <v>5912</v>
      </c>
      <c r="I71" s="135">
        <v>99.149749999999997</v>
      </c>
      <c r="J71" s="137" t="s">
        <v>5913</v>
      </c>
      <c r="K71" s="135">
        <v>99.151979999999995</v>
      </c>
      <c r="L71" s="135" t="s">
        <v>4160</v>
      </c>
      <c r="M71" s="136">
        <v>948</v>
      </c>
      <c r="N71" s="139">
        <v>45299.458333333328</v>
      </c>
    </row>
    <row r="72" spans="1:14" ht="20.25" customHeight="1">
      <c r="A72" s="136">
        <v>2012</v>
      </c>
      <c r="B72" s="135" t="s">
        <v>5914</v>
      </c>
      <c r="C72" s="135" t="s">
        <v>5243</v>
      </c>
      <c r="D72" s="135" t="s">
        <v>5713</v>
      </c>
      <c r="E72" s="135" t="s">
        <v>5709</v>
      </c>
      <c r="F72" s="138">
        <v>1127551000</v>
      </c>
      <c r="G72" s="135" t="s">
        <v>5245</v>
      </c>
      <c r="H72" s="177" t="s">
        <v>5915</v>
      </c>
      <c r="I72" s="135">
        <v>99.133750000000006</v>
      </c>
      <c r="J72" s="137" t="s">
        <v>5916</v>
      </c>
      <c r="K72" s="135">
        <v>99.140529999999998</v>
      </c>
      <c r="L72" s="135" t="s">
        <v>2876</v>
      </c>
      <c r="M72" s="136">
        <v>861</v>
      </c>
      <c r="N72" s="139">
        <v>45299.458333333328</v>
      </c>
    </row>
    <row r="73" spans="1:14" ht="20.25" customHeight="1">
      <c r="A73" s="136">
        <v>2011</v>
      </c>
      <c r="B73" s="135" t="s">
        <v>5917</v>
      </c>
      <c r="C73" s="135" t="s">
        <v>5238</v>
      </c>
      <c r="D73" s="135" t="s">
        <v>5713</v>
      </c>
      <c r="E73" s="135" t="s">
        <v>5709</v>
      </c>
      <c r="F73" s="138">
        <v>1030265000</v>
      </c>
      <c r="G73" s="135" t="s">
        <v>5240</v>
      </c>
      <c r="H73" s="177" t="s">
        <v>5918</v>
      </c>
      <c r="I73" s="135">
        <v>100.789</v>
      </c>
      <c r="J73" s="137" t="s">
        <v>5919</v>
      </c>
      <c r="K73" s="135">
        <v>100.79088</v>
      </c>
      <c r="L73" s="135" t="s">
        <v>5460</v>
      </c>
      <c r="M73" s="136">
        <v>895</v>
      </c>
      <c r="N73" s="139">
        <v>45299.458333333328</v>
      </c>
    </row>
    <row r="74" spans="1:14" ht="20.25" customHeight="1">
      <c r="A74" s="136">
        <v>2010</v>
      </c>
      <c r="B74" s="135" t="s">
        <v>5920</v>
      </c>
      <c r="C74" s="135" t="s">
        <v>5233</v>
      </c>
      <c r="D74" s="135" t="s">
        <v>5921</v>
      </c>
      <c r="E74" s="135" t="s">
        <v>5709</v>
      </c>
      <c r="F74" s="138">
        <v>857256000</v>
      </c>
      <c r="G74" s="135" t="s">
        <v>5235</v>
      </c>
      <c r="H74" s="177" t="s">
        <v>5922</v>
      </c>
      <c r="I74" s="135">
        <v>99.163250000000005</v>
      </c>
      <c r="J74" s="137" t="s">
        <v>5923</v>
      </c>
      <c r="K74" s="135">
        <v>99.176389999999998</v>
      </c>
      <c r="L74" s="135" t="s">
        <v>3135</v>
      </c>
      <c r="M74" s="136">
        <v>871</v>
      </c>
      <c r="N74" s="139">
        <v>45296.666666666672</v>
      </c>
    </row>
    <row r="75" spans="1:14" ht="20.25" customHeight="1">
      <c r="A75" s="136">
        <v>2009</v>
      </c>
      <c r="B75" s="135" t="s">
        <v>5924</v>
      </c>
      <c r="C75" s="135" t="s">
        <v>5169</v>
      </c>
      <c r="D75" s="135" t="s">
        <v>5925</v>
      </c>
      <c r="E75" s="135" t="s">
        <v>5709</v>
      </c>
      <c r="F75" s="138">
        <v>3330993000</v>
      </c>
      <c r="G75" s="135" t="s">
        <v>326</v>
      </c>
      <c r="H75" s="177" t="s">
        <v>5926</v>
      </c>
      <c r="I75" s="135">
        <v>100.40675</v>
      </c>
      <c r="J75" s="137" t="s">
        <v>5927</v>
      </c>
      <c r="K75" s="135">
        <v>100.42993</v>
      </c>
      <c r="L75" s="135" t="s">
        <v>5600</v>
      </c>
      <c r="M75" s="136">
        <v>153</v>
      </c>
      <c r="N75" s="139">
        <v>45296.541666666672</v>
      </c>
    </row>
    <row r="76" spans="1:14" ht="20.25" customHeight="1">
      <c r="A76" s="136">
        <v>2008</v>
      </c>
      <c r="B76" s="135" t="s">
        <v>5928</v>
      </c>
      <c r="C76" s="135" t="s">
        <v>5138</v>
      </c>
      <c r="D76" s="135" t="s">
        <v>5713</v>
      </c>
      <c r="E76" s="135" t="s">
        <v>5709</v>
      </c>
      <c r="F76" s="138">
        <v>1450922000</v>
      </c>
      <c r="G76" s="135" t="s">
        <v>5140</v>
      </c>
      <c r="H76" s="177" t="s">
        <v>5929</v>
      </c>
      <c r="I76" s="135">
        <v>100.4025</v>
      </c>
      <c r="J76" s="137" t="s">
        <v>5930</v>
      </c>
      <c r="K76" s="135">
        <v>100.40629</v>
      </c>
      <c r="L76" s="135" t="s">
        <v>5463</v>
      </c>
      <c r="M76" s="136">
        <v>841</v>
      </c>
      <c r="N76" s="139">
        <v>45296.458333333328</v>
      </c>
    </row>
    <row r="77" spans="1:14" ht="20.25" customHeight="1">
      <c r="A77" s="136">
        <v>2006</v>
      </c>
      <c r="B77" s="135" t="s">
        <v>5931</v>
      </c>
      <c r="C77" s="135" t="s">
        <v>5052</v>
      </c>
      <c r="D77" s="135" t="s">
        <v>5932</v>
      </c>
      <c r="E77" s="135" t="s">
        <v>5709</v>
      </c>
      <c r="F77" s="138">
        <v>4680585000</v>
      </c>
      <c r="G77" s="135" t="s">
        <v>322</v>
      </c>
      <c r="H77" s="177" t="s">
        <v>5933</v>
      </c>
      <c r="I77" s="135">
        <v>99.501499999999993</v>
      </c>
      <c r="J77" s="137" t="s">
        <v>5934</v>
      </c>
      <c r="K77" s="135">
        <v>99.518240000000006</v>
      </c>
      <c r="L77" s="135" t="s">
        <v>1757</v>
      </c>
      <c r="M77" s="136">
        <v>177</v>
      </c>
      <c r="N77" s="139">
        <v>45296.458333333328</v>
      </c>
    </row>
    <row r="78" spans="1:14" ht="20.25" customHeight="1">
      <c r="A78" s="136">
        <v>2001</v>
      </c>
      <c r="B78" s="135" t="s">
        <v>5935</v>
      </c>
      <c r="C78" s="135" t="s">
        <v>5936</v>
      </c>
      <c r="D78" s="135" t="s">
        <v>5937</v>
      </c>
      <c r="E78" s="135" t="s">
        <v>5709</v>
      </c>
      <c r="F78" s="138">
        <v>1107430000</v>
      </c>
      <c r="G78" s="135" t="s">
        <v>343</v>
      </c>
      <c r="H78" s="177" t="s">
        <v>5938</v>
      </c>
      <c r="I78" s="135">
        <v>99.816749999999999</v>
      </c>
      <c r="J78" s="137" t="s">
        <v>5939</v>
      </c>
      <c r="K78" s="135">
        <v>99.818759999999997</v>
      </c>
      <c r="L78" s="135" t="s">
        <v>5940</v>
      </c>
      <c r="M78" s="136">
        <v>280</v>
      </c>
      <c r="N78" s="139">
        <v>45295.625</v>
      </c>
    </row>
    <row r="79" spans="1:14" ht="20.25" customHeight="1">
      <c r="A79" s="136">
        <v>1997</v>
      </c>
      <c r="B79" s="135" t="s">
        <v>5941</v>
      </c>
      <c r="C79" s="135" t="s">
        <v>5146</v>
      </c>
      <c r="D79" s="135" t="s">
        <v>5713</v>
      </c>
      <c r="E79" s="135" t="s">
        <v>5709</v>
      </c>
      <c r="F79" s="138">
        <v>7613507000</v>
      </c>
      <c r="G79" s="135" t="s">
        <v>501</v>
      </c>
      <c r="H79" s="177" t="s">
        <v>5942</v>
      </c>
      <c r="I79" s="135">
        <v>100.58775</v>
      </c>
      <c r="J79" s="137" t="s">
        <v>5943</v>
      </c>
      <c r="K79" s="135">
        <v>100.5885</v>
      </c>
      <c r="L79" s="135" t="s">
        <v>1521</v>
      </c>
      <c r="M79" s="136">
        <v>442</v>
      </c>
      <c r="N79" s="139">
        <v>45295.458333333328</v>
      </c>
    </row>
    <row r="80" spans="1:14" ht="20.25" customHeight="1">
      <c r="A80" s="136">
        <v>1996</v>
      </c>
      <c r="B80" s="135" t="s">
        <v>5944</v>
      </c>
      <c r="C80" s="135" t="s">
        <v>5150</v>
      </c>
      <c r="D80" s="135" t="s">
        <v>5713</v>
      </c>
      <c r="E80" s="135" t="s">
        <v>5709</v>
      </c>
      <c r="F80" s="138">
        <v>1496768000</v>
      </c>
      <c r="G80" s="135" t="s">
        <v>5152</v>
      </c>
      <c r="H80" s="177" t="s">
        <v>5945</v>
      </c>
      <c r="I80" s="135">
        <v>100.03325</v>
      </c>
      <c r="J80" s="137" t="s">
        <v>5946</v>
      </c>
      <c r="K80" s="135">
        <v>100.03478</v>
      </c>
      <c r="L80" s="135" t="s">
        <v>3236</v>
      </c>
      <c r="M80" s="136">
        <v>853</v>
      </c>
      <c r="N80" s="139">
        <v>45295.458333333328</v>
      </c>
    </row>
    <row r="81" spans="1:14" ht="20.25" customHeight="1">
      <c r="A81" s="136">
        <v>1993</v>
      </c>
      <c r="B81" s="135" t="s">
        <v>5947</v>
      </c>
      <c r="C81" s="135" t="s">
        <v>5177</v>
      </c>
      <c r="D81" s="135" t="s">
        <v>5901</v>
      </c>
      <c r="E81" s="135" t="s">
        <v>5709</v>
      </c>
      <c r="F81" s="138">
        <v>1058043000</v>
      </c>
      <c r="G81" s="135" t="s">
        <v>464</v>
      </c>
      <c r="H81" s="177" t="s">
        <v>5948</v>
      </c>
      <c r="I81" s="135">
        <v>100.14075</v>
      </c>
      <c r="J81" s="137" t="s">
        <v>5949</v>
      </c>
      <c r="K81" s="135">
        <v>100.14106</v>
      </c>
      <c r="L81" s="135" t="s">
        <v>5464</v>
      </c>
      <c r="M81" s="136" t="s">
        <v>5781</v>
      </c>
      <c r="N81" s="139">
        <v>45295.458333333328</v>
      </c>
    </row>
    <row r="82" spans="1:14" ht="20.25" customHeight="1">
      <c r="A82" s="136">
        <v>1992</v>
      </c>
      <c r="B82" s="135" t="s">
        <v>5950</v>
      </c>
      <c r="C82" s="135" t="s">
        <v>5190</v>
      </c>
      <c r="D82" s="135" t="s">
        <v>5713</v>
      </c>
      <c r="E82" s="135" t="s">
        <v>5709</v>
      </c>
      <c r="F82" s="138">
        <v>1191962000</v>
      </c>
      <c r="G82" s="135" t="s">
        <v>5192</v>
      </c>
      <c r="H82" s="177" t="s">
        <v>5951</v>
      </c>
      <c r="I82" s="135">
        <v>99.6755</v>
      </c>
      <c r="J82" s="137" t="s">
        <v>5952</v>
      </c>
      <c r="K82" s="135">
        <v>99.678489999999996</v>
      </c>
      <c r="L82" s="135" t="s">
        <v>3055</v>
      </c>
      <c r="M82" s="136">
        <v>850</v>
      </c>
      <c r="N82" s="139">
        <v>45295.416666666672</v>
      </c>
    </row>
    <row r="83" spans="1:14" ht="20.25" customHeight="1">
      <c r="A83" s="136">
        <v>1991</v>
      </c>
      <c r="B83" s="135" t="s">
        <v>5953</v>
      </c>
      <c r="C83" s="135" t="s">
        <v>5164</v>
      </c>
      <c r="D83" s="135" t="s">
        <v>5713</v>
      </c>
      <c r="E83" s="135" t="s">
        <v>5709</v>
      </c>
      <c r="F83" s="138">
        <v>1154202000</v>
      </c>
      <c r="G83" s="135" t="s">
        <v>5166</v>
      </c>
      <c r="H83" s="177" t="s">
        <v>5954</v>
      </c>
      <c r="I83" s="135">
        <v>100.42075</v>
      </c>
      <c r="J83" s="137" t="s">
        <v>5955</v>
      </c>
      <c r="K83" s="135">
        <v>100.42095</v>
      </c>
      <c r="L83" s="135" t="s">
        <v>5468</v>
      </c>
      <c r="M83" s="136">
        <v>864</v>
      </c>
      <c r="N83" s="139">
        <v>45294.625</v>
      </c>
    </row>
    <row r="84" spans="1:14" ht="20.25" customHeight="1">
      <c r="A84" s="136">
        <v>1990</v>
      </c>
      <c r="B84" s="135" t="s">
        <v>5956</v>
      </c>
      <c r="C84" s="135" t="s">
        <v>5173</v>
      </c>
      <c r="D84" s="135" t="s">
        <v>5901</v>
      </c>
      <c r="E84" s="135" t="s">
        <v>5709</v>
      </c>
      <c r="F84" s="138">
        <v>561847000</v>
      </c>
      <c r="G84" s="135" t="s">
        <v>592</v>
      </c>
      <c r="H84" s="177" t="s">
        <v>5957</v>
      </c>
      <c r="I84" s="135">
        <v>100.00201</v>
      </c>
      <c r="J84" s="137" t="s">
        <v>5958</v>
      </c>
      <c r="K84" s="135">
        <v>100.00252</v>
      </c>
      <c r="L84" s="135" t="s">
        <v>2855</v>
      </c>
      <c r="M84" s="136" t="s">
        <v>5959</v>
      </c>
      <c r="N84" s="139">
        <v>45294.625</v>
      </c>
    </row>
    <row r="85" spans="1:14" ht="20.25" customHeight="1">
      <c r="A85" s="136">
        <v>1989</v>
      </c>
      <c r="B85" s="135" t="s">
        <v>5960</v>
      </c>
      <c r="C85" s="135" t="s">
        <v>5155</v>
      </c>
      <c r="D85" s="135" t="s">
        <v>5713</v>
      </c>
      <c r="E85" s="135" t="s">
        <v>5709</v>
      </c>
      <c r="F85" s="138">
        <v>673336400</v>
      </c>
      <c r="G85" s="135" t="s">
        <v>501</v>
      </c>
      <c r="H85" s="177" t="s">
        <v>5961</v>
      </c>
      <c r="I85" s="135">
        <v>99.348500000000001</v>
      </c>
      <c r="J85" s="137" t="s">
        <v>5962</v>
      </c>
      <c r="K85" s="135">
        <v>99.348590000000002</v>
      </c>
      <c r="L85" s="135" t="s">
        <v>5471</v>
      </c>
      <c r="M85" s="136">
        <v>845</v>
      </c>
      <c r="N85" s="139">
        <v>45294.458333333328</v>
      </c>
    </row>
    <row r="86" spans="1:14" ht="20.25" customHeight="1">
      <c r="A86" s="136">
        <v>1988</v>
      </c>
      <c r="B86" s="135" t="s">
        <v>5963</v>
      </c>
      <c r="C86" s="135" t="s">
        <v>5195</v>
      </c>
      <c r="D86" s="135" t="s">
        <v>5713</v>
      </c>
      <c r="E86" s="135" t="s">
        <v>5709</v>
      </c>
      <c r="F86" s="138">
        <v>713295000</v>
      </c>
      <c r="G86" s="135" t="s">
        <v>5197</v>
      </c>
      <c r="H86" s="177" t="s">
        <v>5964</v>
      </c>
      <c r="I86" s="135">
        <v>99.107249999999993</v>
      </c>
      <c r="J86" s="137" t="s">
        <v>5965</v>
      </c>
      <c r="K86" s="135">
        <v>99.110600000000005</v>
      </c>
      <c r="L86" s="135" t="s">
        <v>3154</v>
      </c>
      <c r="M86" s="136">
        <v>871</v>
      </c>
      <c r="N86" s="139">
        <v>45294.458333333328</v>
      </c>
    </row>
    <row r="87" spans="1:14" ht="20.25" customHeight="1">
      <c r="A87" s="136">
        <v>1987</v>
      </c>
      <c r="B87" s="135" t="s">
        <v>5966</v>
      </c>
      <c r="C87" s="135" t="s">
        <v>5181</v>
      </c>
      <c r="D87" s="135" t="s">
        <v>5713</v>
      </c>
      <c r="E87" s="135" t="s">
        <v>5709</v>
      </c>
      <c r="F87" s="138">
        <v>2026700000</v>
      </c>
      <c r="G87" s="135" t="s">
        <v>5183</v>
      </c>
      <c r="H87" s="177" t="s">
        <v>5967</v>
      </c>
      <c r="I87" s="135">
        <v>99.490750000000006</v>
      </c>
      <c r="J87" s="137" t="s">
        <v>5968</v>
      </c>
      <c r="K87" s="135">
        <v>99.490979999999993</v>
      </c>
      <c r="L87" s="135" t="s">
        <v>2834</v>
      </c>
      <c r="M87" s="136">
        <v>814</v>
      </c>
      <c r="N87" s="139">
        <v>45294.458333333328</v>
      </c>
    </row>
    <row r="88" spans="1:14" ht="20.25" customHeight="1">
      <c r="A88" s="136">
        <v>1986</v>
      </c>
      <c r="B88" s="135" t="s">
        <v>5969</v>
      </c>
      <c r="C88" s="135" t="s">
        <v>5970</v>
      </c>
      <c r="D88" s="135" t="s">
        <v>5888</v>
      </c>
      <c r="E88" s="135" t="s">
        <v>5711</v>
      </c>
      <c r="F88" s="138">
        <v>1446590000</v>
      </c>
      <c r="G88" s="135" t="s">
        <v>434</v>
      </c>
      <c r="H88" s="177" t="s">
        <v>5971</v>
      </c>
      <c r="I88" s="135">
        <v>100.2055</v>
      </c>
      <c r="J88" s="137" t="s">
        <v>5972</v>
      </c>
      <c r="K88" s="135">
        <v>100.23251999999999</v>
      </c>
      <c r="L88" s="135" t="s">
        <v>1770</v>
      </c>
      <c r="M88" s="136">
        <v>87</v>
      </c>
      <c r="N88" s="139">
        <v>45294.458333333328</v>
      </c>
    </row>
    <row r="89" spans="1:14" ht="20.25" customHeight="1">
      <c r="A89" s="136">
        <v>1985</v>
      </c>
      <c r="B89" s="135" t="s">
        <v>5973</v>
      </c>
      <c r="C89" s="135" t="s">
        <v>5974</v>
      </c>
      <c r="D89" s="135" t="s">
        <v>5888</v>
      </c>
      <c r="E89" s="135" t="s">
        <v>5711</v>
      </c>
      <c r="F89" s="138">
        <v>1290380000</v>
      </c>
      <c r="G89" s="135" t="s">
        <v>434</v>
      </c>
      <c r="H89" s="177" t="s">
        <v>5975</v>
      </c>
      <c r="I89" s="135">
        <v>101.113</v>
      </c>
      <c r="J89" s="137" t="s">
        <v>5976</v>
      </c>
      <c r="K89" s="135">
        <v>101.2294</v>
      </c>
      <c r="L89" s="135" t="s">
        <v>5977</v>
      </c>
      <c r="M89" s="136">
        <v>87</v>
      </c>
      <c r="N89" s="139">
        <v>45294.458333333328</v>
      </c>
    </row>
    <row r="90" spans="1:14" ht="20.25" customHeight="1">
      <c r="A90" s="136">
        <v>1984</v>
      </c>
      <c r="B90" s="135" t="s">
        <v>5978</v>
      </c>
      <c r="C90" s="135" t="s">
        <v>5200</v>
      </c>
      <c r="D90" s="135" t="s">
        <v>5713</v>
      </c>
      <c r="E90" s="135" t="s">
        <v>5709</v>
      </c>
      <c r="F90" s="138">
        <v>1027839000</v>
      </c>
      <c r="G90" s="135" t="s">
        <v>5202</v>
      </c>
      <c r="H90" s="177" t="s">
        <v>5979</v>
      </c>
      <c r="I90" s="135">
        <v>99.947500000000005</v>
      </c>
      <c r="J90" s="137" t="s">
        <v>5980</v>
      </c>
      <c r="K90" s="135">
        <v>99.947569999999999</v>
      </c>
      <c r="L90" s="135" t="s">
        <v>1524</v>
      </c>
      <c r="M90" s="136">
        <v>875</v>
      </c>
      <c r="N90" s="139">
        <v>45293.5</v>
      </c>
    </row>
    <row r="91" spans="1:14" ht="20.25" customHeight="1">
      <c r="A91" s="136">
        <v>1983</v>
      </c>
      <c r="B91" s="135" t="s">
        <v>5981</v>
      </c>
      <c r="C91" s="135" t="s">
        <v>5186</v>
      </c>
      <c r="D91" s="135" t="s">
        <v>5982</v>
      </c>
      <c r="E91" s="135" t="s">
        <v>5709</v>
      </c>
      <c r="F91" s="138">
        <v>864808000</v>
      </c>
      <c r="G91" s="135" t="s">
        <v>5090</v>
      </c>
      <c r="H91" s="177" t="s">
        <v>5983</v>
      </c>
      <c r="I91" s="135">
        <v>100.0215</v>
      </c>
      <c r="J91" s="137" t="s">
        <v>5984</v>
      </c>
      <c r="K91" s="135">
        <v>100.02551</v>
      </c>
      <c r="L91" s="135" t="s">
        <v>5476</v>
      </c>
      <c r="M91" s="136">
        <v>834</v>
      </c>
      <c r="N91" s="139">
        <v>45293.458333333328</v>
      </c>
    </row>
    <row r="92" spans="1:14" ht="20.25" customHeight="1">
      <c r="A92" s="136">
        <v>1982</v>
      </c>
      <c r="B92" s="135" t="s">
        <v>5985</v>
      </c>
      <c r="C92" s="135" t="s">
        <v>5205</v>
      </c>
      <c r="D92" s="135" t="s">
        <v>5713</v>
      </c>
      <c r="E92" s="135" t="s">
        <v>5709</v>
      </c>
      <c r="F92" s="138">
        <v>1696821000</v>
      </c>
      <c r="G92" s="135" t="s">
        <v>5202</v>
      </c>
      <c r="H92" s="177" t="s">
        <v>5986</v>
      </c>
      <c r="I92" s="135">
        <v>99.823250000000002</v>
      </c>
      <c r="J92" s="137" t="s">
        <v>5987</v>
      </c>
      <c r="K92" s="135">
        <v>99.826599999999999</v>
      </c>
      <c r="L92" s="135" t="s">
        <v>5474</v>
      </c>
      <c r="M92" s="136">
        <v>800</v>
      </c>
      <c r="N92" s="139">
        <v>45293.458333333328</v>
      </c>
    </row>
    <row r="93" spans="1:14" ht="20.25" customHeight="1">
      <c r="A93" s="136">
        <v>1981</v>
      </c>
      <c r="B93" s="135" t="s">
        <v>5988</v>
      </c>
      <c r="C93" s="135" t="s">
        <v>4409</v>
      </c>
      <c r="D93" s="135" t="s">
        <v>5713</v>
      </c>
      <c r="E93" s="135" t="s">
        <v>5709</v>
      </c>
      <c r="F93" s="138">
        <v>1127366000</v>
      </c>
      <c r="G93" s="135" t="s">
        <v>1209</v>
      </c>
      <c r="H93" s="177" t="s">
        <v>5989</v>
      </c>
      <c r="I93" s="135">
        <v>99.968000000000004</v>
      </c>
      <c r="J93" s="137" t="s">
        <v>5990</v>
      </c>
      <c r="K93" s="135">
        <v>99.970219999999998</v>
      </c>
      <c r="L93" s="135" t="s">
        <v>5473</v>
      </c>
      <c r="M93" s="136">
        <v>841</v>
      </c>
      <c r="N93" s="139">
        <v>45293.458333333328</v>
      </c>
    </row>
    <row r="94" spans="1:14" ht="20.25" customHeight="1">
      <c r="A94" s="136">
        <v>1977</v>
      </c>
      <c r="B94" s="135" t="s">
        <v>5991</v>
      </c>
      <c r="C94" s="135" t="s">
        <v>5061</v>
      </c>
      <c r="D94" s="135" t="s">
        <v>5992</v>
      </c>
      <c r="E94" s="135" t="s">
        <v>5709</v>
      </c>
      <c r="F94" s="138">
        <v>742500000</v>
      </c>
      <c r="G94" s="135" t="s">
        <v>5013</v>
      </c>
      <c r="H94" s="177" t="s">
        <v>5993</v>
      </c>
      <c r="I94" s="135">
        <v>99.172749999999994</v>
      </c>
      <c r="J94" s="137" t="s">
        <v>5994</v>
      </c>
      <c r="K94" s="135">
        <v>99.178659999999994</v>
      </c>
      <c r="L94" s="135" t="s">
        <v>5477</v>
      </c>
      <c r="M94" s="136">
        <v>627</v>
      </c>
      <c r="N94" s="139">
        <v>45288.625</v>
      </c>
    </row>
    <row r="95" spans="1:14" ht="20.25" customHeight="1">
      <c r="A95" s="136">
        <v>1975</v>
      </c>
      <c r="B95" s="135" t="s">
        <v>5995</v>
      </c>
      <c r="C95" s="135" t="s">
        <v>5079</v>
      </c>
      <c r="D95" s="135" t="s">
        <v>5901</v>
      </c>
      <c r="E95" s="135" t="s">
        <v>5709</v>
      </c>
      <c r="F95" s="138">
        <v>1200097000</v>
      </c>
      <c r="G95" s="135" t="s">
        <v>4990</v>
      </c>
      <c r="H95" s="177" t="s">
        <v>5996</v>
      </c>
      <c r="I95" s="135">
        <v>99.704750000000004</v>
      </c>
      <c r="J95" s="137" t="s">
        <v>5997</v>
      </c>
      <c r="K95" s="135">
        <v>99.710800000000006</v>
      </c>
      <c r="L95" s="135" t="s">
        <v>5481</v>
      </c>
      <c r="M95" s="136">
        <v>921</v>
      </c>
      <c r="N95" s="139">
        <v>45288.458333333328</v>
      </c>
    </row>
    <row r="96" spans="1:14" ht="20.25" customHeight="1">
      <c r="A96" s="136">
        <v>1974</v>
      </c>
      <c r="B96" s="135" t="s">
        <v>5998</v>
      </c>
      <c r="C96" s="135" t="s">
        <v>5093</v>
      </c>
      <c r="D96" s="135" t="s">
        <v>5999</v>
      </c>
      <c r="E96" s="135" t="s">
        <v>5709</v>
      </c>
      <c r="F96" s="138">
        <v>674905000</v>
      </c>
      <c r="G96" s="135" t="s">
        <v>5095</v>
      </c>
      <c r="H96" s="177" t="s">
        <v>6000</v>
      </c>
      <c r="I96" s="135">
        <v>100.43525</v>
      </c>
      <c r="J96" s="137" t="s">
        <v>6001</v>
      </c>
      <c r="K96" s="135">
        <v>100.44056999999999</v>
      </c>
      <c r="L96" s="135" t="s">
        <v>5479</v>
      </c>
      <c r="M96" s="136">
        <v>654</v>
      </c>
      <c r="N96" s="139">
        <v>45288.458333333328</v>
      </c>
    </row>
    <row r="97" spans="1:14" ht="20.25" customHeight="1">
      <c r="A97" s="136">
        <v>1973</v>
      </c>
      <c r="B97" s="135" t="s">
        <v>6002</v>
      </c>
      <c r="C97" s="135" t="s">
        <v>6003</v>
      </c>
      <c r="D97" s="135" t="s">
        <v>5871</v>
      </c>
      <c r="E97" s="135" t="s">
        <v>5709</v>
      </c>
      <c r="F97" s="138">
        <v>665794000</v>
      </c>
      <c r="G97" s="135" t="s">
        <v>619</v>
      </c>
      <c r="H97" s="177" t="s">
        <v>6004</v>
      </c>
      <c r="I97" s="135">
        <v>100.15225</v>
      </c>
      <c r="J97" s="137" t="s">
        <v>6005</v>
      </c>
      <c r="K97" s="135">
        <v>100.1551</v>
      </c>
      <c r="L97" s="135" t="s">
        <v>6006</v>
      </c>
      <c r="M97" s="136">
        <v>803</v>
      </c>
      <c r="N97" s="139">
        <v>45288.458333333328</v>
      </c>
    </row>
    <row r="98" spans="1:14" ht="20.25" customHeight="1">
      <c r="A98" s="136">
        <v>1972</v>
      </c>
      <c r="B98" s="135" t="s">
        <v>6007</v>
      </c>
      <c r="C98" s="135" t="s">
        <v>1000</v>
      </c>
      <c r="D98" s="135" t="s">
        <v>5713</v>
      </c>
      <c r="E98" s="135" t="s">
        <v>5709</v>
      </c>
      <c r="F98" s="138">
        <v>1331151000</v>
      </c>
      <c r="G98" s="135" t="s">
        <v>313</v>
      </c>
      <c r="H98" s="177" t="s">
        <v>6008</v>
      </c>
      <c r="I98" s="135">
        <v>99.791499999999999</v>
      </c>
      <c r="J98" s="137" t="s">
        <v>6009</v>
      </c>
      <c r="K98" s="135">
        <v>99.791539999999998</v>
      </c>
      <c r="L98" s="135" t="s">
        <v>1547</v>
      </c>
      <c r="M98" s="136">
        <v>818</v>
      </c>
      <c r="N98" s="139">
        <v>45288.458333333328</v>
      </c>
    </row>
    <row r="99" spans="1:14" ht="20.25" customHeight="1">
      <c r="A99" s="136">
        <v>1968</v>
      </c>
      <c r="B99" s="135" t="s">
        <v>6010</v>
      </c>
      <c r="C99" s="135" t="s">
        <v>5083</v>
      </c>
      <c r="D99" s="135" t="s">
        <v>5713</v>
      </c>
      <c r="E99" s="135" t="s">
        <v>5709</v>
      </c>
      <c r="F99" s="138">
        <v>3273049000</v>
      </c>
      <c r="G99" s="135" t="s">
        <v>5085</v>
      </c>
      <c r="H99" s="177" t="s">
        <v>6011</v>
      </c>
      <c r="I99" s="135">
        <v>99.960499999999996</v>
      </c>
      <c r="J99" s="137" t="s">
        <v>6012</v>
      </c>
      <c r="K99" s="135">
        <v>99.960589999999996</v>
      </c>
      <c r="L99" s="135" t="s">
        <v>1344</v>
      </c>
      <c r="M99" s="136">
        <v>731</v>
      </c>
      <c r="N99" s="139">
        <v>45288.416666666672</v>
      </c>
    </row>
    <row r="100" spans="1:14" ht="20.25" customHeight="1">
      <c r="A100" s="136">
        <v>1967</v>
      </c>
      <c r="B100" s="135" t="s">
        <v>6013</v>
      </c>
      <c r="C100" s="135" t="s">
        <v>5098</v>
      </c>
      <c r="D100" s="135" t="s">
        <v>6014</v>
      </c>
      <c r="E100" s="135" t="s">
        <v>5709</v>
      </c>
      <c r="F100" s="138">
        <v>581500000</v>
      </c>
      <c r="G100" s="135" t="s">
        <v>5100</v>
      </c>
      <c r="H100" s="177" t="s">
        <v>6015</v>
      </c>
      <c r="I100" s="135">
        <v>100.7255</v>
      </c>
      <c r="J100" s="137" t="s">
        <v>6016</v>
      </c>
      <c r="K100" s="135">
        <v>100.72751</v>
      </c>
      <c r="L100" s="135" t="s">
        <v>2712</v>
      </c>
      <c r="M100" s="136">
        <v>798</v>
      </c>
      <c r="N100" s="139">
        <v>45287.458333333328</v>
      </c>
    </row>
    <row r="101" spans="1:14" ht="20.25" customHeight="1">
      <c r="A101" s="136">
        <v>1966</v>
      </c>
      <c r="B101" s="135" t="s">
        <v>6017</v>
      </c>
      <c r="C101" s="135" t="s">
        <v>6018</v>
      </c>
      <c r="D101" s="135" t="s">
        <v>6019</v>
      </c>
      <c r="E101" s="135" t="s">
        <v>5709</v>
      </c>
      <c r="F101" s="138">
        <v>980400000</v>
      </c>
      <c r="G101" s="135" t="s">
        <v>434</v>
      </c>
      <c r="H101" s="177" t="s">
        <v>6020</v>
      </c>
      <c r="I101" s="135">
        <v>100.54325</v>
      </c>
      <c r="J101" s="137" t="s">
        <v>6021</v>
      </c>
      <c r="K101" s="135">
        <v>100.55464000000001</v>
      </c>
      <c r="L101" s="135" t="s">
        <v>6022</v>
      </c>
      <c r="M101" s="136">
        <v>47</v>
      </c>
      <c r="N101" s="139">
        <v>45287.458333333328</v>
      </c>
    </row>
    <row r="102" spans="1:14" ht="20.25" customHeight="1">
      <c r="A102" s="136">
        <v>1964</v>
      </c>
      <c r="B102" s="135" t="s">
        <v>6023</v>
      </c>
      <c r="C102" s="135" t="s">
        <v>1102</v>
      </c>
      <c r="D102" s="135" t="s">
        <v>5901</v>
      </c>
      <c r="E102" s="135" t="s">
        <v>5709</v>
      </c>
      <c r="F102" s="138">
        <v>1219812000</v>
      </c>
      <c r="G102" s="135" t="s">
        <v>432</v>
      </c>
      <c r="H102" s="177" t="s">
        <v>6024</v>
      </c>
      <c r="I102" s="135">
        <v>100.494</v>
      </c>
      <c r="J102" s="137" t="s">
        <v>6025</v>
      </c>
      <c r="K102" s="135">
        <v>100.49562</v>
      </c>
      <c r="L102" s="135" t="s">
        <v>2670</v>
      </c>
      <c r="M102" s="136">
        <v>912</v>
      </c>
      <c r="N102" s="139">
        <v>45287.458333333328</v>
      </c>
    </row>
    <row r="103" spans="1:14" ht="20.25" customHeight="1">
      <c r="A103" s="136">
        <v>1963</v>
      </c>
      <c r="B103" s="135" t="s">
        <v>6026</v>
      </c>
      <c r="C103" s="135" t="s">
        <v>5042</v>
      </c>
      <c r="D103" s="135" t="s">
        <v>5713</v>
      </c>
      <c r="E103" s="135" t="s">
        <v>5709</v>
      </c>
      <c r="F103" s="138">
        <v>4716187000</v>
      </c>
      <c r="G103" s="135" t="s">
        <v>5044</v>
      </c>
      <c r="H103" s="177" t="s">
        <v>6027</v>
      </c>
      <c r="I103" s="135">
        <v>101.39725</v>
      </c>
      <c r="J103" s="137" t="s">
        <v>6028</v>
      </c>
      <c r="K103" s="135">
        <v>101.45616</v>
      </c>
      <c r="L103" s="135" t="s">
        <v>5120</v>
      </c>
      <c r="M103" s="136">
        <v>672</v>
      </c>
      <c r="N103" s="139">
        <v>45286.625</v>
      </c>
    </row>
    <row r="104" spans="1:14" ht="20.25" customHeight="1">
      <c r="A104" s="136">
        <v>1962</v>
      </c>
      <c r="B104" s="135" t="s">
        <v>6029</v>
      </c>
      <c r="C104" s="135" t="s">
        <v>5070</v>
      </c>
      <c r="D104" s="135" t="s">
        <v>5992</v>
      </c>
      <c r="E104" s="135" t="s">
        <v>5709</v>
      </c>
      <c r="F104" s="138">
        <v>999077000</v>
      </c>
      <c r="G104" s="135" t="s">
        <v>5013</v>
      </c>
      <c r="H104" s="177" t="s">
        <v>6030</v>
      </c>
      <c r="I104" s="135">
        <v>99.963499999999996</v>
      </c>
      <c r="J104" s="137" t="s">
        <v>6031</v>
      </c>
      <c r="K104" s="135">
        <v>99.964489999999998</v>
      </c>
      <c r="L104" s="135" t="s">
        <v>1561</v>
      </c>
      <c r="M104" s="136">
        <v>669</v>
      </c>
      <c r="N104" s="139">
        <v>45286.625</v>
      </c>
    </row>
    <row r="105" spans="1:14" ht="20.25" customHeight="1">
      <c r="A105" s="136">
        <v>1961</v>
      </c>
      <c r="B105" s="135" t="s">
        <v>6032</v>
      </c>
      <c r="C105" s="135" t="s">
        <v>5065</v>
      </c>
      <c r="D105" s="135" t="s">
        <v>5713</v>
      </c>
      <c r="E105" s="135" t="s">
        <v>5709</v>
      </c>
      <c r="F105" s="138">
        <v>1278635000</v>
      </c>
      <c r="G105" s="135" t="s">
        <v>5067</v>
      </c>
      <c r="H105" s="177" t="s">
        <v>6033</v>
      </c>
      <c r="I105" s="135">
        <v>99.592500000000001</v>
      </c>
      <c r="J105" s="137" t="s">
        <v>6034</v>
      </c>
      <c r="K105" s="135">
        <v>99.598990000000001</v>
      </c>
      <c r="L105" s="135" t="s">
        <v>2050</v>
      </c>
      <c r="M105" s="136">
        <v>838</v>
      </c>
      <c r="N105" s="139">
        <v>45286.5</v>
      </c>
    </row>
    <row r="106" spans="1:14" ht="20.25" customHeight="1">
      <c r="A106" s="136">
        <v>1960</v>
      </c>
      <c r="B106" s="135" t="s">
        <v>6035</v>
      </c>
      <c r="C106" s="135" t="s">
        <v>5006</v>
      </c>
      <c r="D106" s="135" t="s">
        <v>5713</v>
      </c>
      <c r="E106" s="135" t="s">
        <v>5709</v>
      </c>
      <c r="F106" s="138">
        <v>1447541000</v>
      </c>
      <c r="G106" s="135" t="s">
        <v>5008</v>
      </c>
      <c r="H106" s="177" t="s">
        <v>6036</v>
      </c>
      <c r="I106" s="135">
        <v>99.445499999999996</v>
      </c>
      <c r="J106" s="137" t="s">
        <v>6037</v>
      </c>
      <c r="K106" s="135">
        <v>99.447649999999996</v>
      </c>
      <c r="L106" s="135" t="s">
        <v>5018</v>
      </c>
      <c r="M106" s="136">
        <v>836</v>
      </c>
      <c r="N106" s="139">
        <v>45286.5</v>
      </c>
    </row>
    <row r="107" spans="1:14" ht="20.25" customHeight="1">
      <c r="A107" s="136">
        <v>1956</v>
      </c>
      <c r="B107" s="135" t="s">
        <v>6038</v>
      </c>
      <c r="C107" s="135" t="s">
        <v>6039</v>
      </c>
      <c r="D107" s="135" t="s">
        <v>6040</v>
      </c>
      <c r="E107" s="135" t="s">
        <v>5709</v>
      </c>
      <c r="F107" s="138">
        <v>2226633000</v>
      </c>
      <c r="G107" s="135" t="s">
        <v>6041</v>
      </c>
      <c r="H107" s="177" t="s">
        <v>6042</v>
      </c>
      <c r="I107" s="135">
        <v>99.508210000000005</v>
      </c>
      <c r="J107" s="137" t="s">
        <v>6043</v>
      </c>
      <c r="K107" s="135">
        <v>99.512810000000002</v>
      </c>
      <c r="L107" s="135" t="s">
        <v>3925</v>
      </c>
      <c r="M107" s="136">
        <v>636</v>
      </c>
      <c r="N107" s="139">
        <v>45286.479166666672</v>
      </c>
    </row>
    <row r="108" spans="1:14" ht="20.25" customHeight="1">
      <c r="A108" s="136">
        <v>1955</v>
      </c>
      <c r="B108" s="135" t="s">
        <v>6044</v>
      </c>
      <c r="C108" s="135" t="s">
        <v>5047</v>
      </c>
      <c r="D108" s="135" t="s">
        <v>5901</v>
      </c>
      <c r="E108" s="135" t="s">
        <v>5709</v>
      </c>
      <c r="F108" s="138">
        <v>672276000</v>
      </c>
      <c r="G108" s="135" t="s">
        <v>5049</v>
      </c>
      <c r="H108" s="177" t="s">
        <v>6045</v>
      </c>
      <c r="I108" s="135">
        <v>99.569500000000005</v>
      </c>
      <c r="J108" s="137" t="s">
        <v>6046</v>
      </c>
      <c r="K108" s="135">
        <v>99.569720000000004</v>
      </c>
      <c r="L108" s="135" t="s">
        <v>5125</v>
      </c>
      <c r="M108" s="136" t="s">
        <v>6047</v>
      </c>
      <c r="N108" s="139">
        <v>45286.458333333328</v>
      </c>
    </row>
    <row r="109" spans="1:14" ht="20.25" customHeight="1">
      <c r="A109" s="136">
        <v>1954</v>
      </c>
      <c r="B109" s="135" t="s">
        <v>6048</v>
      </c>
      <c r="C109" s="135" t="s">
        <v>5056</v>
      </c>
      <c r="D109" s="135" t="s">
        <v>5713</v>
      </c>
      <c r="E109" s="135" t="s">
        <v>5709</v>
      </c>
      <c r="F109" s="138">
        <v>1616043000</v>
      </c>
      <c r="G109" s="135" t="s">
        <v>5058</v>
      </c>
      <c r="H109" s="177" t="s">
        <v>6049</v>
      </c>
      <c r="I109" s="135">
        <v>99.912999999999997</v>
      </c>
      <c r="J109" s="137" t="s">
        <v>6050</v>
      </c>
      <c r="K109" s="135">
        <v>99.915520000000001</v>
      </c>
      <c r="L109" s="135" t="s">
        <v>5123</v>
      </c>
      <c r="M109" s="136">
        <v>813</v>
      </c>
      <c r="N109" s="139">
        <v>45286.458333333328</v>
      </c>
    </row>
    <row r="110" spans="1:14" ht="20.25" customHeight="1">
      <c r="A110" s="136">
        <v>1952</v>
      </c>
      <c r="B110" s="135" t="s">
        <v>6051</v>
      </c>
      <c r="C110" s="135" t="s">
        <v>1199</v>
      </c>
      <c r="D110" s="135" t="s">
        <v>5901</v>
      </c>
      <c r="E110" s="135" t="s">
        <v>5709</v>
      </c>
      <c r="F110" s="138">
        <v>797067000</v>
      </c>
      <c r="G110" s="135" t="s">
        <v>6052</v>
      </c>
      <c r="H110" s="177" t="s">
        <v>6053</v>
      </c>
      <c r="I110" s="135">
        <v>100.492</v>
      </c>
      <c r="J110" s="137" t="s">
        <v>6054</v>
      </c>
      <c r="K110" s="135">
        <v>100.49778999999999</v>
      </c>
      <c r="L110" s="135" t="s">
        <v>5127</v>
      </c>
      <c r="M110" s="136" t="s">
        <v>6055</v>
      </c>
      <c r="N110" s="139">
        <v>45282.458333333328</v>
      </c>
    </row>
    <row r="111" spans="1:14" ht="20.25" customHeight="1">
      <c r="A111" s="136">
        <v>1951</v>
      </c>
      <c r="B111" s="135" t="s">
        <v>6056</v>
      </c>
      <c r="C111" s="135" t="s">
        <v>5002</v>
      </c>
      <c r="D111" s="135" t="s">
        <v>6057</v>
      </c>
      <c r="E111" s="135" t="s">
        <v>5709</v>
      </c>
      <c r="F111" s="138">
        <v>2439272000</v>
      </c>
      <c r="G111" s="135" t="s">
        <v>326</v>
      </c>
      <c r="H111" s="177" t="s">
        <v>6058</v>
      </c>
      <c r="I111" s="135">
        <v>100.221</v>
      </c>
      <c r="J111" s="137" t="s">
        <v>6059</v>
      </c>
      <c r="K111" s="135">
        <v>100.22136</v>
      </c>
      <c r="L111" s="135" t="s">
        <v>5581</v>
      </c>
      <c r="M111" s="136">
        <v>284</v>
      </c>
      <c r="N111" s="139">
        <v>45281.541666666672</v>
      </c>
    </row>
    <row r="112" spans="1:14" ht="20.25" customHeight="1">
      <c r="A112" s="136">
        <v>1950</v>
      </c>
      <c r="B112" s="135" t="s">
        <v>6060</v>
      </c>
      <c r="C112" s="135" t="s">
        <v>4993</v>
      </c>
      <c r="D112" s="135" t="s">
        <v>6061</v>
      </c>
      <c r="E112" s="135" t="s">
        <v>5709</v>
      </c>
      <c r="F112" s="138">
        <v>698067000</v>
      </c>
      <c r="G112" s="135" t="s">
        <v>4995</v>
      </c>
      <c r="H112" s="177" t="s">
        <v>6062</v>
      </c>
      <c r="I112" s="135">
        <v>99.710260000000005</v>
      </c>
      <c r="J112" s="137" t="s">
        <v>6063</v>
      </c>
      <c r="K112" s="135">
        <v>99.710290000000001</v>
      </c>
      <c r="L112" s="135" t="s">
        <v>1787</v>
      </c>
      <c r="M112" s="136" t="s">
        <v>6064</v>
      </c>
      <c r="N112" s="139">
        <v>45281.458333333328</v>
      </c>
    </row>
    <row r="113" spans="1:14" ht="20.25" customHeight="1">
      <c r="A113" s="136">
        <v>1949</v>
      </c>
      <c r="B113" s="135" t="s">
        <v>6065</v>
      </c>
      <c r="C113" s="135" t="s">
        <v>4998</v>
      </c>
      <c r="D113" s="135" t="s">
        <v>6061</v>
      </c>
      <c r="E113" s="135" t="s">
        <v>5709</v>
      </c>
      <c r="F113" s="138">
        <v>955628000</v>
      </c>
      <c r="G113" s="135" t="s">
        <v>4995</v>
      </c>
      <c r="H113" s="177" t="s">
        <v>6066</v>
      </c>
      <c r="I113" s="135">
        <v>99.601500000000001</v>
      </c>
      <c r="J113" s="137" t="s">
        <v>6067</v>
      </c>
      <c r="K113" s="135">
        <v>99.606930000000006</v>
      </c>
      <c r="L113" s="135" t="s">
        <v>2261</v>
      </c>
      <c r="M113" s="136">
        <v>996</v>
      </c>
      <c r="N113" s="139">
        <v>45281.458333333328</v>
      </c>
    </row>
    <row r="114" spans="1:14" ht="20.25" customHeight="1">
      <c r="A114" s="136">
        <v>1947</v>
      </c>
      <c r="B114" s="135" t="s">
        <v>6068</v>
      </c>
      <c r="C114" s="135" t="s">
        <v>6069</v>
      </c>
      <c r="D114" s="135" t="s">
        <v>6070</v>
      </c>
      <c r="E114" s="135" t="s">
        <v>5733</v>
      </c>
      <c r="F114" s="138">
        <v>782232000</v>
      </c>
      <c r="G114" s="135" t="s">
        <v>6071</v>
      </c>
      <c r="H114" s="177" t="s">
        <v>6072</v>
      </c>
      <c r="I114" s="135">
        <v>99.528679999999994</v>
      </c>
      <c r="J114" s="137" t="s">
        <v>6073</v>
      </c>
      <c r="K114" s="135">
        <v>99.531490000000005</v>
      </c>
      <c r="L114" s="135" t="s">
        <v>6074</v>
      </c>
      <c r="M114" s="136" t="s">
        <v>6075</v>
      </c>
      <c r="N114" s="139">
        <v>45281.4375</v>
      </c>
    </row>
    <row r="115" spans="1:14" ht="20.25" customHeight="1">
      <c r="A115" s="136">
        <v>1942</v>
      </c>
      <c r="B115" s="135" t="s">
        <v>6076</v>
      </c>
      <c r="C115" s="135" t="s">
        <v>1022</v>
      </c>
      <c r="D115" s="135" t="s">
        <v>5713</v>
      </c>
      <c r="E115" s="135" t="s">
        <v>5709</v>
      </c>
      <c r="F115" s="138">
        <v>7503840000</v>
      </c>
      <c r="G115" s="135" t="s">
        <v>507</v>
      </c>
      <c r="H115" s="177" t="s">
        <v>6077</v>
      </c>
      <c r="I115" s="135">
        <v>100.34399999999999</v>
      </c>
      <c r="J115" s="137" t="s">
        <v>6078</v>
      </c>
      <c r="K115" s="135">
        <v>100.345</v>
      </c>
      <c r="L115" s="135" t="s">
        <v>5580</v>
      </c>
      <c r="M115" s="136">
        <v>399</v>
      </c>
      <c r="N115" s="139">
        <v>45280.625</v>
      </c>
    </row>
    <row r="116" spans="1:14" ht="20.25" customHeight="1">
      <c r="A116" s="136">
        <v>1941</v>
      </c>
      <c r="B116" s="135" t="s">
        <v>6079</v>
      </c>
      <c r="C116" s="135" t="s">
        <v>6080</v>
      </c>
      <c r="D116" s="135" t="s">
        <v>5871</v>
      </c>
      <c r="E116" s="135" t="s">
        <v>5709</v>
      </c>
      <c r="F116" s="138">
        <v>1037845000</v>
      </c>
      <c r="G116" s="135" t="s">
        <v>4645</v>
      </c>
      <c r="H116" s="177" t="s">
        <v>6081</v>
      </c>
      <c r="I116" s="135">
        <v>99.08</v>
      </c>
      <c r="J116" s="137" t="s">
        <v>6082</v>
      </c>
      <c r="K116" s="135">
        <v>99.082759999999993</v>
      </c>
      <c r="L116" s="135" t="s">
        <v>6083</v>
      </c>
      <c r="M116" s="136">
        <v>748</v>
      </c>
      <c r="N116" s="139">
        <v>45280.541666666672</v>
      </c>
    </row>
    <row r="117" spans="1:14" ht="20.25" customHeight="1">
      <c r="A117" s="136">
        <v>1940</v>
      </c>
      <c r="B117" s="135" t="s">
        <v>6084</v>
      </c>
      <c r="C117" s="135" t="s">
        <v>1189</v>
      </c>
      <c r="D117" s="135" t="s">
        <v>5713</v>
      </c>
      <c r="E117" s="135" t="s">
        <v>5709</v>
      </c>
      <c r="F117" s="138">
        <v>2244734000</v>
      </c>
      <c r="G117" s="135" t="s">
        <v>1191</v>
      </c>
      <c r="H117" s="177" t="s">
        <v>6085</v>
      </c>
      <c r="I117" s="135">
        <v>100.57850000000001</v>
      </c>
      <c r="J117" s="137" t="s">
        <v>6086</v>
      </c>
      <c r="K117" s="135">
        <v>100.58196</v>
      </c>
      <c r="L117" s="135" t="s">
        <v>3881</v>
      </c>
      <c r="M117" s="136">
        <v>777</v>
      </c>
      <c r="N117" s="139">
        <v>45280.541666666672</v>
      </c>
    </row>
    <row r="118" spans="1:14" ht="20.25" customHeight="1">
      <c r="A118" s="136">
        <v>1938</v>
      </c>
      <c r="B118" s="135" t="s">
        <v>6087</v>
      </c>
      <c r="C118" s="135" t="s">
        <v>4980</v>
      </c>
      <c r="D118" s="135" t="s">
        <v>5713</v>
      </c>
      <c r="E118" s="135" t="s">
        <v>5709</v>
      </c>
      <c r="F118" s="138">
        <v>1063265000</v>
      </c>
      <c r="G118" s="135" t="s">
        <v>328</v>
      </c>
      <c r="H118" s="177" t="s">
        <v>6088</v>
      </c>
      <c r="I118" s="135">
        <v>99.846999999999994</v>
      </c>
      <c r="J118" s="137" t="s">
        <v>6089</v>
      </c>
      <c r="K118" s="135">
        <v>99.847409999999996</v>
      </c>
      <c r="L118" s="135" t="s">
        <v>5129</v>
      </c>
      <c r="M118" s="136">
        <v>845</v>
      </c>
      <c r="N118" s="139">
        <v>45280.458333333328</v>
      </c>
    </row>
    <row r="119" spans="1:14" ht="20.25" customHeight="1">
      <c r="A119" s="136">
        <v>1936</v>
      </c>
      <c r="B119" s="135" t="s">
        <v>6090</v>
      </c>
      <c r="C119" s="135" t="s">
        <v>4984</v>
      </c>
      <c r="D119" s="135" t="s">
        <v>5713</v>
      </c>
      <c r="E119" s="135" t="s">
        <v>5709</v>
      </c>
      <c r="F119" s="138">
        <v>699933000</v>
      </c>
      <c r="G119" s="135" t="s">
        <v>440</v>
      </c>
      <c r="H119" s="177" t="s">
        <v>6091</v>
      </c>
      <c r="I119" s="135">
        <v>99.447249999999997</v>
      </c>
      <c r="J119" s="137" t="s">
        <v>6092</v>
      </c>
      <c r="K119" s="135">
        <v>99.449089999999998</v>
      </c>
      <c r="L119" s="135" t="s">
        <v>4379</v>
      </c>
      <c r="M119" s="136">
        <v>869</v>
      </c>
      <c r="N119" s="139">
        <v>45280.458333333328</v>
      </c>
    </row>
    <row r="120" spans="1:14" ht="20.25" customHeight="1">
      <c r="A120" s="136">
        <v>1931</v>
      </c>
      <c r="B120" s="135" t="s">
        <v>6093</v>
      </c>
      <c r="C120" s="135" t="s">
        <v>6094</v>
      </c>
      <c r="D120" s="135" t="s">
        <v>5713</v>
      </c>
      <c r="E120" s="135" t="s">
        <v>5709</v>
      </c>
      <c r="F120" s="138">
        <v>1370412000</v>
      </c>
      <c r="G120" s="135" t="s">
        <v>5714</v>
      </c>
      <c r="H120" s="177" t="s">
        <v>6095</v>
      </c>
      <c r="I120" s="135">
        <v>99.440749999999994</v>
      </c>
      <c r="J120" s="137" t="s">
        <v>6096</v>
      </c>
      <c r="K120" s="135">
        <v>99.447890000000001</v>
      </c>
      <c r="L120" s="135" t="s">
        <v>1507</v>
      </c>
      <c r="M120" s="136">
        <v>764</v>
      </c>
      <c r="N120" s="139">
        <v>45280.458333333328</v>
      </c>
    </row>
    <row r="121" spans="1:14" ht="20.25" customHeight="1">
      <c r="A121" s="136">
        <v>1923</v>
      </c>
      <c r="B121" s="135" t="s">
        <v>6098</v>
      </c>
      <c r="C121" s="135" t="s">
        <v>1204</v>
      </c>
      <c r="D121" s="135" t="s">
        <v>5713</v>
      </c>
      <c r="E121" s="135" t="s">
        <v>5709</v>
      </c>
      <c r="F121" s="138">
        <v>682449000</v>
      </c>
      <c r="G121" s="135" t="s">
        <v>440</v>
      </c>
      <c r="H121" s="177" t="s">
        <v>6099</v>
      </c>
      <c r="I121" s="135">
        <v>98.911249999999995</v>
      </c>
      <c r="J121" s="137" t="s">
        <v>6100</v>
      </c>
      <c r="K121" s="135">
        <v>98.914500000000004</v>
      </c>
      <c r="L121" s="135" t="s">
        <v>5134</v>
      </c>
      <c r="M121" s="136">
        <v>869</v>
      </c>
      <c r="N121" s="139">
        <v>45279.458333333328</v>
      </c>
    </row>
    <row r="122" spans="1:14" ht="20.25" customHeight="1">
      <c r="A122" s="136">
        <v>1920</v>
      </c>
      <c r="B122" s="135" t="s">
        <v>6101</v>
      </c>
      <c r="C122" s="135" t="s">
        <v>1016</v>
      </c>
      <c r="D122" s="135" t="s">
        <v>6102</v>
      </c>
      <c r="E122" s="135" t="s">
        <v>5709</v>
      </c>
      <c r="F122" s="138">
        <v>628024000</v>
      </c>
      <c r="G122" s="135" t="s">
        <v>1019</v>
      </c>
      <c r="H122" s="177" t="s">
        <v>6103</v>
      </c>
      <c r="I122" s="135">
        <v>100.22775</v>
      </c>
      <c r="J122" s="137" t="s">
        <v>6104</v>
      </c>
      <c r="K122" s="135">
        <v>100.2338</v>
      </c>
      <c r="L122" s="135" t="s">
        <v>5133</v>
      </c>
      <c r="M122" s="136" t="s">
        <v>6105</v>
      </c>
      <c r="N122" s="139">
        <v>45279.458333333328</v>
      </c>
    </row>
    <row r="123" spans="1:14" ht="20.25" customHeight="1">
      <c r="A123" s="136">
        <v>1919</v>
      </c>
      <c r="B123" s="135" t="s">
        <v>6106</v>
      </c>
      <c r="C123" s="135" t="s">
        <v>6107</v>
      </c>
      <c r="D123" s="135" t="s">
        <v>5713</v>
      </c>
      <c r="E123" s="135" t="s">
        <v>5709</v>
      </c>
      <c r="F123" s="138">
        <v>780300000</v>
      </c>
      <c r="G123" s="135" t="s">
        <v>360</v>
      </c>
      <c r="H123" s="177" t="s">
        <v>6108</v>
      </c>
      <c r="I123" s="135">
        <v>99.102500000000006</v>
      </c>
      <c r="J123" s="137" t="s">
        <v>6109</v>
      </c>
      <c r="K123" s="135">
        <v>99.112300000000005</v>
      </c>
      <c r="L123" s="135" t="s">
        <v>1475</v>
      </c>
      <c r="M123" s="136">
        <v>780</v>
      </c>
      <c r="N123" s="139">
        <v>45279.458333333328</v>
      </c>
    </row>
    <row r="124" spans="1:14" ht="20.25" customHeight="1">
      <c r="A124" s="136">
        <v>1918</v>
      </c>
      <c r="B124" s="135" t="s">
        <v>6110</v>
      </c>
      <c r="C124" s="135" t="s">
        <v>1057</v>
      </c>
      <c r="D124" s="135" t="s">
        <v>5901</v>
      </c>
      <c r="E124" s="135" t="s">
        <v>5709</v>
      </c>
      <c r="F124" s="138">
        <v>1376503000</v>
      </c>
      <c r="G124" s="135" t="s">
        <v>1059</v>
      </c>
      <c r="H124" s="177" t="s">
        <v>6111</v>
      </c>
      <c r="I124" s="135">
        <v>99.838250000000002</v>
      </c>
      <c r="J124" s="137" t="s">
        <v>6112</v>
      </c>
      <c r="K124" s="135">
        <v>99.839100000000002</v>
      </c>
      <c r="L124" s="135" t="s">
        <v>5131</v>
      </c>
      <c r="M124" s="136">
        <v>912</v>
      </c>
      <c r="N124" s="139">
        <v>45279.458333333328</v>
      </c>
    </row>
    <row r="125" spans="1:14" ht="20.25" customHeight="1">
      <c r="A125" s="136">
        <v>1917</v>
      </c>
      <c r="B125" s="135" t="s">
        <v>6113</v>
      </c>
      <c r="C125" s="135" t="s">
        <v>6114</v>
      </c>
      <c r="D125" s="135" t="s">
        <v>5871</v>
      </c>
      <c r="E125" s="135" t="s">
        <v>5709</v>
      </c>
      <c r="F125" s="138">
        <v>763852000</v>
      </c>
      <c r="G125" s="135" t="s">
        <v>6115</v>
      </c>
      <c r="H125" s="177" t="s">
        <v>6116</v>
      </c>
      <c r="I125" s="135">
        <v>100.152</v>
      </c>
      <c r="J125" s="137" t="s">
        <v>6117</v>
      </c>
      <c r="K125" s="135">
        <v>100.15525</v>
      </c>
      <c r="L125" s="135" t="s">
        <v>6118</v>
      </c>
      <c r="M125" s="136">
        <v>803</v>
      </c>
      <c r="N125" s="139">
        <v>45279.458333333328</v>
      </c>
    </row>
    <row r="126" spans="1:14" ht="20.25" customHeight="1">
      <c r="A126" s="136">
        <v>1916</v>
      </c>
      <c r="B126" s="135" t="s">
        <v>6119</v>
      </c>
      <c r="C126" s="135" t="s">
        <v>6120</v>
      </c>
      <c r="D126" s="135" t="s">
        <v>5713</v>
      </c>
      <c r="E126" s="135" t="s">
        <v>5709</v>
      </c>
      <c r="F126" s="138">
        <v>2587945000</v>
      </c>
      <c r="G126" s="135" t="s">
        <v>5749</v>
      </c>
      <c r="H126" s="177" t="s">
        <v>6121</v>
      </c>
      <c r="I126" s="135">
        <v>100.05947999999999</v>
      </c>
      <c r="J126" s="137" t="s">
        <v>6122</v>
      </c>
      <c r="K126" s="135">
        <v>100.06189999999999</v>
      </c>
      <c r="L126" s="135" t="s">
        <v>3066</v>
      </c>
      <c r="M126" s="136">
        <v>643</v>
      </c>
      <c r="N126" s="139">
        <v>45279.4375</v>
      </c>
    </row>
    <row r="127" spans="1:14" ht="20.25" customHeight="1">
      <c r="A127" s="136">
        <v>1915</v>
      </c>
      <c r="B127" s="135" t="s">
        <v>6123</v>
      </c>
      <c r="C127" s="135" t="s">
        <v>6124</v>
      </c>
      <c r="D127" s="135" t="s">
        <v>5713</v>
      </c>
      <c r="E127" s="135" t="s">
        <v>5709</v>
      </c>
      <c r="F127" s="138">
        <v>2831646000</v>
      </c>
      <c r="G127" s="135" t="s">
        <v>5749</v>
      </c>
      <c r="H127" s="177" t="s">
        <v>6125</v>
      </c>
      <c r="I127" s="135">
        <v>99.759029999999996</v>
      </c>
      <c r="J127" s="137" t="s">
        <v>6126</v>
      </c>
      <c r="K127" s="135">
        <v>99.765789999999996</v>
      </c>
      <c r="L127" s="135" t="s">
        <v>6127</v>
      </c>
      <c r="M127" s="136">
        <v>629</v>
      </c>
      <c r="N127" s="139">
        <v>45279.4375</v>
      </c>
    </row>
    <row r="128" spans="1:14" ht="20.25" customHeight="1">
      <c r="A128" s="136">
        <v>1913</v>
      </c>
      <c r="B128" s="135" t="s">
        <v>6128</v>
      </c>
      <c r="C128" s="135" t="s">
        <v>6129</v>
      </c>
      <c r="D128" s="135" t="s">
        <v>5871</v>
      </c>
      <c r="E128" s="135" t="s">
        <v>5709</v>
      </c>
      <c r="F128" s="138">
        <v>919902000</v>
      </c>
      <c r="G128" s="135" t="s">
        <v>4422</v>
      </c>
      <c r="H128" s="177" t="s">
        <v>6130</v>
      </c>
      <c r="I128" s="135">
        <v>100.3365</v>
      </c>
      <c r="J128" s="137" t="s">
        <v>6131</v>
      </c>
      <c r="K128" s="135">
        <v>100.34069</v>
      </c>
      <c r="L128" s="135" t="s">
        <v>6132</v>
      </c>
      <c r="M128" s="136">
        <v>791</v>
      </c>
      <c r="N128" s="139">
        <v>45278.5625</v>
      </c>
    </row>
    <row r="129" spans="1:14" ht="20.25" customHeight="1">
      <c r="A129" s="136">
        <v>1912</v>
      </c>
      <c r="B129" s="135" t="s">
        <v>6133</v>
      </c>
      <c r="C129" s="135" t="s">
        <v>1012</v>
      </c>
      <c r="D129" s="135" t="s">
        <v>5713</v>
      </c>
      <c r="E129" s="135" t="s">
        <v>5709</v>
      </c>
      <c r="F129" s="138">
        <v>1952431000</v>
      </c>
      <c r="G129" s="135" t="s">
        <v>440</v>
      </c>
      <c r="H129" s="177" t="s">
        <v>6134</v>
      </c>
      <c r="I129" s="135">
        <v>101.03874999999999</v>
      </c>
      <c r="J129" s="137" t="s">
        <v>6135</v>
      </c>
      <c r="K129" s="135">
        <v>101.04711</v>
      </c>
      <c r="L129" s="135" t="s">
        <v>5026</v>
      </c>
      <c r="M129" s="136">
        <v>818</v>
      </c>
      <c r="N129" s="139">
        <v>45278.458333333328</v>
      </c>
    </row>
    <row r="130" spans="1:14" ht="20.25" customHeight="1">
      <c r="A130" s="136">
        <v>1911</v>
      </c>
      <c r="B130" s="135" t="s">
        <v>6136</v>
      </c>
      <c r="C130" s="135" t="s">
        <v>1007</v>
      </c>
      <c r="D130" s="135" t="s">
        <v>5713</v>
      </c>
      <c r="E130" s="135" t="s">
        <v>5709</v>
      </c>
      <c r="F130" s="138">
        <v>1552605800</v>
      </c>
      <c r="G130" s="135" t="s">
        <v>440</v>
      </c>
      <c r="H130" s="177" t="s">
        <v>6137</v>
      </c>
      <c r="I130" s="135">
        <v>100.1835</v>
      </c>
      <c r="J130" s="137" t="s">
        <v>6138</v>
      </c>
      <c r="K130" s="135">
        <v>100.18510000000001</v>
      </c>
      <c r="L130" s="135" t="s">
        <v>5025</v>
      </c>
      <c r="M130" s="136">
        <v>839</v>
      </c>
      <c r="N130" s="139">
        <v>45278.458333333328</v>
      </c>
    </row>
    <row r="131" spans="1:14" ht="20.25" customHeight="1">
      <c r="A131" s="136">
        <v>1909</v>
      </c>
      <c r="B131" s="135" t="s">
        <v>6139</v>
      </c>
      <c r="C131" s="135" t="s">
        <v>1028</v>
      </c>
      <c r="D131" s="135" t="s">
        <v>5713</v>
      </c>
      <c r="E131" s="135" t="s">
        <v>5709</v>
      </c>
      <c r="F131" s="138">
        <v>915000000</v>
      </c>
      <c r="G131" s="135" t="s">
        <v>367</v>
      </c>
      <c r="H131" s="177" t="s">
        <v>6140</v>
      </c>
      <c r="I131" s="135">
        <v>100.3805</v>
      </c>
      <c r="J131" s="137" t="s">
        <v>6141</v>
      </c>
      <c r="K131" s="135">
        <v>100.38169000000001</v>
      </c>
      <c r="L131" s="135" t="s">
        <v>3014</v>
      </c>
      <c r="M131" s="136">
        <v>843</v>
      </c>
      <c r="N131" s="139">
        <v>45278.458333333328</v>
      </c>
    </row>
    <row r="132" spans="1:14" ht="20.25" customHeight="1">
      <c r="A132" s="136">
        <v>1908</v>
      </c>
      <c r="B132" s="135" t="s">
        <v>6142</v>
      </c>
      <c r="C132" s="135" t="s">
        <v>1052</v>
      </c>
      <c r="D132" s="135" t="s">
        <v>5901</v>
      </c>
      <c r="E132" s="135" t="s">
        <v>5709</v>
      </c>
      <c r="F132" s="138">
        <v>560582000</v>
      </c>
      <c r="G132" s="135" t="s">
        <v>1054</v>
      </c>
      <c r="H132" s="177" t="s">
        <v>6143</v>
      </c>
      <c r="I132" s="135">
        <v>100.443</v>
      </c>
      <c r="J132" s="137" t="s">
        <v>6144</v>
      </c>
      <c r="K132" s="135">
        <v>100.44499</v>
      </c>
      <c r="L132" s="135" t="s">
        <v>5023</v>
      </c>
      <c r="M132" s="136" t="s">
        <v>5729</v>
      </c>
      <c r="N132" s="139">
        <v>45278.458333333328</v>
      </c>
    </row>
    <row r="133" spans="1:14" ht="20.25" customHeight="1">
      <c r="A133" s="136">
        <v>1907</v>
      </c>
      <c r="B133" s="135" t="s">
        <v>6145</v>
      </c>
      <c r="C133" s="135" t="s">
        <v>1062</v>
      </c>
      <c r="D133" s="135" t="s">
        <v>5713</v>
      </c>
      <c r="E133" s="135" t="s">
        <v>5709</v>
      </c>
      <c r="F133" s="138">
        <v>2129067000</v>
      </c>
      <c r="G133" s="135" t="s">
        <v>328</v>
      </c>
      <c r="H133" s="177" t="s">
        <v>6146</v>
      </c>
      <c r="I133" s="135">
        <v>99.856999999999999</v>
      </c>
      <c r="J133" s="137" t="s">
        <v>6147</v>
      </c>
      <c r="K133" s="135">
        <v>99.858909999999995</v>
      </c>
      <c r="L133" s="135" t="s">
        <v>2872</v>
      </c>
      <c r="M133" s="136">
        <v>776</v>
      </c>
      <c r="N133" s="139">
        <v>45278.458333333328</v>
      </c>
    </row>
    <row r="134" spans="1:14" ht="20.25" customHeight="1">
      <c r="A134" s="136">
        <v>1906</v>
      </c>
      <c r="B134" s="135" t="s">
        <v>6148</v>
      </c>
      <c r="C134" s="135" t="s">
        <v>1075</v>
      </c>
      <c r="D134" s="135" t="s">
        <v>6149</v>
      </c>
      <c r="E134" s="135" t="s">
        <v>5709</v>
      </c>
      <c r="F134" s="138">
        <v>686385000</v>
      </c>
      <c r="G134" s="135" t="s">
        <v>345</v>
      </c>
      <c r="H134" s="177" t="s">
        <v>6150</v>
      </c>
      <c r="I134" s="135">
        <v>99.856250000000003</v>
      </c>
      <c r="J134" s="137" t="s">
        <v>6151</v>
      </c>
      <c r="K134" s="135">
        <v>99.857889999999998</v>
      </c>
      <c r="L134" s="135" t="s">
        <v>1243</v>
      </c>
      <c r="M134" s="136">
        <v>873</v>
      </c>
      <c r="N134" s="139">
        <v>45278.458333333328</v>
      </c>
    </row>
    <row r="135" spans="1:14" ht="20.25" customHeight="1">
      <c r="A135" s="136">
        <v>1905</v>
      </c>
      <c r="B135" s="135" t="s">
        <v>6152</v>
      </c>
      <c r="C135" s="135" t="s">
        <v>1087</v>
      </c>
      <c r="D135" s="135" t="s">
        <v>6153</v>
      </c>
      <c r="E135" s="135" t="s">
        <v>5709</v>
      </c>
      <c r="F135" s="138">
        <v>1727260000</v>
      </c>
      <c r="G135" s="135" t="s">
        <v>309</v>
      </c>
      <c r="H135" s="177" t="s">
        <v>6154</v>
      </c>
      <c r="I135" s="135">
        <v>100.4525</v>
      </c>
      <c r="J135" s="137" t="s">
        <v>6155</v>
      </c>
      <c r="K135" s="135">
        <v>100.4567</v>
      </c>
      <c r="L135" s="135" t="s">
        <v>3317</v>
      </c>
      <c r="M135" s="136">
        <v>274</v>
      </c>
      <c r="N135" s="139">
        <v>45278.458333333328</v>
      </c>
    </row>
    <row r="136" spans="1:14" ht="20.25" customHeight="1">
      <c r="A136" s="136">
        <v>1904</v>
      </c>
      <c r="B136" s="135" t="s">
        <v>6156</v>
      </c>
      <c r="C136" s="135" t="s">
        <v>1066</v>
      </c>
      <c r="D136" s="135" t="s">
        <v>5901</v>
      </c>
      <c r="E136" s="135" t="s">
        <v>5709</v>
      </c>
      <c r="F136" s="138">
        <v>589930000</v>
      </c>
      <c r="G136" s="135" t="s">
        <v>1068</v>
      </c>
      <c r="H136" s="177" t="s">
        <v>6157</v>
      </c>
      <c r="I136" s="135">
        <v>100.0425</v>
      </c>
      <c r="J136" s="137" t="s">
        <v>6158</v>
      </c>
      <c r="K136" s="135">
        <v>100.0442</v>
      </c>
      <c r="L136" s="135" t="s">
        <v>3469</v>
      </c>
      <c r="M136" s="136" t="s">
        <v>6159</v>
      </c>
      <c r="N136" s="139">
        <v>45278.458333333328</v>
      </c>
    </row>
    <row r="137" spans="1:14" ht="20.25" customHeight="1">
      <c r="A137" s="136">
        <v>1903</v>
      </c>
      <c r="B137" s="135" t="s">
        <v>6160</v>
      </c>
      <c r="C137" s="135" t="s">
        <v>1079</v>
      </c>
      <c r="D137" s="135" t="s">
        <v>5713</v>
      </c>
      <c r="E137" s="135" t="s">
        <v>5709</v>
      </c>
      <c r="F137" s="138">
        <v>1966173000</v>
      </c>
      <c r="G137" s="135" t="s">
        <v>440</v>
      </c>
      <c r="H137" s="177" t="s">
        <v>6161</v>
      </c>
      <c r="I137" s="135">
        <v>99.017750000000007</v>
      </c>
      <c r="J137" s="137" t="s">
        <v>6162</v>
      </c>
      <c r="K137" s="135">
        <v>99.019990000000007</v>
      </c>
      <c r="L137" s="135" t="s">
        <v>1802</v>
      </c>
      <c r="M137" s="136">
        <v>798</v>
      </c>
      <c r="N137" s="139">
        <v>45278.458333333328</v>
      </c>
    </row>
    <row r="138" spans="1:14" ht="20.25" customHeight="1">
      <c r="A138" s="136">
        <v>1902</v>
      </c>
      <c r="B138" s="135" t="s">
        <v>6163</v>
      </c>
      <c r="C138" s="135" t="s">
        <v>1083</v>
      </c>
      <c r="D138" s="135" t="s">
        <v>6164</v>
      </c>
      <c r="E138" s="135" t="s">
        <v>5709</v>
      </c>
      <c r="F138" s="138">
        <v>1237533000</v>
      </c>
      <c r="G138" s="135" t="s">
        <v>440</v>
      </c>
      <c r="H138" s="177" t="s">
        <v>6165</v>
      </c>
      <c r="I138" s="135">
        <v>99.986999999999995</v>
      </c>
      <c r="J138" s="137" t="s">
        <v>6166</v>
      </c>
      <c r="K138" s="135">
        <v>99.988519999999994</v>
      </c>
      <c r="L138" s="135" t="s">
        <v>5020</v>
      </c>
      <c r="M138" s="136">
        <v>864</v>
      </c>
      <c r="N138" s="139">
        <v>45278.458333333328</v>
      </c>
    </row>
    <row r="139" spans="1:14" ht="20.25" customHeight="1">
      <c r="A139" s="136">
        <v>1901</v>
      </c>
      <c r="B139" s="135" t="s">
        <v>6167</v>
      </c>
      <c r="C139" s="135" t="s">
        <v>1091</v>
      </c>
      <c r="D139" s="135" t="s">
        <v>5713</v>
      </c>
      <c r="E139" s="135" t="s">
        <v>5709</v>
      </c>
      <c r="F139" s="138">
        <v>3236308000</v>
      </c>
      <c r="G139" s="135" t="s">
        <v>379</v>
      </c>
      <c r="H139" s="177" t="s">
        <v>6168</v>
      </c>
      <c r="I139" s="135">
        <v>100.6375</v>
      </c>
      <c r="J139" s="137" t="s">
        <v>6169</v>
      </c>
      <c r="K139" s="135">
        <v>100.63785</v>
      </c>
      <c r="L139" s="135" t="s">
        <v>5019</v>
      </c>
      <c r="M139" s="136">
        <v>769</v>
      </c>
      <c r="N139" s="139">
        <v>45278.458333333328</v>
      </c>
    </row>
    <row r="140" spans="1:14" ht="20.25" customHeight="1">
      <c r="A140" s="136">
        <v>1900</v>
      </c>
      <c r="B140" s="135" t="s">
        <v>6170</v>
      </c>
      <c r="C140" s="135" t="s">
        <v>1095</v>
      </c>
      <c r="D140" s="135" t="s">
        <v>5713</v>
      </c>
      <c r="E140" s="135" t="s">
        <v>5709</v>
      </c>
      <c r="F140" s="138">
        <v>1998399000</v>
      </c>
      <c r="G140" s="135" t="s">
        <v>379</v>
      </c>
      <c r="H140" s="177" t="s">
        <v>6171</v>
      </c>
      <c r="I140" s="135">
        <v>99.960750000000004</v>
      </c>
      <c r="J140" s="137" t="s">
        <v>6172</v>
      </c>
      <c r="K140" s="135">
        <v>99.962329999999994</v>
      </c>
      <c r="L140" s="135" t="s">
        <v>1830</v>
      </c>
      <c r="M140" s="136">
        <v>815</v>
      </c>
      <c r="N140" s="139">
        <v>45278.458333333328</v>
      </c>
    </row>
    <row r="141" spans="1:14" ht="20.25" customHeight="1">
      <c r="A141" s="136">
        <v>1899</v>
      </c>
      <c r="B141" s="135" t="s">
        <v>6173</v>
      </c>
      <c r="C141" s="135" t="s">
        <v>1098</v>
      </c>
      <c r="D141" s="135" t="s">
        <v>5713</v>
      </c>
      <c r="E141" s="135" t="s">
        <v>5709</v>
      </c>
      <c r="F141" s="138">
        <v>5377945000</v>
      </c>
      <c r="G141" s="135" t="s">
        <v>422</v>
      </c>
      <c r="H141" s="177" t="s">
        <v>6174</v>
      </c>
      <c r="I141" s="135">
        <v>98.130750000000006</v>
      </c>
      <c r="J141" s="137" t="s">
        <v>6175</v>
      </c>
      <c r="K141" s="135">
        <v>98.132990000000007</v>
      </c>
      <c r="L141" s="135" t="s">
        <v>4340</v>
      </c>
      <c r="M141" s="136">
        <v>681</v>
      </c>
      <c r="N141" s="139">
        <v>45278.458333333328</v>
      </c>
    </row>
    <row r="142" spans="1:14" ht="20.25" customHeight="1">
      <c r="A142" s="136">
        <v>1896</v>
      </c>
      <c r="B142" s="135" t="s">
        <v>6176</v>
      </c>
      <c r="C142" s="135" t="s">
        <v>1032</v>
      </c>
      <c r="D142" s="135" t="s">
        <v>6177</v>
      </c>
      <c r="E142" s="135" t="s">
        <v>5709</v>
      </c>
      <c r="F142" s="138">
        <v>1491240000</v>
      </c>
      <c r="G142" s="135" t="s">
        <v>6178</v>
      </c>
      <c r="H142" s="177" t="s">
        <v>6179</v>
      </c>
      <c r="I142" s="135">
        <v>98.966499999999996</v>
      </c>
      <c r="J142" s="137" t="s">
        <v>6180</v>
      </c>
      <c r="K142" s="135">
        <v>98.969790000000003</v>
      </c>
      <c r="L142" s="135" t="s">
        <v>1295</v>
      </c>
      <c r="M142" s="136">
        <v>841</v>
      </c>
      <c r="N142" s="139">
        <v>45278.458333333328</v>
      </c>
    </row>
    <row r="143" spans="1:14" ht="20.25" customHeight="1">
      <c r="A143" s="136">
        <v>1895</v>
      </c>
      <c r="B143" s="135" t="s">
        <v>6181</v>
      </c>
      <c r="C143" s="135" t="s">
        <v>1036</v>
      </c>
      <c r="D143" s="135" t="s">
        <v>6182</v>
      </c>
      <c r="E143" s="135" t="s">
        <v>5709</v>
      </c>
      <c r="F143" s="138">
        <v>720650000</v>
      </c>
      <c r="G143" s="135" t="s">
        <v>6178</v>
      </c>
      <c r="H143" s="177" t="s">
        <v>6183</v>
      </c>
      <c r="I143" s="135">
        <v>100.67775</v>
      </c>
      <c r="J143" s="137" t="s">
        <v>6184</v>
      </c>
      <c r="K143" s="135">
        <v>100.68107000000001</v>
      </c>
      <c r="L143" s="135" t="s">
        <v>2678</v>
      </c>
      <c r="M143" s="136">
        <v>873</v>
      </c>
      <c r="N143" s="139">
        <v>45278.458333333328</v>
      </c>
    </row>
    <row r="144" spans="1:14" ht="20.25" customHeight="1">
      <c r="A144" s="136">
        <v>1894</v>
      </c>
      <c r="B144" s="135" t="s">
        <v>6185</v>
      </c>
      <c r="C144" s="135" t="s">
        <v>1040</v>
      </c>
      <c r="D144" s="135" t="s">
        <v>6186</v>
      </c>
      <c r="E144" s="135" t="s">
        <v>5709</v>
      </c>
      <c r="F144" s="138">
        <v>1070622000</v>
      </c>
      <c r="G144" s="135" t="s">
        <v>6178</v>
      </c>
      <c r="H144" s="177" t="s">
        <v>6187</v>
      </c>
      <c r="I144" s="135">
        <v>99.524749999999997</v>
      </c>
      <c r="J144" s="137" t="s">
        <v>6188</v>
      </c>
      <c r="K144" s="135">
        <v>99.525300000000001</v>
      </c>
      <c r="L144" s="135" t="s">
        <v>5018</v>
      </c>
      <c r="M144" s="136">
        <v>882</v>
      </c>
      <c r="N144" s="139">
        <v>45278.458333333328</v>
      </c>
    </row>
    <row r="145" spans="1:14" ht="20.25" customHeight="1">
      <c r="A145" s="136">
        <v>1893</v>
      </c>
      <c r="B145" s="135" t="s">
        <v>6189</v>
      </c>
      <c r="C145" s="135" t="s">
        <v>1044</v>
      </c>
      <c r="D145" s="135" t="s">
        <v>6149</v>
      </c>
      <c r="E145" s="135" t="s">
        <v>5709</v>
      </c>
      <c r="F145" s="138">
        <v>1281182000</v>
      </c>
      <c r="G145" s="135" t="s">
        <v>6178</v>
      </c>
      <c r="H145" s="177" t="s">
        <v>6190</v>
      </c>
      <c r="I145" s="135">
        <v>99.413499999999999</v>
      </c>
      <c r="J145" s="137" t="s">
        <v>6191</v>
      </c>
      <c r="K145" s="135">
        <v>99.415409999999994</v>
      </c>
      <c r="L145" s="135" t="s">
        <v>1816</v>
      </c>
      <c r="M145" s="136">
        <v>845</v>
      </c>
      <c r="N145" s="139">
        <v>45278.458333333328</v>
      </c>
    </row>
    <row r="146" spans="1:14" ht="20.25" customHeight="1">
      <c r="A146" s="136">
        <v>1892</v>
      </c>
      <c r="B146" s="135" t="s">
        <v>6192</v>
      </c>
      <c r="C146" s="135" t="s">
        <v>1071</v>
      </c>
      <c r="D146" s="135" t="s">
        <v>5713</v>
      </c>
      <c r="E146" s="135" t="s">
        <v>5709</v>
      </c>
      <c r="F146" s="138">
        <v>1047720000</v>
      </c>
      <c r="G146" s="135" t="s">
        <v>345</v>
      </c>
      <c r="H146" s="177" t="s">
        <v>6193</v>
      </c>
      <c r="I146" s="135">
        <v>98.53125</v>
      </c>
      <c r="J146" s="137" t="s">
        <v>6194</v>
      </c>
      <c r="K146" s="135">
        <v>98.531540000000007</v>
      </c>
      <c r="L146" s="135" t="s">
        <v>1292</v>
      </c>
      <c r="M146" s="136">
        <v>878</v>
      </c>
      <c r="N146" s="139">
        <v>45278.458333333328</v>
      </c>
    </row>
    <row r="147" spans="1:14" ht="20.25" customHeight="1">
      <c r="A147" s="136">
        <v>1891</v>
      </c>
      <c r="B147" s="135" t="s">
        <v>6195</v>
      </c>
      <c r="C147" s="135" t="s">
        <v>1048</v>
      </c>
      <c r="D147" s="135" t="s">
        <v>6196</v>
      </c>
      <c r="E147" s="135" t="s">
        <v>5709</v>
      </c>
      <c r="F147" s="138">
        <v>1156388000</v>
      </c>
      <c r="G147" s="135" t="s">
        <v>6178</v>
      </c>
      <c r="H147" s="177" t="s">
        <v>6197</v>
      </c>
      <c r="I147" s="135">
        <v>99.861500000000007</v>
      </c>
      <c r="J147" s="137" t="s">
        <v>6198</v>
      </c>
      <c r="K147" s="135">
        <v>99.862369999999999</v>
      </c>
      <c r="L147" s="135" t="s">
        <v>2346</v>
      </c>
      <c r="M147" s="136">
        <v>848</v>
      </c>
      <c r="N147" s="139">
        <v>45278.458333333328</v>
      </c>
    </row>
    <row r="148" spans="1:14" ht="20.25" customHeight="1">
      <c r="A148" s="136">
        <v>1889</v>
      </c>
      <c r="B148" s="135" t="s">
        <v>6199</v>
      </c>
      <c r="C148" s="135" t="s">
        <v>1150</v>
      </c>
      <c r="D148" s="135" t="s">
        <v>5901</v>
      </c>
      <c r="E148" s="135" t="s">
        <v>5709</v>
      </c>
      <c r="F148" s="138">
        <v>636504000</v>
      </c>
      <c r="G148" s="135" t="s">
        <v>6178</v>
      </c>
      <c r="H148" s="177" t="s">
        <v>6200</v>
      </c>
      <c r="I148" s="135">
        <v>100.81225999999999</v>
      </c>
      <c r="J148" s="137" t="s">
        <v>6201</v>
      </c>
      <c r="K148" s="135">
        <v>100.8128</v>
      </c>
      <c r="L148" s="135" t="s">
        <v>5017</v>
      </c>
      <c r="M148" s="136" t="s">
        <v>6202</v>
      </c>
      <c r="N148" s="139">
        <v>45278.458333333328</v>
      </c>
    </row>
    <row r="149" spans="1:14" ht="20.25" customHeight="1">
      <c r="A149" s="136">
        <v>1888</v>
      </c>
      <c r="B149" s="135" t="s">
        <v>6203</v>
      </c>
      <c r="C149" s="135" t="s">
        <v>1158</v>
      </c>
      <c r="D149" s="135" t="s">
        <v>5713</v>
      </c>
      <c r="E149" s="135" t="s">
        <v>5709</v>
      </c>
      <c r="F149" s="138">
        <v>1434022000</v>
      </c>
      <c r="G149" s="135" t="s">
        <v>1160</v>
      </c>
      <c r="H149" s="177" t="s">
        <v>6204</v>
      </c>
      <c r="I149" s="135">
        <v>100.67975</v>
      </c>
      <c r="J149" s="137" t="s">
        <v>6205</v>
      </c>
      <c r="K149" s="135">
        <v>100.68042</v>
      </c>
      <c r="L149" s="135" t="s">
        <v>5579</v>
      </c>
      <c r="M149" s="136">
        <v>849</v>
      </c>
      <c r="N149" s="139">
        <v>45278.458333333328</v>
      </c>
    </row>
    <row r="150" spans="1:14" ht="20.25" customHeight="1">
      <c r="A150" s="136">
        <v>1887</v>
      </c>
      <c r="B150" s="135" t="s">
        <v>6206</v>
      </c>
      <c r="C150" s="135" t="s">
        <v>1106</v>
      </c>
      <c r="D150" s="135" t="s">
        <v>6207</v>
      </c>
      <c r="E150" s="135" t="s">
        <v>5709</v>
      </c>
      <c r="F150" s="138">
        <v>792947000</v>
      </c>
      <c r="G150" s="135" t="s">
        <v>364</v>
      </c>
      <c r="H150" s="177" t="s">
        <v>6208</v>
      </c>
      <c r="I150" s="135">
        <v>99.990499999999997</v>
      </c>
      <c r="J150" s="137" t="s">
        <v>6209</v>
      </c>
      <c r="K150" s="135">
        <v>99.992000000000004</v>
      </c>
      <c r="L150" s="135" t="s">
        <v>1707</v>
      </c>
      <c r="M150" s="136">
        <v>854</v>
      </c>
      <c r="N150" s="139">
        <v>45275.458333333328</v>
      </c>
    </row>
    <row r="151" spans="1:14" ht="20.25" customHeight="1">
      <c r="A151" s="136">
        <v>1885</v>
      </c>
      <c r="B151" s="135" t="s">
        <v>6210</v>
      </c>
      <c r="C151" s="135" t="s">
        <v>1130</v>
      </c>
      <c r="D151" s="135" t="s">
        <v>5713</v>
      </c>
      <c r="E151" s="135" t="s">
        <v>5709</v>
      </c>
      <c r="F151" s="138">
        <v>1006592000</v>
      </c>
      <c r="G151" s="135" t="s">
        <v>360</v>
      </c>
      <c r="H151" s="177" t="s">
        <v>6211</v>
      </c>
      <c r="I151" s="135">
        <v>100.003</v>
      </c>
      <c r="J151" s="137" t="s">
        <v>6212</v>
      </c>
      <c r="K151" s="135">
        <v>100.0052</v>
      </c>
      <c r="L151" s="135" t="s">
        <v>2855</v>
      </c>
      <c r="M151" s="136">
        <v>825</v>
      </c>
      <c r="N151" s="139">
        <v>45275.458333333328</v>
      </c>
    </row>
    <row r="152" spans="1:14" ht="20.25" customHeight="1">
      <c r="A152" s="136">
        <v>1884</v>
      </c>
      <c r="B152" s="135" t="s">
        <v>6213</v>
      </c>
      <c r="C152" s="135" t="s">
        <v>1163</v>
      </c>
      <c r="D152" s="135" t="s">
        <v>5901</v>
      </c>
      <c r="E152" s="135" t="s">
        <v>5709</v>
      </c>
      <c r="F152" s="138">
        <v>741796000</v>
      </c>
      <c r="G152" s="135" t="s">
        <v>1165</v>
      </c>
      <c r="H152" s="177" t="s">
        <v>6214</v>
      </c>
      <c r="I152" s="135">
        <v>99.305499999999995</v>
      </c>
      <c r="J152" s="137" t="s">
        <v>6215</v>
      </c>
      <c r="K152" s="135">
        <v>99.310599999999994</v>
      </c>
      <c r="L152" s="135" t="s">
        <v>5032</v>
      </c>
      <c r="M152" s="136" t="s">
        <v>6216</v>
      </c>
      <c r="N152" s="139">
        <v>45275.458333333328</v>
      </c>
    </row>
    <row r="153" spans="1:14" ht="20.25" customHeight="1">
      <c r="A153" s="136">
        <v>1882</v>
      </c>
      <c r="B153" s="135" t="s">
        <v>6217</v>
      </c>
      <c r="C153" s="135" t="s">
        <v>1173</v>
      </c>
      <c r="D153" s="135" t="s">
        <v>6218</v>
      </c>
      <c r="E153" s="135" t="s">
        <v>5709</v>
      </c>
      <c r="F153" s="138">
        <v>813329000</v>
      </c>
      <c r="G153" s="135" t="s">
        <v>6178</v>
      </c>
      <c r="H153" s="177" t="s">
        <v>6219</v>
      </c>
      <c r="I153" s="135">
        <v>100.44175</v>
      </c>
      <c r="J153" s="137" t="s">
        <v>6220</v>
      </c>
      <c r="K153" s="135">
        <v>100.44271000000001</v>
      </c>
      <c r="L153" s="135" t="s">
        <v>3106</v>
      </c>
      <c r="M153" s="136">
        <v>827</v>
      </c>
      <c r="N153" s="139">
        <v>45275.458333333328</v>
      </c>
    </row>
    <row r="154" spans="1:14" ht="20.25" customHeight="1">
      <c r="A154" s="136">
        <v>1880</v>
      </c>
      <c r="B154" s="135" t="s">
        <v>6221</v>
      </c>
      <c r="C154" s="135" t="s">
        <v>6222</v>
      </c>
      <c r="D154" s="135" t="s">
        <v>5937</v>
      </c>
      <c r="E154" s="135" t="s">
        <v>5709</v>
      </c>
      <c r="F154" s="138">
        <v>1821204000</v>
      </c>
      <c r="G154" s="135" t="s">
        <v>434</v>
      </c>
      <c r="H154" s="177" t="s">
        <v>6223</v>
      </c>
      <c r="I154" s="135">
        <v>99.15925</v>
      </c>
      <c r="J154" s="137" t="s">
        <v>6224</v>
      </c>
      <c r="K154" s="135">
        <v>99.173789999999997</v>
      </c>
      <c r="L154" s="135" t="s">
        <v>5821</v>
      </c>
      <c r="M154" s="136">
        <v>357</v>
      </c>
      <c r="N154" s="139">
        <v>45275.458333333328</v>
      </c>
    </row>
    <row r="155" spans="1:14" ht="20.25" customHeight="1">
      <c r="A155" s="136">
        <v>1879</v>
      </c>
      <c r="B155" s="135" t="s">
        <v>6225</v>
      </c>
      <c r="C155" s="135" t="s">
        <v>1194</v>
      </c>
      <c r="D155" s="135" t="s">
        <v>5713</v>
      </c>
      <c r="E155" s="135" t="s">
        <v>5709</v>
      </c>
      <c r="F155" s="138">
        <v>7607116000</v>
      </c>
      <c r="G155" s="135" t="s">
        <v>5714</v>
      </c>
      <c r="H155" s="177" t="s">
        <v>6226</v>
      </c>
      <c r="I155" s="135">
        <v>99.989750000000001</v>
      </c>
      <c r="J155" s="137" t="s">
        <v>6227</v>
      </c>
      <c r="K155" s="135">
        <v>99.999539999999996</v>
      </c>
      <c r="L155" s="135" t="s">
        <v>2074</v>
      </c>
      <c r="M155" s="136">
        <v>398</v>
      </c>
      <c r="N155" s="139">
        <v>45275.458333333328</v>
      </c>
    </row>
    <row r="156" spans="1:14" ht="20.25" customHeight="1">
      <c r="A156" s="136">
        <v>1874</v>
      </c>
      <c r="B156" s="135" t="s">
        <v>6228</v>
      </c>
      <c r="C156" s="135" t="s">
        <v>1177</v>
      </c>
      <c r="D156" s="135" t="s">
        <v>5713</v>
      </c>
      <c r="E156" s="135" t="s">
        <v>5709</v>
      </c>
      <c r="F156" s="138">
        <v>1543729000</v>
      </c>
      <c r="G156" s="135" t="s">
        <v>519</v>
      </c>
      <c r="H156" s="177" t="s">
        <v>6229</v>
      </c>
      <c r="I156" s="135">
        <v>101.56950000000001</v>
      </c>
      <c r="J156" s="137" t="s">
        <v>6230</v>
      </c>
      <c r="K156" s="135">
        <v>101.5878</v>
      </c>
      <c r="L156" s="135" t="s">
        <v>2968</v>
      </c>
      <c r="M156" s="136">
        <v>823</v>
      </c>
      <c r="N156" s="139">
        <v>45274.625</v>
      </c>
    </row>
    <row r="157" spans="1:14" ht="20.25" customHeight="1">
      <c r="A157" s="136">
        <v>1873</v>
      </c>
      <c r="B157" s="135" t="s">
        <v>6231</v>
      </c>
      <c r="C157" s="135" t="s">
        <v>1146</v>
      </c>
      <c r="D157" s="135" t="s">
        <v>6232</v>
      </c>
      <c r="E157" s="135" t="s">
        <v>5709</v>
      </c>
      <c r="F157" s="138">
        <v>1830181000</v>
      </c>
      <c r="G157" s="135" t="s">
        <v>353</v>
      </c>
      <c r="H157" s="177" t="s">
        <v>6233</v>
      </c>
      <c r="I157" s="135">
        <v>98.991749999999996</v>
      </c>
      <c r="J157" s="137" t="s">
        <v>6234</v>
      </c>
      <c r="K157" s="135">
        <v>99.006</v>
      </c>
      <c r="L157" s="135" t="s">
        <v>5033</v>
      </c>
      <c r="M157" s="136">
        <v>275</v>
      </c>
      <c r="N157" s="139">
        <v>45274.625</v>
      </c>
    </row>
    <row r="158" spans="1:14" ht="20.25" customHeight="1">
      <c r="A158" s="136">
        <v>1871</v>
      </c>
      <c r="B158" s="135" t="s">
        <v>6235</v>
      </c>
      <c r="C158" s="135" t="s">
        <v>1110</v>
      </c>
      <c r="D158" s="135" t="s">
        <v>5713</v>
      </c>
      <c r="E158" s="135" t="s">
        <v>5709</v>
      </c>
      <c r="F158" s="138">
        <v>747865000</v>
      </c>
      <c r="G158" s="135" t="s">
        <v>476</v>
      </c>
      <c r="H158" s="177" t="s">
        <v>6236</v>
      </c>
      <c r="I158" s="135">
        <v>99.47</v>
      </c>
      <c r="J158" s="137" t="s">
        <v>6237</v>
      </c>
      <c r="K158" s="135">
        <v>99.472769999999997</v>
      </c>
      <c r="L158" s="135" t="s">
        <v>4439</v>
      </c>
      <c r="M158" s="136">
        <v>854</v>
      </c>
      <c r="N158" s="139">
        <v>45274.458333333328</v>
      </c>
    </row>
    <row r="159" spans="1:14" ht="20.25" customHeight="1">
      <c r="A159" s="136">
        <v>1870</v>
      </c>
      <c r="B159" s="135" t="s">
        <v>6238</v>
      </c>
      <c r="C159" s="135" t="s">
        <v>1114</v>
      </c>
      <c r="D159" s="135" t="s">
        <v>6239</v>
      </c>
      <c r="E159" s="135" t="s">
        <v>5709</v>
      </c>
      <c r="F159" s="138">
        <v>582092000</v>
      </c>
      <c r="G159" s="135" t="s">
        <v>476</v>
      </c>
      <c r="H159" s="177" t="s">
        <v>6240</v>
      </c>
      <c r="I159" s="135">
        <v>100.96151</v>
      </c>
      <c r="J159" s="137" t="s">
        <v>6241</v>
      </c>
      <c r="K159" s="135">
        <v>100.9837</v>
      </c>
      <c r="L159" s="135" t="s">
        <v>1572</v>
      </c>
      <c r="M159" s="136">
        <v>718</v>
      </c>
      <c r="N159" s="139">
        <v>45274.458333333328</v>
      </c>
    </row>
    <row r="160" spans="1:14" ht="20.25" customHeight="1">
      <c r="A160" s="136">
        <v>1869</v>
      </c>
      <c r="B160" s="135" t="s">
        <v>6242</v>
      </c>
      <c r="C160" s="135" t="s">
        <v>1118</v>
      </c>
      <c r="D160" s="135" t="s">
        <v>5713</v>
      </c>
      <c r="E160" s="135" t="s">
        <v>5709</v>
      </c>
      <c r="F160" s="138">
        <v>1962175000</v>
      </c>
      <c r="G160" s="135" t="s">
        <v>476</v>
      </c>
      <c r="H160" s="177" t="s">
        <v>6243</v>
      </c>
      <c r="I160" s="135">
        <v>99.873000000000005</v>
      </c>
      <c r="J160" s="137" t="s">
        <v>6244</v>
      </c>
      <c r="K160" s="135">
        <v>99.873350000000002</v>
      </c>
      <c r="L160" s="135" t="s">
        <v>4302</v>
      </c>
      <c r="M160" s="136">
        <v>822</v>
      </c>
      <c r="N160" s="139">
        <v>45274.458333333328</v>
      </c>
    </row>
    <row r="161" spans="1:14" ht="20.25" customHeight="1">
      <c r="A161" s="136">
        <v>1868</v>
      </c>
      <c r="B161" s="135" t="s">
        <v>6245</v>
      </c>
      <c r="C161" s="135" t="s">
        <v>1138</v>
      </c>
      <c r="D161" s="135" t="s">
        <v>6246</v>
      </c>
      <c r="E161" s="135" t="s">
        <v>5709</v>
      </c>
      <c r="F161" s="138">
        <v>1797064000</v>
      </c>
      <c r="G161" s="135" t="s">
        <v>481</v>
      </c>
      <c r="H161" s="177" t="s">
        <v>6247</v>
      </c>
      <c r="I161" s="135">
        <v>100.33525</v>
      </c>
      <c r="J161" s="137" t="s">
        <v>6248</v>
      </c>
      <c r="K161" s="135">
        <v>100.3365</v>
      </c>
      <c r="L161" s="135" t="s">
        <v>1302</v>
      </c>
      <c r="M161" s="136">
        <v>853</v>
      </c>
      <c r="N161" s="139">
        <v>45274.458333333328</v>
      </c>
    </row>
    <row r="162" spans="1:14" ht="20.25" customHeight="1">
      <c r="A162" s="136">
        <v>1867</v>
      </c>
      <c r="B162" s="135" t="s">
        <v>6249</v>
      </c>
      <c r="C162" s="135" t="s">
        <v>1134</v>
      </c>
      <c r="D162" s="135" t="s">
        <v>5713</v>
      </c>
      <c r="E162" s="135" t="s">
        <v>5709</v>
      </c>
      <c r="F162" s="138">
        <v>1330362000</v>
      </c>
      <c r="G162" s="135" t="s">
        <v>440</v>
      </c>
      <c r="H162" s="177" t="s">
        <v>6250</v>
      </c>
      <c r="I162" s="135">
        <v>100.55549999999999</v>
      </c>
      <c r="J162" s="137" t="s">
        <v>6251</v>
      </c>
      <c r="K162" s="135">
        <v>100.55997000000001</v>
      </c>
      <c r="L162" s="135" t="s">
        <v>4977</v>
      </c>
      <c r="M162" s="136">
        <v>838</v>
      </c>
      <c r="N162" s="139">
        <v>45274.458333333328</v>
      </c>
    </row>
    <row r="163" spans="1:14" ht="20.25" customHeight="1">
      <c r="A163" s="136">
        <v>1866</v>
      </c>
      <c r="B163" s="135" t="s">
        <v>6252</v>
      </c>
      <c r="C163" s="135" t="s">
        <v>1142</v>
      </c>
      <c r="D163" s="135" t="s">
        <v>5713</v>
      </c>
      <c r="E163" s="135" t="s">
        <v>5709</v>
      </c>
      <c r="F163" s="138">
        <v>1249300000</v>
      </c>
      <c r="G163" s="135" t="s">
        <v>414</v>
      </c>
      <c r="H163" s="177" t="s">
        <v>6253</v>
      </c>
      <c r="I163" s="135">
        <v>100.521</v>
      </c>
      <c r="J163" s="137" t="s">
        <v>6254</v>
      </c>
      <c r="K163" s="135">
        <v>100.52191999999999</v>
      </c>
      <c r="L163" s="135" t="s">
        <v>4440</v>
      </c>
      <c r="M163" s="136">
        <v>843</v>
      </c>
      <c r="N163" s="139">
        <v>45274.458333333328</v>
      </c>
    </row>
    <row r="164" spans="1:14" ht="20.25" customHeight="1">
      <c r="A164" s="136">
        <v>1865</v>
      </c>
      <c r="B164" s="135" t="s">
        <v>6255</v>
      </c>
      <c r="C164" s="135" t="s">
        <v>1126</v>
      </c>
      <c r="D164" s="135" t="s">
        <v>5713</v>
      </c>
      <c r="E164" s="135" t="s">
        <v>5709</v>
      </c>
      <c r="F164" s="138">
        <v>673670000</v>
      </c>
      <c r="G164" s="135" t="s">
        <v>479</v>
      </c>
      <c r="H164" s="177" t="s">
        <v>6256</v>
      </c>
      <c r="I164" s="135">
        <v>98.714749999999995</v>
      </c>
      <c r="J164" s="137" t="s">
        <v>6257</v>
      </c>
      <c r="K164" s="135">
        <v>98.71481</v>
      </c>
      <c r="L164" s="135" t="s">
        <v>4976</v>
      </c>
      <c r="M164" s="136">
        <v>861</v>
      </c>
      <c r="N164" s="139">
        <v>45274.458333333328</v>
      </c>
    </row>
    <row r="165" spans="1:14" ht="20.25" customHeight="1">
      <c r="A165" s="136">
        <v>1864</v>
      </c>
      <c r="B165" s="135" t="s">
        <v>6258</v>
      </c>
      <c r="C165" s="135" t="s">
        <v>1154</v>
      </c>
      <c r="D165" s="135" t="s">
        <v>5713</v>
      </c>
      <c r="E165" s="135" t="s">
        <v>5709</v>
      </c>
      <c r="F165" s="138">
        <v>998760000</v>
      </c>
      <c r="G165" s="135" t="s">
        <v>414</v>
      </c>
      <c r="H165" s="177" t="s">
        <v>6259</v>
      </c>
      <c r="I165" s="135">
        <v>99.401499999999999</v>
      </c>
      <c r="J165" s="137" t="s">
        <v>6260</v>
      </c>
      <c r="K165" s="135">
        <v>99.407539999999997</v>
      </c>
      <c r="L165" s="135" t="s">
        <v>4441</v>
      </c>
      <c r="M165" s="136">
        <v>882</v>
      </c>
      <c r="N165" s="139">
        <v>45274.458333333328</v>
      </c>
    </row>
    <row r="166" spans="1:14" ht="20.25" customHeight="1">
      <c r="A166" s="136">
        <v>1862</v>
      </c>
      <c r="B166" s="135" t="s">
        <v>6261</v>
      </c>
      <c r="C166" s="135" t="s">
        <v>1168</v>
      </c>
      <c r="D166" s="135" t="s">
        <v>5713</v>
      </c>
      <c r="E166" s="135" t="s">
        <v>5709</v>
      </c>
      <c r="F166" s="138">
        <v>1688100000</v>
      </c>
      <c r="G166" s="135" t="s">
        <v>1170</v>
      </c>
      <c r="H166" s="177" t="s">
        <v>6262</v>
      </c>
      <c r="I166" s="135">
        <v>100.29075</v>
      </c>
      <c r="J166" s="137" t="s">
        <v>6263</v>
      </c>
      <c r="K166" s="135">
        <v>100.29481</v>
      </c>
      <c r="L166" s="135" t="s">
        <v>1250</v>
      </c>
      <c r="M166" s="136">
        <v>791</v>
      </c>
      <c r="N166" s="139">
        <v>45274.458333333328</v>
      </c>
    </row>
    <row r="167" spans="1:14" ht="20.25" customHeight="1">
      <c r="A167" s="136">
        <v>1861</v>
      </c>
      <c r="B167" s="135" t="s">
        <v>6264</v>
      </c>
      <c r="C167" s="135" t="s">
        <v>1181</v>
      </c>
      <c r="D167" s="135" t="s">
        <v>5713</v>
      </c>
      <c r="E167" s="135" t="s">
        <v>5709</v>
      </c>
      <c r="F167" s="138">
        <v>718801000</v>
      </c>
      <c r="G167" s="135" t="s">
        <v>440</v>
      </c>
      <c r="H167" s="177" t="s">
        <v>6265</v>
      </c>
      <c r="I167" s="135">
        <v>99.216250000000002</v>
      </c>
      <c r="J167" s="137" t="s">
        <v>6266</v>
      </c>
      <c r="K167" s="135">
        <v>99.217889999999997</v>
      </c>
      <c r="L167" s="135" t="s">
        <v>1507</v>
      </c>
      <c r="M167" s="136">
        <v>874</v>
      </c>
      <c r="N167" s="139">
        <v>45274.458333333328</v>
      </c>
    </row>
    <row r="168" spans="1:14" ht="20.25" customHeight="1">
      <c r="A168" s="136">
        <v>1859</v>
      </c>
      <c r="B168" s="135" t="s">
        <v>6267</v>
      </c>
      <c r="C168" s="135" t="s">
        <v>1185</v>
      </c>
      <c r="D168" s="135" t="s">
        <v>6268</v>
      </c>
      <c r="E168" s="135" t="s">
        <v>5709</v>
      </c>
      <c r="F168" s="138">
        <v>612198000</v>
      </c>
      <c r="G168" s="135" t="s">
        <v>6178</v>
      </c>
      <c r="H168" s="177" t="s">
        <v>6269</v>
      </c>
      <c r="I168" s="135">
        <v>99.034760000000006</v>
      </c>
      <c r="J168" s="137" t="s">
        <v>6270</v>
      </c>
      <c r="K168" s="135">
        <v>99.037899999999993</v>
      </c>
      <c r="L168" s="135" t="s">
        <v>4484</v>
      </c>
      <c r="M168" s="136">
        <v>903</v>
      </c>
      <c r="N168" s="139">
        <v>45274.458333333328</v>
      </c>
    </row>
    <row r="169" spans="1:14" ht="20.25" customHeight="1">
      <c r="A169" s="136">
        <v>1858</v>
      </c>
      <c r="B169" s="135" t="s">
        <v>6271</v>
      </c>
      <c r="C169" s="135" t="s">
        <v>1122</v>
      </c>
      <c r="D169" s="135" t="s">
        <v>5713</v>
      </c>
      <c r="E169" s="135" t="s">
        <v>5709</v>
      </c>
      <c r="F169" s="138">
        <v>1524030000</v>
      </c>
      <c r="G169" s="135" t="s">
        <v>479</v>
      </c>
      <c r="H169" s="177" t="s">
        <v>6272</v>
      </c>
      <c r="I169" s="135">
        <v>99.288749999999993</v>
      </c>
      <c r="J169" s="137" t="s">
        <v>6273</v>
      </c>
      <c r="K169" s="135">
        <v>99.288960000000003</v>
      </c>
      <c r="L169" s="135" t="s">
        <v>4975</v>
      </c>
      <c r="M169" s="136">
        <v>822</v>
      </c>
      <c r="N169" s="139">
        <v>45274.458333333328</v>
      </c>
    </row>
    <row r="170" spans="1:14" ht="20.25" customHeight="1">
      <c r="A170" s="136">
        <v>1854</v>
      </c>
      <c r="B170" s="135" t="s">
        <v>6274</v>
      </c>
      <c r="C170" s="135" t="s">
        <v>968</v>
      </c>
      <c r="D170" s="135" t="s">
        <v>5713</v>
      </c>
      <c r="E170" s="135" t="s">
        <v>5709</v>
      </c>
      <c r="F170" s="138">
        <v>853264000</v>
      </c>
      <c r="G170" s="135" t="s">
        <v>481</v>
      </c>
      <c r="H170" s="177" t="s">
        <v>6275</v>
      </c>
      <c r="I170" s="135">
        <v>98.98</v>
      </c>
      <c r="J170" s="137" t="s">
        <v>6276</v>
      </c>
      <c r="K170" s="135">
        <v>98.980699999999999</v>
      </c>
      <c r="L170" s="135" t="s">
        <v>2660</v>
      </c>
      <c r="M170" s="136">
        <v>848</v>
      </c>
      <c r="N170" s="139">
        <v>45273.479166666672</v>
      </c>
    </row>
    <row r="171" spans="1:14" ht="20.25" customHeight="1">
      <c r="A171" s="136">
        <v>1853</v>
      </c>
      <c r="B171" s="135" t="s">
        <v>6277</v>
      </c>
      <c r="C171" s="135" t="s">
        <v>945</v>
      </c>
      <c r="D171" s="135" t="s">
        <v>6278</v>
      </c>
      <c r="E171" s="135" t="s">
        <v>5709</v>
      </c>
      <c r="F171" s="138">
        <v>1454266000</v>
      </c>
      <c r="G171" s="135" t="s">
        <v>345</v>
      </c>
      <c r="H171" s="177" t="s">
        <v>6279</v>
      </c>
      <c r="I171" s="135">
        <v>100.417</v>
      </c>
      <c r="J171" s="137" t="s">
        <v>6280</v>
      </c>
      <c r="K171" s="135">
        <v>100.41800000000001</v>
      </c>
      <c r="L171" s="135" t="s">
        <v>1241</v>
      </c>
      <c r="M171" s="136">
        <v>833</v>
      </c>
      <c r="N171" s="139">
        <v>45273.458333333328</v>
      </c>
    </row>
    <row r="172" spans="1:14" ht="20.25" customHeight="1">
      <c r="A172" s="136">
        <v>1852</v>
      </c>
      <c r="B172" s="135" t="s">
        <v>6281</v>
      </c>
      <c r="C172" s="135" t="s">
        <v>947</v>
      </c>
      <c r="D172" s="135" t="s">
        <v>5713</v>
      </c>
      <c r="E172" s="135" t="s">
        <v>5709</v>
      </c>
      <c r="F172" s="138">
        <v>995753000</v>
      </c>
      <c r="G172" s="135" t="s">
        <v>379</v>
      </c>
      <c r="H172" s="177" t="s">
        <v>6282</v>
      </c>
      <c r="I172" s="135">
        <v>100.38875</v>
      </c>
      <c r="J172" s="137" t="s">
        <v>6283</v>
      </c>
      <c r="K172" s="135">
        <v>100.3937</v>
      </c>
      <c r="L172" s="135" t="s">
        <v>1239</v>
      </c>
      <c r="M172" s="136">
        <v>862</v>
      </c>
      <c r="N172" s="139">
        <v>45273.458333333328</v>
      </c>
    </row>
    <row r="173" spans="1:14" ht="20.25" customHeight="1">
      <c r="A173" s="136">
        <v>1851</v>
      </c>
      <c r="B173" s="135" t="s">
        <v>6284</v>
      </c>
      <c r="C173" s="135" t="s">
        <v>951</v>
      </c>
      <c r="D173" s="135" t="s">
        <v>6285</v>
      </c>
      <c r="E173" s="135" t="s">
        <v>5709</v>
      </c>
      <c r="F173" s="138">
        <v>1233254000</v>
      </c>
      <c r="G173" s="135" t="s">
        <v>379</v>
      </c>
      <c r="H173" s="177" t="s">
        <v>6286</v>
      </c>
      <c r="I173" s="135">
        <v>99.997500000000002</v>
      </c>
      <c r="J173" s="137" t="s">
        <v>6287</v>
      </c>
      <c r="K173" s="135">
        <v>99.999989999999997</v>
      </c>
      <c r="L173" s="135" t="s">
        <v>2664</v>
      </c>
      <c r="M173" s="136">
        <v>854</v>
      </c>
      <c r="N173" s="139">
        <v>45273.458333333328</v>
      </c>
    </row>
    <row r="174" spans="1:14" ht="20.25" customHeight="1">
      <c r="A174" s="136">
        <v>1850</v>
      </c>
      <c r="B174" s="135" t="s">
        <v>6288</v>
      </c>
      <c r="C174" s="135" t="s">
        <v>953</v>
      </c>
      <c r="D174" s="135" t="s">
        <v>5713</v>
      </c>
      <c r="E174" s="135" t="s">
        <v>5709</v>
      </c>
      <c r="F174" s="138">
        <v>1337769000</v>
      </c>
      <c r="G174" s="135" t="s">
        <v>345</v>
      </c>
      <c r="H174" s="177" t="s">
        <v>6289</v>
      </c>
      <c r="I174" s="135">
        <v>98.632499999999993</v>
      </c>
      <c r="J174" s="137" t="s">
        <v>6290</v>
      </c>
      <c r="K174" s="135">
        <v>98.642700000000005</v>
      </c>
      <c r="L174" s="135" t="s">
        <v>1239</v>
      </c>
      <c r="M174" s="136">
        <v>829</v>
      </c>
      <c r="N174" s="139">
        <v>45273.458333333328</v>
      </c>
    </row>
    <row r="175" spans="1:14" ht="20.25" customHeight="1">
      <c r="A175" s="136">
        <v>1849</v>
      </c>
      <c r="B175" s="135" t="s">
        <v>6291</v>
      </c>
      <c r="C175" s="135" t="s">
        <v>955</v>
      </c>
      <c r="D175" s="135" t="s">
        <v>6292</v>
      </c>
      <c r="E175" s="135" t="s">
        <v>5709</v>
      </c>
      <c r="F175" s="138">
        <v>802796000</v>
      </c>
      <c r="G175" s="135" t="s">
        <v>345</v>
      </c>
      <c r="H175" s="177" t="s">
        <v>6293</v>
      </c>
      <c r="I175" s="135">
        <v>99.506500000000003</v>
      </c>
      <c r="J175" s="137" t="s">
        <v>6294</v>
      </c>
      <c r="K175" s="135">
        <v>99.510890000000003</v>
      </c>
      <c r="L175" s="135" t="s">
        <v>1238</v>
      </c>
      <c r="M175" s="136">
        <v>858</v>
      </c>
      <c r="N175" s="139">
        <v>45273.458333333328</v>
      </c>
    </row>
    <row r="176" spans="1:14" ht="20.25" customHeight="1">
      <c r="A176" s="136">
        <v>1847</v>
      </c>
      <c r="B176" s="135" t="s">
        <v>6295</v>
      </c>
      <c r="C176" s="135" t="s">
        <v>957</v>
      </c>
      <c r="D176" s="135" t="s">
        <v>6296</v>
      </c>
      <c r="E176" s="135" t="s">
        <v>5709</v>
      </c>
      <c r="F176" s="138">
        <v>615791000</v>
      </c>
      <c r="G176" s="135" t="s">
        <v>479</v>
      </c>
      <c r="H176" s="177" t="s">
        <v>6297</v>
      </c>
      <c r="I176" s="135">
        <v>100.69450000000001</v>
      </c>
      <c r="J176" s="137" t="s">
        <v>6298</v>
      </c>
      <c r="K176" s="135">
        <v>100.70123</v>
      </c>
      <c r="L176" s="135" t="s">
        <v>1236</v>
      </c>
      <c r="M176" s="136">
        <v>461</v>
      </c>
      <c r="N176" s="139">
        <v>45273.458333333328</v>
      </c>
    </row>
    <row r="177" spans="1:14" ht="20.25" customHeight="1">
      <c r="A177" s="136">
        <v>1846</v>
      </c>
      <c r="B177" s="135" t="s">
        <v>6299</v>
      </c>
      <c r="C177" s="135" t="s">
        <v>949</v>
      </c>
      <c r="D177" s="135" t="s">
        <v>5713</v>
      </c>
      <c r="E177" s="135" t="s">
        <v>5709</v>
      </c>
      <c r="F177" s="138">
        <v>1066976000</v>
      </c>
      <c r="G177" s="135" t="s">
        <v>550</v>
      </c>
      <c r="H177" s="177" t="s">
        <v>6300</v>
      </c>
      <c r="I177" s="135">
        <v>99.45</v>
      </c>
      <c r="J177" s="137" t="s">
        <v>6301</v>
      </c>
      <c r="K177" s="135">
        <v>99.451009999999997</v>
      </c>
      <c r="L177" s="135" t="s">
        <v>1234</v>
      </c>
      <c r="M177" s="136">
        <v>863</v>
      </c>
      <c r="N177" s="139">
        <v>45273.458333333328</v>
      </c>
    </row>
    <row r="178" spans="1:14" ht="20.25" customHeight="1">
      <c r="A178" s="136">
        <v>1845</v>
      </c>
      <c r="B178" s="135" t="s">
        <v>6302</v>
      </c>
      <c r="C178" s="135" t="s">
        <v>959</v>
      </c>
      <c r="D178" s="135" t="s">
        <v>6239</v>
      </c>
      <c r="E178" s="135" t="s">
        <v>5709</v>
      </c>
      <c r="F178" s="138">
        <v>733460000</v>
      </c>
      <c r="G178" s="135" t="s">
        <v>414</v>
      </c>
      <c r="H178" s="177" t="s">
        <v>6303</v>
      </c>
      <c r="I178" s="135">
        <v>99.212249999999997</v>
      </c>
      <c r="J178" s="137" t="s">
        <v>6304</v>
      </c>
      <c r="K178" s="135">
        <v>99.212519999999998</v>
      </c>
      <c r="L178" s="135" t="s">
        <v>1232</v>
      </c>
      <c r="M178" s="136">
        <v>690</v>
      </c>
      <c r="N178" s="139">
        <v>45273.458333333328</v>
      </c>
    </row>
    <row r="179" spans="1:14" ht="20.25" customHeight="1">
      <c r="A179" s="136">
        <v>1844</v>
      </c>
      <c r="B179" s="135" t="s">
        <v>6305</v>
      </c>
      <c r="C179" s="135" t="s">
        <v>961</v>
      </c>
      <c r="D179" s="135" t="s">
        <v>6149</v>
      </c>
      <c r="E179" s="135" t="s">
        <v>5709</v>
      </c>
      <c r="F179" s="138">
        <v>722111000</v>
      </c>
      <c r="G179" s="135" t="s">
        <v>6178</v>
      </c>
      <c r="H179" s="177" t="s">
        <v>6306</v>
      </c>
      <c r="I179" s="135">
        <v>98.070750000000004</v>
      </c>
      <c r="J179" s="137" t="s">
        <v>6307</v>
      </c>
      <c r="K179" s="135">
        <v>98.103800000000007</v>
      </c>
      <c r="L179" s="135" t="s">
        <v>2663</v>
      </c>
      <c r="M179" s="136">
        <v>884</v>
      </c>
      <c r="N179" s="139">
        <v>45273.458333333328</v>
      </c>
    </row>
    <row r="180" spans="1:14" ht="20.25" customHeight="1">
      <c r="A180" s="136">
        <v>1843</v>
      </c>
      <c r="B180" s="135" t="s">
        <v>6308</v>
      </c>
      <c r="C180" s="135" t="s">
        <v>963</v>
      </c>
      <c r="D180" s="135" t="s">
        <v>6309</v>
      </c>
      <c r="E180" s="135" t="s">
        <v>5709</v>
      </c>
      <c r="F180" s="138">
        <v>568571000</v>
      </c>
      <c r="G180" s="135" t="s">
        <v>6178</v>
      </c>
      <c r="H180" s="177" t="s">
        <v>6310</v>
      </c>
      <c r="I180" s="135">
        <v>101.21975</v>
      </c>
      <c r="J180" s="137" t="s">
        <v>6311</v>
      </c>
      <c r="K180" s="135">
        <v>101.22225</v>
      </c>
      <c r="L180" s="135" t="s">
        <v>1230</v>
      </c>
      <c r="M180" s="136">
        <v>787</v>
      </c>
      <c r="N180" s="139">
        <v>45273.458333333328</v>
      </c>
    </row>
    <row r="181" spans="1:14" ht="20.25" customHeight="1">
      <c r="A181" s="136">
        <v>1842</v>
      </c>
      <c r="B181" s="135" t="s">
        <v>6312</v>
      </c>
      <c r="C181" s="135" t="s">
        <v>970</v>
      </c>
      <c r="D181" s="135" t="s">
        <v>5713</v>
      </c>
      <c r="E181" s="135" t="s">
        <v>5709</v>
      </c>
      <c r="F181" s="138">
        <v>1224466000</v>
      </c>
      <c r="G181" s="135" t="s">
        <v>481</v>
      </c>
      <c r="H181" s="177" t="s">
        <v>6313</v>
      </c>
      <c r="I181" s="135">
        <v>101.84375</v>
      </c>
      <c r="J181" s="137" t="s">
        <v>6314</v>
      </c>
      <c r="K181" s="135">
        <v>101.89461</v>
      </c>
      <c r="L181" s="135" t="s">
        <v>1229</v>
      </c>
      <c r="M181" s="136">
        <v>842</v>
      </c>
      <c r="N181" s="139">
        <v>45273.458333333328</v>
      </c>
    </row>
    <row r="182" spans="1:14" ht="20.25" customHeight="1">
      <c r="A182" s="136">
        <v>1841</v>
      </c>
      <c r="B182" s="135" t="s">
        <v>6315</v>
      </c>
      <c r="C182" s="135" t="s">
        <v>965</v>
      </c>
      <c r="D182" s="135" t="s">
        <v>6102</v>
      </c>
      <c r="E182" s="135" t="s">
        <v>5709</v>
      </c>
      <c r="F182" s="138">
        <v>569890000</v>
      </c>
      <c r="G182" s="135" t="s">
        <v>967</v>
      </c>
      <c r="H182" s="177" t="s">
        <v>6316</v>
      </c>
      <c r="I182" s="135">
        <v>100.137</v>
      </c>
      <c r="J182" s="137" t="s">
        <v>6317</v>
      </c>
      <c r="K182" s="135">
        <v>100.13718</v>
      </c>
      <c r="L182" s="135" t="s">
        <v>1227</v>
      </c>
      <c r="M182" s="136" t="s">
        <v>6318</v>
      </c>
      <c r="N182" s="139">
        <v>45273.458333333328</v>
      </c>
    </row>
    <row r="183" spans="1:14" ht="20.25" customHeight="1">
      <c r="A183" s="136">
        <v>1840</v>
      </c>
      <c r="B183" s="135" t="s">
        <v>6319</v>
      </c>
      <c r="C183" s="135" t="s">
        <v>6320</v>
      </c>
      <c r="D183" s="135" t="s">
        <v>5871</v>
      </c>
      <c r="E183" s="135" t="s">
        <v>5709</v>
      </c>
      <c r="F183" s="138">
        <v>596692000</v>
      </c>
      <c r="G183" s="135" t="s">
        <v>521</v>
      </c>
      <c r="H183" s="177" t="s">
        <v>6321</v>
      </c>
      <c r="I183" s="135">
        <v>99.710750000000004</v>
      </c>
      <c r="J183" s="137" t="s">
        <v>6322</v>
      </c>
      <c r="K183" s="135">
        <v>99.712140000000005</v>
      </c>
      <c r="L183" s="135" t="s">
        <v>6323</v>
      </c>
      <c r="M183" s="136">
        <v>803</v>
      </c>
      <c r="N183" s="139">
        <v>45273.458333333328</v>
      </c>
    </row>
    <row r="184" spans="1:14" ht="20.25" customHeight="1">
      <c r="A184" s="136">
        <v>1839</v>
      </c>
      <c r="B184" s="135" t="s">
        <v>6324</v>
      </c>
      <c r="C184" s="135" t="s">
        <v>972</v>
      </c>
      <c r="D184" s="135" t="s">
        <v>6268</v>
      </c>
      <c r="E184" s="135" t="s">
        <v>5709</v>
      </c>
      <c r="F184" s="138">
        <v>618943000</v>
      </c>
      <c r="G184" s="135" t="s">
        <v>440</v>
      </c>
      <c r="H184" s="177" t="s">
        <v>6325</v>
      </c>
      <c r="I184" s="135">
        <v>98.961749999999995</v>
      </c>
      <c r="J184" s="137" t="s">
        <v>6326</v>
      </c>
      <c r="K184" s="135">
        <v>98.968900000000005</v>
      </c>
      <c r="L184" s="135" t="s">
        <v>2662</v>
      </c>
      <c r="M184" s="136">
        <v>881</v>
      </c>
      <c r="N184" s="139">
        <v>45273.458333333328</v>
      </c>
    </row>
    <row r="185" spans="1:14" ht="20.25" customHeight="1">
      <c r="A185" s="136">
        <v>1838</v>
      </c>
      <c r="B185" s="135" t="s">
        <v>6327</v>
      </c>
      <c r="C185" s="135" t="s">
        <v>974</v>
      </c>
      <c r="D185" s="135" t="s">
        <v>5901</v>
      </c>
      <c r="E185" s="135" t="s">
        <v>5709</v>
      </c>
      <c r="F185" s="138">
        <v>832043000</v>
      </c>
      <c r="G185" s="135" t="s">
        <v>6178</v>
      </c>
      <c r="H185" s="177" t="s">
        <v>6328</v>
      </c>
      <c r="I185" s="135">
        <v>99.998000000000005</v>
      </c>
      <c r="J185" s="137" t="s">
        <v>6329</v>
      </c>
      <c r="K185" s="135">
        <v>99.998400000000004</v>
      </c>
      <c r="L185" s="135" t="s">
        <v>2661</v>
      </c>
      <c r="M185" s="136" t="s">
        <v>6330</v>
      </c>
      <c r="N185" s="139">
        <v>45273.458333333328</v>
      </c>
    </row>
    <row r="186" spans="1:14" ht="20.25" customHeight="1">
      <c r="A186" s="136">
        <v>1837</v>
      </c>
      <c r="B186" s="135" t="s">
        <v>6331</v>
      </c>
      <c r="C186" s="135" t="s">
        <v>976</v>
      </c>
      <c r="D186" s="135" t="s">
        <v>6239</v>
      </c>
      <c r="E186" s="135" t="s">
        <v>5709</v>
      </c>
      <c r="F186" s="138">
        <v>991100000</v>
      </c>
      <c r="G186" s="135" t="s">
        <v>6178</v>
      </c>
      <c r="H186" s="177" t="s">
        <v>6332</v>
      </c>
      <c r="I186" s="135">
        <v>99.440250000000006</v>
      </c>
      <c r="J186" s="137" t="s">
        <v>6333</v>
      </c>
      <c r="K186" s="135">
        <v>99.440659999999994</v>
      </c>
      <c r="L186" s="135" t="s">
        <v>1225</v>
      </c>
      <c r="M186" s="136">
        <v>611</v>
      </c>
      <c r="N186" s="139">
        <v>45273.458333333328</v>
      </c>
    </row>
    <row r="187" spans="1:14" ht="20.25" customHeight="1">
      <c r="A187" s="136">
        <v>1834</v>
      </c>
      <c r="B187" s="135" t="s">
        <v>6334</v>
      </c>
      <c r="C187" s="135" t="s">
        <v>930</v>
      </c>
      <c r="D187" s="135" t="s">
        <v>6335</v>
      </c>
      <c r="E187" s="135" t="s">
        <v>5709</v>
      </c>
      <c r="F187" s="138">
        <v>575982000</v>
      </c>
      <c r="G187" s="135" t="s">
        <v>496</v>
      </c>
      <c r="H187" s="177" t="s">
        <v>6336</v>
      </c>
      <c r="I187" s="135">
        <v>100.90926</v>
      </c>
      <c r="J187" s="137" t="s">
        <v>6337</v>
      </c>
      <c r="K187" s="135">
        <v>100.91181</v>
      </c>
      <c r="L187" s="135" t="s">
        <v>2666</v>
      </c>
      <c r="M187" s="136">
        <v>833</v>
      </c>
      <c r="N187" s="139">
        <v>45272.625</v>
      </c>
    </row>
    <row r="188" spans="1:14" ht="20.25" customHeight="1">
      <c r="A188" s="136">
        <v>1831</v>
      </c>
      <c r="B188" s="135" t="s">
        <v>6338</v>
      </c>
      <c r="C188" s="135" t="s">
        <v>938</v>
      </c>
      <c r="D188" s="135" t="s">
        <v>6339</v>
      </c>
      <c r="E188" s="135" t="s">
        <v>5709</v>
      </c>
      <c r="F188" s="138">
        <v>569000000</v>
      </c>
      <c r="G188" s="135" t="s">
        <v>507</v>
      </c>
      <c r="H188" s="177" t="s">
        <v>6340</v>
      </c>
      <c r="I188" s="135">
        <v>99.710759999999993</v>
      </c>
      <c r="J188" s="137" t="s">
        <v>6341</v>
      </c>
      <c r="K188" s="135">
        <v>99.713220000000007</v>
      </c>
      <c r="L188" s="135" t="s">
        <v>2665</v>
      </c>
      <c r="M188" s="136" t="s">
        <v>6342</v>
      </c>
      <c r="N188" s="139">
        <v>45272.625</v>
      </c>
    </row>
    <row r="189" spans="1:14" ht="20.25" customHeight="1">
      <c r="A189" s="136">
        <v>1830</v>
      </c>
      <c r="B189" s="135" t="s">
        <v>6343</v>
      </c>
      <c r="C189" s="135" t="s">
        <v>2674</v>
      </c>
      <c r="D189" s="135" t="s">
        <v>5713</v>
      </c>
      <c r="E189" s="135" t="s">
        <v>5709</v>
      </c>
      <c r="F189" s="138">
        <v>637355000</v>
      </c>
      <c r="G189" s="135" t="s">
        <v>364</v>
      </c>
      <c r="H189" s="177" t="s">
        <v>6344</v>
      </c>
      <c r="I189" s="135">
        <v>100.11475</v>
      </c>
      <c r="J189" s="137" t="s">
        <v>6345</v>
      </c>
      <c r="K189" s="135">
        <v>100.12</v>
      </c>
      <c r="L189" s="135" t="s">
        <v>2675</v>
      </c>
      <c r="M189" s="136">
        <v>838</v>
      </c>
      <c r="N189" s="139">
        <v>45272.604166666672</v>
      </c>
    </row>
    <row r="190" spans="1:14" ht="20.25" customHeight="1">
      <c r="A190" s="136">
        <v>1829</v>
      </c>
      <c r="B190" s="135" t="s">
        <v>6346</v>
      </c>
      <c r="C190" s="135" t="s">
        <v>2672</v>
      </c>
      <c r="D190" s="135" t="s">
        <v>6347</v>
      </c>
      <c r="E190" s="135" t="s">
        <v>5709</v>
      </c>
      <c r="F190" s="138">
        <v>875957000</v>
      </c>
      <c r="G190" s="135" t="s">
        <v>345</v>
      </c>
      <c r="H190" s="177" t="s">
        <v>6348</v>
      </c>
      <c r="I190" s="135">
        <v>99.71875</v>
      </c>
      <c r="J190" s="137" t="s">
        <v>6349</v>
      </c>
      <c r="K190" s="135">
        <v>99.720230000000001</v>
      </c>
      <c r="L190" s="135" t="s">
        <v>2673</v>
      </c>
      <c r="M190" s="136">
        <v>962</v>
      </c>
      <c r="N190" s="139">
        <v>45272.604166666672</v>
      </c>
    </row>
    <row r="191" spans="1:14" ht="20.25" customHeight="1">
      <c r="A191" s="136">
        <v>1828</v>
      </c>
      <c r="B191" s="135" t="s">
        <v>6350</v>
      </c>
      <c r="C191" s="135" t="s">
        <v>1253</v>
      </c>
      <c r="D191" s="135" t="s">
        <v>5713</v>
      </c>
      <c r="E191" s="135" t="s">
        <v>5709</v>
      </c>
      <c r="F191" s="138">
        <v>999380000</v>
      </c>
      <c r="G191" s="135" t="s">
        <v>414</v>
      </c>
      <c r="H191" s="177" t="s">
        <v>6351</v>
      </c>
      <c r="I191" s="135">
        <v>100.57850000000001</v>
      </c>
      <c r="J191" s="137" t="s">
        <v>6352</v>
      </c>
      <c r="K191" s="135">
        <v>100.58541</v>
      </c>
      <c r="L191" s="135" t="s">
        <v>1254</v>
      </c>
      <c r="M191" s="136">
        <v>873</v>
      </c>
      <c r="N191" s="139">
        <v>45272.604166666672</v>
      </c>
    </row>
    <row r="192" spans="1:14" ht="20.25" customHeight="1">
      <c r="A192" s="136">
        <v>1827</v>
      </c>
      <c r="B192" s="135" t="s">
        <v>6353</v>
      </c>
      <c r="C192" s="135" t="s">
        <v>1251</v>
      </c>
      <c r="D192" s="135" t="s">
        <v>6354</v>
      </c>
      <c r="E192" s="135" t="s">
        <v>5709</v>
      </c>
      <c r="F192" s="138">
        <v>722290000</v>
      </c>
      <c r="G192" s="135" t="s">
        <v>379</v>
      </c>
      <c r="H192" s="177" t="s">
        <v>6355</v>
      </c>
      <c r="I192" s="135">
        <v>100.806</v>
      </c>
      <c r="J192" s="137" t="s">
        <v>6356</v>
      </c>
      <c r="K192" s="135">
        <v>100.80739</v>
      </c>
      <c r="L192" s="135" t="s">
        <v>1252</v>
      </c>
      <c r="M192" s="136">
        <v>854</v>
      </c>
      <c r="N192" s="139">
        <v>45272.604166666672</v>
      </c>
    </row>
    <row r="193" spans="1:14" ht="20.25" customHeight="1">
      <c r="A193" s="136">
        <v>1825</v>
      </c>
      <c r="B193" s="135" t="s">
        <v>6357</v>
      </c>
      <c r="C193" s="135" t="s">
        <v>915</v>
      </c>
      <c r="D193" s="135" t="s">
        <v>5713</v>
      </c>
      <c r="E193" s="135" t="s">
        <v>5709</v>
      </c>
      <c r="F193" s="138">
        <v>1462340000</v>
      </c>
      <c r="G193" s="135" t="s">
        <v>917</v>
      </c>
      <c r="H193" s="177" t="s">
        <v>6358</v>
      </c>
      <c r="I193" s="135">
        <v>100.58325000000001</v>
      </c>
      <c r="J193" s="137" t="s">
        <v>6359</v>
      </c>
      <c r="K193" s="135">
        <v>100.58472</v>
      </c>
      <c r="L193" s="135" t="s">
        <v>1250</v>
      </c>
      <c r="M193" s="136">
        <v>822</v>
      </c>
      <c r="N193" s="139">
        <v>45272.604166666672</v>
      </c>
    </row>
    <row r="194" spans="1:14" ht="20.25" customHeight="1">
      <c r="A194" s="136">
        <v>1824</v>
      </c>
      <c r="B194" s="135" t="s">
        <v>6360</v>
      </c>
      <c r="C194" s="135" t="s">
        <v>918</v>
      </c>
      <c r="D194" s="135" t="s">
        <v>5713</v>
      </c>
      <c r="E194" s="135" t="s">
        <v>5709</v>
      </c>
      <c r="F194" s="138">
        <v>1329375000</v>
      </c>
      <c r="G194" s="135" t="s">
        <v>422</v>
      </c>
      <c r="H194" s="177" t="s">
        <v>6361</v>
      </c>
      <c r="I194" s="135">
        <v>100.91875</v>
      </c>
      <c r="J194" s="137" t="s">
        <v>6362</v>
      </c>
      <c r="K194" s="135">
        <v>100.91946</v>
      </c>
      <c r="L194" s="135" t="s">
        <v>2671</v>
      </c>
      <c r="M194" s="136">
        <v>849</v>
      </c>
      <c r="N194" s="139">
        <v>45272.604166666672</v>
      </c>
    </row>
    <row r="195" spans="1:14" ht="20.25" customHeight="1">
      <c r="A195" s="136">
        <v>1823</v>
      </c>
      <c r="B195" s="135" t="s">
        <v>6363</v>
      </c>
      <c r="C195" s="135" t="s">
        <v>920</v>
      </c>
      <c r="D195" s="135" t="s">
        <v>6364</v>
      </c>
      <c r="E195" s="135" t="s">
        <v>5709</v>
      </c>
      <c r="F195" s="138">
        <v>1017210000</v>
      </c>
      <c r="G195" s="135" t="s">
        <v>422</v>
      </c>
      <c r="H195" s="177" t="s">
        <v>6365</v>
      </c>
      <c r="I195" s="135">
        <v>100.65275</v>
      </c>
      <c r="J195" s="137" t="s">
        <v>6366</v>
      </c>
      <c r="K195" s="135">
        <v>100.6566</v>
      </c>
      <c r="L195" s="135" t="s">
        <v>1248</v>
      </c>
      <c r="M195" s="136">
        <v>992</v>
      </c>
      <c r="N195" s="139">
        <v>45272.604166666672</v>
      </c>
    </row>
    <row r="196" spans="1:14" ht="20.25" customHeight="1">
      <c r="A196" s="136">
        <v>1821</v>
      </c>
      <c r="B196" s="135" t="s">
        <v>6367</v>
      </c>
      <c r="C196" s="135" t="s">
        <v>924</v>
      </c>
      <c r="D196" s="135" t="s">
        <v>6292</v>
      </c>
      <c r="E196" s="135" t="s">
        <v>5709</v>
      </c>
      <c r="F196" s="138">
        <v>1121354000</v>
      </c>
      <c r="G196" s="135" t="s">
        <v>481</v>
      </c>
      <c r="H196" s="177" t="s">
        <v>6368</v>
      </c>
      <c r="I196" s="135">
        <v>100.053</v>
      </c>
      <c r="J196" s="137" t="s">
        <v>6369</v>
      </c>
      <c r="K196" s="135">
        <v>100.05362</v>
      </c>
      <c r="L196" s="135" t="s">
        <v>2670</v>
      </c>
      <c r="M196" s="136">
        <v>834</v>
      </c>
      <c r="N196" s="139">
        <v>45272.604166666672</v>
      </c>
    </row>
    <row r="197" spans="1:14" ht="20.25" customHeight="1">
      <c r="A197" s="136">
        <v>1820</v>
      </c>
      <c r="B197" s="135" t="s">
        <v>6370</v>
      </c>
      <c r="C197" s="135" t="s">
        <v>1245</v>
      </c>
      <c r="D197" s="135" t="s">
        <v>6149</v>
      </c>
      <c r="E197" s="135" t="s">
        <v>5709</v>
      </c>
      <c r="F197" s="138">
        <v>1338254000</v>
      </c>
      <c r="G197" s="135" t="s">
        <v>6178</v>
      </c>
      <c r="H197" s="177" t="s">
        <v>6371</v>
      </c>
      <c r="I197" s="135">
        <v>101.38825</v>
      </c>
      <c r="J197" s="137" t="s">
        <v>6372</v>
      </c>
      <c r="K197" s="135">
        <v>101.39379</v>
      </c>
      <c r="L197" s="135" t="s">
        <v>1246</v>
      </c>
      <c r="M197" s="136">
        <v>852</v>
      </c>
      <c r="N197" s="139">
        <v>45272.604166666672</v>
      </c>
    </row>
    <row r="198" spans="1:14" ht="20.25" customHeight="1">
      <c r="A198" s="136">
        <v>1819</v>
      </c>
      <c r="B198" s="135" t="s">
        <v>6373</v>
      </c>
      <c r="C198" s="135" t="s">
        <v>926</v>
      </c>
      <c r="D198" s="135" t="s">
        <v>6374</v>
      </c>
      <c r="E198" s="135" t="s">
        <v>5709</v>
      </c>
      <c r="F198" s="138">
        <v>916701000</v>
      </c>
      <c r="G198" s="135" t="s">
        <v>481</v>
      </c>
      <c r="H198" s="177" t="s">
        <v>6375</v>
      </c>
      <c r="I198" s="135">
        <v>98.825749999999999</v>
      </c>
      <c r="J198" s="137" t="s">
        <v>6376</v>
      </c>
      <c r="K198" s="135">
        <v>98.871570000000006</v>
      </c>
      <c r="L198" s="135" t="s">
        <v>1244</v>
      </c>
      <c r="M198" s="136">
        <v>476</v>
      </c>
      <c r="N198" s="139">
        <v>45272.604166666672</v>
      </c>
    </row>
    <row r="199" spans="1:14" ht="20.25" customHeight="1">
      <c r="A199" s="136">
        <v>1818</v>
      </c>
      <c r="B199" s="135" t="s">
        <v>6377</v>
      </c>
      <c r="C199" s="135" t="s">
        <v>928</v>
      </c>
      <c r="D199" s="135" t="s">
        <v>5713</v>
      </c>
      <c r="E199" s="135" t="s">
        <v>5709</v>
      </c>
      <c r="F199" s="138">
        <v>991950000</v>
      </c>
      <c r="G199" s="135" t="s">
        <v>481</v>
      </c>
      <c r="H199" s="177" t="s">
        <v>6378</v>
      </c>
      <c r="I199" s="135">
        <v>99.620500000000007</v>
      </c>
      <c r="J199" s="137" t="s">
        <v>6379</v>
      </c>
      <c r="K199" s="135">
        <v>99.623390000000001</v>
      </c>
      <c r="L199" s="135" t="s">
        <v>1243</v>
      </c>
      <c r="M199" s="136">
        <v>866</v>
      </c>
      <c r="N199" s="139">
        <v>45272.604166666672</v>
      </c>
    </row>
    <row r="200" spans="1:14" ht="20.25" customHeight="1">
      <c r="A200" s="136">
        <v>1817</v>
      </c>
      <c r="B200" s="135" t="s">
        <v>6380</v>
      </c>
      <c r="C200" s="135" t="s">
        <v>6381</v>
      </c>
      <c r="D200" s="135" t="s">
        <v>6382</v>
      </c>
      <c r="E200" s="135" t="s">
        <v>5711</v>
      </c>
      <c r="F200" s="138">
        <v>1807170370</v>
      </c>
      <c r="G200" s="135" t="s">
        <v>402</v>
      </c>
      <c r="H200" s="177" t="s">
        <v>6383</v>
      </c>
      <c r="I200" s="135">
        <v>100.76075</v>
      </c>
      <c r="J200" s="137" t="s">
        <v>6384</v>
      </c>
      <c r="K200" s="135">
        <v>100.76424</v>
      </c>
      <c r="L200" s="135" t="s">
        <v>6385</v>
      </c>
      <c r="M200" s="136">
        <v>466</v>
      </c>
      <c r="N200" s="139">
        <v>45272.604166666672</v>
      </c>
    </row>
    <row r="201" spans="1:14" ht="20.25" customHeight="1">
      <c r="A201" s="136">
        <v>1816</v>
      </c>
      <c r="B201" s="135" t="s">
        <v>6386</v>
      </c>
      <c r="C201" s="135" t="s">
        <v>922</v>
      </c>
      <c r="D201" s="135" t="s">
        <v>6239</v>
      </c>
      <c r="E201" s="135" t="s">
        <v>5709</v>
      </c>
      <c r="F201" s="138">
        <v>869985000</v>
      </c>
      <c r="G201" s="135" t="s">
        <v>319</v>
      </c>
      <c r="H201" s="177" t="s">
        <v>6387</v>
      </c>
      <c r="I201" s="135">
        <v>100.18625</v>
      </c>
      <c r="J201" s="137" t="s">
        <v>6388</v>
      </c>
      <c r="K201" s="135">
        <v>100.19047</v>
      </c>
      <c r="L201" s="135" t="s">
        <v>2669</v>
      </c>
      <c r="M201" s="136">
        <v>647</v>
      </c>
      <c r="N201" s="139">
        <v>45272.604166666672</v>
      </c>
    </row>
    <row r="202" spans="1:14" ht="20.25" customHeight="1">
      <c r="A202" s="136">
        <v>1815</v>
      </c>
      <c r="B202" s="135" t="s">
        <v>6389</v>
      </c>
      <c r="C202" s="135" t="s">
        <v>932</v>
      </c>
      <c r="D202" s="135" t="s">
        <v>6390</v>
      </c>
      <c r="E202" s="135" t="s">
        <v>5709</v>
      </c>
      <c r="F202" s="138">
        <v>1087293000</v>
      </c>
      <c r="G202" s="135" t="s">
        <v>414</v>
      </c>
      <c r="H202" s="177" t="s">
        <v>6391</v>
      </c>
      <c r="I202" s="135">
        <v>100.456</v>
      </c>
      <c r="J202" s="137" t="s">
        <v>6392</v>
      </c>
      <c r="K202" s="135">
        <v>100.45689</v>
      </c>
      <c r="L202" s="135" t="s">
        <v>2668</v>
      </c>
      <c r="M202" s="136">
        <v>903</v>
      </c>
      <c r="N202" s="139">
        <v>45272.604166666672</v>
      </c>
    </row>
    <row r="203" spans="1:14" ht="20.25" customHeight="1">
      <c r="A203" s="136">
        <v>1814</v>
      </c>
      <c r="B203" s="135" t="s">
        <v>6393</v>
      </c>
      <c r="C203" s="135" t="s">
        <v>936</v>
      </c>
      <c r="D203" s="135" t="s">
        <v>5713</v>
      </c>
      <c r="E203" s="135" t="s">
        <v>5709</v>
      </c>
      <c r="F203" s="138">
        <v>980529000</v>
      </c>
      <c r="G203" s="135" t="s">
        <v>379</v>
      </c>
      <c r="H203" s="177" t="s">
        <v>6394</v>
      </c>
      <c r="I203" s="135">
        <v>100.25725</v>
      </c>
      <c r="J203" s="137" t="s">
        <v>6395</v>
      </c>
      <c r="K203" s="135">
        <v>100.26300000000001</v>
      </c>
      <c r="L203" s="135" t="s">
        <v>1242</v>
      </c>
      <c r="M203" s="136">
        <v>865</v>
      </c>
      <c r="N203" s="139">
        <v>45272.604166666672</v>
      </c>
    </row>
    <row r="204" spans="1:14" ht="20.25" customHeight="1">
      <c r="A204" s="136">
        <v>1813</v>
      </c>
      <c r="B204" s="135" t="s">
        <v>6396</v>
      </c>
      <c r="C204" s="135" t="s">
        <v>934</v>
      </c>
      <c r="D204" s="135" t="s">
        <v>5901</v>
      </c>
      <c r="E204" s="135" t="s">
        <v>5709</v>
      </c>
      <c r="F204" s="138">
        <v>1023403000</v>
      </c>
      <c r="G204" s="135" t="s">
        <v>6178</v>
      </c>
      <c r="H204" s="177" t="s">
        <v>6397</v>
      </c>
      <c r="I204" s="135">
        <v>100.33725</v>
      </c>
      <c r="J204" s="137" t="s">
        <v>6398</v>
      </c>
      <c r="K204" s="135">
        <v>100.33926</v>
      </c>
      <c r="L204" s="135" t="s">
        <v>2667</v>
      </c>
      <c r="M204" s="136" t="s">
        <v>6399</v>
      </c>
      <c r="N204" s="139">
        <v>45272.604166666672</v>
      </c>
    </row>
    <row r="205" spans="1:14" ht="20.25" customHeight="1">
      <c r="A205" s="136">
        <v>1812</v>
      </c>
      <c r="B205" s="135" t="s">
        <v>6400</v>
      </c>
      <c r="C205" s="135" t="s">
        <v>4739</v>
      </c>
      <c r="D205" s="135" t="s">
        <v>5713</v>
      </c>
      <c r="E205" s="135" t="s">
        <v>5709</v>
      </c>
      <c r="F205" s="138">
        <v>1799098000</v>
      </c>
      <c r="G205" s="135" t="s">
        <v>5714</v>
      </c>
      <c r="H205" s="177" t="s">
        <v>6401</v>
      </c>
      <c r="I205" s="135">
        <v>99.763750000000002</v>
      </c>
      <c r="J205" s="137" t="s">
        <v>6402</v>
      </c>
      <c r="K205" s="135">
        <v>99.764489999999995</v>
      </c>
      <c r="L205" s="135" t="s">
        <v>3055</v>
      </c>
      <c r="M205" s="136">
        <v>801</v>
      </c>
      <c r="N205" s="139">
        <v>45272.604166666672</v>
      </c>
    </row>
    <row r="206" spans="1:14" ht="20.25" customHeight="1">
      <c r="A206" s="136">
        <v>1810</v>
      </c>
      <c r="B206" s="135" t="s">
        <v>6403</v>
      </c>
      <c r="C206" s="135" t="s">
        <v>2676</v>
      </c>
      <c r="D206" s="135" t="s">
        <v>6404</v>
      </c>
      <c r="E206" s="135" t="s">
        <v>5709</v>
      </c>
      <c r="F206" s="138">
        <v>720577000</v>
      </c>
      <c r="G206" s="135" t="s">
        <v>353</v>
      </c>
      <c r="H206" s="177" t="s">
        <v>6405</v>
      </c>
      <c r="I206" s="135">
        <v>100.57225</v>
      </c>
      <c r="J206" s="137" t="s">
        <v>6406</v>
      </c>
      <c r="K206" s="135">
        <v>100.58064</v>
      </c>
      <c r="L206" s="135" t="s">
        <v>2678</v>
      </c>
      <c r="M206" s="136">
        <v>848</v>
      </c>
      <c r="N206" s="139">
        <v>45271.625</v>
      </c>
    </row>
    <row r="207" spans="1:14" ht="20.25" customHeight="1">
      <c r="A207" s="136">
        <v>1809</v>
      </c>
      <c r="B207" s="135" t="s">
        <v>6407</v>
      </c>
      <c r="C207" s="135" t="s">
        <v>1255</v>
      </c>
      <c r="D207" s="135" t="s">
        <v>5713</v>
      </c>
      <c r="E207" s="135" t="s">
        <v>5709</v>
      </c>
      <c r="F207" s="138">
        <v>2195945000</v>
      </c>
      <c r="G207" s="135" t="s">
        <v>550</v>
      </c>
      <c r="H207" s="177" t="s">
        <v>6408</v>
      </c>
      <c r="I207" s="135">
        <v>99.35575</v>
      </c>
      <c r="J207" s="137" t="s">
        <v>6409</v>
      </c>
      <c r="K207" s="135">
        <v>99.362920000000003</v>
      </c>
      <c r="L207" s="135" t="s">
        <v>1257</v>
      </c>
      <c r="M207" s="136">
        <v>808</v>
      </c>
      <c r="N207" s="139">
        <v>45271.541666666672</v>
      </c>
    </row>
    <row r="208" spans="1:14" ht="20.25" customHeight="1">
      <c r="A208" s="136">
        <v>1808</v>
      </c>
      <c r="B208" s="135" t="s">
        <v>6410</v>
      </c>
      <c r="C208" s="135" t="s">
        <v>2697</v>
      </c>
      <c r="D208" s="135" t="s">
        <v>5713</v>
      </c>
      <c r="E208" s="135" t="s">
        <v>5709</v>
      </c>
      <c r="F208" s="138">
        <v>1059784000</v>
      </c>
      <c r="G208" s="135" t="s">
        <v>476</v>
      </c>
      <c r="H208" s="177" t="s">
        <v>6411</v>
      </c>
      <c r="I208" s="135">
        <v>97.769750000000002</v>
      </c>
      <c r="J208" s="137" t="s">
        <v>6412</v>
      </c>
      <c r="K208" s="135">
        <v>97.825119999999998</v>
      </c>
      <c r="L208" s="135" t="s">
        <v>2699</v>
      </c>
      <c r="M208" s="136">
        <v>869</v>
      </c>
      <c r="N208" s="139">
        <v>45271.458333333328</v>
      </c>
    </row>
    <row r="209" spans="1:14" ht="20.25" customHeight="1">
      <c r="A209" s="136">
        <v>1807</v>
      </c>
      <c r="B209" s="135" t="s">
        <v>6413</v>
      </c>
      <c r="C209" s="135" t="s">
        <v>2694</v>
      </c>
      <c r="D209" s="135" t="s">
        <v>6414</v>
      </c>
      <c r="E209" s="135" t="s">
        <v>5709</v>
      </c>
      <c r="F209" s="138">
        <v>837256000</v>
      </c>
      <c r="G209" s="135" t="s">
        <v>379</v>
      </c>
      <c r="H209" s="177" t="s">
        <v>6415</v>
      </c>
      <c r="I209" s="135">
        <v>99.937749999999994</v>
      </c>
      <c r="J209" s="137" t="s">
        <v>6416</v>
      </c>
      <c r="K209" s="135">
        <v>99.939989999999995</v>
      </c>
      <c r="L209" s="135" t="s">
        <v>2696</v>
      </c>
      <c r="M209" s="136">
        <v>888</v>
      </c>
      <c r="N209" s="139">
        <v>45271.458333333328</v>
      </c>
    </row>
    <row r="210" spans="1:14" ht="20.25" customHeight="1">
      <c r="A210" s="136">
        <v>1806</v>
      </c>
      <c r="B210" s="135" t="s">
        <v>6417</v>
      </c>
      <c r="C210" s="135" t="s">
        <v>2691</v>
      </c>
      <c r="D210" s="135" t="s">
        <v>5901</v>
      </c>
      <c r="E210" s="135" t="s">
        <v>5709</v>
      </c>
      <c r="F210" s="138">
        <v>753568000</v>
      </c>
      <c r="G210" s="135" t="s">
        <v>422</v>
      </c>
      <c r="H210" s="177" t="s">
        <v>6418</v>
      </c>
      <c r="I210" s="135">
        <v>98.531750000000002</v>
      </c>
      <c r="J210" s="137" t="s">
        <v>6419</v>
      </c>
      <c r="K210" s="135">
        <v>98.561269999999993</v>
      </c>
      <c r="L210" s="135" t="s">
        <v>2693</v>
      </c>
      <c r="M210" s="136" t="s">
        <v>6420</v>
      </c>
      <c r="N210" s="139">
        <v>45271.458333333328</v>
      </c>
    </row>
    <row r="211" spans="1:14" ht="20.25" customHeight="1">
      <c r="A211" s="136">
        <v>1805</v>
      </c>
      <c r="B211" s="135" t="s">
        <v>6421</v>
      </c>
      <c r="C211" s="135" t="s">
        <v>2688</v>
      </c>
      <c r="D211" s="135" t="s">
        <v>5713</v>
      </c>
      <c r="E211" s="135" t="s">
        <v>5709</v>
      </c>
      <c r="F211" s="138">
        <v>1208657000</v>
      </c>
      <c r="G211" s="135" t="s">
        <v>422</v>
      </c>
      <c r="H211" s="177" t="s">
        <v>6422</v>
      </c>
      <c r="I211" s="135">
        <v>98.254750000000001</v>
      </c>
      <c r="J211" s="137" t="s">
        <v>6423</v>
      </c>
      <c r="K211" s="135">
        <v>98.257689999999997</v>
      </c>
      <c r="L211" s="135" t="s">
        <v>2690</v>
      </c>
      <c r="M211" s="136">
        <v>843</v>
      </c>
      <c r="N211" s="139">
        <v>45271.458333333328</v>
      </c>
    </row>
    <row r="212" spans="1:14" ht="20.25" customHeight="1">
      <c r="A212" s="136">
        <v>1804</v>
      </c>
      <c r="B212" s="135" t="s">
        <v>6424</v>
      </c>
      <c r="C212" s="135" t="s">
        <v>2685</v>
      </c>
      <c r="D212" s="135" t="s">
        <v>5713</v>
      </c>
      <c r="E212" s="135" t="s">
        <v>5709</v>
      </c>
      <c r="F212" s="138">
        <v>1503293000</v>
      </c>
      <c r="G212" s="135" t="s">
        <v>422</v>
      </c>
      <c r="H212" s="177" t="s">
        <v>6425</v>
      </c>
      <c r="I212" s="135">
        <v>100.46525</v>
      </c>
      <c r="J212" s="137" t="s">
        <v>6426</v>
      </c>
      <c r="K212" s="135">
        <v>100.46612</v>
      </c>
      <c r="L212" s="135" t="s">
        <v>2687</v>
      </c>
      <c r="M212" s="136">
        <v>829</v>
      </c>
      <c r="N212" s="139">
        <v>45271.458333333328</v>
      </c>
    </row>
    <row r="213" spans="1:14" ht="20.25" customHeight="1">
      <c r="A213" s="136">
        <v>1803</v>
      </c>
      <c r="B213" s="135" t="s">
        <v>6427</v>
      </c>
      <c r="C213" s="135" t="s">
        <v>2682</v>
      </c>
      <c r="D213" s="135" t="s">
        <v>5713</v>
      </c>
      <c r="E213" s="135" t="s">
        <v>5709</v>
      </c>
      <c r="F213" s="138">
        <v>1264371000</v>
      </c>
      <c r="G213" s="135" t="s">
        <v>379</v>
      </c>
      <c r="H213" s="177" t="s">
        <v>6428</v>
      </c>
      <c r="I213" s="135">
        <v>100.41674999999999</v>
      </c>
      <c r="J213" s="137" t="s">
        <v>6429</v>
      </c>
      <c r="K213" s="135">
        <v>100.41698</v>
      </c>
      <c r="L213" s="135" t="s">
        <v>2684</v>
      </c>
      <c r="M213" s="136">
        <v>838</v>
      </c>
      <c r="N213" s="139">
        <v>45271.458333333328</v>
      </c>
    </row>
    <row r="214" spans="1:14" ht="20.25" customHeight="1">
      <c r="A214" s="136">
        <v>1802</v>
      </c>
      <c r="B214" s="135" t="s">
        <v>6430</v>
      </c>
      <c r="C214" s="135" t="s">
        <v>1293</v>
      </c>
      <c r="D214" s="135" t="s">
        <v>6268</v>
      </c>
      <c r="E214" s="135" t="s">
        <v>5709</v>
      </c>
      <c r="F214" s="138">
        <v>648154100</v>
      </c>
      <c r="G214" s="135" t="s">
        <v>456</v>
      </c>
      <c r="H214" s="177" t="s">
        <v>6431</v>
      </c>
      <c r="I214" s="135">
        <v>100.42400000000001</v>
      </c>
      <c r="J214" s="137" t="s">
        <v>6432</v>
      </c>
      <c r="K214" s="135">
        <v>100.42477</v>
      </c>
      <c r="L214" s="135" t="s">
        <v>1295</v>
      </c>
      <c r="M214" s="136">
        <v>894</v>
      </c>
      <c r="N214" s="139">
        <v>45271.458333333328</v>
      </c>
    </row>
    <row r="215" spans="1:14" ht="20.25" customHeight="1">
      <c r="A215" s="136">
        <v>1801</v>
      </c>
      <c r="B215" s="135" t="s">
        <v>6433</v>
      </c>
      <c r="C215" s="135" t="s">
        <v>1289</v>
      </c>
      <c r="D215" s="135" t="s">
        <v>5901</v>
      </c>
      <c r="E215" s="135" t="s">
        <v>5709</v>
      </c>
      <c r="F215" s="138">
        <v>565465000</v>
      </c>
      <c r="G215" s="135" t="s">
        <v>476</v>
      </c>
      <c r="H215" s="177" t="s">
        <v>6434</v>
      </c>
      <c r="I215" s="135">
        <v>98.726759999999999</v>
      </c>
      <c r="J215" s="137" t="s">
        <v>6435</v>
      </c>
      <c r="K215" s="135">
        <v>98.731759999999994</v>
      </c>
      <c r="L215" s="135" t="s">
        <v>1292</v>
      </c>
      <c r="M215" s="136" t="s">
        <v>5904</v>
      </c>
      <c r="N215" s="139">
        <v>45271.458333333328</v>
      </c>
    </row>
    <row r="216" spans="1:14" ht="20.25" customHeight="1">
      <c r="A216" s="136">
        <v>1800</v>
      </c>
      <c r="B216" s="135" t="s">
        <v>6436</v>
      </c>
      <c r="C216" s="135" t="s">
        <v>1286</v>
      </c>
      <c r="D216" s="135" t="s">
        <v>6339</v>
      </c>
      <c r="E216" s="135" t="s">
        <v>5709</v>
      </c>
      <c r="F216" s="138">
        <v>696622300</v>
      </c>
      <c r="G216" s="135" t="s">
        <v>456</v>
      </c>
      <c r="H216" s="177" t="s">
        <v>6437</v>
      </c>
      <c r="I216" s="135">
        <v>99.560500000000005</v>
      </c>
      <c r="J216" s="137" t="s">
        <v>6438</v>
      </c>
      <c r="K216" s="135">
        <v>99.560770000000005</v>
      </c>
      <c r="L216" s="135" t="s">
        <v>1288</v>
      </c>
      <c r="M216" s="136" t="s">
        <v>6439</v>
      </c>
      <c r="N216" s="139">
        <v>45271.458333333328</v>
      </c>
    </row>
    <row r="217" spans="1:14" ht="20.25" customHeight="1">
      <c r="A217" s="136">
        <v>1799</v>
      </c>
      <c r="B217" s="135" t="s">
        <v>6440</v>
      </c>
      <c r="C217" s="135" t="s">
        <v>1283</v>
      </c>
      <c r="D217" s="135" t="s">
        <v>5713</v>
      </c>
      <c r="E217" s="135" t="s">
        <v>5709</v>
      </c>
      <c r="F217" s="138">
        <v>2590962000</v>
      </c>
      <c r="G217" s="135" t="s">
        <v>345</v>
      </c>
      <c r="H217" s="177" t="s">
        <v>6441</v>
      </c>
      <c r="I217" s="135">
        <v>100.40875</v>
      </c>
      <c r="J217" s="137" t="s">
        <v>6442</v>
      </c>
      <c r="K217" s="135">
        <v>100.40996</v>
      </c>
      <c r="L217" s="135" t="s">
        <v>1285</v>
      </c>
      <c r="M217" s="136">
        <v>797</v>
      </c>
      <c r="N217" s="139">
        <v>45271.458333333328</v>
      </c>
    </row>
    <row r="218" spans="1:14" ht="20.25" customHeight="1">
      <c r="A218" s="136">
        <v>1798</v>
      </c>
      <c r="B218" s="135" t="s">
        <v>6443</v>
      </c>
      <c r="C218" s="135" t="s">
        <v>1281</v>
      </c>
      <c r="D218" s="135" t="s">
        <v>6444</v>
      </c>
      <c r="E218" s="135" t="s">
        <v>5709</v>
      </c>
      <c r="F218" s="138">
        <v>985702000</v>
      </c>
      <c r="G218" s="135" t="s">
        <v>456</v>
      </c>
      <c r="H218" s="177" t="s">
        <v>6445</v>
      </c>
      <c r="I218" s="135">
        <v>99.552999999999997</v>
      </c>
      <c r="J218" s="137" t="s">
        <v>6446</v>
      </c>
      <c r="K218" s="135">
        <v>99.557289999999995</v>
      </c>
      <c r="L218" s="135" t="s">
        <v>1268</v>
      </c>
      <c r="M218" s="136">
        <v>914</v>
      </c>
      <c r="N218" s="139">
        <v>45271.458333333328</v>
      </c>
    </row>
    <row r="219" spans="1:14" ht="20.25" customHeight="1">
      <c r="A219" s="136">
        <v>1797</v>
      </c>
      <c r="B219" s="135" t="s">
        <v>6447</v>
      </c>
      <c r="C219" s="135" t="s">
        <v>1278</v>
      </c>
      <c r="D219" s="135" t="s">
        <v>6149</v>
      </c>
      <c r="E219" s="135" t="s">
        <v>5709</v>
      </c>
      <c r="F219" s="138">
        <v>1689730000</v>
      </c>
      <c r="G219" s="135" t="s">
        <v>345</v>
      </c>
      <c r="H219" s="177" t="s">
        <v>6448</v>
      </c>
      <c r="I219" s="135">
        <v>100.94025000000001</v>
      </c>
      <c r="J219" s="137" t="s">
        <v>6449</v>
      </c>
      <c r="K219" s="135">
        <v>100.9482</v>
      </c>
      <c r="L219" s="135" t="s">
        <v>1280</v>
      </c>
      <c r="M219" s="136">
        <v>838</v>
      </c>
      <c r="N219" s="139">
        <v>45271.458333333328</v>
      </c>
    </row>
    <row r="220" spans="1:14" ht="20.25" customHeight="1">
      <c r="A220" s="136">
        <v>1796</v>
      </c>
      <c r="B220" s="135" t="s">
        <v>6450</v>
      </c>
      <c r="C220" s="135" t="s">
        <v>1275</v>
      </c>
      <c r="D220" s="135" t="s">
        <v>6177</v>
      </c>
      <c r="E220" s="135" t="s">
        <v>5709</v>
      </c>
      <c r="F220" s="138">
        <v>1644393000</v>
      </c>
      <c r="G220" s="135" t="s">
        <v>345</v>
      </c>
      <c r="H220" s="177" t="s">
        <v>6451</v>
      </c>
      <c r="I220" s="135">
        <v>99.581000000000003</v>
      </c>
      <c r="J220" s="137" t="s">
        <v>6452</v>
      </c>
      <c r="K220" s="135">
        <v>99.581530000000001</v>
      </c>
      <c r="L220" s="135" t="s">
        <v>1277</v>
      </c>
      <c r="M220" s="136">
        <v>812</v>
      </c>
      <c r="N220" s="139">
        <v>45271.458333333328</v>
      </c>
    </row>
    <row r="221" spans="1:14" ht="20.25" customHeight="1">
      <c r="A221" s="136">
        <v>1795</v>
      </c>
      <c r="B221" s="135" t="s">
        <v>6453</v>
      </c>
      <c r="C221" s="135" t="s">
        <v>1272</v>
      </c>
      <c r="D221" s="135" t="s">
        <v>5713</v>
      </c>
      <c r="E221" s="135" t="s">
        <v>5709</v>
      </c>
      <c r="F221" s="138">
        <v>755737000</v>
      </c>
      <c r="G221" s="135" t="s">
        <v>422</v>
      </c>
      <c r="H221" s="177" t="s">
        <v>6454</v>
      </c>
      <c r="I221" s="135">
        <v>100.95574999999999</v>
      </c>
      <c r="J221" s="137" t="s">
        <v>6455</v>
      </c>
      <c r="K221" s="135">
        <v>100.96189</v>
      </c>
      <c r="L221" s="135" t="s">
        <v>1274</v>
      </c>
      <c r="M221" s="136">
        <v>864</v>
      </c>
      <c r="N221" s="139">
        <v>45271.458333333328</v>
      </c>
    </row>
    <row r="222" spans="1:14" ht="20.25" customHeight="1">
      <c r="A222" s="136">
        <v>1792</v>
      </c>
      <c r="B222" s="135" t="s">
        <v>6456</v>
      </c>
      <c r="C222" s="135" t="s">
        <v>1269</v>
      </c>
      <c r="D222" s="135" t="s">
        <v>5713</v>
      </c>
      <c r="E222" s="135" t="s">
        <v>5709</v>
      </c>
      <c r="F222" s="138">
        <v>2376989000</v>
      </c>
      <c r="G222" s="135" t="s">
        <v>550</v>
      </c>
      <c r="H222" s="177" t="s">
        <v>6457</v>
      </c>
      <c r="I222" s="135">
        <v>100.78525</v>
      </c>
      <c r="J222" s="137" t="s">
        <v>6458</v>
      </c>
      <c r="K222" s="135">
        <v>100.78529</v>
      </c>
      <c r="L222" s="135" t="s">
        <v>1271</v>
      </c>
      <c r="M222" s="136">
        <v>789</v>
      </c>
      <c r="N222" s="139">
        <v>45271.458333333328</v>
      </c>
    </row>
    <row r="223" spans="1:14" ht="20.25" customHeight="1">
      <c r="A223" s="136">
        <v>1788</v>
      </c>
      <c r="B223" s="135" t="s">
        <v>6459</v>
      </c>
      <c r="C223" s="135" t="s">
        <v>1265</v>
      </c>
      <c r="D223" s="135" t="s">
        <v>6364</v>
      </c>
      <c r="E223" s="135" t="s">
        <v>5709</v>
      </c>
      <c r="F223" s="138">
        <v>785301000</v>
      </c>
      <c r="G223" s="135" t="s">
        <v>456</v>
      </c>
      <c r="H223" s="177" t="s">
        <v>6460</v>
      </c>
      <c r="I223" s="135">
        <v>99.556250000000006</v>
      </c>
      <c r="J223" s="137" t="s">
        <v>6461</v>
      </c>
      <c r="K223" s="135">
        <v>99.557469999999995</v>
      </c>
      <c r="L223" s="135" t="s">
        <v>1268</v>
      </c>
      <c r="M223" s="136">
        <v>959</v>
      </c>
      <c r="N223" s="139">
        <v>45271.458333333328</v>
      </c>
    </row>
    <row r="224" spans="1:14" ht="20.25" customHeight="1">
      <c r="A224" s="136">
        <v>1787</v>
      </c>
      <c r="B224" s="135" t="s">
        <v>6462</v>
      </c>
      <c r="C224" s="135" t="s">
        <v>1261</v>
      </c>
      <c r="D224" s="135" t="s">
        <v>5901</v>
      </c>
      <c r="E224" s="135" t="s">
        <v>5709</v>
      </c>
      <c r="F224" s="138">
        <v>654924000</v>
      </c>
      <c r="G224" s="135" t="s">
        <v>4579</v>
      </c>
      <c r="H224" s="177" t="s">
        <v>6463</v>
      </c>
      <c r="I224" s="135">
        <v>100.6555</v>
      </c>
      <c r="J224" s="137" t="s">
        <v>6464</v>
      </c>
      <c r="K224" s="135">
        <v>100.66049</v>
      </c>
      <c r="L224" s="135" t="s">
        <v>1264</v>
      </c>
      <c r="M224" s="136" t="s">
        <v>6465</v>
      </c>
      <c r="N224" s="139">
        <v>45271.458333333328</v>
      </c>
    </row>
    <row r="225" spans="1:14" ht="20.25" customHeight="1">
      <c r="A225" s="136">
        <v>1786</v>
      </c>
      <c r="B225" s="135" t="s">
        <v>6466</v>
      </c>
      <c r="C225" s="135" t="s">
        <v>6467</v>
      </c>
      <c r="D225" s="135" t="s">
        <v>6468</v>
      </c>
      <c r="E225" s="135" t="s">
        <v>5709</v>
      </c>
      <c r="F225" s="138">
        <v>587840000</v>
      </c>
      <c r="G225" s="135" t="s">
        <v>434</v>
      </c>
      <c r="H225" s="177" t="s">
        <v>6469</v>
      </c>
      <c r="I225" s="135">
        <v>99.346509999999995</v>
      </c>
      <c r="J225" s="137" t="s">
        <v>6470</v>
      </c>
      <c r="K225" s="135">
        <v>99.374009999999998</v>
      </c>
      <c r="L225" s="135" t="s">
        <v>5581</v>
      </c>
      <c r="M225" s="136">
        <v>41</v>
      </c>
      <c r="N225" s="139">
        <v>45271.458333333328</v>
      </c>
    </row>
    <row r="226" spans="1:14" ht="20.25" customHeight="1">
      <c r="A226" s="136">
        <v>1785</v>
      </c>
      <c r="B226" s="135" t="s">
        <v>6471</v>
      </c>
      <c r="C226" s="135" t="s">
        <v>1258</v>
      </c>
      <c r="D226" s="135" t="s">
        <v>6472</v>
      </c>
      <c r="E226" s="135" t="s">
        <v>5709</v>
      </c>
      <c r="F226" s="138">
        <v>988179000</v>
      </c>
      <c r="G226" s="135" t="s">
        <v>379</v>
      </c>
      <c r="H226" s="177" t="s">
        <v>6473</v>
      </c>
      <c r="I226" s="135">
        <v>100.6665</v>
      </c>
      <c r="J226" s="137" t="s">
        <v>6474</v>
      </c>
      <c r="K226" s="135">
        <v>100.67439</v>
      </c>
      <c r="L226" s="135" t="s">
        <v>1260</v>
      </c>
      <c r="M226" s="136">
        <v>853</v>
      </c>
      <c r="N226" s="139">
        <v>45271.458333333328</v>
      </c>
    </row>
    <row r="227" spans="1:14" ht="20.25" customHeight="1">
      <c r="A227" s="136">
        <v>1784</v>
      </c>
      <c r="B227" s="135" t="s">
        <v>6475</v>
      </c>
      <c r="C227" s="135" t="s">
        <v>2679</v>
      </c>
      <c r="D227" s="135" t="s">
        <v>5901</v>
      </c>
      <c r="E227" s="135" t="s">
        <v>5709</v>
      </c>
      <c r="F227" s="138">
        <v>684216000</v>
      </c>
      <c r="G227" s="135" t="s">
        <v>6178</v>
      </c>
      <c r="H227" s="177" t="s">
        <v>6476</v>
      </c>
      <c r="I227" s="135">
        <v>100.18325</v>
      </c>
      <c r="J227" s="137" t="s">
        <v>6477</v>
      </c>
      <c r="K227" s="135">
        <v>100.1836</v>
      </c>
      <c r="L227" s="135" t="s">
        <v>2681</v>
      </c>
      <c r="M227" s="136" t="s">
        <v>6478</v>
      </c>
      <c r="N227" s="139">
        <v>45271.458333333328</v>
      </c>
    </row>
    <row r="228" spans="1:14" ht="20.25" customHeight="1">
      <c r="A228" s="136">
        <v>1783</v>
      </c>
      <c r="B228" s="135" t="s">
        <v>6479</v>
      </c>
      <c r="C228" s="135" t="s">
        <v>6480</v>
      </c>
      <c r="D228" s="135" t="s">
        <v>5713</v>
      </c>
      <c r="E228" s="135" t="s">
        <v>5709</v>
      </c>
      <c r="F228" s="138">
        <v>914977000</v>
      </c>
      <c r="G228" s="135" t="s">
        <v>5749</v>
      </c>
      <c r="H228" s="177" t="s">
        <v>6481</v>
      </c>
      <c r="I228" s="135">
        <v>99.748410000000007</v>
      </c>
      <c r="J228" s="137" t="s">
        <v>6482</v>
      </c>
      <c r="K228" s="135">
        <v>99.75</v>
      </c>
      <c r="L228" s="135" t="s">
        <v>6483</v>
      </c>
      <c r="M228" s="136">
        <v>586</v>
      </c>
      <c r="N228" s="139">
        <v>45271.4375</v>
      </c>
    </row>
    <row r="229" spans="1:14" ht="20.25" customHeight="1">
      <c r="A229" s="136">
        <v>1781</v>
      </c>
      <c r="B229" s="135" t="s">
        <v>6484</v>
      </c>
      <c r="C229" s="135" t="s">
        <v>6485</v>
      </c>
      <c r="D229" s="135" t="s">
        <v>6486</v>
      </c>
      <c r="E229" s="135" t="s">
        <v>5711</v>
      </c>
      <c r="F229" s="138">
        <v>13661404000</v>
      </c>
      <c r="G229" s="135" t="s">
        <v>313</v>
      </c>
      <c r="H229" s="177" t="s">
        <v>6487</v>
      </c>
      <c r="I229" s="135">
        <v>98.402749999999997</v>
      </c>
      <c r="J229" s="137" t="s">
        <v>6488</v>
      </c>
      <c r="K229" s="135">
        <v>98.509990000000002</v>
      </c>
      <c r="L229" s="135" t="s">
        <v>3042</v>
      </c>
      <c r="M229" s="136">
        <v>180</v>
      </c>
      <c r="N229" s="139">
        <v>45268.625</v>
      </c>
    </row>
    <row r="230" spans="1:14" ht="20.25" customHeight="1">
      <c r="A230" s="136">
        <v>1779</v>
      </c>
      <c r="B230" s="135" t="s">
        <v>6489</v>
      </c>
      <c r="C230" s="135" t="s">
        <v>4780</v>
      </c>
      <c r="D230" s="135" t="s">
        <v>5713</v>
      </c>
      <c r="E230" s="135" t="s">
        <v>5709</v>
      </c>
      <c r="F230" s="138">
        <v>1884645000</v>
      </c>
      <c r="G230" s="135" t="s">
        <v>326</v>
      </c>
      <c r="H230" s="177" t="s">
        <v>6490</v>
      </c>
      <c r="I230" s="135">
        <v>100.66875</v>
      </c>
      <c r="J230" s="137" t="s">
        <v>6491</v>
      </c>
      <c r="K230" s="135">
        <v>100.6729</v>
      </c>
      <c r="L230" s="135" t="s">
        <v>4784</v>
      </c>
      <c r="M230" s="136">
        <v>712</v>
      </c>
      <c r="N230" s="139">
        <v>45268.541666666672</v>
      </c>
    </row>
    <row r="231" spans="1:14" ht="20.25" customHeight="1">
      <c r="A231" s="136">
        <v>1778</v>
      </c>
      <c r="B231" s="135" t="s">
        <v>6492</v>
      </c>
      <c r="C231" s="135" t="s">
        <v>4785</v>
      </c>
      <c r="D231" s="135" t="s">
        <v>5713</v>
      </c>
      <c r="E231" s="135" t="s">
        <v>5709</v>
      </c>
      <c r="F231" s="138">
        <v>2131970000</v>
      </c>
      <c r="G231" s="135" t="s">
        <v>326</v>
      </c>
      <c r="H231" s="177" t="s">
        <v>6493</v>
      </c>
      <c r="I231" s="135">
        <v>99.328749999999999</v>
      </c>
      <c r="J231" s="137" t="s">
        <v>6494</v>
      </c>
      <c r="K231" s="135">
        <v>99.33708</v>
      </c>
      <c r="L231" s="135" t="s">
        <v>1229</v>
      </c>
      <c r="M231" s="136">
        <v>706</v>
      </c>
      <c r="N231" s="139">
        <v>45268.541666666672</v>
      </c>
    </row>
    <row r="232" spans="1:14" ht="20.25" customHeight="1">
      <c r="A232" s="136">
        <v>1776</v>
      </c>
      <c r="B232" s="135" t="s">
        <v>6495</v>
      </c>
      <c r="C232" s="135" t="s">
        <v>1296</v>
      </c>
      <c r="D232" s="135" t="s">
        <v>5713</v>
      </c>
      <c r="E232" s="135" t="s">
        <v>5709</v>
      </c>
      <c r="F232" s="138">
        <v>884842000</v>
      </c>
      <c r="G232" s="135" t="s">
        <v>440</v>
      </c>
      <c r="H232" s="177" t="s">
        <v>6496</v>
      </c>
      <c r="I232" s="135">
        <v>100.373</v>
      </c>
      <c r="J232" s="137" t="s">
        <v>6497</v>
      </c>
      <c r="K232" s="135">
        <v>100.37309</v>
      </c>
      <c r="L232" s="135" t="s">
        <v>1299</v>
      </c>
      <c r="M232" s="136">
        <v>881</v>
      </c>
      <c r="N232" s="139">
        <v>45268.458333333328</v>
      </c>
    </row>
    <row r="233" spans="1:14" ht="20.25" customHeight="1">
      <c r="A233" s="136">
        <v>1775</v>
      </c>
      <c r="B233" s="135" t="s">
        <v>6498</v>
      </c>
      <c r="C233" s="135" t="s">
        <v>2703</v>
      </c>
      <c r="D233" s="135" t="s">
        <v>6499</v>
      </c>
      <c r="E233" s="135" t="s">
        <v>5709</v>
      </c>
      <c r="F233" s="138">
        <v>1467356000</v>
      </c>
      <c r="G233" s="135" t="s">
        <v>481</v>
      </c>
      <c r="H233" s="177" t="s">
        <v>6500</v>
      </c>
      <c r="I233" s="135">
        <v>99.45975</v>
      </c>
      <c r="J233" s="137" t="s">
        <v>6501</v>
      </c>
      <c r="K233" s="135">
        <v>99.462040000000002</v>
      </c>
      <c r="L233" s="135" t="s">
        <v>2705</v>
      </c>
      <c r="M233" s="136">
        <v>829</v>
      </c>
      <c r="N233" s="139">
        <v>45268.458333333328</v>
      </c>
    </row>
    <row r="234" spans="1:14" ht="20.25" customHeight="1">
      <c r="A234" s="136">
        <v>1771</v>
      </c>
      <c r="B234" s="135" t="s">
        <v>6502</v>
      </c>
      <c r="C234" s="135" t="s">
        <v>2706</v>
      </c>
      <c r="D234" s="135" t="s">
        <v>6503</v>
      </c>
      <c r="E234" s="135" t="s">
        <v>5709</v>
      </c>
      <c r="F234" s="138">
        <v>1102621000</v>
      </c>
      <c r="G234" s="135" t="s">
        <v>466</v>
      </c>
      <c r="H234" s="177" t="s">
        <v>6504</v>
      </c>
      <c r="I234" s="135">
        <v>99.075249999999997</v>
      </c>
      <c r="J234" s="137" t="s">
        <v>6505</v>
      </c>
      <c r="K234" s="135">
        <v>99.080290000000005</v>
      </c>
      <c r="L234" s="135" t="s">
        <v>2708</v>
      </c>
      <c r="M234" s="136">
        <v>710</v>
      </c>
      <c r="N234" s="139">
        <v>45267.625</v>
      </c>
    </row>
    <row r="235" spans="1:14" ht="20.25" customHeight="1">
      <c r="A235" s="136">
        <v>1769</v>
      </c>
      <c r="B235" s="135" t="s">
        <v>6506</v>
      </c>
      <c r="C235" s="135" t="s">
        <v>1303</v>
      </c>
      <c r="D235" s="135" t="s">
        <v>5713</v>
      </c>
      <c r="E235" s="135" t="s">
        <v>5709</v>
      </c>
      <c r="F235" s="138">
        <v>1587642000</v>
      </c>
      <c r="G235" s="135" t="s">
        <v>550</v>
      </c>
      <c r="H235" s="177" t="s">
        <v>6507</v>
      </c>
      <c r="I235" s="135">
        <v>99.421999999999997</v>
      </c>
      <c r="J235" s="137" t="s">
        <v>6508</v>
      </c>
      <c r="K235" s="135">
        <v>99.427570000000003</v>
      </c>
      <c r="L235" s="135" t="s">
        <v>1305</v>
      </c>
      <c r="M235" s="136">
        <v>828</v>
      </c>
      <c r="N235" s="139">
        <v>45267.541666666672</v>
      </c>
    </row>
    <row r="236" spans="1:14" ht="20.25" customHeight="1">
      <c r="A236" s="136">
        <v>1768</v>
      </c>
      <c r="B236" s="135" t="s">
        <v>6509</v>
      </c>
      <c r="C236" s="135" t="s">
        <v>1300</v>
      </c>
      <c r="D236" s="135" t="s">
        <v>5713</v>
      </c>
      <c r="E236" s="135" t="s">
        <v>5709</v>
      </c>
      <c r="F236" s="138">
        <v>1202031000</v>
      </c>
      <c r="G236" s="135" t="s">
        <v>550</v>
      </c>
      <c r="H236" s="177" t="s">
        <v>6510</v>
      </c>
      <c r="I236" s="135">
        <v>100.02</v>
      </c>
      <c r="J236" s="137" t="s">
        <v>6511</v>
      </c>
      <c r="K236" s="135">
        <v>100.0217</v>
      </c>
      <c r="L236" s="135" t="s">
        <v>1302</v>
      </c>
      <c r="M236" s="136">
        <v>842</v>
      </c>
      <c r="N236" s="139">
        <v>45267.541666666672</v>
      </c>
    </row>
    <row r="237" spans="1:14" ht="20.25" customHeight="1">
      <c r="A237" s="136">
        <v>1767</v>
      </c>
      <c r="B237" s="135" t="s">
        <v>6512</v>
      </c>
      <c r="C237" s="135" t="s">
        <v>2713</v>
      </c>
      <c r="D237" s="135" t="s">
        <v>5713</v>
      </c>
      <c r="E237" s="135" t="s">
        <v>5709</v>
      </c>
      <c r="F237" s="138">
        <v>1443364000</v>
      </c>
      <c r="G237" s="135" t="s">
        <v>550</v>
      </c>
      <c r="H237" s="177" t="s">
        <v>6513</v>
      </c>
      <c r="I237" s="135">
        <v>98.97775</v>
      </c>
      <c r="J237" s="137" t="s">
        <v>6514</v>
      </c>
      <c r="K237" s="135">
        <v>98.977990000000005</v>
      </c>
      <c r="L237" s="135" t="s">
        <v>2715</v>
      </c>
      <c r="M237" s="136">
        <v>828</v>
      </c>
      <c r="N237" s="139">
        <v>45267.541666666672</v>
      </c>
    </row>
    <row r="238" spans="1:14" ht="20.25" customHeight="1">
      <c r="A238" s="136">
        <v>1766</v>
      </c>
      <c r="B238" s="135" t="s">
        <v>6515</v>
      </c>
      <c r="C238" s="135" t="s">
        <v>2709</v>
      </c>
      <c r="D238" s="135" t="s">
        <v>5713</v>
      </c>
      <c r="E238" s="135" t="s">
        <v>5709</v>
      </c>
      <c r="F238" s="138">
        <v>2911659000</v>
      </c>
      <c r="G238" s="135" t="s">
        <v>4645</v>
      </c>
      <c r="H238" s="177" t="s">
        <v>6516</v>
      </c>
      <c r="I238" s="135">
        <v>100.04900000000001</v>
      </c>
      <c r="J238" s="137" t="s">
        <v>6517</v>
      </c>
      <c r="K238" s="135">
        <v>100.0515</v>
      </c>
      <c r="L238" s="135" t="s">
        <v>2712</v>
      </c>
      <c r="M238" s="136">
        <v>758</v>
      </c>
      <c r="N238" s="139">
        <v>45267.541666666672</v>
      </c>
    </row>
    <row r="239" spans="1:14" ht="20.25" customHeight="1">
      <c r="A239" s="136">
        <v>1765</v>
      </c>
      <c r="B239" s="135" t="s">
        <v>6518</v>
      </c>
      <c r="C239" s="135" t="s">
        <v>2716</v>
      </c>
      <c r="D239" s="135" t="s">
        <v>5713</v>
      </c>
      <c r="E239" s="135" t="s">
        <v>5709</v>
      </c>
      <c r="F239" s="138">
        <v>926163000</v>
      </c>
      <c r="G239" s="135" t="s">
        <v>481</v>
      </c>
      <c r="H239" s="177" t="s">
        <v>6519</v>
      </c>
      <c r="I239" s="135">
        <v>99.029499999999999</v>
      </c>
      <c r="J239" s="137" t="s">
        <v>6520</v>
      </c>
      <c r="K239" s="135">
        <v>99.033609999999996</v>
      </c>
      <c r="L239" s="135" t="s">
        <v>2718</v>
      </c>
      <c r="M239" s="136">
        <v>795</v>
      </c>
      <c r="N239" s="139">
        <v>45267.472222222219</v>
      </c>
    </row>
    <row r="240" spans="1:14" ht="20.25" customHeight="1">
      <c r="A240" s="136">
        <v>1764</v>
      </c>
      <c r="B240" s="135" t="s">
        <v>6521</v>
      </c>
      <c r="C240" s="135" t="s">
        <v>4562</v>
      </c>
      <c r="D240" s="135" t="s">
        <v>6486</v>
      </c>
      <c r="E240" s="135" t="s">
        <v>5709</v>
      </c>
      <c r="F240" s="138">
        <v>2131822000</v>
      </c>
      <c r="G240" s="135" t="s">
        <v>425</v>
      </c>
      <c r="H240" s="177" t="s">
        <v>6522</v>
      </c>
      <c r="I240" s="135">
        <v>99.62</v>
      </c>
      <c r="J240" s="137" t="s">
        <v>6523</v>
      </c>
      <c r="K240" s="135">
        <v>99.63776</v>
      </c>
      <c r="L240" s="135" t="s">
        <v>1582</v>
      </c>
      <c r="M240" s="136">
        <v>267</v>
      </c>
      <c r="N240" s="139">
        <v>45267.465277777781</v>
      </c>
    </row>
    <row r="241" spans="1:14" ht="20.25" customHeight="1">
      <c r="A241" s="136">
        <v>1762</v>
      </c>
      <c r="B241" s="135" t="s">
        <v>6524</v>
      </c>
      <c r="C241" s="135" t="s">
        <v>2758</v>
      </c>
      <c r="D241" s="135" t="s">
        <v>6525</v>
      </c>
      <c r="E241" s="135" t="s">
        <v>5709</v>
      </c>
      <c r="F241" s="138">
        <v>2351445000</v>
      </c>
      <c r="G241" s="135" t="s">
        <v>345</v>
      </c>
      <c r="H241" s="177" t="s">
        <v>6526</v>
      </c>
      <c r="I241" s="135">
        <v>100.72150000000001</v>
      </c>
      <c r="J241" s="137" t="s">
        <v>6527</v>
      </c>
      <c r="K241" s="135">
        <v>100.72539999999999</v>
      </c>
      <c r="L241" s="135" t="s">
        <v>2760</v>
      </c>
      <c r="M241" s="136">
        <v>797</v>
      </c>
      <c r="N241" s="139">
        <v>45267.458333333328</v>
      </c>
    </row>
    <row r="242" spans="1:14" ht="20.25" customHeight="1">
      <c r="A242" s="136">
        <v>1761</v>
      </c>
      <c r="B242" s="135" t="s">
        <v>6528</v>
      </c>
      <c r="C242" s="135" t="s">
        <v>2755</v>
      </c>
      <c r="D242" s="135" t="s">
        <v>6529</v>
      </c>
      <c r="E242" s="135" t="s">
        <v>5709</v>
      </c>
      <c r="F242" s="138">
        <v>2460654000</v>
      </c>
      <c r="G242" s="135" t="s">
        <v>345</v>
      </c>
      <c r="H242" s="177" t="s">
        <v>6530</v>
      </c>
      <c r="I242" s="135">
        <v>99.555750000000003</v>
      </c>
      <c r="J242" s="137" t="s">
        <v>6531</v>
      </c>
      <c r="K242" s="135">
        <v>99.556100000000001</v>
      </c>
      <c r="L242" s="135" t="s">
        <v>2757</v>
      </c>
      <c r="M242" s="136">
        <v>787</v>
      </c>
      <c r="N242" s="139">
        <v>45267.458333333328</v>
      </c>
    </row>
    <row r="243" spans="1:14" ht="20.25" customHeight="1">
      <c r="A243" s="136">
        <v>1760</v>
      </c>
      <c r="B243" s="135" t="s">
        <v>6532</v>
      </c>
      <c r="C243" s="135" t="s">
        <v>2752</v>
      </c>
      <c r="D243" s="135" t="s">
        <v>5901</v>
      </c>
      <c r="E243" s="135" t="s">
        <v>5709</v>
      </c>
      <c r="F243" s="138">
        <v>599639700</v>
      </c>
      <c r="G243" s="135" t="s">
        <v>456</v>
      </c>
      <c r="H243" s="177" t="s">
        <v>6533</v>
      </c>
      <c r="I243" s="135">
        <v>99.703749999999999</v>
      </c>
      <c r="J243" s="137" t="s">
        <v>6534</v>
      </c>
      <c r="K243" s="135">
        <v>99.704480000000004</v>
      </c>
      <c r="L243" s="135" t="s">
        <v>2754</v>
      </c>
      <c r="M243" s="136" t="s">
        <v>6535</v>
      </c>
      <c r="N243" s="139">
        <v>45267.458333333328</v>
      </c>
    </row>
    <row r="244" spans="1:14" ht="20.25" customHeight="1">
      <c r="A244" s="136">
        <v>1759</v>
      </c>
      <c r="B244" s="135" t="s">
        <v>6536</v>
      </c>
      <c r="C244" s="135" t="s">
        <v>2749</v>
      </c>
      <c r="D244" s="135" t="s">
        <v>5713</v>
      </c>
      <c r="E244" s="135" t="s">
        <v>5709</v>
      </c>
      <c r="F244" s="138">
        <v>2536585000</v>
      </c>
      <c r="G244" s="135" t="s">
        <v>345</v>
      </c>
      <c r="H244" s="177" t="s">
        <v>6537</v>
      </c>
      <c r="I244" s="135">
        <v>100.91225</v>
      </c>
      <c r="J244" s="137" t="s">
        <v>6538</v>
      </c>
      <c r="K244" s="135">
        <v>100.91314</v>
      </c>
      <c r="L244" s="135" t="s">
        <v>2751</v>
      </c>
      <c r="M244" s="136">
        <v>793</v>
      </c>
      <c r="N244" s="139">
        <v>45267.458333333328</v>
      </c>
    </row>
    <row r="245" spans="1:14" ht="20.25" customHeight="1">
      <c r="A245" s="136">
        <v>1756</v>
      </c>
      <c r="B245" s="135" t="s">
        <v>6539</v>
      </c>
      <c r="C245" s="135" t="s">
        <v>4570</v>
      </c>
      <c r="D245" s="135" t="s">
        <v>5713</v>
      </c>
      <c r="E245" s="135" t="s">
        <v>5709</v>
      </c>
      <c r="F245" s="138">
        <v>3241783000</v>
      </c>
      <c r="G245" s="135" t="s">
        <v>364</v>
      </c>
      <c r="H245" s="177" t="s">
        <v>6540</v>
      </c>
      <c r="I245" s="135">
        <v>98.731499999999997</v>
      </c>
      <c r="J245" s="137" t="s">
        <v>6541</v>
      </c>
      <c r="K245" s="135">
        <v>98.738519999999994</v>
      </c>
      <c r="L245" s="135" t="s">
        <v>2663</v>
      </c>
      <c r="M245" s="136">
        <v>740</v>
      </c>
      <c r="N245" s="139">
        <v>45267.458333333328</v>
      </c>
    </row>
    <row r="246" spans="1:14" ht="20.25" customHeight="1">
      <c r="A246" s="136">
        <v>1753</v>
      </c>
      <c r="B246" s="135" t="s">
        <v>6542</v>
      </c>
      <c r="C246" s="135" t="s">
        <v>2746</v>
      </c>
      <c r="D246" s="135" t="s">
        <v>5713</v>
      </c>
      <c r="E246" s="135" t="s">
        <v>5709</v>
      </c>
      <c r="F246" s="138">
        <v>4138803000</v>
      </c>
      <c r="G246" s="135" t="s">
        <v>422</v>
      </c>
      <c r="H246" s="177" t="s">
        <v>6543</v>
      </c>
      <c r="I246" s="135">
        <v>99.785250000000005</v>
      </c>
      <c r="J246" s="137" t="s">
        <v>6544</v>
      </c>
      <c r="K246" s="135">
        <v>99.787899999999993</v>
      </c>
      <c r="L246" s="135" t="s">
        <v>2748</v>
      </c>
      <c r="M246" s="136">
        <v>728</v>
      </c>
      <c r="N246" s="139">
        <v>45267.458333333328</v>
      </c>
    </row>
    <row r="247" spans="1:14" ht="20.25" customHeight="1">
      <c r="A247" s="136">
        <v>1752</v>
      </c>
      <c r="B247" s="135" t="s">
        <v>6545</v>
      </c>
      <c r="C247" s="135" t="s">
        <v>2743</v>
      </c>
      <c r="D247" s="135" t="s">
        <v>6546</v>
      </c>
      <c r="E247" s="135" t="s">
        <v>5709</v>
      </c>
      <c r="F247" s="138">
        <v>723070000</v>
      </c>
      <c r="G247" s="135" t="s">
        <v>479</v>
      </c>
      <c r="H247" s="177" t="s">
        <v>6547</v>
      </c>
      <c r="I247" s="135">
        <v>100.01349999999999</v>
      </c>
      <c r="J247" s="137" t="s">
        <v>6548</v>
      </c>
      <c r="K247" s="135">
        <v>100.01476</v>
      </c>
      <c r="L247" s="135" t="s">
        <v>2745</v>
      </c>
      <c r="M247" s="136">
        <v>877</v>
      </c>
      <c r="N247" s="139">
        <v>45267.458333333328</v>
      </c>
    </row>
    <row r="248" spans="1:14" ht="20.25" customHeight="1">
      <c r="A248" s="136">
        <v>1751</v>
      </c>
      <c r="B248" s="135" t="s">
        <v>6549</v>
      </c>
      <c r="C248" s="135" t="s">
        <v>2740</v>
      </c>
      <c r="D248" s="135" t="s">
        <v>6149</v>
      </c>
      <c r="E248" s="135" t="s">
        <v>5709</v>
      </c>
      <c r="F248" s="138">
        <v>679419000</v>
      </c>
      <c r="G248" s="135" t="s">
        <v>481</v>
      </c>
      <c r="H248" s="177" t="s">
        <v>6550</v>
      </c>
      <c r="I248" s="135">
        <v>99.644750000000002</v>
      </c>
      <c r="J248" s="137" t="s">
        <v>6551</v>
      </c>
      <c r="K248" s="135">
        <v>99.646420000000006</v>
      </c>
      <c r="L248" s="135" t="s">
        <v>2742</v>
      </c>
      <c r="M248" s="136">
        <v>828</v>
      </c>
      <c r="N248" s="139">
        <v>45267.458333333328</v>
      </c>
    </row>
    <row r="249" spans="1:14" ht="20.25" customHeight="1">
      <c r="A249" s="136">
        <v>1750</v>
      </c>
      <c r="B249" s="135" t="s">
        <v>6552</v>
      </c>
      <c r="C249" s="135" t="s">
        <v>2737</v>
      </c>
      <c r="D249" s="135" t="s">
        <v>5713</v>
      </c>
      <c r="E249" s="135" t="s">
        <v>5709</v>
      </c>
      <c r="F249" s="138">
        <v>748677000</v>
      </c>
      <c r="G249" s="135" t="s">
        <v>550</v>
      </c>
      <c r="H249" s="177" t="s">
        <v>6553</v>
      </c>
      <c r="I249" s="135">
        <v>100.51325</v>
      </c>
      <c r="J249" s="137" t="s">
        <v>6554</v>
      </c>
      <c r="K249" s="135">
        <v>100.51788000000001</v>
      </c>
      <c r="L249" s="135" t="s">
        <v>2739</v>
      </c>
      <c r="M249" s="136">
        <v>838</v>
      </c>
      <c r="N249" s="139">
        <v>45267.458333333328</v>
      </c>
    </row>
    <row r="250" spans="1:14" ht="20.25" customHeight="1">
      <c r="A250" s="136">
        <v>1748</v>
      </c>
      <c r="B250" s="135" t="s">
        <v>6555</v>
      </c>
      <c r="C250" s="135" t="s">
        <v>2734</v>
      </c>
      <c r="D250" s="135" t="s">
        <v>6556</v>
      </c>
      <c r="E250" s="135" t="s">
        <v>5709</v>
      </c>
      <c r="F250" s="138">
        <v>1027719000</v>
      </c>
      <c r="G250" s="135" t="s">
        <v>379</v>
      </c>
      <c r="H250" s="177" t="s">
        <v>6557</v>
      </c>
      <c r="I250" s="135">
        <v>100.14675</v>
      </c>
      <c r="J250" s="137" t="s">
        <v>6558</v>
      </c>
      <c r="K250" s="135">
        <v>100.14935</v>
      </c>
      <c r="L250" s="135" t="s">
        <v>2736</v>
      </c>
      <c r="M250" s="136">
        <v>858</v>
      </c>
      <c r="N250" s="139">
        <v>45267.458333333328</v>
      </c>
    </row>
    <row r="251" spans="1:14" ht="20.25" customHeight="1">
      <c r="A251" s="136">
        <v>1747</v>
      </c>
      <c r="B251" s="135" t="s">
        <v>6559</v>
      </c>
      <c r="C251" s="135" t="s">
        <v>2728</v>
      </c>
      <c r="D251" s="135" t="s">
        <v>6070</v>
      </c>
      <c r="E251" s="135" t="s">
        <v>5709</v>
      </c>
      <c r="F251" s="138">
        <v>593050000</v>
      </c>
      <c r="G251" s="135" t="s">
        <v>456</v>
      </c>
      <c r="H251" s="177" t="s">
        <v>6560</v>
      </c>
      <c r="I251" s="135">
        <v>99.579250000000002</v>
      </c>
      <c r="J251" s="137" t="s">
        <v>6561</v>
      </c>
      <c r="K251" s="135">
        <v>99.582099999999997</v>
      </c>
      <c r="L251" s="135" t="s">
        <v>2730</v>
      </c>
      <c r="M251" s="136">
        <v>833</v>
      </c>
      <c r="N251" s="139">
        <v>45267.458333333328</v>
      </c>
    </row>
    <row r="252" spans="1:14" ht="20.25" customHeight="1">
      <c r="A252" s="136">
        <v>1746</v>
      </c>
      <c r="B252" s="135" t="s">
        <v>6562</v>
      </c>
      <c r="C252" s="135" t="s">
        <v>1309</v>
      </c>
      <c r="D252" s="135" t="s">
        <v>5713</v>
      </c>
      <c r="E252" s="135" t="s">
        <v>5709</v>
      </c>
      <c r="F252" s="138">
        <v>832190700</v>
      </c>
      <c r="G252" s="135" t="s">
        <v>456</v>
      </c>
      <c r="H252" s="177" t="s">
        <v>6563</v>
      </c>
      <c r="I252" s="135">
        <v>100.63549999999999</v>
      </c>
      <c r="J252" s="137" t="s">
        <v>6564</v>
      </c>
      <c r="K252" s="135">
        <v>100.6365</v>
      </c>
      <c r="L252" s="135" t="s">
        <v>1311</v>
      </c>
      <c r="M252" s="136">
        <v>858</v>
      </c>
      <c r="N252" s="139">
        <v>45267.458333333328</v>
      </c>
    </row>
    <row r="253" spans="1:14" ht="20.25" customHeight="1">
      <c r="A253" s="136">
        <v>1745</v>
      </c>
      <c r="B253" s="135" t="s">
        <v>6565</v>
      </c>
      <c r="C253" s="135" t="s">
        <v>2725</v>
      </c>
      <c r="D253" s="135" t="s">
        <v>6566</v>
      </c>
      <c r="E253" s="135" t="s">
        <v>5709</v>
      </c>
      <c r="F253" s="138">
        <v>589780000</v>
      </c>
      <c r="G253" s="135" t="s">
        <v>422</v>
      </c>
      <c r="H253" s="177" t="s">
        <v>6567</v>
      </c>
      <c r="I253" s="135">
        <v>100.18474999999999</v>
      </c>
      <c r="J253" s="137" t="s">
        <v>6568</v>
      </c>
      <c r="K253" s="135">
        <v>100.18559</v>
      </c>
      <c r="L253" s="135" t="s">
        <v>2727</v>
      </c>
      <c r="M253" s="136" t="s">
        <v>6569</v>
      </c>
      <c r="N253" s="139">
        <v>45267.458333333328</v>
      </c>
    </row>
    <row r="254" spans="1:14" ht="20.25" customHeight="1">
      <c r="A254" s="136">
        <v>1744</v>
      </c>
      <c r="B254" s="135" t="s">
        <v>6570</v>
      </c>
      <c r="C254" s="135" t="s">
        <v>2722</v>
      </c>
      <c r="D254" s="135" t="s">
        <v>5713</v>
      </c>
      <c r="E254" s="135" t="s">
        <v>5709</v>
      </c>
      <c r="F254" s="138">
        <v>1032281000</v>
      </c>
      <c r="G254" s="135" t="s">
        <v>440</v>
      </c>
      <c r="H254" s="177" t="s">
        <v>6571</v>
      </c>
      <c r="I254" s="135">
        <v>100.53625</v>
      </c>
      <c r="J254" s="137" t="s">
        <v>6572</v>
      </c>
      <c r="K254" s="135">
        <v>100.5378</v>
      </c>
      <c r="L254" s="135" t="s">
        <v>2724</v>
      </c>
      <c r="M254" s="136">
        <v>883</v>
      </c>
      <c r="N254" s="139">
        <v>45267.458333333328</v>
      </c>
    </row>
    <row r="255" spans="1:14" ht="20.25" customHeight="1">
      <c r="A255" s="136">
        <v>1743</v>
      </c>
      <c r="B255" s="135" t="s">
        <v>6573</v>
      </c>
      <c r="C255" s="135" t="s">
        <v>2719</v>
      </c>
      <c r="D255" s="135" t="s">
        <v>6556</v>
      </c>
      <c r="E255" s="135" t="s">
        <v>5709</v>
      </c>
      <c r="F255" s="138">
        <v>843965000</v>
      </c>
      <c r="G255" s="135" t="s">
        <v>379</v>
      </c>
      <c r="H255" s="177" t="s">
        <v>6574</v>
      </c>
      <c r="I255" s="135">
        <v>99.733999999999995</v>
      </c>
      <c r="J255" s="137" t="s">
        <v>6575</v>
      </c>
      <c r="K255" s="135">
        <v>99.734430000000003</v>
      </c>
      <c r="L255" s="135" t="s">
        <v>2721</v>
      </c>
      <c r="M255" s="136">
        <v>853</v>
      </c>
      <c r="N255" s="139">
        <v>45267.458333333328</v>
      </c>
    </row>
    <row r="256" spans="1:14" ht="20.25" customHeight="1">
      <c r="A256" s="136">
        <v>1742</v>
      </c>
      <c r="B256" s="135" t="s">
        <v>6576</v>
      </c>
      <c r="C256" s="135" t="s">
        <v>1306</v>
      </c>
      <c r="D256" s="135" t="s">
        <v>6556</v>
      </c>
      <c r="E256" s="135" t="s">
        <v>5709</v>
      </c>
      <c r="F256" s="138">
        <v>1126410000</v>
      </c>
      <c r="G256" s="135" t="s">
        <v>379</v>
      </c>
      <c r="H256" s="177" t="s">
        <v>6577</v>
      </c>
      <c r="I256" s="135">
        <v>100.07275</v>
      </c>
      <c r="J256" s="137" t="s">
        <v>6578</v>
      </c>
      <c r="K256" s="135">
        <v>100.07304000000001</v>
      </c>
      <c r="L256" s="135" t="s">
        <v>1308</v>
      </c>
      <c r="M256" s="136">
        <v>834</v>
      </c>
      <c r="N256" s="139">
        <v>45267.458333333328</v>
      </c>
    </row>
    <row r="257" spans="1:14" ht="20.25" customHeight="1">
      <c r="A257" s="136">
        <v>1739</v>
      </c>
      <c r="B257" s="135" t="s">
        <v>6580</v>
      </c>
      <c r="C257" s="135" t="s">
        <v>6581</v>
      </c>
      <c r="D257" s="135" t="s">
        <v>6582</v>
      </c>
      <c r="E257" s="135" t="s">
        <v>5709</v>
      </c>
      <c r="F257" s="138">
        <v>1634452940</v>
      </c>
      <c r="G257" s="135" t="s">
        <v>6579</v>
      </c>
      <c r="H257" s="177" t="s">
        <v>6583</v>
      </c>
      <c r="I257" s="135">
        <v>100.49836999999999</v>
      </c>
      <c r="J257" s="137" t="s">
        <v>6584</v>
      </c>
      <c r="K257" s="135">
        <v>100.505</v>
      </c>
      <c r="L257" s="135" t="s">
        <v>6585</v>
      </c>
      <c r="M257" s="136">
        <v>574</v>
      </c>
      <c r="N257" s="139">
        <v>45267.458333333328</v>
      </c>
    </row>
    <row r="258" spans="1:14" ht="20.25" customHeight="1">
      <c r="A258" s="136">
        <v>1736</v>
      </c>
      <c r="B258" s="135" t="s">
        <v>6587</v>
      </c>
      <c r="C258" s="135" t="s">
        <v>1312</v>
      </c>
      <c r="D258" s="135" t="s">
        <v>5713</v>
      </c>
      <c r="E258" s="135" t="s">
        <v>5709</v>
      </c>
      <c r="F258" s="138">
        <v>2882738700</v>
      </c>
      <c r="G258" s="135" t="s">
        <v>4621</v>
      </c>
      <c r="H258" s="177" t="s">
        <v>6588</v>
      </c>
      <c r="I258" s="135">
        <v>100.15875</v>
      </c>
      <c r="J258" s="137" t="s">
        <v>6589</v>
      </c>
      <c r="K258" s="135">
        <v>100.16119999999999</v>
      </c>
      <c r="L258" s="135" t="s">
        <v>1315</v>
      </c>
      <c r="M258" s="136">
        <v>776</v>
      </c>
      <c r="N258" s="139">
        <v>45266.625</v>
      </c>
    </row>
    <row r="259" spans="1:14" ht="20.25" customHeight="1">
      <c r="A259" s="136">
        <v>1734</v>
      </c>
      <c r="B259" s="135" t="s">
        <v>6590</v>
      </c>
      <c r="C259" s="135" t="s">
        <v>2791</v>
      </c>
      <c r="D259" s="135" t="s">
        <v>5901</v>
      </c>
      <c r="E259" s="135" t="s">
        <v>5709</v>
      </c>
      <c r="F259" s="138">
        <v>1181920000</v>
      </c>
      <c r="G259" s="135" t="s">
        <v>4576</v>
      </c>
      <c r="H259" s="177" t="s">
        <v>6591</v>
      </c>
      <c r="I259" s="135">
        <v>100.15349999999999</v>
      </c>
      <c r="J259" s="137" t="s">
        <v>6592</v>
      </c>
      <c r="K259" s="135">
        <v>100.15479000000001</v>
      </c>
      <c r="L259" s="135" t="s">
        <v>2794</v>
      </c>
      <c r="M259" s="136">
        <v>934</v>
      </c>
      <c r="N259" s="139">
        <v>45266.458333333328</v>
      </c>
    </row>
    <row r="260" spans="1:14" ht="20.25" customHeight="1">
      <c r="A260" s="136">
        <v>1733</v>
      </c>
      <c r="B260" s="135" t="s">
        <v>6593</v>
      </c>
      <c r="C260" s="135" t="s">
        <v>2788</v>
      </c>
      <c r="D260" s="135" t="s">
        <v>5713</v>
      </c>
      <c r="E260" s="135" t="s">
        <v>5709</v>
      </c>
      <c r="F260" s="138">
        <v>1325244000</v>
      </c>
      <c r="G260" s="135" t="s">
        <v>388</v>
      </c>
      <c r="H260" s="177" t="s">
        <v>6594</v>
      </c>
      <c r="I260" s="135">
        <v>100.82599999999999</v>
      </c>
      <c r="J260" s="137" t="s">
        <v>6595</v>
      </c>
      <c r="K260" s="135">
        <v>100.82881</v>
      </c>
      <c r="L260" s="135" t="s">
        <v>2790</v>
      </c>
      <c r="M260" s="136">
        <v>814</v>
      </c>
      <c r="N260" s="139">
        <v>45266.458333333328</v>
      </c>
    </row>
    <row r="261" spans="1:14" ht="20.25" customHeight="1">
      <c r="A261" s="136">
        <v>1730</v>
      </c>
      <c r="B261" s="135" t="s">
        <v>6596</v>
      </c>
      <c r="C261" s="135" t="s">
        <v>2785</v>
      </c>
      <c r="D261" s="135" t="s">
        <v>5713</v>
      </c>
      <c r="E261" s="135" t="s">
        <v>5709</v>
      </c>
      <c r="F261" s="138">
        <v>1338014000</v>
      </c>
      <c r="G261" s="135" t="s">
        <v>422</v>
      </c>
      <c r="H261" s="177" t="s">
        <v>6597</v>
      </c>
      <c r="I261" s="135">
        <v>100.477</v>
      </c>
      <c r="J261" s="137" t="s">
        <v>6598</v>
      </c>
      <c r="K261" s="135">
        <v>100.47759000000001</v>
      </c>
      <c r="L261" s="135" t="s">
        <v>2787</v>
      </c>
      <c r="M261" s="136">
        <v>837</v>
      </c>
      <c r="N261" s="139">
        <v>45266.458333333328</v>
      </c>
    </row>
    <row r="262" spans="1:14" ht="20.25" customHeight="1">
      <c r="A262" s="136">
        <v>1729</v>
      </c>
      <c r="B262" s="135" t="s">
        <v>6599</v>
      </c>
      <c r="C262" s="135" t="s">
        <v>2779</v>
      </c>
      <c r="D262" s="135" t="s">
        <v>6149</v>
      </c>
      <c r="E262" s="135" t="s">
        <v>5709</v>
      </c>
      <c r="F262" s="138">
        <v>641010000</v>
      </c>
      <c r="G262" s="135" t="s">
        <v>574</v>
      </c>
      <c r="H262" s="177" t="s">
        <v>6600</v>
      </c>
      <c r="I262" s="135">
        <v>100.72499999999999</v>
      </c>
      <c r="J262" s="137" t="s">
        <v>6601</v>
      </c>
      <c r="K262" s="135">
        <v>100.73119</v>
      </c>
      <c r="L262" s="135" t="s">
        <v>2781</v>
      </c>
      <c r="M262" s="136">
        <v>830</v>
      </c>
      <c r="N262" s="139">
        <v>45266.458333333328</v>
      </c>
    </row>
    <row r="263" spans="1:14" ht="20.25" customHeight="1">
      <c r="A263" s="136">
        <v>1728</v>
      </c>
      <c r="B263" s="135" t="s">
        <v>6602</v>
      </c>
      <c r="C263" s="135" t="s">
        <v>1326</v>
      </c>
      <c r="D263" s="135" t="s">
        <v>6149</v>
      </c>
      <c r="E263" s="135" t="s">
        <v>5709</v>
      </c>
      <c r="F263" s="138">
        <v>996320000</v>
      </c>
      <c r="G263" s="135" t="s">
        <v>574</v>
      </c>
      <c r="H263" s="177" t="s">
        <v>6603</v>
      </c>
      <c r="I263" s="135">
        <v>99.772999999999996</v>
      </c>
      <c r="J263" s="137" t="s">
        <v>6604</v>
      </c>
      <c r="K263" s="135">
        <v>99.774000000000001</v>
      </c>
      <c r="L263" s="135" t="s">
        <v>1241</v>
      </c>
      <c r="M263" s="136">
        <v>860</v>
      </c>
      <c r="N263" s="139">
        <v>45266.458333333328</v>
      </c>
    </row>
    <row r="264" spans="1:14" ht="20.25" customHeight="1">
      <c r="A264" s="136">
        <v>1727</v>
      </c>
      <c r="B264" s="135" t="s">
        <v>6605</v>
      </c>
      <c r="C264" s="135" t="s">
        <v>2776</v>
      </c>
      <c r="D264" s="135" t="s">
        <v>5713</v>
      </c>
      <c r="E264" s="135" t="s">
        <v>5709</v>
      </c>
      <c r="F264" s="138">
        <v>1571766000</v>
      </c>
      <c r="G264" s="135" t="s">
        <v>440</v>
      </c>
      <c r="H264" s="177" t="s">
        <v>6606</v>
      </c>
      <c r="I264" s="135">
        <v>100.22275</v>
      </c>
      <c r="J264" s="137" t="s">
        <v>6607</v>
      </c>
      <c r="K264" s="135">
        <v>100.22385</v>
      </c>
      <c r="L264" s="135" t="s">
        <v>2778</v>
      </c>
      <c r="M264" s="136">
        <v>821</v>
      </c>
      <c r="N264" s="139">
        <v>45266.458333333328</v>
      </c>
    </row>
    <row r="265" spans="1:14" ht="20.25" customHeight="1">
      <c r="A265" s="136">
        <v>1726</v>
      </c>
      <c r="B265" s="135" t="s">
        <v>6608</v>
      </c>
      <c r="C265" s="135" t="s">
        <v>1320</v>
      </c>
      <c r="D265" s="135" t="s">
        <v>5713</v>
      </c>
      <c r="E265" s="135" t="s">
        <v>5709</v>
      </c>
      <c r="F265" s="138">
        <v>1322354000</v>
      </c>
      <c r="G265" s="135" t="s">
        <v>454</v>
      </c>
      <c r="H265" s="177" t="s">
        <v>6609</v>
      </c>
      <c r="I265" s="135">
        <v>100.0945</v>
      </c>
      <c r="J265" s="137" t="s">
        <v>6610</v>
      </c>
      <c r="K265" s="135">
        <v>100.09569</v>
      </c>
      <c r="L265" s="135" t="s">
        <v>1299</v>
      </c>
      <c r="M265" s="136">
        <v>826</v>
      </c>
      <c r="N265" s="139">
        <v>45266.458333333328</v>
      </c>
    </row>
    <row r="266" spans="1:14" ht="20.25" customHeight="1">
      <c r="A266" s="136">
        <v>1722</v>
      </c>
      <c r="B266" s="135" t="s">
        <v>6612</v>
      </c>
      <c r="C266" s="135" t="s">
        <v>1316</v>
      </c>
      <c r="D266" s="135" t="s">
        <v>6444</v>
      </c>
      <c r="E266" s="135" t="s">
        <v>5709</v>
      </c>
      <c r="F266" s="138">
        <v>637780000</v>
      </c>
      <c r="G266" s="135" t="s">
        <v>4648</v>
      </c>
      <c r="H266" s="177" t="s">
        <v>6613</v>
      </c>
      <c r="I266" s="135">
        <v>100.2505</v>
      </c>
      <c r="J266" s="137" t="s">
        <v>6614</v>
      </c>
      <c r="K266" s="135">
        <v>100.25196</v>
      </c>
      <c r="L266" s="135" t="s">
        <v>1319</v>
      </c>
      <c r="M266" s="136" t="s">
        <v>6615</v>
      </c>
      <c r="N266" s="139">
        <v>45266.458333333328</v>
      </c>
    </row>
    <row r="267" spans="1:14" ht="20.25" customHeight="1">
      <c r="A267" s="136">
        <v>1720</v>
      </c>
      <c r="B267" s="135" t="s">
        <v>6616</v>
      </c>
      <c r="C267" s="135" t="s">
        <v>2769</v>
      </c>
      <c r="D267" s="135" t="s">
        <v>6239</v>
      </c>
      <c r="E267" s="135" t="s">
        <v>5709</v>
      </c>
      <c r="F267" s="138">
        <v>555265000</v>
      </c>
      <c r="G267" s="135" t="s">
        <v>6178</v>
      </c>
      <c r="H267" s="177" t="s">
        <v>6617</v>
      </c>
      <c r="I267" s="135">
        <v>100.2415</v>
      </c>
      <c r="J267" s="137" t="s">
        <v>6618</v>
      </c>
      <c r="K267" s="135">
        <v>100.24509</v>
      </c>
      <c r="L267" s="135" t="s">
        <v>2771</v>
      </c>
      <c r="M267" s="136">
        <v>725</v>
      </c>
      <c r="N267" s="139">
        <v>45266.458333333328</v>
      </c>
    </row>
    <row r="268" spans="1:14" ht="20.25" customHeight="1">
      <c r="A268" s="136">
        <v>1719</v>
      </c>
      <c r="B268" s="135" t="s">
        <v>6619</v>
      </c>
      <c r="C268" s="135" t="s">
        <v>6620</v>
      </c>
      <c r="D268" s="135" t="s">
        <v>5871</v>
      </c>
      <c r="E268" s="135" t="s">
        <v>5730</v>
      </c>
      <c r="F268" s="138">
        <v>902868120</v>
      </c>
      <c r="G268" s="135" t="s">
        <v>6621</v>
      </c>
      <c r="H268" s="177" t="s">
        <v>6622</v>
      </c>
      <c r="I268" s="135">
        <v>100.00375</v>
      </c>
      <c r="J268" s="137" t="s">
        <v>6623</v>
      </c>
      <c r="K268" s="135">
        <v>100.00381</v>
      </c>
      <c r="L268" s="135" t="s">
        <v>6624</v>
      </c>
      <c r="M268" s="136" t="s">
        <v>6586</v>
      </c>
      <c r="N268" s="139">
        <v>45266.458333333328</v>
      </c>
    </row>
    <row r="269" spans="1:14" ht="20.25" customHeight="1">
      <c r="A269" s="136">
        <v>1718</v>
      </c>
      <c r="B269" s="135" t="s">
        <v>6625</v>
      </c>
      <c r="C269" s="135" t="s">
        <v>4843</v>
      </c>
      <c r="D269" s="135" t="s">
        <v>5713</v>
      </c>
      <c r="E269" s="135" t="s">
        <v>5709</v>
      </c>
      <c r="F269" s="138">
        <v>7589981000</v>
      </c>
      <c r="G269" s="135" t="s">
        <v>5714</v>
      </c>
      <c r="H269" s="177" t="s">
        <v>6626</v>
      </c>
      <c r="I269" s="135">
        <v>100.78449999999999</v>
      </c>
      <c r="J269" s="137" t="s">
        <v>6627</v>
      </c>
      <c r="K269" s="135">
        <v>100.7854</v>
      </c>
      <c r="L269" s="135" t="s">
        <v>5577</v>
      </c>
      <c r="M269" s="136">
        <v>377</v>
      </c>
      <c r="N269" s="139">
        <v>45266.458333333328</v>
      </c>
    </row>
    <row r="270" spans="1:14" ht="20.25" customHeight="1">
      <c r="A270" s="136">
        <v>1715</v>
      </c>
      <c r="B270" s="135" t="s">
        <v>6628</v>
      </c>
      <c r="C270" s="135" t="s">
        <v>2795</v>
      </c>
      <c r="D270" s="135" t="s">
        <v>5713</v>
      </c>
      <c r="E270" s="135" t="s">
        <v>5709</v>
      </c>
      <c r="F270" s="138">
        <v>712188000</v>
      </c>
      <c r="G270" s="135" t="s">
        <v>390</v>
      </c>
      <c r="H270" s="177" t="s">
        <v>6629</v>
      </c>
      <c r="I270" s="135">
        <v>98.866749999999996</v>
      </c>
      <c r="J270" s="137" t="s">
        <v>6630</v>
      </c>
      <c r="K270" s="135">
        <v>98.871499999999997</v>
      </c>
      <c r="L270" s="135" t="s">
        <v>2797</v>
      </c>
      <c r="M270" s="136">
        <v>854</v>
      </c>
      <c r="N270" s="139">
        <v>45265.625</v>
      </c>
    </row>
    <row r="271" spans="1:14" ht="20.25" customHeight="1">
      <c r="A271" s="136">
        <v>1714</v>
      </c>
      <c r="B271" s="135" t="s">
        <v>6631</v>
      </c>
      <c r="C271" s="135" t="s">
        <v>4671</v>
      </c>
      <c r="D271" s="135" t="s">
        <v>6632</v>
      </c>
      <c r="E271" s="135" t="s">
        <v>5730</v>
      </c>
      <c r="F271" s="138">
        <v>2891827000</v>
      </c>
      <c r="G271" s="135" t="s">
        <v>4674</v>
      </c>
      <c r="H271" s="177" t="s">
        <v>6633</v>
      </c>
      <c r="I271" s="135">
        <v>100.2595</v>
      </c>
      <c r="J271" s="137" t="s">
        <v>6634</v>
      </c>
      <c r="K271" s="135">
        <v>101.4611</v>
      </c>
      <c r="L271" s="135" t="s">
        <v>5582</v>
      </c>
      <c r="M271" s="136">
        <v>3</v>
      </c>
      <c r="N271" s="139">
        <v>45265.625</v>
      </c>
    </row>
    <row r="272" spans="1:14" ht="20.25" customHeight="1">
      <c r="A272" s="136">
        <v>1708</v>
      </c>
      <c r="B272" s="135" t="s">
        <v>6635</v>
      </c>
      <c r="C272" s="135" t="s">
        <v>1336</v>
      </c>
      <c r="D272" s="135" t="s">
        <v>6149</v>
      </c>
      <c r="E272" s="135" t="s">
        <v>5709</v>
      </c>
      <c r="F272" s="138">
        <v>1700380000</v>
      </c>
      <c r="G272" s="135" t="s">
        <v>345</v>
      </c>
      <c r="H272" s="177" t="s">
        <v>6636</v>
      </c>
      <c r="I272" s="135">
        <v>100.621</v>
      </c>
      <c r="J272" s="137" t="s">
        <v>6637</v>
      </c>
      <c r="K272" s="135">
        <v>100.62869999999999</v>
      </c>
      <c r="L272" s="135" t="s">
        <v>1338</v>
      </c>
      <c r="M272" s="136">
        <v>834</v>
      </c>
      <c r="N272" s="139">
        <v>45265.458333333328</v>
      </c>
    </row>
    <row r="273" spans="1:14" ht="20.25" customHeight="1">
      <c r="A273" s="136">
        <v>1707</v>
      </c>
      <c r="B273" s="135" t="s">
        <v>6638</v>
      </c>
      <c r="C273" s="135" t="s">
        <v>2805</v>
      </c>
      <c r="D273" s="135" t="s">
        <v>5901</v>
      </c>
      <c r="E273" s="135" t="s">
        <v>5709</v>
      </c>
      <c r="F273" s="138">
        <v>713495000</v>
      </c>
      <c r="G273" s="135" t="s">
        <v>481</v>
      </c>
      <c r="H273" s="177" t="s">
        <v>6639</v>
      </c>
      <c r="I273" s="135">
        <v>100.05125</v>
      </c>
      <c r="J273" s="137" t="s">
        <v>6640</v>
      </c>
      <c r="K273" s="135">
        <v>100.05404</v>
      </c>
      <c r="L273" s="135" t="s">
        <v>2807</v>
      </c>
      <c r="M273" s="136" t="s">
        <v>6641</v>
      </c>
      <c r="N273" s="139">
        <v>45265.458333333328</v>
      </c>
    </row>
    <row r="274" spans="1:14" ht="20.25" customHeight="1">
      <c r="A274" s="136">
        <v>1705</v>
      </c>
      <c r="B274" s="135" t="s">
        <v>6642</v>
      </c>
      <c r="C274" s="135" t="s">
        <v>2798</v>
      </c>
      <c r="D274" s="135" t="s">
        <v>5901</v>
      </c>
      <c r="E274" s="135" t="s">
        <v>5709</v>
      </c>
      <c r="F274" s="138">
        <v>762010000</v>
      </c>
      <c r="G274" s="135" t="s">
        <v>4703</v>
      </c>
      <c r="H274" s="177" t="s">
        <v>6643</v>
      </c>
      <c r="I274" s="135">
        <v>99.557249999999996</v>
      </c>
      <c r="J274" s="137" t="s">
        <v>6644</v>
      </c>
      <c r="K274" s="135">
        <v>99.557910000000007</v>
      </c>
      <c r="L274" s="135" t="s">
        <v>2801</v>
      </c>
      <c r="M274" s="136" t="s">
        <v>6478</v>
      </c>
      <c r="N274" s="139">
        <v>45265.458333333328</v>
      </c>
    </row>
    <row r="275" spans="1:14" ht="20.25" customHeight="1">
      <c r="A275" s="136">
        <v>1704</v>
      </c>
      <c r="B275" s="135" t="s">
        <v>6645</v>
      </c>
      <c r="C275" s="135" t="s">
        <v>4771</v>
      </c>
      <c r="D275" s="135" t="s">
        <v>6646</v>
      </c>
      <c r="E275" s="135" t="s">
        <v>5709</v>
      </c>
      <c r="F275" s="138">
        <v>745523000</v>
      </c>
      <c r="G275" s="135" t="s">
        <v>5714</v>
      </c>
      <c r="H275" s="177" t="s">
        <v>6647</v>
      </c>
      <c r="I275" s="135">
        <v>100.04075</v>
      </c>
      <c r="J275" s="137" t="s">
        <v>6648</v>
      </c>
      <c r="K275" s="135">
        <v>100.0453</v>
      </c>
      <c r="L275" s="135" t="s">
        <v>4776</v>
      </c>
      <c r="M275" s="136">
        <v>866</v>
      </c>
      <c r="N275" s="139">
        <v>45265.458333333328</v>
      </c>
    </row>
    <row r="276" spans="1:14" ht="20.25" customHeight="1">
      <c r="A276" s="136">
        <v>1698</v>
      </c>
      <c r="B276" s="135" t="s">
        <v>6649</v>
      </c>
      <c r="C276" s="135" t="s">
        <v>2811</v>
      </c>
      <c r="D276" s="135" t="s">
        <v>5901</v>
      </c>
      <c r="E276" s="135" t="s">
        <v>5709</v>
      </c>
      <c r="F276" s="138">
        <v>607526000</v>
      </c>
      <c r="G276" s="135" t="s">
        <v>414</v>
      </c>
      <c r="H276" s="177" t="s">
        <v>6650</v>
      </c>
      <c r="I276" s="135">
        <v>98.385000000000005</v>
      </c>
      <c r="J276" s="137" t="s">
        <v>6651</v>
      </c>
      <c r="K276" s="135">
        <v>98.4422</v>
      </c>
      <c r="L276" s="135" t="s">
        <v>2813</v>
      </c>
      <c r="M276" s="136" t="s">
        <v>6652</v>
      </c>
      <c r="N276" s="139">
        <v>45264.625</v>
      </c>
    </row>
    <row r="277" spans="1:14" ht="20.25" customHeight="1">
      <c r="A277" s="136">
        <v>1696</v>
      </c>
      <c r="B277" s="135" t="s">
        <v>6653</v>
      </c>
      <c r="C277" s="135" t="s">
        <v>2808</v>
      </c>
      <c r="D277" s="135" t="s">
        <v>6061</v>
      </c>
      <c r="E277" s="135" t="s">
        <v>5709</v>
      </c>
      <c r="F277" s="138">
        <v>569890000</v>
      </c>
      <c r="G277" s="135" t="s">
        <v>967</v>
      </c>
      <c r="H277" s="177" t="s">
        <v>6654</v>
      </c>
      <c r="I277" s="135">
        <v>101.117</v>
      </c>
      <c r="J277" s="137" t="s">
        <v>6655</v>
      </c>
      <c r="K277" s="135">
        <v>101.11895</v>
      </c>
      <c r="L277" s="135" t="s">
        <v>2810</v>
      </c>
      <c r="M277" s="136" t="s">
        <v>6656</v>
      </c>
      <c r="N277" s="139">
        <v>45264.625</v>
      </c>
    </row>
    <row r="278" spans="1:14" ht="20.25" customHeight="1">
      <c r="A278" s="136">
        <v>1695</v>
      </c>
      <c r="B278" s="135" t="s">
        <v>6657</v>
      </c>
      <c r="C278" s="135" t="s">
        <v>1339</v>
      </c>
      <c r="D278" s="135" t="s">
        <v>6658</v>
      </c>
      <c r="E278" s="135" t="s">
        <v>5709</v>
      </c>
      <c r="F278" s="138">
        <v>736886000</v>
      </c>
      <c r="G278" s="135" t="s">
        <v>481</v>
      </c>
      <c r="H278" s="177" t="s">
        <v>6659</v>
      </c>
      <c r="I278" s="135">
        <v>99.994749999999996</v>
      </c>
      <c r="J278" s="137" t="s">
        <v>6660</v>
      </c>
      <c r="K278" s="135">
        <v>99.997780000000006</v>
      </c>
      <c r="L278" s="135" t="s">
        <v>1341</v>
      </c>
      <c r="M278" s="136">
        <v>811</v>
      </c>
      <c r="N278" s="139">
        <v>45264.472222222219</v>
      </c>
    </row>
    <row r="279" spans="1:14" ht="20.25" customHeight="1">
      <c r="A279" s="136">
        <v>1694</v>
      </c>
      <c r="B279" s="135" t="s">
        <v>6661</v>
      </c>
      <c r="C279" s="135" t="s">
        <v>1342</v>
      </c>
      <c r="D279" s="135" t="s">
        <v>5713</v>
      </c>
      <c r="E279" s="135" t="s">
        <v>5709</v>
      </c>
      <c r="F279" s="138">
        <v>812566000</v>
      </c>
      <c r="G279" s="135" t="s">
        <v>481</v>
      </c>
      <c r="H279" s="177" t="s">
        <v>6662</v>
      </c>
      <c r="I279" s="135">
        <v>99.027000000000001</v>
      </c>
      <c r="J279" s="137" t="s">
        <v>6663</v>
      </c>
      <c r="K279" s="135">
        <v>99.028739999999999</v>
      </c>
      <c r="L279" s="135" t="s">
        <v>1344</v>
      </c>
      <c r="M279" s="136">
        <v>852</v>
      </c>
      <c r="N279" s="139">
        <v>45264.465277777781</v>
      </c>
    </row>
    <row r="280" spans="1:14" ht="20.25" customHeight="1">
      <c r="A280" s="136">
        <v>1693</v>
      </c>
      <c r="B280" s="135" t="s">
        <v>6664</v>
      </c>
      <c r="C280" s="135" t="s">
        <v>1366</v>
      </c>
      <c r="D280" s="135" t="s">
        <v>5713</v>
      </c>
      <c r="E280" s="135" t="s">
        <v>5709</v>
      </c>
      <c r="F280" s="138">
        <v>2328888100</v>
      </c>
      <c r="G280" s="135" t="s">
        <v>456</v>
      </c>
      <c r="H280" s="177" t="s">
        <v>6665</v>
      </c>
      <c r="I280" s="135">
        <v>100.36875000000001</v>
      </c>
      <c r="J280" s="137" t="s">
        <v>6666</v>
      </c>
      <c r="K280" s="135">
        <v>100.38688999999999</v>
      </c>
      <c r="L280" s="135" t="s">
        <v>1368</v>
      </c>
      <c r="M280" s="136">
        <v>797</v>
      </c>
      <c r="N280" s="139">
        <v>45264.458333333328</v>
      </c>
    </row>
    <row r="281" spans="1:14" ht="20.25" customHeight="1">
      <c r="A281" s="136">
        <v>1692</v>
      </c>
      <c r="B281" s="135" t="s">
        <v>6667</v>
      </c>
      <c r="C281" s="135" t="s">
        <v>2844</v>
      </c>
      <c r="D281" s="135" t="s">
        <v>6149</v>
      </c>
      <c r="E281" s="135" t="s">
        <v>5709</v>
      </c>
      <c r="F281" s="138">
        <v>560267000</v>
      </c>
      <c r="G281" s="135" t="s">
        <v>574</v>
      </c>
      <c r="H281" s="177" t="s">
        <v>6668</v>
      </c>
      <c r="I281" s="135">
        <v>99.247510000000005</v>
      </c>
      <c r="J281" s="137" t="s">
        <v>6669</v>
      </c>
      <c r="K281" s="135">
        <v>99.253500000000003</v>
      </c>
      <c r="L281" s="135" t="s">
        <v>2846</v>
      </c>
      <c r="M281" s="136">
        <v>845</v>
      </c>
      <c r="N281" s="139">
        <v>45264.458333333328</v>
      </c>
    </row>
    <row r="282" spans="1:14" ht="20.25" customHeight="1">
      <c r="A282" s="136">
        <v>1691</v>
      </c>
      <c r="B282" s="135" t="s">
        <v>6670</v>
      </c>
      <c r="C282" s="135" t="s">
        <v>2841</v>
      </c>
      <c r="D282" s="135" t="s">
        <v>6061</v>
      </c>
      <c r="E282" s="135" t="s">
        <v>5709</v>
      </c>
      <c r="F282" s="138">
        <v>771650000</v>
      </c>
      <c r="G282" s="135" t="s">
        <v>479</v>
      </c>
      <c r="H282" s="177" t="s">
        <v>6671</v>
      </c>
      <c r="I282" s="135">
        <v>99.222750000000005</v>
      </c>
      <c r="J282" s="137" t="s">
        <v>6672</v>
      </c>
      <c r="K282" s="135">
        <v>99.223200000000006</v>
      </c>
      <c r="L282" s="135" t="s">
        <v>2843</v>
      </c>
      <c r="M282" s="136">
        <v>991</v>
      </c>
      <c r="N282" s="139">
        <v>45264.458333333328</v>
      </c>
    </row>
    <row r="283" spans="1:14" ht="20.25" customHeight="1">
      <c r="A283" s="136">
        <v>1690</v>
      </c>
      <c r="B283" s="135" t="s">
        <v>6673</v>
      </c>
      <c r="C283" s="135" t="s">
        <v>4683</v>
      </c>
      <c r="D283" s="135" t="s">
        <v>5932</v>
      </c>
      <c r="E283" s="135" t="s">
        <v>5709</v>
      </c>
      <c r="F283" s="138">
        <v>5393318000</v>
      </c>
      <c r="G283" s="135" t="s">
        <v>322</v>
      </c>
      <c r="H283" s="177" t="s">
        <v>6674</v>
      </c>
      <c r="I283" s="135">
        <v>99.101249999999993</v>
      </c>
      <c r="J283" s="137" t="s">
        <v>6675</v>
      </c>
      <c r="K283" s="135">
        <v>99.113889999999998</v>
      </c>
      <c r="L283" s="135" t="s">
        <v>4687</v>
      </c>
      <c r="M283" s="136">
        <v>145</v>
      </c>
      <c r="N283" s="139">
        <v>45264.458333333328</v>
      </c>
    </row>
    <row r="284" spans="1:14" ht="20.25" customHeight="1">
      <c r="A284" s="136">
        <v>1688</v>
      </c>
      <c r="B284" s="135" t="s">
        <v>6676</v>
      </c>
      <c r="C284" s="135" t="s">
        <v>2838</v>
      </c>
      <c r="D284" s="135" t="s">
        <v>5713</v>
      </c>
      <c r="E284" s="135" t="s">
        <v>5709</v>
      </c>
      <c r="F284" s="138">
        <v>1373475000</v>
      </c>
      <c r="G284" s="135" t="s">
        <v>422</v>
      </c>
      <c r="H284" s="177" t="s">
        <v>6677</v>
      </c>
      <c r="I284" s="135">
        <v>100.459</v>
      </c>
      <c r="J284" s="137" t="s">
        <v>6678</v>
      </c>
      <c r="K284" s="135">
        <v>100.46334</v>
      </c>
      <c r="L284" s="135" t="s">
        <v>2840</v>
      </c>
      <c r="M284" s="136">
        <v>850</v>
      </c>
      <c r="N284" s="139">
        <v>45264.458333333328</v>
      </c>
    </row>
    <row r="285" spans="1:14" ht="20.25" customHeight="1">
      <c r="A285" s="136">
        <v>1687</v>
      </c>
      <c r="B285" s="135" t="s">
        <v>6679</v>
      </c>
      <c r="C285" s="135" t="s">
        <v>2835</v>
      </c>
      <c r="D285" s="135" t="s">
        <v>6149</v>
      </c>
      <c r="E285" s="135" t="s">
        <v>5709</v>
      </c>
      <c r="F285" s="138">
        <v>2676418000</v>
      </c>
      <c r="G285" s="135" t="s">
        <v>345</v>
      </c>
      <c r="H285" s="177" t="s">
        <v>6680</v>
      </c>
      <c r="I285" s="135">
        <v>98.914000000000001</v>
      </c>
      <c r="J285" s="137" t="s">
        <v>6681</v>
      </c>
      <c r="K285" s="135">
        <v>98.917169999999999</v>
      </c>
      <c r="L285" s="135" t="s">
        <v>2837</v>
      </c>
      <c r="M285" s="136">
        <v>805</v>
      </c>
      <c r="N285" s="139">
        <v>45264.458333333328</v>
      </c>
    </row>
    <row r="286" spans="1:14" ht="20.25" customHeight="1">
      <c r="A286" s="136">
        <v>1686</v>
      </c>
      <c r="B286" s="135" t="s">
        <v>6682</v>
      </c>
      <c r="C286" s="135" t="s">
        <v>2832</v>
      </c>
      <c r="D286" s="135" t="s">
        <v>6683</v>
      </c>
      <c r="E286" s="135" t="s">
        <v>5709</v>
      </c>
      <c r="F286" s="138">
        <v>2132859000</v>
      </c>
      <c r="G286" s="135" t="s">
        <v>345</v>
      </c>
      <c r="H286" s="177" t="s">
        <v>6684</v>
      </c>
      <c r="I286" s="135">
        <v>100.29300000000001</v>
      </c>
      <c r="J286" s="137" t="s">
        <v>6685</v>
      </c>
      <c r="K286" s="135">
        <v>100.29688</v>
      </c>
      <c r="L286" s="135" t="s">
        <v>2834</v>
      </c>
      <c r="M286" s="136">
        <v>814</v>
      </c>
      <c r="N286" s="139">
        <v>45264.458333333328</v>
      </c>
    </row>
    <row r="287" spans="1:14" ht="20.25" customHeight="1">
      <c r="A287" s="136">
        <v>1684</v>
      </c>
      <c r="B287" s="135" t="s">
        <v>6686</v>
      </c>
      <c r="C287" s="135" t="s">
        <v>1363</v>
      </c>
      <c r="D287" s="135" t="s">
        <v>5713</v>
      </c>
      <c r="E287" s="135" t="s">
        <v>5709</v>
      </c>
      <c r="F287" s="138">
        <v>593719000</v>
      </c>
      <c r="G287" s="135" t="s">
        <v>422</v>
      </c>
      <c r="H287" s="177" t="s">
        <v>6687</v>
      </c>
      <c r="I287" s="135">
        <v>100.01576</v>
      </c>
      <c r="J287" s="137" t="s">
        <v>6688</v>
      </c>
      <c r="K287" s="135">
        <v>100.01903</v>
      </c>
      <c r="L287" s="135" t="s">
        <v>1365</v>
      </c>
      <c r="M287" s="136">
        <v>860</v>
      </c>
      <c r="N287" s="139">
        <v>45264.458333333328</v>
      </c>
    </row>
    <row r="288" spans="1:14" ht="20.25" customHeight="1">
      <c r="A288" s="136">
        <v>1683</v>
      </c>
      <c r="B288" s="135" t="s">
        <v>6689</v>
      </c>
      <c r="C288" s="135" t="s">
        <v>1360</v>
      </c>
      <c r="D288" s="135" t="s">
        <v>6690</v>
      </c>
      <c r="E288" s="135" t="s">
        <v>5709</v>
      </c>
      <c r="F288" s="138">
        <v>737324000</v>
      </c>
      <c r="G288" s="135" t="s">
        <v>422</v>
      </c>
      <c r="H288" s="177" t="s">
        <v>6691</v>
      </c>
      <c r="I288" s="135">
        <v>99.190749999999994</v>
      </c>
      <c r="J288" s="137" t="s">
        <v>6692</v>
      </c>
      <c r="K288" s="135">
        <v>99.193629999999999</v>
      </c>
      <c r="L288" s="135" t="s">
        <v>1362</v>
      </c>
      <c r="M288" s="136">
        <v>992</v>
      </c>
      <c r="N288" s="139">
        <v>45264.458333333328</v>
      </c>
    </row>
    <row r="289" spans="1:14" ht="20.25" customHeight="1">
      <c r="A289" s="136">
        <v>1682</v>
      </c>
      <c r="B289" s="135" t="s">
        <v>6693</v>
      </c>
      <c r="C289" s="135" t="s">
        <v>1357</v>
      </c>
      <c r="D289" s="135" t="s">
        <v>5713</v>
      </c>
      <c r="E289" s="135" t="s">
        <v>5709</v>
      </c>
      <c r="F289" s="138">
        <v>1536898000</v>
      </c>
      <c r="G289" s="135" t="s">
        <v>440</v>
      </c>
      <c r="H289" s="177" t="s">
        <v>6694</v>
      </c>
      <c r="I289" s="135">
        <v>100.16025</v>
      </c>
      <c r="J289" s="137" t="s">
        <v>6695</v>
      </c>
      <c r="K289" s="135">
        <v>100.1609</v>
      </c>
      <c r="L289" s="135" t="s">
        <v>1359</v>
      </c>
      <c r="M289" s="136">
        <v>840</v>
      </c>
      <c r="N289" s="139">
        <v>45264.458333333328</v>
      </c>
    </row>
    <row r="290" spans="1:14" ht="20.25" customHeight="1">
      <c r="A290" s="136">
        <v>1681</v>
      </c>
      <c r="B290" s="135" t="s">
        <v>6696</v>
      </c>
      <c r="C290" s="135" t="s">
        <v>1354</v>
      </c>
      <c r="D290" s="135" t="s">
        <v>5713</v>
      </c>
      <c r="E290" s="135" t="s">
        <v>5709</v>
      </c>
      <c r="F290" s="138">
        <v>622145000</v>
      </c>
      <c r="G290" s="135" t="s">
        <v>422</v>
      </c>
      <c r="H290" s="177" t="s">
        <v>6697</v>
      </c>
      <c r="I290" s="135">
        <v>100.1965</v>
      </c>
      <c r="J290" s="137" t="s">
        <v>6698</v>
      </c>
      <c r="K290" s="135">
        <v>100.19698</v>
      </c>
      <c r="L290" s="135" t="s">
        <v>1356</v>
      </c>
      <c r="M290" s="136">
        <v>859</v>
      </c>
      <c r="N290" s="139">
        <v>45264.458333333328</v>
      </c>
    </row>
    <row r="291" spans="1:14" ht="20.25" customHeight="1">
      <c r="A291" s="136">
        <v>1680</v>
      </c>
      <c r="B291" s="135" t="s">
        <v>6699</v>
      </c>
      <c r="C291" s="135" t="s">
        <v>2829</v>
      </c>
      <c r="D291" s="135" t="s">
        <v>5713</v>
      </c>
      <c r="E291" s="135" t="s">
        <v>5709</v>
      </c>
      <c r="F291" s="138">
        <v>954020000</v>
      </c>
      <c r="G291" s="135" t="s">
        <v>481</v>
      </c>
      <c r="H291" s="177" t="s">
        <v>6700</v>
      </c>
      <c r="I291" s="135">
        <v>99.657250000000005</v>
      </c>
      <c r="J291" s="137" t="s">
        <v>6701</v>
      </c>
      <c r="K291" s="135">
        <v>99.65889</v>
      </c>
      <c r="L291" s="135" t="s">
        <v>2831</v>
      </c>
      <c r="M291" s="136">
        <v>862</v>
      </c>
      <c r="N291" s="139">
        <v>45264.458333333328</v>
      </c>
    </row>
    <row r="292" spans="1:14" ht="20.25" customHeight="1">
      <c r="A292" s="136">
        <v>1679</v>
      </c>
      <c r="B292" s="135" t="s">
        <v>6702</v>
      </c>
      <c r="C292" s="135" t="s">
        <v>2826</v>
      </c>
      <c r="D292" s="135" t="s">
        <v>5713</v>
      </c>
      <c r="E292" s="135" t="s">
        <v>5709</v>
      </c>
      <c r="F292" s="138">
        <v>3344439000</v>
      </c>
      <c r="G292" s="135" t="s">
        <v>422</v>
      </c>
      <c r="H292" s="177" t="s">
        <v>6703</v>
      </c>
      <c r="I292" s="135">
        <v>98.427000000000007</v>
      </c>
      <c r="J292" s="137" t="s">
        <v>6704</v>
      </c>
      <c r="K292" s="135">
        <v>98.450500000000005</v>
      </c>
      <c r="L292" s="135" t="s">
        <v>2828</v>
      </c>
      <c r="M292" s="136">
        <v>764</v>
      </c>
      <c r="N292" s="139">
        <v>45264.458333333328</v>
      </c>
    </row>
    <row r="293" spans="1:14" ht="20.25" customHeight="1">
      <c r="A293" s="136">
        <v>1678</v>
      </c>
      <c r="B293" s="135" t="s">
        <v>6705</v>
      </c>
      <c r="C293" s="135" t="s">
        <v>1350</v>
      </c>
      <c r="D293" s="135" t="s">
        <v>6706</v>
      </c>
      <c r="E293" s="135" t="s">
        <v>5709</v>
      </c>
      <c r="F293" s="138">
        <v>658360000</v>
      </c>
      <c r="G293" s="135" t="s">
        <v>4710</v>
      </c>
      <c r="H293" s="177" t="s">
        <v>6707</v>
      </c>
      <c r="I293" s="135">
        <v>99.624250000000004</v>
      </c>
      <c r="J293" s="137" t="s">
        <v>6708</v>
      </c>
      <c r="K293" s="135">
        <v>99.627380000000002</v>
      </c>
      <c r="L293" s="135" t="s">
        <v>1353</v>
      </c>
      <c r="M293" s="136">
        <v>853</v>
      </c>
      <c r="N293" s="139">
        <v>45264.458333333328</v>
      </c>
    </row>
    <row r="294" spans="1:14" ht="20.25" customHeight="1">
      <c r="A294" s="136">
        <v>1677</v>
      </c>
      <c r="B294" s="135" t="s">
        <v>6709</v>
      </c>
      <c r="C294" s="135" t="s">
        <v>2823</v>
      </c>
      <c r="D294" s="135" t="s">
        <v>6710</v>
      </c>
      <c r="E294" s="135" t="s">
        <v>5709</v>
      </c>
      <c r="F294" s="138">
        <v>3145073000</v>
      </c>
      <c r="G294" s="135" t="s">
        <v>345</v>
      </c>
      <c r="H294" s="177" t="s">
        <v>6711</v>
      </c>
      <c r="I294" s="135">
        <v>98.933999999999997</v>
      </c>
      <c r="J294" s="137" t="s">
        <v>6712</v>
      </c>
      <c r="K294" s="135">
        <v>98.935500000000005</v>
      </c>
      <c r="L294" s="135" t="s">
        <v>2825</v>
      </c>
      <c r="M294" s="136">
        <v>768</v>
      </c>
      <c r="N294" s="139">
        <v>45264.458333333328</v>
      </c>
    </row>
    <row r="295" spans="1:14" ht="20.25" customHeight="1">
      <c r="A295" s="136">
        <v>1676</v>
      </c>
      <c r="B295" s="135" t="s">
        <v>6713</v>
      </c>
      <c r="C295" s="135" t="s">
        <v>1348</v>
      </c>
      <c r="D295" s="135" t="s">
        <v>6714</v>
      </c>
      <c r="E295" s="135" t="s">
        <v>5709</v>
      </c>
      <c r="F295" s="138">
        <v>629882000</v>
      </c>
      <c r="G295" s="135" t="s">
        <v>345</v>
      </c>
      <c r="H295" s="177" t="s">
        <v>6715</v>
      </c>
      <c r="I295" s="135">
        <v>99.413499999999999</v>
      </c>
      <c r="J295" s="137" t="s">
        <v>6716</v>
      </c>
      <c r="K295" s="135">
        <v>99.418049999999994</v>
      </c>
      <c r="L295" s="135" t="s">
        <v>1225</v>
      </c>
      <c r="M295" s="136">
        <v>921</v>
      </c>
      <c r="N295" s="139">
        <v>45264.458333333328</v>
      </c>
    </row>
    <row r="296" spans="1:14" ht="20.25" customHeight="1">
      <c r="A296" s="136">
        <v>1674</v>
      </c>
      <c r="B296" s="135" t="s">
        <v>6717</v>
      </c>
      <c r="C296" s="135" t="s">
        <v>2820</v>
      </c>
      <c r="D296" s="135" t="s">
        <v>6339</v>
      </c>
      <c r="E296" s="135" t="s">
        <v>5709</v>
      </c>
      <c r="F296" s="138">
        <v>931139000</v>
      </c>
      <c r="G296" s="135" t="s">
        <v>456</v>
      </c>
      <c r="H296" s="177" t="s">
        <v>6718</v>
      </c>
      <c r="I296" s="135">
        <v>100.32774999999999</v>
      </c>
      <c r="J296" s="137" t="s">
        <v>6719</v>
      </c>
      <c r="K296" s="135">
        <v>100.32791</v>
      </c>
      <c r="L296" s="135" t="s">
        <v>2822</v>
      </c>
      <c r="M296" s="136">
        <v>995</v>
      </c>
      <c r="N296" s="139">
        <v>45264.458333333328</v>
      </c>
    </row>
    <row r="297" spans="1:14" ht="20.25" customHeight="1">
      <c r="A297" s="136">
        <v>1672</v>
      </c>
      <c r="B297" s="135" t="s">
        <v>6720</v>
      </c>
      <c r="C297" s="135" t="s">
        <v>2817</v>
      </c>
      <c r="D297" s="135" t="s">
        <v>6721</v>
      </c>
      <c r="E297" s="135" t="s">
        <v>5709</v>
      </c>
      <c r="F297" s="138">
        <v>2311694600</v>
      </c>
      <c r="G297" s="135" t="s">
        <v>481</v>
      </c>
      <c r="H297" s="177" t="s">
        <v>6722</v>
      </c>
      <c r="I297" s="135">
        <v>100.47924999999999</v>
      </c>
      <c r="J297" s="137" t="s">
        <v>6723</v>
      </c>
      <c r="K297" s="135">
        <v>100.47947000000001</v>
      </c>
      <c r="L297" s="135" t="s">
        <v>2819</v>
      </c>
      <c r="M297" s="136">
        <v>797</v>
      </c>
      <c r="N297" s="139">
        <v>45264.458333333328</v>
      </c>
    </row>
    <row r="298" spans="1:14" ht="20.25" customHeight="1">
      <c r="A298" s="136">
        <v>1669</v>
      </c>
      <c r="B298" s="135" t="s">
        <v>6724</v>
      </c>
      <c r="C298" s="135" t="s">
        <v>2850</v>
      </c>
      <c r="D298" s="135" t="s">
        <v>6239</v>
      </c>
      <c r="E298" s="135" t="s">
        <v>5709</v>
      </c>
      <c r="F298" s="138">
        <v>769272000</v>
      </c>
      <c r="G298" s="135" t="s">
        <v>414</v>
      </c>
      <c r="H298" s="177" t="s">
        <v>6725</v>
      </c>
      <c r="I298" s="135">
        <v>99.779750000000007</v>
      </c>
      <c r="J298" s="137" t="s">
        <v>6726</v>
      </c>
      <c r="K298" s="135">
        <v>99.780010000000004</v>
      </c>
      <c r="L298" s="135" t="s">
        <v>2852</v>
      </c>
      <c r="M298" s="136">
        <v>665</v>
      </c>
      <c r="N298" s="139">
        <v>45261.458333333328</v>
      </c>
    </row>
    <row r="299" spans="1:14" ht="20.25" customHeight="1">
      <c r="A299" s="136">
        <v>1666</v>
      </c>
      <c r="B299" s="135" t="s">
        <v>6727</v>
      </c>
      <c r="C299" s="135" t="s">
        <v>1378</v>
      </c>
      <c r="D299" s="135" t="s">
        <v>5713</v>
      </c>
      <c r="E299" s="135" t="s">
        <v>5709</v>
      </c>
      <c r="F299" s="138">
        <v>1515275000</v>
      </c>
      <c r="G299" s="135" t="s">
        <v>476</v>
      </c>
      <c r="H299" s="177" t="s">
        <v>6728</v>
      </c>
      <c r="I299" s="135">
        <v>99.903999999999996</v>
      </c>
      <c r="J299" s="137" t="s">
        <v>6729</v>
      </c>
      <c r="K299" s="135">
        <v>99.905280000000005</v>
      </c>
      <c r="L299" s="135" t="s">
        <v>1380</v>
      </c>
      <c r="M299" s="136">
        <v>833</v>
      </c>
      <c r="N299" s="139">
        <v>45260.458333333328</v>
      </c>
    </row>
    <row r="300" spans="1:14" ht="20.25" customHeight="1">
      <c r="A300" s="136">
        <v>1665</v>
      </c>
      <c r="B300" s="135" t="s">
        <v>6730</v>
      </c>
      <c r="C300" s="135" t="s">
        <v>1375</v>
      </c>
      <c r="D300" s="135" t="s">
        <v>6731</v>
      </c>
      <c r="E300" s="135" t="s">
        <v>5709</v>
      </c>
      <c r="F300" s="138">
        <v>705922000</v>
      </c>
      <c r="G300" s="135" t="s">
        <v>345</v>
      </c>
      <c r="H300" s="177" t="s">
        <v>6732</v>
      </c>
      <c r="I300" s="135">
        <v>98.980249999999998</v>
      </c>
      <c r="J300" s="137" t="s">
        <v>6733</v>
      </c>
      <c r="K300" s="135">
        <v>98.990129999999994</v>
      </c>
      <c r="L300" s="135" t="s">
        <v>1377</v>
      </c>
      <c r="M300" s="136">
        <v>834</v>
      </c>
      <c r="N300" s="139">
        <v>45260.458333333328</v>
      </c>
    </row>
    <row r="301" spans="1:14" ht="20.25" customHeight="1">
      <c r="A301" s="136">
        <v>1663</v>
      </c>
      <c r="B301" s="135" t="s">
        <v>6734</v>
      </c>
      <c r="C301" s="135" t="s">
        <v>2859</v>
      </c>
      <c r="D301" s="135" t="s">
        <v>5713</v>
      </c>
      <c r="E301" s="135" t="s">
        <v>5709</v>
      </c>
      <c r="F301" s="138">
        <v>1444700000</v>
      </c>
      <c r="G301" s="135" t="s">
        <v>440</v>
      </c>
      <c r="H301" s="177" t="s">
        <v>6735</v>
      </c>
      <c r="I301" s="135">
        <v>100.9605</v>
      </c>
      <c r="J301" s="137" t="s">
        <v>6736</v>
      </c>
      <c r="K301" s="135">
        <v>100.9615</v>
      </c>
      <c r="L301" s="135" t="s">
        <v>2861</v>
      </c>
      <c r="M301" s="136">
        <v>845</v>
      </c>
      <c r="N301" s="139">
        <v>45260.458333333328</v>
      </c>
    </row>
    <row r="302" spans="1:14" ht="20.25" customHeight="1">
      <c r="A302" s="136">
        <v>1662</v>
      </c>
      <c r="B302" s="135" t="s">
        <v>6737</v>
      </c>
      <c r="C302" s="135" t="s">
        <v>2856</v>
      </c>
      <c r="D302" s="135" t="s">
        <v>5713</v>
      </c>
      <c r="E302" s="135" t="s">
        <v>5709</v>
      </c>
      <c r="F302" s="138">
        <v>2770060000</v>
      </c>
      <c r="G302" s="135" t="s">
        <v>479</v>
      </c>
      <c r="H302" s="177" t="s">
        <v>6738</v>
      </c>
      <c r="I302" s="135">
        <v>100.648</v>
      </c>
      <c r="J302" s="137" t="s">
        <v>6739</v>
      </c>
      <c r="K302" s="135">
        <v>100.64830000000001</v>
      </c>
      <c r="L302" s="135" t="s">
        <v>2858</v>
      </c>
      <c r="M302" s="136">
        <v>798</v>
      </c>
      <c r="N302" s="139">
        <v>45260.458333333328</v>
      </c>
    </row>
    <row r="303" spans="1:14" ht="20.25" customHeight="1">
      <c r="A303" s="136">
        <v>1661</v>
      </c>
      <c r="B303" s="135" t="s">
        <v>6740</v>
      </c>
      <c r="C303" s="135" t="s">
        <v>1372</v>
      </c>
      <c r="D303" s="135" t="s">
        <v>5713</v>
      </c>
      <c r="E303" s="135" t="s">
        <v>5709</v>
      </c>
      <c r="F303" s="138">
        <v>2753036000</v>
      </c>
      <c r="G303" s="135" t="s">
        <v>479</v>
      </c>
      <c r="H303" s="177" t="s">
        <v>6741</v>
      </c>
      <c r="I303" s="135">
        <v>100.22924999999999</v>
      </c>
      <c r="J303" s="137" t="s">
        <v>6742</v>
      </c>
      <c r="K303" s="135">
        <v>100.23446</v>
      </c>
      <c r="L303" s="135" t="s">
        <v>1374</v>
      </c>
      <c r="M303" s="136">
        <v>793</v>
      </c>
      <c r="N303" s="139">
        <v>45260.458333333328</v>
      </c>
    </row>
    <row r="304" spans="1:14" ht="20.25" customHeight="1">
      <c r="A304" s="136">
        <v>1660</v>
      </c>
      <c r="B304" s="135" t="s">
        <v>6743</v>
      </c>
      <c r="C304" s="135" t="s">
        <v>1369</v>
      </c>
      <c r="D304" s="135" t="s">
        <v>5713</v>
      </c>
      <c r="E304" s="135" t="s">
        <v>5709</v>
      </c>
      <c r="F304" s="138">
        <v>1243000000</v>
      </c>
      <c r="G304" s="135" t="s">
        <v>479</v>
      </c>
      <c r="H304" s="177" t="s">
        <v>6744</v>
      </c>
      <c r="I304" s="135">
        <v>99.567750000000004</v>
      </c>
      <c r="J304" s="137" t="s">
        <v>6745</v>
      </c>
      <c r="K304" s="135">
        <v>99.571190000000001</v>
      </c>
      <c r="L304" s="135" t="s">
        <v>1371</v>
      </c>
      <c r="M304" s="136">
        <v>849</v>
      </c>
      <c r="N304" s="139">
        <v>45260.458333333328</v>
      </c>
    </row>
    <row r="305" spans="1:14" ht="20.25" customHeight="1">
      <c r="A305" s="136">
        <v>1658</v>
      </c>
      <c r="B305" s="135" t="s">
        <v>6746</v>
      </c>
      <c r="C305" s="135" t="s">
        <v>2853</v>
      </c>
      <c r="D305" s="135" t="s">
        <v>6292</v>
      </c>
      <c r="E305" s="135" t="s">
        <v>5709</v>
      </c>
      <c r="F305" s="138">
        <v>935451000</v>
      </c>
      <c r="G305" s="135" t="s">
        <v>481</v>
      </c>
      <c r="H305" s="177" t="s">
        <v>6747</v>
      </c>
      <c r="I305" s="135">
        <v>99.994</v>
      </c>
      <c r="J305" s="137" t="s">
        <v>6748</v>
      </c>
      <c r="K305" s="135">
        <v>99.996799999999993</v>
      </c>
      <c r="L305" s="135" t="s">
        <v>2855</v>
      </c>
      <c r="M305" s="136">
        <v>867</v>
      </c>
      <c r="N305" s="139">
        <v>45260.458333333328</v>
      </c>
    </row>
    <row r="306" spans="1:14" ht="20.25" customHeight="1">
      <c r="A306" s="136">
        <v>1655</v>
      </c>
      <c r="B306" s="135" t="s">
        <v>6749</v>
      </c>
      <c r="C306" s="135" t="s">
        <v>2862</v>
      </c>
      <c r="D306" s="135" t="s">
        <v>6750</v>
      </c>
      <c r="E306" s="135" t="s">
        <v>5709</v>
      </c>
      <c r="F306" s="138">
        <v>753115000</v>
      </c>
      <c r="G306" s="135" t="s">
        <v>343</v>
      </c>
      <c r="H306" s="177" t="s">
        <v>6751</v>
      </c>
      <c r="I306" s="135">
        <v>99.918000000000006</v>
      </c>
      <c r="J306" s="137" t="s">
        <v>6752</v>
      </c>
      <c r="K306" s="135">
        <v>99.918790000000001</v>
      </c>
      <c r="L306" s="135" t="s">
        <v>2864</v>
      </c>
      <c r="M306" s="136">
        <v>616</v>
      </c>
      <c r="N306" s="139">
        <v>45259.666666666672</v>
      </c>
    </row>
    <row r="307" spans="1:14" ht="20.25" customHeight="1">
      <c r="A307" s="136">
        <v>1652</v>
      </c>
      <c r="B307" s="135" t="s">
        <v>6753</v>
      </c>
      <c r="C307" s="135" t="s">
        <v>1381</v>
      </c>
      <c r="D307" s="135" t="s">
        <v>5713</v>
      </c>
      <c r="E307" s="135" t="s">
        <v>5709</v>
      </c>
      <c r="F307" s="138">
        <v>560786000</v>
      </c>
      <c r="G307" s="135" t="s">
        <v>4757</v>
      </c>
      <c r="H307" s="177" t="s">
        <v>6754</v>
      </c>
      <c r="I307" s="135">
        <v>100.70925</v>
      </c>
      <c r="J307" s="137" t="s">
        <v>6755</v>
      </c>
      <c r="K307" s="135">
        <v>100.71469</v>
      </c>
      <c r="L307" s="135" t="s">
        <v>1384</v>
      </c>
      <c r="M307" s="136">
        <v>835</v>
      </c>
      <c r="N307" s="139">
        <v>45259.5</v>
      </c>
    </row>
    <row r="308" spans="1:14" ht="20.25" customHeight="1">
      <c r="A308" s="136">
        <v>1651</v>
      </c>
      <c r="B308" s="135" t="s">
        <v>6756</v>
      </c>
      <c r="C308" s="135" t="s">
        <v>2886</v>
      </c>
      <c r="D308" s="135" t="s">
        <v>5713</v>
      </c>
      <c r="E308" s="135" t="s">
        <v>5709</v>
      </c>
      <c r="F308" s="138">
        <v>794200000</v>
      </c>
      <c r="G308" s="135" t="s">
        <v>476</v>
      </c>
      <c r="H308" s="177" t="s">
        <v>6757</v>
      </c>
      <c r="I308" s="135">
        <v>98.644499999999994</v>
      </c>
      <c r="J308" s="137" t="s">
        <v>6758</v>
      </c>
      <c r="K308" s="135">
        <v>98.658389999999997</v>
      </c>
      <c r="L308" s="135" t="s">
        <v>2888</v>
      </c>
      <c r="M308" s="136">
        <v>873</v>
      </c>
      <c r="N308" s="139">
        <v>45259.458333333328</v>
      </c>
    </row>
    <row r="309" spans="1:14" ht="20.25" customHeight="1">
      <c r="A309" s="136">
        <v>1650</v>
      </c>
      <c r="B309" s="135" t="s">
        <v>6759</v>
      </c>
      <c r="C309" s="135" t="s">
        <v>2883</v>
      </c>
      <c r="D309" s="135" t="s">
        <v>6760</v>
      </c>
      <c r="E309" s="135" t="s">
        <v>5709</v>
      </c>
      <c r="F309" s="138">
        <v>891732000</v>
      </c>
      <c r="G309" s="135" t="s">
        <v>345</v>
      </c>
      <c r="H309" s="177" t="s">
        <v>6761</v>
      </c>
      <c r="I309" s="135">
        <v>101.01300000000001</v>
      </c>
      <c r="J309" s="137" t="s">
        <v>6762</v>
      </c>
      <c r="K309" s="135">
        <v>101.02449</v>
      </c>
      <c r="L309" s="135" t="s">
        <v>2885</v>
      </c>
      <c r="M309" s="136">
        <v>852</v>
      </c>
      <c r="N309" s="139">
        <v>45259.458333333328</v>
      </c>
    </row>
    <row r="310" spans="1:14" ht="20.25" customHeight="1">
      <c r="A310" s="136">
        <v>1649</v>
      </c>
      <c r="B310" s="135" t="s">
        <v>6763</v>
      </c>
      <c r="C310" s="135" t="s">
        <v>1399</v>
      </c>
      <c r="D310" s="135" t="s">
        <v>5713</v>
      </c>
      <c r="E310" s="135" t="s">
        <v>5709</v>
      </c>
      <c r="F310" s="138">
        <v>773000000</v>
      </c>
      <c r="G310" s="135" t="s">
        <v>476</v>
      </c>
      <c r="H310" s="177" t="s">
        <v>6764</v>
      </c>
      <c r="I310" s="135">
        <v>99.161500000000004</v>
      </c>
      <c r="J310" s="137" t="s">
        <v>6765</v>
      </c>
      <c r="K310" s="135">
        <v>99.163300000000007</v>
      </c>
      <c r="L310" s="135" t="s">
        <v>1401</v>
      </c>
      <c r="M310" s="136">
        <v>876</v>
      </c>
      <c r="N310" s="139">
        <v>45259.458333333328</v>
      </c>
    </row>
    <row r="311" spans="1:14" ht="20.25" customHeight="1">
      <c r="A311" s="136">
        <v>1648</v>
      </c>
      <c r="B311" s="135" t="s">
        <v>6766</v>
      </c>
      <c r="C311" s="135" t="s">
        <v>2880</v>
      </c>
      <c r="D311" s="135" t="s">
        <v>5713</v>
      </c>
      <c r="E311" s="135" t="s">
        <v>5709</v>
      </c>
      <c r="F311" s="138">
        <v>1557496000</v>
      </c>
      <c r="G311" s="135" t="s">
        <v>440</v>
      </c>
      <c r="H311" s="177" t="s">
        <v>6767</v>
      </c>
      <c r="I311" s="135">
        <v>99.111249999999998</v>
      </c>
      <c r="J311" s="137" t="s">
        <v>6768</v>
      </c>
      <c r="K311" s="135">
        <v>99.125789999999995</v>
      </c>
      <c r="L311" s="135" t="s">
        <v>2882</v>
      </c>
      <c r="M311" s="136">
        <v>827</v>
      </c>
      <c r="N311" s="139">
        <v>45259.458333333328</v>
      </c>
    </row>
    <row r="312" spans="1:14" ht="20.25" customHeight="1">
      <c r="A312" s="136">
        <v>1647</v>
      </c>
      <c r="B312" s="135" t="s">
        <v>6769</v>
      </c>
      <c r="C312" s="135" t="s">
        <v>6770</v>
      </c>
      <c r="D312" s="135" t="s">
        <v>6771</v>
      </c>
      <c r="E312" s="135" t="s">
        <v>5709</v>
      </c>
      <c r="F312" s="138">
        <v>1376000000</v>
      </c>
      <c r="G312" s="135" t="s">
        <v>367</v>
      </c>
      <c r="H312" s="177" t="s">
        <v>6772</v>
      </c>
      <c r="I312" s="135">
        <v>98.299000000000007</v>
      </c>
      <c r="J312" s="137" t="s">
        <v>6773</v>
      </c>
      <c r="K312" s="135">
        <v>98.318989999999999</v>
      </c>
      <c r="L312" s="135" t="s">
        <v>1501</v>
      </c>
      <c r="M312" s="136">
        <v>377</v>
      </c>
      <c r="N312" s="139">
        <v>45259.458333333328</v>
      </c>
    </row>
    <row r="313" spans="1:14" ht="20.25" customHeight="1">
      <c r="A313" s="136">
        <v>1646</v>
      </c>
      <c r="B313" s="135" t="s">
        <v>6774</v>
      </c>
      <c r="C313" s="135" t="s">
        <v>2877</v>
      </c>
      <c r="D313" s="135" t="s">
        <v>5901</v>
      </c>
      <c r="E313" s="135" t="s">
        <v>5709</v>
      </c>
      <c r="F313" s="138">
        <v>572827000</v>
      </c>
      <c r="G313" s="135" t="s">
        <v>6178</v>
      </c>
      <c r="H313" s="177" t="s">
        <v>6775</v>
      </c>
      <c r="I313" s="135">
        <v>100.83676</v>
      </c>
      <c r="J313" s="137" t="s">
        <v>6776</v>
      </c>
      <c r="K313" s="135">
        <v>100.84061</v>
      </c>
      <c r="L313" s="135" t="s">
        <v>2879</v>
      </c>
      <c r="M313" s="136" t="s">
        <v>6652</v>
      </c>
      <c r="N313" s="139">
        <v>45259.458333333328</v>
      </c>
    </row>
    <row r="314" spans="1:14" ht="20.25" customHeight="1">
      <c r="A314" s="136">
        <v>1645</v>
      </c>
      <c r="B314" s="135" t="s">
        <v>6777</v>
      </c>
      <c r="C314" s="135" t="s">
        <v>1396</v>
      </c>
      <c r="D314" s="135" t="s">
        <v>6778</v>
      </c>
      <c r="E314" s="135" t="s">
        <v>5709</v>
      </c>
      <c r="F314" s="138">
        <v>598530000</v>
      </c>
      <c r="G314" s="135" t="s">
        <v>379</v>
      </c>
      <c r="H314" s="177" t="s">
        <v>6779</v>
      </c>
      <c r="I314" s="135">
        <v>99.320509999999999</v>
      </c>
      <c r="J314" s="137" t="s">
        <v>6780</v>
      </c>
      <c r="K314" s="135">
        <v>99.322000000000003</v>
      </c>
      <c r="L314" s="135" t="s">
        <v>1398</v>
      </c>
      <c r="M314" s="136">
        <v>880</v>
      </c>
      <c r="N314" s="139">
        <v>45259.458333333328</v>
      </c>
    </row>
    <row r="315" spans="1:14" ht="20.25" customHeight="1">
      <c r="A315" s="136">
        <v>1644</v>
      </c>
      <c r="B315" s="135" t="s">
        <v>6781</v>
      </c>
      <c r="C315" s="135" t="s">
        <v>1393</v>
      </c>
      <c r="D315" s="135" t="s">
        <v>5713</v>
      </c>
      <c r="E315" s="135" t="s">
        <v>5709</v>
      </c>
      <c r="F315" s="138">
        <v>5488145000</v>
      </c>
      <c r="G315" s="135" t="s">
        <v>422</v>
      </c>
      <c r="H315" s="177" t="s">
        <v>6782</v>
      </c>
      <c r="I315" s="135">
        <v>99.432749999999999</v>
      </c>
      <c r="J315" s="137" t="s">
        <v>6783</v>
      </c>
      <c r="K315" s="135">
        <v>99.441450000000003</v>
      </c>
      <c r="L315" s="135" t="s">
        <v>1395</v>
      </c>
      <c r="M315" s="136">
        <v>665</v>
      </c>
      <c r="N315" s="139">
        <v>45259.458333333328</v>
      </c>
    </row>
    <row r="316" spans="1:14" ht="20.25" customHeight="1">
      <c r="A316" s="136">
        <v>1643</v>
      </c>
      <c r="B316" s="135" t="s">
        <v>6784</v>
      </c>
      <c r="C316" s="135" t="s">
        <v>2873</v>
      </c>
      <c r="D316" s="135" t="s">
        <v>5713</v>
      </c>
      <c r="E316" s="135" t="s">
        <v>5709</v>
      </c>
      <c r="F316" s="138">
        <v>976225800</v>
      </c>
      <c r="G316" s="135" t="s">
        <v>4801</v>
      </c>
      <c r="H316" s="177" t="s">
        <v>6785</v>
      </c>
      <c r="I316" s="135">
        <v>100.85899999999999</v>
      </c>
      <c r="J316" s="137" t="s">
        <v>6786</v>
      </c>
      <c r="K316" s="135">
        <v>100.86105000000001</v>
      </c>
      <c r="L316" s="135" t="s">
        <v>2876</v>
      </c>
      <c r="M316" s="136">
        <v>861</v>
      </c>
      <c r="N316" s="139">
        <v>45259.458333333328</v>
      </c>
    </row>
    <row r="317" spans="1:14" ht="20.25" customHeight="1">
      <c r="A317" s="136">
        <v>1642</v>
      </c>
      <c r="B317" s="135" t="s">
        <v>6787</v>
      </c>
      <c r="C317" s="135" t="s">
        <v>2869</v>
      </c>
      <c r="D317" s="135" t="s">
        <v>5713</v>
      </c>
      <c r="E317" s="135" t="s">
        <v>5709</v>
      </c>
      <c r="F317" s="138">
        <v>752114000</v>
      </c>
      <c r="G317" s="135" t="s">
        <v>4804</v>
      </c>
      <c r="H317" s="177" t="s">
        <v>6788</v>
      </c>
      <c r="I317" s="135">
        <v>100.40525</v>
      </c>
      <c r="J317" s="137" t="s">
        <v>6789</v>
      </c>
      <c r="K317" s="135">
        <v>100.40543</v>
      </c>
      <c r="L317" s="135" t="s">
        <v>2872</v>
      </c>
      <c r="M317" s="136">
        <v>856</v>
      </c>
      <c r="N317" s="139">
        <v>45259.458333333328</v>
      </c>
    </row>
    <row r="318" spans="1:14" ht="20.25" customHeight="1">
      <c r="A318" s="136">
        <v>1641</v>
      </c>
      <c r="B318" s="135" t="s">
        <v>6790</v>
      </c>
      <c r="C318" s="135" t="s">
        <v>1389</v>
      </c>
      <c r="D318" s="135" t="s">
        <v>6292</v>
      </c>
      <c r="E318" s="135" t="s">
        <v>5709</v>
      </c>
      <c r="F318" s="138">
        <v>1162016000</v>
      </c>
      <c r="G318" s="135" t="s">
        <v>4888</v>
      </c>
      <c r="H318" s="177" t="s">
        <v>6791</v>
      </c>
      <c r="I318" s="135">
        <v>100.416</v>
      </c>
      <c r="J318" s="137" t="s">
        <v>6792</v>
      </c>
      <c r="K318" s="135">
        <v>100.41625999999999</v>
      </c>
      <c r="L318" s="135" t="s">
        <v>1392</v>
      </c>
      <c r="M318" s="136">
        <v>848</v>
      </c>
      <c r="N318" s="139">
        <v>45259.458333333328</v>
      </c>
    </row>
    <row r="319" spans="1:14" ht="20.25" customHeight="1">
      <c r="A319" s="136">
        <v>1640</v>
      </c>
      <c r="B319" s="135" t="s">
        <v>6793</v>
      </c>
      <c r="C319" s="135" t="s">
        <v>2865</v>
      </c>
      <c r="D319" s="135" t="s">
        <v>6794</v>
      </c>
      <c r="E319" s="135" t="s">
        <v>5709</v>
      </c>
      <c r="F319" s="138">
        <v>931644000</v>
      </c>
      <c r="G319" s="135" t="s">
        <v>4777</v>
      </c>
      <c r="H319" s="177" t="s">
        <v>6795</v>
      </c>
      <c r="I319" s="135">
        <v>99.263750000000002</v>
      </c>
      <c r="J319" s="137" t="s">
        <v>6796</v>
      </c>
      <c r="K319" s="135">
        <v>99.266400000000004</v>
      </c>
      <c r="L319" s="135" t="s">
        <v>2868</v>
      </c>
      <c r="M319" s="136">
        <v>827</v>
      </c>
      <c r="N319" s="139">
        <v>45259.458333333328</v>
      </c>
    </row>
    <row r="320" spans="1:14" ht="20.25" customHeight="1">
      <c r="A320" s="136">
        <v>1635</v>
      </c>
      <c r="B320" s="135" t="s">
        <v>6797</v>
      </c>
      <c r="C320" s="135" t="s">
        <v>1415</v>
      </c>
      <c r="D320" s="135" t="s">
        <v>6292</v>
      </c>
      <c r="E320" s="135" t="s">
        <v>5709</v>
      </c>
      <c r="F320" s="138">
        <v>666860000</v>
      </c>
      <c r="G320" s="135" t="s">
        <v>345</v>
      </c>
      <c r="H320" s="177" t="s">
        <v>6798</v>
      </c>
      <c r="I320" s="135">
        <v>99.2</v>
      </c>
      <c r="J320" s="137" t="s">
        <v>6799</v>
      </c>
      <c r="K320" s="135">
        <v>99.208330000000004</v>
      </c>
      <c r="L320" s="135" t="s">
        <v>1417</v>
      </c>
      <c r="M320" s="136">
        <v>853</v>
      </c>
      <c r="N320" s="139">
        <v>45258.458333333328</v>
      </c>
    </row>
    <row r="321" spans="1:14" ht="20.25" customHeight="1">
      <c r="A321" s="136">
        <v>1633</v>
      </c>
      <c r="B321" s="135" t="s">
        <v>6800</v>
      </c>
      <c r="C321" s="135" t="s">
        <v>1412</v>
      </c>
      <c r="D321" s="135" t="s">
        <v>5713</v>
      </c>
      <c r="E321" s="135" t="s">
        <v>5709</v>
      </c>
      <c r="F321" s="138">
        <v>1565005000</v>
      </c>
      <c r="G321" s="135" t="s">
        <v>550</v>
      </c>
      <c r="H321" s="177" t="s">
        <v>6801</v>
      </c>
      <c r="I321" s="135">
        <v>100.76375</v>
      </c>
      <c r="J321" s="137" t="s">
        <v>6802</v>
      </c>
      <c r="K321" s="135">
        <v>100.76690000000001</v>
      </c>
      <c r="L321" s="135" t="s">
        <v>1414</v>
      </c>
      <c r="M321" s="136">
        <v>831</v>
      </c>
      <c r="N321" s="139">
        <v>45258.458333333328</v>
      </c>
    </row>
    <row r="322" spans="1:14" ht="20.25" customHeight="1">
      <c r="A322" s="136">
        <v>1632</v>
      </c>
      <c r="B322" s="135" t="s">
        <v>6803</v>
      </c>
      <c r="C322" s="135" t="s">
        <v>2896</v>
      </c>
      <c r="D322" s="135" t="s">
        <v>5713</v>
      </c>
      <c r="E322" s="135" t="s">
        <v>5709</v>
      </c>
      <c r="F322" s="138">
        <v>579768000</v>
      </c>
      <c r="G322" s="135" t="s">
        <v>550</v>
      </c>
      <c r="H322" s="177" t="s">
        <v>6804</v>
      </c>
      <c r="I322" s="135">
        <v>100.16725</v>
      </c>
      <c r="J322" s="137" t="s">
        <v>6805</v>
      </c>
      <c r="K322" s="135">
        <v>100.16773000000001</v>
      </c>
      <c r="L322" s="135" t="s">
        <v>2898</v>
      </c>
      <c r="M322" s="136">
        <v>848</v>
      </c>
      <c r="N322" s="139">
        <v>45258.458333333328</v>
      </c>
    </row>
    <row r="323" spans="1:14" ht="20.25" customHeight="1">
      <c r="A323" s="136">
        <v>1631</v>
      </c>
      <c r="B323" s="135" t="s">
        <v>6806</v>
      </c>
      <c r="C323" s="135" t="s">
        <v>2893</v>
      </c>
      <c r="D323" s="135" t="s">
        <v>5713</v>
      </c>
      <c r="E323" s="135" t="s">
        <v>5709</v>
      </c>
      <c r="F323" s="138">
        <v>1844051000</v>
      </c>
      <c r="G323" s="135" t="s">
        <v>422</v>
      </c>
      <c r="H323" s="177" t="s">
        <v>6807</v>
      </c>
      <c r="I323" s="135">
        <v>101.30925000000001</v>
      </c>
      <c r="J323" s="137" t="s">
        <v>6808</v>
      </c>
      <c r="K323" s="135">
        <v>101.33069</v>
      </c>
      <c r="L323" s="135" t="s">
        <v>2895</v>
      </c>
      <c r="M323" s="136">
        <v>814</v>
      </c>
      <c r="N323" s="139">
        <v>45258.458333333328</v>
      </c>
    </row>
    <row r="324" spans="1:14" ht="20.25" customHeight="1">
      <c r="A324" s="136">
        <v>1630</v>
      </c>
      <c r="B324" s="135" t="s">
        <v>6809</v>
      </c>
      <c r="C324" s="135" t="s">
        <v>1409</v>
      </c>
      <c r="D324" s="135" t="s">
        <v>5713</v>
      </c>
      <c r="E324" s="135" t="s">
        <v>5709</v>
      </c>
      <c r="F324" s="138">
        <v>2674300000</v>
      </c>
      <c r="G324" s="135" t="s">
        <v>422</v>
      </c>
      <c r="H324" s="177" t="s">
        <v>6810</v>
      </c>
      <c r="I324" s="135">
        <v>101.057</v>
      </c>
      <c r="J324" s="137" t="s">
        <v>6811</v>
      </c>
      <c r="K324" s="135">
        <v>101.0675</v>
      </c>
      <c r="L324" s="135" t="s">
        <v>1411</v>
      </c>
      <c r="M324" s="136">
        <v>781</v>
      </c>
      <c r="N324" s="139">
        <v>45258.458333333328</v>
      </c>
    </row>
    <row r="325" spans="1:14" ht="20.25" customHeight="1">
      <c r="A325" s="136">
        <v>1629</v>
      </c>
      <c r="B325" s="135" t="s">
        <v>6812</v>
      </c>
      <c r="C325" s="135" t="s">
        <v>1406</v>
      </c>
      <c r="D325" s="135" t="s">
        <v>6239</v>
      </c>
      <c r="E325" s="135" t="s">
        <v>5709</v>
      </c>
      <c r="F325" s="138">
        <v>619780000</v>
      </c>
      <c r="G325" s="135" t="s">
        <v>379</v>
      </c>
      <c r="H325" s="177" t="s">
        <v>6813</v>
      </c>
      <c r="I325" s="135">
        <v>100.828</v>
      </c>
      <c r="J325" s="137" t="s">
        <v>6814</v>
      </c>
      <c r="K325" s="135">
        <v>100.83013</v>
      </c>
      <c r="L325" s="135" t="s">
        <v>1408</v>
      </c>
      <c r="M325" s="136">
        <v>711</v>
      </c>
      <c r="N325" s="139">
        <v>45258.458333333328</v>
      </c>
    </row>
    <row r="326" spans="1:14" ht="20.25" customHeight="1">
      <c r="A326" s="136">
        <v>1628</v>
      </c>
      <c r="B326" s="135" t="s">
        <v>6815</v>
      </c>
      <c r="C326" s="135" t="s">
        <v>1402</v>
      </c>
      <c r="D326" s="135" t="s">
        <v>6816</v>
      </c>
      <c r="E326" s="135" t="s">
        <v>5709</v>
      </c>
      <c r="F326" s="138">
        <v>667659000</v>
      </c>
      <c r="G326" s="135" t="s">
        <v>4814</v>
      </c>
      <c r="H326" s="177" t="s">
        <v>6817</v>
      </c>
      <c r="I326" s="135">
        <v>99.650999999999996</v>
      </c>
      <c r="J326" s="137" t="s">
        <v>6818</v>
      </c>
      <c r="K326" s="135">
        <v>99.65164</v>
      </c>
      <c r="L326" s="135" t="s">
        <v>1405</v>
      </c>
      <c r="M326" s="136">
        <v>827</v>
      </c>
      <c r="N326" s="139">
        <v>45258.458333333328</v>
      </c>
    </row>
    <row r="327" spans="1:14" ht="20.25" customHeight="1">
      <c r="A327" s="136">
        <v>1618</v>
      </c>
      <c r="B327" s="135" t="s">
        <v>6819</v>
      </c>
      <c r="C327" s="135" t="s">
        <v>2902</v>
      </c>
      <c r="D327" s="135" t="s">
        <v>5713</v>
      </c>
      <c r="E327" s="135" t="s">
        <v>5709</v>
      </c>
      <c r="F327" s="138">
        <v>945219000</v>
      </c>
      <c r="G327" s="135" t="s">
        <v>479</v>
      </c>
      <c r="H327" s="177" t="s">
        <v>6820</v>
      </c>
      <c r="I327" s="135">
        <v>100.64400000000001</v>
      </c>
      <c r="J327" s="137" t="s">
        <v>6821</v>
      </c>
      <c r="K327" s="135">
        <v>100.64979</v>
      </c>
      <c r="L327" s="135" t="s">
        <v>2904</v>
      </c>
      <c r="M327" s="136">
        <v>866</v>
      </c>
      <c r="N327" s="139">
        <v>45257.458333333328</v>
      </c>
    </row>
    <row r="328" spans="1:14" ht="20.25" customHeight="1">
      <c r="A328" s="136">
        <v>1617</v>
      </c>
      <c r="B328" s="135" t="s">
        <v>6822</v>
      </c>
      <c r="C328" s="135" t="s">
        <v>2899</v>
      </c>
      <c r="D328" s="135" t="s">
        <v>6823</v>
      </c>
      <c r="E328" s="135" t="s">
        <v>5709</v>
      </c>
      <c r="F328" s="138">
        <v>632093000</v>
      </c>
      <c r="G328" s="135" t="s">
        <v>479</v>
      </c>
      <c r="H328" s="177" t="s">
        <v>6824</v>
      </c>
      <c r="I328" s="135">
        <v>100.76075</v>
      </c>
      <c r="J328" s="137" t="s">
        <v>6825</v>
      </c>
      <c r="K328" s="135">
        <v>100.76300000000001</v>
      </c>
      <c r="L328" s="135" t="s">
        <v>2901</v>
      </c>
      <c r="M328" s="136">
        <v>917</v>
      </c>
      <c r="N328" s="139">
        <v>45257.458333333328</v>
      </c>
    </row>
    <row r="329" spans="1:14" ht="20.25" customHeight="1">
      <c r="A329" s="136">
        <v>1612</v>
      </c>
      <c r="B329" s="135" t="s">
        <v>6826</v>
      </c>
      <c r="C329" s="135" t="s">
        <v>4834</v>
      </c>
      <c r="D329" s="135" t="s">
        <v>6827</v>
      </c>
      <c r="E329" s="135" t="s">
        <v>5709</v>
      </c>
      <c r="F329" s="138">
        <v>830498000</v>
      </c>
      <c r="G329" s="135" t="s">
        <v>353</v>
      </c>
      <c r="H329" s="177" t="s">
        <v>6828</v>
      </c>
      <c r="I329" s="135">
        <v>100.49475</v>
      </c>
      <c r="J329" s="137" t="s">
        <v>6829</v>
      </c>
      <c r="K329" s="135">
        <v>100.4988</v>
      </c>
      <c r="L329" s="135" t="s">
        <v>3478</v>
      </c>
      <c r="M329" s="136">
        <v>274</v>
      </c>
      <c r="N329" s="139">
        <v>45254.625</v>
      </c>
    </row>
    <row r="330" spans="1:14" ht="20.25" customHeight="1">
      <c r="A330" s="136">
        <v>1611</v>
      </c>
      <c r="B330" s="135" t="s">
        <v>6830</v>
      </c>
      <c r="C330" s="135" t="s">
        <v>2915</v>
      </c>
      <c r="D330" s="135" t="s">
        <v>5713</v>
      </c>
      <c r="E330" s="135" t="s">
        <v>5709</v>
      </c>
      <c r="F330" s="138">
        <v>672011000</v>
      </c>
      <c r="G330" s="135" t="s">
        <v>476</v>
      </c>
      <c r="H330" s="177" t="s">
        <v>6831</v>
      </c>
      <c r="I330" s="135">
        <v>100.8995</v>
      </c>
      <c r="J330" s="137" t="s">
        <v>6832</v>
      </c>
      <c r="K330" s="135">
        <v>100.9131</v>
      </c>
      <c r="L330" s="135" t="s">
        <v>2917</v>
      </c>
      <c r="M330" s="136">
        <v>874</v>
      </c>
      <c r="N330" s="139">
        <v>45254.458333333328</v>
      </c>
    </row>
    <row r="331" spans="1:14" ht="20.25" customHeight="1">
      <c r="A331" s="136">
        <v>1609</v>
      </c>
      <c r="B331" s="135" t="s">
        <v>6833</v>
      </c>
      <c r="C331" s="135" t="s">
        <v>2912</v>
      </c>
      <c r="D331" s="135" t="s">
        <v>5713</v>
      </c>
      <c r="E331" s="135" t="s">
        <v>5709</v>
      </c>
      <c r="F331" s="138">
        <v>893795000</v>
      </c>
      <c r="G331" s="135" t="s">
        <v>422</v>
      </c>
      <c r="H331" s="177" t="s">
        <v>6834</v>
      </c>
      <c r="I331" s="135">
        <v>99.777249999999995</v>
      </c>
      <c r="J331" s="137" t="s">
        <v>6835</v>
      </c>
      <c r="K331" s="135">
        <v>99.778999999999996</v>
      </c>
      <c r="L331" s="135" t="s">
        <v>2914</v>
      </c>
      <c r="M331" s="136">
        <v>879</v>
      </c>
      <c r="N331" s="139">
        <v>45254.458333333328</v>
      </c>
    </row>
    <row r="332" spans="1:14" ht="20.25" customHeight="1">
      <c r="A332" s="136">
        <v>1608</v>
      </c>
      <c r="B332" s="135" t="s">
        <v>6836</v>
      </c>
      <c r="C332" s="135" t="s">
        <v>2909</v>
      </c>
      <c r="D332" s="135" t="s">
        <v>5901</v>
      </c>
      <c r="E332" s="135" t="s">
        <v>5709</v>
      </c>
      <c r="F332" s="138">
        <v>630990000</v>
      </c>
      <c r="G332" s="135" t="s">
        <v>440</v>
      </c>
      <c r="H332" s="177" t="s">
        <v>6837</v>
      </c>
      <c r="I332" s="135">
        <v>99.095500000000001</v>
      </c>
      <c r="J332" s="137" t="s">
        <v>6838</v>
      </c>
      <c r="K332" s="135">
        <v>99.098100000000002</v>
      </c>
      <c r="L332" s="135" t="s">
        <v>2911</v>
      </c>
      <c r="M332" s="136" t="s">
        <v>6839</v>
      </c>
      <c r="N332" s="139">
        <v>45254.458333333328</v>
      </c>
    </row>
    <row r="333" spans="1:14" ht="20.25" customHeight="1">
      <c r="A333" s="136">
        <v>1607</v>
      </c>
      <c r="B333" s="135" t="s">
        <v>6840</v>
      </c>
      <c r="C333" s="135" t="s">
        <v>6841</v>
      </c>
      <c r="D333" s="135" t="s">
        <v>6339</v>
      </c>
      <c r="E333" s="135" t="s">
        <v>5711</v>
      </c>
      <c r="F333" s="138">
        <v>2837571000</v>
      </c>
      <c r="G333" s="135" t="s">
        <v>5714</v>
      </c>
      <c r="H333" s="177" t="s">
        <v>6842</v>
      </c>
      <c r="I333" s="135">
        <v>100.52025</v>
      </c>
      <c r="J333" s="137" t="s">
        <v>6843</v>
      </c>
      <c r="K333" s="135">
        <v>100.52136</v>
      </c>
      <c r="L333" s="135" t="s">
        <v>3281</v>
      </c>
      <c r="M333" s="136">
        <v>719</v>
      </c>
      <c r="N333" s="139">
        <v>45254.458333333328</v>
      </c>
    </row>
    <row r="334" spans="1:14" ht="20.25" customHeight="1">
      <c r="A334" s="136">
        <v>1602</v>
      </c>
      <c r="B334" s="135" t="s">
        <v>6844</v>
      </c>
      <c r="C334" s="135" t="s">
        <v>4938</v>
      </c>
      <c r="D334" s="135" t="s">
        <v>6845</v>
      </c>
      <c r="E334" s="135" t="s">
        <v>5709</v>
      </c>
      <c r="F334" s="138">
        <v>3167025000</v>
      </c>
      <c r="G334" s="135" t="s">
        <v>343</v>
      </c>
      <c r="H334" s="177" t="s">
        <v>6846</v>
      </c>
      <c r="I334" s="135">
        <v>100.56325</v>
      </c>
      <c r="J334" s="137" t="s">
        <v>6847</v>
      </c>
      <c r="K334" s="135">
        <v>100.57447999999999</v>
      </c>
      <c r="L334" s="135" t="s">
        <v>5576</v>
      </c>
      <c r="M334" s="136">
        <v>560</v>
      </c>
      <c r="N334" s="139">
        <v>45253.625</v>
      </c>
    </row>
    <row r="335" spans="1:14" ht="20.25" customHeight="1">
      <c r="A335" s="136">
        <v>1601</v>
      </c>
      <c r="B335" s="135" t="s">
        <v>6848</v>
      </c>
      <c r="C335" s="135" t="s">
        <v>1430</v>
      </c>
      <c r="D335" s="135" t="s">
        <v>5901</v>
      </c>
      <c r="E335" s="135" t="s">
        <v>5709</v>
      </c>
      <c r="F335" s="138">
        <v>688556000</v>
      </c>
      <c r="G335" s="135" t="s">
        <v>476</v>
      </c>
      <c r="H335" s="177" t="s">
        <v>6849</v>
      </c>
      <c r="I335" s="135">
        <v>98.922250000000005</v>
      </c>
      <c r="J335" s="137" t="s">
        <v>6850</v>
      </c>
      <c r="K335" s="135">
        <v>98.926270000000002</v>
      </c>
      <c r="L335" s="135" t="s">
        <v>1432</v>
      </c>
      <c r="M335" s="136" t="s">
        <v>6851</v>
      </c>
      <c r="N335" s="139">
        <v>45253.597916666673</v>
      </c>
    </row>
    <row r="336" spans="1:14" ht="20.25" customHeight="1">
      <c r="A336" s="136">
        <v>1600</v>
      </c>
      <c r="B336" s="135" t="s">
        <v>6852</v>
      </c>
      <c r="C336" s="135" t="s">
        <v>2924</v>
      </c>
      <c r="D336" s="135" t="s">
        <v>5901</v>
      </c>
      <c r="E336" s="135" t="s">
        <v>5709</v>
      </c>
      <c r="F336" s="138">
        <v>604820000</v>
      </c>
      <c r="G336" s="135" t="s">
        <v>476</v>
      </c>
      <c r="H336" s="177" t="s">
        <v>6853</v>
      </c>
      <c r="I336" s="135">
        <v>99.937250000000006</v>
      </c>
      <c r="J336" s="137" t="s">
        <v>6854</v>
      </c>
      <c r="K336" s="135">
        <v>99.937489999999997</v>
      </c>
      <c r="L336" s="135" t="s">
        <v>2926</v>
      </c>
      <c r="M336" s="136" t="s">
        <v>6855</v>
      </c>
      <c r="N336" s="139">
        <v>45253.597916666673</v>
      </c>
    </row>
    <row r="337" spans="1:14" ht="20.25" customHeight="1">
      <c r="A337" s="136">
        <v>1599</v>
      </c>
      <c r="B337" s="135" t="s">
        <v>6856</v>
      </c>
      <c r="C337" s="135" t="s">
        <v>2921</v>
      </c>
      <c r="D337" s="135" t="s">
        <v>5901</v>
      </c>
      <c r="E337" s="135" t="s">
        <v>5709</v>
      </c>
      <c r="F337" s="138">
        <v>765695700</v>
      </c>
      <c r="G337" s="135" t="s">
        <v>476</v>
      </c>
      <c r="H337" s="177" t="s">
        <v>6857</v>
      </c>
      <c r="I337" s="135">
        <v>98.551500000000004</v>
      </c>
      <c r="J337" s="137" t="s">
        <v>6858</v>
      </c>
      <c r="K337" s="135">
        <v>98.559399999999997</v>
      </c>
      <c r="L337" s="135" t="s">
        <v>2923</v>
      </c>
      <c r="M337" s="136" t="s">
        <v>6859</v>
      </c>
      <c r="N337" s="139">
        <v>45253.597916666673</v>
      </c>
    </row>
    <row r="338" spans="1:14" ht="20.25" customHeight="1">
      <c r="A338" s="136">
        <v>1596</v>
      </c>
      <c r="B338" s="135" t="s">
        <v>6860</v>
      </c>
      <c r="C338" s="135" t="s">
        <v>1427</v>
      </c>
      <c r="D338" s="135" t="s">
        <v>6246</v>
      </c>
      <c r="E338" s="135" t="s">
        <v>5709</v>
      </c>
      <c r="F338" s="138">
        <v>585871000</v>
      </c>
      <c r="G338" s="135" t="s">
        <v>456</v>
      </c>
      <c r="H338" s="177" t="s">
        <v>6861</v>
      </c>
      <c r="I338" s="135">
        <v>99.458250000000007</v>
      </c>
      <c r="J338" s="137" t="s">
        <v>6862</v>
      </c>
      <c r="K338" s="135">
        <v>99.461479999999995</v>
      </c>
      <c r="L338" s="135" t="s">
        <v>1429</v>
      </c>
      <c r="M338" s="136">
        <v>883</v>
      </c>
      <c r="N338" s="139">
        <v>45253.597916666673</v>
      </c>
    </row>
    <row r="339" spans="1:14" ht="20.25" customHeight="1">
      <c r="A339" s="136">
        <v>1595</v>
      </c>
      <c r="B339" s="135" t="s">
        <v>6863</v>
      </c>
      <c r="C339" s="135" t="s">
        <v>1425</v>
      </c>
      <c r="D339" s="135" t="s">
        <v>6268</v>
      </c>
      <c r="E339" s="135" t="s">
        <v>5709</v>
      </c>
      <c r="F339" s="138">
        <v>680548000</v>
      </c>
      <c r="G339" s="135" t="s">
        <v>456</v>
      </c>
      <c r="H339" s="177" t="s">
        <v>6864</v>
      </c>
      <c r="I339" s="135">
        <v>98.538250000000005</v>
      </c>
      <c r="J339" s="137" t="s">
        <v>6865</v>
      </c>
      <c r="K339" s="135">
        <v>98.600359999999995</v>
      </c>
      <c r="L339" s="135" t="s">
        <v>1292</v>
      </c>
      <c r="M339" s="136">
        <v>882</v>
      </c>
      <c r="N339" s="139">
        <v>45253.597916666673</v>
      </c>
    </row>
    <row r="340" spans="1:14" ht="20.25" customHeight="1">
      <c r="A340" s="136">
        <v>1594</v>
      </c>
      <c r="B340" s="135" t="s">
        <v>6866</v>
      </c>
      <c r="C340" s="135" t="s">
        <v>1422</v>
      </c>
      <c r="D340" s="135" t="s">
        <v>6239</v>
      </c>
      <c r="E340" s="135" t="s">
        <v>5709</v>
      </c>
      <c r="F340" s="138">
        <v>740194000</v>
      </c>
      <c r="G340" s="135" t="s">
        <v>379</v>
      </c>
      <c r="H340" s="177" t="s">
        <v>6867</v>
      </c>
      <c r="I340" s="135">
        <v>101.2775</v>
      </c>
      <c r="J340" s="137" t="s">
        <v>6868</v>
      </c>
      <c r="K340" s="135">
        <v>101.28286</v>
      </c>
      <c r="L340" s="135" t="s">
        <v>1424</v>
      </c>
      <c r="M340" s="136">
        <v>669</v>
      </c>
      <c r="N340" s="139">
        <v>45253.597916666673</v>
      </c>
    </row>
    <row r="341" spans="1:14" ht="20.25" customHeight="1">
      <c r="A341" s="136">
        <v>1593</v>
      </c>
      <c r="B341" s="135" t="s">
        <v>6869</v>
      </c>
      <c r="C341" s="135" t="s">
        <v>4853</v>
      </c>
      <c r="D341" s="135" t="s">
        <v>6870</v>
      </c>
      <c r="E341" s="135" t="s">
        <v>5709</v>
      </c>
      <c r="F341" s="138">
        <v>600420000</v>
      </c>
      <c r="G341" s="135" t="s">
        <v>373</v>
      </c>
      <c r="H341" s="177" t="s">
        <v>6871</v>
      </c>
      <c r="I341" s="135">
        <v>100.09350000000001</v>
      </c>
      <c r="J341" s="137" t="s">
        <v>6872</v>
      </c>
      <c r="K341" s="135">
        <v>100.09559</v>
      </c>
      <c r="L341" s="135" t="s">
        <v>5575</v>
      </c>
      <c r="M341" s="136">
        <v>235</v>
      </c>
      <c r="N341" s="139">
        <v>45253.597916666673</v>
      </c>
    </row>
    <row r="342" spans="1:14" ht="20.25" customHeight="1">
      <c r="A342" s="136">
        <v>1592</v>
      </c>
      <c r="B342" s="135" t="s">
        <v>6873</v>
      </c>
      <c r="C342" s="135" t="s">
        <v>2918</v>
      </c>
      <c r="D342" s="135" t="s">
        <v>6874</v>
      </c>
      <c r="E342" s="135" t="s">
        <v>5709</v>
      </c>
      <c r="F342" s="138">
        <v>1122003000</v>
      </c>
      <c r="G342" s="135" t="s">
        <v>345</v>
      </c>
      <c r="H342" s="177" t="s">
        <v>6875</v>
      </c>
      <c r="I342" s="135">
        <v>101.5915</v>
      </c>
      <c r="J342" s="137" t="s">
        <v>6876</v>
      </c>
      <c r="K342" s="135">
        <v>101.60571</v>
      </c>
      <c r="L342" s="135" t="s">
        <v>2920</v>
      </c>
      <c r="M342" s="136">
        <v>812</v>
      </c>
      <c r="N342" s="139">
        <v>45253.597916666673</v>
      </c>
    </row>
    <row r="343" spans="1:14" ht="20.25" customHeight="1">
      <c r="A343" s="136">
        <v>1585</v>
      </c>
      <c r="B343" s="135" t="s">
        <v>6878</v>
      </c>
      <c r="C343" s="135" t="s">
        <v>2930</v>
      </c>
      <c r="D343" s="135" t="s">
        <v>5982</v>
      </c>
      <c r="E343" s="135" t="s">
        <v>5709</v>
      </c>
      <c r="F343" s="138">
        <v>780725000</v>
      </c>
      <c r="G343" s="135" t="s">
        <v>624</v>
      </c>
      <c r="H343" s="177" t="s">
        <v>6879</v>
      </c>
      <c r="I343" s="135">
        <v>98.710750000000004</v>
      </c>
      <c r="J343" s="137" t="s">
        <v>6880</v>
      </c>
      <c r="K343" s="135">
        <v>98.718119999999999</v>
      </c>
      <c r="L343" s="135" t="s">
        <v>2932</v>
      </c>
      <c r="M343" s="136">
        <v>861</v>
      </c>
      <c r="N343" s="139">
        <v>45252.458333333328</v>
      </c>
    </row>
    <row r="344" spans="1:14" ht="20.25" customHeight="1">
      <c r="A344" s="136">
        <v>1583</v>
      </c>
      <c r="B344" s="135" t="s">
        <v>6881</v>
      </c>
      <c r="C344" s="135" t="s">
        <v>2927</v>
      </c>
      <c r="D344" s="135" t="s">
        <v>6874</v>
      </c>
      <c r="E344" s="135" t="s">
        <v>5709</v>
      </c>
      <c r="F344" s="138">
        <v>580864000</v>
      </c>
      <c r="G344" s="135" t="s">
        <v>345</v>
      </c>
      <c r="H344" s="177" t="s">
        <v>6882</v>
      </c>
      <c r="I344" s="135">
        <v>98.526750000000007</v>
      </c>
      <c r="J344" s="137" t="s">
        <v>6883</v>
      </c>
      <c r="K344" s="135">
        <v>98.548410000000004</v>
      </c>
      <c r="L344" s="135" t="s">
        <v>2929</v>
      </c>
      <c r="M344" s="136">
        <v>851</v>
      </c>
      <c r="N344" s="139">
        <v>45252.458333333328</v>
      </c>
    </row>
    <row r="345" spans="1:14" ht="20.25" customHeight="1">
      <c r="A345" s="136">
        <v>1575</v>
      </c>
      <c r="B345" s="135" t="s">
        <v>6884</v>
      </c>
      <c r="C345" s="135" t="s">
        <v>4883</v>
      </c>
      <c r="D345" s="135" t="s">
        <v>6885</v>
      </c>
      <c r="E345" s="135" t="s">
        <v>5709</v>
      </c>
      <c r="F345" s="138">
        <v>1417743000</v>
      </c>
      <c r="G345" s="135" t="s">
        <v>343</v>
      </c>
      <c r="H345" s="177" t="s">
        <v>6886</v>
      </c>
      <c r="I345" s="135">
        <v>100.2265</v>
      </c>
      <c r="J345" s="137" t="s">
        <v>6887</v>
      </c>
      <c r="K345" s="135">
        <v>100.31392</v>
      </c>
      <c r="L345" s="135" t="s">
        <v>2941</v>
      </c>
      <c r="M345" s="136">
        <v>33</v>
      </c>
      <c r="N345" s="139">
        <v>45251.625</v>
      </c>
    </row>
    <row r="346" spans="1:14" ht="20.25" customHeight="1">
      <c r="A346" s="136">
        <v>1570</v>
      </c>
      <c r="B346" s="135" t="s">
        <v>6889</v>
      </c>
      <c r="C346" s="135" t="s">
        <v>1437</v>
      </c>
      <c r="D346" s="135" t="s">
        <v>5713</v>
      </c>
      <c r="E346" s="135" t="s">
        <v>5709</v>
      </c>
      <c r="F346" s="138">
        <v>989285000</v>
      </c>
      <c r="G346" s="135" t="s">
        <v>456</v>
      </c>
      <c r="H346" s="177" t="s">
        <v>6890</v>
      </c>
      <c r="I346" s="135">
        <v>101.346</v>
      </c>
      <c r="J346" s="137" t="s">
        <v>6891</v>
      </c>
      <c r="K346" s="135">
        <v>101.3516</v>
      </c>
      <c r="L346" s="135" t="s">
        <v>1242</v>
      </c>
      <c r="M346" s="136">
        <v>869</v>
      </c>
      <c r="N346" s="139">
        <v>45251.458333333328</v>
      </c>
    </row>
    <row r="347" spans="1:14" ht="20.25" customHeight="1">
      <c r="A347" s="136">
        <v>1569</v>
      </c>
      <c r="B347" s="135" t="s">
        <v>6892</v>
      </c>
      <c r="C347" s="135" t="s">
        <v>1433</v>
      </c>
      <c r="D347" s="135" t="s">
        <v>5713</v>
      </c>
      <c r="E347" s="135" t="s">
        <v>5709</v>
      </c>
      <c r="F347" s="138">
        <v>793228660</v>
      </c>
      <c r="G347" s="135" t="s">
        <v>360</v>
      </c>
      <c r="H347" s="177" t="s">
        <v>6893</v>
      </c>
      <c r="I347" s="135">
        <v>99.583500000000001</v>
      </c>
      <c r="J347" s="137" t="s">
        <v>6894</v>
      </c>
      <c r="K347" s="135">
        <v>99.584100000000007</v>
      </c>
      <c r="L347" s="135" t="s">
        <v>1436</v>
      </c>
      <c r="M347" s="136">
        <v>819</v>
      </c>
      <c r="N347" s="139">
        <v>45251.458333333328</v>
      </c>
    </row>
    <row r="348" spans="1:14" ht="20.25" customHeight="1">
      <c r="A348" s="136">
        <v>1568</v>
      </c>
      <c r="B348" s="135" t="s">
        <v>6895</v>
      </c>
      <c r="C348" s="135" t="s">
        <v>5608</v>
      </c>
      <c r="D348" s="135" t="s">
        <v>5713</v>
      </c>
      <c r="E348" s="135" t="s">
        <v>5709</v>
      </c>
      <c r="F348" s="138">
        <v>1452731000</v>
      </c>
      <c r="G348" s="135" t="s">
        <v>5714</v>
      </c>
      <c r="H348" s="177" t="s">
        <v>6896</v>
      </c>
      <c r="I348" s="135">
        <v>99.791749999999993</v>
      </c>
      <c r="J348" s="137" t="s">
        <v>6897</v>
      </c>
      <c r="K348" s="135">
        <v>99.792370000000005</v>
      </c>
      <c r="L348" s="135" t="s">
        <v>2721</v>
      </c>
      <c r="M348" s="136">
        <v>795</v>
      </c>
      <c r="N348" s="139">
        <v>45251.458333333328</v>
      </c>
    </row>
    <row r="349" spans="1:14" ht="20.25" customHeight="1">
      <c r="A349" s="136">
        <v>1565</v>
      </c>
      <c r="B349" s="135" t="s">
        <v>6898</v>
      </c>
      <c r="C349" s="135" t="s">
        <v>1448</v>
      </c>
      <c r="D349" s="135" t="s">
        <v>5713</v>
      </c>
      <c r="E349" s="135" t="s">
        <v>5709</v>
      </c>
      <c r="F349" s="138">
        <v>993267000</v>
      </c>
      <c r="G349" s="135" t="s">
        <v>422</v>
      </c>
      <c r="H349" s="177" t="s">
        <v>6899</v>
      </c>
      <c r="I349" s="135">
        <v>100.10575</v>
      </c>
      <c r="J349" s="137" t="s">
        <v>6900</v>
      </c>
      <c r="K349" s="135">
        <v>100.1065</v>
      </c>
      <c r="L349" s="135" t="s">
        <v>1450</v>
      </c>
      <c r="M349" s="136">
        <v>848</v>
      </c>
      <c r="N349" s="139">
        <v>45250.458333333328</v>
      </c>
    </row>
    <row r="350" spans="1:14" ht="20.25" customHeight="1">
      <c r="A350" s="136">
        <v>1564</v>
      </c>
      <c r="B350" s="135" t="s">
        <v>5828</v>
      </c>
      <c r="C350" s="135" t="s">
        <v>1445</v>
      </c>
      <c r="D350" s="135" t="s">
        <v>6901</v>
      </c>
      <c r="E350" s="135" t="s">
        <v>5709</v>
      </c>
      <c r="F350" s="138">
        <v>2053073000</v>
      </c>
      <c r="G350" s="135" t="s">
        <v>501</v>
      </c>
      <c r="H350" s="177" t="s">
        <v>6902</v>
      </c>
      <c r="I350" s="135">
        <v>99.807249999999996</v>
      </c>
      <c r="J350" s="137" t="s">
        <v>6903</v>
      </c>
      <c r="K350" s="135">
        <v>99.808599999999998</v>
      </c>
      <c r="L350" s="135" t="s">
        <v>1254</v>
      </c>
      <c r="M350" s="136">
        <v>780</v>
      </c>
      <c r="N350" s="139">
        <v>45250.458333333328</v>
      </c>
    </row>
    <row r="351" spans="1:14" ht="20.25" customHeight="1">
      <c r="A351" s="136">
        <v>1563</v>
      </c>
      <c r="B351" s="135" t="s">
        <v>6904</v>
      </c>
      <c r="C351" s="135" t="s">
        <v>2945</v>
      </c>
      <c r="D351" s="135" t="s">
        <v>6177</v>
      </c>
      <c r="E351" s="135" t="s">
        <v>5709</v>
      </c>
      <c r="F351" s="138">
        <v>762079000</v>
      </c>
      <c r="G351" s="135" t="s">
        <v>345</v>
      </c>
      <c r="H351" s="177" t="s">
        <v>6905</v>
      </c>
      <c r="I351" s="135">
        <v>101.03025</v>
      </c>
      <c r="J351" s="137" t="s">
        <v>6906</v>
      </c>
      <c r="K351" s="135">
        <v>101.0421</v>
      </c>
      <c r="L351" s="135" t="s">
        <v>2947</v>
      </c>
      <c r="M351" s="136">
        <v>844</v>
      </c>
      <c r="N351" s="139">
        <v>45250.458333333328</v>
      </c>
    </row>
    <row r="352" spans="1:14" ht="20.25" customHeight="1">
      <c r="A352" s="136">
        <v>1562</v>
      </c>
      <c r="B352" s="135" t="s">
        <v>6907</v>
      </c>
      <c r="C352" s="135" t="s">
        <v>1442</v>
      </c>
      <c r="D352" s="135" t="s">
        <v>6177</v>
      </c>
      <c r="E352" s="135" t="s">
        <v>5709</v>
      </c>
      <c r="F352" s="138">
        <v>830335000</v>
      </c>
      <c r="G352" s="135" t="s">
        <v>345</v>
      </c>
      <c r="H352" s="177" t="s">
        <v>6908</v>
      </c>
      <c r="I352" s="135">
        <v>99.894000000000005</v>
      </c>
      <c r="J352" s="137" t="s">
        <v>6909</v>
      </c>
      <c r="K352" s="135">
        <v>99.897599999999997</v>
      </c>
      <c r="L352" s="135" t="s">
        <v>1444</v>
      </c>
      <c r="M352" s="136">
        <v>833</v>
      </c>
      <c r="N352" s="139">
        <v>45250.458333333328</v>
      </c>
    </row>
    <row r="353" spans="1:14" ht="20.25" customHeight="1">
      <c r="A353" s="136">
        <v>1558</v>
      </c>
      <c r="B353" s="135" t="s">
        <v>6910</v>
      </c>
      <c r="C353" s="135" t="s">
        <v>1439</v>
      </c>
      <c r="D353" s="135" t="s">
        <v>5901</v>
      </c>
      <c r="E353" s="135" t="s">
        <v>5709</v>
      </c>
      <c r="F353" s="138">
        <v>861460000</v>
      </c>
      <c r="G353" s="135" t="s">
        <v>379</v>
      </c>
      <c r="H353" s="177" t="s">
        <v>6911</v>
      </c>
      <c r="I353" s="135">
        <v>100.24775</v>
      </c>
      <c r="J353" s="137" t="s">
        <v>6912</v>
      </c>
      <c r="K353" s="135">
        <v>100.24796000000001</v>
      </c>
      <c r="L353" s="135" t="s">
        <v>1441</v>
      </c>
      <c r="M353" s="136" t="s">
        <v>5819</v>
      </c>
      <c r="N353" s="139">
        <v>45250.458333333328</v>
      </c>
    </row>
    <row r="354" spans="1:14" ht="20.25" customHeight="1">
      <c r="A354" s="136">
        <v>1556</v>
      </c>
      <c r="B354" s="135" t="s">
        <v>6913</v>
      </c>
      <c r="C354" s="135" t="s">
        <v>2942</v>
      </c>
      <c r="D354" s="135" t="s">
        <v>5901</v>
      </c>
      <c r="E354" s="135" t="s">
        <v>5709</v>
      </c>
      <c r="F354" s="138">
        <v>571679000</v>
      </c>
      <c r="G354" s="135" t="s">
        <v>481</v>
      </c>
      <c r="H354" s="177" t="s">
        <v>6914</v>
      </c>
      <c r="I354" s="135">
        <v>100.2175</v>
      </c>
      <c r="J354" s="137" t="s">
        <v>6915</v>
      </c>
      <c r="K354" s="135">
        <v>100.22075</v>
      </c>
      <c r="L354" s="135" t="s">
        <v>2944</v>
      </c>
      <c r="M354" s="136" t="s">
        <v>6641</v>
      </c>
      <c r="N354" s="139">
        <v>45250.458333333328</v>
      </c>
    </row>
    <row r="355" spans="1:14" ht="20.25" customHeight="1">
      <c r="A355" s="136">
        <v>1555</v>
      </c>
      <c r="B355" s="135" t="s">
        <v>6916</v>
      </c>
      <c r="C355" s="135" t="s">
        <v>2937</v>
      </c>
      <c r="D355" s="135" t="s">
        <v>5713</v>
      </c>
      <c r="E355" s="135" t="s">
        <v>5709</v>
      </c>
      <c r="F355" s="138">
        <v>1666041000</v>
      </c>
      <c r="G355" s="135" t="s">
        <v>4893</v>
      </c>
      <c r="H355" s="177" t="s">
        <v>6917</v>
      </c>
      <c r="I355" s="135">
        <v>100.57825</v>
      </c>
      <c r="J355" s="137" t="s">
        <v>6918</v>
      </c>
      <c r="K355" s="135">
        <v>100.61396000000001</v>
      </c>
      <c r="L355" s="135" t="s">
        <v>2941</v>
      </c>
      <c r="M355" s="136">
        <v>742</v>
      </c>
      <c r="N355" s="139">
        <v>45250.458333333328</v>
      </c>
    </row>
    <row r="356" spans="1:14" ht="20.25" customHeight="1">
      <c r="A356" s="136">
        <v>1549</v>
      </c>
      <c r="B356" s="135" t="s">
        <v>6919</v>
      </c>
      <c r="C356" s="135" t="s">
        <v>2952</v>
      </c>
      <c r="D356" s="135" t="s">
        <v>5901</v>
      </c>
      <c r="E356" s="135" t="s">
        <v>5709</v>
      </c>
      <c r="F356" s="138">
        <v>643124000</v>
      </c>
      <c r="G356" s="135" t="s">
        <v>481</v>
      </c>
      <c r="H356" s="177" t="s">
        <v>6920</v>
      </c>
      <c r="I356" s="135">
        <v>99.605500000000006</v>
      </c>
      <c r="J356" s="137" t="s">
        <v>6921</v>
      </c>
      <c r="K356" s="135">
        <v>99.60575</v>
      </c>
      <c r="L356" s="135" t="s">
        <v>2954</v>
      </c>
      <c r="M356" s="136" t="s">
        <v>6055</v>
      </c>
      <c r="N356" s="139">
        <v>45247.458333333328</v>
      </c>
    </row>
    <row r="357" spans="1:14" ht="20.25" customHeight="1">
      <c r="A357" s="136">
        <v>1547</v>
      </c>
      <c r="B357" s="135" t="s">
        <v>6922</v>
      </c>
      <c r="C357" s="135" t="s">
        <v>1451</v>
      </c>
      <c r="D357" s="135" t="s">
        <v>6278</v>
      </c>
      <c r="E357" s="135" t="s">
        <v>5709</v>
      </c>
      <c r="F357" s="138">
        <v>961347000</v>
      </c>
      <c r="G357" s="135" t="s">
        <v>345</v>
      </c>
      <c r="H357" s="177" t="s">
        <v>6923</v>
      </c>
      <c r="I357" s="135">
        <v>99.192499999999995</v>
      </c>
      <c r="J357" s="137" t="s">
        <v>6924</v>
      </c>
      <c r="K357" s="135">
        <v>99.210989999999995</v>
      </c>
      <c r="L357" s="135" t="s">
        <v>1453</v>
      </c>
      <c r="M357" s="136">
        <v>834</v>
      </c>
      <c r="N357" s="139">
        <v>45247.458333333328</v>
      </c>
    </row>
    <row r="358" spans="1:14" ht="20.25" customHeight="1">
      <c r="A358" s="136">
        <v>1544</v>
      </c>
      <c r="B358" s="135" t="s">
        <v>6925</v>
      </c>
      <c r="C358" s="135" t="s">
        <v>5609</v>
      </c>
      <c r="D358" s="135" t="s">
        <v>5713</v>
      </c>
      <c r="E358" s="135" t="s">
        <v>5709</v>
      </c>
      <c r="F358" s="138">
        <v>1984159000</v>
      </c>
      <c r="G358" s="135" t="s">
        <v>5714</v>
      </c>
      <c r="H358" s="177" t="s">
        <v>6926</v>
      </c>
      <c r="I358" s="135">
        <v>99.856499999999997</v>
      </c>
      <c r="J358" s="137" t="s">
        <v>6927</v>
      </c>
      <c r="K358" s="135">
        <v>99.858750000000001</v>
      </c>
      <c r="L358" s="135" t="s">
        <v>2801</v>
      </c>
      <c r="M358" s="136">
        <v>754</v>
      </c>
      <c r="N358" s="139">
        <v>45247.458333333328</v>
      </c>
    </row>
    <row r="359" spans="1:14" ht="20.25" customHeight="1">
      <c r="A359" s="136">
        <v>1536</v>
      </c>
      <c r="B359" s="135" t="s">
        <v>6928</v>
      </c>
      <c r="C359" s="135" t="s">
        <v>892</v>
      </c>
      <c r="D359" s="135" t="s">
        <v>6292</v>
      </c>
      <c r="E359" s="135" t="s">
        <v>5709</v>
      </c>
      <c r="F359" s="138">
        <v>868516000</v>
      </c>
      <c r="G359" s="135" t="s">
        <v>481</v>
      </c>
      <c r="H359" s="177" t="s">
        <v>6929</v>
      </c>
      <c r="I359" s="135">
        <v>99.439750000000004</v>
      </c>
      <c r="J359" s="137" t="s">
        <v>6930</v>
      </c>
      <c r="K359" s="135">
        <v>99.439800000000005</v>
      </c>
      <c r="L359" s="135" t="s">
        <v>2956</v>
      </c>
      <c r="M359" s="136">
        <v>826</v>
      </c>
      <c r="N359" s="139">
        <v>45246.458333333328</v>
      </c>
    </row>
    <row r="360" spans="1:14" ht="20.25" customHeight="1">
      <c r="A360" s="136">
        <v>1534</v>
      </c>
      <c r="B360" s="135" t="s">
        <v>6931</v>
      </c>
      <c r="C360" s="135" t="s">
        <v>868</v>
      </c>
      <c r="D360" s="135" t="s">
        <v>6246</v>
      </c>
      <c r="E360" s="135" t="s">
        <v>5709</v>
      </c>
      <c r="F360" s="138">
        <v>1160747000</v>
      </c>
      <c r="G360" s="135" t="s">
        <v>440</v>
      </c>
      <c r="H360" s="177" t="s">
        <v>6932</v>
      </c>
      <c r="I360" s="135">
        <v>100.22775</v>
      </c>
      <c r="J360" s="137" t="s">
        <v>6933</v>
      </c>
      <c r="K360" s="135">
        <v>100.22865</v>
      </c>
      <c r="L360" s="135" t="s">
        <v>2955</v>
      </c>
      <c r="M360" s="136">
        <v>845</v>
      </c>
      <c r="N360" s="139">
        <v>45246.458333333328</v>
      </c>
    </row>
    <row r="361" spans="1:14" ht="20.25" customHeight="1">
      <c r="A361" s="136">
        <v>1532</v>
      </c>
      <c r="B361" s="135" t="s">
        <v>6934</v>
      </c>
      <c r="C361" s="135" t="s">
        <v>882</v>
      </c>
      <c r="D361" s="135" t="s">
        <v>5713</v>
      </c>
      <c r="E361" s="135" t="s">
        <v>5709</v>
      </c>
      <c r="F361" s="138">
        <v>2126023000</v>
      </c>
      <c r="G361" s="135" t="s">
        <v>390</v>
      </c>
      <c r="H361" s="177" t="s">
        <v>6935</v>
      </c>
      <c r="I361" s="135">
        <v>99.561000000000007</v>
      </c>
      <c r="J361" s="137" t="s">
        <v>6936</v>
      </c>
      <c r="K361" s="135">
        <v>99.565489999999997</v>
      </c>
      <c r="L361" s="135" t="s">
        <v>2957</v>
      </c>
      <c r="M361" s="136">
        <v>785</v>
      </c>
      <c r="N361" s="139">
        <v>45245.625</v>
      </c>
    </row>
    <row r="362" spans="1:14" ht="20.25" customHeight="1">
      <c r="A362" s="136">
        <v>1531</v>
      </c>
      <c r="B362" s="135" t="s">
        <v>6937</v>
      </c>
      <c r="C362" s="135" t="s">
        <v>870</v>
      </c>
      <c r="D362" s="135" t="s">
        <v>5713</v>
      </c>
      <c r="E362" s="135" t="s">
        <v>5709</v>
      </c>
      <c r="F362" s="138">
        <v>2826100000</v>
      </c>
      <c r="G362" s="135" t="s">
        <v>390</v>
      </c>
      <c r="H362" s="177" t="s">
        <v>6938</v>
      </c>
      <c r="I362" s="135">
        <v>97.992750000000001</v>
      </c>
      <c r="J362" s="137" t="s">
        <v>6939</v>
      </c>
      <c r="K362" s="135">
        <v>98.003990000000002</v>
      </c>
      <c r="L362" s="135" t="s">
        <v>1455</v>
      </c>
      <c r="M362" s="136">
        <v>778</v>
      </c>
      <c r="N362" s="139">
        <v>45245.625</v>
      </c>
    </row>
    <row r="363" spans="1:14" ht="20.25" customHeight="1">
      <c r="A363" s="136">
        <v>1530</v>
      </c>
      <c r="B363" s="135" t="s">
        <v>6940</v>
      </c>
      <c r="C363" s="135" t="s">
        <v>878</v>
      </c>
      <c r="D363" s="135" t="s">
        <v>6057</v>
      </c>
      <c r="E363" s="135" t="s">
        <v>5730</v>
      </c>
      <c r="F363" s="138">
        <v>1240343000</v>
      </c>
      <c r="G363" s="135" t="s">
        <v>630</v>
      </c>
      <c r="H363" s="177" t="s">
        <v>6941</v>
      </c>
      <c r="I363" s="135">
        <v>99.901250000000005</v>
      </c>
      <c r="J363" s="137" t="s">
        <v>6942</v>
      </c>
      <c r="K363" s="135">
        <v>102.21801000000001</v>
      </c>
      <c r="L363" s="135" t="s">
        <v>5574</v>
      </c>
      <c r="M363" s="136">
        <v>9</v>
      </c>
      <c r="N363" s="139">
        <v>45245.458333333328</v>
      </c>
    </row>
    <row r="364" spans="1:14" ht="20.25" customHeight="1">
      <c r="A364" s="136">
        <v>1529</v>
      </c>
      <c r="B364" s="135" t="s">
        <v>6943</v>
      </c>
      <c r="C364" s="135" t="s">
        <v>893</v>
      </c>
      <c r="D364" s="135" t="s">
        <v>5901</v>
      </c>
      <c r="E364" s="135" t="s">
        <v>5709</v>
      </c>
      <c r="F364" s="138">
        <v>796000000</v>
      </c>
      <c r="G364" s="135" t="s">
        <v>479</v>
      </c>
      <c r="H364" s="177" t="s">
        <v>6944</v>
      </c>
      <c r="I364" s="135">
        <v>100.53425</v>
      </c>
      <c r="J364" s="137" t="s">
        <v>6945</v>
      </c>
      <c r="K364" s="135">
        <v>100.53605</v>
      </c>
      <c r="L364" s="135" t="s">
        <v>1457</v>
      </c>
      <c r="M364" s="136" t="s">
        <v>6946</v>
      </c>
      <c r="N364" s="139">
        <v>45245.458333333328</v>
      </c>
    </row>
    <row r="365" spans="1:14" ht="20.25" customHeight="1">
      <c r="A365" s="136">
        <v>1528</v>
      </c>
      <c r="B365" s="135" t="s">
        <v>6947</v>
      </c>
      <c r="C365" s="135" t="s">
        <v>879</v>
      </c>
      <c r="D365" s="135" t="s">
        <v>6714</v>
      </c>
      <c r="E365" s="135" t="s">
        <v>5709</v>
      </c>
      <c r="F365" s="138">
        <v>680346000</v>
      </c>
      <c r="G365" s="135" t="s">
        <v>479</v>
      </c>
      <c r="H365" s="177" t="s">
        <v>6948</v>
      </c>
      <c r="I365" s="135">
        <v>99.663749999999993</v>
      </c>
      <c r="J365" s="137" t="s">
        <v>6949</v>
      </c>
      <c r="K365" s="135">
        <v>99.668959999999998</v>
      </c>
      <c r="L365" s="135" t="s">
        <v>5611</v>
      </c>
      <c r="M365" s="136">
        <v>907</v>
      </c>
      <c r="N365" s="139">
        <v>45245.458333333328</v>
      </c>
    </row>
    <row r="366" spans="1:14" ht="20.25" customHeight="1">
      <c r="A366" s="136">
        <v>1527</v>
      </c>
      <c r="B366" s="135" t="s">
        <v>6950</v>
      </c>
      <c r="C366" s="135" t="s">
        <v>1458</v>
      </c>
      <c r="D366" s="135" t="s">
        <v>5901</v>
      </c>
      <c r="E366" s="135" t="s">
        <v>5709</v>
      </c>
      <c r="F366" s="138">
        <v>569067000</v>
      </c>
      <c r="G366" s="135" t="s">
        <v>343</v>
      </c>
      <c r="H366" s="177" t="s">
        <v>6951</v>
      </c>
      <c r="I366" s="135">
        <v>101</v>
      </c>
      <c r="J366" s="137" t="s">
        <v>6952</v>
      </c>
      <c r="K366" s="135">
        <v>101.00059</v>
      </c>
      <c r="L366" s="135" t="s">
        <v>1461</v>
      </c>
      <c r="M366" s="136" t="s">
        <v>6953</v>
      </c>
      <c r="N366" s="139">
        <v>45244.6875</v>
      </c>
    </row>
    <row r="367" spans="1:14" ht="20.25" customHeight="1">
      <c r="A367" s="136">
        <v>1523</v>
      </c>
      <c r="B367" s="135" t="s">
        <v>6954</v>
      </c>
      <c r="C367" s="135" t="s">
        <v>6955</v>
      </c>
      <c r="D367" s="135" t="s">
        <v>6582</v>
      </c>
      <c r="E367" s="135" t="s">
        <v>5709</v>
      </c>
      <c r="F367" s="138">
        <v>1174124000</v>
      </c>
      <c r="G367" s="135" t="s">
        <v>343</v>
      </c>
      <c r="H367" s="177" t="s">
        <v>6956</v>
      </c>
      <c r="I367" s="135">
        <v>99.795000000000002</v>
      </c>
      <c r="J367" s="137" t="s">
        <v>6957</v>
      </c>
      <c r="K367" s="135">
        <v>99.798289999999994</v>
      </c>
      <c r="L367" s="135" t="s">
        <v>3754</v>
      </c>
      <c r="M367" s="136">
        <v>546</v>
      </c>
      <c r="N367" s="139">
        <v>45244.590277777781</v>
      </c>
    </row>
    <row r="368" spans="1:14" ht="20.25" customHeight="1">
      <c r="A368" s="136">
        <v>1520</v>
      </c>
      <c r="B368" s="135" t="s">
        <v>6958</v>
      </c>
      <c r="C368" s="135" t="s">
        <v>1463</v>
      </c>
      <c r="D368" s="135" t="s">
        <v>5713</v>
      </c>
      <c r="E368" s="135" t="s">
        <v>5709</v>
      </c>
      <c r="F368" s="138">
        <v>605122250</v>
      </c>
      <c r="G368" s="135" t="s">
        <v>422</v>
      </c>
      <c r="H368" s="177" t="s">
        <v>6959</v>
      </c>
      <c r="I368" s="135">
        <v>99.322249999999997</v>
      </c>
      <c r="J368" s="137" t="s">
        <v>6960</v>
      </c>
      <c r="K368" s="135">
        <v>99.325299999999999</v>
      </c>
      <c r="L368" s="135" t="s">
        <v>1465</v>
      </c>
      <c r="M368" s="136">
        <v>841</v>
      </c>
      <c r="N368" s="139">
        <v>45244.458333333328</v>
      </c>
    </row>
    <row r="369" spans="1:14" ht="20.25" customHeight="1">
      <c r="A369" s="136">
        <v>1519</v>
      </c>
      <c r="B369" s="135" t="s">
        <v>6961</v>
      </c>
      <c r="C369" s="135" t="s">
        <v>895</v>
      </c>
      <c r="D369" s="135" t="s">
        <v>6962</v>
      </c>
      <c r="E369" s="135" t="s">
        <v>5709</v>
      </c>
      <c r="F369" s="138">
        <v>787732000</v>
      </c>
      <c r="G369" s="135" t="s">
        <v>479</v>
      </c>
      <c r="H369" s="177" t="s">
        <v>6963</v>
      </c>
      <c r="I369" s="135">
        <v>101.24124999999999</v>
      </c>
      <c r="J369" s="137" t="s">
        <v>6964</v>
      </c>
      <c r="K369" s="135">
        <v>101.2415</v>
      </c>
      <c r="L369" s="135" t="s">
        <v>1462</v>
      </c>
      <c r="M369" s="136">
        <v>990</v>
      </c>
      <c r="N369" s="139">
        <v>45244.458333333328</v>
      </c>
    </row>
    <row r="370" spans="1:14" ht="20.25" customHeight="1">
      <c r="A370" s="136">
        <v>1513</v>
      </c>
      <c r="B370" s="135" t="s">
        <v>6965</v>
      </c>
      <c r="C370" s="135" t="s">
        <v>880</v>
      </c>
      <c r="D370" s="135" t="s">
        <v>5713</v>
      </c>
      <c r="E370" s="135" t="s">
        <v>5709</v>
      </c>
      <c r="F370" s="138">
        <v>2239977000</v>
      </c>
      <c r="G370" s="135" t="s">
        <v>501</v>
      </c>
      <c r="H370" s="177" t="s">
        <v>6966</v>
      </c>
      <c r="I370" s="135">
        <v>100.29525</v>
      </c>
      <c r="J370" s="137" t="s">
        <v>6967</v>
      </c>
      <c r="K370" s="135">
        <v>100.2983</v>
      </c>
      <c r="L370" s="135" t="s">
        <v>2967</v>
      </c>
      <c r="M370" s="136">
        <v>796</v>
      </c>
      <c r="N370" s="139">
        <v>45244.458333333328</v>
      </c>
    </row>
    <row r="371" spans="1:14" ht="20.25" customHeight="1">
      <c r="A371" s="136">
        <v>1512</v>
      </c>
      <c r="B371" s="135" t="s">
        <v>6968</v>
      </c>
      <c r="C371" s="135" t="s">
        <v>2963</v>
      </c>
      <c r="D371" s="135" t="s">
        <v>6969</v>
      </c>
      <c r="E371" s="135" t="s">
        <v>5709</v>
      </c>
      <c r="F371" s="138">
        <v>1559530000</v>
      </c>
      <c r="G371" s="135" t="s">
        <v>4950</v>
      </c>
      <c r="H371" s="177" t="s">
        <v>6970</v>
      </c>
      <c r="I371" s="135">
        <v>98.126499999999993</v>
      </c>
      <c r="J371" s="137" t="s">
        <v>6971</v>
      </c>
      <c r="K371" s="135">
        <v>98.183670000000006</v>
      </c>
      <c r="L371" s="135" t="s">
        <v>2966</v>
      </c>
      <c r="M371" s="136">
        <v>779</v>
      </c>
      <c r="N371" s="139">
        <v>45244.458333333328</v>
      </c>
    </row>
    <row r="372" spans="1:14" ht="20.25" customHeight="1">
      <c r="A372" s="136">
        <v>1511</v>
      </c>
      <c r="B372" s="135" t="s">
        <v>6972</v>
      </c>
      <c r="C372" s="135" t="s">
        <v>867</v>
      </c>
      <c r="D372" s="135" t="s">
        <v>5901</v>
      </c>
      <c r="E372" s="135" t="s">
        <v>5709</v>
      </c>
      <c r="F372" s="138">
        <v>795623400</v>
      </c>
      <c r="G372" s="135" t="s">
        <v>456</v>
      </c>
      <c r="H372" s="177" t="s">
        <v>6973</v>
      </c>
      <c r="I372" s="135">
        <v>99.367000000000004</v>
      </c>
      <c r="J372" s="137" t="s">
        <v>6974</v>
      </c>
      <c r="K372" s="135">
        <v>99.368300000000005</v>
      </c>
      <c r="L372" s="135" t="s">
        <v>2962</v>
      </c>
      <c r="M372" s="136" t="s">
        <v>6859</v>
      </c>
      <c r="N372" s="139">
        <v>45244.458333333328</v>
      </c>
    </row>
    <row r="373" spans="1:14" ht="20.25" customHeight="1">
      <c r="A373" s="136">
        <v>1510</v>
      </c>
      <c r="B373" s="135" t="s">
        <v>6975</v>
      </c>
      <c r="C373" s="135" t="s">
        <v>869</v>
      </c>
      <c r="D373" s="135" t="s">
        <v>6566</v>
      </c>
      <c r="E373" s="135" t="s">
        <v>5709</v>
      </c>
      <c r="F373" s="138">
        <v>733678000</v>
      </c>
      <c r="G373" s="135" t="s">
        <v>422</v>
      </c>
      <c r="H373" s="177" t="s">
        <v>6976</v>
      </c>
      <c r="I373" s="135">
        <v>98.966250000000002</v>
      </c>
      <c r="J373" s="137" t="s">
        <v>6977</v>
      </c>
      <c r="K373" s="135">
        <v>98.96687</v>
      </c>
      <c r="L373" s="135" t="s">
        <v>2961</v>
      </c>
      <c r="M373" s="136" t="s">
        <v>6978</v>
      </c>
      <c r="N373" s="139">
        <v>45244.458333333328</v>
      </c>
    </row>
    <row r="374" spans="1:14" ht="20.25" customHeight="1">
      <c r="A374" s="136">
        <v>1509</v>
      </c>
      <c r="B374" s="135" t="s">
        <v>6979</v>
      </c>
      <c r="C374" s="135" t="s">
        <v>2958</v>
      </c>
      <c r="D374" s="135" t="s">
        <v>5901</v>
      </c>
      <c r="E374" s="135" t="s">
        <v>5709</v>
      </c>
      <c r="F374" s="138">
        <v>613146000</v>
      </c>
      <c r="G374" s="135" t="s">
        <v>5714</v>
      </c>
      <c r="H374" s="177" t="s">
        <v>6980</v>
      </c>
      <c r="I374" s="135">
        <v>100.319</v>
      </c>
      <c r="J374" s="137" t="s">
        <v>6981</v>
      </c>
      <c r="K374" s="135">
        <v>100.32138999999999</v>
      </c>
      <c r="L374" s="135" t="s">
        <v>2960</v>
      </c>
      <c r="M374" s="136" t="s">
        <v>6982</v>
      </c>
      <c r="N374" s="139">
        <v>45244.458333333328</v>
      </c>
    </row>
    <row r="375" spans="1:14" ht="20.25" customHeight="1">
      <c r="A375" s="136">
        <v>1507</v>
      </c>
      <c r="B375" s="135" t="s">
        <v>6983</v>
      </c>
      <c r="C375" s="135" t="s">
        <v>887</v>
      </c>
      <c r="D375" s="135" t="s">
        <v>5713</v>
      </c>
      <c r="E375" s="135" t="s">
        <v>5709</v>
      </c>
      <c r="F375" s="138">
        <v>579268000</v>
      </c>
      <c r="G375" s="135" t="s">
        <v>364</v>
      </c>
      <c r="H375" s="177" t="s">
        <v>6984</v>
      </c>
      <c r="I375" s="135">
        <v>98.940749999999994</v>
      </c>
      <c r="J375" s="137" t="s">
        <v>6985</v>
      </c>
      <c r="K375" s="135">
        <v>98.942599999999999</v>
      </c>
      <c r="L375" s="135" t="s">
        <v>2968</v>
      </c>
      <c r="M375" s="136">
        <v>847</v>
      </c>
      <c r="N375" s="139">
        <v>45243.625</v>
      </c>
    </row>
    <row r="376" spans="1:14" ht="20.25" customHeight="1">
      <c r="A376" s="136">
        <v>1506</v>
      </c>
      <c r="B376" s="135" t="s">
        <v>6986</v>
      </c>
      <c r="C376" s="135" t="s">
        <v>4959</v>
      </c>
      <c r="D376" s="135" t="s">
        <v>6987</v>
      </c>
      <c r="E376" s="135" t="s">
        <v>5709</v>
      </c>
      <c r="F376" s="138">
        <v>834427000</v>
      </c>
      <c r="G376" s="135" t="s">
        <v>364</v>
      </c>
      <c r="H376" s="177" t="s">
        <v>6988</v>
      </c>
      <c r="I376" s="135">
        <v>100.01575</v>
      </c>
      <c r="J376" s="137" t="s">
        <v>6989</v>
      </c>
      <c r="K376" s="135">
        <v>100.02075000000001</v>
      </c>
      <c r="L376" s="135" t="s">
        <v>3610</v>
      </c>
      <c r="M376" s="136">
        <v>219</v>
      </c>
      <c r="N376" s="139">
        <v>45243.625</v>
      </c>
    </row>
    <row r="377" spans="1:14" ht="20.25" customHeight="1">
      <c r="A377" s="136">
        <v>1504</v>
      </c>
      <c r="B377" s="135" t="s">
        <v>6990</v>
      </c>
      <c r="C377" s="135" t="s">
        <v>875</v>
      </c>
      <c r="D377" s="135" t="s">
        <v>5713</v>
      </c>
      <c r="E377" s="135" t="s">
        <v>5709</v>
      </c>
      <c r="F377" s="138">
        <v>1472242000</v>
      </c>
      <c r="G377" s="135" t="s">
        <v>626</v>
      </c>
      <c r="H377" s="177" t="s">
        <v>6991</v>
      </c>
      <c r="I377" s="135">
        <v>100.54174999999999</v>
      </c>
      <c r="J377" s="137" t="s">
        <v>6992</v>
      </c>
      <c r="K377" s="135">
        <v>100.544</v>
      </c>
      <c r="L377" s="135" t="s">
        <v>2970</v>
      </c>
      <c r="M377" s="136">
        <v>813</v>
      </c>
      <c r="N377" s="139">
        <v>45243.5</v>
      </c>
    </row>
    <row r="378" spans="1:14" ht="20.25" customHeight="1">
      <c r="A378" s="136">
        <v>1499</v>
      </c>
      <c r="B378" s="135" t="s">
        <v>6993</v>
      </c>
      <c r="C378" s="135" t="s">
        <v>866</v>
      </c>
      <c r="D378" s="135" t="s">
        <v>5713</v>
      </c>
      <c r="E378" s="135" t="s">
        <v>5709</v>
      </c>
      <c r="F378" s="138">
        <v>1308070000</v>
      </c>
      <c r="G378" s="135" t="s">
        <v>448</v>
      </c>
      <c r="H378" s="177" t="s">
        <v>6994</v>
      </c>
      <c r="I378" s="135">
        <v>99.564999999999998</v>
      </c>
      <c r="J378" s="137" t="s">
        <v>6995</v>
      </c>
      <c r="K378" s="135">
        <v>99.566689999999994</v>
      </c>
      <c r="L378" s="135" t="s">
        <v>1243</v>
      </c>
      <c r="M378" s="136">
        <v>797</v>
      </c>
      <c r="N378" s="139">
        <v>45240.458333333328</v>
      </c>
    </row>
    <row r="379" spans="1:14" ht="20.25" customHeight="1">
      <c r="A379" s="136">
        <v>1497</v>
      </c>
      <c r="B379" s="135" t="s">
        <v>6996</v>
      </c>
      <c r="C379" s="135" t="s">
        <v>884</v>
      </c>
      <c r="D379" s="135" t="s">
        <v>5713</v>
      </c>
      <c r="E379" s="135" t="s">
        <v>5709</v>
      </c>
      <c r="F379" s="138">
        <v>2217563000</v>
      </c>
      <c r="G379" s="135" t="s">
        <v>319</v>
      </c>
      <c r="H379" s="177" t="s">
        <v>6997</v>
      </c>
      <c r="I379" s="135">
        <v>100.77375000000001</v>
      </c>
      <c r="J379" s="137" t="s">
        <v>6998</v>
      </c>
      <c r="K379" s="135">
        <v>100.77381</v>
      </c>
      <c r="L379" s="135" t="s">
        <v>2975</v>
      </c>
      <c r="M379" s="136">
        <v>780</v>
      </c>
      <c r="N379" s="139">
        <v>45239.458333333328</v>
      </c>
    </row>
    <row r="380" spans="1:14" ht="20.25" customHeight="1">
      <c r="A380" s="136">
        <v>1496</v>
      </c>
      <c r="B380" s="135" t="s">
        <v>6999</v>
      </c>
      <c r="C380" s="135" t="s">
        <v>877</v>
      </c>
      <c r="D380" s="135" t="s">
        <v>5713</v>
      </c>
      <c r="E380" s="135" t="s">
        <v>5709</v>
      </c>
      <c r="F380" s="138">
        <v>1247828000</v>
      </c>
      <c r="G380" s="135" t="s">
        <v>621</v>
      </c>
      <c r="H380" s="177" t="s">
        <v>7000</v>
      </c>
      <c r="I380" s="135">
        <v>99.506500000000003</v>
      </c>
      <c r="J380" s="137" t="s">
        <v>7001</v>
      </c>
      <c r="K380" s="135">
        <v>99.50658</v>
      </c>
      <c r="L380" s="135" t="s">
        <v>1468</v>
      </c>
      <c r="M380" s="136">
        <v>831</v>
      </c>
      <c r="N380" s="139">
        <v>45239.458333333328</v>
      </c>
    </row>
    <row r="381" spans="1:14" ht="20.25" customHeight="1">
      <c r="A381" s="136">
        <v>1493</v>
      </c>
      <c r="B381" s="135" t="s">
        <v>7002</v>
      </c>
      <c r="C381" s="135" t="s">
        <v>871</v>
      </c>
      <c r="D381" s="135" t="s">
        <v>5713</v>
      </c>
      <c r="E381" s="135" t="s">
        <v>5709</v>
      </c>
      <c r="F381" s="138">
        <v>699110000</v>
      </c>
      <c r="G381" s="135" t="s">
        <v>619</v>
      </c>
      <c r="H381" s="177" t="s">
        <v>7003</v>
      </c>
      <c r="I381" s="135">
        <v>100.0615</v>
      </c>
      <c r="J381" s="137" t="s">
        <v>7004</v>
      </c>
      <c r="K381" s="135">
        <v>100.0638</v>
      </c>
      <c r="L381" s="135" t="s">
        <v>2977</v>
      </c>
      <c r="M381" s="136">
        <v>783</v>
      </c>
      <c r="N381" s="139">
        <v>45237.625</v>
      </c>
    </row>
    <row r="382" spans="1:14" ht="20.25" customHeight="1">
      <c r="A382" s="136">
        <v>1492</v>
      </c>
      <c r="B382" s="135" t="s">
        <v>7005</v>
      </c>
      <c r="C382" s="135" t="s">
        <v>876</v>
      </c>
      <c r="D382" s="135" t="s">
        <v>6057</v>
      </c>
      <c r="E382" s="135" t="s">
        <v>5709</v>
      </c>
      <c r="F382" s="138">
        <v>912890000</v>
      </c>
      <c r="G382" s="135" t="s">
        <v>326</v>
      </c>
      <c r="H382" s="177" t="s">
        <v>7006</v>
      </c>
      <c r="I382" s="135">
        <v>100.36</v>
      </c>
      <c r="J382" s="137" t="s">
        <v>7007</v>
      </c>
      <c r="K382" s="135">
        <v>100.36399</v>
      </c>
      <c r="L382" s="135" t="s">
        <v>5573</v>
      </c>
      <c r="M382" s="136">
        <v>240</v>
      </c>
      <c r="N382" s="139">
        <v>45237.541666666672</v>
      </c>
    </row>
    <row r="383" spans="1:14" ht="20.25" customHeight="1">
      <c r="A383" s="136">
        <v>1488</v>
      </c>
      <c r="B383" s="135" t="s">
        <v>7008</v>
      </c>
      <c r="C383" s="135" t="s">
        <v>872</v>
      </c>
      <c r="D383" s="135" t="s">
        <v>5713</v>
      </c>
      <c r="E383" s="135" t="s">
        <v>5709</v>
      </c>
      <c r="F383" s="138">
        <v>1278391000</v>
      </c>
      <c r="G383" s="135" t="s">
        <v>621</v>
      </c>
      <c r="H383" s="177" t="s">
        <v>7009</v>
      </c>
      <c r="I383" s="135">
        <v>99.997249999999994</v>
      </c>
      <c r="J383" s="137" t="s">
        <v>7010</v>
      </c>
      <c r="K383" s="135">
        <v>100.00409999999999</v>
      </c>
      <c r="L383" s="135" t="s">
        <v>2978</v>
      </c>
      <c r="M383" s="136">
        <v>811</v>
      </c>
      <c r="N383" s="139">
        <v>45237.458333333328</v>
      </c>
    </row>
    <row r="384" spans="1:14" ht="20.25" customHeight="1">
      <c r="A384" s="136">
        <v>1487</v>
      </c>
      <c r="B384" s="135" t="s">
        <v>7011</v>
      </c>
      <c r="C384" s="135" t="s">
        <v>873</v>
      </c>
      <c r="D384" s="135" t="s">
        <v>7012</v>
      </c>
      <c r="E384" s="135" t="s">
        <v>5709</v>
      </c>
      <c r="F384" s="138">
        <v>875865000</v>
      </c>
      <c r="G384" s="135" t="s">
        <v>481</v>
      </c>
      <c r="H384" s="177" t="s">
        <v>7013</v>
      </c>
      <c r="I384" s="135">
        <v>99.348749999999995</v>
      </c>
      <c r="J384" s="137" t="s">
        <v>7014</v>
      </c>
      <c r="K384" s="135">
        <v>99.349199999999996</v>
      </c>
      <c r="L384" s="135" t="s">
        <v>1465</v>
      </c>
      <c r="M384" s="136">
        <v>272</v>
      </c>
      <c r="N384" s="139">
        <v>45237.458333333328</v>
      </c>
    </row>
    <row r="385" spans="1:14" ht="20.25" customHeight="1">
      <c r="A385" s="136">
        <v>1486</v>
      </c>
      <c r="B385" s="135" t="s">
        <v>7015</v>
      </c>
      <c r="C385" s="135" t="s">
        <v>874</v>
      </c>
      <c r="D385" s="135" t="s">
        <v>5713</v>
      </c>
      <c r="E385" s="135" t="s">
        <v>5709</v>
      </c>
      <c r="F385" s="138">
        <v>1622450000</v>
      </c>
      <c r="G385" s="135" t="s">
        <v>624</v>
      </c>
      <c r="H385" s="177" t="s">
        <v>7016</v>
      </c>
      <c r="I385" s="135">
        <v>99.497249999999994</v>
      </c>
      <c r="J385" s="137" t="s">
        <v>7017</v>
      </c>
      <c r="K385" s="135">
        <v>99.499960000000002</v>
      </c>
      <c r="L385" s="135" t="s">
        <v>1405</v>
      </c>
      <c r="M385" s="136">
        <v>816</v>
      </c>
      <c r="N385" s="139">
        <v>45237.458333333328</v>
      </c>
    </row>
    <row r="386" spans="1:14" ht="20.25" customHeight="1">
      <c r="A386" s="136">
        <v>1484</v>
      </c>
      <c r="B386" s="135" t="s">
        <v>7018</v>
      </c>
      <c r="C386" s="135" t="s">
        <v>7019</v>
      </c>
      <c r="D386" s="135" t="s">
        <v>5713</v>
      </c>
      <c r="E386" s="135" t="s">
        <v>5709</v>
      </c>
      <c r="F386" s="138">
        <v>1239100000</v>
      </c>
      <c r="G386" s="135" t="s">
        <v>5719</v>
      </c>
      <c r="H386" s="177" t="s">
        <v>7020</v>
      </c>
      <c r="I386" s="135">
        <v>99.593159999999997</v>
      </c>
      <c r="J386" s="137" t="s">
        <v>7021</v>
      </c>
      <c r="K386" s="135">
        <v>99.594399999999993</v>
      </c>
      <c r="L386" s="135" t="s">
        <v>7022</v>
      </c>
      <c r="M386" s="136">
        <v>614</v>
      </c>
      <c r="N386" s="139">
        <v>45237.458333333328</v>
      </c>
    </row>
    <row r="387" spans="1:14" ht="20.25" customHeight="1">
      <c r="A387" s="136">
        <v>1483</v>
      </c>
      <c r="B387" s="135" t="s">
        <v>7023</v>
      </c>
      <c r="C387" s="135" t="s">
        <v>7024</v>
      </c>
      <c r="D387" s="135" t="s">
        <v>6268</v>
      </c>
      <c r="E387" s="135" t="s">
        <v>5709</v>
      </c>
      <c r="F387" s="138">
        <v>898669000</v>
      </c>
      <c r="G387" s="135" t="s">
        <v>7025</v>
      </c>
      <c r="H387" s="177" t="s">
        <v>7026</v>
      </c>
      <c r="I387" s="135">
        <v>100.61750000000001</v>
      </c>
      <c r="J387" s="137" t="s">
        <v>7027</v>
      </c>
      <c r="K387" s="135">
        <v>100.61759000000001</v>
      </c>
      <c r="L387" s="135" t="s">
        <v>7028</v>
      </c>
      <c r="M387" s="136">
        <v>838</v>
      </c>
      <c r="N387" s="139">
        <v>45236.625</v>
      </c>
    </row>
    <row r="388" spans="1:14" ht="20.25" customHeight="1">
      <c r="A388" s="136">
        <v>1482</v>
      </c>
      <c r="B388" s="135" t="s">
        <v>7029</v>
      </c>
      <c r="C388" s="135" t="s">
        <v>888</v>
      </c>
      <c r="D388" s="135" t="s">
        <v>5713</v>
      </c>
      <c r="E388" s="135" t="s">
        <v>5709</v>
      </c>
      <c r="F388" s="138">
        <v>2005234000</v>
      </c>
      <c r="G388" s="135" t="s">
        <v>479</v>
      </c>
      <c r="H388" s="177" t="s">
        <v>7030</v>
      </c>
      <c r="I388" s="135">
        <v>100.35599999999999</v>
      </c>
      <c r="J388" s="137" t="s">
        <v>7031</v>
      </c>
      <c r="K388" s="135">
        <v>100.35680000000001</v>
      </c>
      <c r="L388" s="135" t="s">
        <v>1470</v>
      </c>
      <c r="M388" s="136">
        <v>770</v>
      </c>
      <c r="N388" s="139">
        <v>45236.458333333328</v>
      </c>
    </row>
    <row r="389" spans="1:14" ht="20.25" customHeight="1">
      <c r="A389" s="136">
        <v>1481</v>
      </c>
      <c r="B389" s="135" t="s">
        <v>7032</v>
      </c>
      <c r="C389" s="135" t="s">
        <v>7033</v>
      </c>
      <c r="D389" s="135" t="s">
        <v>7034</v>
      </c>
      <c r="E389" s="135" t="s">
        <v>5730</v>
      </c>
      <c r="F389" s="138">
        <v>574710000</v>
      </c>
      <c r="G389" s="135" t="s">
        <v>5524</v>
      </c>
      <c r="H389" s="177" t="s">
        <v>7035</v>
      </c>
      <c r="I389" s="135">
        <v>98.626999999999995</v>
      </c>
      <c r="J389" s="137" t="s">
        <v>7036</v>
      </c>
      <c r="K389" s="135">
        <v>100</v>
      </c>
      <c r="L389" s="135" t="s">
        <v>7037</v>
      </c>
      <c r="M389" s="136">
        <v>15</v>
      </c>
      <c r="N389" s="139">
        <v>45236.458333333328</v>
      </c>
    </row>
    <row r="390" spans="1:14" ht="20.25" customHeight="1">
      <c r="A390" s="136">
        <v>1480</v>
      </c>
      <c r="B390" s="135" t="s">
        <v>7038</v>
      </c>
      <c r="C390" s="135" t="s">
        <v>890</v>
      </c>
      <c r="D390" s="135" t="s">
        <v>5713</v>
      </c>
      <c r="E390" s="135" t="s">
        <v>5709</v>
      </c>
      <c r="F390" s="138">
        <v>1084920000</v>
      </c>
      <c r="G390" s="135" t="s">
        <v>345</v>
      </c>
      <c r="H390" s="177" t="s">
        <v>7039</v>
      </c>
      <c r="I390" s="135">
        <v>99.504999999999995</v>
      </c>
      <c r="J390" s="137" t="s">
        <v>7040</v>
      </c>
      <c r="K390" s="135">
        <v>99.507239999999996</v>
      </c>
      <c r="L390" s="135" t="s">
        <v>1471</v>
      </c>
      <c r="M390" s="136">
        <v>854</v>
      </c>
      <c r="N390" s="139">
        <v>45233.625</v>
      </c>
    </row>
    <row r="391" spans="1:14" ht="20.25" customHeight="1">
      <c r="A391" s="136">
        <v>1473</v>
      </c>
      <c r="B391" s="135" t="s">
        <v>7041</v>
      </c>
      <c r="C391" s="135" t="s">
        <v>1472</v>
      </c>
      <c r="D391" s="135" t="s">
        <v>7042</v>
      </c>
      <c r="E391" s="135" t="s">
        <v>5709</v>
      </c>
      <c r="F391" s="138">
        <v>1293296000</v>
      </c>
      <c r="G391" s="135" t="s">
        <v>322</v>
      </c>
      <c r="H391" s="177" t="s">
        <v>7043</v>
      </c>
      <c r="I391" s="135">
        <v>99.549250000000001</v>
      </c>
      <c r="J391" s="137" t="s">
        <v>7044</v>
      </c>
      <c r="K391" s="135">
        <v>99.550060000000002</v>
      </c>
      <c r="L391" s="135" t="s">
        <v>1475</v>
      </c>
      <c r="M391" s="136">
        <v>814</v>
      </c>
      <c r="N391" s="139">
        <v>45233.458333333328</v>
      </c>
    </row>
    <row r="392" spans="1:14" ht="20.25" customHeight="1">
      <c r="A392" s="136">
        <v>1469</v>
      </c>
      <c r="B392" s="135" t="s">
        <v>7045</v>
      </c>
      <c r="C392" s="135" t="s">
        <v>881</v>
      </c>
      <c r="D392" s="135" t="s">
        <v>6760</v>
      </c>
      <c r="E392" s="135" t="s">
        <v>5709</v>
      </c>
      <c r="F392" s="138">
        <v>764361000</v>
      </c>
      <c r="G392" s="135" t="s">
        <v>466</v>
      </c>
      <c r="H392" s="177" t="s">
        <v>7046</v>
      </c>
      <c r="I392" s="135">
        <v>99.3245</v>
      </c>
      <c r="J392" s="137" t="s">
        <v>7047</v>
      </c>
      <c r="K392" s="135">
        <v>99.336489999999998</v>
      </c>
      <c r="L392" s="135" t="s">
        <v>2979</v>
      </c>
      <c r="M392" s="136">
        <v>711</v>
      </c>
      <c r="N392" s="139">
        <v>45232.625</v>
      </c>
    </row>
    <row r="393" spans="1:14" ht="20.25" customHeight="1">
      <c r="A393" s="136">
        <v>1468</v>
      </c>
      <c r="B393" s="135" t="s">
        <v>7048</v>
      </c>
      <c r="C393" s="135" t="s">
        <v>891</v>
      </c>
      <c r="D393" s="135" t="s">
        <v>5901</v>
      </c>
      <c r="E393" s="135" t="s">
        <v>5709</v>
      </c>
      <c r="F393" s="138">
        <v>682928000</v>
      </c>
      <c r="G393" s="135" t="s">
        <v>309</v>
      </c>
      <c r="H393" s="177" t="s">
        <v>7049</v>
      </c>
      <c r="I393" s="135">
        <v>99.373500000000007</v>
      </c>
      <c r="J393" s="137" t="s">
        <v>7050</v>
      </c>
      <c r="K393" s="135">
        <v>99.374210000000005</v>
      </c>
      <c r="L393" s="135" t="s">
        <v>2981</v>
      </c>
      <c r="M393" s="136" t="s">
        <v>7051</v>
      </c>
      <c r="N393" s="139">
        <v>45232.458333333328</v>
      </c>
    </row>
    <row r="394" spans="1:14" ht="20.25" customHeight="1">
      <c r="A394" s="136">
        <v>1465</v>
      </c>
      <c r="B394" s="135" t="s">
        <v>7053</v>
      </c>
      <c r="C394" s="135" t="s">
        <v>885</v>
      </c>
      <c r="D394" s="135" t="s">
        <v>5901</v>
      </c>
      <c r="E394" s="135" t="s">
        <v>5709</v>
      </c>
      <c r="F394" s="138">
        <v>785723000</v>
      </c>
      <c r="G394" s="135" t="s">
        <v>379</v>
      </c>
      <c r="H394" s="177" t="s">
        <v>7054</v>
      </c>
      <c r="I394" s="135">
        <v>99.8125</v>
      </c>
      <c r="J394" s="137" t="s">
        <v>7055</v>
      </c>
      <c r="K394" s="135">
        <v>99.81429</v>
      </c>
      <c r="L394" s="135" t="s">
        <v>2980</v>
      </c>
      <c r="M394" s="136" t="s">
        <v>7056</v>
      </c>
      <c r="N394" s="139">
        <v>45232.458333333328</v>
      </c>
    </row>
    <row r="395" spans="1:14" ht="20.25" customHeight="1">
      <c r="A395" s="136">
        <v>1464</v>
      </c>
      <c r="B395" s="135" t="s">
        <v>7057</v>
      </c>
      <c r="C395" s="135" t="s">
        <v>894</v>
      </c>
      <c r="D395" s="135" t="s">
        <v>6566</v>
      </c>
      <c r="E395" s="135" t="s">
        <v>5709</v>
      </c>
      <c r="F395" s="138">
        <v>594460000</v>
      </c>
      <c r="G395" s="135" t="s">
        <v>440</v>
      </c>
      <c r="H395" s="177" t="s">
        <v>7058</v>
      </c>
      <c r="I395" s="135">
        <v>101.03475</v>
      </c>
      <c r="J395" s="137" t="s">
        <v>7059</v>
      </c>
      <c r="K395" s="135">
        <v>101.03485000000001</v>
      </c>
      <c r="L395" s="135" t="s">
        <v>1230</v>
      </c>
      <c r="M395" s="136" t="s">
        <v>7060</v>
      </c>
      <c r="N395" s="139">
        <v>45232.458333333328</v>
      </c>
    </row>
    <row r="396" spans="1:14" ht="20.25" customHeight="1">
      <c r="A396" s="136">
        <v>1459</v>
      </c>
      <c r="B396" s="135" t="s">
        <v>7062</v>
      </c>
      <c r="C396" s="135" t="s">
        <v>886</v>
      </c>
      <c r="D396" s="135" t="s">
        <v>5713</v>
      </c>
      <c r="E396" s="135" t="s">
        <v>5709</v>
      </c>
      <c r="F396" s="138">
        <v>1379450000</v>
      </c>
      <c r="G396" s="135" t="s">
        <v>479</v>
      </c>
      <c r="H396" s="177" t="s">
        <v>7063</v>
      </c>
      <c r="I396" s="135">
        <v>99.224500000000006</v>
      </c>
      <c r="J396" s="137" t="s">
        <v>7064</v>
      </c>
      <c r="K396" s="135">
        <v>99.226730000000003</v>
      </c>
      <c r="L396" s="135" t="s">
        <v>2982</v>
      </c>
      <c r="M396" s="136">
        <v>808</v>
      </c>
      <c r="N396" s="139">
        <v>45231.458333333328</v>
      </c>
    </row>
    <row r="397" spans="1:14" ht="20.25" customHeight="1">
      <c r="A397" s="136">
        <v>1458</v>
      </c>
      <c r="B397" s="135" t="s">
        <v>7065</v>
      </c>
      <c r="C397" s="135" t="s">
        <v>7066</v>
      </c>
      <c r="D397" s="135" t="s">
        <v>7067</v>
      </c>
      <c r="E397" s="135" t="s">
        <v>5709</v>
      </c>
      <c r="F397" s="138">
        <v>1298770000</v>
      </c>
      <c r="G397" s="135" t="s">
        <v>343</v>
      </c>
      <c r="H397" s="177" t="s">
        <v>7068</v>
      </c>
      <c r="I397" s="135">
        <v>99.998500000000007</v>
      </c>
      <c r="J397" s="137" t="s">
        <v>7069</v>
      </c>
      <c r="K397" s="135">
        <v>100.0138</v>
      </c>
      <c r="L397" s="135" t="s">
        <v>7070</v>
      </c>
      <c r="M397" s="136">
        <v>512</v>
      </c>
      <c r="N397" s="139">
        <v>45230.5625</v>
      </c>
    </row>
    <row r="398" spans="1:14" ht="20.25" customHeight="1">
      <c r="A398" s="136">
        <v>1457</v>
      </c>
      <c r="B398" s="135" t="s">
        <v>7071</v>
      </c>
      <c r="C398" s="135" t="s">
        <v>7072</v>
      </c>
      <c r="D398" s="135" t="s">
        <v>7073</v>
      </c>
      <c r="E398" s="135" t="s">
        <v>5733</v>
      </c>
      <c r="F398" s="138">
        <v>7839560000</v>
      </c>
      <c r="G398" s="135" t="s">
        <v>5823</v>
      </c>
      <c r="H398" s="177" t="s">
        <v>7074</v>
      </c>
      <c r="I398" s="135">
        <v>101.20233</v>
      </c>
      <c r="J398" s="137" t="s">
        <v>7075</v>
      </c>
      <c r="K398" s="135">
        <v>101.25379</v>
      </c>
      <c r="L398" s="135" t="s">
        <v>7076</v>
      </c>
      <c r="M398" s="136">
        <v>220</v>
      </c>
      <c r="N398" s="139">
        <v>45230.458333333328</v>
      </c>
    </row>
    <row r="399" spans="1:14" ht="20.25" customHeight="1">
      <c r="A399" s="136">
        <v>1456</v>
      </c>
      <c r="B399" s="135" t="s">
        <v>7077</v>
      </c>
      <c r="C399" s="135" t="s">
        <v>7078</v>
      </c>
      <c r="D399" s="135" t="s">
        <v>7073</v>
      </c>
      <c r="E399" s="135" t="s">
        <v>5730</v>
      </c>
      <c r="F399" s="138">
        <v>6652230000</v>
      </c>
      <c r="G399" s="135" t="s">
        <v>5823</v>
      </c>
      <c r="H399" s="177" t="s">
        <v>7079</v>
      </c>
      <c r="I399" s="135">
        <v>99.559479999999994</v>
      </c>
      <c r="J399" s="137" t="s">
        <v>7080</v>
      </c>
      <c r="K399" s="135">
        <v>99.559600000000003</v>
      </c>
      <c r="L399" s="135" t="s">
        <v>7081</v>
      </c>
      <c r="M399" s="136">
        <v>283</v>
      </c>
      <c r="N399" s="139">
        <v>45230.458333333328</v>
      </c>
    </row>
    <row r="400" spans="1:14" ht="20.25" customHeight="1">
      <c r="A400" s="136">
        <v>1455</v>
      </c>
      <c r="B400" s="135" t="s">
        <v>7082</v>
      </c>
      <c r="C400" s="135" t="s">
        <v>7083</v>
      </c>
      <c r="D400" s="135" t="s">
        <v>7073</v>
      </c>
      <c r="E400" s="135" t="s">
        <v>5711</v>
      </c>
      <c r="F400" s="138">
        <v>9683980000</v>
      </c>
      <c r="G400" s="135" t="s">
        <v>5823</v>
      </c>
      <c r="H400" s="177" t="s">
        <v>7084</v>
      </c>
      <c r="I400" s="135">
        <v>99.836359999999999</v>
      </c>
      <c r="J400" s="137" t="s">
        <v>7085</v>
      </c>
      <c r="K400" s="135">
        <v>99.840990000000005</v>
      </c>
      <c r="L400" s="135" t="s">
        <v>7086</v>
      </c>
      <c r="M400" s="136">
        <v>217</v>
      </c>
      <c r="N400" s="139">
        <v>45230.458333333328</v>
      </c>
    </row>
    <row r="401" spans="1:14" ht="20.25" customHeight="1">
      <c r="A401" s="136">
        <v>1453</v>
      </c>
      <c r="B401" s="135" t="s">
        <v>7087</v>
      </c>
      <c r="C401" s="135" t="s">
        <v>7088</v>
      </c>
      <c r="D401" s="135" t="s">
        <v>5713</v>
      </c>
      <c r="E401" s="135" t="s">
        <v>5709</v>
      </c>
      <c r="F401" s="138">
        <v>914363000</v>
      </c>
      <c r="G401" s="135" t="s">
        <v>5837</v>
      </c>
      <c r="H401" s="177" t="s">
        <v>7089</v>
      </c>
      <c r="I401" s="135">
        <v>99.984520000000003</v>
      </c>
      <c r="J401" s="137" t="s">
        <v>7090</v>
      </c>
      <c r="K401" s="135">
        <v>99.988479999999996</v>
      </c>
      <c r="L401" s="135" t="s">
        <v>5581</v>
      </c>
      <c r="M401" s="136">
        <v>627</v>
      </c>
      <c r="N401" s="139">
        <v>45230.4375</v>
      </c>
    </row>
    <row r="402" spans="1:14" ht="20.25" customHeight="1">
      <c r="A402" s="136">
        <v>1452</v>
      </c>
      <c r="B402" s="135" t="s">
        <v>7091</v>
      </c>
      <c r="C402" s="135" t="s">
        <v>889</v>
      </c>
      <c r="D402" s="135" t="s">
        <v>5713</v>
      </c>
      <c r="E402" s="135" t="s">
        <v>5709</v>
      </c>
      <c r="F402" s="138">
        <v>842694000</v>
      </c>
      <c r="G402" s="135" t="s">
        <v>6178</v>
      </c>
      <c r="H402" s="177" t="s">
        <v>7092</v>
      </c>
      <c r="I402" s="135">
        <v>99.274500000000003</v>
      </c>
      <c r="J402" s="137" t="s">
        <v>7093</v>
      </c>
      <c r="K402" s="135">
        <v>99.276799999999994</v>
      </c>
      <c r="L402" s="135" t="s">
        <v>2983</v>
      </c>
      <c r="M402" s="136">
        <v>831</v>
      </c>
      <c r="N402" s="139">
        <v>45229.458333333328</v>
      </c>
    </row>
    <row r="403" spans="1:14" ht="20.25" customHeight="1">
      <c r="A403" s="136">
        <v>1451</v>
      </c>
      <c r="B403" s="135" t="s">
        <v>7094</v>
      </c>
      <c r="C403" s="135" t="s">
        <v>883</v>
      </c>
      <c r="D403" s="135" t="s">
        <v>5713</v>
      </c>
      <c r="E403" s="135" t="s">
        <v>5709</v>
      </c>
      <c r="F403" s="138">
        <v>859936000</v>
      </c>
      <c r="G403" s="135" t="s">
        <v>636</v>
      </c>
      <c r="H403" s="177" t="s">
        <v>7095</v>
      </c>
      <c r="I403" s="135">
        <v>100.95</v>
      </c>
      <c r="J403" s="137" t="s">
        <v>7096</v>
      </c>
      <c r="K403" s="135">
        <v>100.96053999999999</v>
      </c>
      <c r="L403" s="135" t="s">
        <v>2985</v>
      </c>
      <c r="M403" s="136">
        <v>846</v>
      </c>
      <c r="N403" s="139">
        <v>45226.541666666672</v>
      </c>
    </row>
    <row r="404" spans="1:14" ht="20.25" customHeight="1">
      <c r="A404" s="136">
        <v>1449</v>
      </c>
      <c r="B404" s="135" t="s">
        <v>7097</v>
      </c>
      <c r="C404" s="135" t="s">
        <v>5617</v>
      </c>
      <c r="D404" s="135" t="s">
        <v>5713</v>
      </c>
      <c r="E404" s="135" t="s">
        <v>5709</v>
      </c>
      <c r="F404" s="138">
        <v>2130981000</v>
      </c>
      <c r="G404" s="135" t="s">
        <v>5714</v>
      </c>
      <c r="H404" s="177" t="s">
        <v>7098</v>
      </c>
      <c r="I404" s="135">
        <v>98.161249999999995</v>
      </c>
      <c r="J404" s="137" t="s">
        <v>7099</v>
      </c>
      <c r="K404" s="135">
        <v>98.330699999999993</v>
      </c>
      <c r="L404" s="135" t="s">
        <v>2895</v>
      </c>
      <c r="M404" s="136">
        <v>747</v>
      </c>
      <c r="N404" s="139">
        <v>45226.458333333328</v>
      </c>
    </row>
    <row r="405" spans="1:14" ht="20.25" customHeight="1">
      <c r="A405" s="136">
        <v>1445</v>
      </c>
      <c r="B405" s="135" t="s">
        <v>7100</v>
      </c>
      <c r="C405" s="135" t="s">
        <v>7101</v>
      </c>
      <c r="D405" s="135" t="s">
        <v>7073</v>
      </c>
      <c r="E405" s="135" t="s">
        <v>5709</v>
      </c>
      <c r="F405" s="138">
        <v>1471538000</v>
      </c>
      <c r="G405" s="135" t="s">
        <v>353</v>
      </c>
      <c r="H405" s="177" t="s">
        <v>7102</v>
      </c>
      <c r="I405" s="135">
        <v>99.842250000000007</v>
      </c>
      <c r="J405" s="137" t="s">
        <v>7103</v>
      </c>
      <c r="K405" s="135">
        <v>99.847399999999993</v>
      </c>
      <c r="L405" s="135" t="s">
        <v>7104</v>
      </c>
      <c r="M405" s="136">
        <v>351</v>
      </c>
      <c r="N405" s="139">
        <v>45225.625</v>
      </c>
    </row>
    <row r="406" spans="1:14" ht="20.25" customHeight="1">
      <c r="A406" s="136">
        <v>1444</v>
      </c>
      <c r="B406" s="135" t="s">
        <v>7105</v>
      </c>
      <c r="C406" s="135" t="s">
        <v>7106</v>
      </c>
      <c r="D406" s="135" t="s">
        <v>5713</v>
      </c>
      <c r="E406" s="135" t="s">
        <v>5709</v>
      </c>
      <c r="F406" s="138">
        <v>3553299000</v>
      </c>
      <c r="G406" s="135" t="s">
        <v>5820</v>
      </c>
      <c r="H406" s="177" t="s">
        <v>7107</v>
      </c>
      <c r="I406" s="135">
        <v>99.574020000000004</v>
      </c>
      <c r="J406" s="137" t="s">
        <v>7108</v>
      </c>
      <c r="K406" s="135">
        <v>99.579800000000006</v>
      </c>
      <c r="L406" s="135" t="s">
        <v>7109</v>
      </c>
      <c r="M406" s="136">
        <v>505</v>
      </c>
      <c r="N406" s="139">
        <v>45225.590277777781</v>
      </c>
    </row>
    <row r="407" spans="1:14" ht="20.25" customHeight="1">
      <c r="A407" s="136">
        <v>1442</v>
      </c>
      <c r="B407" s="135" t="s">
        <v>7110</v>
      </c>
      <c r="C407" s="135" t="s">
        <v>744</v>
      </c>
      <c r="D407" s="135" t="s">
        <v>7111</v>
      </c>
      <c r="E407" s="135" t="s">
        <v>5709</v>
      </c>
      <c r="F407" s="138">
        <v>1244191000</v>
      </c>
      <c r="G407" s="135" t="s">
        <v>367</v>
      </c>
      <c r="H407" s="177" t="s">
        <v>7112</v>
      </c>
      <c r="I407" s="135">
        <v>99.416250000000005</v>
      </c>
      <c r="J407" s="137" t="s">
        <v>7113</v>
      </c>
      <c r="K407" s="135">
        <v>99.418629999999993</v>
      </c>
      <c r="L407" s="135" t="s">
        <v>1441</v>
      </c>
      <c r="M407" s="136">
        <v>817</v>
      </c>
      <c r="N407" s="139">
        <v>45224.458333333328</v>
      </c>
    </row>
    <row r="408" spans="1:14" ht="20.25" customHeight="1">
      <c r="A408" s="136">
        <v>1437</v>
      </c>
      <c r="B408" s="135" t="s">
        <v>7114</v>
      </c>
      <c r="C408" s="135" t="s">
        <v>732</v>
      </c>
      <c r="D408" s="135" t="s">
        <v>5713</v>
      </c>
      <c r="E408" s="135" t="s">
        <v>5709</v>
      </c>
      <c r="F408" s="138">
        <v>1388882000</v>
      </c>
      <c r="G408" s="135" t="s">
        <v>442</v>
      </c>
      <c r="H408" s="177" t="s">
        <v>7115</v>
      </c>
      <c r="I408" s="135">
        <v>99.482500000000002</v>
      </c>
      <c r="J408" s="137" t="s">
        <v>7116</v>
      </c>
      <c r="K408" s="135">
        <v>99.484099999999998</v>
      </c>
      <c r="L408" s="135" t="s">
        <v>2987</v>
      </c>
      <c r="M408" s="136">
        <v>799</v>
      </c>
      <c r="N408" s="139">
        <v>45223.458333333328</v>
      </c>
    </row>
    <row r="409" spans="1:14" ht="20.25" customHeight="1">
      <c r="A409" s="136">
        <v>1435</v>
      </c>
      <c r="B409" s="135" t="s">
        <v>7117</v>
      </c>
      <c r="C409" s="135" t="s">
        <v>7118</v>
      </c>
      <c r="D409" s="135" t="s">
        <v>5871</v>
      </c>
      <c r="E409" s="135" t="s">
        <v>5709</v>
      </c>
      <c r="F409" s="138">
        <v>560000000</v>
      </c>
      <c r="G409" s="135" t="s">
        <v>7119</v>
      </c>
      <c r="H409" s="177" t="s">
        <v>7120</v>
      </c>
      <c r="I409" s="135">
        <v>100.30925000000001</v>
      </c>
      <c r="J409" s="137" t="s">
        <v>7121</v>
      </c>
      <c r="K409" s="135">
        <v>100.31061</v>
      </c>
      <c r="L409" s="135" t="s">
        <v>7122</v>
      </c>
      <c r="M409" s="136">
        <v>748</v>
      </c>
      <c r="N409" s="139">
        <v>45222.458333333328</v>
      </c>
    </row>
    <row r="410" spans="1:14" ht="20.25" customHeight="1">
      <c r="A410" s="136">
        <v>1434</v>
      </c>
      <c r="B410" s="135" t="s">
        <v>7123</v>
      </c>
      <c r="C410" s="135" t="s">
        <v>7124</v>
      </c>
      <c r="D410" s="135" t="s">
        <v>5713</v>
      </c>
      <c r="E410" s="135" t="s">
        <v>5709</v>
      </c>
      <c r="F410" s="138">
        <v>0</v>
      </c>
      <c r="G410" s="135" t="s">
        <v>5504</v>
      </c>
      <c r="H410" s="177">
        <v>0</v>
      </c>
      <c r="I410" s="135"/>
      <c r="J410" s="137"/>
      <c r="K410" s="135"/>
      <c r="L410" s="135" t="s">
        <v>5838</v>
      </c>
      <c r="M410" s="136"/>
      <c r="N410" s="139">
        <v>45222.458333333328</v>
      </c>
    </row>
    <row r="411" spans="1:14" ht="20.25" customHeight="1">
      <c r="A411" s="136">
        <v>1431</v>
      </c>
      <c r="B411" s="135" t="s">
        <v>7125</v>
      </c>
      <c r="C411" s="135" t="s">
        <v>810</v>
      </c>
      <c r="D411" s="135" t="s">
        <v>5713</v>
      </c>
      <c r="E411" s="135" t="s">
        <v>5709</v>
      </c>
      <c r="F411" s="138">
        <v>2322402000</v>
      </c>
      <c r="G411" s="135" t="s">
        <v>545</v>
      </c>
      <c r="H411" s="177" t="s">
        <v>7126</v>
      </c>
      <c r="I411" s="135">
        <v>99.983999999999995</v>
      </c>
      <c r="J411" s="137" t="s">
        <v>7127</v>
      </c>
      <c r="K411" s="135">
        <v>99.987099999999998</v>
      </c>
      <c r="L411" s="135" t="s">
        <v>1478</v>
      </c>
      <c r="M411" s="136">
        <v>787</v>
      </c>
      <c r="N411" s="139">
        <v>45216.458333333328</v>
      </c>
    </row>
    <row r="412" spans="1:14" ht="20.25" customHeight="1">
      <c r="A412" s="136">
        <v>1429</v>
      </c>
      <c r="B412" s="135" t="s">
        <v>7128</v>
      </c>
      <c r="C412" s="135" t="s">
        <v>812</v>
      </c>
      <c r="D412" s="135" t="s">
        <v>6149</v>
      </c>
      <c r="E412" s="135" t="s">
        <v>5709</v>
      </c>
      <c r="F412" s="138">
        <v>655711000</v>
      </c>
      <c r="G412" s="135" t="s">
        <v>364</v>
      </c>
      <c r="H412" s="177" t="s">
        <v>7129</v>
      </c>
      <c r="I412" s="135">
        <v>100.6835</v>
      </c>
      <c r="J412" s="137" t="s">
        <v>7130</v>
      </c>
      <c r="K412" s="135">
        <v>100.68547</v>
      </c>
      <c r="L412" s="135" t="s">
        <v>1332</v>
      </c>
      <c r="M412" s="136">
        <v>841</v>
      </c>
      <c r="N412" s="139">
        <v>45215.458333333328</v>
      </c>
    </row>
    <row r="413" spans="1:14" ht="20.25" customHeight="1">
      <c r="A413" s="136">
        <v>1428</v>
      </c>
      <c r="B413" s="135" t="s">
        <v>7131</v>
      </c>
      <c r="C413" s="135" t="s">
        <v>803</v>
      </c>
      <c r="D413" s="135" t="s">
        <v>5713</v>
      </c>
      <c r="E413" s="135" t="s">
        <v>5709</v>
      </c>
      <c r="F413" s="138">
        <v>1270790000</v>
      </c>
      <c r="G413" s="135" t="s">
        <v>479</v>
      </c>
      <c r="H413" s="177" t="s">
        <v>7132</v>
      </c>
      <c r="I413" s="135">
        <v>100.13975000000001</v>
      </c>
      <c r="J413" s="137" t="s">
        <v>7133</v>
      </c>
      <c r="K413" s="135">
        <v>100.14066</v>
      </c>
      <c r="L413" s="135" t="s">
        <v>1479</v>
      </c>
      <c r="M413" s="136">
        <v>818</v>
      </c>
      <c r="N413" s="139">
        <v>45215.458333333328</v>
      </c>
    </row>
    <row r="414" spans="1:14" ht="20.25" customHeight="1">
      <c r="A414" s="136">
        <v>1422</v>
      </c>
      <c r="B414" s="135" t="s">
        <v>7134</v>
      </c>
      <c r="C414" s="135" t="s">
        <v>834</v>
      </c>
      <c r="D414" s="135" t="s">
        <v>5713</v>
      </c>
      <c r="E414" s="135" t="s">
        <v>5709</v>
      </c>
      <c r="F414" s="138">
        <v>2203603960</v>
      </c>
      <c r="G414" s="135" t="s">
        <v>420</v>
      </c>
      <c r="H414" s="177" t="s">
        <v>7135</v>
      </c>
      <c r="I414" s="135">
        <v>99.555250000000001</v>
      </c>
      <c r="J414" s="137" t="s">
        <v>7136</v>
      </c>
      <c r="K414" s="135">
        <v>99.557190000000006</v>
      </c>
      <c r="L414" s="135" t="s">
        <v>1481</v>
      </c>
      <c r="M414" s="136">
        <v>787</v>
      </c>
      <c r="N414" s="139">
        <v>45211.625</v>
      </c>
    </row>
    <row r="415" spans="1:14" ht="20.25" customHeight="1">
      <c r="A415" s="136">
        <v>1421</v>
      </c>
      <c r="B415" s="135" t="s">
        <v>7137</v>
      </c>
      <c r="C415" s="135" t="s">
        <v>740</v>
      </c>
      <c r="D415" s="135" t="s">
        <v>5713</v>
      </c>
      <c r="E415" s="135" t="s">
        <v>5709</v>
      </c>
      <c r="F415" s="138">
        <v>1060633000</v>
      </c>
      <c r="G415" s="135" t="s">
        <v>452</v>
      </c>
      <c r="H415" s="177" t="s">
        <v>7138</v>
      </c>
      <c r="I415" s="135">
        <v>99.936000000000007</v>
      </c>
      <c r="J415" s="137" t="s">
        <v>7139</v>
      </c>
      <c r="K415" s="135">
        <v>99.9375</v>
      </c>
      <c r="L415" s="135" t="s">
        <v>1483</v>
      </c>
      <c r="M415" s="136">
        <v>811</v>
      </c>
      <c r="N415" s="139">
        <v>45211.541666666672</v>
      </c>
    </row>
    <row r="416" spans="1:14" ht="20.25" customHeight="1">
      <c r="A416" s="136">
        <v>1420</v>
      </c>
      <c r="B416" s="135" t="s">
        <v>7140</v>
      </c>
      <c r="C416" s="135" t="s">
        <v>7141</v>
      </c>
      <c r="D416" s="135" t="s">
        <v>7142</v>
      </c>
      <c r="E416" s="135" t="s">
        <v>5711</v>
      </c>
      <c r="F416" s="138">
        <v>1167900000</v>
      </c>
      <c r="G416" s="135" t="s">
        <v>5502</v>
      </c>
      <c r="H416" s="177" t="s">
        <v>7143</v>
      </c>
      <c r="I416" s="135">
        <v>99.804000000000002</v>
      </c>
      <c r="J416" s="137" t="s">
        <v>7144</v>
      </c>
      <c r="K416" s="135">
        <v>99.826080000000005</v>
      </c>
      <c r="L416" s="135" t="s">
        <v>4245</v>
      </c>
      <c r="M416" s="136">
        <v>80</v>
      </c>
      <c r="N416" s="139">
        <v>45211.458333333328</v>
      </c>
    </row>
    <row r="417" spans="1:14" ht="20.25" customHeight="1">
      <c r="A417" s="136">
        <v>1419</v>
      </c>
      <c r="B417" s="135" t="s">
        <v>7145</v>
      </c>
      <c r="C417" s="135" t="s">
        <v>818</v>
      </c>
      <c r="D417" s="135" t="s">
        <v>7146</v>
      </c>
      <c r="E417" s="135" t="s">
        <v>5709</v>
      </c>
      <c r="F417" s="138">
        <v>8737947210</v>
      </c>
      <c r="G417" s="135" t="s">
        <v>332</v>
      </c>
      <c r="H417" s="177" t="s">
        <v>7147</v>
      </c>
      <c r="I417" s="135">
        <v>100.727</v>
      </c>
      <c r="J417" s="137" t="s">
        <v>7148</v>
      </c>
      <c r="K417" s="135">
        <v>100.86999</v>
      </c>
      <c r="L417" s="135" t="s">
        <v>1890</v>
      </c>
      <c r="M417" s="136">
        <v>23</v>
      </c>
      <c r="N417" s="139">
        <v>45211.458333333328</v>
      </c>
    </row>
    <row r="418" spans="1:14" ht="20.25" customHeight="1">
      <c r="A418" s="136">
        <v>1418</v>
      </c>
      <c r="B418" s="135" t="s">
        <v>7149</v>
      </c>
      <c r="C418" s="135" t="s">
        <v>7150</v>
      </c>
      <c r="D418" s="135" t="s">
        <v>7067</v>
      </c>
      <c r="E418" s="135" t="s">
        <v>5709</v>
      </c>
      <c r="F418" s="138">
        <v>1322098000</v>
      </c>
      <c r="G418" s="135" t="s">
        <v>343</v>
      </c>
      <c r="H418" s="177" t="s">
        <v>7151</v>
      </c>
      <c r="I418" s="135">
        <v>99.212249999999997</v>
      </c>
      <c r="J418" s="137" t="s">
        <v>7152</v>
      </c>
      <c r="K418" s="135">
        <v>99.233099999999993</v>
      </c>
      <c r="L418" s="135" t="s">
        <v>7153</v>
      </c>
      <c r="M418" s="136">
        <v>502</v>
      </c>
      <c r="N418" s="139">
        <v>45210.5625</v>
      </c>
    </row>
    <row r="419" spans="1:14" ht="20.25" customHeight="1">
      <c r="A419" s="136">
        <v>1417</v>
      </c>
      <c r="B419" s="135" t="s">
        <v>7154</v>
      </c>
      <c r="C419" s="135" t="s">
        <v>786</v>
      </c>
      <c r="D419" s="135" t="s">
        <v>7155</v>
      </c>
      <c r="E419" s="135" t="s">
        <v>5709</v>
      </c>
      <c r="F419" s="138">
        <v>552871000</v>
      </c>
      <c r="G419" s="135" t="s">
        <v>481</v>
      </c>
      <c r="H419" s="177" t="s">
        <v>7156</v>
      </c>
      <c r="I419" s="135">
        <v>99.722750000000005</v>
      </c>
      <c r="J419" s="137" t="s">
        <v>7157</v>
      </c>
      <c r="K419" s="135">
        <v>99.726939999999999</v>
      </c>
      <c r="L419" s="135" t="s">
        <v>2967</v>
      </c>
      <c r="M419" s="136">
        <v>184</v>
      </c>
      <c r="N419" s="139">
        <v>45210.458333333328</v>
      </c>
    </row>
    <row r="420" spans="1:14" ht="20.25" customHeight="1">
      <c r="A420" s="136">
        <v>1410</v>
      </c>
      <c r="B420" s="135" t="s">
        <v>7158</v>
      </c>
      <c r="C420" s="135" t="s">
        <v>5614</v>
      </c>
      <c r="D420" s="135" t="s">
        <v>5713</v>
      </c>
      <c r="E420" s="135" t="s">
        <v>5709</v>
      </c>
      <c r="F420" s="138">
        <v>567633000</v>
      </c>
      <c r="G420" s="135" t="s">
        <v>5503</v>
      </c>
      <c r="H420" s="177" t="s">
        <v>7159</v>
      </c>
      <c r="I420" s="135">
        <v>100.033</v>
      </c>
      <c r="J420" s="137" t="s">
        <v>7160</v>
      </c>
      <c r="K420" s="135">
        <v>100.03478</v>
      </c>
      <c r="L420" s="135" t="s">
        <v>3236</v>
      </c>
      <c r="M420" s="136">
        <v>766</v>
      </c>
      <c r="N420" s="139">
        <v>45205.625</v>
      </c>
    </row>
    <row r="421" spans="1:14" ht="20.25" customHeight="1">
      <c r="A421" s="136">
        <v>1408</v>
      </c>
      <c r="B421" s="135" t="s">
        <v>7161</v>
      </c>
      <c r="C421" s="135" t="s">
        <v>833</v>
      </c>
      <c r="D421" s="135" t="s">
        <v>7162</v>
      </c>
      <c r="E421" s="135" t="s">
        <v>5709</v>
      </c>
      <c r="F421" s="138">
        <v>1343958000</v>
      </c>
      <c r="G421" s="135" t="s">
        <v>574</v>
      </c>
      <c r="H421" s="177" t="s">
        <v>7163</v>
      </c>
      <c r="I421" s="135">
        <v>99.191000000000003</v>
      </c>
      <c r="J421" s="137" t="s">
        <v>7164</v>
      </c>
      <c r="K421" s="135">
        <v>99.191220000000001</v>
      </c>
      <c r="L421" s="135" t="s">
        <v>2988</v>
      </c>
      <c r="M421" s="136">
        <v>794</v>
      </c>
      <c r="N421" s="139">
        <v>45205.458333333328</v>
      </c>
    </row>
    <row r="422" spans="1:14" ht="20.25" customHeight="1">
      <c r="A422" s="136">
        <v>1402</v>
      </c>
      <c r="B422" s="135" t="s">
        <v>7165</v>
      </c>
      <c r="C422" s="135" t="s">
        <v>846</v>
      </c>
      <c r="D422" s="135" t="s">
        <v>6339</v>
      </c>
      <c r="E422" s="135" t="s">
        <v>5709</v>
      </c>
      <c r="F422" s="138">
        <v>657400000</v>
      </c>
      <c r="G422" s="135" t="s">
        <v>507</v>
      </c>
      <c r="H422" s="177" t="s">
        <v>7166</v>
      </c>
      <c r="I422" s="135">
        <v>99.377499999999998</v>
      </c>
      <c r="J422" s="137" t="s">
        <v>7167</v>
      </c>
      <c r="K422" s="135">
        <v>99.383589999999998</v>
      </c>
      <c r="L422" s="135" t="s">
        <v>2989</v>
      </c>
      <c r="M422" s="136" t="s">
        <v>7168</v>
      </c>
      <c r="N422" s="139">
        <v>45204.625</v>
      </c>
    </row>
    <row r="423" spans="1:14" ht="20.25" customHeight="1">
      <c r="A423" s="136">
        <v>1399</v>
      </c>
      <c r="B423" s="135" t="s">
        <v>7169</v>
      </c>
      <c r="C423" s="135" t="s">
        <v>817</v>
      </c>
      <c r="D423" s="135" t="s">
        <v>5713</v>
      </c>
      <c r="E423" s="135" t="s">
        <v>5709</v>
      </c>
      <c r="F423" s="138">
        <v>4764665000</v>
      </c>
      <c r="G423" s="135" t="s">
        <v>501</v>
      </c>
      <c r="H423" s="177" t="s">
        <v>7170</v>
      </c>
      <c r="I423" s="135">
        <v>99.035250000000005</v>
      </c>
      <c r="J423" s="137" t="s">
        <v>7171</v>
      </c>
      <c r="K423" s="135">
        <v>99.056179999999998</v>
      </c>
      <c r="L423" s="135" t="s">
        <v>2994</v>
      </c>
      <c r="M423" s="136">
        <v>629</v>
      </c>
      <c r="N423" s="139">
        <v>45204.458333333328</v>
      </c>
    </row>
    <row r="424" spans="1:14" ht="20.25" customHeight="1">
      <c r="A424" s="136">
        <v>1397</v>
      </c>
      <c r="B424" s="135" t="s">
        <v>7172</v>
      </c>
      <c r="C424" s="135" t="s">
        <v>816</v>
      </c>
      <c r="D424" s="135" t="s">
        <v>5713</v>
      </c>
      <c r="E424" s="135" t="s">
        <v>5709</v>
      </c>
      <c r="F424" s="138">
        <v>922000000</v>
      </c>
      <c r="G424" s="135" t="s">
        <v>367</v>
      </c>
      <c r="H424" s="177" t="s">
        <v>7173</v>
      </c>
      <c r="I424" s="135">
        <v>100.74925</v>
      </c>
      <c r="J424" s="137" t="s">
        <v>7174</v>
      </c>
      <c r="K424" s="135">
        <v>100.75708</v>
      </c>
      <c r="L424" s="135" t="s">
        <v>1305</v>
      </c>
      <c r="M424" s="136">
        <v>858</v>
      </c>
      <c r="N424" s="139">
        <v>45204.458333333328</v>
      </c>
    </row>
    <row r="425" spans="1:14" ht="20.25" customHeight="1">
      <c r="A425" s="136">
        <v>1395</v>
      </c>
      <c r="B425" s="135" t="s">
        <v>7175</v>
      </c>
      <c r="C425" s="135" t="s">
        <v>837</v>
      </c>
      <c r="D425" s="135" t="s">
        <v>6683</v>
      </c>
      <c r="E425" s="135" t="s">
        <v>5709</v>
      </c>
      <c r="F425" s="138">
        <v>655611000</v>
      </c>
      <c r="G425" s="135" t="s">
        <v>474</v>
      </c>
      <c r="H425" s="177" t="s">
        <v>7176</v>
      </c>
      <c r="I425" s="135">
        <v>99.505250000000004</v>
      </c>
      <c r="J425" s="137" t="s">
        <v>7177</v>
      </c>
      <c r="K425" s="135">
        <v>99.506500000000003</v>
      </c>
      <c r="L425" s="135" t="s">
        <v>2834</v>
      </c>
      <c r="M425" s="136">
        <v>788</v>
      </c>
      <c r="N425" s="139">
        <v>45203.625</v>
      </c>
    </row>
    <row r="426" spans="1:14" ht="20.25" customHeight="1">
      <c r="A426" s="136">
        <v>1394</v>
      </c>
      <c r="B426" s="135" t="s">
        <v>7178</v>
      </c>
      <c r="C426" s="135" t="s">
        <v>750</v>
      </c>
      <c r="D426" s="135" t="s">
        <v>5713</v>
      </c>
      <c r="E426" s="135" t="s">
        <v>5709</v>
      </c>
      <c r="F426" s="138">
        <v>626945000</v>
      </c>
      <c r="G426" s="135" t="s">
        <v>373</v>
      </c>
      <c r="H426" s="177" t="s">
        <v>7179</v>
      </c>
      <c r="I426" s="135">
        <v>98.836500000000001</v>
      </c>
      <c r="J426" s="137" t="s">
        <v>7180</v>
      </c>
      <c r="K426" s="135">
        <v>98.838120000000004</v>
      </c>
      <c r="L426" s="135" t="s">
        <v>3061</v>
      </c>
      <c r="M426" s="136">
        <v>725</v>
      </c>
      <c r="N426" s="139">
        <v>45203.458333333328</v>
      </c>
    </row>
    <row r="427" spans="1:14" ht="20.25" customHeight="1">
      <c r="A427" s="136">
        <v>1392</v>
      </c>
      <c r="B427" s="135" t="s">
        <v>7181</v>
      </c>
      <c r="C427" s="135" t="s">
        <v>7182</v>
      </c>
      <c r="D427" s="135" t="s">
        <v>7183</v>
      </c>
      <c r="E427" s="135" t="s">
        <v>5711</v>
      </c>
      <c r="F427" s="138">
        <v>2098514000</v>
      </c>
      <c r="G427" s="135" t="s">
        <v>379</v>
      </c>
      <c r="H427" s="177" t="s">
        <v>7184</v>
      </c>
      <c r="I427" s="135">
        <v>99.635000000000005</v>
      </c>
      <c r="J427" s="137" t="s">
        <v>7185</v>
      </c>
      <c r="K427" s="135">
        <v>99.636499999999998</v>
      </c>
      <c r="L427" s="135" t="s">
        <v>3104</v>
      </c>
      <c r="M427" s="136" t="s">
        <v>7168</v>
      </c>
      <c r="N427" s="139">
        <v>45203.458333333328</v>
      </c>
    </row>
    <row r="428" spans="1:14" ht="20.25" customHeight="1">
      <c r="A428" s="136">
        <v>1391</v>
      </c>
      <c r="B428" s="135" t="s">
        <v>7186</v>
      </c>
      <c r="C428" s="135" t="s">
        <v>776</v>
      </c>
      <c r="D428" s="135" t="s">
        <v>5901</v>
      </c>
      <c r="E428" s="135" t="s">
        <v>5709</v>
      </c>
      <c r="F428" s="138">
        <v>939685000</v>
      </c>
      <c r="G428" s="135" t="s">
        <v>464</v>
      </c>
      <c r="H428" s="177" t="s">
        <v>7187</v>
      </c>
      <c r="I428" s="135">
        <v>99.463499999999996</v>
      </c>
      <c r="J428" s="137" t="s">
        <v>7188</v>
      </c>
      <c r="K428" s="135">
        <v>99.463809999999995</v>
      </c>
      <c r="L428" s="135" t="s">
        <v>2999</v>
      </c>
      <c r="M428" s="136" t="s">
        <v>7189</v>
      </c>
      <c r="N428" s="139">
        <v>45196.458333333328</v>
      </c>
    </row>
    <row r="429" spans="1:14" ht="20.25" customHeight="1">
      <c r="A429" s="136">
        <v>1390</v>
      </c>
      <c r="B429" s="135" t="s">
        <v>7190</v>
      </c>
      <c r="C429" s="135" t="s">
        <v>796</v>
      </c>
      <c r="D429" s="135" t="s">
        <v>5713</v>
      </c>
      <c r="E429" s="135" t="s">
        <v>5709</v>
      </c>
      <c r="F429" s="138">
        <v>688312000</v>
      </c>
      <c r="G429" s="135" t="s">
        <v>496</v>
      </c>
      <c r="H429" s="177" t="s">
        <v>7191</v>
      </c>
      <c r="I429" s="135">
        <v>98.572999999999993</v>
      </c>
      <c r="J429" s="137" t="s">
        <v>7192</v>
      </c>
      <c r="K429" s="135">
        <v>98.589780000000005</v>
      </c>
      <c r="L429" s="135" t="s">
        <v>1486</v>
      </c>
      <c r="M429" s="136">
        <v>815</v>
      </c>
      <c r="N429" s="139">
        <v>45196.458333333328</v>
      </c>
    </row>
    <row r="430" spans="1:14" ht="20.25" customHeight="1">
      <c r="A430" s="136">
        <v>1385</v>
      </c>
      <c r="B430" s="135" t="s">
        <v>7193</v>
      </c>
      <c r="C430" s="135" t="s">
        <v>773</v>
      </c>
      <c r="D430" s="135" t="s">
        <v>7194</v>
      </c>
      <c r="E430" s="135" t="s">
        <v>5709</v>
      </c>
      <c r="F430" s="138">
        <v>1272180000</v>
      </c>
      <c r="G430" s="135" t="s">
        <v>496</v>
      </c>
      <c r="H430" s="177" t="s">
        <v>7195</v>
      </c>
      <c r="I430" s="135">
        <v>100.191</v>
      </c>
      <c r="J430" s="137" t="s">
        <v>7196</v>
      </c>
      <c r="K430" s="135">
        <v>100.19609</v>
      </c>
      <c r="L430" s="135" t="s">
        <v>1487</v>
      </c>
      <c r="M430" s="136">
        <v>824</v>
      </c>
      <c r="N430" s="139">
        <v>45195.625</v>
      </c>
    </row>
    <row r="431" spans="1:14" ht="20.25" customHeight="1">
      <c r="A431" s="136">
        <v>1382</v>
      </c>
      <c r="B431" s="135" t="s">
        <v>7197</v>
      </c>
      <c r="C431" s="135" t="s">
        <v>768</v>
      </c>
      <c r="D431" s="135" t="s">
        <v>5713</v>
      </c>
      <c r="E431" s="135" t="s">
        <v>5709</v>
      </c>
      <c r="F431" s="138">
        <v>1678525000</v>
      </c>
      <c r="G431" s="135" t="s">
        <v>422</v>
      </c>
      <c r="H431" s="177" t="s">
        <v>7198</v>
      </c>
      <c r="I431" s="135">
        <v>98.829499999999996</v>
      </c>
      <c r="J431" s="137" t="s">
        <v>7199</v>
      </c>
      <c r="K431" s="135">
        <v>98.841189999999997</v>
      </c>
      <c r="L431" s="135" t="s">
        <v>3000</v>
      </c>
      <c r="M431" s="136">
        <v>779</v>
      </c>
      <c r="N431" s="139">
        <v>45195.458333333328</v>
      </c>
    </row>
    <row r="432" spans="1:14" ht="20.25" customHeight="1">
      <c r="A432" s="136">
        <v>1380</v>
      </c>
      <c r="B432" s="135" t="s">
        <v>7200</v>
      </c>
      <c r="C432" s="135" t="s">
        <v>1488</v>
      </c>
      <c r="D432" s="135" t="s">
        <v>5713</v>
      </c>
      <c r="E432" s="135" t="s">
        <v>5709</v>
      </c>
      <c r="F432" s="138">
        <v>3742362000</v>
      </c>
      <c r="G432" s="135" t="s">
        <v>5714</v>
      </c>
      <c r="H432" s="177" t="s">
        <v>7201</v>
      </c>
      <c r="I432" s="135">
        <v>99.457999999999998</v>
      </c>
      <c r="J432" s="137" t="s">
        <v>7202</v>
      </c>
      <c r="K432" s="135">
        <v>99.461100000000002</v>
      </c>
      <c r="L432" s="135" t="s">
        <v>1491</v>
      </c>
      <c r="M432" s="136">
        <v>697</v>
      </c>
      <c r="N432" s="139">
        <v>45195.458333333328</v>
      </c>
    </row>
    <row r="433" spans="1:14" ht="20.25" customHeight="1">
      <c r="A433" s="136">
        <v>1378</v>
      </c>
      <c r="B433" s="135" t="s">
        <v>7203</v>
      </c>
      <c r="C433" s="135" t="s">
        <v>830</v>
      </c>
      <c r="D433" s="135" t="s">
        <v>6486</v>
      </c>
      <c r="E433" s="135" t="s">
        <v>5709</v>
      </c>
      <c r="F433" s="138">
        <v>2215097000</v>
      </c>
      <c r="G433" s="135" t="s">
        <v>313</v>
      </c>
      <c r="H433" s="177" t="s">
        <v>7204</v>
      </c>
      <c r="I433" s="135">
        <v>100.771</v>
      </c>
      <c r="J433" s="137" t="s">
        <v>7205</v>
      </c>
      <c r="K433" s="135">
        <v>100.78301</v>
      </c>
      <c r="L433" s="135" t="s">
        <v>1429</v>
      </c>
      <c r="M433" s="136">
        <v>168</v>
      </c>
      <c r="N433" s="139">
        <v>45194.625</v>
      </c>
    </row>
    <row r="434" spans="1:14" ht="20.25" customHeight="1">
      <c r="A434" s="136">
        <v>1376</v>
      </c>
      <c r="B434" s="135" t="s">
        <v>7206</v>
      </c>
      <c r="C434" s="135" t="s">
        <v>836</v>
      </c>
      <c r="D434" s="135" t="s">
        <v>5901</v>
      </c>
      <c r="E434" s="135" t="s">
        <v>5709</v>
      </c>
      <c r="F434" s="138">
        <v>635998000</v>
      </c>
      <c r="G434" s="135" t="s">
        <v>579</v>
      </c>
      <c r="H434" s="177" t="s">
        <v>7207</v>
      </c>
      <c r="I434" s="135">
        <v>99.139250000000004</v>
      </c>
      <c r="J434" s="137" t="s">
        <v>7208</v>
      </c>
      <c r="K434" s="135">
        <v>99.143789999999996</v>
      </c>
      <c r="L434" s="135" t="s">
        <v>3002</v>
      </c>
      <c r="M434" s="136" t="s">
        <v>7209</v>
      </c>
      <c r="N434" s="139">
        <v>45194.458333333328</v>
      </c>
    </row>
    <row r="435" spans="1:14" ht="20.25" customHeight="1">
      <c r="A435" s="136">
        <v>1374</v>
      </c>
      <c r="B435" s="135" t="s">
        <v>7210</v>
      </c>
      <c r="C435" s="135" t="s">
        <v>789</v>
      </c>
      <c r="D435" s="135" t="s">
        <v>5713</v>
      </c>
      <c r="E435" s="135" t="s">
        <v>5709</v>
      </c>
      <c r="F435" s="138">
        <v>811879000</v>
      </c>
      <c r="G435" s="135" t="s">
        <v>516</v>
      </c>
      <c r="H435" s="177" t="s">
        <v>7211</v>
      </c>
      <c r="I435" s="135">
        <v>99.453749999999999</v>
      </c>
      <c r="J435" s="137" t="s">
        <v>7212</v>
      </c>
      <c r="K435" s="135">
        <v>99.455910000000003</v>
      </c>
      <c r="L435" s="135" t="s">
        <v>1497</v>
      </c>
      <c r="M435" s="136">
        <v>779</v>
      </c>
      <c r="N435" s="139">
        <v>45191.458333333328</v>
      </c>
    </row>
    <row r="436" spans="1:14" ht="20.25" customHeight="1">
      <c r="A436" s="136">
        <v>1373</v>
      </c>
      <c r="B436" s="135" t="s">
        <v>7213</v>
      </c>
      <c r="C436" s="135" t="s">
        <v>1492</v>
      </c>
      <c r="D436" s="135" t="s">
        <v>5713</v>
      </c>
      <c r="E436" s="135" t="s">
        <v>5709</v>
      </c>
      <c r="F436" s="138">
        <v>3571449000</v>
      </c>
      <c r="G436" s="135" t="s">
        <v>5714</v>
      </c>
      <c r="H436" s="177" t="s">
        <v>7214</v>
      </c>
      <c r="I436" s="135">
        <v>99.780749999999998</v>
      </c>
      <c r="J436" s="137" t="s">
        <v>7215</v>
      </c>
      <c r="K436" s="135">
        <v>99.783010000000004</v>
      </c>
      <c r="L436" s="135" t="s">
        <v>1495</v>
      </c>
      <c r="M436" s="136">
        <v>664</v>
      </c>
      <c r="N436" s="139">
        <v>45191.458333333328</v>
      </c>
    </row>
    <row r="437" spans="1:14" ht="20.25" customHeight="1">
      <c r="A437" s="136">
        <v>1371</v>
      </c>
      <c r="B437" s="135" t="s">
        <v>7216</v>
      </c>
      <c r="C437" s="135" t="s">
        <v>784</v>
      </c>
      <c r="D437" s="135" t="s">
        <v>7217</v>
      </c>
      <c r="E437" s="135" t="s">
        <v>5709</v>
      </c>
      <c r="F437" s="138">
        <v>1118887000</v>
      </c>
      <c r="G437" s="135" t="s">
        <v>343</v>
      </c>
      <c r="H437" s="177" t="s">
        <v>7218</v>
      </c>
      <c r="I437" s="135">
        <v>101.15325</v>
      </c>
      <c r="J437" s="137" t="s">
        <v>7219</v>
      </c>
      <c r="K437" s="135">
        <v>101.1996</v>
      </c>
      <c r="L437" s="135" t="s">
        <v>7220</v>
      </c>
      <c r="M437" s="136">
        <v>175</v>
      </c>
      <c r="N437" s="139">
        <v>45190.625</v>
      </c>
    </row>
    <row r="438" spans="1:14" ht="20.25" customHeight="1">
      <c r="A438" s="136">
        <v>1370</v>
      </c>
      <c r="B438" s="135" t="s">
        <v>7221</v>
      </c>
      <c r="C438" s="135" t="s">
        <v>819</v>
      </c>
      <c r="D438" s="135" t="s">
        <v>7222</v>
      </c>
      <c r="E438" s="135" t="s">
        <v>5709</v>
      </c>
      <c r="F438" s="138">
        <v>961917000</v>
      </c>
      <c r="G438" s="135" t="s">
        <v>557</v>
      </c>
      <c r="H438" s="177" t="s">
        <v>7223</v>
      </c>
      <c r="I438" s="135">
        <v>100.48075</v>
      </c>
      <c r="J438" s="137" t="s">
        <v>7224</v>
      </c>
      <c r="K438" s="135">
        <v>100.49266</v>
      </c>
      <c r="L438" s="135" t="s">
        <v>3064</v>
      </c>
      <c r="M438" s="136">
        <v>109</v>
      </c>
      <c r="N438" s="139">
        <v>45190.458333333328</v>
      </c>
    </row>
    <row r="439" spans="1:14" ht="20.25" customHeight="1">
      <c r="A439" s="136">
        <v>1369</v>
      </c>
      <c r="B439" s="135" t="s">
        <v>7225</v>
      </c>
      <c r="C439" s="135" t="s">
        <v>5618</v>
      </c>
      <c r="D439" s="135" t="s">
        <v>7226</v>
      </c>
      <c r="E439" s="135" t="s">
        <v>5709</v>
      </c>
      <c r="F439" s="138">
        <v>3053912000</v>
      </c>
      <c r="G439" s="135" t="s">
        <v>324</v>
      </c>
      <c r="H439" s="177" t="s">
        <v>7227</v>
      </c>
      <c r="I439" s="135">
        <v>100.06175</v>
      </c>
      <c r="J439" s="137" t="s">
        <v>7228</v>
      </c>
      <c r="K439" s="135">
        <v>100.06797</v>
      </c>
      <c r="L439" s="135" t="s">
        <v>5619</v>
      </c>
      <c r="M439" s="136">
        <v>261</v>
      </c>
      <c r="N439" s="139">
        <v>45190.458333333328</v>
      </c>
    </row>
    <row r="440" spans="1:14" ht="20.25" customHeight="1">
      <c r="A440" s="136">
        <v>1368</v>
      </c>
      <c r="B440" s="135" t="s">
        <v>7229</v>
      </c>
      <c r="C440" s="135" t="s">
        <v>1502</v>
      </c>
      <c r="D440" s="135" t="s">
        <v>6149</v>
      </c>
      <c r="E440" s="135" t="s">
        <v>5709</v>
      </c>
      <c r="F440" s="138">
        <v>717553000</v>
      </c>
      <c r="G440" s="135" t="s">
        <v>5502</v>
      </c>
      <c r="H440" s="177" t="s">
        <v>7230</v>
      </c>
      <c r="I440" s="135">
        <v>100.25125</v>
      </c>
      <c r="J440" s="137" t="s">
        <v>7231</v>
      </c>
      <c r="K440" s="135">
        <v>100.25399</v>
      </c>
      <c r="L440" s="135" t="s">
        <v>1315</v>
      </c>
      <c r="M440" s="136">
        <v>598</v>
      </c>
      <c r="N440" s="139">
        <v>45189.458333333328</v>
      </c>
    </row>
    <row r="441" spans="1:14" ht="20.25" customHeight="1">
      <c r="A441" s="136">
        <v>1365</v>
      </c>
      <c r="B441" s="135" t="s">
        <v>7232</v>
      </c>
      <c r="C441" s="135" t="s">
        <v>820</v>
      </c>
      <c r="D441" s="135" t="s">
        <v>7233</v>
      </c>
      <c r="E441" s="135" t="s">
        <v>5709</v>
      </c>
      <c r="F441" s="138">
        <v>4611337320</v>
      </c>
      <c r="G441" s="135" t="s">
        <v>332</v>
      </c>
      <c r="H441" s="177" t="s">
        <v>7234</v>
      </c>
      <c r="I441" s="135">
        <v>99.352999999999994</v>
      </c>
      <c r="J441" s="137" t="s">
        <v>7235</v>
      </c>
      <c r="K441" s="135">
        <v>99.566680000000005</v>
      </c>
      <c r="L441" s="135" t="s">
        <v>3542</v>
      </c>
      <c r="M441" s="136">
        <v>33</v>
      </c>
      <c r="N441" s="139">
        <v>45189.458333333328</v>
      </c>
    </row>
    <row r="442" spans="1:14" ht="20.25" customHeight="1">
      <c r="A442" s="136">
        <v>1364</v>
      </c>
      <c r="B442" s="135" t="s">
        <v>7236</v>
      </c>
      <c r="C442" s="135" t="s">
        <v>1498</v>
      </c>
      <c r="D442" s="135" t="s">
        <v>5713</v>
      </c>
      <c r="E442" s="135" t="s">
        <v>5711</v>
      </c>
      <c r="F442" s="138">
        <v>12687760000</v>
      </c>
      <c r="G442" s="135" t="s">
        <v>5714</v>
      </c>
      <c r="H442" s="177" t="s">
        <v>7237</v>
      </c>
      <c r="I442" s="135">
        <v>99.833749999999995</v>
      </c>
      <c r="J442" s="137" t="s">
        <v>7238</v>
      </c>
      <c r="K442" s="135">
        <v>100</v>
      </c>
      <c r="L442" s="135" t="s">
        <v>1501</v>
      </c>
      <c r="M442" s="136">
        <v>446</v>
      </c>
      <c r="N442" s="139">
        <v>45189.458333333328</v>
      </c>
    </row>
    <row r="443" spans="1:14" ht="20.25" customHeight="1">
      <c r="A443" s="136">
        <v>1361</v>
      </c>
      <c r="B443" s="135" t="s">
        <v>7239</v>
      </c>
      <c r="C443" s="135" t="s">
        <v>1505</v>
      </c>
      <c r="D443" s="135" t="s">
        <v>7240</v>
      </c>
      <c r="E443" s="135" t="s">
        <v>5709</v>
      </c>
      <c r="F443" s="138">
        <v>653060000</v>
      </c>
      <c r="G443" s="135" t="s">
        <v>5502</v>
      </c>
      <c r="H443" s="177" t="s">
        <v>7241</v>
      </c>
      <c r="I443" s="135">
        <v>99.464250000000007</v>
      </c>
      <c r="J443" s="137" t="s">
        <v>7242</v>
      </c>
      <c r="K443" s="135">
        <v>99.464489999999998</v>
      </c>
      <c r="L443" s="135" t="s">
        <v>1507</v>
      </c>
      <c r="M443" s="136">
        <v>553</v>
      </c>
      <c r="N443" s="139">
        <v>45188.458333333328</v>
      </c>
    </row>
    <row r="444" spans="1:14" ht="20.25" customHeight="1">
      <c r="A444" s="136">
        <v>1357</v>
      </c>
      <c r="B444" s="135" t="s">
        <v>7243</v>
      </c>
      <c r="C444" s="135" t="s">
        <v>736</v>
      </c>
      <c r="D444" s="135" t="s">
        <v>6057</v>
      </c>
      <c r="E444" s="135" t="s">
        <v>5709</v>
      </c>
      <c r="F444" s="138">
        <v>2850604000</v>
      </c>
      <c r="G444" s="135" t="s">
        <v>324</v>
      </c>
      <c r="H444" s="177" t="s">
        <v>7244</v>
      </c>
      <c r="I444" s="135">
        <v>100.8815</v>
      </c>
      <c r="J444" s="137" t="s">
        <v>7245</v>
      </c>
      <c r="K444" s="135">
        <v>100.91401999999999</v>
      </c>
      <c r="L444" s="135" t="s">
        <v>3764</v>
      </c>
      <c r="M444" s="136">
        <v>316</v>
      </c>
      <c r="N444" s="139">
        <v>45187.458333333328</v>
      </c>
    </row>
    <row r="445" spans="1:14" ht="20.25" customHeight="1">
      <c r="A445" s="136">
        <v>1351</v>
      </c>
      <c r="B445" s="135" t="s">
        <v>7246</v>
      </c>
      <c r="C445" s="135" t="s">
        <v>856</v>
      </c>
      <c r="D445" s="135" t="s">
        <v>6987</v>
      </c>
      <c r="E445" s="135" t="s">
        <v>5709</v>
      </c>
      <c r="F445" s="138">
        <v>643790000</v>
      </c>
      <c r="G445" s="135" t="s">
        <v>313</v>
      </c>
      <c r="H445" s="177" t="s">
        <v>7247</v>
      </c>
      <c r="I445" s="135">
        <v>99.896500000000003</v>
      </c>
      <c r="J445" s="137" t="s">
        <v>7248</v>
      </c>
      <c r="K445" s="135">
        <v>99.897300000000001</v>
      </c>
      <c r="L445" s="135" t="s">
        <v>3007</v>
      </c>
      <c r="M445" s="136">
        <v>251</v>
      </c>
      <c r="N445" s="139">
        <v>45183.458333333328</v>
      </c>
    </row>
    <row r="446" spans="1:14" ht="20.25" customHeight="1">
      <c r="A446" s="136">
        <v>1349</v>
      </c>
      <c r="B446" s="135" t="s">
        <v>7249</v>
      </c>
      <c r="C446" s="135" t="s">
        <v>802</v>
      </c>
      <c r="D446" s="135" t="s">
        <v>7250</v>
      </c>
      <c r="E446" s="135" t="s">
        <v>5709</v>
      </c>
      <c r="F446" s="138">
        <v>606749000</v>
      </c>
      <c r="G446" s="135" t="s">
        <v>535</v>
      </c>
      <c r="H446" s="177" t="s">
        <v>7251</v>
      </c>
      <c r="I446" s="135">
        <v>100.53874999999999</v>
      </c>
      <c r="J446" s="137" t="s">
        <v>7252</v>
      </c>
      <c r="K446" s="135">
        <v>100.5428</v>
      </c>
      <c r="L446" s="135" t="s">
        <v>3011</v>
      </c>
      <c r="M446" s="136">
        <v>953</v>
      </c>
      <c r="N446" s="139">
        <v>45182.458333333328</v>
      </c>
    </row>
    <row r="447" spans="1:14" ht="20.25" customHeight="1">
      <c r="A447" s="136">
        <v>1348</v>
      </c>
      <c r="B447" s="135" t="s">
        <v>7253</v>
      </c>
      <c r="C447" s="135" t="s">
        <v>811</v>
      </c>
      <c r="D447" s="135" t="s">
        <v>7254</v>
      </c>
      <c r="E447" s="135" t="s">
        <v>5709</v>
      </c>
      <c r="F447" s="138">
        <v>692000000</v>
      </c>
      <c r="G447" s="135" t="s">
        <v>547</v>
      </c>
      <c r="H447" s="177" t="s">
        <v>7255</v>
      </c>
      <c r="I447" s="135">
        <v>100.52875</v>
      </c>
      <c r="J447" s="137" t="s">
        <v>7256</v>
      </c>
      <c r="K447" s="135">
        <v>100.53024000000001</v>
      </c>
      <c r="L447" s="135" t="s">
        <v>3009</v>
      </c>
      <c r="M447" s="136">
        <v>993</v>
      </c>
      <c r="N447" s="139">
        <v>45182.458333333328</v>
      </c>
    </row>
    <row r="448" spans="1:14" ht="20.25" customHeight="1">
      <c r="A448" s="136">
        <v>1347</v>
      </c>
      <c r="B448" s="135" t="s">
        <v>7257</v>
      </c>
      <c r="C448" s="135" t="s">
        <v>7258</v>
      </c>
      <c r="D448" s="135" t="s">
        <v>7067</v>
      </c>
      <c r="E448" s="135" t="s">
        <v>5709</v>
      </c>
      <c r="F448" s="138">
        <v>1297586000</v>
      </c>
      <c r="G448" s="135" t="s">
        <v>343</v>
      </c>
      <c r="H448" s="177" t="s">
        <v>7259</v>
      </c>
      <c r="I448" s="135">
        <v>101.95025</v>
      </c>
      <c r="J448" s="137" t="s">
        <v>7260</v>
      </c>
      <c r="K448" s="135">
        <v>102.10278</v>
      </c>
      <c r="L448" s="135" t="s">
        <v>3039</v>
      </c>
      <c r="M448" s="136">
        <v>527</v>
      </c>
      <c r="N448" s="139">
        <v>45181.5625</v>
      </c>
    </row>
    <row r="449" spans="1:14" ht="20.25" customHeight="1">
      <c r="A449" s="136">
        <v>1343</v>
      </c>
      <c r="B449" s="135" t="s">
        <v>7261</v>
      </c>
      <c r="C449" s="135" t="s">
        <v>7262</v>
      </c>
      <c r="D449" s="135" t="s">
        <v>7263</v>
      </c>
      <c r="E449" s="135" t="s">
        <v>5711</v>
      </c>
      <c r="F449" s="138">
        <v>1764501000</v>
      </c>
      <c r="G449" s="135" t="s">
        <v>319</v>
      </c>
      <c r="H449" s="177" t="s">
        <v>7264</v>
      </c>
      <c r="I449" s="135">
        <v>99.647750000000002</v>
      </c>
      <c r="J449" s="137" t="s">
        <v>7265</v>
      </c>
      <c r="K449" s="135">
        <v>99.648570000000007</v>
      </c>
      <c r="L449" s="135" t="s">
        <v>2001</v>
      </c>
      <c r="M449" s="136">
        <v>656</v>
      </c>
      <c r="N449" s="139">
        <v>45180.458333333328</v>
      </c>
    </row>
    <row r="450" spans="1:14" ht="20.25" customHeight="1">
      <c r="A450" s="136">
        <v>1341</v>
      </c>
      <c r="B450" s="135" t="s">
        <v>7266</v>
      </c>
      <c r="C450" s="135" t="s">
        <v>835</v>
      </c>
      <c r="D450" s="135" t="s">
        <v>7267</v>
      </c>
      <c r="E450" s="135" t="s">
        <v>5709</v>
      </c>
      <c r="F450" s="138">
        <v>559755000</v>
      </c>
      <c r="G450" s="135" t="s">
        <v>577</v>
      </c>
      <c r="H450" s="177" t="s">
        <v>7268</v>
      </c>
      <c r="I450" s="135">
        <v>99.889499999999998</v>
      </c>
      <c r="J450" s="137" t="s">
        <v>7269</v>
      </c>
      <c r="K450" s="135">
        <v>99.890010000000004</v>
      </c>
      <c r="L450" s="135" t="s">
        <v>3013</v>
      </c>
      <c r="M450" s="136">
        <v>975</v>
      </c>
      <c r="N450" s="139">
        <v>45177.458333333328</v>
      </c>
    </row>
    <row r="451" spans="1:14" ht="20.25" customHeight="1">
      <c r="A451" s="136">
        <v>1340</v>
      </c>
      <c r="B451" s="135" t="s">
        <v>7270</v>
      </c>
      <c r="C451" s="135" t="s">
        <v>7271</v>
      </c>
      <c r="D451" s="135" t="s">
        <v>7272</v>
      </c>
      <c r="E451" s="135" t="s">
        <v>5711</v>
      </c>
      <c r="F451" s="138">
        <v>10084635000</v>
      </c>
      <c r="G451" s="135" t="s">
        <v>343</v>
      </c>
      <c r="H451" s="177" t="s">
        <v>7273</v>
      </c>
      <c r="I451" s="135">
        <v>99.069249999999997</v>
      </c>
      <c r="J451" s="137" t="s">
        <v>7274</v>
      </c>
      <c r="K451" s="135">
        <v>99.070790000000002</v>
      </c>
      <c r="L451" s="135" t="s">
        <v>7275</v>
      </c>
      <c r="M451" s="136">
        <v>166</v>
      </c>
      <c r="N451" s="139">
        <v>45176.5625</v>
      </c>
    </row>
    <row r="452" spans="1:14" ht="20.25" customHeight="1">
      <c r="A452" s="136">
        <v>1339</v>
      </c>
      <c r="B452" s="135" t="s">
        <v>7276</v>
      </c>
      <c r="C452" s="135" t="s">
        <v>809</v>
      </c>
      <c r="D452" s="135" t="s">
        <v>5713</v>
      </c>
      <c r="E452" s="135" t="s">
        <v>5709</v>
      </c>
      <c r="F452" s="138">
        <v>863496000</v>
      </c>
      <c r="G452" s="135" t="s">
        <v>543</v>
      </c>
      <c r="H452" s="177" t="s">
        <v>7277</v>
      </c>
      <c r="I452" s="135">
        <v>99.780749999999998</v>
      </c>
      <c r="J452" s="137" t="s">
        <v>7278</v>
      </c>
      <c r="K452" s="135">
        <v>99.781999999999996</v>
      </c>
      <c r="L452" s="135" t="s">
        <v>1512</v>
      </c>
      <c r="M452" s="136">
        <v>781</v>
      </c>
      <c r="N452" s="139">
        <v>45176.458333333328</v>
      </c>
    </row>
    <row r="453" spans="1:14" ht="20.25" customHeight="1">
      <c r="A453" s="136">
        <v>1338</v>
      </c>
      <c r="B453" s="135" t="s">
        <v>7279</v>
      </c>
      <c r="C453" s="135" t="s">
        <v>843</v>
      </c>
      <c r="D453" s="135" t="s">
        <v>7280</v>
      </c>
      <c r="E453" s="135" t="s">
        <v>5709</v>
      </c>
      <c r="F453" s="138">
        <v>766024000</v>
      </c>
      <c r="G453" s="135" t="s">
        <v>343</v>
      </c>
      <c r="H453" s="177" t="s">
        <v>7281</v>
      </c>
      <c r="I453" s="135">
        <v>99.683000000000007</v>
      </c>
      <c r="J453" s="137" t="s">
        <v>7282</v>
      </c>
      <c r="K453" s="135">
        <v>99.684290000000004</v>
      </c>
      <c r="L453" s="135" t="s">
        <v>3014</v>
      </c>
      <c r="M453" s="136">
        <v>580</v>
      </c>
      <c r="N453" s="139">
        <v>45176.458333333328</v>
      </c>
    </row>
    <row r="454" spans="1:14" ht="20.25" customHeight="1">
      <c r="A454" s="136">
        <v>1327</v>
      </c>
      <c r="B454" s="135" t="s">
        <v>7283</v>
      </c>
      <c r="C454" s="135" t="s">
        <v>7284</v>
      </c>
      <c r="D454" s="135" t="s">
        <v>7263</v>
      </c>
      <c r="E454" s="135" t="s">
        <v>5711</v>
      </c>
      <c r="F454" s="138">
        <v>2242333610</v>
      </c>
      <c r="G454" s="135" t="s">
        <v>456</v>
      </c>
      <c r="H454" s="177" t="s">
        <v>7285</v>
      </c>
      <c r="I454" s="135">
        <v>100.077</v>
      </c>
      <c r="J454" s="137" t="s">
        <v>7286</v>
      </c>
      <c r="K454" s="135">
        <v>100.0853</v>
      </c>
      <c r="L454" s="135" t="s">
        <v>1556</v>
      </c>
      <c r="M454" s="136">
        <v>619</v>
      </c>
      <c r="N454" s="139">
        <v>45175.458333333328</v>
      </c>
    </row>
    <row r="455" spans="1:14" ht="20.25" customHeight="1">
      <c r="A455" s="136">
        <v>1325</v>
      </c>
      <c r="B455" s="135" t="s">
        <v>7287</v>
      </c>
      <c r="C455" s="135" t="s">
        <v>7288</v>
      </c>
      <c r="D455" s="135" t="s">
        <v>6296</v>
      </c>
      <c r="E455" s="135" t="s">
        <v>5711</v>
      </c>
      <c r="F455" s="138">
        <v>1774155000</v>
      </c>
      <c r="G455" s="135" t="s">
        <v>326</v>
      </c>
      <c r="H455" s="177" t="s">
        <v>7289</v>
      </c>
      <c r="I455" s="135">
        <v>100.0445</v>
      </c>
      <c r="J455" s="137" t="s">
        <v>7290</v>
      </c>
      <c r="K455" s="135">
        <v>100.0672</v>
      </c>
      <c r="L455" s="135" t="s">
        <v>1628</v>
      </c>
      <c r="M455" s="136">
        <v>328</v>
      </c>
      <c r="N455" s="139">
        <v>45174.625</v>
      </c>
    </row>
    <row r="456" spans="1:14" ht="20.25" customHeight="1">
      <c r="A456" s="136">
        <v>1324</v>
      </c>
      <c r="B456" s="135" t="s">
        <v>7291</v>
      </c>
      <c r="C456" s="135" t="s">
        <v>7292</v>
      </c>
      <c r="D456" s="135" t="s">
        <v>6296</v>
      </c>
      <c r="E456" s="135" t="s">
        <v>5711</v>
      </c>
      <c r="F456" s="138">
        <v>2292515000</v>
      </c>
      <c r="G456" s="135" t="s">
        <v>326</v>
      </c>
      <c r="H456" s="177" t="s">
        <v>7293</v>
      </c>
      <c r="I456" s="135">
        <v>100.197</v>
      </c>
      <c r="J456" s="137" t="s">
        <v>7294</v>
      </c>
      <c r="K456" s="135">
        <v>100.19831000000001</v>
      </c>
      <c r="L456" s="135" t="s">
        <v>7295</v>
      </c>
      <c r="M456" s="136">
        <v>293</v>
      </c>
      <c r="N456" s="139">
        <v>45174.625</v>
      </c>
    </row>
    <row r="457" spans="1:14" ht="20.25" customHeight="1">
      <c r="A457" s="136">
        <v>1323</v>
      </c>
      <c r="B457" s="135" t="s">
        <v>7296</v>
      </c>
      <c r="C457" s="135" t="s">
        <v>7297</v>
      </c>
      <c r="D457" s="135" t="s">
        <v>6296</v>
      </c>
      <c r="E457" s="135" t="s">
        <v>5711</v>
      </c>
      <c r="F457" s="138">
        <v>1806267000</v>
      </c>
      <c r="G457" s="135" t="s">
        <v>326</v>
      </c>
      <c r="H457" s="177" t="s">
        <v>7298</v>
      </c>
      <c r="I457" s="135">
        <v>99.501000000000005</v>
      </c>
      <c r="J457" s="137" t="s">
        <v>7299</v>
      </c>
      <c r="K457" s="135">
        <v>99.520390000000006</v>
      </c>
      <c r="L457" s="135" t="s">
        <v>3184</v>
      </c>
      <c r="M457" s="136">
        <v>325</v>
      </c>
      <c r="N457" s="139">
        <v>45174.625</v>
      </c>
    </row>
    <row r="458" spans="1:14" ht="20.25" customHeight="1">
      <c r="A458" s="136">
        <v>1322</v>
      </c>
      <c r="B458" s="135" t="s">
        <v>7300</v>
      </c>
      <c r="C458" s="135" t="s">
        <v>7301</v>
      </c>
      <c r="D458" s="135" t="s">
        <v>7302</v>
      </c>
      <c r="E458" s="135" t="s">
        <v>5711</v>
      </c>
      <c r="F458" s="138">
        <v>1323487000</v>
      </c>
      <c r="G458" s="135" t="s">
        <v>343</v>
      </c>
      <c r="H458" s="177" t="s">
        <v>7303</v>
      </c>
      <c r="I458" s="135">
        <v>98.957250000000002</v>
      </c>
      <c r="J458" s="137" t="s">
        <v>7304</v>
      </c>
      <c r="K458" s="135">
        <v>98.961500000000001</v>
      </c>
      <c r="L458" s="135" t="s">
        <v>2813</v>
      </c>
      <c r="M458" s="136">
        <v>84</v>
      </c>
      <c r="N458" s="139">
        <v>45174.625</v>
      </c>
    </row>
    <row r="459" spans="1:14" ht="20.25" customHeight="1">
      <c r="A459" s="136">
        <v>1319</v>
      </c>
      <c r="B459" s="135" t="s">
        <v>7305</v>
      </c>
      <c r="C459" s="135" t="s">
        <v>7306</v>
      </c>
      <c r="D459" s="135" t="s">
        <v>6296</v>
      </c>
      <c r="E459" s="135" t="s">
        <v>5711</v>
      </c>
      <c r="F459" s="138">
        <v>1559141000</v>
      </c>
      <c r="G459" s="135" t="s">
        <v>326</v>
      </c>
      <c r="H459" s="177" t="s">
        <v>7307</v>
      </c>
      <c r="I459" s="135">
        <v>101.01175000000001</v>
      </c>
      <c r="J459" s="137" t="s">
        <v>7308</v>
      </c>
      <c r="K459" s="135">
        <v>101.02186</v>
      </c>
      <c r="L459" s="135" t="s">
        <v>7309</v>
      </c>
      <c r="M459" s="136">
        <v>332</v>
      </c>
      <c r="N459" s="139">
        <v>45174.458333333328</v>
      </c>
    </row>
    <row r="460" spans="1:14" ht="20.25" customHeight="1">
      <c r="A460" s="136">
        <v>1313</v>
      </c>
      <c r="B460" s="135" t="s">
        <v>7310</v>
      </c>
      <c r="C460" s="135" t="s">
        <v>7311</v>
      </c>
      <c r="D460" s="135" t="s">
        <v>7312</v>
      </c>
      <c r="E460" s="135" t="s">
        <v>5709</v>
      </c>
      <c r="F460" s="138">
        <v>1135753920</v>
      </c>
      <c r="G460" s="135" t="s">
        <v>6579</v>
      </c>
      <c r="H460" s="177" t="s">
        <v>7313</v>
      </c>
      <c r="I460" s="135">
        <v>99.997349999999997</v>
      </c>
      <c r="J460" s="137" t="s">
        <v>7314</v>
      </c>
      <c r="K460" s="135">
        <v>100.0022</v>
      </c>
      <c r="L460" s="135" t="s">
        <v>7315</v>
      </c>
      <c r="M460" s="136">
        <v>624</v>
      </c>
      <c r="N460" s="139">
        <v>45174.458333333328</v>
      </c>
    </row>
    <row r="461" spans="1:14" ht="20.25" customHeight="1">
      <c r="A461" s="136">
        <v>1307</v>
      </c>
      <c r="B461" s="135" t="s">
        <v>7317</v>
      </c>
      <c r="C461" s="135" t="s">
        <v>7318</v>
      </c>
      <c r="D461" s="135" t="s">
        <v>7319</v>
      </c>
      <c r="E461" s="135" t="s">
        <v>5709</v>
      </c>
      <c r="F461" s="138">
        <v>1299486270</v>
      </c>
      <c r="G461" s="135" t="s">
        <v>6579</v>
      </c>
      <c r="H461" s="177" t="s">
        <v>7320</v>
      </c>
      <c r="I461" s="135">
        <v>100.25534</v>
      </c>
      <c r="J461" s="137" t="s">
        <v>7321</v>
      </c>
      <c r="K461" s="135">
        <v>100.25830000000001</v>
      </c>
      <c r="L461" s="135" t="s">
        <v>3046</v>
      </c>
      <c r="M461" s="136">
        <v>597</v>
      </c>
      <c r="N461" s="139">
        <v>45170.4375</v>
      </c>
    </row>
    <row r="462" spans="1:14" ht="20.25" customHeight="1">
      <c r="A462" s="136">
        <v>1303</v>
      </c>
      <c r="B462" s="135" t="s">
        <v>7322</v>
      </c>
      <c r="C462" s="135" t="s">
        <v>7323</v>
      </c>
      <c r="D462" s="135" t="s">
        <v>5901</v>
      </c>
      <c r="E462" s="135" t="s">
        <v>5711</v>
      </c>
      <c r="F462" s="138">
        <v>1544150000</v>
      </c>
      <c r="G462" s="135" t="s">
        <v>367</v>
      </c>
      <c r="H462" s="177" t="s">
        <v>7324</v>
      </c>
      <c r="I462" s="135">
        <v>100.703</v>
      </c>
      <c r="J462" s="137" t="s">
        <v>7325</v>
      </c>
      <c r="K462" s="135">
        <v>100.70329</v>
      </c>
      <c r="L462" s="135" t="s">
        <v>3551</v>
      </c>
      <c r="M462" s="136">
        <v>957</v>
      </c>
      <c r="N462" s="139">
        <v>45169.458333333328</v>
      </c>
    </row>
    <row r="463" spans="1:14" ht="20.25" customHeight="1">
      <c r="A463" s="136">
        <v>1295</v>
      </c>
      <c r="B463" s="135" t="s">
        <v>7326</v>
      </c>
      <c r="C463" s="135" t="s">
        <v>1517</v>
      </c>
      <c r="D463" s="135" t="s">
        <v>5713</v>
      </c>
      <c r="E463" s="135" t="s">
        <v>5709</v>
      </c>
      <c r="F463" s="138">
        <v>5356122000</v>
      </c>
      <c r="G463" s="135" t="s">
        <v>5714</v>
      </c>
      <c r="H463" s="177" t="s">
        <v>7327</v>
      </c>
      <c r="I463" s="135">
        <v>100.236</v>
      </c>
      <c r="J463" s="137" t="s">
        <v>7328</v>
      </c>
      <c r="K463" s="135">
        <v>100.23639</v>
      </c>
      <c r="L463" s="135" t="s">
        <v>1481</v>
      </c>
      <c r="M463" s="136">
        <v>515</v>
      </c>
      <c r="N463" s="139">
        <v>45169.458333333328</v>
      </c>
    </row>
    <row r="464" spans="1:14" ht="20.25" customHeight="1">
      <c r="A464" s="136">
        <v>1293</v>
      </c>
      <c r="B464" s="135" t="s">
        <v>7329</v>
      </c>
      <c r="C464" s="135" t="s">
        <v>795</v>
      </c>
      <c r="D464" s="135" t="s">
        <v>5713</v>
      </c>
      <c r="E464" s="135" t="s">
        <v>5709</v>
      </c>
      <c r="F464" s="138">
        <v>1353050000</v>
      </c>
      <c r="G464" s="135" t="s">
        <v>448</v>
      </c>
      <c r="H464" s="177" t="s">
        <v>7330</v>
      </c>
      <c r="I464" s="135">
        <v>99.804749999999999</v>
      </c>
      <c r="J464" s="137" t="s">
        <v>7331</v>
      </c>
      <c r="K464" s="135">
        <v>99.811000000000007</v>
      </c>
      <c r="L464" s="135" t="s">
        <v>1520</v>
      </c>
      <c r="M464" s="136">
        <v>808</v>
      </c>
      <c r="N464" s="139">
        <v>45168.625</v>
      </c>
    </row>
    <row r="465" spans="1:14" ht="20.25" customHeight="1">
      <c r="A465" s="136">
        <v>1292</v>
      </c>
      <c r="B465" s="135" t="s">
        <v>7332</v>
      </c>
      <c r="C465" s="135" t="s">
        <v>7333</v>
      </c>
      <c r="D465" s="135" t="s">
        <v>7334</v>
      </c>
      <c r="E465" s="135" t="s">
        <v>5733</v>
      </c>
      <c r="F465" s="138">
        <v>620588100</v>
      </c>
      <c r="G465" s="135" t="s">
        <v>5736</v>
      </c>
      <c r="H465" s="177" t="s">
        <v>7335</v>
      </c>
      <c r="I465" s="135">
        <v>100.05072</v>
      </c>
      <c r="J465" s="137" t="s">
        <v>7336</v>
      </c>
      <c r="K465" s="135">
        <v>100.0527</v>
      </c>
      <c r="L465" s="135" t="s">
        <v>7337</v>
      </c>
      <c r="M465" s="136">
        <v>910</v>
      </c>
      <c r="N465" s="139">
        <v>45168.583333333328</v>
      </c>
    </row>
    <row r="466" spans="1:14" ht="20.25" customHeight="1">
      <c r="A466" s="136">
        <v>1291</v>
      </c>
      <c r="B466" s="135" t="s">
        <v>7338</v>
      </c>
      <c r="C466" s="135" t="s">
        <v>778</v>
      </c>
      <c r="D466" s="135" t="s">
        <v>5901</v>
      </c>
      <c r="E466" s="135" t="s">
        <v>5709</v>
      </c>
      <c r="F466" s="138">
        <v>613866000</v>
      </c>
      <c r="G466" s="135" t="s">
        <v>319</v>
      </c>
      <c r="H466" s="177" t="s">
        <v>7339</v>
      </c>
      <c r="I466" s="135">
        <v>101.131</v>
      </c>
      <c r="J466" s="137" t="s">
        <v>7340</v>
      </c>
      <c r="K466" s="135">
        <v>101.13209000000001</v>
      </c>
      <c r="L466" s="135" t="s">
        <v>3020</v>
      </c>
      <c r="M466" s="136" t="s">
        <v>7341</v>
      </c>
      <c r="N466" s="139">
        <v>45168.458333333328</v>
      </c>
    </row>
    <row r="467" spans="1:14" ht="20.25" customHeight="1">
      <c r="A467" s="136">
        <v>1289</v>
      </c>
      <c r="B467" s="135" t="s">
        <v>7342</v>
      </c>
      <c r="C467" s="135" t="s">
        <v>737</v>
      </c>
      <c r="D467" s="135" t="s">
        <v>5713</v>
      </c>
      <c r="E467" s="135" t="s">
        <v>5709</v>
      </c>
      <c r="F467" s="138">
        <v>1775848000</v>
      </c>
      <c r="G467" s="135" t="s">
        <v>448</v>
      </c>
      <c r="H467" s="177" t="s">
        <v>7343</v>
      </c>
      <c r="I467" s="135">
        <v>99.331249999999997</v>
      </c>
      <c r="J467" s="137" t="s">
        <v>7344</v>
      </c>
      <c r="K467" s="135">
        <v>99.333380000000005</v>
      </c>
      <c r="L467" s="135" t="s">
        <v>1230</v>
      </c>
      <c r="M467" s="136">
        <v>792</v>
      </c>
      <c r="N467" s="139">
        <v>45168.458333333328</v>
      </c>
    </row>
    <row r="468" spans="1:14" ht="20.25" customHeight="1">
      <c r="A468" s="136">
        <v>1288</v>
      </c>
      <c r="B468" s="135" t="s">
        <v>7345</v>
      </c>
      <c r="C468" s="135" t="s">
        <v>823</v>
      </c>
      <c r="D468" s="135" t="s">
        <v>5713</v>
      </c>
      <c r="E468" s="135" t="s">
        <v>5709</v>
      </c>
      <c r="F468" s="138">
        <v>1168742000</v>
      </c>
      <c r="G468" s="135" t="s">
        <v>448</v>
      </c>
      <c r="H468" s="177" t="s">
        <v>7346</v>
      </c>
      <c r="I468" s="135">
        <v>99.980999999999995</v>
      </c>
      <c r="J468" s="137" t="s">
        <v>7347</v>
      </c>
      <c r="K468" s="135">
        <v>99.981800000000007</v>
      </c>
      <c r="L468" s="135" t="s">
        <v>3019</v>
      </c>
      <c r="M468" s="136">
        <v>808</v>
      </c>
      <c r="N468" s="139">
        <v>45168.458333333328</v>
      </c>
    </row>
    <row r="469" spans="1:14" ht="20.25" customHeight="1">
      <c r="A469" s="136">
        <v>1287</v>
      </c>
      <c r="B469" s="135" t="s">
        <v>7348</v>
      </c>
      <c r="C469" s="135" t="s">
        <v>822</v>
      </c>
      <c r="D469" s="135" t="s">
        <v>5713</v>
      </c>
      <c r="E469" s="135" t="s">
        <v>5709</v>
      </c>
      <c r="F469" s="138">
        <v>1393403000</v>
      </c>
      <c r="G469" s="135" t="s">
        <v>448</v>
      </c>
      <c r="H469" s="177" t="s">
        <v>7349</v>
      </c>
      <c r="I469" s="135">
        <v>99.209000000000003</v>
      </c>
      <c r="J469" s="137" t="s">
        <v>7350</v>
      </c>
      <c r="K469" s="135">
        <v>99.216300000000004</v>
      </c>
      <c r="L469" s="135" t="s">
        <v>1521</v>
      </c>
      <c r="M469" s="136">
        <v>797</v>
      </c>
      <c r="N469" s="139">
        <v>45168.458333333328</v>
      </c>
    </row>
    <row r="470" spans="1:14" ht="20.25" customHeight="1">
      <c r="A470" s="136">
        <v>1284</v>
      </c>
      <c r="B470" s="135" t="s">
        <v>7351</v>
      </c>
      <c r="C470" s="135" t="s">
        <v>832</v>
      </c>
      <c r="D470" s="135" t="s">
        <v>6268</v>
      </c>
      <c r="E470" s="135" t="s">
        <v>5709</v>
      </c>
      <c r="F470" s="138">
        <v>624686000</v>
      </c>
      <c r="G470" s="135" t="s">
        <v>7352</v>
      </c>
      <c r="H470" s="177" t="s">
        <v>7353</v>
      </c>
      <c r="I470" s="135">
        <v>100.97001</v>
      </c>
      <c r="J470" s="137" t="s">
        <v>7354</v>
      </c>
      <c r="K470" s="135">
        <v>100.97026</v>
      </c>
      <c r="L470" s="135" t="s">
        <v>1213</v>
      </c>
      <c r="M470" s="136">
        <v>840</v>
      </c>
      <c r="N470" s="139">
        <v>45167.458333333328</v>
      </c>
    </row>
    <row r="471" spans="1:14" ht="20.25" customHeight="1">
      <c r="A471" s="136">
        <v>1281</v>
      </c>
      <c r="B471" s="135" t="s">
        <v>7355</v>
      </c>
      <c r="C471" s="135" t="s">
        <v>840</v>
      </c>
      <c r="D471" s="135" t="s">
        <v>5901</v>
      </c>
      <c r="E471" s="135" t="s">
        <v>5709</v>
      </c>
      <c r="F471" s="138">
        <v>600937000</v>
      </c>
      <c r="G471" s="135" t="s">
        <v>464</v>
      </c>
      <c r="H471" s="177" t="s">
        <v>7356</v>
      </c>
      <c r="I471" s="135">
        <v>101.15875</v>
      </c>
      <c r="J471" s="137" t="s">
        <v>7357</v>
      </c>
      <c r="K471" s="135">
        <v>101.16379000000001</v>
      </c>
      <c r="L471" s="135" t="s">
        <v>3021</v>
      </c>
      <c r="M471" s="136" t="s">
        <v>7358</v>
      </c>
      <c r="N471" s="139">
        <v>45167.458333333328</v>
      </c>
    </row>
    <row r="472" spans="1:14" ht="20.25" customHeight="1">
      <c r="A472" s="136">
        <v>1280</v>
      </c>
      <c r="B472" s="135" t="s">
        <v>7359</v>
      </c>
      <c r="C472" s="135" t="s">
        <v>858</v>
      </c>
      <c r="D472" s="135" t="s">
        <v>5713</v>
      </c>
      <c r="E472" s="135" t="s">
        <v>5709</v>
      </c>
      <c r="F472" s="138">
        <v>1323488000</v>
      </c>
      <c r="G472" s="135" t="s">
        <v>442</v>
      </c>
      <c r="H472" s="177" t="s">
        <v>7360</v>
      </c>
      <c r="I472" s="135">
        <v>100.08074999999999</v>
      </c>
      <c r="J472" s="137" t="s">
        <v>7361</v>
      </c>
      <c r="K472" s="135">
        <v>100.0853</v>
      </c>
      <c r="L472" s="135" t="s">
        <v>3022</v>
      </c>
      <c r="M472" s="136">
        <v>780</v>
      </c>
      <c r="N472" s="139">
        <v>45163.458333333328</v>
      </c>
    </row>
    <row r="473" spans="1:14" ht="20.25" customHeight="1">
      <c r="A473" s="136">
        <v>1276</v>
      </c>
      <c r="B473" s="135" t="s">
        <v>7363</v>
      </c>
      <c r="C473" s="135" t="s">
        <v>855</v>
      </c>
      <c r="D473" s="135" t="s">
        <v>5901</v>
      </c>
      <c r="E473" s="135" t="s">
        <v>5709</v>
      </c>
      <c r="F473" s="138">
        <v>580990000</v>
      </c>
      <c r="G473" s="135" t="s">
        <v>367</v>
      </c>
      <c r="H473" s="177" t="s">
        <v>7364</v>
      </c>
      <c r="I473" s="135">
        <v>99.138000000000005</v>
      </c>
      <c r="J473" s="137" t="s">
        <v>7365</v>
      </c>
      <c r="K473" s="135">
        <v>99.142390000000006</v>
      </c>
      <c r="L473" s="135" t="s">
        <v>3782</v>
      </c>
      <c r="M473" s="136" t="s">
        <v>6851</v>
      </c>
      <c r="N473" s="139">
        <v>45162.458333333328</v>
      </c>
    </row>
    <row r="474" spans="1:14" ht="20.25" customHeight="1">
      <c r="A474" s="136">
        <v>1262</v>
      </c>
      <c r="B474" s="135" t="s">
        <v>7366</v>
      </c>
      <c r="C474" s="135" t="s">
        <v>7367</v>
      </c>
      <c r="D474" s="135" t="s">
        <v>6339</v>
      </c>
      <c r="E474" s="135" t="s">
        <v>5709</v>
      </c>
      <c r="F474" s="138">
        <v>676071000</v>
      </c>
      <c r="G474" s="135" t="s">
        <v>7368</v>
      </c>
      <c r="H474" s="177" t="s">
        <v>7369</v>
      </c>
      <c r="I474" s="135">
        <v>99.896439999999998</v>
      </c>
      <c r="J474" s="137" t="s">
        <v>7370</v>
      </c>
      <c r="K474" s="135">
        <v>99.897009999999995</v>
      </c>
      <c r="L474" s="135" t="s">
        <v>7371</v>
      </c>
      <c r="M474" s="136">
        <v>709</v>
      </c>
      <c r="N474" s="139">
        <v>45156.5</v>
      </c>
    </row>
    <row r="475" spans="1:14" ht="20.25" customHeight="1">
      <c r="A475" s="136">
        <v>1259</v>
      </c>
      <c r="B475" s="135" t="s">
        <v>7372</v>
      </c>
      <c r="C475" s="135" t="s">
        <v>5621</v>
      </c>
      <c r="D475" s="135" t="s">
        <v>5713</v>
      </c>
      <c r="E475" s="135" t="s">
        <v>5709</v>
      </c>
      <c r="F475" s="138">
        <v>6196233000</v>
      </c>
      <c r="G475" s="135" t="s">
        <v>5714</v>
      </c>
      <c r="H475" s="177" t="s">
        <v>7373</v>
      </c>
      <c r="I475" s="135">
        <v>99.667000000000002</v>
      </c>
      <c r="J475" s="137" t="s">
        <v>7374</v>
      </c>
      <c r="K475" s="135">
        <v>99.668999999999997</v>
      </c>
      <c r="L475" s="135" t="s">
        <v>3802</v>
      </c>
      <c r="M475" s="136">
        <v>399</v>
      </c>
      <c r="N475" s="139">
        <v>45156.458333333328</v>
      </c>
    </row>
    <row r="476" spans="1:14" ht="20.25" customHeight="1">
      <c r="A476" s="136">
        <v>1257</v>
      </c>
      <c r="B476" s="135" t="s">
        <v>7375</v>
      </c>
      <c r="C476" s="135" t="s">
        <v>848</v>
      </c>
      <c r="D476" s="135" t="s">
        <v>6149</v>
      </c>
      <c r="E476" s="135" t="s">
        <v>5709</v>
      </c>
      <c r="F476" s="138">
        <v>598092000</v>
      </c>
      <c r="G476" s="135" t="s">
        <v>343</v>
      </c>
      <c r="H476" s="177" t="s">
        <v>7376</v>
      </c>
      <c r="I476" s="135">
        <v>99.078000000000003</v>
      </c>
      <c r="J476" s="137" t="s">
        <v>7377</v>
      </c>
      <c r="K476" s="135">
        <v>99.085759999999993</v>
      </c>
      <c r="L476" s="135" t="s">
        <v>1475</v>
      </c>
      <c r="M476" s="136">
        <v>568</v>
      </c>
      <c r="N476" s="139">
        <v>45155.6875</v>
      </c>
    </row>
    <row r="477" spans="1:14" ht="20.25" customHeight="1">
      <c r="A477" s="136">
        <v>1256</v>
      </c>
      <c r="B477" s="135" t="s">
        <v>7378</v>
      </c>
      <c r="C477" s="135" t="s">
        <v>827</v>
      </c>
      <c r="D477" s="135" t="s">
        <v>7162</v>
      </c>
      <c r="E477" s="135" t="s">
        <v>5709</v>
      </c>
      <c r="F477" s="138">
        <v>845228000</v>
      </c>
      <c r="G477" s="135" t="s">
        <v>343</v>
      </c>
      <c r="H477" s="177" t="s">
        <v>7379</v>
      </c>
      <c r="I477" s="135">
        <v>100.1985</v>
      </c>
      <c r="J477" s="137" t="s">
        <v>7380</v>
      </c>
      <c r="K477" s="135">
        <v>100.20359000000001</v>
      </c>
      <c r="L477" s="135" t="s">
        <v>3031</v>
      </c>
      <c r="M477" s="136">
        <v>147</v>
      </c>
      <c r="N477" s="139">
        <v>45155.666666666672</v>
      </c>
    </row>
    <row r="478" spans="1:14" ht="20.25" customHeight="1">
      <c r="A478" s="136">
        <v>1252</v>
      </c>
      <c r="B478" s="135" t="s">
        <v>7381</v>
      </c>
      <c r="C478" s="135" t="s">
        <v>767</v>
      </c>
      <c r="D478" s="135" t="s">
        <v>7382</v>
      </c>
      <c r="E478" s="135" t="s">
        <v>5709</v>
      </c>
      <c r="F478" s="138">
        <v>624610000</v>
      </c>
      <c r="G478" s="135" t="s">
        <v>313</v>
      </c>
      <c r="H478" s="177" t="s">
        <v>7383</v>
      </c>
      <c r="I478" s="135">
        <v>101.057</v>
      </c>
      <c r="J478" s="137" t="s">
        <v>7384</v>
      </c>
      <c r="K478" s="135">
        <v>101.06259</v>
      </c>
      <c r="L478" s="135" t="s">
        <v>1524</v>
      </c>
      <c r="M478" s="136" t="s">
        <v>7385</v>
      </c>
      <c r="N478" s="139">
        <v>45155.458333333328</v>
      </c>
    </row>
    <row r="479" spans="1:14" ht="20.25" customHeight="1">
      <c r="A479" s="136">
        <v>1248</v>
      </c>
      <c r="B479" s="135" t="s">
        <v>7386</v>
      </c>
      <c r="C479" s="135" t="s">
        <v>842</v>
      </c>
      <c r="D479" s="135" t="s">
        <v>6414</v>
      </c>
      <c r="E479" s="135" t="s">
        <v>5709</v>
      </c>
      <c r="F479" s="138">
        <v>758439000</v>
      </c>
      <c r="G479" s="135" t="s">
        <v>501</v>
      </c>
      <c r="H479" s="177" t="s">
        <v>7387</v>
      </c>
      <c r="I479" s="135">
        <v>100.93025</v>
      </c>
      <c r="J479" s="137" t="s">
        <v>7388</v>
      </c>
      <c r="K479" s="135">
        <v>100.9332</v>
      </c>
      <c r="L479" s="135" t="s">
        <v>1527</v>
      </c>
      <c r="M479" s="136">
        <v>825</v>
      </c>
      <c r="N479" s="139">
        <v>45154.458333333328</v>
      </c>
    </row>
    <row r="480" spans="1:14" ht="20.25" customHeight="1">
      <c r="A480" s="136">
        <v>1247</v>
      </c>
      <c r="B480" s="135" t="s">
        <v>7389</v>
      </c>
      <c r="C480" s="135" t="s">
        <v>766</v>
      </c>
      <c r="D480" s="135" t="s">
        <v>7390</v>
      </c>
      <c r="E480" s="135" t="s">
        <v>5709</v>
      </c>
      <c r="F480" s="138">
        <v>813468000</v>
      </c>
      <c r="G480" s="135" t="s">
        <v>343</v>
      </c>
      <c r="H480" s="177" t="s">
        <v>7391</v>
      </c>
      <c r="I480" s="135">
        <v>99.2</v>
      </c>
      <c r="J480" s="137" t="s">
        <v>7392</v>
      </c>
      <c r="K480" s="135">
        <v>99.205389999999994</v>
      </c>
      <c r="L480" s="135" t="s">
        <v>1347</v>
      </c>
      <c r="M480" s="136">
        <v>652</v>
      </c>
      <c r="N480" s="139">
        <v>45154.458333333328</v>
      </c>
    </row>
    <row r="481" spans="1:14" ht="20.25" customHeight="1">
      <c r="A481" s="136">
        <v>1245</v>
      </c>
      <c r="B481" s="135" t="s">
        <v>7393</v>
      </c>
      <c r="C481" s="135" t="s">
        <v>829</v>
      </c>
      <c r="D481" s="135" t="s">
        <v>6969</v>
      </c>
      <c r="E481" s="135" t="s">
        <v>5709</v>
      </c>
      <c r="F481" s="138">
        <v>3195779000</v>
      </c>
      <c r="G481" s="135" t="s">
        <v>568</v>
      </c>
      <c r="H481" s="177" t="s">
        <v>7394</v>
      </c>
      <c r="I481" s="135">
        <v>99.3215</v>
      </c>
      <c r="J481" s="137" t="s">
        <v>7395</v>
      </c>
      <c r="K481" s="135">
        <v>99.322320000000005</v>
      </c>
      <c r="L481" s="135" t="s">
        <v>1398</v>
      </c>
      <c r="M481" s="136">
        <v>721</v>
      </c>
      <c r="N481" s="139">
        <v>45154.458333333328</v>
      </c>
    </row>
    <row r="482" spans="1:14" ht="20.25" customHeight="1">
      <c r="A482" s="136">
        <v>1244</v>
      </c>
      <c r="B482" s="135" t="s">
        <v>7396</v>
      </c>
      <c r="C482" s="135" t="s">
        <v>828</v>
      </c>
      <c r="D482" s="135" t="s">
        <v>7397</v>
      </c>
      <c r="E482" s="135" t="s">
        <v>5709</v>
      </c>
      <c r="F482" s="138">
        <v>1242340000</v>
      </c>
      <c r="G482" s="135" t="s">
        <v>367</v>
      </c>
      <c r="H482" s="177" t="s">
        <v>7398</v>
      </c>
      <c r="I482" s="135">
        <v>100.98775000000001</v>
      </c>
      <c r="J482" s="137" t="s">
        <v>7399</v>
      </c>
      <c r="K482" s="135">
        <v>100.98908</v>
      </c>
      <c r="L482" s="135" t="s">
        <v>1229</v>
      </c>
      <c r="M482" s="136">
        <v>773</v>
      </c>
      <c r="N482" s="139">
        <v>45154.458333333328</v>
      </c>
    </row>
    <row r="483" spans="1:14" ht="20.25" customHeight="1">
      <c r="A483" s="136">
        <v>1243</v>
      </c>
      <c r="B483" s="135" t="s">
        <v>7400</v>
      </c>
      <c r="C483" s="135" t="s">
        <v>847</v>
      </c>
      <c r="D483" s="135" t="s">
        <v>5901</v>
      </c>
      <c r="E483" s="135" t="s">
        <v>5709</v>
      </c>
      <c r="F483" s="138">
        <v>609608000</v>
      </c>
      <c r="G483" s="135" t="s">
        <v>592</v>
      </c>
      <c r="H483" s="177" t="s">
        <v>7401</v>
      </c>
      <c r="I483" s="135">
        <v>100.872</v>
      </c>
      <c r="J483" s="137" t="s">
        <v>7402</v>
      </c>
      <c r="K483" s="135">
        <v>100.87461</v>
      </c>
      <c r="L483" s="135" t="s">
        <v>1392</v>
      </c>
      <c r="M483" s="136" t="s">
        <v>7403</v>
      </c>
      <c r="N483" s="139">
        <v>45152.5</v>
      </c>
    </row>
    <row r="484" spans="1:14" ht="20.25" customHeight="1">
      <c r="A484" s="136">
        <v>1242</v>
      </c>
      <c r="B484" s="135" t="s">
        <v>7404</v>
      </c>
      <c r="C484" s="135" t="s">
        <v>7405</v>
      </c>
      <c r="D484" s="135" t="s">
        <v>5713</v>
      </c>
      <c r="E484" s="135" t="s">
        <v>5709</v>
      </c>
      <c r="F484" s="138">
        <v>958418000</v>
      </c>
      <c r="G484" s="135" t="s">
        <v>5726</v>
      </c>
      <c r="H484" s="177" t="s">
        <v>7406</v>
      </c>
      <c r="I484" s="135">
        <v>100.328</v>
      </c>
      <c r="J484" s="137" t="s">
        <v>7407</v>
      </c>
      <c r="K484" s="135">
        <v>100.33041</v>
      </c>
      <c r="L484" s="135" t="s">
        <v>1745</v>
      </c>
      <c r="M484" s="136">
        <v>639</v>
      </c>
      <c r="N484" s="139">
        <v>45149.4375</v>
      </c>
    </row>
    <row r="485" spans="1:14" ht="20.25" customHeight="1">
      <c r="A485" s="136">
        <v>1237</v>
      </c>
      <c r="B485" s="135" t="s">
        <v>7408</v>
      </c>
      <c r="C485" s="135" t="s">
        <v>857</v>
      </c>
      <c r="D485" s="135" t="s">
        <v>5713</v>
      </c>
      <c r="E485" s="135" t="s">
        <v>5709</v>
      </c>
      <c r="F485" s="138">
        <v>572219272</v>
      </c>
      <c r="G485" s="135" t="s">
        <v>521</v>
      </c>
      <c r="H485" s="177" t="s">
        <v>7409</v>
      </c>
      <c r="I485" s="135">
        <v>99.301000000000002</v>
      </c>
      <c r="J485" s="137" t="s">
        <v>7410</v>
      </c>
      <c r="K485" s="135">
        <v>99.307500000000005</v>
      </c>
      <c r="L485" s="135" t="s">
        <v>1530</v>
      </c>
      <c r="M485" s="136">
        <v>805</v>
      </c>
      <c r="N485" s="139">
        <v>45147.458333333328</v>
      </c>
    </row>
    <row r="486" spans="1:14" ht="20.25" customHeight="1">
      <c r="A486" s="136">
        <v>1223</v>
      </c>
      <c r="B486" s="135" t="s">
        <v>7411</v>
      </c>
      <c r="C486" s="135" t="s">
        <v>743</v>
      </c>
      <c r="D486" s="135" t="s">
        <v>6390</v>
      </c>
      <c r="E486" s="135" t="s">
        <v>5709</v>
      </c>
      <c r="F486" s="138">
        <v>666591000</v>
      </c>
      <c r="G486" s="135" t="s">
        <v>414</v>
      </c>
      <c r="H486" s="177" t="s">
        <v>7412</v>
      </c>
      <c r="I486" s="135">
        <v>99.774749999999997</v>
      </c>
      <c r="J486" s="137" t="s">
        <v>7413</v>
      </c>
      <c r="K486" s="135">
        <v>99.776309999999995</v>
      </c>
      <c r="L486" s="135" t="s">
        <v>3036</v>
      </c>
      <c r="M486" s="136" t="s">
        <v>6105</v>
      </c>
      <c r="N486" s="139">
        <v>45145.458333333328</v>
      </c>
    </row>
    <row r="487" spans="1:14" ht="20.25" customHeight="1">
      <c r="A487" s="136">
        <v>1220</v>
      </c>
      <c r="B487" s="135" t="s">
        <v>7414</v>
      </c>
      <c r="C487" s="135" t="s">
        <v>782</v>
      </c>
      <c r="D487" s="135" t="s">
        <v>7415</v>
      </c>
      <c r="E487" s="135" t="s">
        <v>5709</v>
      </c>
      <c r="F487" s="138">
        <v>645136000</v>
      </c>
      <c r="G487" s="135" t="s">
        <v>507</v>
      </c>
      <c r="H487" s="177" t="s">
        <v>7416</v>
      </c>
      <c r="I487" s="135">
        <v>99.283249999999995</v>
      </c>
      <c r="J487" s="137" t="s">
        <v>7417</v>
      </c>
      <c r="K487" s="135">
        <v>99.284700000000001</v>
      </c>
      <c r="L487" s="135" t="s">
        <v>1532</v>
      </c>
      <c r="M487" s="136">
        <v>969</v>
      </c>
      <c r="N487" s="139">
        <v>45141.625</v>
      </c>
    </row>
    <row r="488" spans="1:14" ht="20.25" customHeight="1">
      <c r="A488" s="136">
        <v>1219</v>
      </c>
      <c r="B488" s="135" t="s">
        <v>7418</v>
      </c>
      <c r="C488" s="135" t="s">
        <v>794</v>
      </c>
      <c r="D488" s="135" t="s">
        <v>5713</v>
      </c>
      <c r="E488" s="135" t="s">
        <v>5709</v>
      </c>
      <c r="F488" s="138">
        <v>6544500000</v>
      </c>
      <c r="G488" s="135" t="s">
        <v>524</v>
      </c>
      <c r="H488" s="177" t="s">
        <v>7419</v>
      </c>
      <c r="I488" s="135">
        <v>100.443</v>
      </c>
      <c r="J488" s="137" t="s">
        <v>7420</v>
      </c>
      <c r="K488" s="135">
        <v>100.4452</v>
      </c>
      <c r="L488" s="135" t="s">
        <v>1534</v>
      </c>
      <c r="M488" s="136">
        <v>461</v>
      </c>
      <c r="N488" s="139">
        <v>45141.458333333328</v>
      </c>
    </row>
    <row r="489" spans="1:14" ht="20.25" customHeight="1">
      <c r="A489" s="136">
        <v>1215</v>
      </c>
      <c r="B489" s="135" t="s">
        <v>7421</v>
      </c>
      <c r="C489" s="135" t="s">
        <v>861</v>
      </c>
      <c r="D489" s="135" t="s">
        <v>5925</v>
      </c>
      <c r="E489" s="135" t="s">
        <v>5709</v>
      </c>
      <c r="F489" s="138">
        <v>4224511000</v>
      </c>
      <c r="G489" s="135" t="s">
        <v>326</v>
      </c>
      <c r="H489" s="177" t="s">
        <v>7422</v>
      </c>
      <c r="I489" s="135">
        <v>99.206500000000005</v>
      </c>
      <c r="J489" s="137" t="s">
        <v>7423</v>
      </c>
      <c r="K489" s="135">
        <v>98.9101</v>
      </c>
      <c r="L489" s="135" t="s">
        <v>2885</v>
      </c>
      <c r="M489" s="136">
        <v>132</v>
      </c>
      <c r="N489" s="139">
        <v>45140.541666666672</v>
      </c>
    </row>
    <row r="490" spans="1:14" ht="20.25" customHeight="1">
      <c r="A490" s="136">
        <v>1214</v>
      </c>
      <c r="B490" s="135" t="s">
        <v>7424</v>
      </c>
      <c r="C490" s="135" t="s">
        <v>1535</v>
      </c>
      <c r="D490" s="135" t="s">
        <v>7263</v>
      </c>
      <c r="E490" s="135" t="s">
        <v>5709</v>
      </c>
      <c r="F490" s="138">
        <v>762344000</v>
      </c>
      <c r="G490" s="135" t="s">
        <v>5502</v>
      </c>
      <c r="H490" s="177" t="s">
        <v>7425</v>
      </c>
      <c r="I490" s="135">
        <v>100.4795</v>
      </c>
      <c r="J490" s="137" t="s">
        <v>7426</v>
      </c>
      <c r="K490" s="135">
        <v>100.4799</v>
      </c>
      <c r="L490" s="135" t="s">
        <v>1537</v>
      </c>
      <c r="M490" s="136">
        <v>562</v>
      </c>
      <c r="N490" s="139">
        <v>45140.458333333328</v>
      </c>
    </row>
    <row r="491" spans="1:14" ht="20.25" customHeight="1">
      <c r="A491" s="136">
        <v>1212</v>
      </c>
      <c r="B491" s="135" t="s">
        <v>7427</v>
      </c>
      <c r="C491" s="135" t="s">
        <v>791</v>
      </c>
      <c r="D491" s="135" t="s">
        <v>6061</v>
      </c>
      <c r="E491" s="135" t="s">
        <v>5709</v>
      </c>
      <c r="F491" s="138">
        <v>579216000</v>
      </c>
      <c r="G491" s="135" t="s">
        <v>519</v>
      </c>
      <c r="H491" s="177" t="s">
        <v>7428</v>
      </c>
      <c r="I491" s="135">
        <v>99.683260000000004</v>
      </c>
      <c r="J491" s="137" t="s">
        <v>7429</v>
      </c>
      <c r="K491" s="135">
        <v>99.685770000000005</v>
      </c>
      <c r="L491" s="135" t="s">
        <v>1344</v>
      </c>
      <c r="M491" s="136" t="s">
        <v>7362</v>
      </c>
      <c r="N491" s="139">
        <v>45139.75</v>
      </c>
    </row>
    <row r="492" spans="1:14" ht="20.25" customHeight="1">
      <c r="A492" s="136">
        <v>1210</v>
      </c>
      <c r="B492" s="135" t="s">
        <v>7430</v>
      </c>
      <c r="C492" s="135" t="s">
        <v>748</v>
      </c>
      <c r="D492" s="135" t="s">
        <v>5901</v>
      </c>
      <c r="E492" s="135" t="s">
        <v>5709</v>
      </c>
      <c r="F492" s="138">
        <v>656823000</v>
      </c>
      <c r="G492" s="135" t="s">
        <v>464</v>
      </c>
      <c r="H492" s="177" t="s">
        <v>7431</v>
      </c>
      <c r="I492" s="135">
        <v>100.62224999999999</v>
      </c>
      <c r="J492" s="137" t="s">
        <v>7432</v>
      </c>
      <c r="K492" s="135">
        <v>100.62439999999999</v>
      </c>
      <c r="L492" s="135" t="s">
        <v>3037</v>
      </c>
      <c r="M492" s="136" t="s">
        <v>7341</v>
      </c>
      <c r="N492" s="139">
        <v>45139.458333333328</v>
      </c>
    </row>
    <row r="493" spans="1:14" ht="20.25" customHeight="1">
      <c r="A493" s="136">
        <v>1208</v>
      </c>
      <c r="B493" s="135" t="s">
        <v>7433</v>
      </c>
      <c r="C493" s="135" t="s">
        <v>7434</v>
      </c>
      <c r="D493" s="135" t="s">
        <v>7302</v>
      </c>
      <c r="E493" s="135" t="s">
        <v>5711</v>
      </c>
      <c r="F493" s="138">
        <v>1529627000</v>
      </c>
      <c r="G493" s="135" t="s">
        <v>326</v>
      </c>
      <c r="H493" s="177" t="s">
        <v>7435</v>
      </c>
      <c r="I493" s="135">
        <v>100.19175</v>
      </c>
      <c r="J493" s="137" t="s">
        <v>7436</v>
      </c>
      <c r="K493" s="135">
        <v>100.1951</v>
      </c>
      <c r="L493" s="135" t="s">
        <v>7437</v>
      </c>
      <c r="M493" s="136">
        <v>190</v>
      </c>
      <c r="N493" s="139">
        <v>45139.458333333328</v>
      </c>
    </row>
    <row r="494" spans="1:14" ht="20.25" customHeight="1">
      <c r="A494" s="136">
        <v>1206</v>
      </c>
      <c r="B494" s="135" t="s">
        <v>7438</v>
      </c>
      <c r="C494" s="135" t="s">
        <v>5627</v>
      </c>
      <c r="D494" s="135" t="s">
        <v>5713</v>
      </c>
      <c r="E494" s="135" t="s">
        <v>5709</v>
      </c>
      <c r="F494" s="138">
        <v>2826263000</v>
      </c>
      <c r="G494" s="135" t="s">
        <v>5714</v>
      </c>
      <c r="H494" s="177" t="s">
        <v>7439</v>
      </c>
      <c r="I494" s="135">
        <v>99.441000000000003</v>
      </c>
      <c r="J494" s="137" t="s">
        <v>7440</v>
      </c>
      <c r="K494" s="135">
        <v>99.441910000000007</v>
      </c>
      <c r="L494" s="135" t="s">
        <v>2967</v>
      </c>
      <c r="M494" s="136">
        <v>729</v>
      </c>
      <c r="N494" s="139">
        <v>45139.458333333328</v>
      </c>
    </row>
    <row r="495" spans="1:14" ht="20.25" customHeight="1">
      <c r="A495" s="136">
        <v>1204</v>
      </c>
      <c r="B495" s="135" t="s">
        <v>7441</v>
      </c>
      <c r="C495" s="135" t="s">
        <v>826</v>
      </c>
      <c r="D495" s="135" t="s">
        <v>5713</v>
      </c>
      <c r="E495" s="135" t="s">
        <v>5709</v>
      </c>
      <c r="F495" s="138">
        <v>2125212000</v>
      </c>
      <c r="G495" s="135" t="s">
        <v>319</v>
      </c>
      <c r="H495" s="177" t="s">
        <v>7442</v>
      </c>
      <c r="I495" s="135">
        <v>102.03749999999999</v>
      </c>
      <c r="J495" s="137" t="s">
        <v>7443</v>
      </c>
      <c r="K495" s="135">
        <v>102.10817</v>
      </c>
      <c r="L495" s="135" t="s">
        <v>3039</v>
      </c>
      <c r="M495" s="136">
        <v>767</v>
      </c>
      <c r="N495" s="139">
        <v>45138.458333333328</v>
      </c>
    </row>
    <row r="496" spans="1:14" ht="20.25" customHeight="1">
      <c r="A496" s="136">
        <v>1203</v>
      </c>
      <c r="B496" s="135" t="s">
        <v>7444</v>
      </c>
      <c r="C496" s="135" t="s">
        <v>825</v>
      </c>
      <c r="D496" s="135" t="s">
        <v>5901</v>
      </c>
      <c r="E496" s="135" t="s">
        <v>5709</v>
      </c>
      <c r="F496" s="138">
        <v>679361000</v>
      </c>
      <c r="G496" s="135" t="s">
        <v>464</v>
      </c>
      <c r="H496" s="177" t="s">
        <v>7445</v>
      </c>
      <c r="I496" s="135">
        <v>101.35025</v>
      </c>
      <c r="J496" s="137" t="s">
        <v>7446</v>
      </c>
      <c r="K496" s="135">
        <v>101.35079</v>
      </c>
      <c r="L496" s="135" t="s">
        <v>3038</v>
      </c>
      <c r="M496" s="136" t="s">
        <v>6946</v>
      </c>
      <c r="N496" s="139">
        <v>45138.458333333328</v>
      </c>
    </row>
    <row r="497" spans="1:14" ht="20.25" customHeight="1">
      <c r="A497" s="136">
        <v>1199</v>
      </c>
      <c r="B497" s="135" t="s">
        <v>7447</v>
      </c>
      <c r="C497" s="135" t="s">
        <v>7448</v>
      </c>
      <c r="D497" s="135" t="s">
        <v>5713</v>
      </c>
      <c r="E497" s="135" t="s">
        <v>5709</v>
      </c>
      <c r="F497" s="138">
        <v>6626024000</v>
      </c>
      <c r="G497" s="135" t="s">
        <v>5714</v>
      </c>
      <c r="H497" s="177" t="s">
        <v>7449</v>
      </c>
      <c r="I497" s="135">
        <v>100.16325000000001</v>
      </c>
      <c r="J497" s="137" t="s">
        <v>7450</v>
      </c>
      <c r="K497" s="135">
        <v>100.17289</v>
      </c>
      <c r="L497" s="135" t="s">
        <v>3045</v>
      </c>
      <c r="M497" s="136">
        <v>388</v>
      </c>
      <c r="N497" s="139">
        <v>45135.458333333328</v>
      </c>
    </row>
    <row r="498" spans="1:14" ht="20.25" customHeight="1">
      <c r="A498" s="136">
        <v>1195</v>
      </c>
      <c r="B498" s="135" t="s">
        <v>7451</v>
      </c>
      <c r="C498" s="135" t="s">
        <v>1539</v>
      </c>
      <c r="D498" s="135" t="s">
        <v>5713</v>
      </c>
      <c r="E498" s="135" t="s">
        <v>5709</v>
      </c>
      <c r="F498" s="138">
        <v>894251000</v>
      </c>
      <c r="G498" s="135" t="s">
        <v>5714</v>
      </c>
      <c r="H498" s="177" t="s">
        <v>7452</v>
      </c>
      <c r="I498" s="135">
        <v>99.607500000000002</v>
      </c>
      <c r="J498" s="137" t="s">
        <v>7453</v>
      </c>
      <c r="K498" s="135">
        <v>99.608800000000002</v>
      </c>
      <c r="L498" s="135" t="s">
        <v>1455</v>
      </c>
      <c r="M498" s="136">
        <v>764</v>
      </c>
      <c r="N498" s="139">
        <v>45134.458333333328</v>
      </c>
    </row>
    <row r="499" spans="1:14" ht="20.25" customHeight="1">
      <c r="A499" s="136">
        <v>1186</v>
      </c>
      <c r="B499" s="135" t="s">
        <v>7454</v>
      </c>
      <c r="C499" s="135" t="s">
        <v>841</v>
      </c>
      <c r="D499" s="135" t="s">
        <v>5901</v>
      </c>
      <c r="E499" s="135" t="s">
        <v>5709</v>
      </c>
      <c r="F499" s="138">
        <v>802164000</v>
      </c>
      <c r="G499" s="135" t="s">
        <v>585</v>
      </c>
      <c r="H499" s="177" t="s">
        <v>7455</v>
      </c>
      <c r="I499" s="135">
        <v>99.880250000000004</v>
      </c>
      <c r="J499" s="137" t="s">
        <v>7456</v>
      </c>
      <c r="K499" s="135">
        <v>99.880780000000001</v>
      </c>
      <c r="L499" s="135" t="s">
        <v>1461</v>
      </c>
      <c r="M499" s="136" t="s">
        <v>7457</v>
      </c>
      <c r="N499" s="139">
        <v>45132.458333333328</v>
      </c>
    </row>
    <row r="500" spans="1:14" ht="20.25" customHeight="1">
      <c r="A500" s="136">
        <v>1185</v>
      </c>
      <c r="B500" s="135" t="s">
        <v>7458</v>
      </c>
      <c r="C500" s="135" t="s">
        <v>859</v>
      </c>
      <c r="D500" s="135" t="s">
        <v>5713</v>
      </c>
      <c r="E500" s="135" t="s">
        <v>5709</v>
      </c>
      <c r="F500" s="138">
        <v>704498000</v>
      </c>
      <c r="G500" s="135" t="s">
        <v>476</v>
      </c>
      <c r="H500" s="177" t="s">
        <v>7459</v>
      </c>
      <c r="I500" s="135">
        <v>99.841999999999999</v>
      </c>
      <c r="J500" s="137" t="s">
        <v>7460</v>
      </c>
      <c r="K500" s="135">
        <v>99.84648</v>
      </c>
      <c r="L500" s="135" t="s">
        <v>1238</v>
      </c>
      <c r="M500" s="136">
        <v>812</v>
      </c>
      <c r="N500" s="139">
        <v>45132.458333333328</v>
      </c>
    </row>
    <row r="501" spans="1:14" ht="20.25" customHeight="1">
      <c r="A501" s="136">
        <v>1184</v>
      </c>
      <c r="B501" s="135" t="s">
        <v>7461</v>
      </c>
      <c r="C501" s="135" t="s">
        <v>808</v>
      </c>
      <c r="D501" s="135" t="s">
        <v>5713</v>
      </c>
      <c r="E501" s="135" t="s">
        <v>5709</v>
      </c>
      <c r="F501" s="138">
        <v>2189598000</v>
      </c>
      <c r="G501" s="135" t="s">
        <v>456</v>
      </c>
      <c r="H501" s="177" t="s">
        <v>7462</v>
      </c>
      <c r="I501" s="135">
        <v>100.36</v>
      </c>
      <c r="J501" s="137" t="s">
        <v>7463</v>
      </c>
      <c r="K501" s="135">
        <v>100.36133</v>
      </c>
      <c r="L501" s="135" t="s">
        <v>3044</v>
      </c>
      <c r="M501" s="136">
        <v>773</v>
      </c>
      <c r="N501" s="139">
        <v>45132.458333333328</v>
      </c>
    </row>
    <row r="502" spans="1:14" ht="20.25" customHeight="1">
      <c r="A502" s="136">
        <v>1183</v>
      </c>
      <c r="B502" s="135" t="s">
        <v>7464</v>
      </c>
      <c r="C502" s="135" t="s">
        <v>742</v>
      </c>
      <c r="D502" s="135" t="s">
        <v>6339</v>
      </c>
      <c r="E502" s="135" t="s">
        <v>5709</v>
      </c>
      <c r="F502" s="138">
        <v>1032889000</v>
      </c>
      <c r="G502" s="135" t="s">
        <v>456</v>
      </c>
      <c r="H502" s="177" t="s">
        <v>7465</v>
      </c>
      <c r="I502" s="135">
        <v>99.683000000000007</v>
      </c>
      <c r="J502" s="137" t="s">
        <v>7466</v>
      </c>
      <c r="K502" s="135">
        <v>99.683189999999996</v>
      </c>
      <c r="L502" s="135" t="s">
        <v>3043</v>
      </c>
      <c r="M502" s="136" t="s">
        <v>7467</v>
      </c>
      <c r="N502" s="139">
        <v>45132.458333333328</v>
      </c>
    </row>
    <row r="503" spans="1:14" ht="20.25" customHeight="1">
      <c r="A503" s="136">
        <v>1182</v>
      </c>
      <c r="B503" s="135" t="s">
        <v>7468</v>
      </c>
      <c r="C503" s="135" t="s">
        <v>765</v>
      </c>
      <c r="D503" s="135" t="s">
        <v>6582</v>
      </c>
      <c r="E503" s="135" t="s">
        <v>5709</v>
      </c>
      <c r="F503" s="138">
        <v>750590000</v>
      </c>
      <c r="G503" s="135" t="s">
        <v>364</v>
      </c>
      <c r="H503" s="177" t="s">
        <v>7469</v>
      </c>
      <c r="I503" s="135">
        <v>99.995760000000004</v>
      </c>
      <c r="J503" s="137" t="s">
        <v>7470</v>
      </c>
      <c r="K503" s="135">
        <v>99.999989999999997</v>
      </c>
      <c r="L503" s="135" t="s">
        <v>3046</v>
      </c>
      <c r="M503" s="136">
        <v>816</v>
      </c>
      <c r="N503" s="139">
        <v>45131.458333333328</v>
      </c>
    </row>
    <row r="504" spans="1:14" ht="20.25" customHeight="1">
      <c r="A504" s="136">
        <v>1181</v>
      </c>
      <c r="B504" s="135" t="s">
        <v>7471</v>
      </c>
      <c r="C504" s="135" t="s">
        <v>779</v>
      </c>
      <c r="D504" s="135" t="s">
        <v>5713</v>
      </c>
      <c r="E504" s="135" t="s">
        <v>5709</v>
      </c>
      <c r="F504" s="138">
        <v>1678746000</v>
      </c>
      <c r="G504" s="135" t="s">
        <v>456</v>
      </c>
      <c r="H504" s="177" t="s">
        <v>7472</v>
      </c>
      <c r="I504" s="135">
        <v>100.6065</v>
      </c>
      <c r="J504" s="137" t="s">
        <v>7473</v>
      </c>
      <c r="K504" s="135">
        <v>100.60889</v>
      </c>
      <c r="L504" s="135" t="s">
        <v>3045</v>
      </c>
      <c r="M504" s="136">
        <v>751</v>
      </c>
      <c r="N504" s="139">
        <v>45131.458333333328</v>
      </c>
    </row>
    <row r="505" spans="1:14" ht="20.25" customHeight="1">
      <c r="A505" s="136">
        <v>1179</v>
      </c>
      <c r="B505" s="135" t="s">
        <v>7474</v>
      </c>
      <c r="C505" s="135" t="s">
        <v>7475</v>
      </c>
      <c r="D505" s="135" t="s">
        <v>7476</v>
      </c>
      <c r="E505" s="135" t="s">
        <v>5709</v>
      </c>
      <c r="F505" s="138">
        <v>918171000</v>
      </c>
      <c r="G505" s="135" t="s">
        <v>4888</v>
      </c>
      <c r="H505" s="177" t="s">
        <v>7477</v>
      </c>
      <c r="I505" s="135">
        <v>100.48050000000001</v>
      </c>
      <c r="J505" s="137" t="s">
        <v>7478</v>
      </c>
      <c r="K505" s="135">
        <v>100.48259</v>
      </c>
      <c r="L505" s="135" t="s">
        <v>7479</v>
      </c>
      <c r="M505" s="136">
        <v>954</v>
      </c>
      <c r="N505" s="139">
        <v>45131.458333333328</v>
      </c>
    </row>
    <row r="506" spans="1:14" ht="20.25" customHeight="1">
      <c r="A506" s="136">
        <v>1177</v>
      </c>
      <c r="B506" s="135" t="s">
        <v>7480</v>
      </c>
      <c r="C506" s="135" t="s">
        <v>807</v>
      </c>
      <c r="D506" s="135" t="s">
        <v>7263</v>
      </c>
      <c r="E506" s="135" t="s">
        <v>5709</v>
      </c>
      <c r="F506" s="138">
        <v>816976490</v>
      </c>
      <c r="G506" s="135" t="s">
        <v>456</v>
      </c>
      <c r="H506" s="177" t="s">
        <v>7481</v>
      </c>
      <c r="I506" s="135">
        <v>99.940749999999994</v>
      </c>
      <c r="J506" s="137" t="s">
        <v>7482</v>
      </c>
      <c r="K506" s="135">
        <v>99.945790000000002</v>
      </c>
      <c r="L506" s="135" t="s">
        <v>3052</v>
      </c>
      <c r="M506" s="136">
        <v>667</v>
      </c>
      <c r="N506" s="139">
        <v>45127.659722222219</v>
      </c>
    </row>
    <row r="507" spans="1:14" ht="20.25" customHeight="1">
      <c r="A507" s="136">
        <v>1173</v>
      </c>
      <c r="B507" s="135" t="s">
        <v>7483</v>
      </c>
      <c r="C507" s="135" t="s">
        <v>741</v>
      </c>
      <c r="D507" s="135" t="s">
        <v>5713</v>
      </c>
      <c r="E507" s="135" t="s">
        <v>5709</v>
      </c>
      <c r="F507" s="138">
        <v>780377000</v>
      </c>
      <c r="G507" s="135" t="s">
        <v>454</v>
      </c>
      <c r="H507" s="177" t="s">
        <v>7484</v>
      </c>
      <c r="I507" s="135">
        <v>99.532749999999993</v>
      </c>
      <c r="J507" s="137" t="s">
        <v>7485</v>
      </c>
      <c r="K507" s="135">
        <v>99.534310000000005</v>
      </c>
      <c r="L507" s="135" t="s">
        <v>3051</v>
      </c>
      <c r="M507" s="136">
        <v>727</v>
      </c>
      <c r="N507" s="139">
        <v>45127.659722222219</v>
      </c>
    </row>
    <row r="508" spans="1:14" ht="20.25" customHeight="1">
      <c r="A508" s="136">
        <v>1172</v>
      </c>
      <c r="B508" s="135" t="s">
        <v>7486</v>
      </c>
      <c r="C508" s="135" t="s">
        <v>756</v>
      </c>
      <c r="D508" s="135" t="s">
        <v>5713</v>
      </c>
      <c r="E508" s="135" t="s">
        <v>5709</v>
      </c>
      <c r="F508" s="138">
        <v>1812650000</v>
      </c>
      <c r="G508" s="135" t="s">
        <v>474</v>
      </c>
      <c r="H508" s="177" t="s">
        <v>7487</v>
      </c>
      <c r="I508" s="135">
        <v>100.10025</v>
      </c>
      <c r="J508" s="137" t="s">
        <v>7488</v>
      </c>
      <c r="K508" s="135">
        <v>99.322199999999995</v>
      </c>
      <c r="L508" s="135" t="s">
        <v>3054</v>
      </c>
      <c r="M508" s="136">
        <v>777</v>
      </c>
      <c r="N508" s="139">
        <v>45127.625</v>
      </c>
    </row>
    <row r="509" spans="1:14" ht="20.25" customHeight="1">
      <c r="A509" s="136">
        <v>1171</v>
      </c>
      <c r="B509" s="135" t="s">
        <v>7489</v>
      </c>
      <c r="C509" s="135" t="s">
        <v>735</v>
      </c>
      <c r="D509" s="135" t="s">
        <v>7267</v>
      </c>
      <c r="E509" s="135" t="s">
        <v>5709</v>
      </c>
      <c r="F509" s="138">
        <v>639442000</v>
      </c>
      <c r="G509" s="135" t="s">
        <v>353</v>
      </c>
      <c r="H509" s="177" t="s">
        <v>7490</v>
      </c>
      <c r="I509" s="135">
        <v>99.542249999999996</v>
      </c>
      <c r="J509" s="137" t="s">
        <v>7491</v>
      </c>
      <c r="K509" s="135">
        <v>99.545299999999997</v>
      </c>
      <c r="L509" s="135" t="s">
        <v>3053</v>
      </c>
      <c r="M509" s="136">
        <v>970</v>
      </c>
      <c r="N509" s="139">
        <v>45127.625</v>
      </c>
    </row>
    <row r="510" spans="1:14" ht="20.25" customHeight="1">
      <c r="A510" s="136">
        <v>1170</v>
      </c>
      <c r="B510" s="135" t="s">
        <v>7492</v>
      </c>
      <c r="C510" s="135" t="s">
        <v>7493</v>
      </c>
      <c r="D510" s="135" t="s">
        <v>5713</v>
      </c>
      <c r="E510" s="135" t="s">
        <v>5709</v>
      </c>
      <c r="F510" s="138">
        <v>3430179000</v>
      </c>
      <c r="G510" s="135" t="s">
        <v>5719</v>
      </c>
      <c r="H510" s="177" t="s">
        <v>7494</v>
      </c>
      <c r="I510" s="135">
        <v>99.612690000000001</v>
      </c>
      <c r="J510" s="137" t="s">
        <v>7495</v>
      </c>
      <c r="K510" s="135">
        <v>99.614469999999997</v>
      </c>
      <c r="L510" s="135" t="s">
        <v>1642</v>
      </c>
      <c r="M510" s="136">
        <v>500</v>
      </c>
      <c r="N510" s="139">
        <v>45127.458333333328</v>
      </c>
    </row>
    <row r="511" spans="1:14" ht="20.25" customHeight="1">
      <c r="A511" s="136">
        <v>1169</v>
      </c>
      <c r="B511" s="135" t="s">
        <v>7496</v>
      </c>
      <c r="C511" s="135" t="s">
        <v>805</v>
      </c>
      <c r="D511" s="135" t="s">
        <v>6239</v>
      </c>
      <c r="E511" s="135" t="s">
        <v>5709</v>
      </c>
      <c r="F511" s="138">
        <v>810994000</v>
      </c>
      <c r="G511" s="135" t="s">
        <v>519</v>
      </c>
      <c r="H511" s="177" t="s">
        <v>7497</v>
      </c>
      <c r="I511" s="135">
        <v>100.08325000000001</v>
      </c>
      <c r="J511" s="137" t="s">
        <v>7498</v>
      </c>
      <c r="K511" s="135">
        <v>100.08981</v>
      </c>
      <c r="L511" s="135" t="s">
        <v>3906</v>
      </c>
      <c r="M511" s="136">
        <v>655</v>
      </c>
      <c r="N511" s="139">
        <v>45126.75</v>
      </c>
    </row>
    <row r="512" spans="1:14" ht="20.25" customHeight="1">
      <c r="A512" s="136">
        <v>1167</v>
      </c>
      <c r="B512" s="135" t="s">
        <v>7499</v>
      </c>
      <c r="C512" s="135" t="s">
        <v>850</v>
      </c>
      <c r="D512" s="135" t="s">
        <v>7042</v>
      </c>
      <c r="E512" s="135" t="s">
        <v>5709</v>
      </c>
      <c r="F512" s="138">
        <v>2154322000</v>
      </c>
      <c r="G512" s="135" t="s">
        <v>6178</v>
      </c>
      <c r="H512" s="177" t="s">
        <v>7500</v>
      </c>
      <c r="I512" s="135">
        <v>100.42425</v>
      </c>
      <c r="J512" s="137" t="s">
        <v>7501</v>
      </c>
      <c r="K512" s="135">
        <v>100.429</v>
      </c>
      <c r="L512" s="135" t="s">
        <v>1547</v>
      </c>
      <c r="M512" s="136">
        <v>756</v>
      </c>
      <c r="N512" s="139">
        <v>45126.458333333328</v>
      </c>
    </row>
    <row r="513" spans="1:14" ht="20.25" customHeight="1">
      <c r="A513" s="136">
        <v>1165</v>
      </c>
      <c r="B513" s="135" t="s">
        <v>7502</v>
      </c>
      <c r="C513" s="135" t="s">
        <v>804</v>
      </c>
      <c r="D513" s="135" t="s">
        <v>6057</v>
      </c>
      <c r="E513" s="135" t="s">
        <v>5709</v>
      </c>
      <c r="F513" s="138">
        <v>1020671000</v>
      </c>
      <c r="G513" s="135" t="s">
        <v>324</v>
      </c>
      <c r="H513" s="177" t="s">
        <v>7503</v>
      </c>
      <c r="I513" s="135">
        <v>100.872</v>
      </c>
      <c r="J513" s="137" t="s">
        <v>7504</v>
      </c>
      <c r="K513" s="135">
        <v>100.87448999999999</v>
      </c>
      <c r="L513" s="135" t="s">
        <v>3055</v>
      </c>
      <c r="M513" s="136">
        <v>288</v>
      </c>
      <c r="N513" s="139">
        <v>45126.458333333328</v>
      </c>
    </row>
    <row r="514" spans="1:14" ht="20.25" customHeight="1">
      <c r="A514" s="136">
        <v>1162</v>
      </c>
      <c r="B514" s="135" t="s">
        <v>7505</v>
      </c>
      <c r="C514" s="135" t="s">
        <v>731</v>
      </c>
      <c r="D514" s="135" t="s">
        <v>5713</v>
      </c>
      <c r="E514" s="135" t="s">
        <v>5709</v>
      </c>
      <c r="F514" s="138">
        <v>2315226000</v>
      </c>
      <c r="G514" s="135" t="s">
        <v>440</v>
      </c>
      <c r="H514" s="177" t="s">
        <v>7506</v>
      </c>
      <c r="I514" s="135">
        <v>100.44799999999999</v>
      </c>
      <c r="J514" s="137" t="s">
        <v>7507</v>
      </c>
      <c r="K514" s="135">
        <v>100.2244</v>
      </c>
      <c r="L514" s="135" t="s">
        <v>1549</v>
      </c>
      <c r="M514" s="136">
        <v>749</v>
      </c>
      <c r="N514" s="139">
        <v>45125.458333333328</v>
      </c>
    </row>
    <row r="515" spans="1:14" ht="20.25" customHeight="1">
      <c r="A515" s="136">
        <v>1161</v>
      </c>
      <c r="B515" s="135" t="s">
        <v>7508</v>
      </c>
      <c r="C515" s="135" t="s">
        <v>774</v>
      </c>
      <c r="D515" s="135" t="s">
        <v>7509</v>
      </c>
      <c r="E515" s="135" t="s">
        <v>5709</v>
      </c>
      <c r="F515" s="138">
        <v>874442000</v>
      </c>
      <c r="G515" s="135" t="s">
        <v>345</v>
      </c>
      <c r="H515" s="177" t="s">
        <v>7510</v>
      </c>
      <c r="I515" s="135">
        <v>99.150499999999994</v>
      </c>
      <c r="J515" s="137" t="s">
        <v>7511</v>
      </c>
      <c r="K515" s="135">
        <v>99.151790000000005</v>
      </c>
      <c r="L515" s="135" t="s">
        <v>3057</v>
      </c>
      <c r="M515" s="136">
        <v>994</v>
      </c>
      <c r="N515" s="139">
        <v>45125.458333333328</v>
      </c>
    </row>
    <row r="516" spans="1:14" ht="20.25" customHeight="1">
      <c r="A516" s="136">
        <v>1160</v>
      </c>
      <c r="B516" s="135" t="s">
        <v>7512</v>
      </c>
      <c r="C516" s="135" t="s">
        <v>849</v>
      </c>
      <c r="D516" s="135" t="s">
        <v>6582</v>
      </c>
      <c r="E516" s="135" t="s">
        <v>5709</v>
      </c>
      <c r="F516" s="138">
        <v>1026660000</v>
      </c>
      <c r="G516" s="135" t="s">
        <v>345</v>
      </c>
      <c r="H516" s="177" t="s">
        <v>7513</v>
      </c>
      <c r="I516" s="135">
        <v>100.18825</v>
      </c>
      <c r="J516" s="137" t="s">
        <v>7514</v>
      </c>
      <c r="K516" s="135">
        <v>100.19280000000001</v>
      </c>
      <c r="L516" s="135" t="s">
        <v>1470</v>
      </c>
      <c r="M516" s="136">
        <v>808</v>
      </c>
      <c r="N516" s="139">
        <v>45125.458333333328</v>
      </c>
    </row>
    <row r="517" spans="1:14" ht="20.25" customHeight="1">
      <c r="A517" s="136">
        <v>1159</v>
      </c>
      <c r="B517" s="135" t="s">
        <v>7515</v>
      </c>
      <c r="C517" s="135" t="s">
        <v>730</v>
      </c>
      <c r="D517" s="135" t="s">
        <v>5713</v>
      </c>
      <c r="E517" s="135" t="s">
        <v>5709</v>
      </c>
      <c r="F517" s="138">
        <v>2323026000</v>
      </c>
      <c r="G517" s="135" t="s">
        <v>345</v>
      </c>
      <c r="H517" s="177" t="s">
        <v>7516</v>
      </c>
      <c r="I517" s="135">
        <v>100.32850000000001</v>
      </c>
      <c r="J517" s="137" t="s">
        <v>7517</v>
      </c>
      <c r="K517" s="135">
        <v>100.33104</v>
      </c>
      <c r="L517" s="135" t="s">
        <v>1548</v>
      </c>
      <c r="M517" s="136">
        <v>738</v>
      </c>
      <c r="N517" s="139">
        <v>45125.458333333328</v>
      </c>
    </row>
    <row r="518" spans="1:14" ht="20.25" customHeight="1">
      <c r="A518" s="136">
        <v>1158</v>
      </c>
      <c r="B518" s="135" t="s">
        <v>7518</v>
      </c>
      <c r="C518" s="135" t="s">
        <v>775</v>
      </c>
      <c r="D518" s="135" t="s">
        <v>5713</v>
      </c>
      <c r="E518" s="135" t="s">
        <v>5709</v>
      </c>
      <c r="F518" s="138">
        <v>830423000</v>
      </c>
      <c r="G518" s="135" t="s">
        <v>440</v>
      </c>
      <c r="H518" s="177" t="s">
        <v>7519</v>
      </c>
      <c r="I518" s="135">
        <v>100.09</v>
      </c>
      <c r="J518" s="137" t="s">
        <v>7520</v>
      </c>
      <c r="K518" s="135">
        <v>100.10178000000001</v>
      </c>
      <c r="L518" s="135" t="s">
        <v>1299</v>
      </c>
      <c r="M518" s="136">
        <v>792</v>
      </c>
      <c r="N518" s="139">
        <v>45125.458333333328</v>
      </c>
    </row>
    <row r="519" spans="1:14" ht="20.25" customHeight="1">
      <c r="A519" s="136">
        <v>1156</v>
      </c>
      <c r="B519" s="135" t="s">
        <v>7521</v>
      </c>
      <c r="C519" s="135" t="s">
        <v>851</v>
      </c>
      <c r="D519" s="135" t="s">
        <v>7476</v>
      </c>
      <c r="E519" s="135" t="s">
        <v>5709</v>
      </c>
      <c r="F519" s="138">
        <v>574786000</v>
      </c>
      <c r="G519" s="135" t="s">
        <v>440</v>
      </c>
      <c r="H519" s="177" t="s">
        <v>7522</v>
      </c>
      <c r="I519" s="135">
        <v>100.48099999999999</v>
      </c>
      <c r="J519" s="137" t="s">
        <v>7523</v>
      </c>
      <c r="K519" s="135">
        <v>100.48272</v>
      </c>
      <c r="L519" s="135" t="s">
        <v>3056</v>
      </c>
      <c r="M519" s="136" t="s">
        <v>7168</v>
      </c>
      <c r="N519" s="139">
        <v>45125.458333333328</v>
      </c>
    </row>
    <row r="520" spans="1:14" ht="20.25" customHeight="1">
      <c r="A520" s="136">
        <v>1155</v>
      </c>
      <c r="B520" s="135" t="s">
        <v>7524</v>
      </c>
      <c r="C520" s="135" t="s">
        <v>7525</v>
      </c>
      <c r="D520" s="135" t="s">
        <v>5713</v>
      </c>
      <c r="E520" s="135" t="s">
        <v>5709</v>
      </c>
      <c r="F520" s="138">
        <v>663976000</v>
      </c>
      <c r="G520" s="135" t="s">
        <v>5726</v>
      </c>
      <c r="H520" s="177" t="s">
        <v>7526</v>
      </c>
      <c r="I520" s="135">
        <v>100.15767</v>
      </c>
      <c r="J520" s="137" t="s">
        <v>7527</v>
      </c>
      <c r="K520" s="135">
        <v>100.1583</v>
      </c>
      <c r="L520" s="135" t="s">
        <v>7528</v>
      </c>
      <c r="M520" s="136">
        <v>583</v>
      </c>
      <c r="N520" s="139">
        <v>45125.4375</v>
      </c>
    </row>
    <row r="521" spans="1:14" ht="20.25" customHeight="1">
      <c r="A521" s="136">
        <v>1153</v>
      </c>
      <c r="B521" s="135" t="s">
        <v>7529</v>
      </c>
      <c r="C521" s="135" t="s">
        <v>764</v>
      </c>
      <c r="D521" s="135" t="s">
        <v>5713</v>
      </c>
      <c r="E521" s="135" t="s">
        <v>5709</v>
      </c>
      <c r="F521" s="138">
        <v>1028685000</v>
      </c>
      <c r="G521" s="135" t="s">
        <v>379</v>
      </c>
      <c r="H521" s="177" t="s">
        <v>7530</v>
      </c>
      <c r="I521" s="135">
        <v>99.405249999999995</v>
      </c>
      <c r="J521" s="137" t="s">
        <v>7531</v>
      </c>
      <c r="K521" s="135">
        <v>99.406549999999996</v>
      </c>
      <c r="L521" s="135" t="s">
        <v>3058</v>
      </c>
      <c r="M521" s="136">
        <v>797</v>
      </c>
      <c r="N521" s="139">
        <v>45124.458333333328</v>
      </c>
    </row>
    <row r="522" spans="1:14" ht="20.25" customHeight="1">
      <c r="A522" s="136">
        <v>1152</v>
      </c>
      <c r="B522" s="135" t="s">
        <v>7532</v>
      </c>
      <c r="C522" s="135" t="s">
        <v>844</v>
      </c>
      <c r="D522" s="135" t="s">
        <v>5713</v>
      </c>
      <c r="E522" s="135" t="s">
        <v>5709</v>
      </c>
      <c r="F522" s="138">
        <v>710050000</v>
      </c>
      <c r="G522" s="135" t="s">
        <v>440</v>
      </c>
      <c r="H522" s="177" t="s">
        <v>7533</v>
      </c>
      <c r="I522" s="135">
        <v>100.57525</v>
      </c>
      <c r="J522" s="137" t="s">
        <v>7534</v>
      </c>
      <c r="K522" s="135">
        <v>100.57679</v>
      </c>
      <c r="L522" s="135" t="s">
        <v>1341</v>
      </c>
      <c r="M522" s="136">
        <v>796</v>
      </c>
      <c r="N522" s="139">
        <v>45124.458333333328</v>
      </c>
    </row>
    <row r="523" spans="1:14" ht="20.25" customHeight="1">
      <c r="A523" s="136">
        <v>1151</v>
      </c>
      <c r="B523" s="135" t="s">
        <v>7535</v>
      </c>
      <c r="C523" s="135" t="s">
        <v>763</v>
      </c>
      <c r="D523" s="135" t="s">
        <v>5713</v>
      </c>
      <c r="E523" s="135" t="s">
        <v>5709</v>
      </c>
      <c r="F523" s="138">
        <v>1673781900</v>
      </c>
      <c r="G523" s="135" t="s">
        <v>379</v>
      </c>
      <c r="H523" s="177" t="s">
        <v>7536</v>
      </c>
      <c r="I523" s="135">
        <v>99.251000000000005</v>
      </c>
      <c r="J523" s="137" t="s">
        <v>7537</v>
      </c>
      <c r="K523" s="135">
        <v>99.251199999999997</v>
      </c>
      <c r="L523" s="135" t="s">
        <v>1550</v>
      </c>
      <c r="M523" s="136">
        <v>770</v>
      </c>
      <c r="N523" s="139">
        <v>45124.458333333328</v>
      </c>
    </row>
    <row r="524" spans="1:14" ht="20.25" customHeight="1">
      <c r="A524" s="136">
        <v>1148</v>
      </c>
      <c r="B524" s="135" t="s">
        <v>7538</v>
      </c>
      <c r="C524" s="135" t="s">
        <v>734</v>
      </c>
      <c r="D524" s="135" t="s">
        <v>7539</v>
      </c>
      <c r="E524" s="135" t="s">
        <v>5709</v>
      </c>
      <c r="F524" s="138">
        <v>673354000</v>
      </c>
      <c r="G524" s="135" t="s">
        <v>414</v>
      </c>
      <c r="H524" s="177" t="s">
        <v>7540</v>
      </c>
      <c r="I524" s="135">
        <v>100.44799999999999</v>
      </c>
      <c r="J524" s="137" t="s">
        <v>7541</v>
      </c>
      <c r="K524" s="135">
        <v>100.4485</v>
      </c>
      <c r="L524" s="135" t="s">
        <v>3059</v>
      </c>
      <c r="M524" s="136">
        <v>913</v>
      </c>
      <c r="N524" s="139">
        <v>45121.458333333328</v>
      </c>
    </row>
    <row r="525" spans="1:14" ht="20.25" customHeight="1">
      <c r="A525" s="136">
        <v>1146</v>
      </c>
      <c r="B525" s="135" t="s">
        <v>7542</v>
      </c>
      <c r="C525" s="135" t="s">
        <v>739</v>
      </c>
      <c r="D525" s="135" t="s">
        <v>5713</v>
      </c>
      <c r="E525" s="135" t="s">
        <v>5709</v>
      </c>
      <c r="F525" s="138">
        <v>833734000</v>
      </c>
      <c r="G525" s="135" t="s">
        <v>440</v>
      </c>
      <c r="H525" s="177" t="s">
        <v>7543</v>
      </c>
      <c r="I525" s="135">
        <v>99.097499999999997</v>
      </c>
      <c r="J525" s="137" t="s">
        <v>7544</v>
      </c>
      <c r="K525" s="135">
        <v>99.105029999999999</v>
      </c>
      <c r="L525" s="135" t="s">
        <v>1332</v>
      </c>
      <c r="M525" s="136">
        <v>817</v>
      </c>
      <c r="N525" s="139">
        <v>45121.458333333328</v>
      </c>
    </row>
    <row r="526" spans="1:14" ht="20.25" customHeight="1">
      <c r="A526" s="136">
        <v>1145</v>
      </c>
      <c r="B526" s="135" t="s">
        <v>7545</v>
      </c>
      <c r="C526" s="135" t="s">
        <v>7546</v>
      </c>
      <c r="D526" s="135" t="s">
        <v>5713</v>
      </c>
      <c r="E526" s="135" t="s">
        <v>5709</v>
      </c>
      <c r="F526" s="138">
        <v>4162035000</v>
      </c>
      <c r="G526" s="135" t="s">
        <v>5714</v>
      </c>
      <c r="H526" s="177" t="s">
        <v>7547</v>
      </c>
      <c r="I526" s="135">
        <v>99.494749999999996</v>
      </c>
      <c r="J526" s="137" t="s">
        <v>7548</v>
      </c>
      <c r="K526" s="135">
        <v>99.495099999999994</v>
      </c>
      <c r="L526" s="135" t="s">
        <v>3688</v>
      </c>
      <c r="M526" s="136">
        <v>650</v>
      </c>
      <c r="N526" s="139">
        <v>45121.458333333328</v>
      </c>
    </row>
    <row r="527" spans="1:14" ht="20.25" customHeight="1">
      <c r="A527" s="136">
        <v>1144</v>
      </c>
      <c r="B527" s="135" t="s">
        <v>7549</v>
      </c>
      <c r="C527" s="135" t="s">
        <v>845</v>
      </c>
      <c r="D527" s="135" t="s">
        <v>5932</v>
      </c>
      <c r="E527" s="135" t="s">
        <v>5709</v>
      </c>
      <c r="F527" s="138">
        <v>6498938000</v>
      </c>
      <c r="G527" s="135" t="s">
        <v>384</v>
      </c>
      <c r="H527" s="177" t="s">
        <v>7550</v>
      </c>
      <c r="I527" s="135">
        <v>100.91825</v>
      </c>
      <c r="J527" s="137" t="s">
        <v>7551</v>
      </c>
      <c r="K527" s="135">
        <v>100.9273</v>
      </c>
      <c r="L527" s="135" t="s">
        <v>7552</v>
      </c>
      <c r="M527" s="136">
        <v>140</v>
      </c>
      <c r="N527" s="139">
        <v>45120.625</v>
      </c>
    </row>
    <row r="528" spans="1:14" ht="20.25" customHeight="1">
      <c r="A528" s="136">
        <v>1140</v>
      </c>
      <c r="B528" s="135" t="s">
        <v>7553</v>
      </c>
      <c r="C528" s="135" t="s">
        <v>853</v>
      </c>
      <c r="D528" s="135" t="s">
        <v>6177</v>
      </c>
      <c r="E528" s="135" t="s">
        <v>5709</v>
      </c>
      <c r="F528" s="138">
        <v>1202287000</v>
      </c>
      <c r="G528" s="135" t="s">
        <v>345</v>
      </c>
      <c r="H528" s="177" t="s">
        <v>7554</v>
      </c>
      <c r="I528" s="135">
        <v>98.941000000000003</v>
      </c>
      <c r="J528" s="137" t="s">
        <v>7555</v>
      </c>
      <c r="K528" s="135">
        <v>98.959909999999994</v>
      </c>
      <c r="L528" s="135" t="s">
        <v>1551</v>
      </c>
      <c r="M528" s="136">
        <v>782</v>
      </c>
      <c r="N528" s="139">
        <v>45120.458333333328</v>
      </c>
    </row>
    <row r="529" spans="1:14" ht="20.25" customHeight="1">
      <c r="A529" s="136">
        <v>1139</v>
      </c>
      <c r="B529" s="135" t="s">
        <v>7556</v>
      </c>
      <c r="C529" s="135" t="s">
        <v>806</v>
      </c>
      <c r="D529" s="135" t="s">
        <v>6292</v>
      </c>
      <c r="E529" s="135" t="s">
        <v>5709</v>
      </c>
      <c r="F529" s="138">
        <v>1238404000</v>
      </c>
      <c r="G529" s="135" t="s">
        <v>345</v>
      </c>
      <c r="H529" s="177" t="s">
        <v>7557</v>
      </c>
      <c r="I529" s="135">
        <v>99.568749999999994</v>
      </c>
      <c r="J529" s="137" t="s">
        <v>7558</v>
      </c>
      <c r="K529" s="135">
        <v>99.571430000000007</v>
      </c>
      <c r="L529" s="135" t="s">
        <v>3061</v>
      </c>
      <c r="M529" s="136">
        <v>786</v>
      </c>
      <c r="N529" s="139">
        <v>45120.458333333328</v>
      </c>
    </row>
    <row r="530" spans="1:14" ht="20.25" customHeight="1">
      <c r="A530" s="136">
        <v>1137</v>
      </c>
      <c r="B530" s="135" t="s">
        <v>7559</v>
      </c>
      <c r="C530" s="135" t="s">
        <v>772</v>
      </c>
      <c r="D530" s="135" t="s">
        <v>7560</v>
      </c>
      <c r="E530" s="135" t="s">
        <v>5709</v>
      </c>
      <c r="F530" s="138">
        <v>1301859000</v>
      </c>
      <c r="G530" s="135" t="s">
        <v>379</v>
      </c>
      <c r="H530" s="177" t="s">
        <v>7561</v>
      </c>
      <c r="I530" s="135">
        <v>101.67825000000001</v>
      </c>
      <c r="J530" s="137" t="s">
        <v>7562</v>
      </c>
      <c r="K530" s="135">
        <v>101.72799999999999</v>
      </c>
      <c r="L530" s="135" t="s">
        <v>1429</v>
      </c>
      <c r="M530" s="136">
        <v>996</v>
      </c>
      <c r="N530" s="139">
        <v>45120.458333333328</v>
      </c>
    </row>
    <row r="531" spans="1:14" ht="20.25" customHeight="1">
      <c r="A531" s="136">
        <v>1135</v>
      </c>
      <c r="B531" s="135" t="s">
        <v>7563</v>
      </c>
      <c r="C531" s="135" t="s">
        <v>815</v>
      </c>
      <c r="D531" s="135" t="s">
        <v>7509</v>
      </c>
      <c r="E531" s="135" t="s">
        <v>5709</v>
      </c>
      <c r="F531" s="138">
        <v>567166000</v>
      </c>
      <c r="G531" s="135" t="s">
        <v>550</v>
      </c>
      <c r="H531" s="177" t="s">
        <v>7564</v>
      </c>
      <c r="I531" s="135">
        <v>99.86551</v>
      </c>
      <c r="J531" s="137" t="s">
        <v>7565</v>
      </c>
      <c r="K531" s="135">
        <v>99.868300000000005</v>
      </c>
      <c r="L531" s="135" t="s">
        <v>3060</v>
      </c>
      <c r="M531" s="136" t="s">
        <v>7566</v>
      </c>
      <c r="N531" s="139">
        <v>45120.458333333328</v>
      </c>
    </row>
    <row r="532" spans="1:14" ht="20.25" customHeight="1">
      <c r="A532" s="136">
        <v>1132</v>
      </c>
      <c r="B532" s="135" t="s">
        <v>7567</v>
      </c>
      <c r="C532" s="135" t="s">
        <v>783</v>
      </c>
      <c r="D532" s="135" t="s">
        <v>6239</v>
      </c>
      <c r="E532" s="135" t="s">
        <v>5709</v>
      </c>
      <c r="F532" s="138">
        <v>827000000</v>
      </c>
      <c r="G532" s="135" t="s">
        <v>509</v>
      </c>
      <c r="H532" s="177" t="s">
        <v>7568</v>
      </c>
      <c r="I532" s="135">
        <v>100.64225</v>
      </c>
      <c r="J532" s="137" t="s">
        <v>7569</v>
      </c>
      <c r="K532" s="135">
        <v>100.64549</v>
      </c>
      <c r="L532" s="135" t="s">
        <v>3063</v>
      </c>
      <c r="M532" s="136">
        <v>755</v>
      </c>
      <c r="N532" s="139">
        <v>45119.541666666672</v>
      </c>
    </row>
    <row r="533" spans="1:14" ht="20.25" customHeight="1">
      <c r="A533" s="136">
        <v>1131</v>
      </c>
      <c r="B533" s="135" t="s">
        <v>7570</v>
      </c>
      <c r="C533" s="135" t="s">
        <v>792</v>
      </c>
      <c r="D533" s="135" t="s">
        <v>5713</v>
      </c>
      <c r="E533" s="135" t="s">
        <v>5709</v>
      </c>
      <c r="F533" s="138">
        <v>1132093000</v>
      </c>
      <c r="G533" s="135" t="s">
        <v>521</v>
      </c>
      <c r="H533" s="177" t="s">
        <v>7571</v>
      </c>
      <c r="I533" s="135">
        <v>101.1405</v>
      </c>
      <c r="J533" s="137" t="s">
        <v>7572</v>
      </c>
      <c r="K533" s="135">
        <v>101.16428000000001</v>
      </c>
      <c r="L533" s="135" t="s">
        <v>3064</v>
      </c>
      <c r="M533" s="136">
        <v>786</v>
      </c>
      <c r="N533" s="139">
        <v>45119.5</v>
      </c>
    </row>
    <row r="534" spans="1:14" ht="20.25" customHeight="1">
      <c r="A534" s="136">
        <v>1130</v>
      </c>
      <c r="B534" s="135" t="s">
        <v>7573</v>
      </c>
      <c r="C534" s="135" t="s">
        <v>781</v>
      </c>
      <c r="D534" s="135" t="s">
        <v>5901</v>
      </c>
      <c r="E534" s="135" t="s">
        <v>5709</v>
      </c>
      <c r="F534" s="138">
        <v>569833000</v>
      </c>
      <c r="G534" s="135" t="s">
        <v>481</v>
      </c>
      <c r="H534" s="177" t="s">
        <v>7574</v>
      </c>
      <c r="I534" s="135">
        <v>98.642510000000001</v>
      </c>
      <c r="J534" s="137" t="s">
        <v>7575</v>
      </c>
      <c r="K534" s="135">
        <v>98.656099999999995</v>
      </c>
      <c r="L534" s="135" t="s">
        <v>3065</v>
      </c>
      <c r="M534" s="136" t="s">
        <v>7576</v>
      </c>
      <c r="N534" s="139">
        <v>45119.472222222219</v>
      </c>
    </row>
    <row r="535" spans="1:14" ht="20.25" customHeight="1">
      <c r="A535" s="136">
        <v>1129</v>
      </c>
      <c r="B535" s="135" t="s">
        <v>7577</v>
      </c>
      <c r="C535" s="135" t="s">
        <v>780</v>
      </c>
      <c r="D535" s="135" t="s">
        <v>7578</v>
      </c>
      <c r="E535" s="135" t="s">
        <v>5709</v>
      </c>
      <c r="F535" s="138">
        <v>679465000</v>
      </c>
      <c r="G535" s="135" t="s">
        <v>481</v>
      </c>
      <c r="H535" s="177" t="s">
        <v>7579</v>
      </c>
      <c r="I535" s="135">
        <v>100.15125</v>
      </c>
      <c r="J535" s="137" t="s">
        <v>7580</v>
      </c>
      <c r="K535" s="135">
        <v>100.1615</v>
      </c>
      <c r="L535" s="135" t="s">
        <v>3066</v>
      </c>
      <c r="M535" s="136">
        <v>351</v>
      </c>
      <c r="N535" s="139">
        <v>45119.465277777781</v>
      </c>
    </row>
    <row r="536" spans="1:14" ht="20.25" customHeight="1">
      <c r="A536" s="136">
        <v>1128</v>
      </c>
      <c r="B536" s="135" t="s">
        <v>7581</v>
      </c>
      <c r="C536" s="135" t="s">
        <v>785</v>
      </c>
      <c r="D536" s="135" t="s">
        <v>5713</v>
      </c>
      <c r="E536" s="135" t="s">
        <v>5709</v>
      </c>
      <c r="F536" s="138">
        <v>899203000</v>
      </c>
      <c r="G536" s="135" t="s">
        <v>345</v>
      </c>
      <c r="H536" s="177" t="s">
        <v>7582</v>
      </c>
      <c r="I536" s="135">
        <v>100.5235</v>
      </c>
      <c r="J536" s="137" t="s">
        <v>7583</v>
      </c>
      <c r="K536" s="135">
        <v>100.52397999999999</v>
      </c>
      <c r="L536" s="135" t="s">
        <v>1554</v>
      </c>
      <c r="M536" s="136">
        <v>808</v>
      </c>
      <c r="N536" s="139">
        <v>45119.458333333328</v>
      </c>
    </row>
    <row r="537" spans="1:14" ht="20.25" customHeight="1">
      <c r="A537" s="136">
        <v>1127</v>
      </c>
      <c r="B537" s="135" t="s">
        <v>7584</v>
      </c>
      <c r="C537" s="135" t="s">
        <v>839</v>
      </c>
      <c r="D537" s="135" t="s">
        <v>5713</v>
      </c>
      <c r="E537" s="135" t="s">
        <v>5709</v>
      </c>
      <c r="F537" s="138">
        <v>720451000</v>
      </c>
      <c r="G537" s="135" t="s">
        <v>476</v>
      </c>
      <c r="H537" s="177" t="s">
        <v>7585</v>
      </c>
      <c r="I537" s="135">
        <v>100.76</v>
      </c>
      <c r="J537" s="137" t="s">
        <v>7586</v>
      </c>
      <c r="K537" s="135">
        <v>100.76277</v>
      </c>
      <c r="L537" s="135" t="s">
        <v>1553</v>
      </c>
      <c r="M537" s="136">
        <v>795</v>
      </c>
      <c r="N537" s="139">
        <v>45119.458333333328</v>
      </c>
    </row>
    <row r="538" spans="1:14" ht="20.25" customHeight="1">
      <c r="A538" s="136">
        <v>1126</v>
      </c>
      <c r="B538" s="135" t="s">
        <v>7587</v>
      </c>
      <c r="C538" s="135" t="s">
        <v>762</v>
      </c>
      <c r="D538" s="135" t="s">
        <v>5901</v>
      </c>
      <c r="E538" s="135" t="s">
        <v>5709</v>
      </c>
      <c r="F538" s="138">
        <v>789610000</v>
      </c>
      <c r="G538" s="135" t="s">
        <v>481</v>
      </c>
      <c r="H538" s="177" t="s">
        <v>7588</v>
      </c>
      <c r="I538" s="135">
        <v>98.392499999999998</v>
      </c>
      <c r="J538" s="137" t="s">
        <v>7589</v>
      </c>
      <c r="K538" s="135">
        <v>98.400639999999996</v>
      </c>
      <c r="L538" s="135" t="s">
        <v>3068</v>
      </c>
      <c r="M538" s="136" t="s">
        <v>7590</v>
      </c>
      <c r="N538" s="139">
        <v>45119.458333333328</v>
      </c>
    </row>
    <row r="539" spans="1:14" ht="20.25" customHeight="1">
      <c r="A539" s="136">
        <v>1125</v>
      </c>
      <c r="B539" s="135" t="s">
        <v>7591</v>
      </c>
      <c r="C539" s="135" t="s">
        <v>798</v>
      </c>
      <c r="D539" s="135" t="s">
        <v>5901</v>
      </c>
      <c r="E539" s="135" t="s">
        <v>5709</v>
      </c>
      <c r="F539" s="138">
        <v>823151000</v>
      </c>
      <c r="G539" s="135" t="s">
        <v>379</v>
      </c>
      <c r="H539" s="177" t="s">
        <v>7592</v>
      </c>
      <c r="I539" s="135">
        <v>99.91225</v>
      </c>
      <c r="J539" s="137" t="s">
        <v>7593</v>
      </c>
      <c r="K539" s="135">
        <v>99.921499999999995</v>
      </c>
      <c r="L539" s="135" t="s">
        <v>3067</v>
      </c>
      <c r="M539" s="136" t="s">
        <v>7594</v>
      </c>
      <c r="N539" s="139">
        <v>45119.458333333328</v>
      </c>
    </row>
    <row r="540" spans="1:14" ht="20.25" customHeight="1">
      <c r="A540" s="136">
        <v>1123</v>
      </c>
      <c r="B540" s="135" t="s">
        <v>7595</v>
      </c>
      <c r="C540" s="135" t="s">
        <v>838</v>
      </c>
      <c r="D540" s="135" t="s">
        <v>7162</v>
      </c>
      <c r="E540" s="135" t="s">
        <v>5709</v>
      </c>
      <c r="F540" s="138">
        <v>840431000</v>
      </c>
      <c r="G540" s="135" t="s">
        <v>440</v>
      </c>
      <c r="H540" s="177" t="s">
        <v>7596</v>
      </c>
      <c r="I540" s="135">
        <v>101.13424999999999</v>
      </c>
      <c r="J540" s="137" t="s">
        <v>7597</v>
      </c>
      <c r="K540" s="135">
        <v>101.14396000000001</v>
      </c>
      <c r="L540" s="135" t="s">
        <v>1552</v>
      </c>
      <c r="M540" s="136">
        <v>805</v>
      </c>
      <c r="N540" s="139">
        <v>45119.458333333328</v>
      </c>
    </row>
    <row r="541" spans="1:14" ht="20.25" customHeight="1">
      <c r="A541" s="136">
        <v>1122</v>
      </c>
      <c r="B541" s="135" t="s">
        <v>7598</v>
      </c>
      <c r="C541" s="135" t="s">
        <v>801</v>
      </c>
      <c r="D541" s="135" t="s">
        <v>5901</v>
      </c>
      <c r="E541" s="135" t="s">
        <v>5709</v>
      </c>
      <c r="F541" s="138">
        <v>902484000</v>
      </c>
      <c r="G541" s="135" t="s">
        <v>533</v>
      </c>
      <c r="H541" s="177" t="s">
        <v>7599</v>
      </c>
      <c r="I541" s="135">
        <v>100.34099999999999</v>
      </c>
      <c r="J541" s="137" t="s">
        <v>7600</v>
      </c>
      <c r="K541" s="135">
        <v>100.3415</v>
      </c>
      <c r="L541" s="135" t="s">
        <v>1371</v>
      </c>
      <c r="M541" s="136" t="s">
        <v>7601</v>
      </c>
      <c r="N541" s="139">
        <v>45118.625</v>
      </c>
    </row>
    <row r="542" spans="1:14" ht="20.25" customHeight="1">
      <c r="A542" s="136">
        <v>1119</v>
      </c>
      <c r="B542" s="135" t="s">
        <v>7602</v>
      </c>
      <c r="C542" s="135" t="s">
        <v>751</v>
      </c>
      <c r="D542" s="135" t="s">
        <v>6632</v>
      </c>
      <c r="E542" s="135" t="s">
        <v>7603</v>
      </c>
      <c r="F542" s="138">
        <v>1783643000</v>
      </c>
      <c r="G542" s="135" t="s">
        <v>397</v>
      </c>
      <c r="H542" s="177" t="s">
        <v>7604</v>
      </c>
      <c r="I542" s="135">
        <v>99.848749999999995</v>
      </c>
      <c r="J542" s="137" t="s">
        <v>7605</v>
      </c>
      <c r="K542" s="135">
        <v>100.05324</v>
      </c>
      <c r="L542" s="135" t="s">
        <v>5582</v>
      </c>
      <c r="M542" s="136">
        <v>9</v>
      </c>
      <c r="N542" s="139">
        <v>45118.5</v>
      </c>
    </row>
    <row r="543" spans="1:14" ht="20.25" customHeight="1">
      <c r="A543" s="136">
        <v>1118</v>
      </c>
      <c r="B543" s="135" t="s">
        <v>7606</v>
      </c>
      <c r="C543" s="135" t="s">
        <v>814</v>
      </c>
      <c r="D543" s="135" t="s">
        <v>7560</v>
      </c>
      <c r="E543" s="135" t="s">
        <v>5709</v>
      </c>
      <c r="F543" s="138">
        <v>988084000</v>
      </c>
      <c r="G543" s="135" t="s">
        <v>319</v>
      </c>
      <c r="H543" s="177" t="s">
        <v>7607</v>
      </c>
      <c r="I543" s="135">
        <v>100.804</v>
      </c>
      <c r="J543" s="137" t="s">
        <v>7608</v>
      </c>
      <c r="K543" s="135">
        <v>100.8069</v>
      </c>
      <c r="L543" s="135" t="s">
        <v>3070</v>
      </c>
      <c r="M543" s="136" t="s">
        <v>5868</v>
      </c>
      <c r="N543" s="139">
        <v>45118.458333333328</v>
      </c>
    </row>
    <row r="544" spans="1:14" ht="20.25" customHeight="1">
      <c r="A544" s="136">
        <v>1117</v>
      </c>
      <c r="B544" s="135" t="s">
        <v>7609</v>
      </c>
      <c r="C544" s="135" t="s">
        <v>813</v>
      </c>
      <c r="D544" s="135" t="s">
        <v>6347</v>
      </c>
      <c r="E544" s="135" t="s">
        <v>5709</v>
      </c>
      <c r="F544" s="138">
        <v>688780000</v>
      </c>
      <c r="G544" s="135" t="s">
        <v>550</v>
      </c>
      <c r="H544" s="177" t="s">
        <v>7610</v>
      </c>
      <c r="I544" s="135">
        <v>98.867750000000001</v>
      </c>
      <c r="J544" s="137" t="s">
        <v>7611</v>
      </c>
      <c r="K544" s="135">
        <v>98.873999999999995</v>
      </c>
      <c r="L544" s="135" t="s">
        <v>3069</v>
      </c>
      <c r="M544" s="136" t="s">
        <v>7612</v>
      </c>
      <c r="N544" s="139">
        <v>45118.458333333328</v>
      </c>
    </row>
    <row r="545" spans="1:14" ht="20.25" customHeight="1">
      <c r="A545" s="136">
        <v>1116</v>
      </c>
      <c r="B545" s="135" t="s">
        <v>7613</v>
      </c>
      <c r="C545" s="135" t="s">
        <v>7614</v>
      </c>
      <c r="D545" s="135" t="s">
        <v>7615</v>
      </c>
      <c r="E545" s="135" t="s">
        <v>5709</v>
      </c>
      <c r="F545" s="138">
        <v>626731000</v>
      </c>
      <c r="G545" s="135" t="s">
        <v>5714</v>
      </c>
      <c r="H545" s="177" t="s">
        <v>7616</v>
      </c>
      <c r="I545" s="135">
        <v>99.791250000000005</v>
      </c>
      <c r="J545" s="137" t="s">
        <v>7617</v>
      </c>
      <c r="K545" s="135">
        <v>99.792490000000001</v>
      </c>
      <c r="L545" s="135" t="s">
        <v>1398</v>
      </c>
      <c r="M545" s="136">
        <v>793</v>
      </c>
      <c r="N545" s="139">
        <v>45118.458333333328</v>
      </c>
    </row>
    <row r="546" spans="1:14" ht="20.25" customHeight="1">
      <c r="A546" s="136">
        <v>1115</v>
      </c>
      <c r="B546" s="135" t="s">
        <v>7618</v>
      </c>
      <c r="C546" s="135" t="s">
        <v>770</v>
      </c>
      <c r="D546" s="135" t="s">
        <v>6390</v>
      </c>
      <c r="E546" s="135" t="s">
        <v>5709</v>
      </c>
      <c r="F546" s="138">
        <v>885412000</v>
      </c>
      <c r="G546" s="135" t="s">
        <v>414</v>
      </c>
      <c r="H546" s="177" t="s">
        <v>7619</v>
      </c>
      <c r="I546" s="135">
        <v>99.631749999999997</v>
      </c>
      <c r="J546" s="137" t="s">
        <v>7620</v>
      </c>
      <c r="K546" s="135">
        <v>99.634590000000003</v>
      </c>
      <c r="L546" s="135" t="s">
        <v>3071</v>
      </c>
      <c r="M546" s="136">
        <v>953</v>
      </c>
      <c r="N546" s="139">
        <v>45117.625</v>
      </c>
    </row>
    <row r="547" spans="1:14" ht="20.25" customHeight="1">
      <c r="A547" s="136">
        <v>1114</v>
      </c>
      <c r="B547" s="135" t="s">
        <v>7621</v>
      </c>
      <c r="C547" s="135" t="s">
        <v>753</v>
      </c>
      <c r="D547" s="135" t="s">
        <v>7162</v>
      </c>
      <c r="E547" s="135" t="s">
        <v>5709</v>
      </c>
      <c r="F547" s="138">
        <v>1425413000</v>
      </c>
      <c r="G547" s="135" t="s">
        <v>420</v>
      </c>
      <c r="H547" s="177" t="s">
        <v>7622</v>
      </c>
      <c r="I547" s="135">
        <v>99.626750000000001</v>
      </c>
      <c r="J547" s="137" t="s">
        <v>7623</v>
      </c>
      <c r="K547" s="135">
        <v>99.631219999999999</v>
      </c>
      <c r="L547" s="135" t="s">
        <v>1556</v>
      </c>
      <c r="M547" s="136">
        <v>774</v>
      </c>
      <c r="N547" s="139">
        <v>45117.625</v>
      </c>
    </row>
    <row r="548" spans="1:14" ht="20.25" customHeight="1">
      <c r="A548" s="136">
        <v>1113</v>
      </c>
      <c r="B548" s="135" t="s">
        <v>7624</v>
      </c>
      <c r="C548" s="135" t="s">
        <v>7625</v>
      </c>
      <c r="D548" s="135" t="s">
        <v>5901</v>
      </c>
      <c r="E548" s="135" t="s">
        <v>5709</v>
      </c>
      <c r="F548" s="138">
        <v>587757000</v>
      </c>
      <c r="G548" s="135" t="s">
        <v>7626</v>
      </c>
      <c r="H548" s="177" t="s">
        <v>7627</v>
      </c>
      <c r="I548" s="135">
        <v>99.45</v>
      </c>
      <c r="J548" s="137" t="s">
        <v>7628</v>
      </c>
      <c r="K548" s="135">
        <v>99.452789999999993</v>
      </c>
      <c r="L548" s="135" t="s">
        <v>7629</v>
      </c>
      <c r="M548" s="136" t="s">
        <v>7630</v>
      </c>
      <c r="N548" s="139">
        <v>45117.625</v>
      </c>
    </row>
    <row r="549" spans="1:14" ht="20.25" customHeight="1">
      <c r="A549" s="136">
        <v>1112</v>
      </c>
      <c r="B549" s="135" t="s">
        <v>7631</v>
      </c>
      <c r="C549" s="135" t="s">
        <v>760</v>
      </c>
      <c r="D549" s="135" t="s">
        <v>6239</v>
      </c>
      <c r="E549" s="135" t="s">
        <v>5709</v>
      </c>
      <c r="F549" s="138">
        <v>649116000</v>
      </c>
      <c r="G549" s="135" t="s">
        <v>481</v>
      </c>
      <c r="H549" s="177" t="s">
        <v>7632</v>
      </c>
      <c r="I549" s="135">
        <v>99.794499999999999</v>
      </c>
      <c r="J549" s="137" t="s">
        <v>7633</v>
      </c>
      <c r="K549" s="135">
        <v>99.805000000000007</v>
      </c>
      <c r="L549" s="135" t="s">
        <v>3072</v>
      </c>
      <c r="M549" s="136">
        <v>673</v>
      </c>
      <c r="N549" s="139">
        <v>45114.645833333328</v>
      </c>
    </row>
    <row r="550" spans="1:14" ht="20.25" customHeight="1">
      <c r="A550" s="136">
        <v>1111</v>
      </c>
      <c r="B550" s="135" t="s">
        <v>7634</v>
      </c>
      <c r="C550" s="135" t="s">
        <v>759</v>
      </c>
      <c r="D550" s="135" t="s">
        <v>7635</v>
      </c>
      <c r="E550" s="135" t="s">
        <v>5709</v>
      </c>
      <c r="F550" s="138">
        <v>966304000</v>
      </c>
      <c r="G550" s="135" t="s">
        <v>479</v>
      </c>
      <c r="H550" s="177" t="s">
        <v>7636</v>
      </c>
      <c r="I550" s="135">
        <v>99.421999999999997</v>
      </c>
      <c r="J550" s="137" t="s">
        <v>7637</v>
      </c>
      <c r="K550" s="135">
        <v>99.423490000000001</v>
      </c>
      <c r="L550" s="135" t="s">
        <v>3077</v>
      </c>
      <c r="M550" s="136">
        <v>987</v>
      </c>
      <c r="N550" s="139">
        <v>45114.458333333328</v>
      </c>
    </row>
    <row r="551" spans="1:14" ht="20.25" customHeight="1">
      <c r="A551" s="136">
        <v>1109</v>
      </c>
      <c r="B551" s="135" t="s">
        <v>7638</v>
      </c>
      <c r="C551" s="135" t="s">
        <v>3073</v>
      </c>
      <c r="D551" s="135" t="s">
        <v>5713</v>
      </c>
      <c r="E551" s="135" t="s">
        <v>5730</v>
      </c>
      <c r="F551" s="138">
        <v>858200000</v>
      </c>
      <c r="G551" s="135" t="s">
        <v>6621</v>
      </c>
      <c r="H551" s="177" t="s">
        <v>7639</v>
      </c>
      <c r="I551" s="135">
        <v>99.880750000000006</v>
      </c>
      <c r="J551" s="137" t="s">
        <v>7640</v>
      </c>
      <c r="K551" s="135">
        <v>99.880700000000004</v>
      </c>
      <c r="L551" s="135" t="s">
        <v>3076</v>
      </c>
      <c r="M551" s="136" t="s">
        <v>7641</v>
      </c>
      <c r="N551" s="139">
        <v>45114.458333333328</v>
      </c>
    </row>
    <row r="552" spans="1:14" ht="20.25" customHeight="1">
      <c r="A552" s="136">
        <v>1108</v>
      </c>
      <c r="B552" s="135" t="s">
        <v>7642</v>
      </c>
      <c r="C552" s="135" t="s">
        <v>7643</v>
      </c>
      <c r="D552" s="135" t="s">
        <v>5713</v>
      </c>
      <c r="E552" s="135" t="s">
        <v>5733</v>
      </c>
      <c r="F552" s="138">
        <v>7927528000</v>
      </c>
      <c r="G552" s="135" t="s">
        <v>5823</v>
      </c>
      <c r="H552" s="177" t="s">
        <v>7644</v>
      </c>
      <c r="I552" s="135">
        <v>100.43655</v>
      </c>
      <c r="J552" s="137" t="s">
        <v>7645</v>
      </c>
      <c r="K552" s="135">
        <v>100.44128000000001</v>
      </c>
      <c r="L552" s="135" t="s">
        <v>7646</v>
      </c>
      <c r="M552" s="136">
        <v>602</v>
      </c>
      <c r="N552" s="139">
        <v>45114.458333333328</v>
      </c>
    </row>
    <row r="553" spans="1:14" ht="20.25" customHeight="1">
      <c r="A553" s="136">
        <v>1106</v>
      </c>
      <c r="B553" s="135" t="s">
        <v>7647</v>
      </c>
      <c r="C553" s="135" t="s">
        <v>758</v>
      </c>
      <c r="D553" s="135" t="s">
        <v>6177</v>
      </c>
      <c r="E553" s="135" t="s">
        <v>5709</v>
      </c>
      <c r="F553" s="138">
        <v>714487000</v>
      </c>
      <c r="G553" s="135" t="s">
        <v>345</v>
      </c>
      <c r="H553" s="177" t="s">
        <v>7648</v>
      </c>
      <c r="I553" s="135">
        <v>100.90925</v>
      </c>
      <c r="J553" s="137" t="s">
        <v>7649</v>
      </c>
      <c r="K553" s="135">
        <v>100.9327</v>
      </c>
      <c r="L553" s="135" t="s">
        <v>3078</v>
      </c>
      <c r="M553" s="136">
        <v>803</v>
      </c>
      <c r="N553" s="139">
        <v>45113.465277777781</v>
      </c>
    </row>
    <row r="554" spans="1:14" ht="20.25" customHeight="1">
      <c r="A554" s="136">
        <v>1105</v>
      </c>
      <c r="B554" s="135" t="s">
        <v>7650</v>
      </c>
      <c r="C554" s="135" t="s">
        <v>821</v>
      </c>
      <c r="D554" s="135" t="s">
        <v>6278</v>
      </c>
      <c r="E554" s="135" t="s">
        <v>5709</v>
      </c>
      <c r="F554" s="138">
        <v>763425000</v>
      </c>
      <c r="G554" s="135" t="s">
        <v>6178</v>
      </c>
      <c r="H554" s="177" t="s">
        <v>7651</v>
      </c>
      <c r="I554" s="135">
        <v>99.665999999999997</v>
      </c>
      <c r="J554" s="137" t="s">
        <v>7652</v>
      </c>
      <c r="K554" s="135">
        <v>99.666330000000002</v>
      </c>
      <c r="L554" s="135" t="s">
        <v>1558</v>
      </c>
      <c r="M554" s="136">
        <v>802</v>
      </c>
      <c r="N554" s="139">
        <v>45113.458333333328</v>
      </c>
    </row>
    <row r="555" spans="1:14" ht="20.25" customHeight="1">
      <c r="A555" s="136">
        <v>1100</v>
      </c>
      <c r="B555" s="135" t="s">
        <v>7653</v>
      </c>
      <c r="C555" s="135" t="s">
        <v>863</v>
      </c>
      <c r="D555" s="135" t="s">
        <v>5713</v>
      </c>
      <c r="E555" s="135" t="s">
        <v>5709</v>
      </c>
      <c r="F555" s="138">
        <v>1079608000</v>
      </c>
      <c r="G555" s="135" t="s">
        <v>609</v>
      </c>
      <c r="H555" s="177" t="s">
        <v>7654</v>
      </c>
      <c r="I555" s="135">
        <v>99.974500000000006</v>
      </c>
      <c r="J555" s="137" t="s">
        <v>7655</v>
      </c>
      <c r="K555" s="135">
        <v>99.976299999999995</v>
      </c>
      <c r="L555" s="135" t="s">
        <v>1414</v>
      </c>
      <c r="M555" s="136">
        <v>802</v>
      </c>
      <c r="N555" s="139">
        <v>45113.458333333328</v>
      </c>
    </row>
    <row r="556" spans="1:14" ht="20.25" customHeight="1">
      <c r="A556" s="136">
        <v>1097</v>
      </c>
      <c r="B556" s="135" t="s">
        <v>7656</v>
      </c>
      <c r="C556" s="135" t="s">
        <v>755</v>
      </c>
      <c r="D556" s="135" t="s">
        <v>6177</v>
      </c>
      <c r="E556" s="135" t="s">
        <v>5709</v>
      </c>
      <c r="F556" s="138">
        <v>2521871000</v>
      </c>
      <c r="G556" s="135" t="s">
        <v>345</v>
      </c>
      <c r="H556" s="177" t="s">
        <v>7657</v>
      </c>
      <c r="I556" s="135">
        <v>99.610249999999994</v>
      </c>
      <c r="J556" s="137" t="s">
        <v>7658</v>
      </c>
      <c r="K556" s="135">
        <v>99.616669999999999</v>
      </c>
      <c r="L556" s="135" t="s">
        <v>1553</v>
      </c>
      <c r="M556" s="136">
        <v>732</v>
      </c>
      <c r="N556" s="139">
        <v>45112.472222222219</v>
      </c>
    </row>
    <row r="557" spans="1:14" ht="20.25" customHeight="1">
      <c r="A557" s="136">
        <v>1096</v>
      </c>
      <c r="B557" s="135" t="s">
        <v>7659</v>
      </c>
      <c r="C557" s="135" t="s">
        <v>771</v>
      </c>
      <c r="D557" s="135" t="s">
        <v>6177</v>
      </c>
      <c r="E557" s="135" t="s">
        <v>5709</v>
      </c>
      <c r="F557" s="138">
        <v>978917000</v>
      </c>
      <c r="G557" s="135" t="s">
        <v>345</v>
      </c>
      <c r="H557" s="177" t="s">
        <v>7660</v>
      </c>
      <c r="I557" s="135">
        <v>99.381749999999997</v>
      </c>
      <c r="J557" s="137" t="s">
        <v>7661</v>
      </c>
      <c r="K557" s="135">
        <v>99.385499999999993</v>
      </c>
      <c r="L557" s="135" t="s">
        <v>3079</v>
      </c>
      <c r="M557" s="136">
        <v>799</v>
      </c>
      <c r="N557" s="139">
        <v>45112.465277777781</v>
      </c>
    </row>
    <row r="558" spans="1:14" ht="20.25" customHeight="1">
      <c r="A558" s="136">
        <v>1095</v>
      </c>
      <c r="B558" s="135" t="s">
        <v>7662</v>
      </c>
      <c r="C558" s="135" t="s">
        <v>3088</v>
      </c>
      <c r="D558" s="135" t="s">
        <v>6239</v>
      </c>
      <c r="E558" s="135" t="s">
        <v>5711</v>
      </c>
      <c r="F558" s="138">
        <v>1309730000</v>
      </c>
      <c r="G558" s="135" t="s">
        <v>6178</v>
      </c>
      <c r="H558" s="177" t="s">
        <v>7663</v>
      </c>
      <c r="I558" s="135">
        <v>99.89725</v>
      </c>
      <c r="J558" s="137" t="s">
        <v>7664</v>
      </c>
      <c r="K558" s="135">
        <v>99.907290000000003</v>
      </c>
      <c r="L558" s="135" t="s">
        <v>3090</v>
      </c>
      <c r="M558" s="136">
        <v>654</v>
      </c>
      <c r="N558" s="139">
        <v>45112.458333333328</v>
      </c>
    </row>
    <row r="559" spans="1:14" ht="20.25" customHeight="1">
      <c r="A559" s="136">
        <v>1093</v>
      </c>
      <c r="B559" s="135" t="s">
        <v>7665</v>
      </c>
      <c r="C559" s="135" t="s">
        <v>787</v>
      </c>
      <c r="D559" s="135" t="s">
        <v>6239</v>
      </c>
      <c r="E559" s="135" t="s">
        <v>5709</v>
      </c>
      <c r="F559" s="138">
        <v>581974000</v>
      </c>
      <c r="G559" s="135" t="s">
        <v>6178</v>
      </c>
      <c r="H559" s="177" t="s">
        <v>7666</v>
      </c>
      <c r="I559" s="135">
        <v>98.642499999999998</v>
      </c>
      <c r="J559" s="137" t="s">
        <v>7667</v>
      </c>
      <c r="K559" s="135">
        <v>98.650289999999998</v>
      </c>
      <c r="L559" s="135" t="s">
        <v>3087</v>
      </c>
      <c r="M559" s="136">
        <v>696</v>
      </c>
      <c r="N559" s="139">
        <v>45112.458333333328</v>
      </c>
    </row>
    <row r="560" spans="1:14" ht="20.25" customHeight="1">
      <c r="A560" s="136">
        <v>1092</v>
      </c>
      <c r="B560" s="135" t="s">
        <v>7668</v>
      </c>
      <c r="C560" s="135" t="s">
        <v>788</v>
      </c>
      <c r="D560" s="135" t="s">
        <v>6239</v>
      </c>
      <c r="E560" s="135" t="s">
        <v>5709</v>
      </c>
      <c r="F560" s="138">
        <v>939975000</v>
      </c>
      <c r="G560" s="135" t="s">
        <v>6178</v>
      </c>
      <c r="H560" s="177" t="s">
        <v>7669</v>
      </c>
      <c r="I560" s="135">
        <v>99.304749999999999</v>
      </c>
      <c r="J560" s="137" t="s">
        <v>7670</v>
      </c>
      <c r="K560" s="135">
        <v>99.315899999999999</v>
      </c>
      <c r="L560" s="135" t="s">
        <v>1368</v>
      </c>
      <c r="M560" s="136">
        <v>622</v>
      </c>
      <c r="N560" s="139">
        <v>45112.458333333328</v>
      </c>
    </row>
    <row r="561" spans="1:14" ht="20.25" customHeight="1">
      <c r="A561" s="136">
        <v>1091</v>
      </c>
      <c r="B561" s="135" t="s">
        <v>7671</v>
      </c>
      <c r="C561" s="135" t="s">
        <v>757</v>
      </c>
      <c r="D561" s="135" t="s">
        <v>5713</v>
      </c>
      <c r="E561" s="135" t="s">
        <v>5709</v>
      </c>
      <c r="F561" s="138">
        <v>1957437000</v>
      </c>
      <c r="G561" s="135" t="s">
        <v>476</v>
      </c>
      <c r="H561" s="177" t="s">
        <v>7672</v>
      </c>
      <c r="I561" s="135">
        <v>98.193250000000006</v>
      </c>
      <c r="J561" s="137" t="s">
        <v>7673</v>
      </c>
      <c r="K561" s="135">
        <v>98.22296</v>
      </c>
      <c r="L561" s="135" t="s">
        <v>1229</v>
      </c>
      <c r="M561" s="136">
        <v>750</v>
      </c>
      <c r="N561" s="139">
        <v>45112.458333333328</v>
      </c>
    </row>
    <row r="562" spans="1:14" ht="20.25" customHeight="1">
      <c r="A562" s="136">
        <v>1089</v>
      </c>
      <c r="B562" s="135" t="s">
        <v>7674</v>
      </c>
      <c r="C562" s="135" t="s">
        <v>754</v>
      </c>
      <c r="D562" s="135" t="s">
        <v>7254</v>
      </c>
      <c r="E562" s="135" t="s">
        <v>5709</v>
      </c>
      <c r="F562" s="138">
        <v>554884000</v>
      </c>
      <c r="G562" s="135" t="s">
        <v>345</v>
      </c>
      <c r="H562" s="177" t="s">
        <v>7675</v>
      </c>
      <c r="I562" s="135">
        <v>100.2165</v>
      </c>
      <c r="J562" s="137" t="s">
        <v>7676</v>
      </c>
      <c r="K562" s="135">
        <v>100.21679</v>
      </c>
      <c r="L562" s="135" t="s">
        <v>3086</v>
      </c>
      <c r="M562" s="136" t="s">
        <v>7677</v>
      </c>
      <c r="N562" s="139">
        <v>45112.458333333328</v>
      </c>
    </row>
    <row r="563" spans="1:14" ht="20.25" customHeight="1">
      <c r="A563" s="136">
        <v>1088</v>
      </c>
      <c r="B563" s="135" t="s">
        <v>7678</v>
      </c>
      <c r="C563" s="135" t="s">
        <v>865</v>
      </c>
      <c r="D563" s="135" t="s">
        <v>5901</v>
      </c>
      <c r="E563" s="135" t="s">
        <v>5709</v>
      </c>
      <c r="F563" s="138">
        <v>592564000</v>
      </c>
      <c r="G563" s="135" t="s">
        <v>422</v>
      </c>
      <c r="H563" s="177" t="s">
        <v>7679</v>
      </c>
      <c r="I563" s="135">
        <v>99.942509999999999</v>
      </c>
      <c r="J563" s="137" t="s">
        <v>7680</v>
      </c>
      <c r="K563" s="135">
        <v>99.944119999999998</v>
      </c>
      <c r="L563" s="135" t="s">
        <v>1377</v>
      </c>
      <c r="M563" s="136" t="s">
        <v>7681</v>
      </c>
      <c r="N563" s="139">
        <v>45112.458333333328</v>
      </c>
    </row>
    <row r="564" spans="1:14" ht="20.25" customHeight="1">
      <c r="A564" s="136">
        <v>1086</v>
      </c>
      <c r="B564" s="135" t="s">
        <v>7683</v>
      </c>
      <c r="C564" s="135" t="s">
        <v>7684</v>
      </c>
      <c r="D564" s="135" t="s">
        <v>7685</v>
      </c>
      <c r="E564" s="135" t="s">
        <v>5709</v>
      </c>
      <c r="F564" s="138">
        <v>657578000</v>
      </c>
      <c r="G564" s="135" t="s">
        <v>343</v>
      </c>
      <c r="H564" s="177" t="s">
        <v>7686</v>
      </c>
      <c r="I564" s="135">
        <v>100.61951000000001</v>
      </c>
      <c r="J564" s="137" t="s">
        <v>7687</v>
      </c>
      <c r="K564" s="135">
        <v>100.61951000000001</v>
      </c>
      <c r="L564" s="135" t="s">
        <v>5780</v>
      </c>
      <c r="M564" s="136">
        <v>551</v>
      </c>
      <c r="N564" s="139">
        <v>45112.458333333328</v>
      </c>
    </row>
    <row r="565" spans="1:14" ht="20.25" customHeight="1">
      <c r="A565" s="136">
        <v>1085</v>
      </c>
      <c r="B565" s="135" t="s">
        <v>7688</v>
      </c>
      <c r="C565" s="135" t="s">
        <v>797</v>
      </c>
      <c r="D565" s="135" t="s">
        <v>5999</v>
      </c>
      <c r="E565" s="135" t="s">
        <v>5709</v>
      </c>
      <c r="F565" s="138">
        <v>574959000</v>
      </c>
      <c r="G565" s="135" t="s">
        <v>528</v>
      </c>
      <c r="H565" s="177" t="s">
        <v>7689</v>
      </c>
      <c r="I565" s="135">
        <v>100.38901</v>
      </c>
      <c r="J565" s="137" t="s">
        <v>7690</v>
      </c>
      <c r="K565" s="135">
        <v>100.39135</v>
      </c>
      <c r="L565" s="135" t="s">
        <v>3085</v>
      </c>
      <c r="M565" s="136">
        <v>660</v>
      </c>
      <c r="N565" s="139">
        <v>45112.458333333328</v>
      </c>
    </row>
    <row r="566" spans="1:14" ht="20.25" customHeight="1">
      <c r="A566" s="136">
        <v>1084</v>
      </c>
      <c r="B566" s="135" t="s">
        <v>7691</v>
      </c>
      <c r="C566" s="135" t="s">
        <v>777</v>
      </c>
      <c r="D566" s="135" t="s">
        <v>6901</v>
      </c>
      <c r="E566" s="135" t="s">
        <v>5709</v>
      </c>
      <c r="F566" s="138">
        <v>1164317000</v>
      </c>
      <c r="G566" s="135" t="s">
        <v>501</v>
      </c>
      <c r="H566" s="177" t="s">
        <v>7692</v>
      </c>
      <c r="I566" s="135">
        <v>100.1755</v>
      </c>
      <c r="J566" s="137" t="s">
        <v>7693</v>
      </c>
      <c r="K566" s="135">
        <v>100.1764</v>
      </c>
      <c r="L566" s="135" t="s">
        <v>1559</v>
      </c>
      <c r="M566" s="136">
        <v>733</v>
      </c>
      <c r="N566" s="139">
        <v>45112.458333333328</v>
      </c>
    </row>
    <row r="567" spans="1:14" ht="20.25" customHeight="1">
      <c r="A567" s="136">
        <v>1082</v>
      </c>
      <c r="B567" s="135" t="s">
        <v>7694</v>
      </c>
      <c r="C567" s="135" t="s">
        <v>800</v>
      </c>
      <c r="D567" s="135" t="s">
        <v>6177</v>
      </c>
      <c r="E567" s="135" t="s">
        <v>5709</v>
      </c>
      <c r="F567" s="138">
        <v>1160000000</v>
      </c>
      <c r="G567" s="135" t="s">
        <v>345</v>
      </c>
      <c r="H567" s="177" t="s">
        <v>7695</v>
      </c>
      <c r="I567" s="135">
        <v>102.002</v>
      </c>
      <c r="J567" s="137" t="s">
        <v>7696</v>
      </c>
      <c r="K567" s="135">
        <v>102.04649999999999</v>
      </c>
      <c r="L567" s="135" t="s">
        <v>1560</v>
      </c>
      <c r="M567" s="136">
        <v>768</v>
      </c>
      <c r="N567" s="139">
        <v>45111.465277777781</v>
      </c>
    </row>
    <row r="568" spans="1:14" ht="20.25" customHeight="1">
      <c r="A568" s="136">
        <v>1081</v>
      </c>
      <c r="B568" s="135" t="s">
        <v>7697</v>
      </c>
      <c r="C568" s="135" t="s">
        <v>799</v>
      </c>
      <c r="D568" s="135" t="s">
        <v>6364</v>
      </c>
      <c r="E568" s="135" t="s">
        <v>5709</v>
      </c>
      <c r="F568" s="138">
        <v>605526000</v>
      </c>
      <c r="G568" s="135" t="s">
        <v>422</v>
      </c>
      <c r="H568" s="177" t="s">
        <v>7698</v>
      </c>
      <c r="I568" s="135">
        <v>99.382999999999996</v>
      </c>
      <c r="J568" s="137" t="s">
        <v>7699</v>
      </c>
      <c r="K568" s="135">
        <v>99.38449</v>
      </c>
      <c r="L568" s="135" t="s">
        <v>3091</v>
      </c>
      <c r="M568" s="136" t="s">
        <v>7700</v>
      </c>
      <c r="N568" s="139">
        <v>45111.458333333328</v>
      </c>
    </row>
    <row r="569" spans="1:14" ht="20.25" customHeight="1">
      <c r="A569" s="136">
        <v>1080</v>
      </c>
      <c r="B569" s="135" t="s">
        <v>7701</v>
      </c>
      <c r="C569" s="135" t="s">
        <v>752</v>
      </c>
      <c r="D569" s="135" t="s">
        <v>6364</v>
      </c>
      <c r="E569" s="135" t="s">
        <v>5709</v>
      </c>
      <c r="F569" s="138">
        <v>916862000</v>
      </c>
      <c r="G569" s="135" t="s">
        <v>422</v>
      </c>
      <c r="H569" s="177" t="s">
        <v>7702</v>
      </c>
      <c r="I569" s="135">
        <v>100.532</v>
      </c>
      <c r="J569" s="137" t="s">
        <v>7703</v>
      </c>
      <c r="K569" s="135">
        <v>100.5341</v>
      </c>
      <c r="L569" s="135" t="s">
        <v>1561</v>
      </c>
      <c r="M569" s="136" t="s">
        <v>7704</v>
      </c>
      <c r="N569" s="139">
        <v>45111.458333333328</v>
      </c>
    </row>
    <row r="570" spans="1:14" ht="20.25" customHeight="1">
      <c r="A570" s="136">
        <v>1079</v>
      </c>
      <c r="B570" s="135" t="s">
        <v>7705</v>
      </c>
      <c r="C570" s="135" t="s">
        <v>733</v>
      </c>
      <c r="D570" s="135" t="s">
        <v>5901</v>
      </c>
      <c r="E570" s="135" t="s">
        <v>5709</v>
      </c>
      <c r="F570" s="138">
        <v>582575000</v>
      </c>
      <c r="G570" s="135" t="s">
        <v>422</v>
      </c>
      <c r="H570" s="177" t="s">
        <v>7706</v>
      </c>
      <c r="I570" s="135">
        <v>100.63375000000001</v>
      </c>
      <c r="J570" s="137" t="s">
        <v>7707</v>
      </c>
      <c r="K570" s="135">
        <v>100.63549</v>
      </c>
      <c r="L570" s="135" t="s">
        <v>1392</v>
      </c>
      <c r="M570" s="136" t="s">
        <v>7708</v>
      </c>
      <c r="N570" s="139">
        <v>45111.458333333328</v>
      </c>
    </row>
    <row r="571" spans="1:14" ht="20.25" customHeight="1">
      <c r="A571" s="136">
        <v>1076</v>
      </c>
      <c r="B571" s="135" t="s">
        <v>7709</v>
      </c>
      <c r="C571" s="135" t="s">
        <v>862</v>
      </c>
      <c r="D571" s="135" t="s">
        <v>6246</v>
      </c>
      <c r="E571" s="135" t="s">
        <v>5709</v>
      </c>
      <c r="F571" s="138">
        <v>893181000</v>
      </c>
      <c r="G571" s="135" t="s">
        <v>6178</v>
      </c>
      <c r="H571" s="177" t="s">
        <v>7710</v>
      </c>
      <c r="I571" s="135">
        <v>99.827749999999995</v>
      </c>
      <c r="J571" s="137" t="s">
        <v>7711</v>
      </c>
      <c r="K571" s="135">
        <v>99.829390000000004</v>
      </c>
      <c r="L571" s="135" t="s">
        <v>3095</v>
      </c>
      <c r="M571" s="136">
        <v>838</v>
      </c>
      <c r="N571" s="139">
        <v>45110.458333333328</v>
      </c>
    </row>
    <row r="572" spans="1:14" ht="20.25" customHeight="1">
      <c r="A572" s="136">
        <v>1075</v>
      </c>
      <c r="B572" s="135" t="s">
        <v>7712</v>
      </c>
      <c r="C572" s="135" t="s">
        <v>860</v>
      </c>
      <c r="D572" s="135" t="s">
        <v>7250</v>
      </c>
      <c r="E572" s="135" t="s">
        <v>5709</v>
      </c>
      <c r="F572" s="138">
        <v>799264000</v>
      </c>
      <c r="G572" s="135" t="s">
        <v>422</v>
      </c>
      <c r="H572" s="177" t="s">
        <v>7713</v>
      </c>
      <c r="I572" s="135">
        <v>100.93774999999999</v>
      </c>
      <c r="J572" s="137" t="s">
        <v>7714</v>
      </c>
      <c r="K572" s="135">
        <v>100.93989999999999</v>
      </c>
      <c r="L572" s="135" t="s">
        <v>3094</v>
      </c>
      <c r="M572" s="136">
        <v>951</v>
      </c>
      <c r="N572" s="139">
        <v>45110.458333333328</v>
      </c>
    </row>
    <row r="573" spans="1:14" ht="20.25" customHeight="1">
      <c r="A573" s="136">
        <v>1074</v>
      </c>
      <c r="B573" s="135" t="s">
        <v>7715</v>
      </c>
      <c r="C573" s="135" t="s">
        <v>769</v>
      </c>
      <c r="D573" s="135" t="s">
        <v>7716</v>
      </c>
      <c r="E573" s="135" t="s">
        <v>5709</v>
      </c>
      <c r="F573" s="138">
        <v>5520218000</v>
      </c>
      <c r="G573" s="135" t="s">
        <v>425</v>
      </c>
      <c r="H573" s="177" t="s">
        <v>7717</v>
      </c>
      <c r="I573" s="135">
        <v>99.999499999999998</v>
      </c>
      <c r="J573" s="137" t="s">
        <v>7718</v>
      </c>
      <c r="K573" s="135">
        <v>100.00218</v>
      </c>
      <c r="L573" s="135" t="s">
        <v>1990</v>
      </c>
      <c r="M573" s="136">
        <v>284</v>
      </c>
      <c r="N573" s="139">
        <v>45110.458333333328</v>
      </c>
    </row>
    <row r="574" spans="1:14" ht="20.25" customHeight="1">
      <c r="A574" s="136">
        <v>1073</v>
      </c>
      <c r="B574" s="135" t="s">
        <v>7719</v>
      </c>
      <c r="C574" s="135" t="s">
        <v>793</v>
      </c>
      <c r="D574" s="135" t="s">
        <v>6278</v>
      </c>
      <c r="E574" s="135" t="s">
        <v>5709</v>
      </c>
      <c r="F574" s="138">
        <v>2119876000</v>
      </c>
      <c r="G574" s="135" t="s">
        <v>379</v>
      </c>
      <c r="H574" s="177" t="s">
        <v>7720</v>
      </c>
      <c r="I574" s="135">
        <v>99.794499999999999</v>
      </c>
      <c r="J574" s="137" t="s">
        <v>7721</v>
      </c>
      <c r="K574" s="135">
        <v>99.796390000000002</v>
      </c>
      <c r="L574" s="135" t="s">
        <v>3093</v>
      </c>
      <c r="M574" s="136">
        <v>741</v>
      </c>
      <c r="N574" s="139">
        <v>45110.458333333328</v>
      </c>
    </row>
    <row r="575" spans="1:14" ht="20.25" customHeight="1">
      <c r="A575" s="136">
        <v>1072</v>
      </c>
      <c r="B575" s="135" t="s">
        <v>7722</v>
      </c>
      <c r="C575" s="135" t="s">
        <v>738</v>
      </c>
      <c r="D575" s="135" t="s">
        <v>7250</v>
      </c>
      <c r="E575" s="135" t="s">
        <v>5709</v>
      </c>
      <c r="F575" s="138">
        <v>994635000</v>
      </c>
      <c r="G575" s="135" t="s">
        <v>422</v>
      </c>
      <c r="H575" s="177" t="s">
        <v>7723</v>
      </c>
      <c r="I575" s="135">
        <v>99.269750000000002</v>
      </c>
      <c r="J575" s="137" t="s">
        <v>7724</v>
      </c>
      <c r="K575" s="135">
        <v>99.27516</v>
      </c>
      <c r="L575" s="135" t="s">
        <v>3092</v>
      </c>
      <c r="M575" s="136">
        <v>911</v>
      </c>
      <c r="N575" s="139">
        <v>45110.458333333328</v>
      </c>
    </row>
    <row r="576" spans="1:14" ht="20.25" customHeight="1">
      <c r="A576" s="136">
        <v>1071</v>
      </c>
      <c r="B576" s="135" t="s">
        <v>7725</v>
      </c>
      <c r="C576" s="135" t="s">
        <v>831</v>
      </c>
      <c r="D576" s="135" t="s">
        <v>6177</v>
      </c>
      <c r="E576" s="135" t="s">
        <v>5709</v>
      </c>
      <c r="F576" s="138">
        <v>1056446000</v>
      </c>
      <c r="G576" s="135" t="s">
        <v>440</v>
      </c>
      <c r="H576" s="177" t="s">
        <v>7726</v>
      </c>
      <c r="I576" s="135">
        <v>99.499499999999998</v>
      </c>
      <c r="J576" s="137" t="s">
        <v>7727</v>
      </c>
      <c r="K576" s="135">
        <v>99.502690000000001</v>
      </c>
      <c r="L576" s="135" t="s">
        <v>1563</v>
      </c>
      <c r="M576" s="136">
        <v>822</v>
      </c>
      <c r="N576" s="139">
        <v>45110.458333333328</v>
      </c>
    </row>
    <row r="577" spans="1:14" ht="20.25" customHeight="1">
      <c r="A577" s="136">
        <v>1070</v>
      </c>
      <c r="B577" s="135" t="s">
        <v>7728</v>
      </c>
      <c r="C577" s="135" t="s">
        <v>790</v>
      </c>
      <c r="D577" s="135" t="s">
        <v>6239</v>
      </c>
      <c r="E577" s="135" t="s">
        <v>5709</v>
      </c>
      <c r="F577" s="138">
        <v>685831000</v>
      </c>
      <c r="G577" s="135" t="s">
        <v>6178</v>
      </c>
      <c r="H577" s="177" t="s">
        <v>7729</v>
      </c>
      <c r="I577" s="135">
        <v>100.60875</v>
      </c>
      <c r="J577" s="137" t="s">
        <v>7730</v>
      </c>
      <c r="K577" s="135">
        <v>100.60991</v>
      </c>
      <c r="L577" s="135" t="s">
        <v>1562</v>
      </c>
      <c r="M577" s="136">
        <v>670</v>
      </c>
      <c r="N577" s="139">
        <v>45110.458333333328</v>
      </c>
    </row>
    <row r="578" spans="1:14" ht="20.25" customHeight="1">
      <c r="A578" s="136">
        <v>1062</v>
      </c>
      <c r="B578" s="135" t="s">
        <v>7731</v>
      </c>
      <c r="C578" s="135" t="s">
        <v>824</v>
      </c>
      <c r="D578" s="135" t="s">
        <v>7732</v>
      </c>
      <c r="E578" s="135" t="s">
        <v>5709</v>
      </c>
      <c r="F578" s="138">
        <v>889064000</v>
      </c>
      <c r="G578" s="135" t="s">
        <v>479</v>
      </c>
      <c r="H578" s="177" t="s">
        <v>7733</v>
      </c>
      <c r="I578" s="135">
        <v>99.809749999999994</v>
      </c>
      <c r="J578" s="137" t="s">
        <v>7734</v>
      </c>
      <c r="K578" s="135">
        <v>99.813590000000005</v>
      </c>
      <c r="L578" s="135" t="s">
        <v>3096</v>
      </c>
      <c r="M578" s="136">
        <v>816</v>
      </c>
      <c r="N578" s="139">
        <v>45107.458333333328</v>
      </c>
    </row>
    <row r="579" spans="1:14" ht="20.25" customHeight="1">
      <c r="A579" s="136">
        <v>1058</v>
      </c>
      <c r="B579" s="135" t="s">
        <v>7735</v>
      </c>
      <c r="C579" s="135" t="s">
        <v>852</v>
      </c>
      <c r="D579" s="135" t="s">
        <v>7736</v>
      </c>
      <c r="E579" s="135" t="s">
        <v>5709</v>
      </c>
      <c r="F579" s="138">
        <v>2812620000</v>
      </c>
      <c r="G579" s="135" t="s">
        <v>367</v>
      </c>
      <c r="H579" s="177" t="s">
        <v>7737</v>
      </c>
      <c r="I579" s="135">
        <v>99.497500000000002</v>
      </c>
      <c r="J579" s="137" t="s">
        <v>7738</v>
      </c>
      <c r="K579" s="135">
        <v>99.497649999999993</v>
      </c>
      <c r="L579" s="135" t="s">
        <v>3099</v>
      </c>
      <c r="M579" s="136">
        <v>343</v>
      </c>
      <c r="N579" s="139">
        <v>45106.625</v>
      </c>
    </row>
    <row r="580" spans="1:14" ht="20.25" customHeight="1">
      <c r="A580" s="136">
        <v>1057</v>
      </c>
      <c r="B580" s="135" t="s">
        <v>7739</v>
      </c>
      <c r="C580" s="135" t="s">
        <v>747</v>
      </c>
      <c r="D580" s="135" t="s">
        <v>5901</v>
      </c>
      <c r="E580" s="135" t="s">
        <v>5709</v>
      </c>
      <c r="F580" s="138">
        <v>572407000</v>
      </c>
      <c r="G580" s="135" t="s">
        <v>462</v>
      </c>
      <c r="H580" s="177" t="s">
        <v>7740</v>
      </c>
      <c r="I580" s="135">
        <v>99.077749999999995</v>
      </c>
      <c r="J580" s="137" t="s">
        <v>7741</v>
      </c>
      <c r="K580" s="135">
        <v>99.081100000000006</v>
      </c>
      <c r="L580" s="135" t="s">
        <v>3098</v>
      </c>
      <c r="M580" s="136" t="s">
        <v>7742</v>
      </c>
      <c r="N580" s="139">
        <v>45106.625</v>
      </c>
    </row>
    <row r="581" spans="1:14" ht="20.25" customHeight="1">
      <c r="A581" s="136">
        <v>1054</v>
      </c>
      <c r="B581" s="135" t="s">
        <v>7743</v>
      </c>
      <c r="C581" s="135" t="s">
        <v>854</v>
      </c>
      <c r="D581" s="135" t="s">
        <v>7736</v>
      </c>
      <c r="E581" s="135" t="s">
        <v>5709</v>
      </c>
      <c r="F581" s="138">
        <v>2997700000</v>
      </c>
      <c r="G581" s="135" t="s">
        <v>367</v>
      </c>
      <c r="H581" s="177" t="s">
        <v>7744</v>
      </c>
      <c r="I581" s="135">
        <v>98.939250000000001</v>
      </c>
      <c r="J581" s="137" t="s">
        <v>7745</v>
      </c>
      <c r="K581" s="135">
        <v>98.944500000000005</v>
      </c>
      <c r="L581" s="135" t="s">
        <v>1507</v>
      </c>
      <c r="M581" s="136">
        <v>338</v>
      </c>
      <c r="N581" s="139">
        <v>45106.458333333328</v>
      </c>
    </row>
    <row r="582" spans="1:14" ht="20.25" customHeight="1">
      <c r="A582" s="136">
        <v>1053</v>
      </c>
      <c r="B582" s="135" t="s">
        <v>7746</v>
      </c>
      <c r="C582" s="135" t="s">
        <v>745</v>
      </c>
      <c r="D582" s="135" t="s">
        <v>5713</v>
      </c>
      <c r="E582" s="135" t="s">
        <v>5709</v>
      </c>
      <c r="F582" s="138">
        <v>634344000</v>
      </c>
      <c r="G582" s="135" t="s">
        <v>390</v>
      </c>
      <c r="H582" s="177" t="s">
        <v>7747</v>
      </c>
      <c r="I582" s="135">
        <v>100.07276</v>
      </c>
      <c r="J582" s="137" t="s">
        <v>7748</v>
      </c>
      <c r="K582" s="135">
        <v>100.07311</v>
      </c>
      <c r="L582" s="135" t="s">
        <v>3100</v>
      </c>
      <c r="M582" s="136">
        <v>771</v>
      </c>
      <c r="N582" s="139">
        <v>45106.458333333328</v>
      </c>
    </row>
    <row r="583" spans="1:14" ht="20.25" customHeight="1">
      <c r="A583" s="136">
        <v>1052</v>
      </c>
      <c r="B583" s="135" t="s">
        <v>7749</v>
      </c>
      <c r="C583" s="135" t="s">
        <v>746</v>
      </c>
      <c r="D583" s="135" t="s">
        <v>7750</v>
      </c>
      <c r="E583" s="135" t="s">
        <v>5709</v>
      </c>
      <c r="F583" s="138">
        <v>713130000</v>
      </c>
      <c r="G583" s="135" t="s">
        <v>345</v>
      </c>
      <c r="H583" s="177" t="s">
        <v>7751</v>
      </c>
      <c r="I583" s="135">
        <v>101.10975000000001</v>
      </c>
      <c r="J583" s="137" t="s">
        <v>7752</v>
      </c>
      <c r="K583" s="135">
        <v>101.11331</v>
      </c>
      <c r="L583" s="135" t="s">
        <v>1521</v>
      </c>
      <c r="M583" s="136" t="s">
        <v>7700</v>
      </c>
      <c r="N583" s="139">
        <v>45106.458333333328</v>
      </c>
    </row>
    <row r="584" spans="1:14" ht="20.25" customHeight="1">
      <c r="A584" s="136">
        <v>1049</v>
      </c>
      <c r="B584" s="135" t="s">
        <v>7753</v>
      </c>
      <c r="C584" s="135" t="s">
        <v>864</v>
      </c>
      <c r="D584" s="135" t="s">
        <v>5713</v>
      </c>
      <c r="E584" s="135" t="s">
        <v>5709</v>
      </c>
      <c r="F584" s="138">
        <v>956646000</v>
      </c>
      <c r="G584" s="135" t="s">
        <v>611</v>
      </c>
      <c r="H584" s="177" t="s">
        <v>7754</v>
      </c>
      <c r="I584" s="135">
        <v>99.417500000000004</v>
      </c>
      <c r="J584" s="137" t="s">
        <v>7755</v>
      </c>
      <c r="K584" s="135">
        <v>99.464500000000001</v>
      </c>
      <c r="L584" s="135" t="s">
        <v>1507</v>
      </c>
      <c r="M584" s="136">
        <v>92</v>
      </c>
      <c r="N584" s="139">
        <v>45104.625</v>
      </c>
    </row>
    <row r="585" spans="1:14" ht="20.25" customHeight="1">
      <c r="A585" s="136">
        <v>1048</v>
      </c>
      <c r="B585" s="135" t="s">
        <v>7756</v>
      </c>
      <c r="C585" s="135" t="s">
        <v>749</v>
      </c>
      <c r="D585" s="135" t="s">
        <v>5713</v>
      </c>
      <c r="E585" s="135" t="s">
        <v>5709</v>
      </c>
      <c r="F585" s="138">
        <v>1243215000</v>
      </c>
      <c r="G585" s="135" t="s">
        <v>466</v>
      </c>
      <c r="H585" s="177" t="s">
        <v>7757</v>
      </c>
      <c r="I585" s="135">
        <v>100.8425</v>
      </c>
      <c r="J585" s="137" t="s">
        <v>7758</v>
      </c>
      <c r="K585" s="135">
        <v>100.86062</v>
      </c>
      <c r="L585" s="135" t="s">
        <v>3101</v>
      </c>
      <c r="M585" s="136">
        <v>774</v>
      </c>
      <c r="N585" s="139">
        <v>45104.625</v>
      </c>
    </row>
    <row r="586" spans="1:14" ht="20.25" customHeight="1">
      <c r="A586" s="136">
        <v>1045</v>
      </c>
      <c r="B586" s="135" t="s">
        <v>7759</v>
      </c>
      <c r="C586" s="135" t="s">
        <v>7760</v>
      </c>
      <c r="D586" s="135" t="s">
        <v>7761</v>
      </c>
      <c r="E586" s="135" t="s">
        <v>5709</v>
      </c>
      <c r="F586" s="138">
        <v>707100000</v>
      </c>
      <c r="G586" s="135" t="s">
        <v>343</v>
      </c>
      <c r="H586" s="177" t="s">
        <v>7762</v>
      </c>
      <c r="I586" s="135">
        <v>99.957499999999996</v>
      </c>
      <c r="J586" s="137" t="s">
        <v>7763</v>
      </c>
      <c r="K586" s="135">
        <v>99.960099999999997</v>
      </c>
      <c r="L586" s="135" t="s">
        <v>7764</v>
      </c>
      <c r="M586" s="136">
        <v>246</v>
      </c>
      <c r="N586" s="139">
        <v>45104.541666666672</v>
      </c>
    </row>
    <row r="587" spans="1:14" ht="20.25" customHeight="1">
      <c r="A587" s="136">
        <v>1043</v>
      </c>
      <c r="B587" s="135" t="s">
        <v>7765</v>
      </c>
      <c r="C587" s="135" t="s">
        <v>761</v>
      </c>
      <c r="D587" s="135" t="s">
        <v>5713</v>
      </c>
      <c r="E587" s="135" t="s">
        <v>5709</v>
      </c>
      <c r="F587" s="138">
        <v>748305000</v>
      </c>
      <c r="G587" s="135" t="s">
        <v>483</v>
      </c>
      <c r="H587" s="177" t="s">
        <v>7766</v>
      </c>
      <c r="I587" s="135">
        <v>99.980999999999995</v>
      </c>
      <c r="J587" s="137" t="s">
        <v>7767</v>
      </c>
      <c r="K587" s="135">
        <v>99.981179999999995</v>
      </c>
      <c r="L587" s="135" t="s">
        <v>3106</v>
      </c>
      <c r="M587" s="136">
        <v>786</v>
      </c>
      <c r="N587" s="139">
        <v>45104.458333333328</v>
      </c>
    </row>
    <row r="588" spans="1:14" ht="20.25" customHeight="1">
      <c r="A588" s="136">
        <v>1042</v>
      </c>
      <c r="B588" s="135" t="s">
        <v>7768</v>
      </c>
      <c r="C588" s="135" t="s">
        <v>3102</v>
      </c>
      <c r="D588" s="135" t="s">
        <v>7769</v>
      </c>
      <c r="E588" s="135" t="s">
        <v>5711</v>
      </c>
      <c r="F588" s="138">
        <v>1545737830</v>
      </c>
      <c r="G588" s="135" t="s">
        <v>422</v>
      </c>
      <c r="H588" s="177" t="s">
        <v>7770</v>
      </c>
      <c r="I588" s="135">
        <v>99.557000000000002</v>
      </c>
      <c r="J588" s="137" t="s">
        <v>7771</v>
      </c>
      <c r="K588" s="135">
        <v>99.559299999999993</v>
      </c>
      <c r="L588" s="135" t="s">
        <v>3104</v>
      </c>
      <c r="M588" s="136" t="s">
        <v>7772</v>
      </c>
      <c r="N588" s="139">
        <v>45104.458333333328</v>
      </c>
    </row>
    <row r="589" spans="1:14" ht="20.25" customHeight="1">
      <c r="A589" s="136">
        <v>1039</v>
      </c>
      <c r="B589" s="135" t="s">
        <v>7773</v>
      </c>
      <c r="C589" s="135" t="s">
        <v>714</v>
      </c>
      <c r="D589" s="135" t="s">
        <v>5901</v>
      </c>
      <c r="E589" s="135" t="s">
        <v>5709</v>
      </c>
      <c r="F589" s="138">
        <v>646428000</v>
      </c>
      <c r="G589" s="135" t="s">
        <v>414</v>
      </c>
      <c r="H589" s="177" t="s">
        <v>7774</v>
      </c>
      <c r="I589" s="135">
        <v>99.956249999999997</v>
      </c>
      <c r="J589" s="137" t="s">
        <v>7775</v>
      </c>
      <c r="K589" s="135">
        <v>99.957279999999997</v>
      </c>
      <c r="L589" s="135" t="s">
        <v>3109</v>
      </c>
      <c r="M589" s="136" t="s">
        <v>7776</v>
      </c>
      <c r="N589" s="139">
        <v>45103.625</v>
      </c>
    </row>
    <row r="590" spans="1:14" ht="20.25" customHeight="1">
      <c r="A590" s="136">
        <v>1038</v>
      </c>
      <c r="B590" s="135" t="s">
        <v>7777</v>
      </c>
      <c r="C590" s="135" t="s">
        <v>715</v>
      </c>
      <c r="D590" s="135" t="s">
        <v>7778</v>
      </c>
      <c r="E590" s="135" t="s">
        <v>5709</v>
      </c>
      <c r="F590" s="138">
        <v>687424000</v>
      </c>
      <c r="G590" s="135" t="s">
        <v>416</v>
      </c>
      <c r="H590" s="177" t="s">
        <v>7779</v>
      </c>
      <c r="I590" s="135">
        <v>99.353999999999999</v>
      </c>
      <c r="J590" s="137" t="s">
        <v>7780</v>
      </c>
      <c r="K590" s="135">
        <v>99.354179999999999</v>
      </c>
      <c r="L590" s="135" t="s">
        <v>3108</v>
      </c>
      <c r="M590" s="136">
        <v>775</v>
      </c>
      <c r="N590" s="139">
        <v>45103.625</v>
      </c>
    </row>
    <row r="591" spans="1:14" ht="20.25" customHeight="1">
      <c r="A591" s="136">
        <v>1034</v>
      </c>
      <c r="B591" s="135" t="s">
        <v>7781</v>
      </c>
      <c r="C591" s="135" t="s">
        <v>702</v>
      </c>
      <c r="D591" s="135" t="s">
        <v>6632</v>
      </c>
      <c r="E591" s="135" t="s">
        <v>7603</v>
      </c>
      <c r="F591" s="138">
        <v>1263273143</v>
      </c>
      <c r="G591" s="135" t="s">
        <v>397</v>
      </c>
      <c r="H591" s="177" t="s">
        <v>7782</v>
      </c>
      <c r="I591" s="135">
        <v>99.316749999999999</v>
      </c>
      <c r="J591" s="137" t="s">
        <v>7783</v>
      </c>
      <c r="K591" s="135">
        <v>99.553600000000003</v>
      </c>
      <c r="L591" s="135" t="s">
        <v>5584</v>
      </c>
      <c r="M591" s="136">
        <v>9</v>
      </c>
      <c r="N591" s="139">
        <v>45103.458333333328</v>
      </c>
    </row>
    <row r="592" spans="1:14" ht="20.25" customHeight="1">
      <c r="A592" s="136">
        <v>1031</v>
      </c>
      <c r="B592" s="135" t="s">
        <v>7784</v>
      </c>
      <c r="C592" s="135" t="s">
        <v>726</v>
      </c>
      <c r="D592" s="135" t="s">
        <v>5713</v>
      </c>
      <c r="E592" s="135" t="s">
        <v>5709</v>
      </c>
      <c r="F592" s="138">
        <v>1880663000</v>
      </c>
      <c r="G592" s="135" t="s">
        <v>432</v>
      </c>
      <c r="H592" s="177" t="s">
        <v>7785</v>
      </c>
      <c r="I592" s="135">
        <v>101.0185</v>
      </c>
      <c r="J592" s="137" t="s">
        <v>7786</v>
      </c>
      <c r="K592" s="135">
        <v>101.0424</v>
      </c>
      <c r="L592" s="135" t="s">
        <v>1565</v>
      </c>
      <c r="M592" s="136">
        <v>736</v>
      </c>
      <c r="N592" s="139">
        <v>45100.458333333328</v>
      </c>
    </row>
    <row r="593" spans="1:14" ht="20.25" customHeight="1">
      <c r="A593" s="136">
        <v>1030</v>
      </c>
      <c r="B593" s="135" t="s">
        <v>7787</v>
      </c>
      <c r="C593" s="135" t="s">
        <v>696</v>
      </c>
      <c r="D593" s="135" t="s">
        <v>7788</v>
      </c>
      <c r="E593" s="135" t="s">
        <v>5733</v>
      </c>
      <c r="F593" s="138">
        <v>1223100000</v>
      </c>
      <c r="G593" s="135" t="s">
        <v>388</v>
      </c>
      <c r="H593" s="177" t="s">
        <v>7789</v>
      </c>
      <c r="I593" s="135">
        <v>99.863</v>
      </c>
      <c r="J593" s="137" t="s">
        <v>7790</v>
      </c>
      <c r="K593" s="135">
        <v>99.863510000000005</v>
      </c>
      <c r="L593" s="135" t="s">
        <v>3110</v>
      </c>
      <c r="M593" s="136" t="s">
        <v>7791</v>
      </c>
      <c r="N593" s="139">
        <v>45100.458333333328</v>
      </c>
    </row>
    <row r="594" spans="1:14" ht="20.25" customHeight="1">
      <c r="A594" s="136">
        <v>1027</v>
      </c>
      <c r="B594" s="135" t="s">
        <v>7792</v>
      </c>
      <c r="C594" s="135" t="s">
        <v>724</v>
      </c>
      <c r="D594" s="135" t="s">
        <v>6239</v>
      </c>
      <c r="E594" s="135" t="s">
        <v>5709</v>
      </c>
      <c r="F594" s="138">
        <v>911605000</v>
      </c>
      <c r="G594" s="135" t="s">
        <v>429</v>
      </c>
      <c r="H594" s="177" t="s">
        <v>7793</v>
      </c>
      <c r="I594" s="135">
        <v>99.307000000000002</v>
      </c>
      <c r="J594" s="137" t="s">
        <v>7794</v>
      </c>
      <c r="K594" s="135">
        <v>99.314300000000003</v>
      </c>
      <c r="L594" s="135" t="s">
        <v>3112</v>
      </c>
      <c r="M594" s="136">
        <v>698</v>
      </c>
      <c r="N594" s="139">
        <v>45099.541666666672</v>
      </c>
    </row>
    <row r="595" spans="1:14" ht="20.25" customHeight="1">
      <c r="A595" s="136">
        <v>1024</v>
      </c>
      <c r="B595" s="135" t="s">
        <v>7795</v>
      </c>
      <c r="C595" s="135" t="s">
        <v>690</v>
      </c>
      <c r="D595" s="135" t="s">
        <v>5713</v>
      </c>
      <c r="E595" s="135" t="s">
        <v>5709</v>
      </c>
      <c r="F595" s="138">
        <v>588029100</v>
      </c>
      <c r="G595" s="135" t="s">
        <v>379</v>
      </c>
      <c r="H595" s="177" t="s">
        <v>7796</v>
      </c>
      <c r="I595" s="135">
        <v>99.802760000000006</v>
      </c>
      <c r="J595" s="137" t="s">
        <v>7797</v>
      </c>
      <c r="K595" s="135">
        <v>99.809129999999996</v>
      </c>
      <c r="L595" s="135" t="s">
        <v>4361</v>
      </c>
      <c r="M595" s="136">
        <v>709</v>
      </c>
      <c r="N595" s="139">
        <v>45099.458333333328</v>
      </c>
    </row>
    <row r="596" spans="1:14" ht="20.25" customHeight="1">
      <c r="A596" s="136">
        <v>1023</v>
      </c>
      <c r="B596" s="135" t="s">
        <v>7798</v>
      </c>
      <c r="C596" s="135" t="s">
        <v>7799</v>
      </c>
      <c r="D596" s="135" t="s">
        <v>7800</v>
      </c>
      <c r="E596" s="135" t="s">
        <v>5709</v>
      </c>
      <c r="F596" s="138">
        <v>972180000</v>
      </c>
      <c r="G596" s="135" t="s">
        <v>434</v>
      </c>
      <c r="H596" s="177" t="s">
        <v>7801</v>
      </c>
      <c r="I596" s="135">
        <v>100.5025</v>
      </c>
      <c r="J596" s="137" t="s">
        <v>7802</v>
      </c>
      <c r="K596" s="135">
        <v>100.52739</v>
      </c>
      <c r="L596" s="135" t="s">
        <v>7803</v>
      </c>
      <c r="M596" s="136">
        <v>767</v>
      </c>
      <c r="N596" s="139">
        <v>45099.458333333328</v>
      </c>
    </row>
    <row r="597" spans="1:14" ht="20.25" customHeight="1">
      <c r="A597" s="136">
        <v>1017</v>
      </c>
      <c r="B597" s="135" t="s">
        <v>7804</v>
      </c>
      <c r="C597" s="135" t="s">
        <v>722</v>
      </c>
      <c r="D597" s="135" t="s">
        <v>5925</v>
      </c>
      <c r="E597" s="135" t="s">
        <v>5709</v>
      </c>
      <c r="F597" s="138">
        <v>4245041000</v>
      </c>
      <c r="G597" s="135" t="s">
        <v>402</v>
      </c>
      <c r="H597" s="177" t="s">
        <v>7805</v>
      </c>
      <c r="I597" s="135">
        <v>99.663499999999999</v>
      </c>
      <c r="J597" s="137" t="s">
        <v>7806</v>
      </c>
      <c r="K597" s="135">
        <v>99.666380000000004</v>
      </c>
      <c r="L597" s="135" t="s">
        <v>3113</v>
      </c>
      <c r="M597" s="136">
        <v>313</v>
      </c>
      <c r="N597" s="139">
        <v>45098.458333333328</v>
      </c>
    </row>
    <row r="598" spans="1:14" ht="20.25" customHeight="1">
      <c r="A598" s="136">
        <v>1015</v>
      </c>
      <c r="B598" s="135" t="s">
        <v>7807</v>
      </c>
      <c r="C598" s="135" t="s">
        <v>719</v>
      </c>
      <c r="D598" s="135" t="s">
        <v>5713</v>
      </c>
      <c r="E598" s="135" t="s">
        <v>5709</v>
      </c>
      <c r="F598" s="138">
        <v>878218000</v>
      </c>
      <c r="G598" s="135" t="s">
        <v>422</v>
      </c>
      <c r="H598" s="177" t="s">
        <v>7808</v>
      </c>
      <c r="I598" s="135">
        <v>100.35275</v>
      </c>
      <c r="J598" s="137" t="s">
        <v>7809</v>
      </c>
      <c r="K598" s="135">
        <v>100.35336</v>
      </c>
      <c r="L598" s="135" t="s">
        <v>1277</v>
      </c>
      <c r="M598" s="136">
        <v>781</v>
      </c>
      <c r="N598" s="139">
        <v>45098.458333333328</v>
      </c>
    </row>
    <row r="599" spans="1:14" ht="20.25" customHeight="1">
      <c r="A599" s="136">
        <v>1009</v>
      </c>
      <c r="B599" s="135" t="s">
        <v>7810</v>
      </c>
      <c r="C599" s="135" t="s">
        <v>704</v>
      </c>
      <c r="D599" s="135" t="s">
        <v>5713</v>
      </c>
      <c r="E599" s="135" t="s">
        <v>5709</v>
      </c>
      <c r="F599" s="138">
        <v>639000000</v>
      </c>
      <c r="G599" s="135" t="s">
        <v>400</v>
      </c>
      <c r="H599" s="177" t="s">
        <v>7811</v>
      </c>
      <c r="I599" s="135">
        <v>100.25149999999999</v>
      </c>
      <c r="J599" s="137" t="s">
        <v>7812</v>
      </c>
      <c r="K599" s="135">
        <v>100.2516</v>
      </c>
      <c r="L599" s="135" t="s">
        <v>1483</v>
      </c>
      <c r="M599" s="136">
        <v>761</v>
      </c>
      <c r="N599" s="139">
        <v>45098.416666666672</v>
      </c>
    </row>
    <row r="600" spans="1:14" ht="20.25" customHeight="1">
      <c r="A600" s="136">
        <v>1004</v>
      </c>
      <c r="B600" s="135" t="s">
        <v>7813</v>
      </c>
      <c r="C600" s="135" t="s">
        <v>712</v>
      </c>
      <c r="D600" s="135" t="s">
        <v>5901</v>
      </c>
      <c r="E600" s="135" t="s">
        <v>5709</v>
      </c>
      <c r="F600" s="138">
        <v>799350000</v>
      </c>
      <c r="G600" s="135" t="s">
        <v>379</v>
      </c>
      <c r="H600" s="177" t="s">
        <v>7814</v>
      </c>
      <c r="I600" s="135">
        <v>100.55674999999999</v>
      </c>
      <c r="J600" s="137" t="s">
        <v>7815</v>
      </c>
      <c r="K600" s="135">
        <v>100.55797</v>
      </c>
      <c r="L600" s="135" t="s">
        <v>3114</v>
      </c>
      <c r="M600" s="136" t="s">
        <v>7816</v>
      </c>
      <c r="N600" s="139">
        <v>45097.458333333328</v>
      </c>
    </row>
    <row r="601" spans="1:14" ht="20.25" customHeight="1">
      <c r="A601" s="136">
        <v>999</v>
      </c>
      <c r="B601" s="135" t="s">
        <v>7817</v>
      </c>
      <c r="C601" s="135" t="s">
        <v>707</v>
      </c>
      <c r="D601" s="135" t="s">
        <v>7302</v>
      </c>
      <c r="E601" s="135" t="s">
        <v>5709</v>
      </c>
      <c r="F601" s="138">
        <v>992281000</v>
      </c>
      <c r="G601" s="135" t="s">
        <v>326</v>
      </c>
      <c r="H601" s="177" t="s">
        <v>7818</v>
      </c>
      <c r="I601" s="135">
        <v>100.59925</v>
      </c>
      <c r="J601" s="137" t="s">
        <v>7819</v>
      </c>
      <c r="K601" s="135">
        <v>100.6347</v>
      </c>
      <c r="L601" s="135" t="s">
        <v>7820</v>
      </c>
      <c r="M601" s="136">
        <v>100</v>
      </c>
      <c r="N601" s="139">
        <v>45097.458333333328</v>
      </c>
    </row>
    <row r="602" spans="1:14" ht="20.25" customHeight="1">
      <c r="A602" s="136">
        <v>994</v>
      </c>
      <c r="B602" s="135" t="s">
        <v>7821</v>
      </c>
      <c r="C602" s="135" t="s">
        <v>7822</v>
      </c>
      <c r="D602" s="135" t="s">
        <v>7823</v>
      </c>
      <c r="E602" s="135" t="s">
        <v>5709</v>
      </c>
      <c r="F602" s="138">
        <v>6818389210</v>
      </c>
      <c r="G602" s="135" t="s">
        <v>6579</v>
      </c>
      <c r="H602" s="177" t="s">
        <v>7824</v>
      </c>
      <c r="I602" s="135">
        <v>99.836010000000002</v>
      </c>
      <c r="J602" s="137" t="s">
        <v>7825</v>
      </c>
      <c r="K602" s="135">
        <v>99.837599999999995</v>
      </c>
      <c r="L602" s="135" t="s">
        <v>1570</v>
      </c>
      <c r="M602" s="136">
        <v>348</v>
      </c>
      <c r="N602" s="139">
        <v>45097.4375</v>
      </c>
    </row>
    <row r="603" spans="1:14" ht="20.25" customHeight="1">
      <c r="A603" s="136">
        <v>993</v>
      </c>
      <c r="B603" s="135" t="s">
        <v>7826</v>
      </c>
      <c r="C603" s="135" t="s">
        <v>721</v>
      </c>
      <c r="D603" s="135" t="s">
        <v>7716</v>
      </c>
      <c r="E603" s="135" t="s">
        <v>5709</v>
      </c>
      <c r="F603" s="138">
        <v>9207781000</v>
      </c>
      <c r="G603" s="135" t="s">
        <v>425</v>
      </c>
      <c r="H603" s="177" t="s">
        <v>7827</v>
      </c>
      <c r="I603" s="135">
        <v>100.494</v>
      </c>
      <c r="J603" s="137" t="s">
        <v>7828</v>
      </c>
      <c r="K603" s="135">
        <v>100.52469000000001</v>
      </c>
      <c r="L603" s="135" t="s">
        <v>1572</v>
      </c>
      <c r="M603" s="136">
        <v>225</v>
      </c>
      <c r="N603" s="139">
        <v>45096.458333333328</v>
      </c>
    </row>
    <row r="604" spans="1:14" ht="20.25" customHeight="1">
      <c r="A604" s="136">
        <v>986</v>
      </c>
      <c r="B604" s="135" t="s">
        <v>7829</v>
      </c>
      <c r="C604" s="135" t="s">
        <v>3115</v>
      </c>
      <c r="D604" s="135" t="s">
        <v>6061</v>
      </c>
      <c r="E604" s="135" t="s">
        <v>5711</v>
      </c>
      <c r="F604" s="138">
        <v>2451033000</v>
      </c>
      <c r="G604" s="135" t="s">
        <v>5714</v>
      </c>
      <c r="H604" s="177" t="s">
        <v>7830</v>
      </c>
      <c r="I604" s="135">
        <v>99.226249999999993</v>
      </c>
      <c r="J604" s="137" t="s">
        <v>7831</v>
      </c>
      <c r="K604" s="135">
        <v>99.228700000000003</v>
      </c>
      <c r="L604" s="135" t="s">
        <v>3118</v>
      </c>
      <c r="M604" s="136">
        <v>907</v>
      </c>
      <c r="N604" s="139">
        <v>45093.458333333328</v>
      </c>
    </row>
    <row r="605" spans="1:14" ht="20.25" customHeight="1">
      <c r="A605" s="136">
        <v>984</v>
      </c>
      <c r="B605" s="135" t="s">
        <v>7832</v>
      </c>
      <c r="C605" s="135" t="s">
        <v>710</v>
      </c>
      <c r="D605" s="135" t="s">
        <v>5713</v>
      </c>
      <c r="E605" s="135" t="s">
        <v>5709</v>
      </c>
      <c r="F605" s="138">
        <v>1841356000</v>
      </c>
      <c r="G605" s="135" t="s">
        <v>409</v>
      </c>
      <c r="H605" s="177" t="s">
        <v>7833</v>
      </c>
      <c r="I605" s="135">
        <v>101.02325</v>
      </c>
      <c r="J605" s="137" t="s">
        <v>7834</v>
      </c>
      <c r="K605" s="135">
        <v>101.0282</v>
      </c>
      <c r="L605" s="135" t="s">
        <v>3120</v>
      </c>
      <c r="M605" s="136">
        <v>732</v>
      </c>
      <c r="N605" s="139">
        <v>45092.75</v>
      </c>
    </row>
    <row r="606" spans="1:14" ht="20.25" customHeight="1">
      <c r="A606" s="136">
        <v>982</v>
      </c>
      <c r="B606" s="135" t="s">
        <v>7835</v>
      </c>
      <c r="C606" s="135" t="s">
        <v>1573</v>
      </c>
      <c r="D606" s="135" t="s">
        <v>7836</v>
      </c>
      <c r="E606" s="135" t="s">
        <v>5709</v>
      </c>
      <c r="F606" s="138">
        <v>636164388</v>
      </c>
      <c r="G606" s="135" t="s">
        <v>5502</v>
      </c>
      <c r="H606" s="177" t="s">
        <v>7837</v>
      </c>
      <c r="I606" s="135">
        <v>100.43625</v>
      </c>
      <c r="J606" s="137" t="s">
        <v>7838</v>
      </c>
      <c r="K606" s="135">
        <v>100.43689000000001</v>
      </c>
      <c r="L606" s="135" t="s">
        <v>1575</v>
      </c>
      <c r="M606" s="136">
        <v>525</v>
      </c>
      <c r="N606" s="139">
        <v>45092.458333333328</v>
      </c>
    </row>
    <row r="607" spans="1:14" ht="20.25" customHeight="1">
      <c r="A607" s="136">
        <v>978</v>
      </c>
      <c r="B607" s="135" t="s">
        <v>7839</v>
      </c>
      <c r="C607" s="135" t="s">
        <v>725</v>
      </c>
      <c r="D607" s="135" t="s">
        <v>5932</v>
      </c>
      <c r="E607" s="135" t="s">
        <v>5709</v>
      </c>
      <c r="F607" s="138">
        <v>10996770000</v>
      </c>
      <c r="G607" s="135" t="s">
        <v>384</v>
      </c>
      <c r="H607" s="177" t="s">
        <v>7840</v>
      </c>
      <c r="I607" s="135">
        <v>99.755499999999998</v>
      </c>
      <c r="J607" s="137" t="s">
        <v>7841</v>
      </c>
      <c r="K607" s="135">
        <v>99.76831</v>
      </c>
      <c r="L607" s="135" t="s">
        <v>5583</v>
      </c>
      <c r="M607" s="136">
        <v>148</v>
      </c>
      <c r="N607" s="139">
        <v>45090.625</v>
      </c>
    </row>
    <row r="608" spans="1:14" ht="20.25" customHeight="1">
      <c r="A608" s="136">
        <v>969</v>
      </c>
      <c r="B608" s="135" t="s">
        <v>7842</v>
      </c>
      <c r="C608" s="135" t="s">
        <v>694</v>
      </c>
      <c r="D608" s="135" t="s">
        <v>6683</v>
      </c>
      <c r="E608" s="135" t="s">
        <v>5709</v>
      </c>
      <c r="F608" s="138">
        <v>1126711000</v>
      </c>
      <c r="G608" s="135" t="s">
        <v>384</v>
      </c>
      <c r="H608" s="177" t="s">
        <v>7843</v>
      </c>
      <c r="I608" s="135">
        <v>99.889499999999998</v>
      </c>
      <c r="J608" s="137" t="s">
        <v>7844</v>
      </c>
      <c r="K608" s="135">
        <v>99.896709999999999</v>
      </c>
      <c r="L608" s="135" t="s">
        <v>3121</v>
      </c>
      <c r="M608" s="136">
        <v>745</v>
      </c>
      <c r="N608" s="139">
        <v>45090.458333333328</v>
      </c>
    </row>
    <row r="609" spans="1:14" ht="20.25" customHeight="1">
      <c r="A609" s="136">
        <v>963</v>
      </c>
      <c r="B609" s="135" t="s">
        <v>7845</v>
      </c>
      <c r="C609" s="135" t="s">
        <v>7846</v>
      </c>
      <c r="D609" s="135" t="s">
        <v>5871</v>
      </c>
      <c r="E609" s="135" t="s">
        <v>5709</v>
      </c>
      <c r="F609" s="138">
        <v>1083137000</v>
      </c>
      <c r="G609" s="135" t="s">
        <v>326</v>
      </c>
      <c r="H609" s="177" t="s">
        <v>7847</v>
      </c>
      <c r="I609" s="135">
        <v>99.382999999999996</v>
      </c>
      <c r="J609" s="137" t="s">
        <v>7848</v>
      </c>
      <c r="K609" s="135">
        <v>99.386970000000005</v>
      </c>
      <c r="L609" s="135" t="s">
        <v>7849</v>
      </c>
      <c r="M609" s="136">
        <v>677</v>
      </c>
      <c r="N609" s="139">
        <v>45086.458333333328</v>
      </c>
    </row>
    <row r="610" spans="1:14" ht="20.25" customHeight="1">
      <c r="A610" s="136">
        <v>962</v>
      </c>
      <c r="B610" s="135" t="s">
        <v>7850</v>
      </c>
      <c r="C610" s="135" t="s">
        <v>7851</v>
      </c>
      <c r="D610" s="135" t="s">
        <v>5871</v>
      </c>
      <c r="E610" s="135" t="s">
        <v>5709</v>
      </c>
      <c r="F610" s="138">
        <v>960795000</v>
      </c>
      <c r="G610" s="135" t="s">
        <v>326</v>
      </c>
      <c r="H610" s="177" t="s">
        <v>7852</v>
      </c>
      <c r="I610" s="135">
        <v>99.669499999999999</v>
      </c>
      <c r="J610" s="137" t="s">
        <v>7853</v>
      </c>
      <c r="K610" s="135">
        <v>99.670940000000002</v>
      </c>
      <c r="L610" s="135" t="s">
        <v>7854</v>
      </c>
      <c r="M610" s="136">
        <v>691</v>
      </c>
      <c r="N610" s="139">
        <v>45086.458333333328</v>
      </c>
    </row>
    <row r="611" spans="1:14" ht="20.25" customHeight="1">
      <c r="A611" s="136">
        <v>961</v>
      </c>
      <c r="B611" s="135" t="s">
        <v>7855</v>
      </c>
      <c r="C611" s="135" t="s">
        <v>7856</v>
      </c>
      <c r="D611" s="135" t="s">
        <v>5871</v>
      </c>
      <c r="E611" s="135" t="s">
        <v>5709</v>
      </c>
      <c r="F611" s="138">
        <v>1041854000</v>
      </c>
      <c r="G611" s="135" t="s">
        <v>326</v>
      </c>
      <c r="H611" s="177" t="s">
        <v>7857</v>
      </c>
      <c r="I611" s="135">
        <v>99.066749999999999</v>
      </c>
      <c r="J611" s="137" t="s">
        <v>7858</v>
      </c>
      <c r="K611" s="135">
        <v>99.067890000000006</v>
      </c>
      <c r="L611" s="135" t="s">
        <v>4071</v>
      </c>
      <c r="M611" s="136">
        <v>682</v>
      </c>
      <c r="N611" s="139">
        <v>45086.458333333328</v>
      </c>
    </row>
    <row r="612" spans="1:14" ht="20.25" customHeight="1">
      <c r="A612" s="136">
        <v>960</v>
      </c>
      <c r="B612" s="135" t="s">
        <v>7859</v>
      </c>
      <c r="C612" s="135" t="s">
        <v>7860</v>
      </c>
      <c r="D612" s="135" t="s">
        <v>5871</v>
      </c>
      <c r="E612" s="135" t="s">
        <v>5709</v>
      </c>
      <c r="F612" s="138">
        <v>1019623000</v>
      </c>
      <c r="G612" s="135" t="s">
        <v>326</v>
      </c>
      <c r="H612" s="177" t="s">
        <v>7861</v>
      </c>
      <c r="I612" s="135">
        <v>99.565250000000006</v>
      </c>
      <c r="J612" s="137" t="s">
        <v>7862</v>
      </c>
      <c r="K612" s="135">
        <v>99.565899999999999</v>
      </c>
      <c r="L612" s="135" t="s">
        <v>7863</v>
      </c>
      <c r="M612" s="136">
        <v>684</v>
      </c>
      <c r="N612" s="139">
        <v>45086.458333333328</v>
      </c>
    </row>
    <row r="613" spans="1:14" ht="20.25" customHeight="1">
      <c r="A613" s="136">
        <v>959</v>
      </c>
      <c r="B613" s="135" t="s">
        <v>7864</v>
      </c>
      <c r="C613" s="135" t="s">
        <v>7865</v>
      </c>
      <c r="D613" s="135" t="s">
        <v>5871</v>
      </c>
      <c r="E613" s="135" t="s">
        <v>5709</v>
      </c>
      <c r="F613" s="138">
        <v>637164000</v>
      </c>
      <c r="G613" s="135" t="s">
        <v>326</v>
      </c>
      <c r="H613" s="177" t="s">
        <v>7866</v>
      </c>
      <c r="I613" s="135">
        <v>101.09475</v>
      </c>
      <c r="J613" s="137" t="s">
        <v>7867</v>
      </c>
      <c r="K613" s="135">
        <v>101.12350000000001</v>
      </c>
      <c r="L613" s="135" t="s">
        <v>7868</v>
      </c>
      <c r="M613" s="136">
        <v>709</v>
      </c>
      <c r="N613" s="139">
        <v>45086.458333333328</v>
      </c>
    </row>
    <row r="614" spans="1:14" ht="20.25" customHeight="1">
      <c r="A614" s="136">
        <v>958</v>
      </c>
      <c r="B614" s="135" t="s">
        <v>7869</v>
      </c>
      <c r="C614" s="135" t="s">
        <v>7870</v>
      </c>
      <c r="D614" s="135" t="s">
        <v>5871</v>
      </c>
      <c r="E614" s="135" t="s">
        <v>5709</v>
      </c>
      <c r="F614" s="138">
        <v>714395000</v>
      </c>
      <c r="G614" s="135" t="s">
        <v>326</v>
      </c>
      <c r="H614" s="177" t="s">
        <v>7871</v>
      </c>
      <c r="I614" s="135">
        <v>100.04</v>
      </c>
      <c r="J614" s="137" t="s">
        <v>7872</v>
      </c>
      <c r="K614" s="135">
        <v>100.04219999999999</v>
      </c>
      <c r="L614" s="135" t="s">
        <v>3184</v>
      </c>
      <c r="M614" s="136">
        <v>701</v>
      </c>
      <c r="N614" s="139">
        <v>45086.458333333328</v>
      </c>
    </row>
    <row r="615" spans="1:14" ht="20.25" customHeight="1">
      <c r="A615" s="136">
        <v>957</v>
      </c>
      <c r="B615" s="135" t="s">
        <v>7873</v>
      </c>
      <c r="C615" s="135" t="s">
        <v>7874</v>
      </c>
      <c r="D615" s="135" t="s">
        <v>5871</v>
      </c>
      <c r="E615" s="135" t="s">
        <v>5709</v>
      </c>
      <c r="F615" s="138">
        <v>616726000</v>
      </c>
      <c r="G615" s="135" t="s">
        <v>326</v>
      </c>
      <c r="H615" s="177" t="s">
        <v>7875</v>
      </c>
      <c r="I615" s="135">
        <v>98.951750000000004</v>
      </c>
      <c r="J615" s="137" t="s">
        <v>7876</v>
      </c>
      <c r="K615" s="135">
        <v>98.952399999999997</v>
      </c>
      <c r="L615" s="135" t="s">
        <v>7877</v>
      </c>
      <c r="M615" s="136">
        <v>717</v>
      </c>
      <c r="N615" s="139">
        <v>45086.458333333328</v>
      </c>
    </row>
    <row r="616" spans="1:14" ht="20.25" customHeight="1">
      <c r="A616" s="136">
        <v>956</v>
      </c>
      <c r="B616" s="135" t="s">
        <v>7878</v>
      </c>
      <c r="C616" s="135" t="s">
        <v>7879</v>
      </c>
      <c r="D616" s="135" t="s">
        <v>5871</v>
      </c>
      <c r="E616" s="135" t="s">
        <v>5711</v>
      </c>
      <c r="F616" s="138">
        <v>2066933000</v>
      </c>
      <c r="G616" s="135" t="s">
        <v>326</v>
      </c>
      <c r="H616" s="177" t="s">
        <v>7880</v>
      </c>
      <c r="I616" s="135">
        <v>100.96299999999999</v>
      </c>
      <c r="J616" s="137" t="s">
        <v>7881</v>
      </c>
      <c r="K616" s="135">
        <v>100.97799000000001</v>
      </c>
      <c r="L616" s="135" t="s">
        <v>7882</v>
      </c>
      <c r="M616" s="136">
        <v>395</v>
      </c>
      <c r="N616" s="139">
        <v>45086.458333333328</v>
      </c>
    </row>
    <row r="617" spans="1:14" ht="20.25" customHeight="1">
      <c r="A617" s="136">
        <v>955</v>
      </c>
      <c r="B617" s="135" t="s">
        <v>7883</v>
      </c>
      <c r="C617" s="135" t="s">
        <v>7884</v>
      </c>
      <c r="D617" s="135" t="s">
        <v>5871</v>
      </c>
      <c r="E617" s="135" t="s">
        <v>5711</v>
      </c>
      <c r="F617" s="138">
        <v>1424588000</v>
      </c>
      <c r="G617" s="135" t="s">
        <v>326</v>
      </c>
      <c r="H617" s="177" t="s">
        <v>7885</v>
      </c>
      <c r="I617" s="135">
        <v>100.38775</v>
      </c>
      <c r="J617" s="137" t="s">
        <v>7886</v>
      </c>
      <c r="K617" s="135">
        <v>100.38858999999999</v>
      </c>
      <c r="L617" s="135" t="s">
        <v>7887</v>
      </c>
      <c r="M617" s="136">
        <v>456</v>
      </c>
      <c r="N617" s="139">
        <v>45086.458333333328</v>
      </c>
    </row>
    <row r="618" spans="1:14" ht="20.25" customHeight="1">
      <c r="A618" s="136">
        <v>954</v>
      </c>
      <c r="B618" s="135" t="s">
        <v>7888</v>
      </c>
      <c r="C618" s="135" t="s">
        <v>7889</v>
      </c>
      <c r="D618" s="135" t="s">
        <v>5871</v>
      </c>
      <c r="E618" s="135" t="s">
        <v>5711</v>
      </c>
      <c r="F618" s="138">
        <v>1426524000</v>
      </c>
      <c r="G618" s="135" t="s">
        <v>326</v>
      </c>
      <c r="H618" s="177" t="s">
        <v>7890</v>
      </c>
      <c r="I618" s="135">
        <v>98.988</v>
      </c>
      <c r="J618" s="137" t="s">
        <v>7891</v>
      </c>
      <c r="K618" s="135">
        <v>98.990290000000002</v>
      </c>
      <c r="L618" s="135" t="s">
        <v>7892</v>
      </c>
      <c r="M618" s="136">
        <v>454</v>
      </c>
      <c r="N618" s="139">
        <v>45086.458333333328</v>
      </c>
    </row>
    <row r="619" spans="1:14" ht="20.25" customHeight="1">
      <c r="A619" s="136">
        <v>953</v>
      </c>
      <c r="B619" s="135" t="s">
        <v>7893</v>
      </c>
      <c r="C619" s="135" t="s">
        <v>7894</v>
      </c>
      <c r="D619" s="135" t="s">
        <v>5871</v>
      </c>
      <c r="E619" s="135" t="s">
        <v>5711</v>
      </c>
      <c r="F619" s="138">
        <v>2642871000</v>
      </c>
      <c r="G619" s="135" t="s">
        <v>326</v>
      </c>
      <c r="H619" s="177" t="s">
        <v>7895</v>
      </c>
      <c r="I619" s="135">
        <v>99.724000000000004</v>
      </c>
      <c r="J619" s="137" t="s">
        <v>7896</v>
      </c>
      <c r="K619" s="135">
        <v>99.725089999999994</v>
      </c>
      <c r="L619" s="135" t="s">
        <v>7897</v>
      </c>
      <c r="M619" s="136">
        <v>336</v>
      </c>
      <c r="N619" s="139">
        <v>45086.458333333328</v>
      </c>
    </row>
    <row r="620" spans="1:14" ht="20.25" customHeight="1">
      <c r="A620" s="136">
        <v>952</v>
      </c>
      <c r="B620" s="135" t="s">
        <v>7898</v>
      </c>
      <c r="C620" s="135" t="s">
        <v>7899</v>
      </c>
      <c r="D620" s="135" t="s">
        <v>5871</v>
      </c>
      <c r="E620" s="135" t="s">
        <v>5711</v>
      </c>
      <c r="F620" s="138">
        <v>1640100000</v>
      </c>
      <c r="G620" s="135" t="s">
        <v>326</v>
      </c>
      <c r="H620" s="177" t="s">
        <v>7900</v>
      </c>
      <c r="I620" s="135">
        <v>100.35</v>
      </c>
      <c r="J620" s="137" t="s">
        <v>7901</v>
      </c>
      <c r="K620" s="135">
        <v>100.3541</v>
      </c>
      <c r="L620" s="135" t="s">
        <v>7902</v>
      </c>
      <c r="M620" s="136">
        <v>435</v>
      </c>
      <c r="N620" s="139">
        <v>45086.458333333328</v>
      </c>
    </row>
    <row r="621" spans="1:14" ht="20.25" customHeight="1">
      <c r="A621" s="136">
        <v>951</v>
      </c>
      <c r="B621" s="135" t="s">
        <v>7903</v>
      </c>
      <c r="C621" s="135" t="s">
        <v>7904</v>
      </c>
      <c r="D621" s="135" t="s">
        <v>5871</v>
      </c>
      <c r="E621" s="135" t="s">
        <v>5711</v>
      </c>
      <c r="F621" s="138">
        <v>1984917000</v>
      </c>
      <c r="G621" s="135" t="s">
        <v>326</v>
      </c>
      <c r="H621" s="177" t="s">
        <v>7905</v>
      </c>
      <c r="I621" s="135">
        <v>99.072749999999999</v>
      </c>
      <c r="J621" s="137" t="s">
        <v>7906</v>
      </c>
      <c r="K621" s="135">
        <v>99.072869999999995</v>
      </c>
      <c r="L621" s="135" t="s">
        <v>7907</v>
      </c>
      <c r="M621" s="136">
        <v>408</v>
      </c>
      <c r="N621" s="139">
        <v>45086.458333333328</v>
      </c>
    </row>
    <row r="622" spans="1:14" ht="20.25" customHeight="1">
      <c r="A622" s="136">
        <v>946</v>
      </c>
      <c r="B622" s="135" t="s">
        <v>7908</v>
      </c>
      <c r="C622" s="135" t="s">
        <v>679</v>
      </c>
      <c r="D622" s="135" t="s">
        <v>7909</v>
      </c>
      <c r="E622" s="135" t="s">
        <v>5709</v>
      </c>
      <c r="F622" s="138">
        <v>2062643000</v>
      </c>
      <c r="G622" s="135" t="s">
        <v>343</v>
      </c>
      <c r="H622" s="177" t="s">
        <v>7910</v>
      </c>
      <c r="I622" s="135">
        <v>98.91525</v>
      </c>
      <c r="J622" s="137" t="s">
        <v>7911</v>
      </c>
      <c r="K622" s="135">
        <v>99.067599999999999</v>
      </c>
      <c r="L622" s="135" t="s">
        <v>1565</v>
      </c>
      <c r="M622" s="136">
        <v>32</v>
      </c>
      <c r="N622" s="139">
        <v>45085.541666666672</v>
      </c>
    </row>
    <row r="623" spans="1:14" ht="20.25" customHeight="1">
      <c r="A623" s="136">
        <v>941</v>
      </c>
      <c r="B623" s="135" t="s">
        <v>7912</v>
      </c>
      <c r="C623" s="135" t="s">
        <v>683</v>
      </c>
      <c r="D623" s="135" t="s">
        <v>5713</v>
      </c>
      <c r="E623" s="135" t="s">
        <v>5709</v>
      </c>
      <c r="F623" s="138">
        <v>930013000</v>
      </c>
      <c r="G623" s="135" t="s">
        <v>369</v>
      </c>
      <c r="H623" s="177" t="s">
        <v>7913</v>
      </c>
      <c r="I623" s="135">
        <v>99.843000000000004</v>
      </c>
      <c r="J623" s="137" t="s">
        <v>7914</v>
      </c>
      <c r="K623" s="135">
        <v>99.847239999999999</v>
      </c>
      <c r="L623" s="135" t="s">
        <v>3127</v>
      </c>
      <c r="M623" s="136">
        <v>765</v>
      </c>
      <c r="N623" s="139">
        <v>45085.458333333328</v>
      </c>
    </row>
    <row r="624" spans="1:14" ht="20.25" customHeight="1">
      <c r="A624" s="136">
        <v>938</v>
      </c>
      <c r="B624" s="135" t="s">
        <v>7915</v>
      </c>
      <c r="C624" s="135" t="s">
        <v>7916</v>
      </c>
      <c r="D624" s="135" t="s">
        <v>5871</v>
      </c>
      <c r="E624" s="135" t="s">
        <v>5709</v>
      </c>
      <c r="F624" s="138">
        <v>641938000</v>
      </c>
      <c r="G624" s="135" t="s">
        <v>5714</v>
      </c>
      <c r="H624" s="177" t="s">
        <v>7917</v>
      </c>
      <c r="I624" s="135">
        <v>100.4825</v>
      </c>
      <c r="J624" s="137" t="s">
        <v>7918</v>
      </c>
      <c r="K624" s="135">
        <v>100.4867</v>
      </c>
      <c r="L624" s="135" t="s">
        <v>7919</v>
      </c>
      <c r="M624" s="136">
        <v>690</v>
      </c>
      <c r="N624" s="139">
        <v>45085.458333333328</v>
      </c>
    </row>
    <row r="625" spans="1:14" ht="20.25" customHeight="1">
      <c r="A625" s="136">
        <v>937</v>
      </c>
      <c r="B625" s="135" t="s">
        <v>7920</v>
      </c>
      <c r="C625" s="135" t="s">
        <v>717</v>
      </c>
      <c r="D625" s="135" t="s">
        <v>5901</v>
      </c>
      <c r="E625" s="135" t="s">
        <v>5709</v>
      </c>
      <c r="F625" s="138">
        <v>583337000</v>
      </c>
      <c r="G625" s="135" t="s">
        <v>379</v>
      </c>
      <c r="H625" s="177" t="s">
        <v>7921</v>
      </c>
      <c r="I625" s="135">
        <v>99.682249999999996</v>
      </c>
      <c r="J625" s="137" t="s">
        <v>7922</v>
      </c>
      <c r="K625" s="135">
        <v>99.682810000000003</v>
      </c>
      <c r="L625" s="135" t="s">
        <v>7923</v>
      </c>
      <c r="M625" s="136" t="s">
        <v>7061</v>
      </c>
      <c r="N625" s="139">
        <v>45084.458333333328</v>
      </c>
    </row>
    <row r="626" spans="1:14" ht="20.25" customHeight="1">
      <c r="A626" s="136">
        <v>934</v>
      </c>
      <c r="B626" s="135" t="s">
        <v>7924</v>
      </c>
      <c r="C626" s="135" t="s">
        <v>687</v>
      </c>
      <c r="D626" s="135" t="s">
        <v>5713</v>
      </c>
      <c r="E626" s="135" t="s">
        <v>5709</v>
      </c>
      <c r="F626" s="138">
        <v>4139220000</v>
      </c>
      <c r="G626" s="135" t="s">
        <v>367</v>
      </c>
      <c r="H626" s="177" t="s">
        <v>7925</v>
      </c>
      <c r="I626" s="135">
        <v>99.498000000000005</v>
      </c>
      <c r="J626" s="137" t="s">
        <v>7926</v>
      </c>
      <c r="K626" s="135">
        <v>99.500799999999998</v>
      </c>
      <c r="L626" s="135" t="s">
        <v>1576</v>
      </c>
      <c r="M626" s="136">
        <v>636</v>
      </c>
      <c r="N626" s="139">
        <v>45084.458333333328</v>
      </c>
    </row>
    <row r="627" spans="1:14" ht="20.25" customHeight="1">
      <c r="A627" s="136">
        <v>931</v>
      </c>
      <c r="B627" s="135" t="s">
        <v>7927</v>
      </c>
      <c r="C627" s="135" t="s">
        <v>7928</v>
      </c>
      <c r="D627" s="135" t="s">
        <v>7929</v>
      </c>
      <c r="E627" s="135" t="s">
        <v>5711</v>
      </c>
      <c r="F627" s="138">
        <v>1326545000</v>
      </c>
      <c r="G627" s="135" t="s">
        <v>434</v>
      </c>
      <c r="H627" s="177" t="s">
        <v>7930</v>
      </c>
      <c r="I627" s="135">
        <v>98.442750000000004</v>
      </c>
      <c r="J627" s="137" t="s">
        <v>7931</v>
      </c>
      <c r="K627" s="135">
        <v>98.502250000000004</v>
      </c>
      <c r="L627" s="135" t="s">
        <v>7932</v>
      </c>
      <c r="M627" s="136">
        <v>695</v>
      </c>
      <c r="N627" s="139">
        <v>45084.458333333328</v>
      </c>
    </row>
    <row r="628" spans="1:14" ht="20.25" customHeight="1">
      <c r="A628" s="136">
        <v>927</v>
      </c>
      <c r="B628" s="135" t="s">
        <v>7933</v>
      </c>
      <c r="C628" s="135" t="s">
        <v>7934</v>
      </c>
      <c r="D628" s="135" t="s">
        <v>7935</v>
      </c>
      <c r="E628" s="135" t="s">
        <v>5709</v>
      </c>
      <c r="F628" s="138">
        <v>575820000</v>
      </c>
      <c r="G628" s="135" t="s">
        <v>434</v>
      </c>
      <c r="H628" s="177" t="s">
        <v>7936</v>
      </c>
      <c r="I628" s="135">
        <v>101.12401</v>
      </c>
      <c r="J628" s="137" t="s">
        <v>7937</v>
      </c>
      <c r="K628" s="135">
        <v>101.12744000000001</v>
      </c>
      <c r="L628" s="135" t="s">
        <v>7938</v>
      </c>
      <c r="M628" s="136">
        <v>611</v>
      </c>
      <c r="N628" s="139">
        <v>45079.458333333328</v>
      </c>
    </row>
    <row r="629" spans="1:14" ht="20.25" customHeight="1">
      <c r="A629" s="136">
        <v>920</v>
      </c>
      <c r="B629" s="135" t="s">
        <v>7939</v>
      </c>
      <c r="C629" s="135" t="s">
        <v>686</v>
      </c>
      <c r="D629" s="135" t="s">
        <v>7940</v>
      </c>
      <c r="E629" s="135" t="s">
        <v>5709</v>
      </c>
      <c r="F629" s="138">
        <v>863959000</v>
      </c>
      <c r="G629" s="135" t="s">
        <v>319</v>
      </c>
      <c r="H629" s="177" t="s">
        <v>7941</v>
      </c>
      <c r="I629" s="135">
        <v>99.353999999999999</v>
      </c>
      <c r="J629" s="137" t="s">
        <v>7942</v>
      </c>
      <c r="K629" s="135">
        <v>99.354159999999993</v>
      </c>
      <c r="L629" s="135" t="s">
        <v>1582</v>
      </c>
      <c r="M629" s="136" t="s">
        <v>7385</v>
      </c>
      <c r="N629" s="139">
        <v>45078.458333333328</v>
      </c>
    </row>
    <row r="630" spans="1:14" ht="20.25" customHeight="1">
      <c r="A630" s="136">
        <v>918</v>
      </c>
      <c r="B630" s="135" t="s">
        <v>7943</v>
      </c>
      <c r="C630" s="135" t="s">
        <v>689</v>
      </c>
      <c r="D630" s="135" t="s">
        <v>7944</v>
      </c>
      <c r="E630" s="135" t="s">
        <v>5709</v>
      </c>
      <c r="F630" s="138">
        <v>1031754080</v>
      </c>
      <c r="G630" s="135" t="s">
        <v>332</v>
      </c>
      <c r="H630" s="177" t="s">
        <v>7945</v>
      </c>
      <c r="I630" s="135">
        <v>100.35025</v>
      </c>
      <c r="J630" s="137" t="s">
        <v>7946</v>
      </c>
      <c r="K630" s="135">
        <v>100.51779999999999</v>
      </c>
      <c r="L630" s="135" t="s">
        <v>3327</v>
      </c>
      <c r="M630" s="136">
        <v>13</v>
      </c>
      <c r="N630" s="139">
        <v>45078.458333333328</v>
      </c>
    </row>
    <row r="631" spans="1:14" ht="20.25" customHeight="1">
      <c r="A631" s="136">
        <v>905</v>
      </c>
      <c r="B631" s="135" t="s">
        <v>7947</v>
      </c>
      <c r="C631" s="135" t="s">
        <v>729</v>
      </c>
      <c r="D631" s="135" t="s">
        <v>5713</v>
      </c>
      <c r="E631" s="135" t="s">
        <v>5709</v>
      </c>
      <c r="F631" s="138">
        <v>715548000</v>
      </c>
      <c r="G631" s="135" t="s">
        <v>313</v>
      </c>
      <c r="H631" s="177" t="s">
        <v>7948</v>
      </c>
      <c r="I631" s="135">
        <v>100.2385</v>
      </c>
      <c r="J631" s="137" t="s">
        <v>7949</v>
      </c>
      <c r="K631" s="135">
        <v>100.24241000000001</v>
      </c>
      <c r="L631" s="135" t="s">
        <v>1521</v>
      </c>
      <c r="M631" s="136">
        <v>732</v>
      </c>
      <c r="N631" s="139">
        <v>45077.458333333328</v>
      </c>
    </row>
    <row r="632" spans="1:14" ht="20.25" customHeight="1">
      <c r="A632" s="136">
        <v>904</v>
      </c>
      <c r="B632" s="135" t="s">
        <v>7950</v>
      </c>
      <c r="C632" s="135" t="s">
        <v>7951</v>
      </c>
      <c r="D632" s="135" t="s">
        <v>5713</v>
      </c>
      <c r="E632" s="135" t="s">
        <v>5709</v>
      </c>
      <c r="F632" s="138">
        <v>1145733333</v>
      </c>
      <c r="G632" s="135" t="s">
        <v>7952</v>
      </c>
      <c r="H632" s="177" t="s">
        <v>7953</v>
      </c>
      <c r="I632" s="135">
        <v>100.39989</v>
      </c>
      <c r="J632" s="137" t="s">
        <v>7954</v>
      </c>
      <c r="K632" s="135">
        <v>100.4036</v>
      </c>
      <c r="L632" s="135" t="s">
        <v>1432</v>
      </c>
      <c r="M632" s="136">
        <v>548</v>
      </c>
      <c r="N632" s="139">
        <v>45077.4375</v>
      </c>
    </row>
    <row r="633" spans="1:14" ht="20.25" customHeight="1">
      <c r="A633" s="136">
        <v>903</v>
      </c>
      <c r="B633" s="135" t="s">
        <v>7955</v>
      </c>
      <c r="C633" s="135" t="s">
        <v>7956</v>
      </c>
      <c r="D633" s="135" t="s">
        <v>7935</v>
      </c>
      <c r="E633" s="135" t="s">
        <v>5709</v>
      </c>
      <c r="F633" s="138">
        <v>793023000</v>
      </c>
      <c r="G633" s="135" t="s">
        <v>434</v>
      </c>
      <c r="H633" s="177" t="s">
        <v>7957</v>
      </c>
      <c r="I633" s="135">
        <v>99.961500000000001</v>
      </c>
      <c r="J633" s="137" t="s">
        <v>7958</v>
      </c>
      <c r="K633" s="135">
        <v>99.962630000000004</v>
      </c>
      <c r="L633" s="135" t="s">
        <v>7959</v>
      </c>
      <c r="M633" s="136">
        <v>698</v>
      </c>
      <c r="N633" s="139">
        <v>45076.458333333328</v>
      </c>
    </row>
    <row r="634" spans="1:14" ht="20.25" customHeight="1">
      <c r="A634" s="136">
        <v>901</v>
      </c>
      <c r="B634" s="135" t="s">
        <v>7960</v>
      </c>
      <c r="C634" s="135" t="s">
        <v>728</v>
      </c>
      <c r="D634" s="135" t="s">
        <v>5901</v>
      </c>
      <c r="E634" s="135" t="s">
        <v>5709</v>
      </c>
      <c r="F634" s="138">
        <v>631807000</v>
      </c>
      <c r="G634" s="135" t="s">
        <v>436</v>
      </c>
      <c r="H634" s="177" t="s">
        <v>7961</v>
      </c>
      <c r="I634" s="135">
        <v>99.927000000000007</v>
      </c>
      <c r="J634" s="137" t="s">
        <v>7962</v>
      </c>
      <c r="K634" s="135">
        <v>99.928979999999996</v>
      </c>
      <c r="L634" s="135" t="s">
        <v>3133</v>
      </c>
      <c r="M634" s="136" t="s">
        <v>7963</v>
      </c>
      <c r="N634" s="139">
        <v>45076.458333333328</v>
      </c>
    </row>
    <row r="635" spans="1:14" ht="20.25" customHeight="1">
      <c r="A635" s="136">
        <v>900</v>
      </c>
      <c r="B635" s="135" t="s">
        <v>7964</v>
      </c>
      <c r="C635" s="135" t="s">
        <v>678</v>
      </c>
      <c r="D635" s="135" t="s">
        <v>5713</v>
      </c>
      <c r="E635" s="135" t="s">
        <v>5709</v>
      </c>
      <c r="F635" s="138">
        <v>787712240</v>
      </c>
      <c r="G635" s="135" t="s">
        <v>360</v>
      </c>
      <c r="H635" s="177" t="s">
        <v>7965</v>
      </c>
      <c r="I635" s="135">
        <v>99.91225</v>
      </c>
      <c r="J635" s="137" t="s">
        <v>7966</v>
      </c>
      <c r="K635" s="135">
        <v>99.913600000000002</v>
      </c>
      <c r="L635" s="135" t="s">
        <v>3134</v>
      </c>
      <c r="M635" s="136">
        <v>704</v>
      </c>
      <c r="N635" s="139">
        <v>45072.458333333328</v>
      </c>
    </row>
    <row r="636" spans="1:14" ht="20.25" customHeight="1">
      <c r="A636" s="136">
        <v>890</v>
      </c>
      <c r="B636" s="135" t="s">
        <v>7967</v>
      </c>
      <c r="C636" s="135" t="s">
        <v>700</v>
      </c>
      <c r="D636" s="135" t="s">
        <v>5713</v>
      </c>
      <c r="E636" s="135" t="s">
        <v>5709</v>
      </c>
      <c r="F636" s="138">
        <v>933088000</v>
      </c>
      <c r="G636" s="135" t="s">
        <v>388</v>
      </c>
      <c r="H636" s="177" t="s">
        <v>7968</v>
      </c>
      <c r="I636" s="135">
        <v>101.50725</v>
      </c>
      <c r="J636" s="137" t="s">
        <v>7969</v>
      </c>
      <c r="K636" s="135">
        <v>101.53367</v>
      </c>
      <c r="L636" s="135" t="s">
        <v>1587</v>
      </c>
      <c r="M636" s="136">
        <v>776</v>
      </c>
      <c r="N636" s="139">
        <v>45071.458333333328</v>
      </c>
    </row>
    <row r="637" spans="1:14" ht="20.25" customHeight="1">
      <c r="A637" s="136">
        <v>889</v>
      </c>
      <c r="B637" s="135" t="s">
        <v>7970</v>
      </c>
      <c r="C637" s="135" t="s">
        <v>7971</v>
      </c>
      <c r="D637" s="135" t="s">
        <v>7972</v>
      </c>
      <c r="E637" s="135" t="s">
        <v>5711</v>
      </c>
      <c r="F637" s="138">
        <v>2044062000</v>
      </c>
      <c r="G637" s="135" t="s">
        <v>5714</v>
      </c>
      <c r="H637" s="177" t="s">
        <v>7973</v>
      </c>
      <c r="I637" s="135">
        <v>100.64624999999999</v>
      </c>
      <c r="J637" s="137" t="s">
        <v>7974</v>
      </c>
      <c r="K637" s="135">
        <v>100.65558</v>
      </c>
      <c r="L637" s="135" t="s">
        <v>2994</v>
      </c>
      <c r="M637" s="136">
        <v>722</v>
      </c>
      <c r="N637" s="139">
        <v>45071.458333333328</v>
      </c>
    </row>
    <row r="638" spans="1:14" ht="20.25" customHeight="1">
      <c r="A638" s="136">
        <v>884</v>
      </c>
      <c r="B638" s="135" t="s">
        <v>7975</v>
      </c>
      <c r="C638" s="135" t="s">
        <v>7976</v>
      </c>
      <c r="D638" s="135" t="s">
        <v>5713</v>
      </c>
      <c r="E638" s="135" t="s">
        <v>5709</v>
      </c>
      <c r="F638" s="138">
        <v>4239024000</v>
      </c>
      <c r="G638" s="135" t="s">
        <v>5714</v>
      </c>
      <c r="H638" s="177" t="s">
        <v>7977</v>
      </c>
      <c r="I638" s="135">
        <v>98.64725</v>
      </c>
      <c r="J638" s="137" t="s">
        <v>7978</v>
      </c>
      <c r="K638" s="135">
        <v>98.718469999999996</v>
      </c>
      <c r="L638" s="135" t="s">
        <v>5026</v>
      </c>
      <c r="M638" s="136">
        <v>607</v>
      </c>
      <c r="N638" s="139">
        <v>45070.458333333328</v>
      </c>
    </row>
    <row r="639" spans="1:14" ht="20.25" customHeight="1">
      <c r="A639" s="136">
        <v>876</v>
      </c>
      <c r="B639" s="135" t="s">
        <v>7979</v>
      </c>
      <c r="C639" s="135" t="s">
        <v>684</v>
      </c>
      <c r="D639" s="135" t="s">
        <v>5713</v>
      </c>
      <c r="E639" s="135" t="s">
        <v>5709</v>
      </c>
      <c r="F639" s="138">
        <v>5585081000</v>
      </c>
      <c r="G639" s="135" t="s">
        <v>371</v>
      </c>
      <c r="H639" s="177" t="s">
        <v>7980</v>
      </c>
      <c r="I639" s="135">
        <v>99.595249999999993</v>
      </c>
      <c r="J639" s="137" t="s">
        <v>7981</v>
      </c>
      <c r="K639" s="135">
        <v>99.599000000000004</v>
      </c>
      <c r="L639" s="135" t="s">
        <v>1234</v>
      </c>
      <c r="M639" s="136">
        <v>455</v>
      </c>
      <c r="N639" s="139">
        <v>45069.458333333328</v>
      </c>
    </row>
    <row r="640" spans="1:14" ht="20.25" customHeight="1">
      <c r="A640" s="136">
        <v>872</v>
      </c>
      <c r="B640" s="135" t="s">
        <v>7982</v>
      </c>
      <c r="C640" s="135" t="s">
        <v>7983</v>
      </c>
      <c r="D640" s="135" t="s">
        <v>7929</v>
      </c>
      <c r="E640" s="135" t="s">
        <v>5709</v>
      </c>
      <c r="F640" s="138">
        <v>791780000</v>
      </c>
      <c r="G640" s="135" t="s">
        <v>434</v>
      </c>
      <c r="H640" s="177" t="s">
        <v>7984</v>
      </c>
      <c r="I640" s="135">
        <v>100.73</v>
      </c>
      <c r="J640" s="137" t="s">
        <v>7985</v>
      </c>
      <c r="K640" s="135">
        <v>100.73996</v>
      </c>
      <c r="L640" s="135" t="s">
        <v>7986</v>
      </c>
      <c r="M640" s="136">
        <v>809</v>
      </c>
      <c r="N640" s="139">
        <v>45069.458333333328</v>
      </c>
    </row>
    <row r="641" spans="1:14" ht="20.25" customHeight="1">
      <c r="A641" s="136">
        <v>867</v>
      </c>
      <c r="B641" s="135" t="s">
        <v>7987</v>
      </c>
      <c r="C641" s="135" t="s">
        <v>716</v>
      </c>
      <c r="D641" s="135" t="s">
        <v>5713</v>
      </c>
      <c r="E641" s="135" t="s">
        <v>5709</v>
      </c>
      <c r="F641" s="138">
        <v>567312000</v>
      </c>
      <c r="G641" s="135" t="s">
        <v>390</v>
      </c>
      <c r="H641" s="177" t="s">
        <v>7988</v>
      </c>
      <c r="I641" s="135">
        <v>99.811509999999998</v>
      </c>
      <c r="J641" s="137" t="s">
        <v>7989</v>
      </c>
      <c r="K641" s="135">
        <v>99.816190000000006</v>
      </c>
      <c r="L641" s="135" t="s">
        <v>3135</v>
      </c>
      <c r="M641" s="136">
        <v>739</v>
      </c>
      <c r="N641" s="139">
        <v>45068.625</v>
      </c>
    </row>
    <row r="642" spans="1:14" ht="20.25" customHeight="1">
      <c r="A642" s="136">
        <v>865</v>
      </c>
      <c r="B642" s="135" t="s">
        <v>7990</v>
      </c>
      <c r="C642" s="135" t="s">
        <v>7991</v>
      </c>
      <c r="D642" s="135" t="s">
        <v>7992</v>
      </c>
      <c r="E642" s="135" t="s">
        <v>5709</v>
      </c>
      <c r="F642" s="138">
        <v>693400000</v>
      </c>
      <c r="G642" s="135" t="s">
        <v>434</v>
      </c>
      <c r="H642" s="177" t="s">
        <v>7993</v>
      </c>
      <c r="I642" s="135">
        <v>99.611000000000004</v>
      </c>
      <c r="J642" s="137" t="s">
        <v>7994</v>
      </c>
      <c r="K642" s="135">
        <v>99.613870000000006</v>
      </c>
      <c r="L642" s="135" t="s">
        <v>5779</v>
      </c>
      <c r="M642" s="136">
        <v>834</v>
      </c>
      <c r="N642" s="139">
        <v>45068.458333333328</v>
      </c>
    </row>
    <row r="643" spans="1:14" ht="20.25" customHeight="1">
      <c r="A643" s="136">
        <v>864</v>
      </c>
      <c r="B643" s="135" t="s">
        <v>7995</v>
      </c>
      <c r="C643" s="135" t="s">
        <v>7996</v>
      </c>
      <c r="D643" s="135" t="s">
        <v>7929</v>
      </c>
      <c r="E643" s="135" t="s">
        <v>5709</v>
      </c>
      <c r="F643" s="138">
        <v>1060600000</v>
      </c>
      <c r="G643" s="135" t="s">
        <v>434</v>
      </c>
      <c r="H643" s="177" t="s">
        <v>7997</v>
      </c>
      <c r="I643" s="135">
        <v>98.967250000000007</v>
      </c>
      <c r="J643" s="137" t="s">
        <v>7998</v>
      </c>
      <c r="K643" s="135">
        <v>98.969149999999999</v>
      </c>
      <c r="L643" s="135" t="s">
        <v>5409</v>
      </c>
      <c r="M643" s="136">
        <v>788</v>
      </c>
      <c r="N643" s="139">
        <v>45068.458333333328</v>
      </c>
    </row>
    <row r="644" spans="1:14" ht="20.25" customHeight="1">
      <c r="A644" s="136">
        <v>862</v>
      </c>
      <c r="B644" s="135" t="s">
        <v>7999</v>
      </c>
      <c r="C644" s="135" t="s">
        <v>697</v>
      </c>
      <c r="D644" s="135" t="s">
        <v>5713</v>
      </c>
      <c r="E644" s="135" t="s">
        <v>5709</v>
      </c>
      <c r="F644" s="138">
        <v>3564811000</v>
      </c>
      <c r="G644" s="135" t="s">
        <v>390</v>
      </c>
      <c r="H644" s="177" t="s">
        <v>8000</v>
      </c>
      <c r="I644" s="135">
        <v>99.972999999999999</v>
      </c>
      <c r="J644" s="137" t="s">
        <v>8001</v>
      </c>
      <c r="K644" s="135">
        <v>99.972999999999999</v>
      </c>
      <c r="L644" s="135" t="s">
        <v>1241</v>
      </c>
      <c r="M644" s="136">
        <v>679</v>
      </c>
      <c r="N644" s="139">
        <v>45065.625</v>
      </c>
    </row>
    <row r="645" spans="1:14" ht="20.25" customHeight="1">
      <c r="A645" s="136">
        <v>850</v>
      </c>
      <c r="B645" s="135" t="s">
        <v>8002</v>
      </c>
      <c r="C645" s="135" t="s">
        <v>3136</v>
      </c>
      <c r="D645" s="135" t="s">
        <v>8003</v>
      </c>
      <c r="E645" s="135" t="s">
        <v>5711</v>
      </c>
      <c r="F645" s="138">
        <v>1216092000</v>
      </c>
      <c r="G645" s="135" t="s">
        <v>425</v>
      </c>
      <c r="H645" s="177" t="s">
        <v>8004</v>
      </c>
      <c r="I645" s="135">
        <v>101.61075</v>
      </c>
      <c r="J645" s="137" t="s">
        <v>8005</v>
      </c>
      <c r="K645" s="135">
        <v>101.66652999999999</v>
      </c>
      <c r="L645" s="135" t="s">
        <v>3138</v>
      </c>
      <c r="M645" s="136">
        <v>210</v>
      </c>
      <c r="N645" s="139">
        <v>45063.458333333328</v>
      </c>
    </row>
    <row r="646" spans="1:14" ht="20.25" customHeight="1">
      <c r="A646" s="136">
        <v>845</v>
      </c>
      <c r="B646" s="135" t="s">
        <v>8006</v>
      </c>
      <c r="C646" s="135" t="s">
        <v>693</v>
      </c>
      <c r="D646" s="135" t="s">
        <v>5713</v>
      </c>
      <c r="E646" s="135" t="s">
        <v>5709</v>
      </c>
      <c r="F646" s="138">
        <v>635040000</v>
      </c>
      <c r="G646" s="135" t="s">
        <v>322</v>
      </c>
      <c r="H646" s="177" t="s">
        <v>8007</v>
      </c>
      <c r="I646" s="135">
        <v>100.13675000000001</v>
      </c>
      <c r="J646" s="137" t="s">
        <v>8008</v>
      </c>
      <c r="K646" s="135">
        <v>100.1375</v>
      </c>
      <c r="L646" s="135" t="s">
        <v>3139</v>
      </c>
      <c r="M646" s="136">
        <v>755</v>
      </c>
      <c r="N646" s="139">
        <v>45062.458333333328</v>
      </c>
    </row>
    <row r="647" spans="1:14" ht="20.25" customHeight="1">
      <c r="A647" s="136">
        <v>836</v>
      </c>
      <c r="B647" s="135" t="s">
        <v>8009</v>
      </c>
      <c r="C647" s="135" t="s">
        <v>685</v>
      </c>
      <c r="D647" s="135" t="s">
        <v>5713</v>
      </c>
      <c r="E647" s="135" t="s">
        <v>5709</v>
      </c>
      <c r="F647" s="138">
        <v>1876394000</v>
      </c>
      <c r="G647" s="135" t="s">
        <v>373</v>
      </c>
      <c r="H647" s="177" t="s">
        <v>8010</v>
      </c>
      <c r="I647" s="135">
        <v>100.69074999999999</v>
      </c>
      <c r="J647" s="137" t="s">
        <v>8011</v>
      </c>
      <c r="K647" s="135">
        <v>100.69553999999999</v>
      </c>
      <c r="L647" s="135" t="s">
        <v>3140</v>
      </c>
      <c r="M647" s="136">
        <v>714</v>
      </c>
      <c r="N647" s="139">
        <v>45058.458333333328</v>
      </c>
    </row>
    <row r="648" spans="1:14" ht="20.25" customHeight="1">
      <c r="A648" s="136">
        <v>835</v>
      </c>
      <c r="B648" s="135" t="s">
        <v>8012</v>
      </c>
      <c r="C648" s="135" t="s">
        <v>1589</v>
      </c>
      <c r="D648" s="135" t="s">
        <v>5713</v>
      </c>
      <c r="E648" s="135" t="s">
        <v>5709</v>
      </c>
      <c r="F648" s="138">
        <v>5352369000</v>
      </c>
      <c r="G648" s="135" t="s">
        <v>5714</v>
      </c>
      <c r="H648" s="177" t="s">
        <v>8013</v>
      </c>
      <c r="I648" s="135">
        <v>100.81975</v>
      </c>
      <c r="J648" s="137" t="s">
        <v>8014</v>
      </c>
      <c r="K648" s="135">
        <v>100.82079</v>
      </c>
      <c r="L648" s="135" t="s">
        <v>1592</v>
      </c>
      <c r="M648" s="136">
        <v>547</v>
      </c>
      <c r="N648" s="139">
        <v>45058.458333333328</v>
      </c>
    </row>
    <row r="649" spans="1:14" ht="20.25" customHeight="1">
      <c r="A649" s="136">
        <v>833</v>
      </c>
      <c r="B649" s="135" t="s">
        <v>8015</v>
      </c>
      <c r="C649" s="135" t="s">
        <v>8016</v>
      </c>
      <c r="D649" s="135" t="s">
        <v>8017</v>
      </c>
      <c r="E649" s="135" t="s">
        <v>5709</v>
      </c>
      <c r="F649" s="138">
        <v>615370000</v>
      </c>
      <c r="G649" s="135" t="s">
        <v>5820</v>
      </c>
      <c r="H649" s="177" t="s">
        <v>8018</v>
      </c>
      <c r="I649" s="135">
        <v>100.20231</v>
      </c>
      <c r="J649" s="137" t="s">
        <v>8019</v>
      </c>
      <c r="K649" s="135">
        <v>100.2047</v>
      </c>
      <c r="L649" s="135" t="s">
        <v>3184</v>
      </c>
      <c r="M649" s="136">
        <v>778</v>
      </c>
      <c r="N649" s="139">
        <v>45056.590277777781</v>
      </c>
    </row>
    <row r="650" spans="1:14" ht="20.25" customHeight="1">
      <c r="A650" s="136">
        <v>822</v>
      </c>
      <c r="B650" s="135" t="s">
        <v>8020</v>
      </c>
      <c r="C650" s="135" t="s">
        <v>713</v>
      </c>
      <c r="D650" s="135" t="s">
        <v>8021</v>
      </c>
      <c r="E650" s="135" t="s">
        <v>5733</v>
      </c>
      <c r="F650" s="138">
        <v>1343533000</v>
      </c>
      <c r="G650" s="135" t="s">
        <v>343</v>
      </c>
      <c r="H650" s="177" t="s">
        <v>8022</v>
      </c>
      <c r="I650" s="135">
        <v>100.84275</v>
      </c>
      <c r="J650" s="137" t="s">
        <v>8023</v>
      </c>
      <c r="K650" s="135">
        <v>100.84349</v>
      </c>
      <c r="L650" s="135" t="s">
        <v>3146</v>
      </c>
      <c r="M650" s="136" t="s">
        <v>8024</v>
      </c>
      <c r="N650" s="139">
        <v>45055.729166666672</v>
      </c>
    </row>
    <row r="651" spans="1:14" ht="20.25" customHeight="1">
      <c r="A651" s="136">
        <v>810</v>
      </c>
      <c r="B651" s="135" t="s">
        <v>8026</v>
      </c>
      <c r="C651" s="135" t="s">
        <v>692</v>
      </c>
      <c r="D651" s="135" t="s">
        <v>8027</v>
      </c>
      <c r="E651" s="135" t="s">
        <v>5709</v>
      </c>
      <c r="F651" s="138">
        <v>2689337610</v>
      </c>
      <c r="G651" s="135" t="s">
        <v>332</v>
      </c>
      <c r="H651" s="177" t="s">
        <v>8028</v>
      </c>
      <c r="I651" s="135">
        <v>99.697500000000005</v>
      </c>
      <c r="J651" s="137" t="s">
        <v>8029</v>
      </c>
      <c r="K651" s="135">
        <v>99.966139999999996</v>
      </c>
      <c r="L651" s="135" t="s">
        <v>3824</v>
      </c>
      <c r="M651" s="136">
        <v>19</v>
      </c>
      <c r="N651" s="139">
        <v>45055.458333333328</v>
      </c>
    </row>
    <row r="652" spans="1:14" ht="20.25" customHeight="1">
      <c r="A652" s="136">
        <v>809</v>
      </c>
      <c r="B652" s="135" t="s">
        <v>8030</v>
      </c>
      <c r="C652" s="135" t="s">
        <v>688</v>
      </c>
      <c r="D652" s="135" t="s">
        <v>7146</v>
      </c>
      <c r="E652" s="135" t="s">
        <v>5709</v>
      </c>
      <c r="F652" s="138">
        <v>3240175390</v>
      </c>
      <c r="G652" s="135" t="s">
        <v>332</v>
      </c>
      <c r="H652" s="177" t="s">
        <v>8031</v>
      </c>
      <c r="I652" s="135">
        <v>99.039249999999996</v>
      </c>
      <c r="J652" s="137" t="s">
        <v>8032</v>
      </c>
      <c r="K652" s="135">
        <v>99.306899999999999</v>
      </c>
      <c r="L652" s="135" t="s">
        <v>2405</v>
      </c>
      <c r="M652" s="136">
        <v>36</v>
      </c>
      <c r="N652" s="139">
        <v>45055.458333333328</v>
      </c>
    </row>
    <row r="653" spans="1:14" ht="20.25" customHeight="1">
      <c r="A653" s="136">
        <v>788</v>
      </c>
      <c r="B653" s="135" t="s">
        <v>8035</v>
      </c>
      <c r="C653" s="135" t="s">
        <v>682</v>
      </c>
      <c r="D653" s="135" t="s">
        <v>5713</v>
      </c>
      <c r="E653" s="135" t="s">
        <v>5709</v>
      </c>
      <c r="F653" s="138">
        <v>987500000</v>
      </c>
      <c r="G653" s="135" t="s">
        <v>367</v>
      </c>
      <c r="H653" s="177" t="s">
        <v>8036</v>
      </c>
      <c r="I653" s="135">
        <v>98.998750000000001</v>
      </c>
      <c r="J653" s="137" t="s">
        <v>8037</v>
      </c>
      <c r="K653" s="135">
        <v>99.006060000000005</v>
      </c>
      <c r="L653" s="135" t="s">
        <v>3147</v>
      </c>
      <c r="M653" s="136">
        <v>771</v>
      </c>
      <c r="N653" s="139">
        <v>45049.458333333328</v>
      </c>
    </row>
    <row r="654" spans="1:14" ht="20.25" customHeight="1">
      <c r="A654" s="136">
        <v>783</v>
      </c>
      <c r="B654" s="135" t="s">
        <v>8038</v>
      </c>
      <c r="C654" s="135" t="s">
        <v>720</v>
      </c>
      <c r="D654" s="135" t="s">
        <v>6239</v>
      </c>
      <c r="E654" s="135" t="s">
        <v>5709</v>
      </c>
      <c r="F654" s="138">
        <v>811268000</v>
      </c>
      <c r="G654" s="135" t="s">
        <v>330</v>
      </c>
      <c r="H654" s="177" t="s">
        <v>8039</v>
      </c>
      <c r="I654" s="135">
        <v>99.609750000000005</v>
      </c>
      <c r="J654" s="137" t="s">
        <v>8040</v>
      </c>
      <c r="K654" s="135">
        <v>99.619789999999995</v>
      </c>
      <c r="L654" s="135" t="s">
        <v>3149</v>
      </c>
      <c r="M654" s="136">
        <v>535</v>
      </c>
      <c r="N654" s="139">
        <v>45048.458333333328</v>
      </c>
    </row>
    <row r="655" spans="1:14" ht="20.25" customHeight="1">
      <c r="A655" s="136">
        <v>779</v>
      </c>
      <c r="B655" s="135" t="s">
        <v>8041</v>
      </c>
      <c r="C655" s="135" t="s">
        <v>699</v>
      </c>
      <c r="D655" s="135" t="s">
        <v>5713</v>
      </c>
      <c r="E655" s="135" t="s">
        <v>5709</v>
      </c>
      <c r="F655" s="138">
        <v>592681000</v>
      </c>
      <c r="G655" s="135" t="s">
        <v>393</v>
      </c>
      <c r="H655" s="177" t="s">
        <v>8042</v>
      </c>
      <c r="I655" s="135">
        <v>100.24475</v>
      </c>
      <c r="J655" s="137" t="s">
        <v>8043</v>
      </c>
      <c r="K655" s="135">
        <v>100.24618</v>
      </c>
      <c r="L655" s="135" t="s">
        <v>1558</v>
      </c>
      <c r="M655" s="136">
        <v>654</v>
      </c>
      <c r="N655" s="139">
        <v>45047.458333333328</v>
      </c>
    </row>
    <row r="656" spans="1:14" ht="20.25" customHeight="1">
      <c r="A656" s="136">
        <v>775</v>
      </c>
      <c r="B656" s="135" t="s">
        <v>8044</v>
      </c>
      <c r="C656" s="135" t="s">
        <v>706</v>
      </c>
      <c r="D656" s="135" t="s">
        <v>5713</v>
      </c>
      <c r="E656" s="135" t="s">
        <v>5709</v>
      </c>
      <c r="F656" s="138">
        <v>1644850000</v>
      </c>
      <c r="G656" s="135" t="s">
        <v>8045</v>
      </c>
      <c r="H656" s="177" t="s">
        <v>8046</v>
      </c>
      <c r="I656" s="135">
        <v>100.473</v>
      </c>
      <c r="J656" s="137" t="s">
        <v>8047</v>
      </c>
      <c r="K656" s="135">
        <v>100.4748</v>
      </c>
      <c r="L656" s="135" t="s">
        <v>1598</v>
      </c>
      <c r="M656" s="136">
        <v>706</v>
      </c>
      <c r="N656" s="139">
        <v>45044.458333333328</v>
      </c>
    </row>
    <row r="657" spans="1:14" ht="20.25" customHeight="1">
      <c r="A657" s="136">
        <v>765</v>
      </c>
      <c r="B657" s="135" t="s">
        <v>8048</v>
      </c>
      <c r="C657" s="135" t="s">
        <v>8049</v>
      </c>
      <c r="D657" s="135" t="s">
        <v>8050</v>
      </c>
      <c r="E657" s="135" t="s">
        <v>5733</v>
      </c>
      <c r="F657" s="138">
        <v>3614200000</v>
      </c>
      <c r="G657" s="135" t="s">
        <v>5857</v>
      </c>
      <c r="H657" s="177" t="s">
        <v>8051</v>
      </c>
      <c r="I657" s="135">
        <v>100.643</v>
      </c>
      <c r="J657" s="137" t="s">
        <v>8052</v>
      </c>
      <c r="K657" s="135">
        <v>100.643</v>
      </c>
      <c r="L657" s="135" t="s">
        <v>8053</v>
      </c>
      <c r="M657" s="136">
        <v>785</v>
      </c>
      <c r="N657" s="139">
        <v>45042.458333333328</v>
      </c>
    </row>
    <row r="658" spans="1:14" ht="20.25" customHeight="1">
      <c r="A658" s="136">
        <v>764</v>
      </c>
      <c r="B658" s="135" t="s">
        <v>8054</v>
      </c>
      <c r="C658" s="135" t="s">
        <v>8055</v>
      </c>
      <c r="D658" s="135" t="s">
        <v>8050</v>
      </c>
      <c r="E658" s="135" t="s">
        <v>5733</v>
      </c>
      <c r="F658" s="138">
        <v>2383300000</v>
      </c>
      <c r="G658" s="135" t="s">
        <v>5857</v>
      </c>
      <c r="H658" s="177" t="s">
        <v>8056</v>
      </c>
      <c r="I658" s="135">
        <v>100.08499999999999</v>
      </c>
      <c r="J658" s="137" t="s">
        <v>8057</v>
      </c>
      <c r="K658" s="135">
        <v>100.08499999999999</v>
      </c>
      <c r="L658" s="135" t="s">
        <v>8058</v>
      </c>
      <c r="M658" s="136">
        <v>855</v>
      </c>
      <c r="N658" s="139">
        <v>45042.458333333328</v>
      </c>
    </row>
    <row r="659" spans="1:14" ht="20.25" customHeight="1">
      <c r="A659" s="136">
        <v>752</v>
      </c>
      <c r="B659" s="135" t="s">
        <v>8059</v>
      </c>
      <c r="C659" s="135" t="s">
        <v>3151</v>
      </c>
      <c r="D659" s="135" t="s">
        <v>5713</v>
      </c>
      <c r="E659" s="135" t="s">
        <v>5711</v>
      </c>
      <c r="F659" s="138">
        <v>14776151000</v>
      </c>
      <c r="G659" s="135" t="s">
        <v>311</v>
      </c>
      <c r="H659" s="177" t="s">
        <v>8060</v>
      </c>
      <c r="I659" s="135">
        <v>99.991500000000002</v>
      </c>
      <c r="J659" s="137" t="s">
        <v>8061</v>
      </c>
      <c r="K659" s="135">
        <v>100.00815</v>
      </c>
      <c r="L659" s="135" t="s">
        <v>3153</v>
      </c>
      <c r="M659" s="136">
        <v>304</v>
      </c>
      <c r="N659" s="139">
        <v>45041.458333333328</v>
      </c>
    </row>
    <row r="660" spans="1:14" ht="20.25" customHeight="1">
      <c r="A660" s="136">
        <v>748</v>
      </c>
      <c r="B660" s="135" t="s">
        <v>8064</v>
      </c>
      <c r="C660" s="135" t="s">
        <v>703</v>
      </c>
      <c r="D660" s="135" t="s">
        <v>5713</v>
      </c>
      <c r="E660" s="135" t="s">
        <v>5709</v>
      </c>
      <c r="F660" s="138">
        <v>649468000</v>
      </c>
      <c r="G660" s="135" t="s">
        <v>364</v>
      </c>
      <c r="H660" s="177" t="s">
        <v>8065</v>
      </c>
      <c r="I660" s="135">
        <v>99.509500000000003</v>
      </c>
      <c r="J660" s="137" t="s">
        <v>8066</v>
      </c>
      <c r="K660" s="135">
        <v>99.510099999999994</v>
      </c>
      <c r="L660" s="135" t="s">
        <v>1603</v>
      </c>
      <c r="M660" s="136">
        <v>767</v>
      </c>
      <c r="N660" s="139">
        <v>45041.458333333328</v>
      </c>
    </row>
    <row r="661" spans="1:14" ht="20.25" customHeight="1">
      <c r="A661" s="136">
        <v>744</v>
      </c>
      <c r="B661" s="135" t="s">
        <v>8067</v>
      </c>
      <c r="C661" s="135" t="s">
        <v>698</v>
      </c>
      <c r="D661" s="135" t="s">
        <v>6278</v>
      </c>
      <c r="E661" s="135" t="s">
        <v>5709</v>
      </c>
      <c r="F661" s="138">
        <v>1346596000</v>
      </c>
      <c r="G661" s="135" t="s">
        <v>343</v>
      </c>
      <c r="H661" s="177" t="s">
        <v>8068</v>
      </c>
      <c r="I661" s="135">
        <v>99.129000000000005</v>
      </c>
      <c r="J661" s="137" t="s">
        <v>8069</v>
      </c>
      <c r="K661" s="135">
        <v>99.129450000000006</v>
      </c>
      <c r="L661" s="135" t="s">
        <v>3150</v>
      </c>
      <c r="M661" s="136">
        <v>515</v>
      </c>
      <c r="N661" s="139">
        <v>45041.458333333328</v>
      </c>
    </row>
    <row r="662" spans="1:14" ht="20.25" customHeight="1">
      <c r="A662" s="136">
        <v>742</v>
      </c>
      <c r="B662" s="135" t="s">
        <v>8070</v>
      </c>
      <c r="C662" s="135" t="s">
        <v>691</v>
      </c>
      <c r="D662" s="135" t="s">
        <v>7476</v>
      </c>
      <c r="E662" s="135" t="s">
        <v>5709</v>
      </c>
      <c r="F662" s="138">
        <v>907283000</v>
      </c>
      <c r="G662" s="135" t="s">
        <v>319</v>
      </c>
      <c r="H662" s="177" t="s">
        <v>8071</v>
      </c>
      <c r="I662" s="135">
        <v>99.097999999999999</v>
      </c>
      <c r="J662" s="137" t="s">
        <v>8072</v>
      </c>
      <c r="K662" s="135">
        <v>99.110900000000001</v>
      </c>
      <c r="L662" s="135" t="s">
        <v>3154</v>
      </c>
      <c r="M662" s="136" t="s">
        <v>8062</v>
      </c>
      <c r="N662" s="139">
        <v>45040.458333333328</v>
      </c>
    </row>
    <row r="663" spans="1:14" ht="20.25" customHeight="1">
      <c r="A663" s="136">
        <v>741</v>
      </c>
      <c r="B663" s="135" t="s">
        <v>8073</v>
      </c>
      <c r="C663" s="135" t="s">
        <v>718</v>
      </c>
      <c r="D663" s="135" t="s">
        <v>6486</v>
      </c>
      <c r="E663" s="135" t="s">
        <v>5709</v>
      </c>
      <c r="F663" s="138">
        <v>1443838000</v>
      </c>
      <c r="G663" s="135" t="s">
        <v>420</v>
      </c>
      <c r="H663" s="177" t="s">
        <v>8074</v>
      </c>
      <c r="I663" s="135">
        <v>100.48650000000001</v>
      </c>
      <c r="J663" s="137" t="s">
        <v>8075</v>
      </c>
      <c r="K663" s="135">
        <v>100.5159</v>
      </c>
      <c r="L663" s="135" t="s">
        <v>3478</v>
      </c>
      <c r="M663" s="136">
        <v>154</v>
      </c>
      <c r="N663" s="139">
        <v>45040.458333333328</v>
      </c>
    </row>
    <row r="664" spans="1:14" ht="20.25" customHeight="1">
      <c r="A664" s="136">
        <v>740</v>
      </c>
      <c r="B664" s="135" t="s">
        <v>8076</v>
      </c>
      <c r="C664" s="135" t="s">
        <v>705</v>
      </c>
      <c r="D664" s="135" t="s">
        <v>8077</v>
      </c>
      <c r="E664" s="135" t="s">
        <v>5709</v>
      </c>
      <c r="F664" s="138">
        <v>2262953000</v>
      </c>
      <c r="G664" s="135" t="s">
        <v>402</v>
      </c>
      <c r="H664" s="177" t="s">
        <v>8078</v>
      </c>
      <c r="I664" s="135">
        <v>99.758499999999998</v>
      </c>
      <c r="J664" s="137" t="s">
        <v>8079</v>
      </c>
      <c r="K664" s="135">
        <v>99.768900000000002</v>
      </c>
      <c r="L664" s="135" t="s">
        <v>1609</v>
      </c>
      <c r="M664" s="136">
        <v>316</v>
      </c>
      <c r="N664" s="139">
        <v>45040.458333333328</v>
      </c>
    </row>
    <row r="665" spans="1:14" ht="20.25" customHeight="1">
      <c r="A665" s="136">
        <v>733</v>
      </c>
      <c r="B665" s="135" t="s">
        <v>8080</v>
      </c>
      <c r="C665" s="135" t="s">
        <v>709</v>
      </c>
      <c r="D665" s="135" t="s">
        <v>5713</v>
      </c>
      <c r="E665" s="135" t="s">
        <v>5709</v>
      </c>
      <c r="F665" s="138">
        <v>1303786000</v>
      </c>
      <c r="G665" s="135" t="s">
        <v>390</v>
      </c>
      <c r="H665" s="177" t="s">
        <v>8081</v>
      </c>
      <c r="I665" s="135">
        <v>100.57850000000001</v>
      </c>
      <c r="J665" s="137" t="s">
        <v>8082</v>
      </c>
      <c r="K665" s="135">
        <v>100.5805</v>
      </c>
      <c r="L665" s="135" t="s">
        <v>1610</v>
      </c>
      <c r="M665" s="136">
        <v>734</v>
      </c>
      <c r="N665" s="139">
        <v>45036.625</v>
      </c>
    </row>
    <row r="666" spans="1:14" ht="20.25" customHeight="1">
      <c r="A666" s="136">
        <v>731</v>
      </c>
      <c r="B666" s="135" t="s">
        <v>8083</v>
      </c>
      <c r="C666" s="135" t="s">
        <v>8084</v>
      </c>
      <c r="D666" s="135" t="s">
        <v>7334</v>
      </c>
      <c r="E666" s="135" t="s">
        <v>5746</v>
      </c>
      <c r="F666" s="138">
        <v>1274282000</v>
      </c>
      <c r="G666" s="135" t="s">
        <v>5502</v>
      </c>
      <c r="H666" s="177" t="s">
        <v>8085</v>
      </c>
      <c r="I666" s="135">
        <v>100.339</v>
      </c>
      <c r="J666" s="137" t="s">
        <v>8086</v>
      </c>
      <c r="K666" s="135">
        <v>100.34083</v>
      </c>
      <c r="L666" s="135" t="s">
        <v>8087</v>
      </c>
      <c r="M666" s="136" t="s">
        <v>8088</v>
      </c>
      <c r="N666" s="139">
        <v>45036.458333333328</v>
      </c>
    </row>
    <row r="667" spans="1:14" ht="20.25" customHeight="1">
      <c r="A667" s="136">
        <v>709</v>
      </c>
      <c r="B667" s="135" t="s">
        <v>8089</v>
      </c>
      <c r="C667" s="135" t="s">
        <v>727</v>
      </c>
      <c r="D667" s="135" t="s">
        <v>6339</v>
      </c>
      <c r="E667" s="135" t="s">
        <v>5709</v>
      </c>
      <c r="F667" s="138">
        <v>665475000</v>
      </c>
      <c r="G667" s="135" t="s">
        <v>434</v>
      </c>
      <c r="H667" s="177" t="s">
        <v>8090</v>
      </c>
      <c r="I667" s="135">
        <v>99.22775</v>
      </c>
      <c r="J667" s="137" t="s">
        <v>8091</v>
      </c>
      <c r="K667" s="135">
        <v>99.234830000000002</v>
      </c>
      <c r="L667" s="135" t="s">
        <v>1244</v>
      </c>
      <c r="M667" s="136">
        <v>954</v>
      </c>
      <c r="N667" s="139">
        <v>45034.458333333328</v>
      </c>
    </row>
    <row r="668" spans="1:14" ht="20.25" customHeight="1">
      <c r="A668" s="136">
        <v>708</v>
      </c>
      <c r="B668" s="135" t="s">
        <v>8092</v>
      </c>
      <c r="C668" s="135" t="s">
        <v>1611</v>
      </c>
      <c r="D668" s="135" t="s">
        <v>6153</v>
      </c>
      <c r="E668" s="135" t="s">
        <v>5709</v>
      </c>
      <c r="F668" s="138">
        <v>1844000000</v>
      </c>
      <c r="G668" s="135" t="s">
        <v>6611</v>
      </c>
      <c r="H668" s="177" t="s">
        <v>8093</v>
      </c>
      <c r="I668" s="135">
        <v>101.03025</v>
      </c>
      <c r="J668" s="137" t="s">
        <v>8094</v>
      </c>
      <c r="K668" s="135">
        <v>101.03952</v>
      </c>
      <c r="L668" s="135" t="s">
        <v>1614</v>
      </c>
      <c r="M668" s="136">
        <v>590</v>
      </c>
      <c r="N668" s="139">
        <v>45034.458333333328</v>
      </c>
    </row>
    <row r="669" spans="1:14" ht="20.25" customHeight="1">
      <c r="A669" s="136">
        <v>698</v>
      </c>
      <c r="B669" s="135" t="s">
        <v>8096</v>
      </c>
      <c r="C669" s="135" t="s">
        <v>8097</v>
      </c>
      <c r="D669" s="135" t="s">
        <v>5871</v>
      </c>
      <c r="E669" s="135" t="s">
        <v>5711</v>
      </c>
      <c r="F669" s="138">
        <v>3465724000</v>
      </c>
      <c r="G669" s="135" t="s">
        <v>5714</v>
      </c>
      <c r="H669" s="177" t="s">
        <v>8098</v>
      </c>
      <c r="I669" s="135">
        <v>100.71725000000001</v>
      </c>
      <c r="J669" s="137" t="s">
        <v>8099</v>
      </c>
      <c r="K669" s="135">
        <v>100.71943</v>
      </c>
      <c r="L669" s="135" t="s">
        <v>8100</v>
      </c>
      <c r="M669" s="136">
        <v>397</v>
      </c>
      <c r="N669" s="139">
        <v>45030.458333333328</v>
      </c>
    </row>
    <row r="670" spans="1:14" ht="20.25" customHeight="1">
      <c r="A670" s="136">
        <v>688</v>
      </c>
      <c r="B670" s="135" t="s">
        <v>8101</v>
      </c>
      <c r="C670" s="135" t="s">
        <v>695</v>
      </c>
      <c r="D670" s="135" t="s">
        <v>5713</v>
      </c>
      <c r="E670" s="135" t="s">
        <v>5709</v>
      </c>
      <c r="F670" s="138">
        <v>2306402000</v>
      </c>
      <c r="G670" s="135" t="s">
        <v>386</v>
      </c>
      <c r="H670" s="177" t="s">
        <v>8102</v>
      </c>
      <c r="I670" s="135">
        <v>100.27675000000001</v>
      </c>
      <c r="J670" s="137" t="s">
        <v>8103</v>
      </c>
      <c r="K670" s="135">
        <v>100.279</v>
      </c>
      <c r="L670" s="135" t="s">
        <v>1565</v>
      </c>
      <c r="M670" s="136">
        <v>663</v>
      </c>
      <c r="N670" s="139">
        <v>45028.541666666672</v>
      </c>
    </row>
    <row r="671" spans="1:14" ht="20.25" customHeight="1">
      <c r="A671" s="136">
        <v>687</v>
      </c>
      <c r="B671" s="135" t="s">
        <v>8104</v>
      </c>
      <c r="C671" s="135" t="s">
        <v>680</v>
      </c>
      <c r="D671" s="135" t="s">
        <v>8105</v>
      </c>
      <c r="E671" s="135" t="s">
        <v>5709</v>
      </c>
      <c r="F671" s="138">
        <v>970100000</v>
      </c>
      <c r="G671" s="135" t="s">
        <v>364</v>
      </c>
      <c r="H671" s="177" t="s">
        <v>8106</v>
      </c>
      <c r="I671" s="135">
        <v>100.63175</v>
      </c>
      <c r="J671" s="137" t="s">
        <v>8107</v>
      </c>
      <c r="K671" s="135">
        <v>100.66219</v>
      </c>
      <c r="L671" s="135" t="s">
        <v>1441</v>
      </c>
      <c r="M671" s="136">
        <v>314</v>
      </c>
      <c r="N671" s="139">
        <v>45028.458333333328</v>
      </c>
    </row>
    <row r="672" spans="1:14" ht="20.25" customHeight="1">
      <c r="A672" s="136">
        <v>679</v>
      </c>
      <c r="B672" s="135" t="s">
        <v>8108</v>
      </c>
      <c r="C672" s="135" t="s">
        <v>701</v>
      </c>
      <c r="D672" s="135" t="s">
        <v>5713</v>
      </c>
      <c r="E672" s="135" t="s">
        <v>5709</v>
      </c>
      <c r="F672" s="138">
        <v>735490000</v>
      </c>
      <c r="G672" s="135" t="s">
        <v>390</v>
      </c>
      <c r="H672" s="177" t="s">
        <v>8109</v>
      </c>
      <c r="I672" s="135">
        <v>99.529499999999999</v>
      </c>
      <c r="J672" s="137" t="s">
        <v>8110</v>
      </c>
      <c r="K672" s="135">
        <v>99.535799999999995</v>
      </c>
      <c r="L672" s="135" t="s">
        <v>3158</v>
      </c>
      <c r="M672" s="136">
        <v>790</v>
      </c>
      <c r="N672" s="139">
        <v>45027.625</v>
      </c>
    </row>
    <row r="673" spans="1:14" ht="20.25" customHeight="1">
      <c r="A673" s="136">
        <v>672</v>
      </c>
      <c r="B673" s="135" t="s">
        <v>8111</v>
      </c>
      <c r="C673" s="135" t="s">
        <v>723</v>
      </c>
      <c r="D673" s="135" t="s">
        <v>5713</v>
      </c>
      <c r="E673" s="135" t="s">
        <v>5709</v>
      </c>
      <c r="F673" s="138">
        <v>1674170000</v>
      </c>
      <c r="G673" s="135" t="s">
        <v>367</v>
      </c>
      <c r="H673" s="177" t="s">
        <v>8112</v>
      </c>
      <c r="I673" s="135">
        <v>99.900750000000002</v>
      </c>
      <c r="J673" s="137" t="s">
        <v>8113</v>
      </c>
      <c r="K673" s="135">
        <v>99.912199999999999</v>
      </c>
      <c r="L673" s="135" t="s">
        <v>3159</v>
      </c>
      <c r="M673" s="136">
        <v>707</v>
      </c>
      <c r="N673" s="139">
        <v>45027.458333333328</v>
      </c>
    </row>
    <row r="674" spans="1:14" ht="20.25" customHeight="1">
      <c r="A674" s="136">
        <v>661</v>
      </c>
      <c r="B674" s="135" t="s">
        <v>8114</v>
      </c>
      <c r="C674" s="135" t="s">
        <v>708</v>
      </c>
      <c r="D674" s="135" t="s">
        <v>6149</v>
      </c>
      <c r="E674" s="135" t="s">
        <v>5709</v>
      </c>
      <c r="F674" s="138">
        <v>1067028000</v>
      </c>
      <c r="G674" s="135" t="s">
        <v>322</v>
      </c>
      <c r="H674" s="177" t="s">
        <v>8115</v>
      </c>
      <c r="I674" s="135">
        <v>99.581999999999994</v>
      </c>
      <c r="J674" s="137" t="s">
        <v>8116</v>
      </c>
      <c r="K674" s="135">
        <v>99.583789999999993</v>
      </c>
      <c r="L674" s="135" t="s">
        <v>3160</v>
      </c>
      <c r="M674" s="136">
        <v>758</v>
      </c>
      <c r="N674" s="139">
        <v>45026.458333333328</v>
      </c>
    </row>
    <row r="675" spans="1:14" ht="20.25" customHeight="1">
      <c r="A675" s="136">
        <v>652</v>
      </c>
      <c r="B675" s="135" t="s">
        <v>8117</v>
      </c>
      <c r="C675" s="135" t="s">
        <v>8118</v>
      </c>
      <c r="D675" s="135" t="s">
        <v>5871</v>
      </c>
      <c r="E675" s="135" t="s">
        <v>5709</v>
      </c>
      <c r="F675" s="138">
        <v>1082961000</v>
      </c>
      <c r="G675" s="135" t="s">
        <v>8119</v>
      </c>
      <c r="H675" s="177" t="s">
        <v>8120</v>
      </c>
      <c r="I675" s="135">
        <v>100.6135</v>
      </c>
      <c r="J675" s="137" t="s">
        <v>8121</v>
      </c>
      <c r="K675" s="135">
        <v>100.6152</v>
      </c>
      <c r="L675" s="135" t="s">
        <v>8122</v>
      </c>
      <c r="M675" s="136">
        <v>684</v>
      </c>
      <c r="N675" s="139">
        <v>45022.458333333328</v>
      </c>
    </row>
    <row r="676" spans="1:14" ht="20.25" customHeight="1">
      <c r="A676" s="136">
        <v>642</v>
      </c>
      <c r="B676" s="135" t="s">
        <v>8123</v>
      </c>
      <c r="C676" s="135" t="s">
        <v>8124</v>
      </c>
      <c r="D676" s="135" t="s">
        <v>8125</v>
      </c>
      <c r="E676" s="135" t="s">
        <v>5709</v>
      </c>
      <c r="F676" s="138">
        <v>6880311000</v>
      </c>
      <c r="G676" s="135" t="s">
        <v>5714</v>
      </c>
      <c r="H676" s="177" t="s">
        <v>8126</v>
      </c>
      <c r="I676" s="135">
        <v>100.7165</v>
      </c>
      <c r="J676" s="137" t="s">
        <v>8127</v>
      </c>
      <c r="K676" s="135">
        <v>100.73121</v>
      </c>
      <c r="L676" s="135" t="s">
        <v>3054</v>
      </c>
      <c r="M676" s="136">
        <v>372</v>
      </c>
      <c r="N676" s="139">
        <v>45021.458333333328</v>
      </c>
    </row>
    <row r="677" spans="1:14" ht="20.25" customHeight="1">
      <c r="A677" s="136">
        <v>626</v>
      </c>
      <c r="B677" s="135" t="s">
        <v>8128</v>
      </c>
      <c r="C677" s="135" t="s">
        <v>1617</v>
      </c>
      <c r="D677" s="135" t="s">
        <v>5713</v>
      </c>
      <c r="E677" s="135" t="s">
        <v>5709</v>
      </c>
      <c r="F677" s="138">
        <v>1676282000</v>
      </c>
      <c r="G677" s="135" t="s">
        <v>8129</v>
      </c>
      <c r="H677" s="177" t="s">
        <v>8130</v>
      </c>
      <c r="I677" s="135">
        <v>100.58125</v>
      </c>
      <c r="J677" s="137" t="s">
        <v>8131</v>
      </c>
      <c r="K677" s="135">
        <v>100.58710000000001</v>
      </c>
      <c r="L677" s="135" t="s">
        <v>1353</v>
      </c>
      <c r="M677" s="136">
        <v>663</v>
      </c>
      <c r="N677" s="139">
        <v>45020.458333333328</v>
      </c>
    </row>
    <row r="678" spans="1:14" ht="20.25" customHeight="1">
      <c r="A678" s="136">
        <v>609</v>
      </c>
      <c r="B678" s="135" t="s">
        <v>8132</v>
      </c>
      <c r="C678" s="135" t="s">
        <v>681</v>
      </c>
      <c r="D678" s="135" t="s">
        <v>8133</v>
      </c>
      <c r="E678" s="135" t="s">
        <v>5709</v>
      </c>
      <c r="F678" s="138">
        <v>930230000</v>
      </c>
      <c r="G678" s="135" t="s">
        <v>332</v>
      </c>
      <c r="H678" s="177" t="s">
        <v>8134</v>
      </c>
      <c r="I678" s="135">
        <v>99.586500000000001</v>
      </c>
      <c r="J678" s="137" t="s">
        <v>8135</v>
      </c>
      <c r="K678" s="135">
        <v>99.586529999999996</v>
      </c>
      <c r="L678" s="135" t="s">
        <v>1841</v>
      </c>
      <c r="M678" s="136">
        <v>103</v>
      </c>
      <c r="N678" s="139">
        <v>45015.458333333328</v>
      </c>
    </row>
    <row r="679" spans="1:14" ht="20.25" customHeight="1">
      <c r="A679" s="136">
        <v>593</v>
      </c>
      <c r="B679" s="135" t="s">
        <v>8136</v>
      </c>
      <c r="C679" s="135" t="s">
        <v>711</v>
      </c>
      <c r="D679" s="135" t="s">
        <v>5713</v>
      </c>
      <c r="E679" s="135" t="s">
        <v>5709</v>
      </c>
      <c r="F679" s="138">
        <v>1121374000</v>
      </c>
      <c r="G679" s="135" t="s">
        <v>360</v>
      </c>
      <c r="H679" s="177" t="s">
        <v>8137</v>
      </c>
      <c r="I679" s="135">
        <v>100.13375000000001</v>
      </c>
      <c r="J679" s="137" t="s">
        <v>8138</v>
      </c>
      <c r="K679" s="135">
        <v>100.1339</v>
      </c>
      <c r="L679" s="135" t="s">
        <v>1623</v>
      </c>
      <c r="M679" s="136">
        <v>682</v>
      </c>
      <c r="N679" s="139">
        <v>45014.458333333328</v>
      </c>
    </row>
    <row r="680" spans="1:14" ht="20.25" customHeight="1">
      <c r="A680" s="136">
        <v>572</v>
      </c>
      <c r="B680" s="135" t="s">
        <v>8139</v>
      </c>
      <c r="C680" s="135" t="s">
        <v>658</v>
      </c>
      <c r="D680" s="135" t="s">
        <v>5999</v>
      </c>
      <c r="E680" s="135" t="s">
        <v>5709</v>
      </c>
      <c r="F680" s="138">
        <v>730636000</v>
      </c>
      <c r="G680" s="135" t="s">
        <v>326</v>
      </c>
      <c r="H680" s="177" t="s">
        <v>8140</v>
      </c>
      <c r="I680" s="135">
        <v>98.998500000000007</v>
      </c>
      <c r="J680" s="137" t="s">
        <v>8141</v>
      </c>
      <c r="K680" s="135">
        <v>99.003299999999996</v>
      </c>
      <c r="L680" s="135" t="s">
        <v>1625</v>
      </c>
      <c r="M680" s="136">
        <v>504</v>
      </c>
      <c r="N680" s="139">
        <v>45013.458333333328</v>
      </c>
    </row>
    <row r="681" spans="1:14" ht="20.25" customHeight="1">
      <c r="A681" s="136">
        <v>554</v>
      </c>
      <c r="B681" s="135" t="s">
        <v>8142</v>
      </c>
      <c r="C681" s="135" t="s">
        <v>661</v>
      </c>
      <c r="D681" s="135" t="s">
        <v>8143</v>
      </c>
      <c r="E681" s="135" t="s">
        <v>5709</v>
      </c>
      <c r="F681" s="138">
        <v>556198000</v>
      </c>
      <c r="G681" s="135" t="s">
        <v>332</v>
      </c>
      <c r="H681" s="177" t="s">
        <v>8144</v>
      </c>
      <c r="I681" s="135">
        <v>99.498509999999996</v>
      </c>
      <c r="J681" s="137" t="s">
        <v>8145</v>
      </c>
      <c r="K681" s="135">
        <v>99.575500000000005</v>
      </c>
      <c r="L681" s="135" t="s">
        <v>4023</v>
      </c>
      <c r="M681" s="136">
        <v>118</v>
      </c>
      <c r="N681" s="139">
        <v>45009.458333333328</v>
      </c>
    </row>
    <row r="682" spans="1:14" ht="20.25" customHeight="1">
      <c r="A682" s="136">
        <v>540</v>
      </c>
      <c r="B682" s="135" t="s">
        <v>8146</v>
      </c>
      <c r="C682" s="135" t="s">
        <v>659</v>
      </c>
      <c r="D682" s="135" t="s">
        <v>5713</v>
      </c>
      <c r="E682" s="135" t="s">
        <v>5709</v>
      </c>
      <c r="F682" s="138">
        <v>6511770000</v>
      </c>
      <c r="G682" s="135" t="s">
        <v>328</v>
      </c>
      <c r="H682" s="177" t="s">
        <v>8147</v>
      </c>
      <c r="I682" s="135">
        <v>99.214250000000007</v>
      </c>
      <c r="J682" s="137" t="s">
        <v>8148</v>
      </c>
      <c r="K682" s="135">
        <v>99.220079999999996</v>
      </c>
      <c r="L682" s="135" t="s">
        <v>1627</v>
      </c>
      <c r="M682" s="136">
        <v>394</v>
      </c>
      <c r="N682" s="139">
        <v>45008.458333333328</v>
      </c>
    </row>
    <row r="683" spans="1:14" ht="20.25" customHeight="1">
      <c r="A683" s="136">
        <v>528</v>
      </c>
      <c r="B683" s="135" t="s">
        <v>8150</v>
      </c>
      <c r="C683" s="135" t="s">
        <v>670</v>
      </c>
      <c r="D683" s="135" t="s">
        <v>6149</v>
      </c>
      <c r="E683" s="135" t="s">
        <v>5709</v>
      </c>
      <c r="F683" s="138">
        <v>833567000</v>
      </c>
      <c r="G683" s="135" t="s">
        <v>343</v>
      </c>
      <c r="H683" s="177" t="s">
        <v>8151</v>
      </c>
      <c r="I683" s="135">
        <v>100.27375000000001</v>
      </c>
      <c r="J683" s="137" t="s">
        <v>8152</v>
      </c>
      <c r="K683" s="135">
        <v>100.27397999999999</v>
      </c>
      <c r="L683" s="135" t="s">
        <v>1628</v>
      </c>
      <c r="M683" s="136">
        <v>562</v>
      </c>
      <c r="N683" s="139">
        <v>45007.541666666672</v>
      </c>
    </row>
    <row r="684" spans="1:14" ht="20.25" customHeight="1">
      <c r="A684" s="136">
        <v>520</v>
      </c>
      <c r="B684" s="135" t="s">
        <v>8153</v>
      </c>
      <c r="C684" s="135" t="s">
        <v>649</v>
      </c>
      <c r="D684" s="135" t="s">
        <v>6153</v>
      </c>
      <c r="E684" s="135" t="s">
        <v>5709</v>
      </c>
      <c r="F684" s="138">
        <v>1661293000</v>
      </c>
      <c r="G684" s="135" t="s">
        <v>309</v>
      </c>
      <c r="H684" s="177" t="s">
        <v>8154</v>
      </c>
      <c r="I684" s="135">
        <v>100.45175</v>
      </c>
      <c r="J684" s="137" t="s">
        <v>8155</v>
      </c>
      <c r="K684" s="135">
        <v>100.45749000000001</v>
      </c>
      <c r="L684" s="135" t="s">
        <v>3161</v>
      </c>
      <c r="M684" s="136">
        <v>309</v>
      </c>
      <c r="N684" s="139">
        <v>45007.458333333328</v>
      </c>
    </row>
    <row r="685" spans="1:14" ht="20.25" customHeight="1">
      <c r="A685" s="136">
        <v>507</v>
      </c>
      <c r="B685" s="135" t="s">
        <v>8156</v>
      </c>
      <c r="C685" s="135" t="s">
        <v>8157</v>
      </c>
      <c r="D685" s="135" t="s">
        <v>8158</v>
      </c>
      <c r="E685" s="135" t="s">
        <v>5709</v>
      </c>
      <c r="F685" s="138">
        <v>772550210</v>
      </c>
      <c r="G685" s="135" t="s">
        <v>343</v>
      </c>
      <c r="H685" s="177" t="s">
        <v>8159</v>
      </c>
      <c r="I685" s="135">
        <v>99.289249999999996</v>
      </c>
      <c r="J685" s="137" t="s">
        <v>8160</v>
      </c>
      <c r="K685" s="135">
        <v>99.291790000000006</v>
      </c>
      <c r="L685" s="135" t="s">
        <v>1844</v>
      </c>
      <c r="M685" s="136">
        <v>568</v>
      </c>
      <c r="N685" s="139">
        <v>45006.541666666672</v>
      </c>
    </row>
    <row r="686" spans="1:14" ht="20.25" customHeight="1">
      <c r="A686" s="136">
        <v>476</v>
      </c>
      <c r="B686" s="135" t="s">
        <v>8161</v>
      </c>
      <c r="C686" s="135" t="s">
        <v>660</v>
      </c>
      <c r="D686" s="135" t="s">
        <v>6239</v>
      </c>
      <c r="E686" s="135" t="s">
        <v>5709</v>
      </c>
      <c r="F686" s="138">
        <v>889715000</v>
      </c>
      <c r="G686" s="135" t="s">
        <v>330</v>
      </c>
      <c r="H686" s="177" t="s">
        <v>8162</v>
      </c>
      <c r="I686" s="135">
        <v>100.45650000000001</v>
      </c>
      <c r="J686" s="137" t="s">
        <v>8163</v>
      </c>
      <c r="K686" s="135">
        <v>100.46149</v>
      </c>
      <c r="L686" s="135" t="s">
        <v>1630</v>
      </c>
      <c r="M686" s="136">
        <v>584</v>
      </c>
      <c r="N686" s="139">
        <v>45002.458333333328</v>
      </c>
    </row>
    <row r="687" spans="1:14" ht="20.25" customHeight="1">
      <c r="A687" s="136">
        <v>465</v>
      </c>
      <c r="B687" s="135" t="s">
        <v>8164</v>
      </c>
      <c r="C687" s="135" t="s">
        <v>668</v>
      </c>
      <c r="D687" s="135" t="s">
        <v>6177</v>
      </c>
      <c r="E687" s="135" t="s">
        <v>5709</v>
      </c>
      <c r="F687" s="138">
        <v>705618000</v>
      </c>
      <c r="G687" s="135" t="s">
        <v>345</v>
      </c>
      <c r="H687" s="177" t="s">
        <v>8165</v>
      </c>
      <c r="I687" s="135">
        <v>101.206</v>
      </c>
      <c r="J687" s="137" t="s">
        <v>8166</v>
      </c>
      <c r="K687" s="135">
        <v>101.20999</v>
      </c>
      <c r="L687" s="135" t="s">
        <v>5586</v>
      </c>
      <c r="M687" s="136">
        <v>736</v>
      </c>
      <c r="N687" s="139">
        <v>45001.458333333328</v>
      </c>
    </row>
    <row r="688" spans="1:14" ht="20.25" customHeight="1">
      <c r="A688" s="136">
        <v>460</v>
      </c>
      <c r="B688" s="135" t="s">
        <v>8167</v>
      </c>
      <c r="C688" s="135" t="s">
        <v>8168</v>
      </c>
      <c r="D688" s="135" t="s">
        <v>5901</v>
      </c>
      <c r="E688" s="135" t="s">
        <v>5730</v>
      </c>
      <c r="F688" s="138">
        <v>873000000</v>
      </c>
      <c r="G688" s="135" t="s">
        <v>5524</v>
      </c>
      <c r="H688" s="177" t="s">
        <v>8169</v>
      </c>
      <c r="I688" s="135">
        <v>98.911000000000001</v>
      </c>
      <c r="J688" s="137" t="s">
        <v>6877</v>
      </c>
      <c r="K688" s="135">
        <v>100</v>
      </c>
      <c r="L688" s="135" t="s">
        <v>8170</v>
      </c>
      <c r="M688" s="136">
        <v>15</v>
      </c>
      <c r="N688" s="139">
        <v>45001.458333333328</v>
      </c>
    </row>
    <row r="689" spans="1:14" ht="20.25" customHeight="1">
      <c r="A689" s="136">
        <v>437</v>
      </c>
      <c r="B689" s="135" t="s">
        <v>8171</v>
      </c>
      <c r="C689" s="135" t="s">
        <v>667</v>
      </c>
      <c r="D689" s="135" t="s">
        <v>6153</v>
      </c>
      <c r="E689" s="135" t="s">
        <v>5709</v>
      </c>
      <c r="F689" s="138">
        <v>1239885000</v>
      </c>
      <c r="G689" s="135" t="s">
        <v>343</v>
      </c>
      <c r="H689" s="177" t="s">
        <v>8172</v>
      </c>
      <c r="I689" s="135">
        <v>100.331</v>
      </c>
      <c r="J689" s="137" t="s">
        <v>8173</v>
      </c>
      <c r="K689" s="135">
        <v>100.34180000000001</v>
      </c>
      <c r="L689" s="135" t="s">
        <v>1632</v>
      </c>
      <c r="M689" s="136">
        <v>170</v>
      </c>
      <c r="N689" s="139">
        <v>44999.625</v>
      </c>
    </row>
    <row r="690" spans="1:14" ht="20.25" customHeight="1">
      <c r="A690" s="136">
        <v>411</v>
      </c>
      <c r="B690" s="135" t="s">
        <v>8174</v>
      </c>
      <c r="C690" s="135" t="s">
        <v>8175</v>
      </c>
      <c r="D690" s="135" t="s">
        <v>7073</v>
      </c>
      <c r="E690" s="135" t="s">
        <v>5709</v>
      </c>
      <c r="F690" s="138">
        <v>1783905850</v>
      </c>
      <c r="G690" s="135" t="s">
        <v>343</v>
      </c>
      <c r="H690" s="177" t="s">
        <v>8176</v>
      </c>
      <c r="I690" s="135">
        <v>99.083500000000001</v>
      </c>
      <c r="J690" s="137" t="s">
        <v>8177</v>
      </c>
      <c r="K690" s="135">
        <v>99.093670000000003</v>
      </c>
      <c r="L690" s="135" t="s">
        <v>8178</v>
      </c>
      <c r="M690" s="136">
        <v>214</v>
      </c>
      <c r="N690" s="139">
        <v>44999.458333333328</v>
      </c>
    </row>
    <row r="691" spans="1:14" ht="20.25" customHeight="1">
      <c r="A691" s="136">
        <v>404</v>
      </c>
      <c r="B691" s="135" t="s">
        <v>8179</v>
      </c>
      <c r="C691" s="135" t="s">
        <v>8180</v>
      </c>
      <c r="D691" s="135" t="s">
        <v>8181</v>
      </c>
      <c r="E691" s="135" t="s">
        <v>5730</v>
      </c>
      <c r="F691" s="138">
        <v>1322783000</v>
      </c>
      <c r="G691" s="135" t="s">
        <v>5857</v>
      </c>
      <c r="H691" s="177" t="s">
        <v>8182</v>
      </c>
      <c r="I691" s="135">
        <v>99.491749999999996</v>
      </c>
      <c r="J691" s="137" t="s">
        <v>8183</v>
      </c>
      <c r="K691" s="135">
        <v>99.491799999999998</v>
      </c>
      <c r="L691" s="135" t="s">
        <v>1248</v>
      </c>
      <c r="M691" s="136">
        <v>975</v>
      </c>
      <c r="N691" s="139">
        <v>44999.458333333328</v>
      </c>
    </row>
    <row r="692" spans="1:14" ht="20.25" customHeight="1">
      <c r="A692" s="136">
        <v>398</v>
      </c>
      <c r="B692" s="135" t="s">
        <v>8185</v>
      </c>
      <c r="C692" s="135" t="s">
        <v>8186</v>
      </c>
      <c r="D692" s="135" t="s">
        <v>8187</v>
      </c>
      <c r="E692" s="135" t="s">
        <v>5709</v>
      </c>
      <c r="F692" s="138">
        <v>1471014000</v>
      </c>
      <c r="G692" s="135" t="s">
        <v>343</v>
      </c>
      <c r="H692" s="177" t="s">
        <v>8188</v>
      </c>
      <c r="I692" s="135">
        <v>100.027</v>
      </c>
      <c r="J692" s="137" t="s">
        <v>8189</v>
      </c>
      <c r="K692" s="135">
        <v>100.02757</v>
      </c>
      <c r="L692" s="135" t="s">
        <v>8190</v>
      </c>
      <c r="M692" s="136">
        <v>230</v>
      </c>
      <c r="N692" s="139">
        <v>44998.541666666672</v>
      </c>
    </row>
    <row r="693" spans="1:14" ht="20.25" customHeight="1">
      <c r="A693" s="136">
        <v>392</v>
      </c>
      <c r="B693" s="135" t="s">
        <v>8149</v>
      </c>
      <c r="C693" s="135" t="s">
        <v>8191</v>
      </c>
      <c r="D693" s="135" t="s">
        <v>8181</v>
      </c>
      <c r="E693" s="135" t="s">
        <v>5709</v>
      </c>
      <c r="F693" s="138">
        <v>591800000</v>
      </c>
      <c r="G693" s="135" t="s">
        <v>624</v>
      </c>
      <c r="H693" s="177" t="s">
        <v>8192</v>
      </c>
      <c r="I693" s="135">
        <v>100.90575</v>
      </c>
      <c r="J693" s="137" t="s">
        <v>8193</v>
      </c>
      <c r="K693" s="135">
        <v>100.9165</v>
      </c>
      <c r="L693" s="135" t="s">
        <v>2405</v>
      </c>
      <c r="M693" s="136">
        <v>327</v>
      </c>
      <c r="N693" s="139">
        <v>44995.458333333328</v>
      </c>
    </row>
    <row r="694" spans="1:14" ht="20.25" customHeight="1">
      <c r="A694" s="136">
        <v>390</v>
      </c>
      <c r="B694" s="135" t="s">
        <v>8194</v>
      </c>
      <c r="C694" s="135" t="s">
        <v>8195</v>
      </c>
      <c r="D694" s="135" t="s">
        <v>5713</v>
      </c>
      <c r="E694" s="135" t="s">
        <v>5709</v>
      </c>
      <c r="F694" s="138">
        <v>721467000</v>
      </c>
      <c r="G694" s="135" t="s">
        <v>5714</v>
      </c>
      <c r="H694" s="177" t="s">
        <v>8196</v>
      </c>
      <c r="I694" s="135">
        <v>100.51275</v>
      </c>
      <c r="J694" s="137" t="s">
        <v>8197</v>
      </c>
      <c r="K694" s="135">
        <v>100.52352999999999</v>
      </c>
      <c r="L694" s="135" t="s">
        <v>1479</v>
      </c>
      <c r="M694" s="136">
        <v>679</v>
      </c>
      <c r="N694" s="139">
        <v>44995.458333333328</v>
      </c>
    </row>
    <row r="695" spans="1:14" ht="20.25" customHeight="1">
      <c r="A695" s="136">
        <v>377</v>
      </c>
      <c r="B695" s="135" t="s">
        <v>8198</v>
      </c>
      <c r="C695" s="135" t="s">
        <v>8199</v>
      </c>
      <c r="D695" s="135" t="s">
        <v>7750</v>
      </c>
      <c r="E695" s="135" t="s">
        <v>5746</v>
      </c>
      <c r="F695" s="138">
        <v>3161825090</v>
      </c>
      <c r="G695" s="135" t="s">
        <v>332</v>
      </c>
      <c r="H695" s="177" t="s">
        <v>8200</v>
      </c>
      <c r="I695" s="135">
        <v>100.209</v>
      </c>
      <c r="J695" s="137" t="s">
        <v>8201</v>
      </c>
      <c r="K695" s="135">
        <v>100.21196999999999</v>
      </c>
      <c r="L695" s="135" t="s">
        <v>8202</v>
      </c>
      <c r="M695" s="136" t="s">
        <v>8203</v>
      </c>
      <c r="N695" s="139">
        <v>44994.458333333328</v>
      </c>
    </row>
    <row r="696" spans="1:14" ht="20.25" customHeight="1">
      <c r="A696" s="136">
        <v>366</v>
      </c>
      <c r="B696" s="135" t="s">
        <v>8204</v>
      </c>
      <c r="C696" s="135" t="s">
        <v>8205</v>
      </c>
      <c r="D696" s="135" t="s">
        <v>7935</v>
      </c>
      <c r="E696" s="135" t="s">
        <v>5709</v>
      </c>
      <c r="F696" s="138">
        <v>588720000</v>
      </c>
      <c r="G696" s="135" t="s">
        <v>343</v>
      </c>
      <c r="H696" s="177" t="s">
        <v>8206</v>
      </c>
      <c r="I696" s="135">
        <v>99.608509999999995</v>
      </c>
      <c r="J696" s="137" t="s">
        <v>8207</v>
      </c>
      <c r="K696" s="135">
        <v>99.615979999999993</v>
      </c>
      <c r="L696" s="135" t="s">
        <v>8208</v>
      </c>
      <c r="M696" s="136">
        <v>570</v>
      </c>
      <c r="N696" s="139">
        <v>44993.458333333328</v>
      </c>
    </row>
    <row r="697" spans="1:14" ht="20.25" customHeight="1">
      <c r="A697" s="136">
        <v>357</v>
      </c>
      <c r="B697" s="135" t="s">
        <v>8209</v>
      </c>
      <c r="C697" s="135" t="s">
        <v>662</v>
      </c>
      <c r="D697" s="135" t="s">
        <v>7146</v>
      </c>
      <c r="E697" s="135" t="s">
        <v>5709</v>
      </c>
      <c r="F697" s="138">
        <v>3471885110</v>
      </c>
      <c r="G697" s="135" t="s">
        <v>332</v>
      </c>
      <c r="H697" s="177" t="s">
        <v>8210</v>
      </c>
      <c r="I697" s="135">
        <v>101.21325</v>
      </c>
      <c r="J697" s="137" t="s">
        <v>8211</v>
      </c>
      <c r="K697" s="135">
        <v>101.35639999999999</v>
      </c>
      <c r="L697" s="135" t="s">
        <v>1242</v>
      </c>
      <c r="M697" s="136">
        <v>36</v>
      </c>
      <c r="N697" s="139">
        <v>44993.458333333328</v>
      </c>
    </row>
    <row r="698" spans="1:14" ht="20.25" customHeight="1">
      <c r="A698" s="136">
        <v>353</v>
      </c>
      <c r="B698" s="135" t="s">
        <v>8212</v>
      </c>
      <c r="C698" s="135" t="s">
        <v>673</v>
      </c>
      <c r="D698" s="135" t="s">
        <v>6153</v>
      </c>
      <c r="E698" s="135" t="s">
        <v>5709</v>
      </c>
      <c r="F698" s="138">
        <v>897498000</v>
      </c>
      <c r="G698" s="135" t="s">
        <v>353</v>
      </c>
      <c r="H698" s="177" t="s">
        <v>8213</v>
      </c>
      <c r="I698" s="135">
        <v>100.79474999999999</v>
      </c>
      <c r="J698" s="137" t="s">
        <v>8214</v>
      </c>
      <c r="K698" s="135">
        <v>100.8004</v>
      </c>
      <c r="L698" s="135" t="s">
        <v>1634</v>
      </c>
      <c r="M698" s="136">
        <v>745</v>
      </c>
      <c r="N698" s="139">
        <v>44992.625</v>
      </c>
    </row>
    <row r="699" spans="1:14" ht="20.25" customHeight="1">
      <c r="A699" s="136">
        <v>338</v>
      </c>
      <c r="B699" s="135" t="s">
        <v>8215</v>
      </c>
      <c r="C699" s="135" t="s">
        <v>654</v>
      </c>
      <c r="D699" s="135" t="s">
        <v>5999</v>
      </c>
      <c r="E699" s="135" t="s">
        <v>5709</v>
      </c>
      <c r="F699" s="138">
        <v>550758000</v>
      </c>
      <c r="G699" s="135" t="s">
        <v>319</v>
      </c>
      <c r="H699" s="177" t="s">
        <v>8216</v>
      </c>
      <c r="I699" s="135">
        <v>98.843999999999994</v>
      </c>
      <c r="J699" s="137" t="s">
        <v>8217</v>
      </c>
      <c r="K699" s="135">
        <v>98.851489999999998</v>
      </c>
      <c r="L699" s="135" t="s">
        <v>8218</v>
      </c>
      <c r="M699" s="136">
        <v>521</v>
      </c>
      <c r="N699" s="139">
        <v>44992.458333333328</v>
      </c>
    </row>
    <row r="700" spans="1:14" ht="20.25" customHeight="1">
      <c r="A700" s="136">
        <v>289</v>
      </c>
      <c r="B700" s="135" t="s">
        <v>8220</v>
      </c>
      <c r="C700" s="135" t="s">
        <v>8221</v>
      </c>
      <c r="D700" s="135" t="s">
        <v>8222</v>
      </c>
      <c r="E700" s="135" t="s">
        <v>5711</v>
      </c>
      <c r="F700" s="138">
        <v>1508617000</v>
      </c>
      <c r="G700" s="135" t="s">
        <v>326</v>
      </c>
      <c r="H700" s="177" t="s">
        <v>8223</v>
      </c>
      <c r="I700" s="135">
        <v>100.27249999999999</v>
      </c>
      <c r="J700" s="137" t="s">
        <v>8224</v>
      </c>
      <c r="K700" s="135">
        <v>100.2736</v>
      </c>
      <c r="L700" s="135" t="s">
        <v>3069</v>
      </c>
      <c r="M700" s="136">
        <v>711</v>
      </c>
      <c r="N700" s="139">
        <v>44987.625</v>
      </c>
    </row>
    <row r="701" spans="1:14" ht="20.25" customHeight="1">
      <c r="A701" s="136">
        <v>288</v>
      </c>
      <c r="B701" s="135" t="s">
        <v>8225</v>
      </c>
      <c r="C701" s="135" t="s">
        <v>8226</v>
      </c>
      <c r="D701" s="135" t="s">
        <v>8222</v>
      </c>
      <c r="E701" s="135" t="s">
        <v>5711</v>
      </c>
      <c r="F701" s="138">
        <v>945787000</v>
      </c>
      <c r="G701" s="135" t="s">
        <v>326</v>
      </c>
      <c r="H701" s="177" t="s">
        <v>8227</v>
      </c>
      <c r="I701" s="135">
        <v>99.096249999999998</v>
      </c>
      <c r="J701" s="137" t="s">
        <v>8228</v>
      </c>
      <c r="K701" s="135">
        <v>99.111540000000005</v>
      </c>
      <c r="L701" s="135" t="s">
        <v>8229</v>
      </c>
      <c r="M701" s="136">
        <v>741</v>
      </c>
      <c r="N701" s="139">
        <v>44987.625</v>
      </c>
    </row>
    <row r="702" spans="1:14" ht="20.25" customHeight="1">
      <c r="A702" s="136">
        <v>287</v>
      </c>
      <c r="B702" s="135" t="s">
        <v>8230</v>
      </c>
      <c r="C702" s="135" t="s">
        <v>8231</v>
      </c>
      <c r="D702" s="135" t="s">
        <v>8222</v>
      </c>
      <c r="E702" s="135" t="s">
        <v>5711</v>
      </c>
      <c r="F702" s="138">
        <v>1662104000</v>
      </c>
      <c r="G702" s="135" t="s">
        <v>326</v>
      </c>
      <c r="H702" s="177" t="s">
        <v>8232</v>
      </c>
      <c r="I702" s="135">
        <v>99.541749999999993</v>
      </c>
      <c r="J702" s="137" t="s">
        <v>8233</v>
      </c>
      <c r="K702" s="135">
        <v>99.546999999999997</v>
      </c>
      <c r="L702" s="135" t="s">
        <v>8234</v>
      </c>
      <c r="M702" s="136">
        <v>703</v>
      </c>
      <c r="N702" s="139">
        <v>44987.625</v>
      </c>
    </row>
    <row r="703" spans="1:14" ht="20.25" customHeight="1">
      <c r="A703" s="136">
        <v>286</v>
      </c>
      <c r="B703" s="135" t="s">
        <v>8235</v>
      </c>
      <c r="C703" s="135" t="s">
        <v>8236</v>
      </c>
      <c r="D703" s="135" t="s">
        <v>8222</v>
      </c>
      <c r="E703" s="135" t="s">
        <v>5711</v>
      </c>
      <c r="F703" s="138">
        <v>1662104000</v>
      </c>
      <c r="G703" s="135" t="s">
        <v>326</v>
      </c>
      <c r="H703" s="177" t="s">
        <v>8237</v>
      </c>
      <c r="I703" s="135">
        <v>100.745</v>
      </c>
      <c r="J703" s="137" t="s">
        <v>8238</v>
      </c>
      <c r="K703" s="135">
        <v>100.74858999999999</v>
      </c>
      <c r="L703" s="135" t="s">
        <v>8239</v>
      </c>
      <c r="M703" s="136">
        <v>708</v>
      </c>
      <c r="N703" s="139">
        <v>44987.625</v>
      </c>
    </row>
    <row r="704" spans="1:14" ht="20.25" customHeight="1">
      <c r="A704" s="136">
        <v>285</v>
      </c>
      <c r="B704" s="135" t="s">
        <v>8240</v>
      </c>
      <c r="C704" s="135" t="s">
        <v>8241</v>
      </c>
      <c r="D704" s="135" t="s">
        <v>8222</v>
      </c>
      <c r="E704" s="135" t="s">
        <v>5711</v>
      </c>
      <c r="F704" s="138">
        <v>1594902000</v>
      </c>
      <c r="G704" s="135" t="s">
        <v>326</v>
      </c>
      <c r="H704" s="177" t="s">
        <v>8242</v>
      </c>
      <c r="I704" s="135">
        <v>98.464749999999995</v>
      </c>
      <c r="J704" s="137" t="s">
        <v>8243</v>
      </c>
      <c r="K704" s="135">
        <v>98.469830000000002</v>
      </c>
      <c r="L704" s="135" t="s">
        <v>8244</v>
      </c>
      <c r="M704" s="136">
        <v>707</v>
      </c>
      <c r="N704" s="139">
        <v>44987.625</v>
      </c>
    </row>
    <row r="705" spans="1:14" ht="20.25" customHeight="1">
      <c r="A705" s="136">
        <v>284</v>
      </c>
      <c r="B705" s="135" t="s">
        <v>8245</v>
      </c>
      <c r="C705" s="135" t="s">
        <v>8246</v>
      </c>
      <c r="D705" s="135" t="s">
        <v>8222</v>
      </c>
      <c r="E705" s="135" t="s">
        <v>5711</v>
      </c>
      <c r="F705" s="138">
        <v>1594902000</v>
      </c>
      <c r="G705" s="135" t="s">
        <v>326</v>
      </c>
      <c r="H705" s="177" t="s">
        <v>8247</v>
      </c>
      <c r="I705" s="135">
        <v>101.55074999999999</v>
      </c>
      <c r="J705" s="137" t="s">
        <v>8248</v>
      </c>
      <c r="K705" s="135">
        <v>101.60865</v>
      </c>
      <c r="L705" s="135" t="s">
        <v>1248</v>
      </c>
      <c r="M705" s="136">
        <v>704</v>
      </c>
      <c r="N705" s="139">
        <v>44987.625</v>
      </c>
    </row>
    <row r="706" spans="1:14" ht="20.25" customHeight="1">
      <c r="A706" s="136">
        <v>283</v>
      </c>
      <c r="B706" s="135" t="s">
        <v>8249</v>
      </c>
      <c r="C706" s="135" t="s">
        <v>8250</v>
      </c>
      <c r="D706" s="135" t="s">
        <v>8222</v>
      </c>
      <c r="E706" s="135" t="s">
        <v>5711</v>
      </c>
      <c r="F706" s="138">
        <v>923026000</v>
      </c>
      <c r="G706" s="135" t="s">
        <v>326</v>
      </c>
      <c r="H706" s="177" t="s">
        <v>8251</v>
      </c>
      <c r="I706" s="135">
        <v>99.326499999999996</v>
      </c>
      <c r="J706" s="137" t="s">
        <v>8252</v>
      </c>
      <c r="K706" s="135">
        <v>99.330520000000007</v>
      </c>
      <c r="L706" s="135" t="s">
        <v>4220</v>
      </c>
      <c r="M706" s="136">
        <v>740</v>
      </c>
      <c r="N706" s="139">
        <v>44987.625</v>
      </c>
    </row>
    <row r="707" spans="1:14" ht="20.25" customHeight="1">
      <c r="A707" s="136">
        <v>282</v>
      </c>
      <c r="B707" s="135" t="s">
        <v>8253</v>
      </c>
      <c r="C707" s="135" t="s">
        <v>8254</v>
      </c>
      <c r="D707" s="135" t="s">
        <v>8222</v>
      </c>
      <c r="E707" s="135" t="s">
        <v>5711</v>
      </c>
      <c r="F707" s="138">
        <v>1759473000</v>
      </c>
      <c r="G707" s="135" t="s">
        <v>326</v>
      </c>
      <c r="H707" s="177" t="s">
        <v>8255</v>
      </c>
      <c r="I707" s="135">
        <v>99.598500000000001</v>
      </c>
      <c r="J707" s="137" t="s">
        <v>8256</v>
      </c>
      <c r="K707" s="135">
        <v>99.606939999999994</v>
      </c>
      <c r="L707" s="135" t="s">
        <v>7803</v>
      </c>
      <c r="M707" s="136">
        <v>703</v>
      </c>
      <c r="N707" s="139">
        <v>44987.625</v>
      </c>
    </row>
    <row r="708" spans="1:14" ht="20.25" customHeight="1">
      <c r="A708" s="136">
        <v>281</v>
      </c>
      <c r="B708" s="135" t="s">
        <v>8257</v>
      </c>
      <c r="C708" s="135" t="s">
        <v>8258</v>
      </c>
      <c r="D708" s="135" t="s">
        <v>8222</v>
      </c>
      <c r="E708" s="135" t="s">
        <v>5711</v>
      </c>
      <c r="F708" s="138">
        <v>1759473000</v>
      </c>
      <c r="G708" s="135" t="s">
        <v>326</v>
      </c>
      <c r="H708" s="177" t="s">
        <v>8259</v>
      </c>
      <c r="I708" s="135">
        <v>98.541250000000005</v>
      </c>
      <c r="J708" s="137" t="s">
        <v>8260</v>
      </c>
      <c r="K708" s="135">
        <v>98.5655</v>
      </c>
      <c r="L708" s="135" t="s">
        <v>2256</v>
      </c>
      <c r="M708" s="136">
        <v>701</v>
      </c>
      <c r="N708" s="139">
        <v>44987.625</v>
      </c>
    </row>
    <row r="709" spans="1:14" ht="20.25" customHeight="1">
      <c r="A709" s="136">
        <v>280</v>
      </c>
      <c r="B709" s="135" t="s">
        <v>8261</v>
      </c>
      <c r="C709" s="135" t="s">
        <v>8262</v>
      </c>
      <c r="D709" s="135" t="s">
        <v>8222</v>
      </c>
      <c r="E709" s="135" t="s">
        <v>5711</v>
      </c>
      <c r="F709" s="138">
        <v>1855327000</v>
      </c>
      <c r="G709" s="135" t="s">
        <v>326</v>
      </c>
      <c r="H709" s="177" t="s">
        <v>8263</v>
      </c>
      <c r="I709" s="135">
        <v>100.63025</v>
      </c>
      <c r="J709" s="137" t="s">
        <v>8264</v>
      </c>
      <c r="K709" s="135">
        <v>100.63175</v>
      </c>
      <c r="L709" s="135" t="s">
        <v>3233</v>
      </c>
      <c r="M709" s="136">
        <v>698</v>
      </c>
      <c r="N709" s="139">
        <v>44987.625</v>
      </c>
    </row>
    <row r="710" spans="1:14" ht="20.25" customHeight="1">
      <c r="A710" s="136">
        <v>279</v>
      </c>
      <c r="B710" s="135" t="s">
        <v>8265</v>
      </c>
      <c r="C710" s="135" t="s">
        <v>8266</v>
      </c>
      <c r="D710" s="135" t="s">
        <v>8222</v>
      </c>
      <c r="E710" s="135" t="s">
        <v>5711</v>
      </c>
      <c r="F710" s="138">
        <v>1528813000</v>
      </c>
      <c r="G710" s="135" t="s">
        <v>326</v>
      </c>
      <c r="H710" s="177" t="s">
        <v>8267</v>
      </c>
      <c r="I710" s="135">
        <v>99.692250000000001</v>
      </c>
      <c r="J710" s="137" t="s">
        <v>8268</v>
      </c>
      <c r="K710" s="135">
        <v>99.693839999999994</v>
      </c>
      <c r="L710" s="135" t="s">
        <v>3371</v>
      </c>
      <c r="M710" s="136">
        <v>710</v>
      </c>
      <c r="N710" s="139">
        <v>44987.625</v>
      </c>
    </row>
    <row r="711" spans="1:14" ht="20.25" customHeight="1">
      <c r="A711" s="136">
        <v>278</v>
      </c>
      <c r="B711" s="135" t="s">
        <v>8269</v>
      </c>
      <c r="C711" s="135" t="s">
        <v>8270</v>
      </c>
      <c r="D711" s="135" t="s">
        <v>8222</v>
      </c>
      <c r="E711" s="135" t="s">
        <v>5711</v>
      </c>
      <c r="F711" s="138">
        <v>1153875000</v>
      </c>
      <c r="G711" s="135" t="s">
        <v>326</v>
      </c>
      <c r="H711" s="177" t="s">
        <v>8271</v>
      </c>
      <c r="I711" s="135">
        <v>100.4585</v>
      </c>
      <c r="J711" s="137" t="s">
        <v>8272</v>
      </c>
      <c r="K711" s="135">
        <v>100.46098000000001</v>
      </c>
      <c r="L711" s="135" t="s">
        <v>5822</v>
      </c>
      <c r="M711" s="136">
        <v>717</v>
      </c>
      <c r="N711" s="139">
        <v>44987.625</v>
      </c>
    </row>
    <row r="712" spans="1:14" ht="20.25" customHeight="1">
      <c r="A712" s="136">
        <v>261</v>
      </c>
      <c r="B712" s="135" t="s">
        <v>8273</v>
      </c>
      <c r="C712" s="135" t="s">
        <v>8274</v>
      </c>
      <c r="D712" s="135" t="s">
        <v>8222</v>
      </c>
      <c r="E712" s="135" t="s">
        <v>5711</v>
      </c>
      <c r="F712" s="138">
        <v>5004789000</v>
      </c>
      <c r="G712" s="135" t="s">
        <v>326</v>
      </c>
      <c r="H712" s="177" t="s">
        <v>8275</v>
      </c>
      <c r="I712" s="135">
        <v>100.732</v>
      </c>
      <c r="J712" s="137" t="s">
        <v>8276</v>
      </c>
      <c r="K712" s="135">
        <v>100.75149999999999</v>
      </c>
      <c r="L712" s="135" t="s">
        <v>1651</v>
      </c>
      <c r="M712" s="136">
        <v>652</v>
      </c>
      <c r="N712" s="139">
        <v>44985.625</v>
      </c>
    </row>
    <row r="713" spans="1:14" ht="20.25" customHeight="1">
      <c r="A713" s="136">
        <v>260</v>
      </c>
      <c r="B713" s="135" t="s">
        <v>8277</v>
      </c>
      <c r="C713" s="135" t="s">
        <v>8278</v>
      </c>
      <c r="D713" s="135" t="s">
        <v>8222</v>
      </c>
      <c r="E713" s="135" t="s">
        <v>5711</v>
      </c>
      <c r="F713" s="138">
        <v>5004789000</v>
      </c>
      <c r="G713" s="135" t="s">
        <v>326</v>
      </c>
      <c r="H713" s="177" t="s">
        <v>8279</v>
      </c>
      <c r="I713" s="135">
        <v>101.3595</v>
      </c>
      <c r="J713" s="137" t="s">
        <v>8280</v>
      </c>
      <c r="K713" s="135">
        <v>101.36499000000001</v>
      </c>
      <c r="L713" s="135" t="s">
        <v>8281</v>
      </c>
      <c r="M713" s="136">
        <v>654</v>
      </c>
      <c r="N713" s="139">
        <v>44985.625</v>
      </c>
    </row>
    <row r="714" spans="1:14" ht="20.25" customHeight="1">
      <c r="A714" s="136">
        <v>259</v>
      </c>
      <c r="B714" s="135" t="s">
        <v>8282</v>
      </c>
      <c r="C714" s="135" t="s">
        <v>8283</v>
      </c>
      <c r="D714" s="135" t="s">
        <v>8222</v>
      </c>
      <c r="E714" s="135" t="s">
        <v>5711</v>
      </c>
      <c r="F714" s="138">
        <v>4193831000</v>
      </c>
      <c r="G714" s="135" t="s">
        <v>326</v>
      </c>
      <c r="H714" s="177" t="s">
        <v>8284</v>
      </c>
      <c r="I714" s="135">
        <v>101.16</v>
      </c>
      <c r="J714" s="137" t="s">
        <v>8285</v>
      </c>
      <c r="K714" s="135">
        <v>101.16419</v>
      </c>
      <c r="L714" s="135" t="s">
        <v>2941</v>
      </c>
      <c r="M714" s="136">
        <v>712</v>
      </c>
      <c r="N714" s="139">
        <v>44985.625</v>
      </c>
    </row>
    <row r="715" spans="1:14" ht="20.25" customHeight="1">
      <c r="A715" s="136">
        <v>258</v>
      </c>
      <c r="B715" s="135" t="s">
        <v>8286</v>
      </c>
      <c r="C715" s="135" t="s">
        <v>8287</v>
      </c>
      <c r="D715" s="135" t="s">
        <v>8222</v>
      </c>
      <c r="E715" s="135" t="s">
        <v>5711</v>
      </c>
      <c r="F715" s="138">
        <v>4193831000</v>
      </c>
      <c r="G715" s="135" t="s">
        <v>326</v>
      </c>
      <c r="H715" s="177" t="s">
        <v>8288</v>
      </c>
      <c r="I715" s="135">
        <v>99.775750000000002</v>
      </c>
      <c r="J715" s="137" t="s">
        <v>8289</v>
      </c>
      <c r="K715" s="135">
        <v>99.7774</v>
      </c>
      <c r="L715" s="135" t="s">
        <v>8219</v>
      </c>
      <c r="M715" s="136">
        <v>715</v>
      </c>
      <c r="N715" s="139">
        <v>44985.625</v>
      </c>
    </row>
    <row r="716" spans="1:14" ht="20.25" customHeight="1">
      <c r="A716" s="136">
        <v>257</v>
      </c>
      <c r="B716" s="135" t="s">
        <v>8290</v>
      </c>
      <c r="C716" s="135" t="s">
        <v>8291</v>
      </c>
      <c r="D716" s="135" t="s">
        <v>8222</v>
      </c>
      <c r="E716" s="135" t="s">
        <v>5711</v>
      </c>
      <c r="F716" s="138">
        <v>3200274000</v>
      </c>
      <c r="G716" s="135" t="s">
        <v>326</v>
      </c>
      <c r="H716" s="177" t="s">
        <v>8292</v>
      </c>
      <c r="I716" s="135">
        <v>100.65175000000001</v>
      </c>
      <c r="J716" s="137" t="s">
        <v>8293</v>
      </c>
      <c r="K716" s="135">
        <v>100.6557</v>
      </c>
      <c r="L716" s="135" t="s">
        <v>8095</v>
      </c>
      <c r="M716" s="136">
        <v>781</v>
      </c>
      <c r="N716" s="139">
        <v>44985.625</v>
      </c>
    </row>
    <row r="717" spans="1:14" ht="20.25" customHeight="1">
      <c r="A717" s="136">
        <v>256</v>
      </c>
      <c r="B717" s="135" t="s">
        <v>8294</v>
      </c>
      <c r="C717" s="135" t="s">
        <v>8295</v>
      </c>
      <c r="D717" s="135" t="s">
        <v>8222</v>
      </c>
      <c r="E717" s="135" t="s">
        <v>5711</v>
      </c>
      <c r="F717" s="138">
        <v>3200274000</v>
      </c>
      <c r="G717" s="135" t="s">
        <v>326</v>
      </c>
      <c r="H717" s="177" t="s">
        <v>8296</v>
      </c>
      <c r="I717" s="135">
        <v>99.257499999999993</v>
      </c>
      <c r="J717" s="137" t="s">
        <v>8297</v>
      </c>
      <c r="K717" s="135">
        <v>99.257570000000001</v>
      </c>
      <c r="L717" s="135" t="s">
        <v>5576</v>
      </c>
      <c r="M717" s="136">
        <v>783</v>
      </c>
      <c r="N717" s="139">
        <v>44985.625</v>
      </c>
    </row>
    <row r="718" spans="1:14" ht="20.25" customHeight="1">
      <c r="A718" s="136">
        <v>255</v>
      </c>
      <c r="B718" s="135" t="s">
        <v>8298</v>
      </c>
      <c r="C718" s="135" t="s">
        <v>8299</v>
      </c>
      <c r="D718" s="135" t="s">
        <v>8222</v>
      </c>
      <c r="E718" s="135" t="s">
        <v>5711</v>
      </c>
      <c r="F718" s="138">
        <v>3335691000</v>
      </c>
      <c r="G718" s="135" t="s">
        <v>326</v>
      </c>
      <c r="H718" s="177" t="s">
        <v>8300</v>
      </c>
      <c r="I718" s="135">
        <v>98.767499999999998</v>
      </c>
      <c r="J718" s="137" t="s">
        <v>8301</v>
      </c>
      <c r="K718" s="135">
        <v>98.772090000000006</v>
      </c>
      <c r="L718" s="135" t="s">
        <v>2947</v>
      </c>
      <c r="M718" s="136">
        <v>768</v>
      </c>
      <c r="N718" s="139">
        <v>44985.625</v>
      </c>
    </row>
    <row r="719" spans="1:14" ht="20.25" customHeight="1">
      <c r="A719" s="136">
        <v>254</v>
      </c>
      <c r="B719" s="135" t="s">
        <v>8302</v>
      </c>
      <c r="C719" s="135" t="s">
        <v>8303</v>
      </c>
      <c r="D719" s="135" t="s">
        <v>8222</v>
      </c>
      <c r="E719" s="135" t="s">
        <v>5711</v>
      </c>
      <c r="F719" s="138">
        <v>3335691000</v>
      </c>
      <c r="G719" s="135" t="s">
        <v>326</v>
      </c>
      <c r="H719" s="177" t="s">
        <v>8304</v>
      </c>
      <c r="I719" s="135">
        <v>100.91374999999999</v>
      </c>
      <c r="J719" s="137" t="s">
        <v>8305</v>
      </c>
      <c r="K719" s="135">
        <v>100.92909</v>
      </c>
      <c r="L719" s="135" t="s">
        <v>8306</v>
      </c>
      <c r="M719" s="136">
        <v>770</v>
      </c>
      <c r="N719" s="139">
        <v>44985.625</v>
      </c>
    </row>
    <row r="720" spans="1:14" ht="20.25" customHeight="1">
      <c r="A720" s="136">
        <v>253</v>
      </c>
      <c r="B720" s="135" t="s">
        <v>8307</v>
      </c>
      <c r="C720" s="135" t="s">
        <v>8308</v>
      </c>
      <c r="D720" s="135" t="s">
        <v>8222</v>
      </c>
      <c r="E720" s="135" t="s">
        <v>5711</v>
      </c>
      <c r="F720" s="138">
        <v>4469583000</v>
      </c>
      <c r="G720" s="135" t="s">
        <v>326</v>
      </c>
      <c r="H720" s="177" t="s">
        <v>8309</v>
      </c>
      <c r="I720" s="135">
        <v>99.606750000000005</v>
      </c>
      <c r="J720" s="137" t="s">
        <v>8310</v>
      </c>
      <c r="K720" s="135">
        <v>99.609089999999995</v>
      </c>
      <c r="L720" s="135" t="s">
        <v>8311</v>
      </c>
      <c r="M720" s="136">
        <v>691</v>
      </c>
      <c r="N720" s="139">
        <v>44985.625</v>
      </c>
    </row>
    <row r="721" spans="1:14" ht="20.25" customHeight="1">
      <c r="A721" s="136">
        <v>252</v>
      </c>
      <c r="B721" s="135" t="s">
        <v>8312</v>
      </c>
      <c r="C721" s="135" t="s">
        <v>8313</v>
      </c>
      <c r="D721" s="135" t="s">
        <v>8222</v>
      </c>
      <c r="E721" s="135" t="s">
        <v>5711</v>
      </c>
      <c r="F721" s="138">
        <v>4973738000</v>
      </c>
      <c r="G721" s="135" t="s">
        <v>326</v>
      </c>
      <c r="H721" s="177" t="s">
        <v>8314</v>
      </c>
      <c r="I721" s="135">
        <v>100.48050000000001</v>
      </c>
      <c r="J721" s="137" t="s">
        <v>8315</v>
      </c>
      <c r="K721" s="135">
        <v>100.4813</v>
      </c>
      <c r="L721" s="135" t="s">
        <v>6097</v>
      </c>
      <c r="M721" s="136">
        <v>658</v>
      </c>
      <c r="N721" s="139">
        <v>44985.625</v>
      </c>
    </row>
    <row r="722" spans="1:14" ht="20.25" customHeight="1">
      <c r="A722" s="136">
        <v>251</v>
      </c>
      <c r="B722" s="135" t="s">
        <v>8316</v>
      </c>
      <c r="C722" s="135" t="s">
        <v>8317</v>
      </c>
      <c r="D722" s="135" t="s">
        <v>8222</v>
      </c>
      <c r="E722" s="135" t="s">
        <v>5711</v>
      </c>
      <c r="F722" s="138">
        <v>4973738000</v>
      </c>
      <c r="G722" s="135" t="s">
        <v>326</v>
      </c>
      <c r="H722" s="177" t="s">
        <v>8318</v>
      </c>
      <c r="I722" s="135">
        <v>99.481250000000003</v>
      </c>
      <c r="J722" s="137" t="s">
        <v>8319</v>
      </c>
      <c r="K722" s="135">
        <v>99.4816</v>
      </c>
      <c r="L722" s="135" t="s">
        <v>7682</v>
      </c>
      <c r="M722" s="136">
        <v>658</v>
      </c>
      <c r="N722" s="139">
        <v>44985.625</v>
      </c>
    </row>
    <row r="723" spans="1:14" ht="20.25" customHeight="1">
      <c r="A723" s="136">
        <v>250</v>
      </c>
      <c r="B723" s="135" t="s">
        <v>8320</v>
      </c>
      <c r="C723" s="135" t="s">
        <v>8321</v>
      </c>
      <c r="D723" s="135" t="s">
        <v>8222</v>
      </c>
      <c r="E723" s="135" t="s">
        <v>5711</v>
      </c>
      <c r="F723" s="138">
        <v>3756111000</v>
      </c>
      <c r="G723" s="135" t="s">
        <v>326</v>
      </c>
      <c r="H723" s="177" t="s">
        <v>8322</v>
      </c>
      <c r="I723" s="135">
        <v>100.363</v>
      </c>
      <c r="J723" s="137" t="s">
        <v>8323</v>
      </c>
      <c r="K723" s="135">
        <v>100.3656</v>
      </c>
      <c r="L723" s="135" t="s">
        <v>8324</v>
      </c>
      <c r="M723" s="136">
        <v>746</v>
      </c>
      <c r="N723" s="139">
        <v>44985.625</v>
      </c>
    </row>
    <row r="724" spans="1:14" ht="20.25" customHeight="1">
      <c r="A724" s="136">
        <v>249</v>
      </c>
      <c r="B724" s="135" t="s">
        <v>8325</v>
      </c>
      <c r="C724" s="135" t="s">
        <v>8326</v>
      </c>
      <c r="D724" s="135" t="s">
        <v>8222</v>
      </c>
      <c r="E724" s="135" t="s">
        <v>5711</v>
      </c>
      <c r="F724" s="138">
        <v>3756111000</v>
      </c>
      <c r="G724" s="135" t="s">
        <v>326</v>
      </c>
      <c r="H724" s="177" t="s">
        <v>8327</v>
      </c>
      <c r="I724" s="135">
        <v>99.21</v>
      </c>
      <c r="J724" s="137" t="s">
        <v>8328</v>
      </c>
      <c r="K724" s="135">
        <v>99.214789999999994</v>
      </c>
      <c r="L724" s="135" t="s">
        <v>3485</v>
      </c>
      <c r="M724" s="136">
        <v>745</v>
      </c>
      <c r="N724" s="139">
        <v>44985.625</v>
      </c>
    </row>
    <row r="725" spans="1:14" ht="20.25" customHeight="1">
      <c r="A725" s="136">
        <v>248</v>
      </c>
      <c r="B725" s="135" t="s">
        <v>8329</v>
      </c>
      <c r="C725" s="135" t="s">
        <v>8330</v>
      </c>
      <c r="D725" s="135" t="s">
        <v>8222</v>
      </c>
      <c r="E725" s="135" t="s">
        <v>5711</v>
      </c>
      <c r="F725" s="138">
        <v>4212833000</v>
      </c>
      <c r="G725" s="135" t="s">
        <v>326</v>
      </c>
      <c r="H725" s="177" t="s">
        <v>8331</v>
      </c>
      <c r="I725" s="135">
        <v>99.504249999999999</v>
      </c>
      <c r="J725" s="137" t="s">
        <v>8332</v>
      </c>
      <c r="K725" s="135">
        <v>99.517300000000006</v>
      </c>
      <c r="L725" s="135" t="s">
        <v>8333</v>
      </c>
      <c r="M725" s="136">
        <v>711</v>
      </c>
      <c r="N725" s="139">
        <v>44985.625</v>
      </c>
    </row>
    <row r="726" spans="1:14" ht="20.25" customHeight="1">
      <c r="A726" s="136">
        <v>247</v>
      </c>
      <c r="B726" s="135" t="s">
        <v>8334</v>
      </c>
      <c r="C726" s="135" t="s">
        <v>8335</v>
      </c>
      <c r="D726" s="135" t="s">
        <v>8222</v>
      </c>
      <c r="E726" s="135" t="s">
        <v>5711</v>
      </c>
      <c r="F726" s="138">
        <v>4212833000</v>
      </c>
      <c r="G726" s="135" t="s">
        <v>326</v>
      </c>
      <c r="H726" s="177" t="s">
        <v>8336</v>
      </c>
      <c r="I726" s="135">
        <v>98.27</v>
      </c>
      <c r="J726" s="137" t="s">
        <v>8337</v>
      </c>
      <c r="K726" s="135">
        <v>98.31832</v>
      </c>
      <c r="L726" s="135" t="s">
        <v>8034</v>
      </c>
      <c r="M726" s="136">
        <v>716</v>
      </c>
      <c r="N726" s="139">
        <v>44985.625</v>
      </c>
    </row>
    <row r="727" spans="1:14" ht="20.25" customHeight="1">
      <c r="A727" s="136">
        <v>246</v>
      </c>
      <c r="B727" s="135" t="s">
        <v>8338</v>
      </c>
      <c r="C727" s="135" t="s">
        <v>8339</v>
      </c>
      <c r="D727" s="135" t="s">
        <v>8222</v>
      </c>
      <c r="E727" s="135" t="s">
        <v>5711</v>
      </c>
      <c r="F727" s="138">
        <v>4212833000</v>
      </c>
      <c r="G727" s="135" t="s">
        <v>326</v>
      </c>
      <c r="H727" s="177" t="s">
        <v>8340</v>
      </c>
      <c r="I727" s="135">
        <v>99.770250000000004</v>
      </c>
      <c r="J727" s="137" t="s">
        <v>8341</v>
      </c>
      <c r="K727" s="135">
        <v>99.773709999999994</v>
      </c>
      <c r="L727" s="135" t="s">
        <v>5120</v>
      </c>
      <c r="M727" s="136">
        <v>716</v>
      </c>
      <c r="N727" s="139">
        <v>44985.625</v>
      </c>
    </row>
    <row r="728" spans="1:14" ht="20.25" customHeight="1">
      <c r="A728" s="136">
        <v>245</v>
      </c>
      <c r="B728" s="135" t="s">
        <v>8342</v>
      </c>
      <c r="C728" s="135" t="s">
        <v>8343</v>
      </c>
      <c r="D728" s="135" t="s">
        <v>8222</v>
      </c>
      <c r="E728" s="135" t="s">
        <v>5711</v>
      </c>
      <c r="F728" s="138">
        <v>2990955000</v>
      </c>
      <c r="G728" s="135" t="s">
        <v>326</v>
      </c>
      <c r="H728" s="177" t="s">
        <v>8344</v>
      </c>
      <c r="I728" s="135">
        <v>98.608249999999998</v>
      </c>
      <c r="J728" s="137" t="s">
        <v>8345</v>
      </c>
      <c r="K728" s="135">
        <v>98.613799999999998</v>
      </c>
      <c r="L728" s="135" t="s">
        <v>8346</v>
      </c>
      <c r="M728" s="136">
        <v>796</v>
      </c>
      <c r="N728" s="139">
        <v>44985.625</v>
      </c>
    </row>
    <row r="729" spans="1:14" ht="20.25" customHeight="1">
      <c r="A729" s="136">
        <v>244</v>
      </c>
      <c r="B729" s="135" t="s">
        <v>8347</v>
      </c>
      <c r="C729" s="135" t="s">
        <v>8348</v>
      </c>
      <c r="D729" s="135" t="s">
        <v>8222</v>
      </c>
      <c r="E729" s="135" t="s">
        <v>5711</v>
      </c>
      <c r="F729" s="138">
        <v>2990955000</v>
      </c>
      <c r="G729" s="135" t="s">
        <v>326</v>
      </c>
      <c r="H729" s="177" t="s">
        <v>8349</v>
      </c>
      <c r="I729" s="135">
        <v>99.956999999999994</v>
      </c>
      <c r="J729" s="137" t="s">
        <v>8350</v>
      </c>
      <c r="K729" s="135">
        <v>99.957840000000004</v>
      </c>
      <c r="L729" s="135" t="s">
        <v>8351</v>
      </c>
      <c r="M729" s="136">
        <v>793</v>
      </c>
      <c r="N729" s="139">
        <v>44985.625</v>
      </c>
    </row>
    <row r="730" spans="1:14" ht="20.25" customHeight="1">
      <c r="A730" s="136">
        <v>243</v>
      </c>
      <c r="B730" s="135" t="s">
        <v>8352</v>
      </c>
      <c r="C730" s="135" t="s">
        <v>8353</v>
      </c>
      <c r="D730" s="135" t="s">
        <v>8222</v>
      </c>
      <c r="E730" s="135" t="s">
        <v>5711</v>
      </c>
      <c r="F730" s="138">
        <v>3333588000</v>
      </c>
      <c r="G730" s="135" t="s">
        <v>326</v>
      </c>
      <c r="H730" s="177" t="s">
        <v>8354</v>
      </c>
      <c r="I730" s="135">
        <v>99.498000000000005</v>
      </c>
      <c r="J730" s="137" t="s">
        <v>8355</v>
      </c>
      <c r="K730" s="135">
        <v>99.503889999999998</v>
      </c>
      <c r="L730" s="135" t="s">
        <v>8063</v>
      </c>
      <c r="M730" s="136">
        <v>775</v>
      </c>
      <c r="N730" s="139">
        <v>44985.625</v>
      </c>
    </row>
    <row r="731" spans="1:14" ht="20.25" customHeight="1">
      <c r="A731" s="136">
        <v>242</v>
      </c>
      <c r="B731" s="135" t="s">
        <v>8356</v>
      </c>
      <c r="C731" s="135" t="s">
        <v>8357</v>
      </c>
      <c r="D731" s="135" t="s">
        <v>8222</v>
      </c>
      <c r="E731" s="135" t="s">
        <v>5711</v>
      </c>
      <c r="F731" s="138">
        <v>4434778000</v>
      </c>
      <c r="G731" s="135" t="s">
        <v>326</v>
      </c>
      <c r="H731" s="177" t="s">
        <v>8358</v>
      </c>
      <c r="I731" s="135">
        <v>97.6905</v>
      </c>
      <c r="J731" s="137" t="s">
        <v>8359</v>
      </c>
      <c r="K731" s="135">
        <v>97.961380000000005</v>
      </c>
      <c r="L731" s="135" t="s">
        <v>8360</v>
      </c>
      <c r="M731" s="136">
        <v>691</v>
      </c>
      <c r="N731" s="139">
        <v>44985.625</v>
      </c>
    </row>
    <row r="732" spans="1:14" ht="20.25" customHeight="1">
      <c r="A732" s="136">
        <v>241</v>
      </c>
      <c r="B732" s="135" t="s">
        <v>8361</v>
      </c>
      <c r="C732" s="135" t="s">
        <v>8362</v>
      </c>
      <c r="D732" s="135" t="s">
        <v>8222</v>
      </c>
      <c r="E732" s="135" t="s">
        <v>5711</v>
      </c>
      <c r="F732" s="138">
        <v>4434778000</v>
      </c>
      <c r="G732" s="135" t="s">
        <v>326</v>
      </c>
      <c r="H732" s="177" t="s">
        <v>8363</v>
      </c>
      <c r="I732" s="135">
        <v>99.685500000000005</v>
      </c>
      <c r="J732" s="137" t="s">
        <v>8364</v>
      </c>
      <c r="K732" s="135">
        <v>99.686099999999996</v>
      </c>
      <c r="L732" s="135" t="s">
        <v>5722</v>
      </c>
      <c r="M732" s="136">
        <v>695</v>
      </c>
      <c r="N732" s="139">
        <v>44985.625</v>
      </c>
    </row>
    <row r="733" spans="1:14" ht="20.25" customHeight="1">
      <c r="A733" s="136">
        <v>240</v>
      </c>
      <c r="B733" s="135" t="s">
        <v>8365</v>
      </c>
      <c r="C733" s="135" t="s">
        <v>8366</v>
      </c>
      <c r="D733" s="135" t="s">
        <v>8222</v>
      </c>
      <c r="E733" s="135" t="s">
        <v>5711</v>
      </c>
      <c r="F733" s="138">
        <v>4434778000</v>
      </c>
      <c r="G733" s="135" t="s">
        <v>326</v>
      </c>
      <c r="H733" s="177" t="s">
        <v>8367</v>
      </c>
      <c r="I733" s="135">
        <v>99.875</v>
      </c>
      <c r="J733" s="137" t="s">
        <v>8368</v>
      </c>
      <c r="K733" s="135">
        <v>99.881699999999995</v>
      </c>
      <c r="L733" s="135" t="s">
        <v>8369</v>
      </c>
      <c r="M733" s="136">
        <v>694</v>
      </c>
      <c r="N733" s="139">
        <v>44985.625</v>
      </c>
    </row>
    <row r="734" spans="1:14" ht="20.25" customHeight="1">
      <c r="A734" s="136">
        <v>239</v>
      </c>
      <c r="B734" s="135" t="s">
        <v>8370</v>
      </c>
      <c r="C734" s="135" t="s">
        <v>8371</v>
      </c>
      <c r="D734" s="135" t="s">
        <v>8222</v>
      </c>
      <c r="E734" s="135" t="s">
        <v>5711</v>
      </c>
      <c r="F734" s="138">
        <v>2980985000</v>
      </c>
      <c r="G734" s="135" t="s">
        <v>326</v>
      </c>
      <c r="H734" s="177" t="s">
        <v>8372</v>
      </c>
      <c r="I734" s="135">
        <v>100.40925</v>
      </c>
      <c r="J734" s="137" t="s">
        <v>8373</v>
      </c>
      <c r="K734" s="135">
        <v>100.41118</v>
      </c>
      <c r="L734" s="135" t="s">
        <v>8374</v>
      </c>
      <c r="M734" s="136">
        <v>795</v>
      </c>
      <c r="N734" s="139">
        <v>44985.625</v>
      </c>
    </row>
    <row r="735" spans="1:14" ht="20.25" customHeight="1">
      <c r="A735" s="136">
        <v>238</v>
      </c>
      <c r="B735" s="135" t="s">
        <v>8375</v>
      </c>
      <c r="C735" s="135" t="s">
        <v>8376</v>
      </c>
      <c r="D735" s="135" t="s">
        <v>8222</v>
      </c>
      <c r="E735" s="135" t="s">
        <v>5711</v>
      </c>
      <c r="F735" s="138">
        <v>2980985000</v>
      </c>
      <c r="G735" s="135" t="s">
        <v>326</v>
      </c>
      <c r="H735" s="177" t="s">
        <v>8377</v>
      </c>
      <c r="I735" s="135">
        <v>100.51425</v>
      </c>
      <c r="J735" s="137" t="s">
        <v>8378</v>
      </c>
      <c r="K735" s="135">
        <v>100.51598</v>
      </c>
      <c r="L735" s="135" t="s">
        <v>8379</v>
      </c>
      <c r="M735" s="136">
        <v>797</v>
      </c>
      <c r="N735" s="139">
        <v>44985.625</v>
      </c>
    </row>
    <row r="736" spans="1:14" ht="20.25" customHeight="1">
      <c r="A736" s="136">
        <v>237</v>
      </c>
      <c r="B736" s="135" t="s">
        <v>8380</v>
      </c>
      <c r="C736" s="135" t="s">
        <v>8381</v>
      </c>
      <c r="D736" s="135" t="s">
        <v>8222</v>
      </c>
      <c r="E736" s="135" t="s">
        <v>5711</v>
      </c>
      <c r="F736" s="138">
        <v>3672142000</v>
      </c>
      <c r="G736" s="135" t="s">
        <v>326</v>
      </c>
      <c r="H736" s="177" t="s">
        <v>8382</v>
      </c>
      <c r="I736" s="135">
        <v>100.21925</v>
      </c>
      <c r="J736" s="137" t="s">
        <v>8383</v>
      </c>
      <c r="K736" s="135">
        <v>100.22110000000001</v>
      </c>
      <c r="L736" s="135" t="s">
        <v>8384</v>
      </c>
      <c r="M736" s="136">
        <v>762</v>
      </c>
      <c r="N736" s="139">
        <v>44985.625</v>
      </c>
    </row>
    <row r="737" spans="1:14" ht="20.25" customHeight="1">
      <c r="A737" s="136">
        <v>236</v>
      </c>
      <c r="B737" s="135" t="s">
        <v>8385</v>
      </c>
      <c r="C737" s="135" t="s">
        <v>8386</v>
      </c>
      <c r="D737" s="135" t="s">
        <v>8222</v>
      </c>
      <c r="E737" s="135" t="s">
        <v>5711</v>
      </c>
      <c r="F737" s="138">
        <v>3672142000</v>
      </c>
      <c r="G737" s="135" t="s">
        <v>326</v>
      </c>
      <c r="H737" s="177" t="s">
        <v>8387</v>
      </c>
      <c r="I737" s="135">
        <v>97.676249999999996</v>
      </c>
      <c r="J737" s="137" t="s">
        <v>8388</v>
      </c>
      <c r="K737" s="135">
        <v>97.961380000000005</v>
      </c>
      <c r="L737" s="135" t="s">
        <v>8360</v>
      </c>
      <c r="M737" s="136">
        <v>762</v>
      </c>
      <c r="N737" s="139">
        <v>44985.625</v>
      </c>
    </row>
    <row r="738" spans="1:14" ht="20.25" customHeight="1">
      <c r="A738" s="136">
        <v>235</v>
      </c>
      <c r="B738" s="135" t="s">
        <v>8389</v>
      </c>
      <c r="C738" s="135" t="s">
        <v>8390</v>
      </c>
      <c r="D738" s="135" t="s">
        <v>8222</v>
      </c>
      <c r="E738" s="135" t="s">
        <v>5711</v>
      </c>
      <c r="F738" s="138">
        <v>3672142000</v>
      </c>
      <c r="G738" s="135" t="s">
        <v>326</v>
      </c>
      <c r="H738" s="177" t="s">
        <v>8391</v>
      </c>
      <c r="I738" s="135">
        <v>100.384</v>
      </c>
      <c r="J738" s="137" t="s">
        <v>8392</v>
      </c>
      <c r="K738" s="135">
        <v>100.38589</v>
      </c>
      <c r="L738" s="135" t="s">
        <v>8393</v>
      </c>
      <c r="M738" s="136">
        <v>764</v>
      </c>
      <c r="N738" s="139">
        <v>44985.625</v>
      </c>
    </row>
    <row r="739" spans="1:14" ht="20.25" customHeight="1">
      <c r="A739" s="136">
        <v>230</v>
      </c>
      <c r="B739" s="135" t="s">
        <v>8394</v>
      </c>
      <c r="C739" s="135" t="s">
        <v>8395</v>
      </c>
      <c r="D739" s="135" t="s">
        <v>8396</v>
      </c>
      <c r="E739" s="135" t="s">
        <v>5733</v>
      </c>
      <c r="F739" s="138">
        <v>647400000</v>
      </c>
      <c r="G739" s="135" t="s">
        <v>343</v>
      </c>
      <c r="H739" s="177" t="s">
        <v>8397</v>
      </c>
      <c r="I739" s="135">
        <v>100.11501</v>
      </c>
      <c r="J739" s="137" t="s">
        <v>8398</v>
      </c>
      <c r="K739" s="135">
        <v>100.1169</v>
      </c>
      <c r="L739" s="135" t="s">
        <v>3206</v>
      </c>
      <c r="M739" s="136">
        <v>531</v>
      </c>
      <c r="N739" s="139">
        <v>44985.5625</v>
      </c>
    </row>
    <row r="740" spans="1:14" ht="20.25" customHeight="1">
      <c r="A740" s="136">
        <v>227</v>
      </c>
      <c r="B740" s="135" t="s">
        <v>8399</v>
      </c>
      <c r="C740" s="135" t="s">
        <v>675</v>
      </c>
      <c r="D740" s="135" t="s">
        <v>5713</v>
      </c>
      <c r="E740" s="135" t="s">
        <v>5709</v>
      </c>
      <c r="F740" s="138">
        <v>920985000</v>
      </c>
      <c r="G740" s="135" t="s">
        <v>357</v>
      </c>
      <c r="H740" s="177" t="s">
        <v>8400</v>
      </c>
      <c r="I740" s="135">
        <v>100.21825</v>
      </c>
      <c r="J740" s="137" t="s">
        <v>8401</v>
      </c>
      <c r="K740" s="135">
        <v>100.21850000000001</v>
      </c>
      <c r="L740" s="135" t="s">
        <v>1512</v>
      </c>
      <c r="M740" s="136">
        <v>738</v>
      </c>
      <c r="N740" s="139">
        <v>44985.458333333328</v>
      </c>
    </row>
    <row r="741" spans="1:14" ht="20.25" customHeight="1">
      <c r="A741" s="136">
        <v>197</v>
      </c>
      <c r="B741" s="135" t="s">
        <v>8402</v>
      </c>
      <c r="C741" s="135" t="s">
        <v>8403</v>
      </c>
      <c r="D741" s="135" t="s">
        <v>7935</v>
      </c>
      <c r="E741" s="135" t="s">
        <v>5709</v>
      </c>
      <c r="F741" s="138">
        <v>579760000</v>
      </c>
      <c r="G741" s="135" t="s">
        <v>434</v>
      </c>
      <c r="H741" s="177" t="s">
        <v>8404</v>
      </c>
      <c r="I741" s="135">
        <v>100.29576</v>
      </c>
      <c r="J741" s="137" t="s">
        <v>8405</v>
      </c>
      <c r="K741" s="135">
        <v>100.2961</v>
      </c>
      <c r="L741" s="135" t="s">
        <v>8406</v>
      </c>
      <c r="M741" s="136">
        <v>796</v>
      </c>
      <c r="N741" s="139">
        <v>44981.458333333328</v>
      </c>
    </row>
    <row r="742" spans="1:14" ht="20.25" customHeight="1">
      <c r="A742" s="136">
        <v>193</v>
      </c>
      <c r="B742" s="135" t="s">
        <v>8407</v>
      </c>
      <c r="C742" s="135" t="s">
        <v>651</v>
      </c>
      <c r="D742" s="135" t="s">
        <v>6057</v>
      </c>
      <c r="E742" s="135" t="s">
        <v>5709</v>
      </c>
      <c r="F742" s="138">
        <v>6227936000</v>
      </c>
      <c r="G742" s="135" t="s">
        <v>313</v>
      </c>
      <c r="H742" s="177" t="s">
        <v>8408</v>
      </c>
      <c r="I742" s="135">
        <v>100.46825</v>
      </c>
      <c r="J742" s="137" t="s">
        <v>8409</v>
      </c>
      <c r="K742" s="135">
        <v>100.47059</v>
      </c>
      <c r="L742" s="135" t="s">
        <v>3166</v>
      </c>
      <c r="M742" s="136">
        <v>285</v>
      </c>
      <c r="N742" s="139">
        <v>44981.458333333328</v>
      </c>
    </row>
    <row r="743" spans="1:14" ht="20.25" customHeight="1">
      <c r="A743" s="136">
        <v>176</v>
      </c>
      <c r="B743" s="135" t="s">
        <v>8410</v>
      </c>
      <c r="C743" s="135" t="s">
        <v>8411</v>
      </c>
      <c r="D743" s="135" t="s">
        <v>5937</v>
      </c>
      <c r="E743" s="135" t="s">
        <v>5709</v>
      </c>
      <c r="F743" s="138">
        <v>1164900000</v>
      </c>
      <c r="G743" s="135" t="s">
        <v>343</v>
      </c>
      <c r="H743" s="177" t="s">
        <v>8412</v>
      </c>
      <c r="I743" s="135">
        <v>99.340500000000006</v>
      </c>
      <c r="J743" s="137" t="s">
        <v>8413</v>
      </c>
      <c r="K743" s="135">
        <v>99.347480000000004</v>
      </c>
      <c r="L743" s="135" t="s">
        <v>4309</v>
      </c>
      <c r="M743" s="136">
        <v>231</v>
      </c>
      <c r="N743" s="139">
        <v>44979.541666666672</v>
      </c>
    </row>
    <row r="744" spans="1:14" ht="20.25" customHeight="1">
      <c r="A744" s="136">
        <v>174</v>
      </c>
      <c r="B744" s="135" t="s">
        <v>8414</v>
      </c>
      <c r="C744" s="135" t="s">
        <v>671</v>
      </c>
      <c r="D744" s="135" t="s">
        <v>5713</v>
      </c>
      <c r="E744" s="135" t="s">
        <v>5709</v>
      </c>
      <c r="F744" s="138">
        <v>1170054600</v>
      </c>
      <c r="G744" s="135" t="s">
        <v>350</v>
      </c>
      <c r="H744" s="177" t="s">
        <v>8415</v>
      </c>
      <c r="I744" s="135">
        <v>100.75449999999999</v>
      </c>
      <c r="J744" s="137" t="s">
        <v>8416</v>
      </c>
      <c r="K744" s="135">
        <v>100.75539999999999</v>
      </c>
      <c r="L744" s="135" t="s">
        <v>1524</v>
      </c>
      <c r="M744" s="136">
        <v>703</v>
      </c>
      <c r="N744" s="139">
        <v>44979.5</v>
      </c>
    </row>
    <row r="745" spans="1:14" ht="20.25" customHeight="1">
      <c r="A745" s="136">
        <v>161</v>
      </c>
      <c r="B745" s="135" t="s">
        <v>8417</v>
      </c>
      <c r="C745" s="135" t="s">
        <v>676</v>
      </c>
      <c r="D745" s="135" t="s">
        <v>8418</v>
      </c>
      <c r="E745" s="135" t="s">
        <v>5733</v>
      </c>
      <c r="F745" s="138">
        <v>580721000</v>
      </c>
      <c r="G745" s="135" t="s">
        <v>343</v>
      </c>
      <c r="H745" s="177" t="s">
        <v>8419</v>
      </c>
      <c r="I745" s="135">
        <v>100.8385</v>
      </c>
      <c r="J745" s="137" t="s">
        <v>8420</v>
      </c>
      <c r="K745" s="135">
        <v>100.83875</v>
      </c>
      <c r="L745" s="135" t="s">
        <v>8421</v>
      </c>
      <c r="M745" s="136" t="s">
        <v>6652</v>
      </c>
      <c r="N745" s="139">
        <v>44978.5625</v>
      </c>
    </row>
    <row r="746" spans="1:14" ht="20.25" customHeight="1">
      <c r="A746" s="136">
        <v>158</v>
      </c>
      <c r="B746" s="135" t="s">
        <v>8423</v>
      </c>
      <c r="C746" s="135" t="s">
        <v>8424</v>
      </c>
      <c r="D746" s="135" t="s">
        <v>8425</v>
      </c>
      <c r="E746" s="135" t="s">
        <v>5709</v>
      </c>
      <c r="F746" s="138">
        <v>787140000</v>
      </c>
      <c r="G746" s="135" t="s">
        <v>4950</v>
      </c>
      <c r="H746" s="177" t="s">
        <v>8426</v>
      </c>
      <c r="I746" s="135">
        <v>98.942499999999995</v>
      </c>
      <c r="J746" s="137" t="s">
        <v>8427</v>
      </c>
      <c r="K746" s="135">
        <v>98.949939999999998</v>
      </c>
      <c r="L746" s="135" t="s">
        <v>2261</v>
      </c>
      <c r="M746" s="136">
        <v>316</v>
      </c>
      <c r="N746" s="139">
        <v>44978.458333333328</v>
      </c>
    </row>
    <row r="747" spans="1:14" ht="20.25" customHeight="1">
      <c r="A747" s="136">
        <v>144</v>
      </c>
      <c r="B747" s="135" t="s">
        <v>8428</v>
      </c>
      <c r="C747" s="135" t="s">
        <v>652</v>
      </c>
      <c r="D747" s="135" t="s">
        <v>5713</v>
      </c>
      <c r="E747" s="135" t="s">
        <v>5709</v>
      </c>
      <c r="F747" s="138">
        <v>1965811000</v>
      </c>
      <c r="G747" s="135" t="s">
        <v>315</v>
      </c>
      <c r="H747" s="177" t="s">
        <v>8429</v>
      </c>
      <c r="I747" s="135">
        <v>99.351249999999993</v>
      </c>
      <c r="J747" s="137" t="s">
        <v>8430</v>
      </c>
      <c r="K747" s="135">
        <v>99.352789999999999</v>
      </c>
      <c r="L747" s="135" t="s">
        <v>1238</v>
      </c>
      <c r="M747" s="136">
        <v>676</v>
      </c>
      <c r="N747" s="139">
        <v>44977.458333333328</v>
      </c>
    </row>
    <row r="748" spans="1:14" ht="20.25" customHeight="1">
      <c r="A748" s="136">
        <v>135</v>
      </c>
      <c r="B748" s="135" t="s">
        <v>8431</v>
      </c>
      <c r="C748" s="135" t="s">
        <v>669</v>
      </c>
      <c r="D748" s="135" t="s">
        <v>5713</v>
      </c>
      <c r="E748" s="135" t="s">
        <v>5709</v>
      </c>
      <c r="F748" s="138">
        <v>895200000</v>
      </c>
      <c r="G748" s="135" t="s">
        <v>347</v>
      </c>
      <c r="H748" s="177" t="s">
        <v>8432</v>
      </c>
      <c r="I748" s="135">
        <v>100.01224999999999</v>
      </c>
      <c r="J748" s="137" t="s">
        <v>8433</v>
      </c>
      <c r="K748" s="135">
        <v>100.01739000000001</v>
      </c>
      <c r="L748" s="135" t="s">
        <v>3168</v>
      </c>
      <c r="M748" s="136">
        <v>701</v>
      </c>
      <c r="N748" s="139">
        <v>44974.625</v>
      </c>
    </row>
    <row r="749" spans="1:14" ht="20.25" customHeight="1">
      <c r="A749" s="136">
        <v>113</v>
      </c>
      <c r="B749" s="135" t="s">
        <v>8434</v>
      </c>
      <c r="C749" s="135" t="s">
        <v>674</v>
      </c>
      <c r="D749" s="135" t="s">
        <v>5713</v>
      </c>
      <c r="E749" s="135" t="s">
        <v>5733</v>
      </c>
      <c r="F749" s="138">
        <v>3286294000</v>
      </c>
      <c r="G749" s="135" t="s">
        <v>355</v>
      </c>
      <c r="H749" s="177" t="s">
        <v>8435</v>
      </c>
      <c r="I749" s="135">
        <v>99.953000000000003</v>
      </c>
      <c r="J749" s="137" t="s">
        <v>8436</v>
      </c>
      <c r="K749" s="135">
        <v>99.983369999999994</v>
      </c>
      <c r="L749" s="135" t="s">
        <v>1347</v>
      </c>
      <c r="M749" s="136">
        <v>266</v>
      </c>
      <c r="N749" s="139">
        <v>44972.541666666672</v>
      </c>
    </row>
    <row r="750" spans="1:14" ht="20.25" customHeight="1">
      <c r="A750" s="136">
        <v>106</v>
      </c>
      <c r="B750" s="135" t="s">
        <v>8437</v>
      </c>
      <c r="C750" s="135" t="s">
        <v>650</v>
      </c>
      <c r="D750" s="135" t="s">
        <v>8143</v>
      </c>
      <c r="E750" s="135" t="s">
        <v>5709</v>
      </c>
      <c r="F750" s="138">
        <v>969750000</v>
      </c>
      <c r="G750" s="135" t="s">
        <v>311</v>
      </c>
      <c r="H750" s="177" t="s">
        <v>8438</v>
      </c>
      <c r="I750" s="135">
        <v>100.74975000000001</v>
      </c>
      <c r="J750" s="137" t="s">
        <v>8439</v>
      </c>
      <c r="K750" s="135">
        <v>100.74979999999999</v>
      </c>
      <c r="L750" s="135" t="s">
        <v>2819</v>
      </c>
      <c r="M750" s="136">
        <v>201</v>
      </c>
      <c r="N750" s="139">
        <v>44972.458333333328</v>
      </c>
    </row>
    <row r="751" spans="1:14" ht="20.25" customHeight="1">
      <c r="A751" s="136">
        <v>104</v>
      </c>
      <c r="B751" s="135" t="s">
        <v>8440</v>
      </c>
      <c r="C751" s="135" t="s">
        <v>656</v>
      </c>
      <c r="D751" s="135" t="s">
        <v>5713</v>
      </c>
      <c r="E751" s="135" t="s">
        <v>5709</v>
      </c>
      <c r="F751" s="138">
        <v>1151508000</v>
      </c>
      <c r="G751" s="135" t="s">
        <v>322</v>
      </c>
      <c r="H751" s="177" t="s">
        <v>8441</v>
      </c>
      <c r="I751" s="135">
        <v>98.70675</v>
      </c>
      <c r="J751" s="137" t="s">
        <v>8442</v>
      </c>
      <c r="K751" s="135">
        <v>98.719920000000002</v>
      </c>
      <c r="L751" s="135" t="s">
        <v>1547</v>
      </c>
      <c r="M751" s="136">
        <v>699</v>
      </c>
      <c r="N751" s="139">
        <v>44972.458333333328</v>
      </c>
    </row>
    <row r="752" spans="1:14" ht="20.25" customHeight="1">
      <c r="A752" s="136">
        <v>92</v>
      </c>
      <c r="B752" s="135" t="s">
        <v>8443</v>
      </c>
      <c r="C752" s="135" t="s">
        <v>8444</v>
      </c>
      <c r="D752" s="135" t="s">
        <v>5999</v>
      </c>
      <c r="E752" s="135" t="s">
        <v>5711</v>
      </c>
      <c r="F752" s="138">
        <v>1468466000</v>
      </c>
      <c r="G752" s="135" t="s">
        <v>330</v>
      </c>
      <c r="H752" s="177" t="s">
        <v>8445</v>
      </c>
      <c r="I752" s="135">
        <v>100.1005</v>
      </c>
      <c r="J752" s="137" t="s">
        <v>8446</v>
      </c>
      <c r="K752" s="135">
        <v>100.10059</v>
      </c>
      <c r="L752" s="135" t="s">
        <v>8447</v>
      </c>
      <c r="M752" s="136">
        <v>455</v>
      </c>
      <c r="N752" s="139">
        <v>44971.458333333328</v>
      </c>
    </row>
    <row r="753" spans="1:14" ht="20.25" customHeight="1">
      <c r="A753" s="136">
        <v>90</v>
      </c>
      <c r="B753" s="135" t="s">
        <v>8448</v>
      </c>
      <c r="C753" s="135" t="s">
        <v>672</v>
      </c>
      <c r="D753" s="135" t="s">
        <v>5713</v>
      </c>
      <c r="E753" s="135" t="s">
        <v>5733</v>
      </c>
      <c r="F753" s="138">
        <v>639291000</v>
      </c>
      <c r="G753" s="135" t="s">
        <v>319</v>
      </c>
      <c r="H753" s="177" t="s">
        <v>8449</v>
      </c>
      <c r="I753" s="135">
        <v>100.70301000000001</v>
      </c>
      <c r="J753" s="137" t="s">
        <v>8450</v>
      </c>
      <c r="K753" s="135">
        <v>100.7064</v>
      </c>
      <c r="L753" s="135" t="s">
        <v>5585</v>
      </c>
      <c r="M753" s="136" t="s">
        <v>8451</v>
      </c>
      <c r="N753" s="139">
        <v>44970.458333333328</v>
      </c>
    </row>
    <row r="754" spans="1:14" ht="20.25" customHeight="1">
      <c r="A754" s="136">
        <v>77</v>
      </c>
      <c r="B754" s="135" t="s">
        <v>8452</v>
      </c>
      <c r="C754" s="135" t="s">
        <v>677</v>
      </c>
      <c r="D754" s="135" t="s">
        <v>5713</v>
      </c>
      <c r="E754" s="135" t="s">
        <v>5709</v>
      </c>
      <c r="F754" s="138">
        <v>857991160</v>
      </c>
      <c r="G754" s="135" t="s">
        <v>360</v>
      </c>
      <c r="H754" s="177" t="s">
        <v>8453</v>
      </c>
      <c r="I754" s="135">
        <v>100.246</v>
      </c>
      <c r="J754" s="137" t="s">
        <v>8454</v>
      </c>
      <c r="K754" s="135">
        <v>100.246</v>
      </c>
      <c r="L754" s="135" t="s">
        <v>3971</v>
      </c>
      <c r="M754" s="136">
        <v>690</v>
      </c>
      <c r="N754" s="139">
        <v>44965.458333333328</v>
      </c>
    </row>
    <row r="755" spans="1:14" ht="20.25" customHeight="1">
      <c r="A755" s="136">
        <v>63</v>
      </c>
      <c r="B755" s="135" t="s">
        <v>8455</v>
      </c>
      <c r="C755" s="135" t="s">
        <v>8456</v>
      </c>
      <c r="D755" s="135" t="s">
        <v>8457</v>
      </c>
      <c r="E755" s="135" t="s">
        <v>5709</v>
      </c>
      <c r="F755" s="138">
        <v>977400000</v>
      </c>
      <c r="G755" s="135" t="s">
        <v>4950</v>
      </c>
      <c r="H755" s="177" t="s">
        <v>8458</v>
      </c>
      <c r="I755" s="135">
        <v>99.248249999999999</v>
      </c>
      <c r="J755" s="137" t="s">
        <v>8459</v>
      </c>
      <c r="K755" s="135">
        <v>99.248869999999997</v>
      </c>
      <c r="L755" s="135" t="s">
        <v>2064</v>
      </c>
      <c r="M755" s="136">
        <v>322</v>
      </c>
      <c r="N755" s="139">
        <v>44957.458333333328</v>
      </c>
    </row>
    <row r="756" spans="1:14" ht="20.25" customHeight="1">
      <c r="A756" s="136">
        <v>60</v>
      </c>
      <c r="B756" s="135" t="s">
        <v>8460</v>
      </c>
      <c r="C756" s="135" t="s">
        <v>8461</v>
      </c>
      <c r="D756" s="135" t="s">
        <v>7992</v>
      </c>
      <c r="E756" s="135" t="s">
        <v>5709</v>
      </c>
      <c r="F756" s="138">
        <v>747120000</v>
      </c>
      <c r="G756" s="135" t="s">
        <v>343</v>
      </c>
      <c r="H756" s="177" t="s">
        <v>8462</v>
      </c>
      <c r="I756" s="135">
        <v>99.919250000000005</v>
      </c>
      <c r="J756" s="137" t="s">
        <v>8463</v>
      </c>
      <c r="K756" s="135">
        <v>99.922510000000003</v>
      </c>
      <c r="L756" s="135" t="s">
        <v>1993</v>
      </c>
      <c r="M756" s="136">
        <v>754</v>
      </c>
      <c r="N756" s="139">
        <v>44953.541666666672</v>
      </c>
    </row>
    <row r="757" spans="1:14" ht="20.25" customHeight="1">
      <c r="A757" s="136">
        <v>58</v>
      </c>
      <c r="B757" s="135" t="s">
        <v>8464</v>
      </c>
      <c r="C757" s="135" t="s">
        <v>8465</v>
      </c>
      <c r="D757" s="135" t="s">
        <v>5871</v>
      </c>
      <c r="E757" s="135" t="s">
        <v>5709</v>
      </c>
      <c r="F757" s="138">
        <v>581743000</v>
      </c>
      <c r="G757" s="135" t="s">
        <v>8466</v>
      </c>
      <c r="H757" s="177" t="s">
        <v>8467</v>
      </c>
      <c r="I757" s="135">
        <v>99.273250000000004</v>
      </c>
      <c r="J757" s="137" t="s">
        <v>8468</v>
      </c>
      <c r="K757" s="135">
        <v>99.273300000000006</v>
      </c>
      <c r="L757" s="135" t="s">
        <v>8469</v>
      </c>
      <c r="M757" s="136">
        <v>673</v>
      </c>
      <c r="N757" s="139">
        <v>44952.458333333328</v>
      </c>
    </row>
    <row r="758" spans="1:14" ht="20.25" customHeight="1">
      <c r="A758" s="136">
        <v>56</v>
      </c>
      <c r="B758" s="135" t="s">
        <v>8470</v>
      </c>
      <c r="C758" s="135" t="s">
        <v>655</v>
      </c>
      <c r="D758" s="135" t="s">
        <v>5713</v>
      </c>
      <c r="E758" s="135" t="s">
        <v>5709</v>
      </c>
      <c r="F758" s="138">
        <v>1600001000</v>
      </c>
      <c r="G758" s="135" t="s">
        <v>317</v>
      </c>
      <c r="H758" s="177" t="s">
        <v>8471</v>
      </c>
      <c r="I758" s="135">
        <v>100.74175</v>
      </c>
      <c r="J758" s="137" t="s">
        <v>8472</v>
      </c>
      <c r="K758" s="135">
        <v>100.74213</v>
      </c>
      <c r="L758" s="135" t="s">
        <v>3169</v>
      </c>
      <c r="M758" s="136">
        <v>589</v>
      </c>
      <c r="N758" s="139">
        <v>44946.458333333328</v>
      </c>
    </row>
    <row r="759" spans="1:14" ht="20.25" customHeight="1">
      <c r="A759" s="136">
        <v>53</v>
      </c>
      <c r="B759" s="135" t="s">
        <v>8473</v>
      </c>
      <c r="C759" s="135" t="s">
        <v>657</v>
      </c>
      <c r="D759" s="135" t="s">
        <v>7226</v>
      </c>
      <c r="E759" s="135" t="s">
        <v>5709</v>
      </c>
      <c r="F759" s="138">
        <v>1113060300</v>
      </c>
      <c r="G759" s="135" t="s">
        <v>324</v>
      </c>
      <c r="H759" s="177" t="s">
        <v>8474</v>
      </c>
      <c r="I759" s="135">
        <v>99.514250000000004</v>
      </c>
      <c r="J759" s="137" t="s">
        <v>8475</v>
      </c>
      <c r="K759" s="135">
        <v>99.534630000000007</v>
      </c>
      <c r="L759" s="135" t="s">
        <v>1642</v>
      </c>
      <c r="M759" s="136">
        <v>237</v>
      </c>
      <c r="N759" s="139">
        <v>44943.458333333328</v>
      </c>
    </row>
    <row r="760" spans="1:14" ht="20.25" customHeight="1">
      <c r="A760" s="136">
        <v>50</v>
      </c>
      <c r="B760" s="135" t="s">
        <v>8476</v>
      </c>
      <c r="C760" s="135" t="s">
        <v>8477</v>
      </c>
      <c r="D760" s="135" t="s">
        <v>5871</v>
      </c>
      <c r="E760" s="135" t="s">
        <v>5709</v>
      </c>
      <c r="F760" s="138">
        <v>677620000</v>
      </c>
      <c r="G760" s="135" t="s">
        <v>8478</v>
      </c>
      <c r="H760" s="177" t="s">
        <v>8479</v>
      </c>
      <c r="I760" s="135">
        <v>100.9785</v>
      </c>
      <c r="J760" s="137" t="s">
        <v>8480</v>
      </c>
      <c r="K760" s="135">
        <v>100.97869</v>
      </c>
      <c r="L760" s="135" t="s">
        <v>8481</v>
      </c>
      <c r="M760" s="136">
        <v>702</v>
      </c>
      <c r="N760" s="139">
        <v>44942.645833333328</v>
      </c>
    </row>
    <row r="761" spans="1:14" ht="20.25" customHeight="1">
      <c r="A761" s="136">
        <v>48</v>
      </c>
      <c r="B761" s="135" t="s">
        <v>8482</v>
      </c>
      <c r="C761" s="135" t="s">
        <v>666</v>
      </c>
      <c r="D761" s="135" t="s">
        <v>8483</v>
      </c>
      <c r="E761" s="135" t="s">
        <v>5709</v>
      </c>
      <c r="F761" s="138">
        <v>3006617000</v>
      </c>
      <c r="G761" s="135" t="s">
        <v>6178</v>
      </c>
      <c r="H761" s="177" t="s">
        <v>8484</v>
      </c>
      <c r="I761" s="135">
        <v>99.11</v>
      </c>
      <c r="J761" s="137" t="s">
        <v>8485</v>
      </c>
      <c r="K761" s="135">
        <v>99.117890000000003</v>
      </c>
      <c r="L761" s="135" t="s">
        <v>1643</v>
      </c>
      <c r="M761" s="136">
        <v>615</v>
      </c>
      <c r="N761" s="139">
        <v>44942.458333333328</v>
      </c>
    </row>
    <row r="762" spans="1:14" ht="20.25" customHeight="1">
      <c r="A762" s="136">
        <v>47</v>
      </c>
      <c r="B762" s="135" t="s">
        <v>8486</v>
      </c>
      <c r="C762" s="135" t="s">
        <v>8487</v>
      </c>
      <c r="D762" s="135" t="s">
        <v>5871</v>
      </c>
      <c r="E762" s="135" t="s">
        <v>5730</v>
      </c>
      <c r="F762" s="138"/>
      <c r="G762" s="135" t="s">
        <v>8488</v>
      </c>
      <c r="H762" s="177" t="s">
        <v>8489</v>
      </c>
      <c r="I762" s="135"/>
      <c r="J762" s="137" t="s">
        <v>8490</v>
      </c>
      <c r="K762" s="135"/>
      <c r="L762" s="135" t="s">
        <v>8491</v>
      </c>
      <c r="M762" s="136">
        <v>9</v>
      </c>
      <c r="N762" s="139">
        <v>44939.625</v>
      </c>
    </row>
    <row r="763" spans="1:14" ht="20.25" customHeight="1">
      <c r="A763" s="136">
        <v>45</v>
      </c>
      <c r="B763" s="135" t="s">
        <v>8492</v>
      </c>
      <c r="C763" s="135" t="s">
        <v>1644</v>
      </c>
      <c r="D763" s="135" t="s">
        <v>5713</v>
      </c>
      <c r="E763" s="135" t="s">
        <v>5711</v>
      </c>
      <c r="F763" s="138">
        <v>13166494000</v>
      </c>
      <c r="G763" s="135" t="s">
        <v>5714</v>
      </c>
      <c r="H763" s="177" t="s">
        <v>8493</v>
      </c>
      <c r="I763" s="135">
        <v>99.828500000000005</v>
      </c>
      <c r="J763" s="137" t="s">
        <v>8494</v>
      </c>
      <c r="K763" s="135">
        <v>99.842200000000005</v>
      </c>
      <c r="L763" s="135" t="s">
        <v>1647</v>
      </c>
      <c r="M763" s="136">
        <v>472</v>
      </c>
      <c r="N763" s="139">
        <v>44939.458333333328</v>
      </c>
    </row>
    <row r="764" spans="1:14" ht="20.25" customHeight="1">
      <c r="A764" s="136">
        <v>42</v>
      </c>
      <c r="B764" s="135" t="s">
        <v>8495</v>
      </c>
      <c r="C764" s="135" t="s">
        <v>8496</v>
      </c>
      <c r="D764" s="135" t="s">
        <v>8497</v>
      </c>
      <c r="E764" s="135" t="s">
        <v>5709</v>
      </c>
      <c r="F764" s="138">
        <v>947500000</v>
      </c>
      <c r="G764" s="135" t="s">
        <v>8498</v>
      </c>
      <c r="H764" s="177" t="s">
        <v>8499</v>
      </c>
      <c r="I764" s="135">
        <v>99.986000000000004</v>
      </c>
      <c r="J764" s="137" t="s">
        <v>8500</v>
      </c>
      <c r="K764" s="135">
        <v>100.03412</v>
      </c>
      <c r="L764" s="135" t="s">
        <v>5791</v>
      </c>
      <c r="M764" s="136">
        <v>42</v>
      </c>
      <c r="N764" s="139">
        <v>44938.6875</v>
      </c>
    </row>
    <row r="765" spans="1:14" ht="20.25" customHeight="1">
      <c r="A765" s="136">
        <v>39</v>
      </c>
      <c r="B765" s="135" t="s">
        <v>8501</v>
      </c>
      <c r="C765" s="135" t="s">
        <v>653</v>
      </c>
      <c r="D765" s="135" t="s">
        <v>6207</v>
      </c>
      <c r="E765" s="135" t="s">
        <v>5709</v>
      </c>
      <c r="F765" s="138">
        <v>1877521000</v>
      </c>
      <c r="G765" s="135" t="s">
        <v>317</v>
      </c>
      <c r="H765" s="177" t="s">
        <v>8502</v>
      </c>
      <c r="I765" s="135">
        <v>99.125749999999996</v>
      </c>
      <c r="J765" s="137" t="s">
        <v>8503</v>
      </c>
      <c r="K765" s="135">
        <v>99.166600000000003</v>
      </c>
      <c r="L765" s="135" t="s">
        <v>1411</v>
      </c>
      <c r="M765" s="136">
        <v>300</v>
      </c>
      <c r="N765" s="139">
        <v>44938.458333333328</v>
      </c>
    </row>
    <row r="766" spans="1:14" ht="20.25" customHeight="1">
      <c r="A766" s="136">
        <v>38</v>
      </c>
      <c r="B766" s="135" t="s">
        <v>8504</v>
      </c>
      <c r="C766" s="135" t="s">
        <v>8505</v>
      </c>
      <c r="D766" s="135" t="s">
        <v>8506</v>
      </c>
      <c r="E766" s="135" t="s">
        <v>5709</v>
      </c>
      <c r="F766" s="138">
        <v>2484290000</v>
      </c>
      <c r="G766" s="135" t="s">
        <v>5857</v>
      </c>
      <c r="H766" s="177" t="s">
        <v>8507</v>
      </c>
      <c r="I766" s="135">
        <v>99.602249999999998</v>
      </c>
      <c r="J766" s="137" t="s">
        <v>8508</v>
      </c>
      <c r="K766" s="135">
        <v>99.612750000000005</v>
      </c>
      <c r="L766" s="135" t="s">
        <v>1651</v>
      </c>
      <c r="M766" s="136">
        <v>512</v>
      </c>
      <c r="N766" s="139">
        <v>44938.458333333328</v>
      </c>
    </row>
    <row r="767" spans="1:14" ht="20.25" customHeight="1">
      <c r="A767" s="136">
        <v>34</v>
      </c>
      <c r="B767" s="135" t="s">
        <v>8509</v>
      </c>
      <c r="C767" s="135" t="s">
        <v>664</v>
      </c>
      <c r="D767" s="135" t="s">
        <v>5713</v>
      </c>
      <c r="E767" s="135" t="s">
        <v>5709</v>
      </c>
      <c r="F767" s="138">
        <v>615054000</v>
      </c>
      <c r="G767" s="135" t="s">
        <v>337</v>
      </c>
      <c r="H767" s="177" t="s">
        <v>8510</v>
      </c>
      <c r="I767" s="135">
        <v>99.427999999999997</v>
      </c>
      <c r="J767" s="137" t="s">
        <v>8511</v>
      </c>
      <c r="K767" s="135">
        <v>99.429410000000004</v>
      </c>
      <c r="L767" s="135" t="s">
        <v>1654</v>
      </c>
      <c r="M767" s="136">
        <v>654</v>
      </c>
      <c r="N767" s="139">
        <v>44936.625</v>
      </c>
    </row>
    <row r="768" spans="1:14" ht="20.25" customHeight="1">
      <c r="A768" s="136">
        <v>33</v>
      </c>
      <c r="B768" s="135" t="s">
        <v>8512</v>
      </c>
      <c r="C768" s="135" t="s">
        <v>665</v>
      </c>
      <c r="D768" s="135" t="s">
        <v>5901</v>
      </c>
      <c r="E768" s="135" t="s">
        <v>5709</v>
      </c>
      <c r="F768" s="138">
        <v>605287000</v>
      </c>
      <c r="G768" s="135" t="s">
        <v>339</v>
      </c>
      <c r="H768" s="177" t="s">
        <v>8513</v>
      </c>
      <c r="I768" s="135">
        <v>99.749250000000004</v>
      </c>
      <c r="J768" s="137" t="s">
        <v>8514</v>
      </c>
      <c r="K768" s="135">
        <v>99.751589999999993</v>
      </c>
      <c r="L768" s="135" t="s">
        <v>8515</v>
      </c>
      <c r="M768" s="136" t="s">
        <v>8516</v>
      </c>
      <c r="N768" s="139">
        <v>44936.458333333328</v>
      </c>
    </row>
    <row r="769" spans="1:14" ht="20.25" customHeight="1">
      <c r="A769" s="136">
        <v>32</v>
      </c>
      <c r="B769" s="135" t="s">
        <v>8517</v>
      </c>
      <c r="C769" s="135" t="s">
        <v>8518</v>
      </c>
      <c r="D769" s="135" t="s">
        <v>8519</v>
      </c>
      <c r="E769" s="135" t="s">
        <v>5711</v>
      </c>
      <c r="F769" s="138">
        <v>14446828000</v>
      </c>
      <c r="G769" s="135" t="s">
        <v>353</v>
      </c>
      <c r="H769" s="177" t="s">
        <v>8520</v>
      </c>
      <c r="I769" s="135">
        <v>99.550250000000005</v>
      </c>
      <c r="J769" s="137" t="s">
        <v>8521</v>
      </c>
      <c r="K769" s="135">
        <v>99.551500000000004</v>
      </c>
      <c r="L769" s="135" t="s">
        <v>8522</v>
      </c>
      <c r="M769" s="136">
        <v>174</v>
      </c>
      <c r="N769" s="139">
        <v>44935.625</v>
      </c>
    </row>
    <row r="770" spans="1:14" ht="20.25" customHeight="1">
      <c r="A770" s="136">
        <v>29</v>
      </c>
      <c r="B770" s="135" t="s">
        <v>8523</v>
      </c>
      <c r="C770" s="135" t="s">
        <v>663</v>
      </c>
      <c r="D770" s="135" t="s">
        <v>5999</v>
      </c>
      <c r="E770" s="135" t="s">
        <v>5709</v>
      </c>
      <c r="F770" s="138">
        <v>686650000</v>
      </c>
      <c r="G770" s="135" t="s">
        <v>335</v>
      </c>
      <c r="H770" s="177" t="s">
        <v>8524</v>
      </c>
      <c r="I770" s="135">
        <v>99.21275</v>
      </c>
      <c r="J770" s="137" t="s">
        <v>8525</v>
      </c>
      <c r="K770" s="135">
        <v>99.213310000000007</v>
      </c>
      <c r="L770" s="135" t="s">
        <v>1319</v>
      </c>
      <c r="M770" s="136">
        <v>597</v>
      </c>
      <c r="N770" s="139">
        <v>44935.458333333328</v>
      </c>
    </row>
    <row r="771" spans="1:14" ht="20.25" customHeight="1">
      <c r="A771" s="136">
        <v>28</v>
      </c>
      <c r="B771" s="135" t="s">
        <v>8526</v>
      </c>
      <c r="C771" s="135" t="s">
        <v>8527</v>
      </c>
      <c r="D771" s="135" t="s">
        <v>6339</v>
      </c>
      <c r="E771" s="135" t="s">
        <v>5733</v>
      </c>
      <c r="F771" s="138">
        <v>990000000</v>
      </c>
      <c r="G771" s="135" t="s">
        <v>5857</v>
      </c>
      <c r="H771" s="177" t="s">
        <v>8528</v>
      </c>
      <c r="I771" s="135">
        <v>99.536000000000001</v>
      </c>
      <c r="J771" s="137" t="s">
        <v>8529</v>
      </c>
      <c r="K771" s="135">
        <v>99.536190000000005</v>
      </c>
      <c r="L771" s="135" t="s">
        <v>8530</v>
      </c>
      <c r="M771" s="136" t="s">
        <v>8025</v>
      </c>
      <c r="N771" s="139">
        <v>44935.458333333328</v>
      </c>
    </row>
    <row r="772" spans="1:14" ht="20.25" customHeight="1">
      <c r="A772" s="136">
        <v>22</v>
      </c>
      <c r="B772" s="135" t="s">
        <v>8531</v>
      </c>
      <c r="C772" s="135" t="s">
        <v>1655</v>
      </c>
      <c r="D772" s="135" t="s">
        <v>5713</v>
      </c>
      <c r="E772" s="135" t="s">
        <v>5709</v>
      </c>
      <c r="F772" s="138">
        <v>612304000</v>
      </c>
      <c r="G772" s="135" t="s">
        <v>4965</v>
      </c>
      <c r="H772" s="177" t="s">
        <v>8532</v>
      </c>
      <c r="I772" s="135">
        <v>100.43751</v>
      </c>
      <c r="J772" s="137" t="s">
        <v>8533</v>
      </c>
      <c r="K772" s="135">
        <v>100.44385</v>
      </c>
      <c r="L772" s="135" t="s">
        <v>1658</v>
      </c>
      <c r="M772" s="136">
        <v>673</v>
      </c>
      <c r="N772" s="139">
        <v>44935.458333333328</v>
      </c>
    </row>
    <row r="773" spans="1:14" ht="20.25" customHeight="1">
      <c r="A773" s="136">
        <v>21</v>
      </c>
      <c r="B773" s="135" t="s">
        <v>8534</v>
      </c>
      <c r="C773" s="135" t="s">
        <v>3178</v>
      </c>
      <c r="D773" s="135" t="s">
        <v>6239</v>
      </c>
      <c r="E773" s="135" t="s">
        <v>5709</v>
      </c>
      <c r="F773" s="138">
        <v>575000000</v>
      </c>
      <c r="G773" s="135" t="s">
        <v>8535</v>
      </c>
      <c r="H773" s="177" t="s">
        <v>8536</v>
      </c>
      <c r="I773" s="135">
        <v>100.11924999999999</v>
      </c>
      <c r="J773" s="137" t="s">
        <v>8537</v>
      </c>
      <c r="K773" s="135">
        <v>100.12179</v>
      </c>
      <c r="L773" s="135" t="s">
        <v>3181</v>
      </c>
      <c r="M773" s="136">
        <v>685</v>
      </c>
      <c r="N773" s="139">
        <v>44931.625</v>
      </c>
    </row>
    <row r="774" spans="1:14" ht="20.25" customHeight="1">
      <c r="A774" s="136">
        <v>19</v>
      </c>
      <c r="B774" s="135" t="s">
        <v>8538</v>
      </c>
      <c r="C774" s="135" t="s">
        <v>3182</v>
      </c>
      <c r="D774" s="135" t="s">
        <v>5713</v>
      </c>
      <c r="E774" s="135" t="s">
        <v>5709</v>
      </c>
      <c r="F774" s="138">
        <v>1223535000</v>
      </c>
      <c r="G774" s="135" t="s">
        <v>388</v>
      </c>
      <c r="H774" s="177" t="s">
        <v>8539</v>
      </c>
      <c r="I774" s="135">
        <v>99.32</v>
      </c>
      <c r="J774" s="137" t="s">
        <v>8540</v>
      </c>
      <c r="K774" s="135">
        <v>99.320890000000006</v>
      </c>
      <c r="L774" s="135" t="s">
        <v>3184</v>
      </c>
      <c r="M774" s="136">
        <v>652</v>
      </c>
      <c r="N774" s="139">
        <v>44931.458333333328</v>
      </c>
    </row>
    <row r="775" spans="1:14" ht="20.25" customHeight="1">
      <c r="A775" s="136">
        <v>18</v>
      </c>
      <c r="B775" s="135" t="s">
        <v>8541</v>
      </c>
      <c r="C775" s="135" t="s">
        <v>1663</v>
      </c>
      <c r="D775" s="135" t="s">
        <v>5713</v>
      </c>
      <c r="E775" s="135" t="s">
        <v>5709</v>
      </c>
      <c r="F775" s="138">
        <v>2614265000</v>
      </c>
      <c r="G775" s="135" t="s">
        <v>388</v>
      </c>
      <c r="H775" s="177" t="s">
        <v>8542</v>
      </c>
      <c r="I775" s="135">
        <v>100.1215</v>
      </c>
      <c r="J775" s="137" t="s">
        <v>8543</v>
      </c>
      <c r="K775" s="135">
        <v>100.1216</v>
      </c>
      <c r="L775" s="135" t="s">
        <v>1647</v>
      </c>
      <c r="M775" s="136">
        <v>628</v>
      </c>
      <c r="N775" s="139">
        <v>44931.458333333328</v>
      </c>
    </row>
    <row r="776" spans="1:14" ht="20.25" customHeight="1">
      <c r="A776" s="136">
        <v>17</v>
      </c>
      <c r="B776" s="135" t="s">
        <v>8544</v>
      </c>
      <c r="C776" s="135" t="s">
        <v>1660</v>
      </c>
      <c r="D776" s="135" t="s">
        <v>5713</v>
      </c>
      <c r="E776" s="135" t="s">
        <v>5709</v>
      </c>
      <c r="F776" s="138">
        <v>1186665000</v>
      </c>
      <c r="G776" s="135" t="s">
        <v>5527</v>
      </c>
      <c r="H776" s="177" t="s">
        <v>8545</v>
      </c>
      <c r="I776" s="135">
        <v>100.224</v>
      </c>
      <c r="J776" s="137" t="s">
        <v>8546</v>
      </c>
      <c r="K776" s="135">
        <v>100.22620000000001</v>
      </c>
      <c r="L776" s="135" t="s">
        <v>1561</v>
      </c>
      <c r="M776" s="136">
        <v>701</v>
      </c>
      <c r="N776" s="139">
        <v>44931.458333333328</v>
      </c>
    </row>
    <row r="777" spans="1:14" ht="20.25" customHeight="1">
      <c r="A777" s="136">
        <v>16</v>
      </c>
      <c r="B777" s="135" t="s">
        <v>8547</v>
      </c>
      <c r="C777" s="135" t="s">
        <v>1665</v>
      </c>
      <c r="D777" s="135" t="s">
        <v>5713</v>
      </c>
      <c r="E777" s="135" t="s">
        <v>5709</v>
      </c>
      <c r="F777" s="138">
        <v>710749000</v>
      </c>
      <c r="G777" s="135" t="s">
        <v>8548</v>
      </c>
      <c r="H777" s="177" t="s">
        <v>8549</v>
      </c>
      <c r="I777" s="135">
        <v>99.771500000000003</v>
      </c>
      <c r="J777" s="137" t="s">
        <v>8550</v>
      </c>
      <c r="K777" s="135">
        <v>99.776589999999999</v>
      </c>
      <c r="L777" s="135" t="s">
        <v>1411</v>
      </c>
      <c r="M777" s="136">
        <v>706</v>
      </c>
      <c r="N777" s="139">
        <v>44930.666666666672</v>
      </c>
    </row>
    <row r="778" spans="1:14" ht="20.25" customHeight="1">
      <c r="A778" s="136">
        <v>14</v>
      </c>
      <c r="B778" s="135" t="s">
        <v>8551</v>
      </c>
      <c r="C778" s="135" t="s">
        <v>8552</v>
      </c>
      <c r="D778" s="135" t="s">
        <v>8553</v>
      </c>
      <c r="E778" s="135" t="s">
        <v>5709</v>
      </c>
      <c r="F778" s="138">
        <v>1499443000</v>
      </c>
      <c r="G778" s="135" t="s">
        <v>621</v>
      </c>
      <c r="H778" s="177" t="s">
        <v>8554</v>
      </c>
      <c r="I778" s="135">
        <v>99.403000000000006</v>
      </c>
      <c r="J778" s="137" t="s">
        <v>8555</v>
      </c>
      <c r="K778" s="135">
        <v>99.405590000000004</v>
      </c>
      <c r="L778" s="135" t="s">
        <v>8556</v>
      </c>
      <c r="M778" s="136">
        <v>730</v>
      </c>
      <c r="N778" s="139">
        <v>44930.458333333328</v>
      </c>
    </row>
    <row r="779" spans="1:14" ht="20.25" customHeight="1">
      <c r="A779" s="136">
        <v>12</v>
      </c>
      <c r="B779" s="135" t="s">
        <v>8557</v>
      </c>
      <c r="C779" s="135" t="s">
        <v>8558</v>
      </c>
      <c r="D779" s="135" t="s">
        <v>6070</v>
      </c>
      <c r="E779" s="135" t="s">
        <v>5709</v>
      </c>
      <c r="F779" s="138">
        <v>559515000</v>
      </c>
      <c r="G779" s="135" t="s">
        <v>364</v>
      </c>
      <c r="H779" s="177" t="s">
        <v>8559</v>
      </c>
      <c r="I779" s="135">
        <v>100.96825</v>
      </c>
      <c r="J779" s="137" t="s">
        <v>8560</v>
      </c>
      <c r="K779" s="135">
        <v>100.9841</v>
      </c>
      <c r="L779" s="135" t="s">
        <v>3154</v>
      </c>
      <c r="M779" s="136">
        <v>678</v>
      </c>
      <c r="N779" s="139">
        <v>44929.666666666672</v>
      </c>
    </row>
    <row r="780" spans="1:14" ht="20.25" customHeight="1">
      <c r="A780" s="136">
        <v>11</v>
      </c>
      <c r="B780" s="135" t="s">
        <v>8561</v>
      </c>
      <c r="C780" s="135" t="s">
        <v>8562</v>
      </c>
      <c r="D780" s="135" t="s">
        <v>5871</v>
      </c>
      <c r="E780" s="135" t="s">
        <v>5730</v>
      </c>
      <c r="F780" s="138"/>
      <c r="G780" s="135" t="s">
        <v>8488</v>
      </c>
      <c r="H780" s="177" t="s">
        <v>8563</v>
      </c>
      <c r="I780" s="135"/>
      <c r="J780" s="137" t="s">
        <v>8564</v>
      </c>
      <c r="K780" s="135"/>
      <c r="L780" s="135" t="s">
        <v>8565</v>
      </c>
      <c r="M780" s="136">
        <v>7</v>
      </c>
      <c r="N780" s="139">
        <v>44929.625</v>
      </c>
    </row>
    <row r="781" spans="1:14" ht="20.25" customHeight="1">
      <c r="A781" s="136">
        <v>9</v>
      </c>
      <c r="B781" s="135" t="s">
        <v>8566</v>
      </c>
      <c r="C781" s="135" t="s">
        <v>8567</v>
      </c>
      <c r="D781" s="135" t="s">
        <v>8568</v>
      </c>
      <c r="E781" s="135" t="s">
        <v>5709</v>
      </c>
      <c r="F781" s="138">
        <v>804081000</v>
      </c>
      <c r="G781" s="135" t="s">
        <v>621</v>
      </c>
      <c r="H781" s="177" t="s">
        <v>8569</v>
      </c>
      <c r="I781" s="135">
        <v>99.754750000000001</v>
      </c>
      <c r="J781" s="137" t="s">
        <v>8570</v>
      </c>
      <c r="K781" s="135">
        <v>99.755089999999996</v>
      </c>
      <c r="L781" s="135" t="s">
        <v>1417</v>
      </c>
      <c r="M781" s="136" t="s">
        <v>8571</v>
      </c>
      <c r="N781" s="139">
        <v>44929.458333333328</v>
      </c>
    </row>
    <row r="782" spans="1:14" ht="20.25" customHeight="1">
      <c r="A782" s="136">
        <v>8</v>
      </c>
      <c r="B782" s="135" t="s">
        <v>8572</v>
      </c>
      <c r="C782" s="135" t="s">
        <v>8573</v>
      </c>
      <c r="D782" s="135" t="s">
        <v>8568</v>
      </c>
      <c r="E782" s="135" t="s">
        <v>5709</v>
      </c>
      <c r="F782" s="138">
        <v>648739000</v>
      </c>
      <c r="G782" s="135" t="s">
        <v>8574</v>
      </c>
      <c r="H782" s="177" t="s">
        <v>8575</v>
      </c>
      <c r="I782" s="135">
        <v>100.67100000000001</v>
      </c>
      <c r="J782" s="137" t="s">
        <v>8576</v>
      </c>
      <c r="K782" s="135">
        <v>100.67698</v>
      </c>
      <c r="L782" s="135" t="s">
        <v>2975</v>
      </c>
      <c r="M782" s="136" t="s">
        <v>8577</v>
      </c>
      <c r="N782" s="139">
        <v>44929.458333333328</v>
      </c>
    </row>
    <row r="783" spans="1:14" ht="20.25" customHeight="1">
      <c r="A783" s="136">
        <v>6</v>
      </c>
      <c r="B783" s="135" t="s">
        <v>8578</v>
      </c>
      <c r="C783" s="135" t="s">
        <v>1668</v>
      </c>
      <c r="D783" s="135" t="s">
        <v>5713</v>
      </c>
      <c r="E783" s="135" t="s">
        <v>5709</v>
      </c>
      <c r="F783" s="138">
        <v>1942953000</v>
      </c>
      <c r="G783" s="135" t="s">
        <v>545</v>
      </c>
      <c r="H783" s="177" t="s">
        <v>8579</v>
      </c>
      <c r="I783" s="135">
        <v>100.02775</v>
      </c>
      <c r="J783" s="137" t="s">
        <v>8580</v>
      </c>
      <c r="K783" s="135">
        <v>100.02815</v>
      </c>
      <c r="L783" s="135" t="s">
        <v>1417</v>
      </c>
      <c r="M783" s="136">
        <v>670</v>
      </c>
      <c r="N783" s="139">
        <v>44929.458333333328</v>
      </c>
    </row>
    <row r="784" spans="1:14" ht="20.25" customHeight="1">
      <c r="A784" s="136">
        <v>5</v>
      </c>
      <c r="B784" s="135" t="s">
        <v>8581</v>
      </c>
      <c r="C784" s="135" t="s">
        <v>8582</v>
      </c>
      <c r="D784" s="135" t="s">
        <v>8497</v>
      </c>
      <c r="E784" s="135" t="s">
        <v>5709</v>
      </c>
      <c r="F784" s="138">
        <v>947500000</v>
      </c>
      <c r="G784" s="135" t="s">
        <v>8498</v>
      </c>
      <c r="H784" s="177" t="s">
        <v>8583</v>
      </c>
      <c r="I784" s="135">
        <v>100.68525</v>
      </c>
      <c r="J784" s="137" t="s">
        <v>8584</v>
      </c>
      <c r="K784" s="135">
        <v>100.86879999999999</v>
      </c>
      <c r="L784" s="135" t="s">
        <v>8585</v>
      </c>
      <c r="M784" s="136">
        <v>25</v>
      </c>
      <c r="N784" s="139">
        <v>44929.458333333328</v>
      </c>
    </row>
    <row r="785" spans="1:14" ht="20.25" customHeight="1">
      <c r="A785" s="136">
        <v>4</v>
      </c>
      <c r="B785" s="135" t="s">
        <v>8586</v>
      </c>
      <c r="C785" s="135" t="s">
        <v>1670</v>
      </c>
      <c r="D785" s="135" t="s">
        <v>8587</v>
      </c>
      <c r="E785" s="135" t="s">
        <v>5709</v>
      </c>
      <c r="F785" s="138">
        <v>831111000</v>
      </c>
      <c r="G785" s="135" t="s">
        <v>5230</v>
      </c>
      <c r="H785" s="177" t="s">
        <v>8588</v>
      </c>
      <c r="I785" s="135">
        <v>100.04675</v>
      </c>
      <c r="J785" s="137" t="s">
        <v>8589</v>
      </c>
      <c r="K785" s="135">
        <v>100.05058</v>
      </c>
      <c r="L785" s="135" t="s">
        <v>1532</v>
      </c>
      <c r="M785" s="136" t="s">
        <v>8590</v>
      </c>
      <c r="N785" s="139">
        <v>44928.625</v>
      </c>
    </row>
    <row r="786" spans="1:14" ht="20.25" customHeight="1">
      <c r="A786" s="136">
        <v>3</v>
      </c>
      <c r="B786" s="135" t="s">
        <v>8591</v>
      </c>
      <c r="C786" s="135" t="s">
        <v>1673</v>
      </c>
      <c r="D786" s="135" t="s">
        <v>5713</v>
      </c>
      <c r="E786" s="135" t="s">
        <v>5709</v>
      </c>
      <c r="F786" s="138">
        <v>2756160000</v>
      </c>
      <c r="G786" s="135" t="s">
        <v>5067</v>
      </c>
      <c r="H786" s="177" t="s">
        <v>8592</v>
      </c>
      <c r="I786" s="135">
        <v>100.1525</v>
      </c>
      <c r="J786" s="137" t="s">
        <v>8593</v>
      </c>
      <c r="K786" s="135">
        <v>100.1542</v>
      </c>
      <c r="L786" s="135" t="s">
        <v>1676</v>
      </c>
      <c r="M786" s="136">
        <v>637</v>
      </c>
      <c r="N786" s="139">
        <v>44928.5</v>
      </c>
    </row>
    <row r="787" spans="1:14" ht="20.25" customHeight="1">
      <c r="A787" s="136">
        <v>1</v>
      </c>
      <c r="B787" s="135" t="s">
        <v>8594</v>
      </c>
      <c r="C787" s="135" t="s">
        <v>8595</v>
      </c>
      <c r="D787" s="135" t="s">
        <v>5901</v>
      </c>
      <c r="E787" s="135" t="s">
        <v>5709</v>
      </c>
      <c r="F787" s="138">
        <v>580350000</v>
      </c>
      <c r="G787" s="135" t="s">
        <v>528</v>
      </c>
      <c r="H787" s="177" t="s">
        <v>8596</v>
      </c>
      <c r="I787" s="135">
        <v>100.245</v>
      </c>
      <c r="J787" s="137" t="s">
        <v>8597</v>
      </c>
      <c r="K787" s="135">
        <v>100.24527999999999</v>
      </c>
      <c r="L787" s="135" t="s">
        <v>8598</v>
      </c>
      <c r="M787" s="136" t="s">
        <v>8599</v>
      </c>
      <c r="N787" s="139">
        <v>44928.458333333328</v>
      </c>
    </row>
    <row r="788" spans="1:14" ht="20.25" customHeight="1">
      <c r="A788" s="136">
        <v>289</v>
      </c>
      <c r="B788" s="135" t="s">
        <v>8600</v>
      </c>
      <c r="C788" s="135" t="s">
        <v>8601</v>
      </c>
      <c r="D788" s="135" t="s">
        <v>5713</v>
      </c>
      <c r="E788" s="135" t="s">
        <v>5709</v>
      </c>
      <c r="F788" s="138">
        <v>424860000</v>
      </c>
      <c r="G788" s="135" t="s">
        <v>332</v>
      </c>
      <c r="H788" s="177" t="s">
        <v>8602</v>
      </c>
      <c r="I788" s="135">
        <v>98.918999999999997</v>
      </c>
      <c r="J788" s="137" t="s">
        <v>8603</v>
      </c>
      <c r="K788" s="135">
        <v>98.921490000000006</v>
      </c>
      <c r="L788" s="135" t="s">
        <v>2895</v>
      </c>
      <c r="M788" s="136">
        <v>770</v>
      </c>
      <c r="N788" s="139">
        <v>45372.458333333328</v>
      </c>
    </row>
    <row r="789" spans="1:14" ht="20.25" customHeight="1">
      <c r="A789" s="136">
        <v>285</v>
      </c>
      <c r="B789" s="135" t="s">
        <v>8604</v>
      </c>
      <c r="C789" s="135" t="s">
        <v>8605</v>
      </c>
      <c r="D789" s="135" t="s">
        <v>5713</v>
      </c>
      <c r="E789" s="135" t="s">
        <v>5709</v>
      </c>
      <c r="F789" s="138">
        <v>430777000</v>
      </c>
      <c r="G789" s="135" t="s">
        <v>332</v>
      </c>
      <c r="H789" s="177" t="s">
        <v>8606</v>
      </c>
      <c r="I789" s="135">
        <v>99.515249999999995</v>
      </c>
      <c r="J789" s="137" t="s">
        <v>8607</v>
      </c>
      <c r="K789" s="135">
        <v>99.516580000000005</v>
      </c>
      <c r="L789" s="135" t="s">
        <v>3161</v>
      </c>
      <c r="M789" s="136">
        <v>788</v>
      </c>
      <c r="N789" s="139">
        <v>45371.458333333328</v>
      </c>
    </row>
    <row r="790" spans="1:14" ht="20.25" customHeight="1">
      <c r="A790" s="136">
        <v>272</v>
      </c>
      <c r="B790" s="135" t="s">
        <v>5775</v>
      </c>
      <c r="C790" s="135" t="s">
        <v>8608</v>
      </c>
      <c r="D790" s="135" t="s">
        <v>8609</v>
      </c>
      <c r="E790" s="135" t="s">
        <v>5709</v>
      </c>
      <c r="F790" s="138">
        <v>463460000</v>
      </c>
      <c r="G790" s="135" t="s">
        <v>574</v>
      </c>
      <c r="H790" s="177" t="s">
        <v>8610</v>
      </c>
      <c r="I790" s="135">
        <v>100.22076</v>
      </c>
      <c r="J790" s="137" t="s">
        <v>8611</v>
      </c>
      <c r="K790" s="135">
        <v>100.22750000000001</v>
      </c>
      <c r="L790" s="135" t="s">
        <v>4201</v>
      </c>
      <c r="M790" s="136">
        <v>409</v>
      </c>
      <c r="N790" s="139">
        <v>45365.458333333328</v>
      </c>
    </row>
    <row r="791" spans="1:14" ht="20.25" customHeight="1">
      <c r="A791" s="136">
        <v>271</v>
      </c>
      <c r="B791" s="135" t="s">
        <v>5751</v>
      </c>
      <c r="C791" s="135" t="s">
        <v>8612</v>
      </c>
      <c r="D791" s="135" t="s">
        <v>8181</v>
      </c>
      <c r="E791" s="135" t="s">
        <v>5709</v>
      </c>
      <c r="F791" s="138">
        <v>542492000</v>
      </c>
      <c r="G791" s="135" t="s">
        <v>5715</v>
      </c>
      <c r="H791" s="177" t="s">
        <v>8613</v>
      </c>
      <c r="I791" s="135">
        <v>100.21226</v>
      </c>
      <c r="J791" s="137" t="s">
        <v>8614</v>
      </c>
      <c r="K791" s="135">
        <v>100.21691</v>
      </c>
      <c r="L791" s="135" t="s">
        <v>1429</v>
      </c>
      <c r="M791" s="136">
        <v>410</v>
      </c>
      <c r="N791" s="139">
        <v>45365.458333333328</v>
      </c>
    </row>
    <row r="792" spans="1:14" ht="20.25" customHeight="1">
      <c r="A792" s="136">
        <v>270</v>
      </c>
      <c r="B792" s="135" t="s">
        <v>8615</v>
      </c>
      <c r="C792" s="135" t="s">
        <v>8616</v>
      </c>
      <c r="D792" s="135" t="s">
        <v>8609</v>
      </c>
      <c r="E792" s="135" t="s">
        <v>5709</v>
      </c>
      <c r="F792" s="138">
        <v>518000000</v>
      </c>
      <c r="G792" s="135" t="s">
        <v>311</v>
      </c>
      <c r="H792" s="177" t="s">
        <v>8617</v>
      </c>
      <c r="I792" s="135">
        <v>100.66225</v>
      </c>
      <c r="J792" s="137" t="s">
        <v>8618</v>
      </c>
      <c r="K792" s="135">
        <v>100.6631</v>
      </c>
      <c r="L792" s="135" t="s">
        <v>3465</v>
      </c>
      <c r="M792" s="136">
        <v>411</v>
      </c>
      <c r="N792" s="139">
        <v>45365.458333333328</v>
      </c>
    </row>
    <row r="793" spans="1:14" ht="20.25" customHeight="1">
      <c r="A793" s="136">
        <v>265</v>
      </c>
      <c r="B793" s="135" t="s">
        <v>8619</v>
      </c>
      <c r="C793" s="135" t="s">
        <v>8620</v>
      </c>
      <c r="D793" s="135" t="s">
        <v>6149</v>
      </c>
      <c r="E793" s="135" t="s">
        <v>5709</v>
      </c>
      <c r="F793" s="138">
        <v>499960000</v>
      </c>
      <c r="G793" s="135" t="s">
        <v>343</v>
      </c>
      <c r="H793" s="177" t="s">
        <v>8621</v>
      </c>
      <c r="I793" s="135">
        <v>98.146249999999995</v>
      </c>
      <c r="J793" s="137" t="s">
        <v>8622</v>
      </c>
      <c r="K793" s="135">
        <v>98.175989999999999</v>
      </c>
      <c r="L793" s="135" t="s">
        <v>4340</v>
      </c>
      <c r="M793" s="136">
        <v>765</v>
      </c>
      <c r="N793" s="139">
        <v>45364.458333333328</v>
      </c>
    </row>
    <row r="794" spans="1:14" ht="20.25" customHeight="1">
      <c r="A794" s="136">
        <v>264</v>
      </c>
      <c r="B794" s="135" t="s">
        <v>8623</v>
      </c>
      <c r="C794" s="135" t="s">
        <v>8624</v>
      </c>
      <c r="D794" s="135" t="s">
        <v>5713</v>
      </c>
      <c r="E794" s="135" t="s">
        <v>5709</v>
      </c>
      <c r="F794" s="138">
        <v>496848000</v>
      </c>
      <c r="G794" s="135" t="s">
        <v>364</v>
      </c>
      <c r="H794" s="177" t="s">
        <v>8625</v>
      </c>
      <c r="I794" s="135">
        <v>98.850250000000003</v>
      </c>
      <c r="J794" s="137" t="s">
        <v>8626</v>
      </c>
      <c r="K794" s="135">
        <v>98.85033</v>
      </c>
      <c r="L794" s="135" t="s">
        <v>2693</v>
      </c>
      <c r="M794" s="136">
        <v>859</v>
      </c>
      <c r="N794" s="139">
        <v>45362.625</v>
      </c>
    </row>
    <row r="795" spans="1:14" ht="20.25" customHeight="1">
      <c r="A795" s="136">
        <v>262</v>
      </c>
      <c r="B795" s="135" t="s">
        <v>8627</v>
      </c>
      <c r="C795" s="135" t="s">
        <v>8628</v>
      </c>
      <c r="D795" s="135" t="s">
        <v>5713</v>
      </c>
      <c r="E795" s="135" t="s">
        <v>5709</v>
      </c>
      <c r="F795" s="138">
        <v>491145000</v>
      </c>
      <c r="G795" s="135" t="s">
        <v>568</v>
      </c>
      <c r="H795" s="177" t="s">
        <v>8629</v>
      </c>
      <c r="I795" s="135">
        <v>99.666499999999999</v>
      </c>
      <c r="J795" s="137" t="s">
        <v>8630</v>
      </c>
      <c r="K795" s="135">
        <v>99.667370000000005</v>
      </c>
      <c r="L795" s="135" t="s">
        <v>8631</v>
      </c>
      <c r="M795" s="136">
        <v>848</v>
      </c>
      <c r="N795" s="139">
        <v>45362.458333333328</v>
      </c>
    </row>
    <row r="796" spans="1:14" ht="20.25" customHeight="1">
      <c r="A796" s="136">
        <v>228</v>
      </c>
      <c r="B796" s="135" t="s">
        <v>8632</v>
      </c>
      <c r="C796" s="135" t="s">
        <v>8633</v>
      </c>
      <c r="D796" s="135" t="s">
        <v>6149</v>
      </c>
      <c r="E796" s="135" t="s">
        <v>5709</v>
      </c>
      <c r="F796" s="138">
        <v>485182000</v>
      </c>
      <c r="G796" s="135" t="s">
        <v>343</v>
      </c>
      <c r="H796" s="177" t="s">
        <v>8634</v>
      </c>
      <c r="I796" s="135">
        <v>99.872010000000003</v>
      </c>
      <c r="J796" s="137" t="s">
        <v>8635</v>
      </c>
      <c r="K796" s="135">
        <v>99.87388</v>
      </c>
      <c r="L796" s="135" t="s">
        <v>1353</v>
      </c>
      <c r="M796" s="136">
        <v>757</v>
      </c>
      <c r="N796" s="139">
        <v>45344.458333333328</v>
      </c>
    </row>
    <row r="797" spans="1:14" ht="20.25" customHeight="1">
      <c r="A797" s="136">
        <v>226</v>
      </c>
      <c r="B797" s="135" t="s">
        <v>5751</v>
      </c>
      <c r="C797" s="135" t="s">
        <v>8636</v>
      </c>
      <c r="D797" s="135" t="s">
        <v>8637</v>
      </c>
      <c r="E797" s="135" t="s">
        <v>5709</v>
      </c>
      <c r="F797" s="138">
        <v>525305000</v>
      </c>
      <c r="G797" s="135" t="s">
        <v>353</v>
      </c>
      <c r="H797" s="177" t="s">
        <v>8638</v>
      </c>
      <c r="I797" s="135">
        <v>101.21201000000001</v>
      </c>
      <c r="J797" s="137" t="s">
        <v>8639</v>
      </c>
      <c r="K797" s="135">
        <v>101.24405</v>
      </c>
      <c r="L797" s="135" t="s">
        <v>5033</v>
      </c>
      <c r="M797" s="136">
        <v>56</v>
      </c>
      <c r="N797" s="139">
        <v>45343.625</v>
      </c>
    </row>
    <row r="798" spans="1:14" ht="20.25" customHeight="1">
      <c r="A798" s="136">
        <v>214</v>
      </c>
      <c r="B798" s="135" t="s">
        <v>8640</v>
      </c>
      <c r="C798" s="135" t="s">
        <v>8641</v>
      </c>
      <c r="D798" s="135" t="s">
        <v>6683</v>
      </c>
      <c r="E798" s="135" t="s">
        <v>5733</v>
      </c>
      <c r="F798" s="138">
        <v>499900000</v>
      </c>
      <c r="G798" s="135" t="s">
        <v>343</v>
      </c>
      <c r="H798" s="177" t="s">
        <v>8642</v>
      </c>
      <c r="I798" s="135">
        <v>98.741749999999996</v>
      </c>
      <c r="J798" s="137" t="s">
        <v>8643</v>
      </c>
      <c r="K798" s="135">
        <v>98.750489999999999</v>
      </c>
      <c r="L798" s="135" t="s">
        <v>8644</v>
      </c>
      <c r="M798" s="136" t="s">
        <v>8645</v>
      </c>
      <c r="N798" s="139">
        <v>45337.590277777781</v>
      </c>
    </row>
    <row r="799" spans="1:14" ht="20.25" customHeight="1">
      <c r="A799" s="136">
        <v>213</v>
      </c>
      <c r="B799" s="135" t="s">
        <v>8646</v>
      </c>
      <c r="C799" s="135" t="s">
        <v>8647</v>
      </c>
      <c r="D799" s="135" t="s">
        <v>6683</v>
      </c>
      <c r="E799" s="135" t="s">
        <v>5733</v>
      </c>
      <c r="F799" s="138">
        <v>499900000</v>
      </c>
      <c r="G799" s="135" t="s">
        <v>343</v>
      </c>
      <c r="H799" s="177" t="s">
        <v>8648</v>
      </c>
      <c r="I799" s="135">
        <v>99.764759999999995</v>
      </c>
      <c r="J799" s="137" t="s">
        <v>8649</v>
      </c>
      <c r="K799" s="135">
        <v>99.765479999999997</v>
      </c>
      <c r="L799" s="135" t="s">
        <v>3504</v>
      </c>
      <c r="M799" s="136" t="s">
        <v>8650</v>
      </c>
      <c r="N799" s="139">
        <v>45337.576388888891</v>
      </c>
    </row>
    <row r="800" spans="1:14" ht="20.25" customHeight="1">
      <c r="A800" s="136">
        <v>212</v>
      </c>
      <c r="B800" s="135" t="s">
        <v>8651</v>
      </c>
      <c r="C800" s="135" t="s">
        <v>8652</v>
      </c>
      <c r="D800" s="135" t="s">
        <v>5713</v>
      </c>
      <c r="E800" s="135" t="s">
        <v>5709</v>
      </c>
      <c r="F800" s="138">
        <v>465934000</v>
      </c>
      <c r="G800" s="135" t="s">
        <v>476</v>
      </c>
      <c r="H800" s="177" t="s">
        <v>8653</v>
      </c>
      <c r="I800" s="135">
        <v>100.42551</v>
      </c>
      <c r="J800" s="137" t="s">
        <v>8654</v>
      </c>
      <c r="K800" s="135">
        <v>100.42568</v>
      </c>
      <c r="L800" s="135" t="s">
        <v>2064</v>
      </c>
      <c r="M800" s="136">
        <v>834</v>
      </c>
      <c r="N800" s="139">
        <v>45337.458333333328</v>
      </c>
    </row>
    <row r="801" spans="1:14" ht="20.25" customHeight="1">
      <c r="A801" s="136">
        <v>206</v>
      </c>
      <c r="B801" s="135" t="s">
        <v>8655</v>
      </c>
      <c r="C801" s="135" t="s">
        <v>8656</v>
      </c>
      <c r="D801" s="135" t="s">
        <v>5901</v>
      </c>
      <c r="E801" s="135" t="s">
        <v>5709</v>
      </c>
      <c r="F801" s="138">
        <v>501915000</v>
      </c>
      <c r="G801" s="135" t="s">
        <v>388</v>
      </c>
      <c r="H801" s="177" t="s">
        <v>8657</v>
      </c>
      <c r="I801" s="135">
        <v>99.170749999999998</v>
      </c>
      <c r="J801" s="137" t="s">
        <v>8658</v>
      </c>
      <c r="K801" s="135">
        <v>99.172340000000005</v>
      </c>
      <c r="L801" s="135" t="s">
        <v>1292</v>
      </c>
      <c r="M801" s="136" t="s">
        <v>8659</v>
      </c>
      <c r="N801" s="139">
        <v>45328.458333333328</v>
      </c>
    </row>
    <row r="802" spans="1:14" ht="20.25" customHeight="1">
      <c r="A802" s="136">
        <v>201</v>
      </c>
      <c r="B802" s="135" t="s">
        <v>8660</v>
      </c>
      <c r="C802" s="135" t="s">
        <v>8661</v>
      </c>
      <c r="D802" s="135" t="s">
        <v>8662</v>
      </c>
      <c r="E802" s="135" t="s">
        <v>5733</v>
      </c>
      <c r="F802" s="138"/>
      <c r="G802" s="135" t="s">
        <v>8663</v>
      </c>
      <c r="H802" s="177">
        <v>0</v>
      </c>
      <c r="I802" s="135"/>
      <c r="J802" s="137" t="s">
        <v>8664</v>
      </c>
      <c r="K802" s="135"/>
      <c r="L802" s="135" t="s">
        <v>8665</v>
      </c>
      <c r="M802" s="136">
        <v>2</v>
      </c>
      <c r="N802" s="139">
        <v>45322.708333333328</v>
      </c>
    </row>
    <row r="803" spans="1:14" ht="20.25" customHeight="1">
      <c r="A803" s="136">
        <v>200</v>
      </c>
      <c r="B803" s="135" t="s">
        <v>8666</v>
      </c>
      <c r="C803" s="135" t="s">
        <v>8667</v>
      </c>
      <c r="D803" s="135" t="s">
        <v>5871</v>
      </c>
      <c r="E803" s="135" t="s">
        <v>5709</v>
      </c>
      <c r="F803" s="138">
        <v>452254000</v>
      </c>
      <c r="G803" s="135" t="s">
        <v>8668</v>
      </c>
      <c r="H803" s="177" t="s">
        <v>8669</v>
      </c>
      <c r="I803" s="135">
        <v>99.906260000000003</v>
      </c>
      <c r="J803" s="137" t="s">
        <v>8670</v>
      </c>
      <c r="K803" s="135">
        <v>99.906499999999994</v>
      </c>
      <c r="L803" s="135" t="s">
        <v>8671</v>
      </c>
      <c r="M803" s="136">
        <v>852</v>
      </c>
      <c r="N803" s="139">
        <v>45322.458333333328</v>
      </c>
    </row>
    <row r="804" spans="1:14" ht="20.25" customHeight="1">
      <c r="A804" s="136">
        <v>198</v>
      </c>
      <c r="B804" s="135" t="s">
        <v>8672</v>
      </c>
      <c r="C804" s="135" t="s">
        <v>5695</v>
      </c>
      <c r="D804" s="135" t="s">
        <v>6207</v>
      </c>
      <c r="E804" s="135" t="s">
        <v>5709</v>
      </c>
      <c r="F804" s="138">
        <v>549409000</v>
      </c>
      <c r="G804" s="135" t="s">
        <v>5696</v>
      </c>
      <c r="H804" s="177" t="s">
        <v>8673</v>
      </c>
      <c r="I804" s="135">
        <v>100.267</v>
      </c>
      <c r="J804" s="137" t="s">
        <v>8674</v>
      </c>
      <c r="K804" s="135">
        <v>100.26728</v>
      </c>
      <c r="L804" s="135" t="s">
        <v>5589</v>
      </c>
      <c r="M804" s="136">
        <v>846</v>
      </c>
      <c r="N804" s="139">
        <v>45320.458333333328</v>
      </c>
    </row>
    <row r="805" spans="1:14" ht="20.25" customHeight="1">
      <c r="A805" s="136">
        <v>197</v>
      </c>
      <c r="B805" s="135" t="s">
        <v>8675</v>
      </c>
      <c r="C805" s="135" t="s">
        <v>8676</v>
      </c>
      <c r="D805" s="135" t="s">
        <v>6503</v>
      </c>
      <c r="E805" s="135" t="s">
        <v>5709</v>
      </c>
      <c r="F805" s="138">
        <v>546478000</v>
      </c>
      <c r="G805" s="135" t="s">
        <v>353</v>
      </c>
      <c r="H805" s="177" t="s">
        <v>8677</v>
      </c>
      <c r="I805" s="135">
        <v>100.46751</v>
      </c>
      <c r="J805" s="137" t="s">
        <v>8678</v>
      </c>
      <c r="K805" s="135">
        <v>100.46789</v>
      </c>
      <c r="L805" s="135" t="s">
        <v>8679</v>
      </c>
      <c r="M805" s="136">
        <v>856</v>
      </c>
      <c r="N805" s="139">
        <v>45317.625</v>
      </c>
    </row>
    <row r="806" spans="1:14" ht="20.25" customHeight="1">
      <c r="A806" s="136">
        <v>194</v>
      </c>
      <c r="B806" s="135" t="s">
        <v>8680</v>
      </c>
      <c r="C806" s="135" t="s">
        <v>8681</v>
      </c>
      <c r="D806" s="135" t="s">
        <v>5901</v>
      </c>
      <c r="E806" s="135" t="s">
        <v>5709</v>
      </c>
      <c r="F806" s="138">
        <v>445300000</v>
      </c>
      <c r="G806" s="135" t="s">
        <v>8682</v>
      </c>
      <c r="H806" s="177" t="s">
        <v>8683</v>
      </c>
      <c r="I806" s="135">
        <v>100.04075</v>
      </c>
      <c r="J806" s="137" t="s">
        <v>8684</v>
      </c>
      <c r="K806" s="135">
        <v>100.04119</v>
      </c>
      <c r="L806" s="135" t="s">
        <v>8685</v>
      </c>
      <c r="M806" s="136" t="s">
        <v>8686</v>
      </c>
      <c r="N806" s="139">
        <v>45315.708333333328</v>
      </c>
    </row>
    <row r="807" spans="1:14" ht="20.25" customHeight="1">
      <c r="A807" s="136">
        <v>189</v>
      </c>
      <c r="B807" s="135" t="s">
        <v>8687</v>
      </c>
      <c r="C807" s="135" t="s">
        <v>8688</v>
      </c>
      <c r="D807" s="135" t="s">
        <v>6246</v>
      </c>
      <c r="E807" s="135" t="s">
        <v>5709</v>
      </c>
      <c r="F807" s="138">
        <v>482559000</v>
      </c>
      <c r="G807" s="135" t="s">
        <v>343</v>
      </c>
      <c r="H807" s="177" t="s">
        <v>8689</v>
      </c>
      <c r="I807" s="135">
        <v>100.77225</v>
      </c>
      <c r="J807" s="137" t="s">
        <v>8690</v>
      </c>
      <c r="K807" s="135">
        <v>100.77948000000001</v>
      </c>
      <c r="L807" s="135" t="s">
        <v>4014</v>
      </c>
      <c r="M807" s="136">
        <v>767</v>
      </c>
      <c r="N807" s="139">
        <v>45309.458333333328</v>
      </c>
    </row>
    <row r="808" spans="1:14" ht="20.25" customHeight="1">
      <c r="A808" s="136">
        <v>184</v>
      </c>
      <c r="B808" s="135" t="s">
        <v>8691</v>
      </c>
      <c r="C808" s="135" t="s">
        <v>8692</v>
      </c>
      <c r="D808" s="135" t="s">
        <v>5713</v>
      </c>
      <c r="E808" s="135" t="s">
        <v>5709</v>
      </c>
      <c r="F808" s="138">
        <v>527758000</v>
      </c>
      <c r="G808" s="135" t="s">
        <v>373</v>
      </c>
      <c r="H808" s="177" t="s">
        <v>8693</v>
      </c>
      <c r="I808" s="135">
        <v>99.514750000000006</v>
      </c>
      <c r="J808" s="137" t="s">
        <v>8694</v>
      </c>
      <c r="K808" s="135">
        <v>99.5197</v>
      </c>
      <c r="L808" s="135" t="s">
        <v>2846</v>
      </c>
      <c r="M808" s="136">
        <v>867</v>
      </c>
      <c r="N808" s="139">
        <v>45302.458333333328</v>
      </c>
    </row>
    <row r="809" spans="1:14" ht="20.25" customHeight="1">
      <c r="A809" s="136">
        <v>177</v>
      </c>
      <c r="B809" s="135" t="s">
        <v>8695</v>
      </c>
      <c r="C809" s="135" t="s">
        <v>8696</v>
      </c>
      <c r="D809" s="135" t="s">
        <v>5871</v>
      </c>
      <c r="E809" s="135" t="s">
        <v>5709</v>
      </c>
      <c r="F809" s="138">
        <v>448228000</v>
      </c>
      <c r="G809" s="135" t="s">
        <v>5505</v>
      </c>
      <c r="H809" s="177" t="s">
        <v>8697</v>
      </c>
      <c r="I809" s="135">
        <v>100.30726</v>
      </c>
      <c r="J809" s="137" t="s">
        <v>8698</v>
      </c>
      <c r="K809" s="135">
        <v>100.3105</v>
      </c>
      <c r="L809" s="135" t="s">
        <v>7122</v>
      </c>
      <c r="M809" s="136">
        <v>796</v>
      </c>
      <c r="N809" s="139">
        <v>45294.666666666672</v>
      </c>
    </row>
    <row r="810" spans="1:14" ht="20.25" customHeight="1">
      <c r="A810" s="136">
        <v>176</v>
      </c>
      <c r="B810" s="135" t="s">
        <v>8699</v>
      </c>
      <c r="C810" s="135" t="s">
        <v>8700</v>
      </c>
      <c r="D810" s="135" t="s">
        <v>7162</v>
      </c>
      <c r="E810" s="135" t="s">
        <v>5709</v>
      </c>
      <c r="F810" s="138">
        <v>455594370</v>
      </c>
      <c r="G810" s="135" t="s">
        <v>8701</v>
      </c>
      <c r="H810" s="177" t="s">
        <v>8702</v>
      </c>
      <c r="I810" s="135">
        <v>99.804760000000002</v>
      </c>
      <c r="J810" s="137" t="s">
        <v>8703</v>
      </c>
      <c r="K810" s="135">
        <v>99.8048</v>
      </c>
      <c r="L810" s="135" t="s">
        <v>2760</v>
      </c>
      <c r="M810" s="136">
        <v>721</v>
      </c>
      <c r="N810" s="139">
        <v>45293.458333333328</v>
      </c>
    </row>
    <row r="811" spans="1:14" ht="20.25" customHeight="1">
      <c r="A811" s="136">
        <v>175</v>
      </c>
      <c r="B811" s="135" t="s">
        <v>8704</v>
      </c>
      <c r="C811" s="135" t="s">
        <v>8705</v>
      </c>
      <c r="D811" s="135" t="s">
        <v>7162</v>
      </c>
      <c r="E811" s="135" t="s">
        <v>5709</v>
      </c>
      <c r="F811" s="138">
        <v>470184000</v>
      </c>
      <c r="G811" s="135" t="s">
        <v>585</v>
      </c>
      <c r="H811" s="177" t="s">
        <v>8706</v>
      </c>
      <c r="I811" s="135">
        <v>99.74776</v>
      </c>
      <c r="J811" s="137" t="s">
        <v>8707</v>
      </c>
      <c r="K811" s="135">
        <v>99.749380000000002</v>
      </c>
      <c r="L811" s="135" t="s">
        <v>8708</v>
      </c>
      <c r="M811" s="136">
        <v>805</v>
      </c>
      <c r="N811" s="139">
        <v>45293.458333333328</v>
      </c>
    </row>
    <row r="812" spans="1:14" ht="20.25" customHeight="1">
      <c r="A812" s="136">
        <v>174</v>
      </c>
      <c r="B812" s="135" t="s">
        <v>8709</v>
      </c>
      <c r="C812" s="135" t="s">
        <v>8710</v>
      </c>
      <c r="D812" s="135" t="s">
        <v>6268</v>
      </c>
      <c r="E812" s="135" t="s">
        <v>5709</v>
      </c>
      <c r="F812" s="138">
        <v>485439000</v>
      </c>
      <c r="G812" s="135" t="s">
        <v>5527</v>
      </c>
      <c r="H812" s="177" t="s">
        <v>8711</v>
      </c>
      <c r="I812" s="135">
        <v>100.31301000000001</v>
      </c>
      <c r="J812" s="137" t="s">
        <v>8712</v>
      </c>
      <c r="K812" s="135">
        <v>100.31368000000001</v>
      </c>
      <c r="L812" s="135" t="s">
        <v>2872</v>
      </c>
      <c r="M812" s="136">
        <v>851</v>
      </c>
      <c r="N812" s="139">
        <v>45293.458333333328</v>
      </c>
    </row>
    <row r="813" spans="1:14" ht="20.25" customHeight="1">
      <c r="A813" s="136">
        <v>173</v>
      </c>
      <c r="B813" s="135" t="s">
        <v>8713</v>
      </c>
      <c r="C813" s="135" t="s">
        <v>8714</v>
      </c>
      <c r="D813" s="135" t="s">
        <v>5713</v>
      </c>
      <c r="E813" s="135" t="s">
        <v>5709</v>
      </c>
      <c r="F813" s="138">
        <v>445714000</v>
      </c>
      <c r="G813" s="135" t="s">
        <v>8715</v>
      </c>
      <c r="H813" s="177" t="s">
        <v>8716</v>
      </c>
      <c r="I813" s="135">
        <v>100.11624999999999</v>
      </c>
      <c r="J813" s="137" t="s">
        <v>8717</v>
      </c>
      <c r="K813" s="135">
        <v>100.11660000000001</v>
      </c>
      <c r="L813" s="135" t="s">
        <v>2757</v>
      </c>
      <c r="M813" s="136">
        <v>806</v>
      </c>
      <c r="N813" s="139">
        <v>45293.458333333328</v>
      </c>
    </row>
    <row r="814" spans="1:14" ht="20.25" customHeight="1">
      <c r="A814" s="136">
        <v>172</v>
      </c>
      <c r="B814" s="135" t="s">
        <v>8718</v>
      </c>
      <c r="C814" s="135" t="s">
        <v>8719</v>
      </c>
      <c r="D814" s="135" t="s">
        <v>5713</v>
      </c>
      <c r="E814" s="135" t="s">
        <v>5730</v>
      </c>
      <c r="F814" s="138">
        <v>502810000</v>
      </c>
      <c r="G814" s="135" t="s">
        <v>5524</v>
      </c>
      <c r="H814" s="177" t="s">
        <v>8720</v>
      </c>
      <c r="I814" s="135">
        <v>98.917509999999993</v>
      </c>
      <c r="J814" s="137" t="s">
        <v>8721</v>
      </c>
      <c r="K814" s="135">
        <v>100</v>
      </c>
      <c r="L814" s="135" t="s">
        <v>8722</v>
      </c>
      <c r="M814" s="136">
        <v>2</v>
      </c>
      <c r="N814" s="139">
        <v>45293.458333333328</v>
      </c>
    </row>
    <row r="815" spans="1:14" ht="20.25" customHeight="1">
      <c r="A815" s="136">
        <v>171</v>
      </c>
      <c r="B815" s="135" t="s">
        <v>8723</v>
      </c>
      <c r="C815" s="135" t="s">
        <v>8724</v>
      </c>
      <c r="D815" s="135" t="s">
        <v>5871</v>
      </c>
      <c r="E815" s="135" t="s">
        <v>5733</v>
      </c>
      <c r="F815" s="138">
        <v>482350000</v>
      </c>
      <c r="G815" s="135" t="s">
        <v>8725</v>
      </c>
      <c r="H815" s="177" t="s">
        <v>8726</v>
      </c>
      <c r="I815" s="135">
        <v>100.01000999999999</v>
      </c>
      <c r="J815" s="137" t="s">
        <v>8727</v>
      </c>
      <c r="K815" s="135">
        <v>100.01033</v>
      </c>
      <c r="L815" s="135" t="s">
        <v>8728</v>
      </c>
      <c r="M815" s="136" t="s">
        <v>8729</v>
      </c>
      <c r="N815" s="139">
        <v>45289.541666666672</v>
      </c>
    </row>
    <row r="816" spans="1:14" ht="20.25" customHeight="1">
      <c r="A816" s="136">
        <v>170</v>
      </c>
      <c r="B816" s="135" t="s">
        <v>8730</v>
      </c>
      <c r="C816" s="135" t="s">
        <v>8731</v>
      </c>
      <c r="D816" s="135" t="s">
        <v>6987</v>
      </c>
      <c r="E816" s="135" t="s">
        <v>5709</v>
      </c>
      <c r="F816" s="138">
        <v>478698000</v>
      </c>
      <c r="G816" s="135" t="s">
        <v>5820</v>
      </c>
      <c r="H816" s="177" t="s">
        <v>8732</v>
      </c>
      <c r="I816" s="135">
        <v>100.05368</v>
      </c>
      <c r="J816" s="137" t="s">
        <v>8733</v>
      </c>
      <c r="K816" s="135">
        <v>100.05728000000001</v>
      </c>
      <c r="L816" s="135" t="s">
        <v>7052</v>
      </c>
      <c r="M816" s="136">
        <v>166</v>
      </c>
      <c r="N816" s="139">
        <v>45289.423611111109</v>
      </c>
    </row>
    <row r="817" spans="1:14" ht="20.25" customHeight="1">
      <c r="A817" s="136">
        <v>169</v>
      </c>
      <c r="B817" s="135" t="s">
        <v>8734</v>
      </c>
      <c r="C817" s="135" t="s">
        <v>5630</v>
      </c>
      <c r="D817" s="135" t="s">
        <v>5713</v>
      </c>
      <c r="E817" s="135" t="s">
        <v>5709</v>
      </c>
      <c r="F817" s="138">
        <v>459366090</v>
      </c>
      <c r="G817" s="135" t="s">
        <v>5523</v>
      </c>
      <c r="H817" s="177" t="s">
        <v>8735</v>
      </c>
      <c r="I817" s="135">
        <v>101.06926</v>
      </c>
      <c r="J817" s="137" t="s">
        <v>8736</v>
      </c>
      <c r="K817" s="135">
        <v>101.07510000000001</v>
      </c>
      <c r="L817" s="135" t="s">
        <v>5596</v>
      </c>
      <c r="M817" s="136">
        <v>834</v>
      </c>
      <c r="N817" s="139">
        <v>45288.666666666672</v>
      </c>
    </row>
    <row r="818" spans="1:14" ht="20.25" customHeight="1">
      <c r="A818" s="136">
        <v>168</v>
      </c>
      <c r="B818" s="135" t="s">
        <v>8737</v>
      </c>
      <c r="C818" s="135" t="s">
        <v>5631</v>
      </c>
      <c r="D818" s="135" t="s">
        <v>5713</v>
      </c>
      <c r="E818" s="135" t="s">
        <v>5709</v>
      </c>
      <c r="F818" s="138">
        <v>445541000</v>
      </c>
      <c r="G818" s="135" t="s">
        <v>4990</v>
      </c>
      <c r="H818" s="177" t="s">
        <v>8738</v>
      </c>
      <c r="I818" s="135">
        <v>99.557760000000002</v>
      </c>
      <c r="J818" s="137" t="s">
        <v>8739</v>
      </c>
      <c r="K818" s="135">
        <v>99.558800000000005</v>
      </c>
      <c r="L818" s="135" t="s">
        <v>3919</v>
      </c>
      <c r="M818" s="136">
        <v>805</v>
      </c>
      <c r="N818" s="139">
        <v>45288.458333333328</v>
      </c>
    </row>
    <row r="819" spans="1:14" ht="20.25" customHeight="1">
      <c r="A819" s="136">
        <v>167</v>
      </c>
      <c r="B819" s="135" t="s">
        <v>8740</v>
      </c>
      <c r="C819" s="135" t="s">
        <v>5633</v>
      </c>
      <c r="D819" s="135" t="s">
        <v>5901</v>
      </c>
      <c r="E819" s="135" t="s">
        <v>5709</v>
      </c>
      <c r="F819" s="138">
        <v>547250000</v>
      </c>
      <c r="G819" s="135" t="s">
        <v>369</v>
      </c>
      <c r="H819" s="177" t="s">
        <v>8741</v>
      </c>
      <c r="I819" s="135">
        <v>101.06874999999999</v>
      </c>
      <c r="J819" s="137" t="s">
        <v>8742</v>
      </c>
      <c r="K819" s="135">
        <v>101.07216</v>
      </c>
      <c r="L819" s="135" t="s">
        <v>1527</v>
      </c>
      <c r="M819" s="136" t="s">
        <v>8659</v>
      </c>
      <c r="N819" s="139">
        <v>45288.458333333328</v>
      </c>
    </row>
    <row r="820" spans="1:14" ht="20.25" customHeight="1">
      <c r="A820" s="136">
        <v>166</v>
      </c>
      <c r="B820" s="135" t="s">
        <v>8743</v>
      </c>
      <c r="C820" s="135" t="s">
        <v>5632</v>
      </c>
      <c r="D820" s="135" t="s">
        <v>5901</v>
      </c>
      <c r="E820" s="135" t="s">
        <v>5730</v>
      </c>
      <c r="F820" s="138"/>
      <c r="G820" s="135" t="s">
        <v>5521</v>
      </c>
      <c r="H820" s="177" t="s">
        <v>8744</v>
      </c>
      <c r="I820" s="135"/>
      <c r="J820" s="137" t="s">
        <v>8745</v>
      </c>
      <c r="K820" s="135"/>
      <c r="L820" s="135" t="s">
        <v>8746</v>
      </c>
      <c r="M820" s="136">
        <v>12</v>
      </c>
      <c r="N820" s="139">
        <v>45288.458333333328</v>
      </c>
    </row>
    <row r="821" spans="1:14" ht="20.25" customHeight="1">
      <c r="A821" s="136">
        <v>165</v>
      </c>
      <c r="B821" s="135" t="s">
        <v>8747</v>
      </c>
      <c r="C821" s="135" t="s">
        <v>5634</v>
      </c>
      <c r="D821" s="135" t="s">
        <v>5901</v>
      </c>
      <c r="E821" s="135" t="s">
        <v>5709</v>
      </c>
      <c r="F821" s="138">
        <v>535229000</v>
      </c>
      <c r="G821" s="135" t="s">
        <v>5526</v>
      </c>
      <c r="H821" s="177" t="s">
        <v>8748</v>
      </c>
      <c r="I821" s="135">
        <v>99.177250000000001</v>
      </c>
      <c r="J821" s="137" t="s">
        <v>8749</v>
      </c>
      <c r="K821" s="135">
        <v>99.180400000000006</v>
      </c>
      <c r="L821" s="135" t="s">
        <v>1757</v>
      </c>
      <c r="M821" s="136" t="s">
        <v>6535</v>
      </c>
      <c r="N821" s="139">
        <v>45287.458333333328</v>
      </c>
    </row>
    <row r="822" spans="1:14" ht="20.25" customHeight="1">
      <c r="A822" s="136">
        <v>162</v>
      </c>
      <c r="B822" s="135" t="s">
        <v>8750</v>
      </c>
      <c r="C822" s="135" t="s">
        <v>5635</v>
      </c>
      <c r="D822" s="135" t="s">
        <v>6207</v>
      </c>
      <c r="E822" s="135" t="s">
        <v>5709</v>
      </c>
      <c r="F822" s="138">
        <v>491012000</v>
      </c>
      <c r="G822" s="135" t="s">
        <v>5525</v>
      </c>
      <c r="H822" s="177" t="s">
        <v>8751</v>
      </c>
      <c r="I822" s="135">
        <v>100.18625</v>
      </c>
      <c r="J822" s="137" t="s">
        <v>8752</v>
      </c>
      <c r="K822" s="135">
        <v>100.18849</v>
      </c>
      <c r="L822" s="135" t="s">
        <v>5595</v>
      </c>
      <c r="M822" s="136">
        <v>821</v>
      </c>
      <c r="N822" s="139">
        <v>45286.5</v>
      </c>
    </row>
    <row r="823" spans="1:14" ht="20.25" customHeight="1">
      <c r="A823" s="136">
        <v>161</v>
      </c>
      <c r="B823" s="135" t="s">
        <v>8753</v>
      </c>
      <c r="C823" s="135" t="s">
        <v>5636</v>
      </c>
      <c r="D823" s="135" t="s">
        <v>5713</v>
      </c>
      <c r="E823" s="135" t="s">
        <v>5709</v>
      </c>
      <c r="F823" s="138">
        <v>449842000</v>
      </c>
      <c r="G823" s="135" t="s">
        <v>624</v>
      </c>
      <c r="H823" s="177" t="s">
        <v>8754</v>
      </c>
      <c r="I823" s="135">
        <v>100.01976000000001</v>
      </c>
      <c r="J823" s="137" t="s">
        <v>8755</v>
      </c>
      <c r="K823" s="135">
        <v>100.01990000000001</v>
      </c>
      <c r="L823" s="135" t="s">
        <v>5594</v>
      </c>
      <c r="M823" s="136">
        <v>782</v>
      </c>
      <c r="N823" s="139">
        <v>45286.458333333328</v>
      </c>
    </row>
    <row r="824" spans="1:14" ht="20.25" customHeight="1">
      <c r="A824" s="136">
        <v>159</v>
      </c>
      <c r="B824" s="135" t="s">
        <v>8756</v>
      </c>
      <c r="C824" s="135" t="s">
        <v>8757</v>
      </c>
      <c r="D824" s="135" t="s">
        <v>5871</v>
      </c>
      <c r="E824" s="135" t="s">
        <v>5733</v>
      </c>
      <c r="F824" s="138"/>
      <c r="G824" s="135" t="s">
        <v>8758</v>
      </c>
      <c r="H824" s="177" t="s">
        <v>8759</v>
      </c>
      <c r="I824" s="135"/>
      <c r="J824" s="137" t="s">
        <v>8760</v>
      </c>
      <c r="K824" s="135"/>
      <c r="L824" s="135" t="s">
        <v>8761</v>
      </c>
      <c r="M824" s="136">
        <v>1</v>
      </c>
      <c r="N824" s="139">
        <v>45282.645833333328</v>
      </c>
    </row>
    <row r="825" spans="1:14" ht="20.25" customHeight="1">
      <c r="A825" s="136">
        <v>157</v>
      </c>
      <c r="B825" s="135" t="s">
        <v>8762</v>
      </c>
      <c r="C825" s="135" t="s">
        <v>8763</v>
      </c>
      <c r="D825" s="135" t="s">
        <v>5865</v>
      </c>
      <c r="E825" s="135" t="s">
        <v>5733</v>
      </c>
      <c r="F825" s="138">
        <v>512853600</v>
      </c>
      <c r="G825" s="135" t="s">
        <v>8764</v>
      </c>
      <c r="H825" s="177" t="s">
        <v>8765</v>
      </c>
      <c r="I825" s="135">
        <v>100.3385</v>
      </c>
      <c r="J825" s="137" t="s">
        <v>8766</v>
      </c>
      <c r="K825" s="135">
        <v>100</v>
      </c>
      <c r="L825" s="135" t="s">
        <v>8767</v>
      </c>
      <c r="M825" s="136">
        <v>6</v>
      </c>
      <c r="N825" s="139">
        <v>45281.541666666672</v>
      </c>
    </row>
    <row r="826" spans="1:14" ht="20.25" customHeight="1">
      <c r="A826" s="136">
        <v>155</v>
      </c>
      <c r="B826" s="135" t="s">
        <v>8768</v>
      </c>
      <c r="C826" s="135" t="s">
        <v>5637</v>
      </c>
      <c r="D826" s="135" t="s">
        <v>5713</v>
      </c>
      <c r="E826" s="135" t="s">
        <v>5709</v>
      </c>
      <c r="F826" s="138">
        <v>450318000</v>
      </c>
      <c r="G826" s="135" t="s">
        <v>367</v>
      </c>
      <c r="H826" s="177" t="s">
        <v>8769</v>
      </c>
      <c r="I826" s="135">
        <v>100.8365</v>
      </c>
      <c r="J826" s="137" t="s">
        <v>8770</v>
      </c>
      <c r="K826" s="135">
        <v>100.83880000000001</v>
      </c>
      <c r="L826" s="135" t="s">
        <v>5593</v>
      </c>
      <c r="M826" s="136">
        <v>796</v>
      </c>
      <c r="N826" s="139">
        <v>45280.458333333328</v>
      </c>
    </row>
    <row r="827" spans="1:14" ht="20.25" customHeight="1">
      <c r="A827" s="136">
        <v>154</v>
      </c>
      <c r="B827" s="135" t="s">
        <v>8771</v>
      </c>
      <c r="C827" s="135" t="s">
        <v>8772</v>
      </c>
      <c r="D827" s="135" t="s">
        <v>5871</v>
      </c>
      <c r="E827" s="135" t="s">
        <v>5709</v>
      </c>
      <c r="F827" s="138">
        <v>452050000</v>
      </c>
      <c r="G827" s="135" t="s">
        <v>8773</v>
      </c>
      <c r="H827" s="177" t="s">
        <v>8774</v>
      </c>
      <c r="I827" s="135">
        <v>100.87900999999999</v>
      </c>
      <c r="J827" s="137" t="s">
        <v>8775</v>
      </c>
      <c r="K827" s="135">
        <v>100.8858</v>
      </c>
      <c r="L827" s="135" t="s">
        <v>8776</v>
      </c>
      <c r="M827" s="136">
        <v>814</v>
      </c>
      <c r="N827" s="139">
        <v>45279.458333333328</v>
      </c>
    </row>
    <row r="828" spans="1:14" ht="20.25" customHeight="1">
      <c r="A828" s="136">
        <v>153</v>
      </c>
      <c r="B828" s="135" t="s">
        <v>8777</v>
      </c>
      <c r="C828" s="135" t="s">
        <v>8778</v>
      </c>
      <c r="D828" s="135" t="s">
        <v>5871</v>
      </c>
      <c r="E828" s="135" t="s">
        <v>5709</v>
      </c>
      <c r="F828" s="138">
        <v>447840000</v>
      </c>
      <c r="G828" s="135" t="s">
        <v>400</v>
      </c>
      <c r="H828" s="177" t="s">
        <v>8779</v>
      </c>
      <c r="I828" s="135">
        <v>100.36926</v>
      </c>
      <c r="J828" s="137" t="s">
        <v>8780</v>
      </c>
      <c r="K828" s="135">
        <v>100.3766</v>
      </c>
      <c r="L828" s="135" t="s">
        <v>8781</v>
      </c>
      <c r="M828" s="136">
        <v>820</v>
      </c>
      <c r="N828" s="139">
        <v>45279.416666666672</v>
      </c>
    </row>
    <row r="829" spans="1:14" ht="20.25" customHeight="1">
      <c r="A829" s="136">
        <v>151</v>
      </c>
      <c r="B829" s="135" t="s">
        <v>8782</v>
      </c>
      <c r="C829" s="135" t="s">
        <v>5638</v>
      </c>
      <c r="D829" s="135" t="s">
        <v>7263</v>
      </c>
      <c r="E829" s="135" t="s">
        <v>5709</v>
      </c>
      <c r="F829" s="138">
        <v>483520000</v>
      </c>
      <c r="G829" s="135" t="s">
        <v>373</v>
      </c>
      <c r="H829" s="177" t="s">
        <v>8783</v>
      </c>
      <c r="I829" s="135">
        <v>98.898259999999993</v>
      </c>
      <c r="J829" s="137" t="s">
        <v>8784</v>
      </c>
      <c r="K829" s="135">
        <v>98.900289999999998</v>
      </c>
      <c r="L829" s="135" t="s">
        <v>1630</v>
      </c>
      <c r="M829" s="136">
        <v>731</v>
      </c>
      <c r="N829" s="139">
        <v>45278.458333333328</v>
      </c>
    </row>
    <row r="830" spans="1:14" ht="20.25" customHeight="1">
      <c r="A830" s="136">
        <v>149</v>
      </c>
      <c r="B830" s="135" t="s">
        <v>8785</v>
      </c>
      <c r="C830" s="135" t="s">
        <v>5640</v>
      </c>
      <c r="D830" s="135" t="s">
        <v>8786</v>
      </c>
      <c r="E830" s="135" t="s">
        <v>5709</v>
      </c>
      <c r="F830" s="138">
        <v>442055000</v>
      </c>
      <c r="G830" s="135" t="s">
        <v>345</v>
      </c>
      <c r="H830" s="177" t="s">
        <v>8787</v>
      </c>
      <c r="I830" s="135">
        <v>100.105</v>
      </c>
      <c r="J830" s="137" t="s">
        <v>8788</v>
      </c>
      <c r="K830" s="135">
        <v>100.10639</v>
      </c>
      <c r="L830" s="135" t="s">
        <v>2760</v>
      </c>
      <c r="M830" s="136">
        <v>801</v>
      </c>
      <c r="N830" s="139">
        <v>45278.458333333328</v>
      </c>
    </row>
    <row r="831" spans="1:14" ht="20.25" customHeight="1">
      <c r="A831" s="136">
        <v>148</v>
      </c>
      <c r="B831" s="135" t="s">
        <v>8789</v>
      </c>
      <c r="C831" s="135" t="s">
        <v>5642</v>
      </c>
      <c r="D831" s="135" t="s">
        <v>6582</v>
      </c>
      <c r="E831" s="135" t="s">
        <v>5709</v>
      </c>
      <c r="F831" s="138">
        <v>480260000</v>
      </c>
      <c r="G831" s="135" t="s">
        <v>6178</v>
      </c>
      <c r="H831" s="177" t="s">
        <v>8790</v>
      </c>
      <c r="I831" s="135">
        <v>100.92700000000001</v>
      </c>
      <c r="J831" s="137" t="s">
        <v>8791</v>
      </c>
      <c r="K831" s="135">
        <v>100.92849</v>
      </c>
      <c r="L831" s="135" t="s">
        <v>3019</v>
      </c>
      <c r="M831" s="136">
        <v>813</v>
      </c>
      <c r="N831" s="139">
        <v>45278.458333333328</v>
      </c>
    </row>
    <row r="832" spans="1:14" ht="20.25" customHeight="1">
      <c r="A832" s="136">
        <v>147</v>
      </c>
      <c r="B832" s="135" t="s">
        <v>8792</v>
      </c>
      <c r="C832" s="135" t="s">
        <v>5641</v>
      </c>
      <c r="D832" s="135" t="s">
        <v>8793</v>
      </c>
      <c r="E832" s="135" t="s">
        <v>5709</v>
      </c>
      <c r="F832" s="138">
        <v>504020000</v>
      </c>
      <c r="G832" s="135" t="s">
        <v>6178</v>
      </c>
      <c r="H832" s="177" t="s">
        <v>8794</v>
      </c>
      <c r="I832" s="135">
        <v>100.15600000000001</v>
      </c>
      <c r="J832" s="137" t="s">
        <v>8795</v>
      </c>
      <c r="K832" s="135">
        <v>100.1601</v>
      </c>
      <c r="L832" s="135" t="s">
        <v>5591</v>
      </c>
      <c r="M832" s="136">
        <v>762</v>
      </c>
      <c r="N832" s="139">
        <v>45278.458333333328</v>
      </c>
    </row>
    <row r="833" spans="1:14" ht="20.25" customHeight="1">
      <c r="A833" s="136">
        <v>146</v>
      </c>
      <c r="B833" s="135" t="s">
        <v>8796</v>
      </c>
      <c r="C833" s="135" t="s">
        <v>5639</v>
      </c>
      <c r="D833" s="135" t="s">
        <v>5713</v>
      </c>
      <c r="E833" s="135" t="s">
        <v>5709</v>
      </c>
      <c r="F833" s="138">
        <v>522819000</v>
      </c>
      <c r="G833" s="135" t="s">
        <v>5522</v>
      </c>
      <c r="H833" s="177" t="s">
        <v>8797</v>
      </c>
      <c r="I833" s="135">
        <v>100.17749999999999</v>
      </c>
      <c r="J833" s="137" t="s">
        <v>8798</v>
      </c>
      <c r="K833" s="135">
        <v>100.1854</v>
      </c>
      <c r="L833" s="135" t="s">
        <v>5592</v>
      </c>
      <c r="M833" s="136">
        <v>756</v>
      </c>
      <c r="N833" s="139">
        <v>45278.458333333328</v>
      </c>
    </row>
    <row r="834" spans="1:14" ht="20.25" customHeight="1">
      <c r="A834" s="136">
        <v>144</v>
      </c>
      <c r="B834" s="135" t="s">
        <v>8799</v>
      </c>
      <c r="C834" s="135" t="s">
        <v>5643</v>
      </c>
      <c r="D834" s="135" t="s">
        <v>5713</v>
      </c>
      <c r="E834" s="135" t="s">
        <v>5709</v>
      </c>
      <c r="F834" s="138">
        <v>535622000</v>
      </c>
      <c r="G834" s="135" t="s">
        <v>5044</v>
      </c>
      <c r="H834" s="177" t="s">
        <v>8800</v>
      </c>
      <c r="I834" s="135">
        <v>98.612260000000006</v>
      </c>
      <c r="J834" s="137" t="s">
        <v>8801</v>
      </c>
      <c r="K834" s="135">
        <v>98.622839999999997</v>
      </c>
      <c r="L834" s="135" t="s">
        <v>1292</v>
      </c>
      <c r="M834" s="136">
        <v>772</v>
      </c>
      <c r="N834" s="139">
        <v>45275.5</v>
      </c>
    </row>
    <row r="835" spans="1:14" ht="20.25" customHeight="1">
      <c r="A835" s="136">
        <v>143</v>
      </c>
      <c r="B835" s="135" t="s">
        <v>8802</v>
      </c>
      <c r="C835" s="135" t="s">
        <v>5644</v>
      </c>
      <c r="D835" s="135" t="s">
        <v>6207</v>
      </c>
      <c r="E835" s="135" t="s">
        <v>5709</v>
      </c>
      <c r="F835" s="138">
        <v>461571000</v>
      </c>
      <c r="G835" s="135" t="s">
        <v>364</v>
      </c>
      <c r="H835" s="177" t="s">
        <v>8803</v>
      </c>
      <c r="I835" s="135">
        <v>99.899010000000004</v>
      </c>
      <c r="J835" s="137" t="s">
        <v>8804</v>
      </c>
      <c r="K835" s="135">
        <v>99.899540000000002</v>
      </c>
      <c r="L835" s="135" t="s">
        <v>1424</v>
      </c>
      <c r="M835" s="136">
        <v>799</v>
      </c>
      <c r="N835" s="139">
        <v>45275.458333333328</v>
      </c>
    </row>
    <row r="836" spans="1:14" ht="20.25" customHeight="1">
      <c r="A836" s="136">
        <v>140</v>
      </c>
      <c r="B836" s="135" t="s">
        <v>8805</v>
      </c>
      <c r="C836" s="135" t="s">
        <v>5645</v>
      </c>
      <c r="D836" s="135" t="s">
        <v>5713</v>
      </c>
      <c r="E836" s="135" t="s">
        <v>5709</v>
      </c>
      <c r="F836" s="138">
        <v>457226017</v>
      </c>
      <c r="G836" s="135" t="s">
        <v>5520</v>
      </c>
      <c r="H836" s="177" t="s">
        <v>8806</v>
      </c>
      <c r="I836" s="135">
        <v>99.019750000000002</v>
      </c>
      <c r="J836" s="137" t="s">
        <v>8807</v>
      </c>
      <c r="K836" s="135">
        <v>99.022999999999996</v>
      </c>
      <c r="L836" s="135" t="s">
        <v>5590</v>
      </c>
      <c r="M836" s="136">
        <v>798</v>
      </c>
      <c r="N836" s="139">
        <v>45274.458333333328</v>
      </c>
    </row>
    <row r="837" spans="1:14" ht="20.25" customHeight="1">
      <c r="A837" s="136">
        <v>139</v>
      </c>
      <c r="B837" s="135" t="s">
        <v>8808</v>
      </c>
      <c r="C837" s="135" t="s">
        <v>5646</v>
      </c>
      <c r="D837" s="135" t="s">
        <v>5901</v>
      </c>
      <c r="E837" s="135" t="s">
        <v>5709</v>
      </c>
      <c r="F837" s="138">
        <v>492000000</v>
      </c>
      <c r="G837" s="135" t="s">
        <v>353</v>
      </c>
      <c r="H837" s="177" t="s">
        <v>8809</v>
      </c>
      <c r="I837" s="135">
        <v>101.57125000000001</v>
      </c>
      <c r="J837" s="137" t="s">
        <v>8810</v>
      </c>
      <c r="K837" s="135">
        <v>101.57980000000001</v>
      </c>
      <c r="L837" s="135" t="s">
        <v>5647</v>
      </c>
      <c r="M837" s="136" t="s">
        <v>8811</v>
      </c>
      <c r="N837" s="139">
        <v>45273.625</v>
      </c>
    </row>
    <row r="838" spans="1:14" ht="20.25" customHeight="1">
      <c r="A838" s="136">
        <v>136</v>
      </c>
      <c r="B838" s="135" t="s">
        <v>8812</v>
      </c>
      <c r="C838" s="135" t="s">
        <v>5648</v>
      </c>
      <c r="D838" s="135" t="s">
        <v>6339</v>
      </c>
      <c r="E838" s="135" t="s">
        <v>5709</v>
      </c>
      <c r="F838" s="138">
        <v>531340000</v>
      </c>
      <c r="G838" s="135" t="s">
        <v>507</v>
      </c>
      <c r="H838" s="177" t="s">
        <v>8813</v>
      </c>
      <c r="I838" s="135">
        <v>99.149510000000006</v>
      </c>
      <c r="J838" s="137" t="s">
        <v>8814</v>
      </c>
      <c r="K838" s="135">
        <v>99.150270000000006</v>
      </c>
      <c r="L838" s="135" t="s">
        <v>1830</v>
      </c>
      <c r="M838" s="136" t="s">
        <v>6105</v>
      </c>
      <c r="N838" s="139">
        <v>45272.631944444453</v>
      </c>
    </row>
    <row r="839" spans="1:14" ht="20.25" customHeight="1">
      <c r="A839" s="136">
        <v>135</v>
      </c>
      <c r="B839" s="135" t="s">
        <v>8815</v>
      </c>
      <c r="C839" s="135" t="s">
        <v>5652</v>
      </c>
      <c r="D839" s="135" t="s">
        <v>8816</v>
      </c>
      <c r="E839" s="135" t="s">
        <v>5709</v>
      </c>
      <c r="F839" s="138">
        <v>506446000</v>
      </c>
      <c r="G839" s="135" t="s">
        <v>345</v>
      </c>
      <c r="H839" s="177" t="s">
        <v>8817</v>
      </c>
      <c r="I839" s="135">
        <v>99.891999999999996</v>
      </c>
      <c r="J839" s="137" t="s">
        <v>8818</v>
      </c>
      <c r="K839" s="135">
        <v>99.89479</v>
      </c>
      <c r="L839" s="135" t="s">
        <v>2816</v>
      </c>
      <c r="M839" s="136">
        <v>888</v>
      </c>
      <c r="N839" s="139">
        <v>45272.604166666672</v>
      </c>
    </row>
    <row r="840" spans="1:14" ht="20.25" customHeight="1">
      <c r="A840" s="136">
        <v>133</v>
      </c>
      <c r="B840" s="135" t="s">
        <v>8819</v>
      </c>
      <c r="C840" s="135" t="s">
        <v>5649</v>
      </c>
      <c r="D840" s="135" t="s">
        <v>6556</v>
      </c>
      <c r="E840" s="135" t="s">
        <v>5709</v>
      </c>
      <c r="F840" s="138">
        <v>502113000</v>
      </c>
      <c r="G840" s="135" t="s">
        <v>379</v>
      </c>
      <c r="H840" s="177" t="s">
        <v>8820</v>
      </c>
      <c r="I840" s="135">
        <v>99.963509999999999</v>
      </c>
      <c r="J840" s="137" t="s">
        <v>8821</v>
      </c>
      <c r="K840" s="135">
        <v>99.964479999999995</v>
      </c>
      <c r="L840" s="135" t="s">
        <v>5589</v>
      </c>
      <c r="M840" s="136">
        <v>822</v>
      </c>
      <c r="N840" s="139">
        <v>45272.604166666672</v>
      </c>
    </row>
    <row r="841" spans="1:14" ht="20.25" customHeight="1">
      <c r="A841" s="136">
        <v>131</v>
      </c>
      <c r="B841" s="135" t="s">
        <v>8822</v>
      </c>
      <c r="C841" s="135" t="s">
        <v>5651</v>
      </c>
      <c r="D841" s="135" t="s">
        <v>5901</v>
      </c>
      <c r="E841" s="135" t="s">
        <v>5709</v>
      </c>
      <c r="F841" s="138">
        <v>447084000</v>
      </c>
      <c r="G841" s="135" t="s">
        <v>481</v>
      </c>
      <c r="H841" s="177" t="s">
        <v>8823</v>
      </c>
      <c r="I841" s="135">
        <v>99.575010000000006</v>
      </c>
      <c r="J841" s="137" t="s">
        <v>8824</v>
      </c>
      <c r="K841" s="135">
        <v>99.575959999999995</v>
      </c>
      <c r="L841" s="135" t="s">
        <v>1288</v>
      </c>
      <c r="M841" s="136" t="s">
        <v>8825</v>
      </c>
      <c r="N841" s="139">
        <v>45272.604166666672</v>
      </c>
    </row>
    <row r="842" spans="1:14" ht="20.25" customHeight="1">
      <c r="A842" s="136">
        <v>130</v>
      </c>
      <c r="B842" s="135" t="s">
        <v>8826</v>
      </c>
      <c r="C842" s="135" t="s">
        <v>5650</v>
      </c>
      <c r="D842" s="135" t="s">
        <v>8827</v>
      </c>
      <c r="E842" s="135" t="s">
        <v>5709</v>
      </c>
      <c r="F842" s="138">
        <v>472343000</v>
      </c>
      <c r="G842" s="135" t="s">
        <v>379</v>
      </c>
      <c r="H842" s="177" t="s">
        <v>8828</v>
      </c>
      <c r="I842" s="135">
        <v>98.838009999999997</v>
      </c>
      <c r="J842" s="137" t="s">
        <v>8829</v>
      </c>
      <c r="K842" s="135">
        <v>98.842489999999998</v>
      </c>
      <c r="L842" s="135" t="s">
        <v>5588</v>
      </c>
      <c r="M842" s="136">
        <v>794</v>
      </c>
      <c r="N842" s="139">
        <v>45272.604166666672</v>
      </c>
    </row>
    <row r="843" spans="1:14" ht="20.25" customHeight="1">
      <c r="A843" s="136">
        <v>129</v>
      </c>
      <c r="B843" s="135" t="s">
        <v>8830</v>
      </c>
      <c r="C843" s="135" t="s">
        <v>5653</v>
      </c>
      <c r="D843" s="135" t="s">
        <v>8831</v>
      </c>
      <c r="E843" s="135" t="s">
        <v>5709</v>
      </c>
      <c r="F843" s="138">
        <v>526727000</v>
      </c>
      <c r="G843" s="135" t="s">
        <v>550</v>
      </c>
      <c r="H843" s="177" t="s">
        <v>8832</v>
      </c>
      <c r="I843" s="135">
        <v>99.934250000000006</v>
      </c>
      <c r="J843" s="137" t="s">
        <v>8833</v>
      </c>
      <c r="K843" s="135">
        <v>99.934299999999993</v>
      </c>
      <c r="L843" s="135" t="s">
        <v>5654</v>
      </c>
      <c r="M843" s="136">
        <v>841</v>
      </c>
      <c r="N843" s="139">
        <v>45271.541666666672</v>
      </c>
    </row>
    <row r="844" spans="1:14" ht="20.25" customHeight="1">
      <c r="A844" s="136">
        <v>127</v>
      </c>
      <c r="B844" s="135" t="s">
        <v>8834</v>
      </c>
      <c r="C844" s="135" t="s">
        <v>5657</v>
      </c>
      <c r="D844" s="135" t="s">
        <v>5713</v>
      </c>
      <c r="E844" s="135" t="s">
        <v>5709</v>
      </c>
      <c r="F844" s="138">
        <v>542067000</v>
      </c>
      <c r="G844" s="135" t="s">
        <v>476</v>
      </c>
      <c r="H844" s="177" t="s">
        <v>8835</v>
      </c>
      <c r="I844" s="135">
        <v>99.413499999999999</v>
      </c>
      <c r="J844" s="137" t="s">
        <v>8836</v>
      </c>
      <c r="K844" s="135">
        <v>99.418130000000005</v>
      </c>
      <c r="L844" s="135" t="s">
        <v>5587</v>
      </c>
      <c r="M844" s="136">
        <v>827</v>
      </c>
      <c r="N844" s="139">
        <v>45271.458333333328</v>
      </c>
    </row>
    <row r="845" spans="1:14" ht="20.25" customHeight="1">
      <c r="A845" s="136">
        <v>126</v>
      </c>
      <c r="B845" s="135" t="s">
        <v>8837</v>
      </c>
      <c r="C845" s="135" t="s">
        <v>5658</v>
      </c>
      <c r="D845" s="135" t="s">
        <v>5901</v>
      </c>
      <c r="E845" s="135" t="s">
        <v>5709</v>
      </c>
      <c r="F845" s="138">
        <v>528246000</v>
      </c>
      <c r="G845" s="135" t="s">
        <v>5519</v>
      </c>
      <c r="H845" s="177" t="s">
        <v>8838</v>
      </c>
      <c r="I845" s="135">
        <v>98.375249999999994</v>
      </c>
      <c r="J845" s="137" t="s">
        <v>8839</v>
      </c>
      <c r="K845" s="135">
        <v>98.387299999999996</v>
      </c>
      <c r="L845" s="135" t="s">
        <v>5659</v>
      </c>
      <c r="M845" s="136" t="s">
        <v>8840</v>
      </c>
      <c r="N845" s="139">
        <v>45271.458333333328</v>
      </c>
    </row>
    <row r="846" spans="1:14" ht="20.25" customHeight="1">
      <c r="A846" s="136">
        <v>125</v>
      </c>
      <c r="B846" s="135" t="s">
        <v>8841</v>
      </c>
      <c r="C846" s="135" t="s">
        <v>5655</v>
      </c>
      <c r="D846" s="135" t="s">
        <v>6390</v>
      </c>
      <c r="E846" s="135" t="s">
        <v>5709</v>
      </c>
      <c r="F846" s="138">
        <v>535077000</v>
      </c>
      <c r="G846" s="135" t="s">
        <v>414</v>
      </c>
      <c r="H846" s="177" t="s">
        <v>8842</v>
      </c>
      <c r="I846" s="135">
        <v>100.51900000000001</v>
      </c>
      <c r="J846" s="137" t="s">
        <v>8843</v>
      </c>
      <c r="K846" s="135">
        <v>100.52305</v>
      </c>
      <c r="L846" s="135" t="s">
        <v>5656</v>
      </c>
      <c r="M846" s="136">
        <v>949</v>
      </c>
      <c r="N846" s="139">
        <v>45271.458333333328</v>
      </c>
    </row>
    <row r="847" spans="1:14" ht="20.25" customHeight="1">
      <c r="A847" s="136">
        <v>124</v>
      </c>
      <c r="B847" s="135" t="s">
        <v>8844</v>
      </c>
      <c r="C847" s="135" t="s">
        <v>8845</v>
      </c>
      <c r="D847" s="135" t="s">
        <v>5901</v>
      </c>
      <c r="E847" s="135" t="s">
        <v>5709</v>
      </c>
      <c r="F847" s="138">
        <v>527854000</v>
      </c>
      <c r="G847" s="135" t="s">
        <v>8846</v>
      </c>
      <c r="H847" s="177" t="s">
        <v>8847</v>
      </c>
      <c r="I847" s="135">
        <v>99.886499999999998</v>
      </c>
      <c r="J847" s="137" t="s">
        <v>8848</v>
      </c>
      <c r="K847" s="135">
        <v>99.887619999999998</v>
      </c>
      <c r="L847" s="135" t="s">
        <v>8849</v>
      </c>
      <c r="M847" s="136" t="s">
        <v>8850</v>
      </c>
      <c r="N847" s="139">
        <v>45268.583333333328</v>
      </c>
    </row>
    <row r="848" spans="1:14" ht="20.25" customHeight="1">
      <c r="A848" s="136">
        <v>120</v>
      </c>
      <c r="B848" s="135" t="s">
        <v>8851</v>
      </c>
      <c r="C848" s="135" t="s">
        <v>2731</v>
      </c>
      <c r="D848" s="135" t="s">
        <v>6690</v>
      </c>
      <c r="E848" s="135" t="s">
        <v>5709</v>
      </c>
      <c r="F848" s="138">
        <v>460679000</v>
      </c>
      <c r="G848" s="135" t="s">
        <v>456</v>
      </c>
      <c r="H848" s="177" t="s">
        <v>8852</v>
      </c>
      <c r="I848" s="135">
        <v>100.01975</v>
      </c>
      <c r="J848" s="137" t="s">
        <v>8853</v>
      </c>
      <c r="K848" s="135">
        <v>100.02</v>
      </c>
      <c r="L848" s="135" t="s">
        <v>2733</v>
      </c>
      <c r="M848" s="136" t="s">
        <v>8854</v>
      </c>
      <c r="N848" s="139">
        <v>45267.458333333328</v>
      </c>
    </row>
    <row r="849" spans="1:14" ht="20.25" customHeight="1">
      <c r="A849" s="136">
        <v>119</v>
      </c>
      <c r="B849" s="135" t="s">
        <v>8855</v>
      </c>
      <c r="C849" s="135" t="s">
        <v>2761</v>
      </c>
      <c r="D849" s="135" t="s">
        <v>5901</v>
      </c>
      <c r="E849" s="135" t="s">
        <v>5709</v>
      </c>
      <c r="F849" s="138">
        <v>511000000</v>
      </c>
      <c r="G849" s="135" t="s">
        <v>5516</v>
      </c>
      <c r="H849" s="177" t="s">
        <v>8856</v>
      </c>
      <c r="I849" s="135">
        <v>99.558760000000007</v>
      </c>
      <c r="J849" s="137" t="s">
        <v>8857</v>
      </c>
      <c r="K849" s="135">
        <v>99.55959</v>
      </c>
      <c r="L849" s="135" t="s">
        <v>2764</v>
      </c>
      <c r="M849" s="136" t="s">
        <v>8858</v>
      </c>
      <c r="N849" s="139">
        <v>45266.666666666672</v>
      </c>
    </row>
    <row r="850" spans="1:14" ht="20.25" customHeight="1">
      <c r="A850" s="136">
        <v>115</v>
      </c>
      <c r="B850" s="135" t="s">
        <v>8859</v>
      </c>
      <c r="C850" s="135" t="s">
        <v>1329</v>
      </c>
      <c r="D850" s="135" t="s">
        <v>5901</v>
      </c>
      <c r="E850" s="135" t="s">
        <v>5709</v>
      </c>
      <c r="F850" s="138">
        <v>444822000</v>
      </c>
      <c r="G850" s="135" t="s">
        <v>5518</v>
      </c>
      <c r="H850" s="177" t="s">
        <v>8860</v>
      </c>
      <c r="I850" s="135">
        <v>100.02551</v>
      </c>
      <c r="J850" s="137" t="s">
        <v>8861</v>
      </c>
      <c r="K850" s="135">
        <v>100.02656</v>
      </c>
      <c r="L850" s="135" t="s">
        <v>1332</v>
      </c>
      <c r="M850" s="136" t="s">
        <v>8862</v>
      </c>
      <c r="N850" s="139">
        <v>45266.458333333328</v>
      </c>
    </row>
    <row r="851" spans="1:14" ht="20.25" customHeight="1">
      <c r="A851" s="136">
        <v>114</v>
      </c>
      <c r="B851" s="135" t="s">
        <v>8863</v>
      </c>
      <c r="C851" s="135" t="s">
        <v>2782</v>
      </c>
      <c r="D851" s="135" t="s">
        <v>8864</v>
      </c>
      <c r="E851" s="135" t="s">
        <v>5709</v>
      </c>
      <c r="F851" s="138">
        <v>454651000</v>
      </c>
      <c r="G851" s="135" t="s">
        <v>343</v>
      </c>
      <c r="H851" s="177" t="s">
        <v>8865</v>
      </c>
      <c r="I851" s="135">
        <v>99.695760000000007</v>
      </c>
      <c r="J851" s="137" t="s">
        <v>8866</v>
      </c>
      <c r="K851" s="135">
        <v>99.699449999999999</v>
      </c>
      <c r="L851" s="135" t="s">
        <v>2784</v>
      </c>
      <c r="M851" s="136">
        <v>921</v>
      </c>
      <c r="N851" s="139">
        <v>45266.458333333328</v>
      </c>
    </row>
    <row r="852" spans="1:14" ht="20.25" customHeight="1">
      <c r="A852" s="136">
        <v>113</v>
      </c>
      <c r="B852" s="135" t="s">
        <v>8867</v>
      </c>
      <c r="C852" s="135" t="s">
        <v>1323</v>
      </c>
      <c r="D852" s="135" t="s">
        <v>8868</v>
      </c>
      <c r="E852" s="135" t="s">
        <v>5709</v>
      </c>
      <c r="F852" s="138">
        <v>449106000</v>
      </c>
      <c r="G852" s="135" t="s">
        <v>481</v>
      </c>
      <c r="H852" s="177" t="s">
        <v>8869</v>
      </c>
      <c r="I852" s="135">
        <v>100.92026</v>
      </c>
      <c r="J852" s="137" t="s">
        <v>8870</v>
      </c>
      <c r="K852" s="135">
        <v>100.95429</v>
      </c>
      <c r="L852" s="135" t="s">
        <v>1325</v>
      </c>
      <c r="M852" s="136">
        <v>219</v>
      </c>
      <c r="N852" s="139">
        <v>45266.458333333328</v>
      </c>
    </row>
    <row r="853" spans="1:14" ht="20.25" customHeight="1">
      <c r="A853" s="136">
        <v>112</v>
      </c>
      <c r="B853" s="135" t="s">
        <v>8871</v>
      </c>
      <c r="C853" s="135" t="s">
        <v>2772</v>
      </c>
      <c r="D853" s="135" t="s">
        <v>5901</v>
      </c>
      <c r="E853" s="135" t="s">
        <v>5709</v>
      </c>
      <c r="F853" s="138">
        <v>521582000</v>
      </c>
      <c r="G853" s="135" t="s">
        <v>5517</v>
      </c>
      <c r="H853" s="177" t="s">
        <v>8872</v>
      </c>
      <c r="I853" s="135">
        <v>98.138999999999996</v>
      </c>
      <c r="J853" s="137" t="s">
        <v>8873</v>
      </c>
      <c r="K853" s="135">
        <v>98.173389999999998</v>
      </c>
      <c r="L853" s="135" t="s">
        <v>2775</v>
      </c>
      <c r="M853" s="136" t="s">
        <v>8874</v>
      </c>
      <c r="N853" s="139">
        <v>45266.458333333328</v>
      </c>
    </row>
    <row r="854" spans="1:14" ht="20.25" customHeight="1">
      <c r="A854" s="136">
        <v>103</v>
      </c>
      <c r="B854" s="135" t="s">
        <v>8875</v>
      </c>
      <c r="C854" s="135" t="s">
        <v>8876</v>
      </c>
      <c r="D854" s="135" t="s">
        <v>7073</v>
      </c>
      <c r="E854" s="135" t="s">
        <v>5709</v>
      </c>
      <c r="F854" s="138">
        <v>486230000</v>
      </c>
      <c r="G854" s="135" t="s">
        <v>373</v>
      </c>
      <c r="H854" s="177" t="s">
        <v>8877</v>
      </c>
      <c r="I854" s="135">
        <v>99.831999999999994</v>
      </c>
      <c r="J854" s="137" t="s">
        <v>8878</v>
      </c>
      <c r="K854" s="135">
        <v>99.835639999999998</v>
      </c>
      <c r="L854" s="135" t="s">
        <v>5776</v>
      </c>
      <c r="M854" s="136">
        <v>367</v>
      </c>
      <c r="N854" s="139">
        <v>45265.458333333328</v>
      </c>
    </row>
    <row r="855" spans="1:14" ht="20.25" customHeight="1">
      <c r="A855" s="136">
        <v>102</v>
      </c>
      <c r="B855" s="135" t="s">
        <v>8879</v>
      </c>
      <c r="C855" s="135" t="s">
        <v>1333</v>
      </c>
      <c r="D855" s="135" t="s">
        <v>6102</v>
      </c>
      <c r="E855" s="135" t="s">
        <v>5709</v>
      </c>
      <c r="F855" s="138">
        <v>480844000</v>
      </c>
      <c r="G855" s="135" t="s">
        <v>550</v>
      </c>
      <c r="H855" s="177" t="s">
        <v>8880</v>
      </c>
      <c r="I855" s="135">
        <v>100.61400999999999</v>
      </c>
      <c r="J855" s="137" t="s">
        <v>8881</v>
      </c>
      <c r="K855" s="135">
        <v>100.61501</v>
      </c>
      <c r="L855" s="135" t="s">
        <v>1335</v>
      </c>
      <c r="M855" s="136" t="s">
        <v>6888</v>
      </c>
      <c r="N855" s="139">
        <v>45265.458333333328</v>
      </c>
    </row>
    <row r="856" spans="1:14" ht="20.25" customHeight="1">
      <c r="A856" s="136">
        <v>100</v>
      </c>
      <c r="B856" s="135" t="s">
        <v>8882</v>
      </c>
      <c r="C856" s="135" t="s">
        <v>2802</v>
      </c>
      <c r="D856" s="135" t="s">
        <v>5713</v>
      </c>
      <c r="E856" s="135" t="s">
        <v>5709</v>
      </c>
      <c r="F856" s="138">
        <v>456071000</v>
      </c>
      <c r="G856" s="135" t="s">
        <v>313</v>
      </c>
      <c r="H856" s="177" t="s">
        <v>8883</v>
      </c>
      <c r="I856" s="135">
        <v>99.844499999999996</v>
      </c>
      <c r="J856" s="137" t="s">
        <v>8884</v>
      </c>
      <c r="K856" s="135">
        <v>99.848489999999998</v>
      </c>
      <c r="L856" s="135" t="s">
        <v>2804</v>
      </c>
      <c r="M856" s="136">
        <v>778</v>
      </c>
      <c r="N856" s="139">
        <v>45265.458333333328</v>
      </c>
    </row>
    <row r="857" spans="1:14" ht="20.25" customHeight="1">
      <c r="A857" s="136">
        <v>98</v>
      </c>
      <c r="B857" s="135" t="s">
        <v>8885</v>
      </c>
      <c r="C857" s="135" t="s">
        <v>2814</v>
      </c>
      <c r="D857" s="135" t="s">
        <v>6292</v>
      </c>
      <c r="E857" s="135" t="s">
        <v>5709</v>
      </c>
      <c r="F857" s="138">
        <v>464897000</v>
      </c>
      <c r="G857" s="135" t="s">
        <v>481</v>
      </c>
      <c r="H857" s="177" t="s">
        <v>8886</v>
      </c>
      <c r="I857" s="135">
        <v>99.282749999999993</v>
      </c>
      <c r="J857" s="137" t="s">
        <v>8887</v>
      </c>
      <c r="K857" s="135">
        <v>99.291780000000003</v>
      </c>
      <c r="L857" s="135" t="s">
        <v>2816</v>
      </c>
      <c r="M857" s="136">
        <v>799</v>
      </c>
      <c r="N857" s="139">
        <v>45264.479166666672</v>
      </c>
    </row>
    <row r="858" spans="1:14" ht="20.25" customHeight="1">
      <c r="A858" s="136">
        <v>97</v>
      </c>
      <c r="B858" s="135" t="s">
        <v>8888</v>
      </c>
      <c r="C858" s="135" t="s">
        <v>2847</v>
      </c>
      <c r="D858" s="135" t="s">
        <v>5901</v>
      </c>
      <c r="E858" s="135" t="s">
        <v>5709</v>
      </c>
      <c r="F858" s="138">
        <v>492978000</v>
      </c>
      <c r="G858" s="135" t="s">
        <v>479</v>
      </c>
      <c r="H858" s="177" t="s">
        <v>8889</v>
      </c>
      <c r="I858" s="135">
        <v>100.17376</v>
      </c>
      <c r="J858" s="137" t="s">
        <v>8890</v>
      </c>
      <c r="K858" s="135">
        <v>100.17614</v>
      </c>
      <c r="L858" s="135" t="s">
        <v>2849</v>
      </c>
      <c r="M858" s="136" t="s">
        <v>5904</v>
      </c>
      <c r="N858" s="139">
        <v>45264.458333333328</v>
      </c>
    </row>
    <row r="859" spans="1:14" ht="20.25" customHeight="1">
      <c r="A859" s="136">
        <v>96</v>
      </c>
      <c r="B859" s="135" t="s">
        <v>8891</v>
      </c>
      <c r="C859" s="135" t="s">
        <v>1345</v>
      </c>
      <c r="D859" s="135" t="s">
        <v>5901</v>
      </c>
      <c r="E859" s="135" t="s">
        <v>5709</v>
      </c>
      <c r="F859" s="138">
        <v>444180000</v>
      </c>
      <c r="G859" s="135" t="s">
        <v>440</v>
      </c>
      <c r="H859" s="177" t="s">
        <v>8892</v>
      </c>
      <c r="I859" s="135">
        <v>100.91701</v>
      </c>
      <c r="J859" s="137" t="s">
        <v>8893</v>
      </c>
      <c r="K859" s="135">
        <v>100.93276</v>
      </c>
      <c r="L859" s="135" t="s">
        <v>1347</v>
      </c>
      <c r="M859" s="136" t="s">
        <v>8894</v>
      </c>
      <c r="N859" s="139">
        <v>45264.458333333328</v>
      </c>
    </row>
    <row r="860" spans="1:14" ht="20.25" customHeight="1">
      <c r="A860" s="136">
        <v>92</v>
      </c>
      <c r="B860" s="135" t="s">
        <v>8895</v>
      </c>
      <c r="C860" s="135" t="s">
        <v>5660</v>
      </c>
      <c r="D860" s="135" t="s">
        <v>6582</v>
      </c>
      <c r="E860" s="135" t="s">
        <v>5709</v>
      </c>
      <c r="F860" s="138">
        <v>470478000</v>
      </c>
      <c r="G860" s="135" t="s">
        <v>343</v>
      </c>
      <c r="H860" s="177" t="s">
        <v>8896</v>
      </c>
      <c r="I860" s="135">
        <v>100.14749999999999</v>
      </c>
      <c r="J860" s="137" t="s">
        <v>8897</v>
      </c>
      <c r="K860" s="135">
        <v>100.14858</v>
      </c>
      <c r="L860" s="135" t="s">
        <v>5468</v>
      </c>
      <c r="M860" s="136">
        <v>708</v>
      </c>
      <c r="N860" s="139">
        <v>45260.5625</v>
      </c>
    </row>
    <row r="861" spans="1:14" ht="20.25" customHeight="1">
      <c r="A861" s="136">
        <v>87</v>
      </c>
      <c r="B861" s="135" t="s">
        <v>8898</v>
      </c>
      <c r="C861" s="135" t="s">
        <v>5661</v>
      </c>
      <c r="D861" s="135" t="s">
        <v>5901</v>
      </c>
      <c r="E861" s="135" t="s">
        <v>5709</v>
      </c>
      <c r="F861" s="138">
        <v>524975000</v>
      </c>
      <c r="G861" s="135" t="s">
        <v>550</v>
      </c>
      <c r="H861" s="177" t="s">
        <v>8899</v>
      </c>
      <c r="I861" s="135">
        <v>99.899010000000004</v>
      </c>
      <c r="J861" s="137" t="s">
        <v>8900</v>
      </c>
      <c r="K861" s="135">
        <v>99.900790000000001</v>
      </c>
      <c r="L861" s="135" t="s">
        <v>5662</v>
      </c>
      <c r="M861" s="136" t="s">
        <v>8901</v>
      </c>
      <c r="N861" s="139">
        <v>45259.458333333328</v>
      </c>
    </row>
    <row r="862" spans="1:14" ht="20.25" customHeight="1">
      <c r="A862" s="136">
        <v>76</v>
      </c>
      <c r="B862" s="135" t="s">
        <v>8902</v>
      </c>
      <c r="C862" s="135" t="s">
        <v>5670</v>
      </c>
      <c r="D862" s="135" t="s">
        <v>7769</v>
      </c>
      <c r="E862" s="135" t="s">
        <v>5709</v>
      </c>
      <c r="F862" s="138">
        <v>546321000</v>
      </c>
      <c r="G862" s="135" t="s">
        <v>422</v>
      </c>
      <c r="H862" s="177" t="s">
        <v>8903</v>
      </c>
      <c r="I862" s="135">
        <v>101.336</v>
      </c>
      <c r="J862" s="137" t="s">
        <v>8904</v>
      </c>
      <c r="K862" s="135">
        <v>101.34665</v>
      </c>
      <c r="L862" s="135" t="s">
        <v>5671</v>
      </c>
      <c r="M862" s="136" t="s">
        <v>8905</v>
      </c>
      <c r="N862" s="139">
        <v>45258.458333333328</v>
      </c>
    </row>
    <row r="863" spans="1:14" ht="20.25" customHeight="1">
      <c r="A863" s="136">
        <v>74</v>
      </c>
      <c r="B863" s="135" t="s">
        <v>8906</v>
      </c>
      <c r="C863" s="135" t="s">
        <v>5664</v>
      </c>
      <c r="D863" s="135" t="s">
        <v>5901</v>
      </c>
      <c r="E863" s="135" t="s">
        <v>5709</v>
      </c>
      <c r="F863" s="138">
        <v>490469000</v>
      </c>
      <c r="G863" s="135" t="s">
        <v>422</v>
      </c>
      <c r="H863" s="177" t="s">
        <v>8907</v>
      </c>
      <c r="I863" s="135">
        <v>99.475999999999999</v>
      </c>
      <c r="J863" s="137" t="s">
        <v>8908</v>
      </c>
      <c r="K863" s="135">
        <v>99.477890000000002</v>
      </c>
      <c r="L863" s="135" t="s">
        <v>5665</v>
      </c>
      <c r="M863" s="136" t="s">
        <v>8909</v>
      </c>
      <c r="N863" s="139">
        <v>45258.458333333328</v>
      </c>
    </row>
    <row r="864" spans="1:14" ht="20.25" customHeight="1">
      <c r="A864" s="136">
        <v>73</v>
      </c>
      <c r="B864" s="135" t="s">
        <v>8910</v>
      </c>
      <c r="C864" s="135" t="s">
        <v>5668</v>
      </c>
      <c r="D864" s="135" t="s">
        <v>7162</v>
      </c>
      <c r="E864" s="135" t="s">
        <v>5709</v>
      </c>
      <c r="F864" s="138">
        <v>538215000</v>
      </c>
      <c r="G864" s="135" t="s">
        <v>624</v>
      </c>
      <c r="H864" s="177" t="s">
        <v>8911</v>
      </c>
      <c r="I864" s="135">
        <v>100.283</v>
      </c>
      <c r="J864" s="137" t="s">
        <v>8912</v>
      </c>
      <c r="K864" s="135">
        <v>100.28649</v>
      </c>
      <c r="L864" s="135" t="s">
        <v>5669</v>
      </c>
      <c r="M864" s="136">
        <v>807</v>
      </c>
      <c r="N864" s="139">
        <v>45258.458333333328</v>
      </c>
    </row>
    <row r="865" spans="1:14" ht="20.25" customHeight="1">
      <c r="A865" s="136">
        <v>72</v>
      </c>
      <c r="B865" s="135" t="s">
        <v>8913</v>
      </c>
      <c r="C865" s="135" t="s">
        <v>5663</v>
      </c>
      <c r="D865" s="135" t="s">
        <v>5713</v>
      </c>
      <c r="E865" s="135" t="s">
        <v>5709</v>
      </c>
      <c r="F865" s="138">
        <v>444224000</v>
      </c>
      <c r="G865" s="135" t="s">
        <v>313</v>
      </c>
      <c r="H865" s="177" t="s">
        <v>8914</v>
      </c>
      <c r="I865" s="135">
        <v>101.25426</v>
      </c>
      <c r="J865" s="137" t="s">
        <v>8915</v>
      </c>
      <c r="K865" s="135">
        <v>101.25608</v>
      </c>
      <c r="L865" s="135" t="s">
        <v>2261</v>
      </c>
      <c r="M865" s="136">
        <v>798</v>
      </c>
      <c r="N865" s="139">
        <v>45258.458333333328</v>
      </c>
    </row>
    <row r="866" spans="1:14" ht="20.25" customHeight="1">
      <c r="A866" s="136">
        <v>71</v>
      </c>
      <c r="B866" s="135" t="s">
        <v>8916</v>
      </c>
      <c r="C866" s="135" t="s">
        <v>5666</v>
      </c>
      <c r="D866" s="135" t="s">
        <v>5901</v>
      </c>
      <c r="E866" s="135" t="s">
        <v>5709</v>
      </c>
      <c r="F866" s="138">
        <v>532631000</v>
      </c>
      <c r="G866" s="135" t="s">
        <v>456</v>
      </c>
      <c r="H866" s="177" t="s">
        <v>8917</v>
      </c>
      <c r="I866" s="135">
        <v>99.578249999999997</v>
      </c>
      <c r="J866" s="137" t="s">
        <v>8918</v>
      </c>
      <c r="K866" s="135">
        <v>99.578490000000002</v>
      </c>
      <c r="L866" s="135" t="s">
        <v>5667</v>
      </c>
      <c r="M866" s="136" t="s">
        <v>8919</v>
      </c>
      <c r="N866" s="139">
        <v>45258.458333333328</v>
      </c>
    </row>
    <row r="867" spans="1:14" ht="20.25" customHeight="1">
      <c r="A867" s="136">
        <v>68</v>
      </c>
      <c r="B867" s="135" t="s">
        <v>8920</v>
      </c>
      <c r="C867" s="135" t="s">
        <v>5672</v>
      </c>
      <c r="D867" s="135" t="s">
        <v>8921</v>
      </c>
      <c r="E867" s="135" t="s">
        <v>5709</v>
      </c>
      <c r="F867" s="138">
        <v>472980000</v>
      </c>
      <c r="G867" s="135" t="s">
        <v>481</v>
      </c>
      <c r="H867" s="177" t="s">
        <v>8922</v>
      </c>
      <c r="I867" s="135">
        <v>99.451009999999997</v>
      </c>
      <c r="J867" s="137" t="s">
        <v>8923</v>
      </c>
      <c r="K867" s="135">
        <v>99.457759999999993</v>
      </c>
      <c r="L867" s="135" t="s">
        <v>5673</v>
      </c>
      <c r="M867" s="136">
        <v>300</v>
      </c>
      <c r="N867" s="139">
        <v>45257.458333333328</v>
      </c>
    </row>
    <row r="868" spans="1:14" ht="20.25" customHeight="1">
      <c r="A868" s="136">
        <v>67</v>
      </c>
      <c r="B868" s="135" t="s">
        <v>8924</v>
      </c>
      <c r="C868" s="135" t="s">
        <v>5674</v>
      </c>
      <c r="D868" s="135" t="s">
        <v>5901</v>
      </c>
      <c r="E868" s="135" t="s">
        <v>5709</v>
      </c>
      <c r="F868" s="138">
        <v>486189000</v>
      </c>
      <c r="G868" s="135" t="s">
        <v>476</v>
      </c>
      <c r="H868" s="177" t="s">
        <v>8925</v>
      </c>
      <c r="I868" s="135">
        <v>99.720010000000002</v>
      </c>
      <c r="J868" s="137" t="s">
        <v>8926</v>
      </c>
      <c r="K868" s="135">
        <v>99.723489999999998</v>
      </c>
      <c r="L868" s="135" t="s">
        <v>5675</v>
      </c>
      <c r="M868" s="136" t="s">
        <v>8927</v>
      </c>
      <c r="N868" s="139">
        <v>45253.597916666673</v>
      </c>
    </row>
    <row r="869" spans="1:14" ht="20.25" customHeight="1">
      <c r="A869" s="136">
        <v>66</v>
      </c>
      <c r="B869" s="135" t="s">
        <v>8928</v>
      </c>
      <c r="C869" s="135" t="s">
        <v>5676</v>
      </c>
      <c r="D869" s="135" t="s">
        <v>5901</v>
      </c>
      <c r="E869" s="135" t="s">
        <v>5709</v>
      </c>
      <c r="F869" s="138">
        <v>471108000</v>
      </c>
      <c r="G869" s="135" t="s">
        <v>479</v>
      </c>
      <c r="H869" s="177" t="s">
        <v>8929</v>
      </c>
      <c r="I869" s="135">
        <v>100.40725999999999</v>
      </c>
      <c r="J869" s="137" t="s">
        <v>8930</v>
      </c>
      <c r="K869" s="135">
        <v>100.41063</v>
      </c>
      <c r="L869" s="135" t="s">
        <v>5677</v>
      </c>
      <c r="M869" s="136" t="s">
        <v>8840</v>
      </c>
      <c r="N869" s="139">
        <v>45253.597916666673</v>
      </c>
    </row>
    <row r="870" spans="1:14" ht="20.25" customHeight="1">
      <c r="A870" s="136">
        <v>65</v>
      </c>
      <c r="B870" s="135" t="s">
        <v>8931</v>
      </c>
      <c r="C870" s="135" t="s">
        <v>5678</v>
      </c>
      <c r="D870" s="135" t="s">
        <v>8932</v>
      </c>
      <c r="E870" s="135" t="s">
        <v>5709</v>
      </c>
      <c r="F870" s="138">
        <v>533125000</v>
      </c>
      <c r="G870" s="135" t="s">
        <v>345</v>
      </c>
      <c r="H870" s="177" t="s">
        <v>8933</v>
      </c>
      <c r="I870" s="135">
        <v>100.178</v>
      </c>
      <c r="J870" s="137" t="s">
        <v>8934</v>
      </c>
      <c r="K870" s="135">
        <v>100.182</v>
      </c>
      <c r="L870" s="135" t="s">
        <v>4373</v>
      </c>
      <c r="M870" s="136">
        <v>924</v>
      </c>
      <c r="N870" s="139">
        <v>45252.458333333328</v>
      </c>
    </row>
    <row r="871" spans="1:14" ht="20.25" customHeight="1">
      <c r="A871" s="136">
        <v>64</v>
      </c>
      <c r="B871" s="135" t="s">
        <v>8935</v>
      </c>
      <c r="C871" s="135" t="s">
        <v>5679</v>
      </c>
      <c r="D871" s="135" t="s">
        <v>5999</v>
      </c>
      <c r="E871" s="135" t="s">
        <v>5709</v>
      </c>
      <c r="F871" s="138">
        <v>464717000</v>
      </c>
      <c r="G871" s="135" t="s">
        <v>456</v>
      </c>
      <c r="H871" s="177" t="s">
        <v>8936</v>
      </c>
      <c r="I871" s="135">
        <v>100.00976</v>
      </c>
      <c r="J871" s="137" t="s">
        <v>8937</v>
      </c>
      <c r="K871" s="135">
        <v>100.01369</v>
      </c>
      <c r="L871" s="135" t="s">
        <v>5680</v>
      </c>
      <c r="M871" s="136">
        <v>598</v>
      </c>
      <c r="N871" s="139">
        <v>45251.458333333328</v>
      </c>
    </row>
    <row r="872" spans="1:14" ht="20.25" customHeight="1">
      <c r="A872" s="136">
        <v>62</v>
      </c>
      <c r="B872" s="135" t="s">
        <v>8938</v>
      </c>
      <c r="C872" s="135" t="s">
        <v>5681</v>
      </c>
      <c r="D872" s="135" t="s">
        <v>5901</v>
      </c>
      <c r="E872" s="135" t="s">
        <v>5709</v>
      </c>
      <c r="F872" s="138">
        <v>455326000</v>
      </c>
      <c r="G872" s="135" t="s">
        <v>481</v>
      </c>
      <c r="H872" s="177" t="s">
        <v>8939</v>
      </c>
      <c r="I872" s="135">
        <v>99.246759999999995</v>
      </c>
      <c r="J872" s="137" t="s">
        <v>8940</v>
      </c>
      <c r="K872" s="135">
        <v>99.249690000000001</v>
      </c>
      <c r="L872" s="135" t="s">
        <v>5682</v>
      </c>
      <c r="M872" s="136" t="s">
        <v>8840</v>
      </c>
      <c r="N872" s="139">
        <v>45250.465277777781</v>
      </c>
    </row>
    <row r="873" spans="1:14" ht="20.25" customHeight="1">
      <c r="A873" s="136">
        <v>58</v>
      </c>
      <c r="B873" s="135" t="s">
        <v>8941</v>
      </c>
      <c r="C873" s="135" t="s">
        <v>5685</v>
      </c>
      <c r="D873" s="135" t="s">
        <v>5901</v>
      </c>
      <c r="E873" s="135" t="s">
        <v>5709</v>
      </c>
      <c r="F873" s="138">
        <v>459210000</v>
      </c>
      <c r="G873" s="135" t="s">
        <v>479</v>
      </c>
      <c r="H873" s="177" t="s">
        <v>8942</v>
      </c>
      <c r="I873" s="135">
        <v>101.19551</v>
      </c>
      <c r="J873" s="137" t="s">
        <v>8943</v>
      </c>
      <c r="K873" s="135">
        <v>101.19889999999999</v>
      </c>
      <c r="L873" s="135" t="s">
        <v>5686</v>
      </c>
      <c r="M873" s="136" t="s">
        <v>8944</v>
      </c>
      <c r="N873" s="139">
        <v>45250.458333333328</v>
      </c>
    </row>
    <row r="874" spans="1:14" ht="20.25" customHeight="1">
      <c r="A874" s="136">
        <v>57</v>
      </c>
      <c r="B874" s="135" t="s">
        <v>8945</v>
      </c>
      <c r="C874" s="135" t="s">
        <v>5683</v>
      </c>
      <c r="D874" s="135" t="s">
        <v>5901</v>
      </c>
      <c r="E874" s="135" t="s">
        <v>5709</v>
      </c>
      <c r="F874" s="138">
        <v>461550000</v>
      </c>
      <c r="G874" s="135" t="s">
        <v>479</v>
      </c>
      <c r="H874" s="177" t="s">
        <v>8946</v>
      </c>
      <c r="I874" s="135">
        <v>99.557259999999999</v>
      </c>
      <c r="J874" s="137" t="s">
        <v>8947</v>
      </c>
      <c r="K874" s="135">
        <v>99.557289999999995</v>
      </c>
      <c r="L874" s="135" t="s">
        <v>5684</v>
      </c>
      <c r="M874" s="136" t="s">
        <v>8948</v>
      </c>
      <c r="N874" s="139">
        <v>45250.458333333328</v>
      </c>
    </row>
    <row r="875" spans="1:14" ht="20.25" customHeight="1">
      <c r="A875" s="136">
        <v>55</v>
      </c>
      <c r="B875" s="135" t="s">
        <v>8949</v>
      </c>
      <c r="C875" s="135" t="s">
        <v>5687</v>
      </c>
      <c r="D875" s="135" t="s">
        <v>5713</v>
      </c>
      <c r="E875" s="135" t="s">
        <v>5709</v>
      </c>
      <c r="F875" s="138">
        <v>462834000</v>
      </c>
      <c r="G875" s="135" t="s">
        <v>543</v>
      </c>
      <c r="H875" s="177" t="s">
        <v>8950</v>
      </c>
      <c r="I875" s="135">
        <v>99.784760000000006</v>
      </c>
      <c r="J875" s="137" t="s">
        <v>8951</v>
      </c>
      <c r="K875" s="135">
        <v>99.784800000000004</v>
      </c>
      <c r="L875" s="135" t="s">
        <v>5133</v>
      </c>
      <c r="M875" s="136">
        <v>792</v>
      </c>
      <c r="N875" s="139">
        <v>45247.458333333328</v>
      </c>
    </row>
    <row r="876" spans="1:14" ht="20.25" customHeight="1">
      <c r="A876" s="136">
        <v>53</v>
      </c>
      <c r="B876" s="135" t="s">
        <v>8952</v>
      </c>
      <c r="C876" s="135" t="s">
        <v>8953</v>
      </c>
      <c r="D876" s="135" t="s">
        <v>5871</v>
      </c>
      <c r="E876" s="135" t="s">
        <v>5730</v>
      </c>
      <c r="F876" s="138">
        <v>496320000</v>
      </c>
      <c r="G876" s="135" t="s">
        <v>5524</v>
      </c>
      <c r="H876" s="177" t="s">
        <v>8954</v>
      </c>
      <c r="I876" s="135">
        <v>98.979259999999996</v>
      </c>
      <c r="J876" s="137" t="s">
        <v>8955</v>
      </c>
      <c r="K876" s="135">
        <v>100</v>
      </c>
      <c r="L876" s="135" t="s">
        <v>8956</v>
      </c>
      <c r="M876" s="136">
        <v>7</v>
      </c>
      <c r="N876" s="139">
        <v>45247.458333333328</v>
      </c>
    </row>
    <row r="877" spans="1:14" ht="20.25" customHeight="1">
      <c r="A877" s="136">
        <v>45</v>
      </c>
      <c r="B877" s="135" t="s">
        <v>8957</v>
      </c>
      <c r="C877" s="135" t="s">
        <v>5688</v>
      </c>
      <c r="D877" s="135" t="s">
        <v>8958</v>
      </c>
      <c r="E877" s="135" t="s">
        <v>5709</v>
      </c>
      <c r="F877" s="138">
        <v>485548000</v>
      </c>
      <c r="G877" s="135" t="s">
        <v>5689</v>
      </c>
      <c r="H877" s="177" t="s">
        <v>8959</v>
      </c>
      <c r="I877" s="135">
        <v>99.468010000000007</v>
      </c>
      <c r="J877" s="137" t="s">
        <v>8960</v>
      </c>
      <c r="K877" s="135">
        <v>99.469099999999997</v>
      </c>
      <c r="L877" s="135" t="s">
        <v>5460</v>
      </c>
      <c r="M877" s="136">
        <v>779</v>
      </c>
      <c r="N877" s="139">
        <v>45236.625</v>
      </c>
    </row>
    <row r="878" spans="1:14" ht="20.25" customHeight="1">
      <c r="A878" s="136">
        <v>41</v>
      </c>
      <c r="B878" s="135" t="s">
        <v>8961</v>
      </c>
      <c r="C878" s="135" t="s">
        <v>5692</v>
      </c>
      <c r="D878" s="135" t="s">
        <v>8962</v>
      </c>
      <c r="E878" s="135" t="s">
        <v>5709</v>
      </c>
      <c r="F878" s="138">
        <v>448058000</v>
      </c>
      <c r="G878" s="135" t="s">
        <v>5502</v>
      </c>
      <c r="H878" s="177" t="s">
        <v>8963</v>
      </c>
      <c r="I878" s="135">
        <v>100.17126</v>
      </c>
      <c r="J878" s="137" t="s">
        <v>8964</v>
      </c>
      <c r="K878" s="135">
        <v>100.17650999999999</v>
      </c>
      <c r="L878" s="135" t="s">
        <v>1471</v>
      </c>
      <c r="M878" s="136">
        <v>465</v>
      </c>
      <c r="N878" s="139">
        <v>45232.458333333328</v>
      </c>
    </row>
    <row r="879" spans="1:14" ht="20.25" customHeight="1">
      <c r="A879" s="136">
        <v>39</v>
      </c>
      <c r="B879" s="135" t="s">
        <v>8965</v>
      </c>
      <c r="C879" s="135" t="s">
        <v>5693</v>
      </c>
      <c r="D879" s="135" t="s">
        <v>5901</v>
      </c>
      <c r="E879" s="135" t="s">
        <v>5709</v>
      </c>
      <c r="F879" s="138">
        <v>451847686</v>
      </c>
      <c r="G879" s="135" t="s">
        <v>464</v>
      </c>
      <c r="H879" s="177" t="s">
        <v>8966</v>
      </c>
      <c r="I879" s="135">
        <v>98.61251</v>
      </c>
      <c r="J879" s="137" t="s">
        <v>8967</v>
      </c>
      <c r="K879" s="135">
        <v>98.645619999999994</v>
      </c>
      <c r="L879" s="135" t="s">
        <v>5619</v>
      </c>
      <c r="M879" s="136" t="s">
        <v>6420</v>
      </c>
      <c r="N879" s="139">
        <v>45232.458333333328</v>
      </c>
    </row>
    <row r="880" spans="1:14" ht="20.25" customHeight="1">
      <c r="A880" s="136">
        <v>38</v>
      </c>
      <c r="B880" s="135" t="s">
        <v>8968</v>
      </c>
      <c r="C880" s="135" t="s">
        <v>5690</v>
      </c>
      <c r="D880" s="135" t="s">
        <v>6364</v>
      </c>
      <c r="E880" s="135" t="s">
        <v>5709</v>
      </c>
      <c r="F880" s="138">
        <v>459800000</v>
      </c>
      <c r="G880" s="135" t="s">
        <v>440</v>
      </c>
      <c r="H880" s="177" t="s">
        <v>8969</v>
      </c>
      <c r="I880" s="135">
        <v>100.74876</v>
      </c>
      <c r="J880" s="137" t="s">
        <v>8970</v>
      </c>
      <c r="K880" s="135">
        <v>100.74927</v>
      </c>
      <c r="L880" s="135" t="s">
        <v>5691</v>
      </c>
      <c r="M880" s="136" t="s">
        <v>8422</v>
      </c>
      <c r="N880" s="139">
        <v>45232.458333333328</v>
      </c>
    </row>
    <row r="881" spans="1:14" ht="20.25" customHeight="1">
      <c r="A881" s="136">
        <v>37</v>
      </c>
      <c r="B881" s="135" t="s">
        <v>8971</v>
      </c>
      <c r="C881" s="135" t="s">
        <v>5694</v>
      </c>
      <c r="D881" s="135" t="s">
        <v>8972</v>
      </c>
      <c r="E881" s="135" t="s">
        <v>5709</v>
      </c>
      <c r="F881" s="138">
        <v>500595000</v>
      </c>
      <c r="G881" s="135" t="s">
        <v>4814</v>
      </c>
      <c r="H881" s="177" t="s">
        <v>8973</v>
      </c>
      <c r="I881" s="135">
        <v>99.466750000000005</v>
      </c>
      <c r="J881" s="137" t="s">
        <v>8974</v>
      </c>
      <c r="K881" s="135">
        <v>99.467889999999997</v>
      </c>
      <c r="L881" s="135" t="s">
        <v>2804</v>
      </c>
      <c r="M881" s="136">
        <v>797</v>
      </c>
      <c r="N881" s="139">
        <v>45231.458333333328</v>
      </c>
    </row>
    <row r="882" spans="1:14" ht="20.25" customHeight="1">
      <c r="A882" s="136">
        <v>31</v>
      </c>
      <c r="B882" s="135" t="s">
        <v>8975</v>
      </c>
      <c r="C882" s="135" t="s">
        <v>8976</v>
      </c>
      <c r="D882" s="135" t="s">
        <v>5713</v>
      </c>
      <c r="E882" s="135" t="s">
        <v>5709</v>
      </c>
      <c r="F882" s="138">
        <v>452662745</v>
      </c>
      <c r="G882" s="135" t="s">
        <v>7316</v>
      </c>
      <c r="H882" s="177" t="s">
        <v>8977</v>
      </c>
      <c r="I882" s="135">
        <v>100.61978999999999</v>
      </c>
      <c r="J882" s="137" t="s">
        <v>8978</v>
      </c>
      <c r="K882" s="135">
        <v>100.6219</v>
      </c>
      <c r="L882" s="135" t="s">
        <v>8979</v>
      </c>
      <c r="M882" s="136">
        <v>535</v>
      </c>
      <c r="N882" s="139">
        <v>45224.4375</v>
      </c>
    </row>
    <row r="883" spans="1:14" ht="20.25" customHeight="1">
      <c r="A883" s="136">
        <v>27</v>
      </c>
      <c r="B883" s="135" t="s">
        <v>8980</v>
      </c>
      <c r="C883" s="135" t="s">
        <v>8981</v>
      </c>
      <c r="D883" s="135" t="s">
        <v>5713</v>
      </c>
      <c r="E883" s="135" t="s">
        <v>5709</v>
      </c>
      <c r="F883" s="138">
        <v>526776000</v>
      </c>
      <c r="G883" s="135" t="s">
        <v>5714</v>
      </c>
      <c r="H883" s="177" t="s">
        <v>8982</v>
      </c>
      <c r="I883" s="135">
        <v>100.4885</v>
      </c>
      <c r="J883" s="137" t="s">
        <v>8983</v>
      </c>
      <c r="K883" s="135">
        <v>100.49019</v>
      </c>
      <c r="L883" s="135" t="s">
        <v>1302</v>
      </c>
      <c r="M883" s="136">
        <v>784</v>
      </c>
      <c r="N883" s="139">
        <v>45223.458333333328</v>
      </c>
    </row>
    <row r="884" spans="1:14" ht="20.25" customHeight="1">
      <c r="A884" s="136">
        <v>25</v>
      </c>
      <c r="B884" s="135" t="s">
        <v>8984</v>
      </c>
      <c r="C884" s="135" t="s">
        <v>8985</v>
      </c>
      <c r="D884" s="135" t="s">
        <v>5713</v>
      </c>
      <c r="E884" s="135" t="s">
        <v>5709</v>
      </c>
      <c r="F884" s="138">
        <v>447260000</v>
      </c>
      <c r="G884" s="135" t="s">
        <v>328</v>
      </c>
      <c r="H884" s="177" t="s">
        <v>8986</v>
      </c>
      <c r="I884" s="135">
        <v>99.974010000000007</v>
      </c>
      <c r="J884" s="137" t="s">
        <v>8987</v>
      </c>
      <c r="K884" s="135">
        <v>99.977419999999995</v>
      </c>
      <c r="L884" s="135" t="s">
        <v>3110</v>
      </c>
      <c r="M884" s="136">
        <v>784</v>
      </c>
      <c r="N884" s="139">
        <v>45222.458333333328</v>
      </c>
    </row>
    <row r="885" spans="1:14" ht="20.25" customHeight="1">
      <c r="A885" s="136">
        <v>22</v>
      </c>
      <c r="B885" s="135" t="s">
        <v>8988</v>
      </c>
      <c r="C885" s="135" t="s">
        <v>8989</v>
      </c>
      <c r="D885" s="135" t="s">
        <v>6239</v>
      </c>
      <c r="E885" s="135" t="s">
        <v>5709</v>
      </c>
      <c r="F885" s="138">
        <v>531900000</v>
      </c>
      <c r="G885" s="135" t="s">
        <v>379</v>
      </c>
      <c r="H885" s="177" t="s">
        <v>8990</v>
      </c>
      <c r="I885" s="135">
        <v>99.03501</v>
      </c>
      <c r="J885" s="137" t="s">
        <v>8991</v>
      </c>
      <c r="K885" s="135">
        <v>99.038030000000006</v>
      </c>
      <c r="L885" s="135" t="s">
        <v>3061</v>
      </c>
      <c r="M885" s="136">
        <v>696</v>
      </c>
      <c r="N885" s="139">
        <v>45219.458333333328</v>
      </c>
    </row>
    <row r="886" spans="1:14" ht="20.25" customHeight="1">
      <c r="A886" s="136">
        <v>18</v>
      </c>
      <c r="B886" s="135" t="s">
        <v>8992</v>
      </c>
      <c r="C886" s="135" t="s">
        <v>8993</v>
      </c>
      <c r="D886" s="135" t="s">
        <v>6057</v>
      </c>
      <c r="E886" s="135" t="s">
        <v>5709</v>
      </c>
      <c r="F886" s="138">
        <v>460636000</v>
      </c>
      <c r="G886" s="135" t="s">
        <v>326</v>
      </c>
      <c r="H886" s="177" t="s">
        <v>8994</v>
      </c>
      <c r="I886" s="135">
        <v>100.21275</v>
      </c>
      <c r="J886" s="137" t="s">
        <v>8995</v>
      </c>
      <c r="K886" s="135">
        <v>100.21405</v>
      </c>
      <c r="L886" s="135" t="s">
        <v>2975</v>
      </c>
      <c r="M886" s="136">
        <v>229</v>
      </c>
      <c r="N886" s="139">
        <v>45217.541666666672</v>
      </c>
    </row>
    <row r="887" spans="1:14" ht="20.25" customHeight="1">
      <c r="A887" s="136">
        <v>17</v>
      </c>
      <c r="B887" s="135" t="s">
        <v>8996</v>
      </c>
      <c r="C887" s="135" t="s">
        <v>8997</v>
      </c>
      <c r="D887" s="135" t="s">
        <v>8998</v>
      </c>
      <c r="E887" s="135" t="s">
        <v>5709</v>
      </c>
      <c r="F887" s="138">
        <v>491622000</v>
      </c>
      <c r="G887" s="135" t="s">
        <v>479</v>
      </c>
      <c r="H887" s="177" t="s">
        <v>8999</v>
      </c>
      <c r="I887" s="135">
        <v>100.74326000000001</v>
      </c>
      <c r="J887" s="137" t="s">
        <v>9000</v>
      </c>
      <c r="K887" s="135">
        <v>100.7435</v>
      </c>
      <c r="L887" s="135" t="s">
        <v>5578</v>
      </c>
      <c r="M887" s="136">
        <v>996</v>
      </c>
      <c r="N887" s="139">
        <v>45217.458333333328</v>
      </c>
    </row>
    <row r="888" spans="1:14" ht="20.25" customHeight="1">
      <c r="A888" s="136">
        <v>14</v>
      </c>
      <c r="B888" s="135" t="s">
        <v>9001</v>
      </c>
      <c r="C888" s="135" t="s">
        <v>9002</v>
      </c>
      <c r="D888" s="135" t="s">
        <v>6057</v>
      </c>
      <c r="E888" s="135" t="s">
        <v>5709</v>
      </c>
      <c r="F888" s="138">
        <v>486541000</v>
      </c>
      <c r="G888" s="135" t="s">
        <v>326</v>
      </c>
      <c r="H888" s="177" t="s">
        <v>9003</v>
      </c>
      <c r="I888" s="135">
        <v>99.147499999999994</v>
      </c>
      <c r="J888" s="137" t="s">
        <v>9004</v>
      </c>
      <c r="K888" s="135">
        <v>99.154799999999994</v>
      </c>
      <c r="L888" s="135" t="s">
        <v>9005</v>
      </c>
      <c r="M888" s="136">
        <v>224</v>
      </c>
      <c r="N888" s="139">
        <v>45212.541666666672</v>
      </c>
    </row>
    <row r="889" spans="1:14" ht="20.25" customHeight="1">
      <c r="A889" s="136">
        <v>13</v>
      </c>
      <c r="B889" s="135" t="s">
        <v>9006</v>
      </c>
      <c r="C889" s="135" t="s">
        <v>9007</v>
      </c>
      <c r="D889" s="135" t="s">
        <v>9008</v>
      </c>
      <c r="E889" s="135" t="s">
        <v>5709</v>
      </c>
      <c r="F889" s="138">
        <v>440616000</v>
      </c>
      <c r="G889" s="135" t="s">
        <v>322</v>
      </c>
      <c r="H889" s="177" t="s">
        <v>9009</v>
      </c>
      <c r="I889" s="135">
        <v>100.34576</v>
      </c>
      <c r="J889" s="137" t="s">
        <v>9010</v>
      </c>
      <c r="K889" s="135">
        <v>100.34586</v>
      </c>
      <c r="L889" s="135" t="s">
        <v>4045</v>
      </c>
      <c r="M889" s="136">
        <v>760</v>
      </c>
      <c r="N889" s="139">
        <v>45211.458333333328</v>
      </c>
    </row>
    <row r="890" spans="1:14" ht="20.25" customHeight="1">
      <c r="A890" s="136">
        <v>10</v>
      </c>
      <c r="B890" s="135" t="s">
        <v>9011</v>
      </c>
      <c r="C890" s="135" t="s">
        <v>9012</v>
      </c>
      <c r="D890" s="135" t="s">
        <v>5901</v>
      </c>
      <c r="E890" s="135" t="s">
        <v>5709</v>
      </c>
      <c r="F890" s="138">
        <v>492253000</v>
      </c>
      <c r="G890" s="135" t="s">
        <v>9013</v>
      </c>
      <c r="H890" s="177" t="s">
        <v>9014</v>
      </c>
      <c r="I890" s="135">
        <v>99.693250000000006</v>
      </c>
      <c r="J890" s="137" t="s">
        <v>9015</v>
      </c>
      <c r="K890" s="135">
        <v>99.693839999999994</v>
      </c>
      <c r="L890" s="135" t="s">
        <v>3371</v>
      </c>
      <c r="M890" s="136" t="s">
        <v>9016</v>
      </c>
      <c r="N890" s="139">
        <v>45205.708333333328</v>
      </c>
    </row>
    <row r="891" spans="1:14" ht="20.25" customHeight="1">
      <c r="A891" s="136">
        <v>9</v>
      </c>
      <c r="B891" s="135" t="s">
        <v>9017</v>
      </c>
      <c r="C891" s="135" t="s">
        <v>9018</v>
      </c>
      <c r="D891" s="135" t="s">
        <v>6057</v>
      </c>
      <c r="E891" s="135" t="s">
        <v>5709</v>
      </c>
      <c r="F891" s="138">
        <v>478874000</v>
      </c>
      <c r="G891" s="135" t="s">
        <v>326</v>
      </c>
      <c r="H891" s="177" t="s">
        <v>9019</v>
      </c>
      <c r="I891" s="135">
        <v>99.690510000000003</v>
      </c>
      <c r="J891" s="137" t="s">
        <v>9020</v>
      </c>
      <c r="K891" s="135">
        <v>99.692869999999999</v>
      </c>
      <c r="L891" s="135" t="s">
        <v>3169</v>
      </c>
      <c r="M891" s="136">
        <v>211</v>
      </c>
      <c r="N891" s="139">
        <v>45205.541666666672</v>
      </c>
    </row>
    <row r="892" spans="1:14" ht="20.25" customHeight="1">
      <c r="A892" s="136">
        <v>2</v>
      </c>
      <c r="B892" s="135" t="s">
        <v>9021</v>
      </c>
      <c r="C892" s="135" t="s">
        <v>9022</v>
      </c>
      <c r="D892" s="135" t="s">
        <v>5713</v>
      </c>
      <c r="E892" s="135" t="s">
        <v>5709</v>
      </c>
      <c r="F892" s="138">
        <v>509771000</v>
      </c>
      <c r="G892" s="135" t="s">
        <v>5726</v>
      </c>
      <c r="H892" s="177" t="s">
        <v>9023</v>
      </c>
      <c r="I892" s="135">
        <v>99.882639999999995</v>
      </c>
      <c r="J892" s="137" t="s">
        <v>9024</v>
      </c>
      <c r="K892" s="135">
        <v>99.885890000000003</v>
      </c>
      <c r="L892" s="135" t="s">
        <v>8184</v>
      </c>
      <c r="M892" s="136">
        <v>606</v>
      </c>
      <c r="N892" s="139">
        <v>45204.4375</v>
      </c>
    </row>
    <row r="893" spans="1:14" ht="20.25" customHeight="1">
      <c r="A893" s="136">
        <v>1</v>
      </c>
      <c r="B893" s="135" t="s">
        <v>9025</v>
      </c>
      <c r="C893" s="135" t="s">
        <v>9026</v>
      </c>
      <c r="D893" s="135" t="s">
        <v>6566</v>
      </c>
      <c r="E893" s="135" t="s">
        <v>5709</v>
      </c>
      <c r="F893" s="138">
        <v>545281000</v>
      </c>
      <c r="G893" s="135" t="s">
        <v>9027</v>
      </c>
      <c r="H893" s="177" t="s">
        <v>9028</v>
      </c>
      <c r="I893" s="135">
        <v>99.805499999999995</v>
      </c>
      <c r="J893" s="137" t="s">
        <v>9029</v>
      </c>
      <c r="K893" s="135">
        <v>99.806600000000003</v>
      </c>
      <c r="L893" s="135" t="s">
        <v>5474</v>
      </c>
      <c r="M893" s="136" t="s">
        <v>8033</v>
      </c>
      <c r="N893" s="139">
        <v>45203.458333333328</v>
      </c>
    </row>
    <row r="894" spans="1:14" ht="20.25" customHeight="1">
      <c r="A894" s="191">
        <v>528</v>
      </c>
      <c r="B894" s="190" t="s">
        <v>13181</v>
      </c>
      <c r="C894" s="190" t="s">
        <v>13180</v>
      </c>
      <c r="D894" s="190" t="s">
        <v>5852</v>
      </c>
      <c r="E894" s="190" t="s">
        <v>5709</v>
      </c>
      <c r="F894" s="206">
        <v>250877000</v>
      </c>
      <c r="G894" s="190" t="s">
        <v>13058</v>
      </c>
      <c r="H894" s="205" t="s">
        <v>13249</v>
      </c>
      <c r="I894" s="190">
        <v>100.48300999999999</v>
      </c>
      <c r="J894" s="205" t="s">
        <v>13250</v>
      </c>
      <c r="K894" s="190">
        <v>10.074020000000001</v>
      </c>
      <c r="L894" s="190" t="s">
        <v>3449</v>
      </c>
      <c r="M894" s="191">
        <v>817</v>
      </c>
      <c r="N894" s="207">
        <v>45533.666666666672</v>
      </c>
    </row>
    <row r="895" spans="1:14" ht="20.25" customHeight="1">
      <c r="A895" s="191">
        <v>527</v>
      </c>
      <c r="B895" s="190" t="s">
        <v>13176</v>
      </c>
      <c r="C895" s="190" t="s">
        <v>13175</v>
      </c>
      <c r="D895" s="190" t="s">
        <v>6874</v>
      </c>
      <c r="E895" s="190" t="s">
        <v>5733</v>
      </c>
      <c r="F895" s="206">
        <v>219430000</v>
      </c>
      <c r="G895" s="190" t="s">
        <v>11365</v>
      </c>
      <c r="H895" s="205" t="s">
        <v>13251</v>
      </c>
      <c r="I895" s="190">
        <v>100.21250999999999</v>
      </c>
      <c r="J895" s="205" t="s">
        <v>13252</v>
      </c>
      <c r="K895" s="190">
        <v>100.21311</v>
      </c>
      <c r="L895" s="190" t="s">
        <v>13253</v>
      </c>
      <c r="M895" s="191" t="s">
        <v>13254</v>
      </c>
      <c r="N895" s="207">
        <v>45533.625</v>
      </c>
    </row>
    <row r="896" spans="1:14" ht="20.25" customHeight="1">
      <c r="A896" s="191">
        <v>526</v>
      </c>
      <c r="B896" s="190" t="s">
        <v>13164</v>
      </c>
      <c r="C896" s="190" t="s">
        <v>13163</v>
      </c>
      <c r="D896" s="190" t="s">
        <v>5713</v>
      </c>
      <c r="E896" s="190" t="s">
        <v>5709</v>
      </c>
      <c r="F896" s="206">
        <v>238138000</v>
      </c>
      <c r="G896" s="190" t="s">
        <v>367</v>
      </c>
      <c r="H896" s="205" t="s">
        <v>13255</v>
      </c>
      <c r="I896" s="190">
        <v>99.018020000000007</v>
      </c>
      <c r="J896" s="205" t="s">
        <v>13256</v>
      </c>
      <c r="K896" s="190">
        <v>99.031369999999995</v>
      </c>
      <c r="L896" s="190" t="s">
        <v>13257</v>
      </c>
      <c r="M896" s="191">
        <v>777</v>
      </c>
      <c r="N896" s="207">
        <v>45533.458333333328</v>
      </c>
    </row>
    <row r="897" spans="1:14" ht="20.25" customHeight="1">
      <c r="A897" s="191">
        <v>525</v>
      </c>
      <c r="B897" s="190" t="s">
        <v>13168</v>
      </c>
      <c r="C897" s="190" t="s">
        <v>13167</v>
      </c>
      <c r="D897" s="190" t="s">
        <v>5713</v>
      </c>
      <c r="E897" s="190" t="s">
        <v>5709</v>
      </c>
      <c r="F897" s="206">
        <v>1020492000</v>
      </c>
      <c r="G897" s="190" t="s">
        <v>309</v>
      </c>
      <c r="H897" s="205" t="s">
        <v>13258</v>
      </c>
      <c r="I897" s="190">
        <v>99.878249999999994</v>
      </c>
      <c r="J897" s="205" t="s">
        <v>13259</v>
      </c>
      <c r="K897" s="190">
        <v>99.878799999999998</v>
      </c>
      <c r="L897" s="190" t="s">
        <v>13260</v>
      </c>
      <c r="M897" s="191">
        <v>901</v>
      </c>
      <c r="N897" s="207">
        <v>45533.458333333328</v>
      </c>
    </row>
    <row r="898" spans="1:14" ht="20.25" customHeight="1">
      <c r="A898" s="191">
        <v>524</v>
      </c>
      <c r="B898" s="190" t="s">
        <v>13172</v>
      </c>
      <c r="C898" s="190" t="s">
        <v>13171</v>
      </c>
      <c r="D898" s="190" t="s">
        <v>6268</v>
      </c>
      <c r="E898" s="190" t="s">
        <v>5709</v>
      </c>
      <c r="F898" s="206">
        <v>119086000</v>
      </c>
      <c r="G898" s="190" t="s">
        <v>5715</v>
      </c>
      <c r="H898" s="205" t="s">
        <v>13261</v>
      </c>
      <c r="I898" s="190">
        <v>100.63229</v>
      </c>
      <c r="J898" s="205" t="s">
        <v>13262</v>
      </c>
      <c r="K898" s="190">
        <v>100.63459</v>
      </c>
      <c r="L898" s="190" t="s">
        <v>13263</v>
      </c>
      <c r="M898" s="191">
        <v>738</v>
      </c>
      <c r="N898" s="207">
        <v>45533.458333333328</v>
      </c>
    </row>
    <row r="899" spans="1:14" ht="20.25" customHeight="1">
      <c r="A899" s="191">
        <v>523</v>
      </c>
      <c r="B899" s="190" t="s">
        <v>13122</v>
      </c>
      <c r="C899" s="190" t="s">
        <v>13121</v>
      </c>
      <c r="D899" s="190" t="s">
        <v>5713</v>
      </c>
      <c r="E899" s="190" t="s">
        <v>5709</v>
      </c>
      <c r="F899" s="206">
        <v>1991161000</v>
      </c>
      <c r="G899" s="190" t="s">
        <v>367</v>
      </c>
      <c r="H899" s="205" t="s">
        <v>13264</v>
      </c>
      <c r="I899" s="190">
        <v>98.299499999999995</v>
      </c>
      <c r="J899" s="205" t="s">
        <v>13265</v>
      </c>
      <c r="K899" s="190">
        <v>98.301959999999994</v>
      </c>
      <c r="L899" s="190" t="s">
        <v>2751</v>
      </c>
      <c r="M899" s="191">
        <v>853</v>
      </c>
      <c r="N899" s="207">
        <v>45533.458333333328</v>
      </c>
    </row>
    <row r="900" spans="1:14" ht="20.25" customHeight="1">
      <c r="A900" s="191">
        <v>522</v>
      </c>
      <c r="B900" s="190" t="s">
        <v>13158</v>
      </c>
      <c r="C900" s="190" t="s">
        <v>13157</v>
      </c>
      <c r="D900" s="190" t="s">
        <v>7334</v>
      </c>
      <c r="E900" s="190" t="s">
        <v>5709</v>
      </c>
      <c r="F900" s="206">
        <v>820622000</v>
      </c>
      <c r="G900" s="190" t="s">
        <v>330</v>
      </c>
      <c r="H900" s="205" t="s">
        <v>13266</v>
      </c>
      <c r="I900" s="190">
        <v>99.85</v>
      </c>
      <c r="J900" s="205" t="s">
        <v>13267</v>
      </c>
      <c r="K900" s="190">
        <v>99.855199999999996</v>
      </c>
      <c r="L900" s="190" t="s">
        <v>13268</v>
      </c>
      <c r="M900" s="191">
        <v>571</v>
      </c>
      <c r="N900" s="207">
        <v>45532.458333333328</v>
      </c>
    </row>
    <row r="901" spans="1:14" ht="20.25" customHeight="1">
      <c r="A901" s="191">
        <v>521</v>
      </c>
      <c r="B901" s="190" t="s">
        <v>13162</v>
      </c>
      <c r="C901" s="190" t="s">
        <v>13161</v>
      </c>
      <c r="D901" s="190" t="s">
        <v>5713</v>
      </c>
      <c r="E901" s="190" t="s">
        <v>5709</v>
      </c>
      <c r="F901" s="206">
        <v>1705769000</v>
      </c>
      <c r="G901" s="190" t="s">
        <v>481</v>
      </c>
      <c r="H901" s="205" t="s">
        <v>13269</v>
      </c>
      <c r="I901" s="190">
        <v>100.2735</v>
      </c>
      <c r="J901" s="205" t="s">
        <v>13270</v>
      </c>
      <c r="K901" s="190">
        <v>100.27498</v>
      </c>
      <c r="L901" s="190" t="s">
        <v>1424</v>
      </c>
      <c r="M901" s="191">
        <v>833</v>
      </c>
      <c r="N901" s="207">
        <v>45532.458333333328</v>
      </c>
    </row>
    <row r="902" spans="1:14" ht="20.25" customHeight="1">
      <c r="A902" s="191">
        <v>520</v>
      </c>
      <c r="B902" s="190" t="s">
        <v>13154</v>
      </c>
      <c r="C902" s="190" t="s">
        <v>13153</v>
      </c>
      <c r="D902" s="190" t="s">
        <v>6278</v>
      </c>
      <c r="E902" s="190" t="s">
        <v>5733</v>
      </c>
      <c r="F902" s="206">
        <v>667091000</v>
      </c>
      <c r="G902" s="190" t="s">
        <v>343</v>
      </c>
      <c r="H902" s="205" t="s">
        <v>13271</v>
      </c>
      <c r="I902" s="190">
        <v>99.675749999999994</v>
      </c>
      <c r="J902" s="205" t="s">
        <v>13272</v>
      </c>
      <c r="K902" s="190">
        <v>99.67841</v>
      </c>
      <c r="L902" s="190" t="s">
        <v>13273</v>
      </c>
      <c r="M902" s="191" t="s">
        <v>13274</v>
      </c>
      <c r="N902" s="207">
        <v>45531.5625</v>
      </c>
    </row>
    <row r="903" spans="1:14" ht="20.25" customHeight="1">
      <c r="A903" s="191">
        <v>519</v>
      </c>
      <c r="B903" s="190" t="s">
        <v>13146</v>
      </c>
      <c r="C903" s="190" t="s">
        <v>13145</v>
      </c>
      <c r="D903" s="190" t="s">
        <v>5713</v>
      </c>
      <c r="E903" s="190" t="s">
        <v>5733</v>
      </c>
      <c r="F903" s="206">
        <v>322500000</v>
      </c>
      <c r="G903" s="190" t="s">
        <v>13147</v>
      </c>
      <c r="H903" s="205" t="s">
        <v>13275</v>
      </c>
      <c r="I903" s="190">
        <v>100.55475</v>
      </c>
      <c r="J903" s="205" t="s">
        <v>13276</v>
      </c>
      <c r="K903" s="190">
        <v>100.5553</v>
      </c>
      <c r="L903" s="190" t="s">
        <v>2888</v>
      </c>
      <c r="M903" s="191" t="s">
        <v>13277</v>
      </c>
      <c r="N903" s="207">
        <v>45531.458333333328</v>
      </c>
    </row>
    <row r="904" spans="1:14" ht="20.25" customHeight="1">
      <c r="A904" s="191">
        <v>518</v>
      </c>
      <c r="B904" s="190" t="s">
        <v>13150</v>
      </c>
      <c r="C904" s="190" t="s">
        <v>13149</v>
      </c>
      <c r="D904" s="190" t="s">
        <v>5713</v>
      </c>
      <c r="E904" s="190" t="s">
        <v>5709</v>
      </c>
      <c r="F904" s="206">
        <v>988323000</v>
      </c>
      <c r="G904" s="190" t="s">
        <v>6041</v>
      </c>
      <c r="H904" s="205" t="s">
        <v>13278</v>
      </c>
      <c r="I904" s="190">
        <v>100.67301999999999</v>
      </c>
      <c r="J904" s="205" t="s">
        <v>13279</v>
      </c>
      <c r="K904" s="190">
        <v>100.67789999999999</v>
      </c>
      <c r="L904" s="190" t="s">
        <v>13280</v>
      </c>
      <c r="M904" s="191">
        <v>709</v>
      </c>
      <c r="N904" s="207">
        <v>45531.458333333328</v>
      </c>
    </row>
    <row r="905" spans="1:14" ht="20.25" customHeight="1">
      <c r="A905" s="191">
        <v>517</v>
      </c>
      <c r="B905" s="190" t="s">
        <v>13281</v>
      </c>
      <c r="C905" s="190" t="s">
        <v>13282</v>
      </c>
      <c r="D905" s="190" t="s">
        <v>5713</v>
      </c>
      <c r="E905" s="190" t="s">
        <v>5709</v>
      </c>
      <c r="F905" s="206">
        <v>1220980000</v>
      </c>
      <c r="G905" s="190" t="s">
        <v>13091</v>
      </c>
      <c r="H905" s="205" t="s">
        <v>13283</v>
      </c>
      <c r="I905" s="190">
        <v>99.856750000000005</v>
      </c>
      <c r="J905" s="205" t="s">
        <v>13284</v>
      </c>
      <c r="K905" s="190">
        <v>99.859200000000001</v>
      </c>
      <c r="L905" s="190" t="s">
        <v>4134</v>
      </c>
      <c r="M905" s="191">
        <v>837</v>
      </c>
      <c r="N905" s="207">
        <v>45530.583333333328</v>
      </c>
    </row>
    <row r="906" spans="1:14" ht="20.25" customHeight="1">
      <c r="A906" s="191">
        <v>516</v>
      </c>
      <c r="B906" s="190" t="s">
        <v>13057</v>
      </c>
      <c r="C906" s="190" t="s">
        <v>13056</v>
      </c>
      <c r="D906" s="190" t="s">
        <v>5713</v>
      </c>
      <c r="E906" s="190" t="s">
        <v>5709</v>
      </c>
      <c r="F906" s="206">
        <v>250877000</v>
      </c>
      <c r="G906" s="190" t="s">
        <v>13058</v>
      </c>
      <c r="H906" s="205">
        <v>0</v>
      </c>
      <c r="I906" s="190">
        <v>100</v>
      </c>
      <c r="J906" s="205"/>
      <c r="K906" s="190"/>
      <c r="L906" s="190" t="s">
        <v>5838</v>
      </c>
      <c r="M906" s="191"/>
      <c r="N906" s="207">
        <v>45526.666666666672</v>
      </c>
    </row>
    <row r="907" spans="1:14" ht="20.25" customHeight="1">
      <c r="A907" s="191">
        <v>515</v>
      </c>
      <c r="B907" s="190" t="s">
        <v>13054</v>
      </c>
      <c r="C907" s="190" t="s">
        <v>12898</v>
      </c>
      <c r="D907" s="190" t="s">
        <v>12899</v>
      </c>
      <c r="E907" s="190" t="s">
        <v>5709</v>
      </c>
      <c r="F907" s="206">
        <v>830857000</v>
      </c>
      <c r="G907" s="190" t="s">
        <v>5714</v>
      </c>
      <c r="H907" s="205" t="s">
        <v>13285</v>
      </c>
      <c r="I907" s="190">
        <v>101.52549999999999</v>
      </c>
      <c r="J907" s="205" t="s">
        <v>13286</v>
      </c>
      <c r="K907" s="190">
        <v>101.55087</v>
      </c>
      <c r="L907" s="190" t="s">
        <v>2837</v>
      </c>
      <c r="M907" s="191">
        <v>868</v>
      </c>
      <c r="N907" s="207">
        <v>45526.625</v>
      </c>
    </row>
    <row r="908" spans="1:14" ht="20.25" customHeight="1">
      <c r="A908" s="191">
        <v>514</v>
      </c>
      <c r="B908" s="190" t="s">
        <v>13055</v>
      </c>
      <c r="C908" s="190" t="s">
        <v>12903</v>
      </c>
      <c r="D908" s="190" t="s">
        <v>12385</v>
      </c>
      <c r="E908" s="190" t="s">
        <v>5709</v>
      </c>
      <c r="F908" s="206">
        <v>592713000</v>
      </c>
      <c r="G908" s="190" t="s">
        <v>5714</v>
      </c>
      <c r="H908" s="205" t="s">
        <v>13287</v>
      </c>
      <c r="I908" s="190">
        <v>99.608249999999998</v>
      </c>
      <c r="J908" s="205" t="s">
        <v>13288</v>
      </c>
      <c r="K908" s="190">
        <v>99.610820000000004</v>
      </c>
      <c r="L908" s="190" t="s">
        <v>13289</v>
      </c>
      <c r="M908" s="191">
        <v>864</v>
      </c>
      <c r="N908" s="207">
        <v>45526.625</v>
      </c>
    </row>
    <row r="909" spans="1:14" ht="20.25" customHeight="1">
      <c r="A909" s="191">
        <v>513</v>
      </c>
      <c r="B909" s="190" t="s">
        <v>13036</v>
      </c>
      <c r="C909" s="190" t="s">
        <v>13035</v>
      </c>
      <c r="D909" s="190" t="s">
        <v>5713</v>
      </c>
      <c r="E909" s="190" t="s">
        <v>5709</v>
      </c>
      <c r="F909" s="206">
        <v>1637074000</v>
      </c>
      <c r="G909" s="190" t="s">
        <v>350</v>
      </c>
      <c r="H909" s="205" t="s">
        <v>13290</v>
      </c>
      <c r="I909" s="190">
        <v>99.511499999999998</v>
      </c>
      <c r="J909" s="205" t="s">
        <v>13291</v>
      </c>
      <c r="K909" s="190">
        <v>99.516189999999995</v>
      </c>
      <c r="L909" s="190" t="s">
        <v>13292</v>
      </c>
      <c r="M909" s="191">
        <v>842</v>
      </c>
      <c r="N909" s="207">
        <v>45526.458333333328</v>
      </c>
    </row>
    <row r="910" spans="1:14" ht="20.25" customHeight="1">
      <c r="A910" s="191">
        <v>512</v>
      </c>
      <c r="B910" s="190" t="s">
        <v>12888</v>
      </c>
      <c r="C910" s="190" t="s">
        <v>12887</v>
      </c>
      <c r="D910" s="190" t="s">
        <v>5713</v>
      </c>
      <c r="E910" s="190" t="s">
        <v>5709</v>
      </c>
      <c r="F910" s="206">
        <v>580000000</v>
      </c>
      <c r="G910" s="190" t="s">
        <v>12889</v>
      </c>
      <c r="H910" s="205" t="s">
        <v>13293</v>
      </c>
      <c r="I910" s="190">
        <v>99.400999999999996</v>
      </c>
      <c r="J910" s="205" t="s">
        <v>13294</v>
      </c>
      <c r="K910" s="190">
        <v>100.0226</v>
      </c>
      <c r="L910" s="190" t="s">
        <v>1274</v>
      </c>
      <c r="M910" s="191">
        <v>216</v>
      </c>
      <c r="N910" s="207">
        <v>45526.458333333328</v>
      </c>
    </row>
    <row r="911" spans="1:14" ht="20.25" customHeight="1">
      <c r="A911" s="191">
        <v>511</v>
      </c>
      <c r="B911" s="190" t="s">
        <v>12894</v>
      </c>
      <c r="C911" s="190" t="s">
        <v>12893</v>
      </c>
      <c r="D911" s="190" t="s">
        <v>5763</v>
      </c>
      <c r="E911" s="190" t="s">
        <v>5711</v>
      </c>
      <c r="F911" s="206">
        <v>3296064000</v>
      </c>
      <c r="G911" s="190" t="s">
        <v>326</v>
      </c>
      <c r="H911" s="205" t="s">
        <v>13295</v>
      </c>
      <c r="I911" s="190">
        <v>100.93725000000001</v>
      </c>
      <c r="J911" s="205" t="s">
        <v>13296</v>
      </c>
      <c r="K911" s="190">
        <v>100.99299999999999</v>
      </c>
      <c r="L911" s="190" t="s">
        <v>13297</v>
      </c>
      <c r="M911" s="191">
        <v>227</v>
      </c>
      <c r="N911" s="207">
        <v>45526.458333333328</v>
      </c>
    </row>
    <row r="912" spans="1:14" ht="20.25" customHeight="1">
      <c r="A912" s="191">
        <v>510</v>
      </c>
      <c r="B912" s="190" t="s">
        <v>12897</v>
      </c>
      <c r="C912" s="190" t="s">
        <v>12896</v>
      </c>
      <c r="D912" s="190" t="s">
        <v>5763</v>
      </c>
      <c r="E912" s="190" t="s">
        <v>5711</v>
      </c>
      <c r="F912" s="206">
        <v>3260060000</v>
      </c>
      <c r="G912" s="190" t="s">
        <v>326</v>
      </c>
      <c r="H912" s="205" t="s">
        <v>13298</v>
      </c>
      <c r="I912" s="190">
        <v>100.90075</v>
      </c>
      <c r="J912" s="205" t="s">
        <v>13299</v>
      </c>
      <c r="K912" s="190">
        <v>100.9058</v>
      </c>
      <c r="L912" s="190" t="s">
        <v>13300</v>
      </c>
      <c r="M912" s="191">
        <v>227</v>
      </c>
      <c r="N912" s="207">
        <v>45526.458333333328</v>
      </c>
    </row>
    <row r="913" spans="1:14" ht="20.25" customHeight="1">
      <c r="A913" s="191">
        <v>509</v>
      </c>
      <c r="B913" s="190" t="s">
        <v>13027</v>
      </c>
      <c r="C913" s="190" t="s">
        <v>13026</v>
      </c>
      <c r="D913" s="190" t="s">
        <v>13028</v>
      </c>
      <c r="E913" s="190" t="s">
        <v>5709</v>
      </c>
      <c r="F913" s="206">
        <v>1391951000</v>
      </c>
      <c r="G913" s="190" t="s">
        <v>5749</v>
      </c>
      <c r="H913" s="205" t="s">
        <v>13301</v>
      </c>
      <c r="I913" s="190">
        <v>99.930580000000006</v>
      </c>
      <c r="J913" s="205" t="s">
        <v>13302</v>
      </c>
      <c r="K913" s="190">
        <v>99.931290000000004</v>
      </c>
      <c r="L913" s="190" t="s">
        <v>3968</v>
      </c>
      <c r="M913" s="191">
        <v>668</v>
      </c>
      <c r="N913" s="207">
        <v>45526.4375</v>
      </c>
    </row>
    <row r="914" spans="1:14" ht="20.25" customHeight="1">
      <c r="A914" s="191">
        <v>508</v>
      </c>
      <c r="B914" s="190" t="s">
        <v>12999</v>
      </c>
      <c r="C914" s="190" t="s">
        <v>12998</v>
      </c>
      <c r="D914" s="190" t="s">
        <v>5713</v>
      </c>
      <c r="E914" s="190" t="s">
        <v>5709</v>
      </c>
      <c r="F914" s="206">
        <v>4911740000</v>
      </c>
      <c r="G914" s="190" t="s">
        <v>5715</v>
      </c>
      <c r="H914" s="205" t="s">
        <v>13303</v>
      </c>
      <c r="I914" s="190">
        <v>99.375749999999996</v>
      </c>
      <c r="J914" s="205" t="s">
        <v>13304</v>
      </c>
      <c r="K914" s="190">
        <v>99.375870000000006</v>
      </c>
      <c r="L914" s="190" t="s">
        <v>3469</v>
      </c>
      <c r="M914" s="191">
        <v>693</v>
      </c>
      <c r="N914" s="207">
        <v>45525.458333333328</v>
      </c>
    </row>
    <row r="915" spans="1:14" ht="20.25" customHeight="1">
      <c r="A915" s="191">
        <v>507</v>
      </c>
      <c r="B915" s="190" t="s">
        <v>13011</v>
      </c>
      <c r="C915" s="190" t="s">
        <v>13010</v>
      </c>
      <c r="D915" s="190" t="s">
        <v>5713</v>
      </c>
      <c r="E915" s="190" t="s">
        <v>5709</v>
      </c>
      <c r="F915" s="206">
        <v>1082000000</v>
      </c>
      <c r="G915" s="190" t="s">
        <v>448</v>
      </c>
      <c r="H915" s="205" t="s">
        <v>13305</v>
      </c>
      <c r="I915" s="190">
        <v>100.20950000000001</v>
      </c>
      <c r="J915" s="205" t="s">
        <v>13306</v>
      </c>
      <c r="K915" s="190">
        <v>100.21120000000001</v>
      </c>
      <c r="L915" s="190" t="s">
        <v>2968</v>
      </c>
      <c r="M915" s="191">
        <v>842</v>
      </c>
      <c r="N915" s="207">
        <v>45525.458333333328</v>
      </c>
    </row>
    <row r="916" spans="1:14" ht="20.25" customHeight="1">
      <c r="A916" s="191">
        <v>506</v>
      </c>
      <c r="B916" s="190" t="s">
        <v>13013</v>
      </c>
      <c r="C916" s="190" t="s">
        <v>13012</v>
      </c>
      <c r="D916" s="190" t="s">
        <v>12385</v>
      </c>
      <c r="E916" s="190" t="s">
        <v>5709</v>
      </c>
      <c r="F916" s="206">
        <v>509541000</v>
      </c>
      <c r="G916" s="190" t="s">
        <v>317</v>
      </c>
      <c r="H916" s="205" t="s">
        <v>13307</v>
      </c>
      <c r="I916" s="190">
        <v>100.47725</v>
      </c>
      <c r="J916" s="205" t="s">
        <v>13308</v>
      </c>
      <c r="K916" s="190">
        <v>100.48057</v>
      </c>
      <c r="L916" s="190" t="s">
        <v>2898</v>
      </c>
      <c r="M916" s="191">
        <v>859</v>
      </c>
      <c r="N916" s="207">
        <v>45525.458333333328</v>
      </c>
    </row>
    <row r="917" spans="1:14" ht="20.25" customHeight="1">
      <c r="A917" s="191">
        <v>505</v>
      </c>
      <c r="B917" s="190" t="s">
        <v>12963</v>
      </c>
      <c r="C917" s="190" t="s">
        <v>13017</v>
      </c>
      <c r="D917" s="190" t="s">
        <v>5713</v>
      </c>
      <c r="E917" s="190" t="s">
        <v>5709</v>
      </c>
      <c r="F917" s="206">
        <v>240900000</v>
      </c>
      <c r="G917" s="190" t="s">
        <v>12964</v>
      </c>
      <c r="H917" s="205" t="s">
        <v>13309</v>
      </c>
      <c r="I917" s="190">
        <v>99.844520000000003</v>
      </c>
      <c r="J917" s="205" t="s">
        <v>13310</v>
      </c>
      <c r="K917" s="190">
        <v>99.84545</v>
      </c>
      <c r="L917" s="190" t="s">
        <v>3257</v>
      </c>
      <c r="M917" s="191">
        <v>637</v>
      </c>
      <c r="N917" s="207">
        <v>45525.458333333328</v>
      </c>
    </row>
    <row r="918" spans="1:14" ht="20.25" customHeight="1">
      <c r="A918" s="191">
        <v>504</v>
      </c>
      <c r="B918" s="190" t="s">
        <v>12968</v>
      </c>
      <c r="C918" s="190" t="s">
        <v>12967</v>
      </c>
      <c r="D918" s="190" t="s">
        <v>8021</v>
      </c>
      <c r="E918" s="190" t="s">
        <v>5733</v>
      </c>
      <c r="F918" s="206">
        <v>447000000</v>
      </c>
      <c r="G918" s="190" t="s">
        <v>343</v>
      </c>
      <c r="H918" s="205" t="s">
        <v>13311</v>
      </c>
      <c r="I918" s="190">
        <v>100.53775</v>
      </c>
      <c r="J918" s="205" t="s">
        <v>13312</v>
      </c>
      <c r="K918" s="190">
        <v>100.5378</v>
      </c>
      <c r="L918" s="190" t="s">
        <v>5593</v>
      </c>
      <c r="M918" s="191" t="s">
        <v>13313</v>
      </c>
      <c r="N918" s="207">
        <v>45524.5625</v>
      </c>
    </row>
    <row r="919" spans="1:14" ht="20.25" customHeight="1">
      <c r="A919" s="191">
        <v>503</v>
      </c>
      <c r="B919" s="190" t="s">
        <v>12978</v>
      </c>
      <c r="C919" s="190" t="s">
        <v>12977</v>
      </c>
      <c r="D919" s="190" t="s">
        <v>5713</v>
      </c>
      <c r="E919" s="190" t="s">
        <v>5709</v>
      </c>
      <c r="F919" s="206">
        <v>994000000</v>
      </c>
      <c r="G919" s="190" t="s">
        <v>4621</v>
      </c>
      <c r="H919" s="205" t="s">
        <v>13314</v>
      </c>
      <c r="I919" s="190">
        <v>100.414</v>
      </c>
      <c r="J919" s="205" t="s">
        <v>13315</v>
      </c>
      <c r="K919" s="190">
        <v>100.4149</v>
      </c>
      <c r="L919" s="190" t="s">
        <v>13316</v>
      </c>
      <c r="M919" s="191">
        <v>901</v>
      </c>
      <c r="N919" s="207">
        <v>45524.458333333328</v>
      </c>
    </row>
    <row r="920" spans="1:14" ht="20.25" customHeight="1">
      <c r="A920" s="191">
        <v>502</v>
      </c>
      <c r="B920" s="190" t="s">
        <v>12981</v>
      </c>
      <c r="C920" s="190" t="s">
        <v>12980</v>
      </c>
      <c r="D920" s="190" t="s">
        <v>5713</v>
      </c>
      <c r="E920" s="190" t="s">
        <v>5709</v>
      </c>
      <c r="F920" s="206">
        <v>582553000</v>
      </c>
      <c r="G920" s="190" t="s">
        <v>319</v>
      </c>
      <c r="H920" s="205" t="s">
        <v>13317</v>
      </c>
      <c r="I920" s="190">
        <v>100.999</v>
      </c>
      <c r="J920" s="205" t="s">
        <v>13318</v>
      </c>
      <c r="K920" s="190">
        <v>101.00104</v>
      </c>
      <c r="L920" s="190" t="s">
        <v>8679</v>
      </c>
      <c r="M920" s="191">
        <v>896</v>
      </c>
      <c r="N920" s="207">
        <v>45524.458333333328</v>
      </c>
    </row>
    <row r="921" spans="1:14" ht="20.25" customHeight="1">
      <c r="A921" s="191">
        <v>501</v>
      </c>
      <c r="B921" s="190" t="s">
        <v>12960</v>
      </c>
      <c r="C921" s="190" t="s">
        <v>12959</v>
      </c>
      <c r="D921" s="190" t="s">
        <v>12961</v>
      </c>
      <c r="E921" s="190" t="s">
        <v>5709</v>
      </c>
      <c r="F921" s="206">
        <v>777973000</v>
      </c>
      <c r="G921" s="190" t="s">
        <v>464</v>
      </c>
      <c r="H921" s="205" t="s">
        <v>13319</v>
      </c>
      <c r="I921" s="190">
        <v>100.59475</v>
      </c>
      <c r="J921" s="205" t="s">
        <v>13320</v>
      </c>
      <c r="K921" s="190">
        <v>100.59905000000001</v>
      </c>
      <c r="L921" s="190" t="s">
        <v>1549</v>
      </c>
      <c r="M921" s="191">
        <v>882</v>
      </c>
      <c r="N921" s="207">
        <v>45524.458333333328</v>
      </c>
    </row>
    <row r="922" spans="1:14" ht="20.25" customHeight="1">
      <c r="A922" s="191">
        <v>500</v>
      </c>
      <c r="B922" s="190" t="s">
        <v>12986</v>
      </c>
      <c r="C922" s="190" t="s">
        <v>12943</v>
      </c>
      <c r="D922" s="190" t="s">
        <v>5844</v>
      </c>
      <c r="E922" s="190" t="s">
        <v>5709</v>
      </c>
      <c r="F922" s="206">
        <v>293838000</v>
      </c>
      <c r="G922" s="190" t="s">
        <v>12944</v>
      </c>
      <c r="H922" s="205" t="s">
        <v>13321</v>
      </c>
      <c r="I922" s="190">
        <v>101.18026</v>
      </c>
      <c r="J922" s="205" t="s">
        <v>13322</v>
      </c>
      <c r="K922" s="190">
        <v>101.18335</v>
      </c>
      <c r="L922" s="190" t="s">
        <v>13323</v>
      </c>
      <c r="M922" s="191">
        <v>780</v>
      </c>
      <c r="N922" s="207">
        <v>45524.458333333328</v>
      </c>
    </row>
    <row r="923" spans="1:14" ht="20.25" customHeight="1">
      <c r="A923" s="191">
        <v>499</v>
      </c>
      <c r="B923" s="190" t="s">
        <v>12957</v>
      </c>
      <c r="C923" s="190" t="s">
        <v>12956</v>
      </c>
      <c r="D923" s="190" t="s">
        <v>12958</v>
      </c>
      <c r="E923" s="190" t="s">
        <v>5709</v>
      </c>
      <c r="F923" s="206">
        <v>534380000</v>
      </c>
      <c r="G923" s="190" t="s">
        <v>579</v>
      </c>
      <c r="H923" s="205" t="s">
        <v>13324</v>
      </c>
      <c r="I923" s="190">
        <v>99.772760000000005</v>
      </c>
      <c r="J923" s="205" t="s">
        <v>13325</v>
      </c>
      <c r="K923" s="190">
        <v>99.775989999999993</v>
      </c>
      <c r="L923" s="190" t="s">
        <v>3925</v>
      </c>
      <c r="M923" s="191">
        <v>863</v>
      </c>
      <c r="N923" s="207">
        <v>45523.583333333328</v>
      </c>
    </row>
    <row r="924" spans="1:14" ht="20.25" customHeight="1">
      <c r="A924" s="191">
        <v>498</v>
      </c>
      <c r="B924" s="190" t="s">
        <v>12948</v>
      </c>
      <c r="C924" s="190" t="s">
        <v>12947</v>
      </c>
      <c r="D924" s="190" t="s">
        <v>5728</v>
      </c>
      <c r="E924" s="190" t="s">
        <v>5709</v>
      </c>
      <c r="F924" s="206">
        <v>536000000</v>
      </c>
      <c r="G924" s="190" t="s">
        <v>311</v>
      </c>
      <c r="H924" s="205" t="s">
        <v>13326</v>
      </c>
      <c r="I924" s="190">
        <v>99.531499999999994</v>
      </c>
      <c r="J924" s="205" t="s">
        <v>13327</v>
      </c>
      <c r="K924" s="190">
        <v>99.535160000000005</v>
      </c>
      <c r="L924" s="190" t="s">
        <v>2929</v>
      </c>
      <c r="M924" s="191" t="s">
        <v>13328</v>
      </c>
      <c r="N924" s="207">
        <v>45520.458333333328</v>
      </c>
    </row>
    <row r="925" spans="1:14" ht="20.25" customHeight="1">
      <c r="A925" s="191">
        <v>497</v>
      </c>
      <c r="B925" s="190" t="s">
        <v>12952</v>
      </c>
      <c r="C925" s="190" t="s">
        <v>12951</v>
      </c>
      <c r="D925" s="190" t="s">
        <v>6582</v>
      </c>
      <c r="E925" s="190" t="s">
        <v>5709</v>
      </c>
      <c r="F925" s="206">
        <v>246759000</v>
      </c>
      <c r="G925" s="190" t="s">
        <v>464</v>
      </c>
      <c r="H925" s="205" t="s">
        <v>13329</v>
      </c>
      <c r="I925" s="190">
        <v>100.82001</v>
      </c>
      <c r="J925" s="205" t="s">
        <v>13330</v>
      </c>
      <c r="K925" s="190">
        <v>100.82062000000001</v>
      </c>
      <c r="L925" s="190" t="s">
        <v>3419</v>
      </c>
      <c r="M925" s="191">
        <v>806</v>
      </c>
      <c r="N925" s="207">
        <v>45520.458333333328</v>
      </c>
    </row>
    <row r="926" spans="1:14" ht="20.25" customHeight="1">
      <c r="A926" s="191">
        <v>496</v>
      </c>
      <c r="B926" s="190" t="s">
        <v>12954</v>
      </c>
      <c r="C926" s="190" t="s">
        <v>12953</v>
      </c>
      <c r="D926" s="190" t="s">
        <v>12955</v>
      </c>
      <c r="E926" s="190" t="s">
        <v>5709</v>
      </c>
      <c r="F926" s="206">
        <v>127567000</v>
      </c>
      <c r="G926" s="190" t="s">
        <v>11636</v>
      </c>
      <c r="H926" s="205" t="s">
        <v>13331</v>
      </c>
      <c r="I926" s="190">
        <v>99.994550000000004</v>
      </c>
      <c r="J926" s="205" t="s">
        <v>13332</v>
      </c>
      <c r="K926" s="190">
        <v>99.995400000000004</v>
      </c>
      <c r="L926" s="190" t="s">
        <v>3051</v>
      </c>
      <c r="M926" s="191">
        <v>684</v>
      </c>
      <c r="N926" s="207">
        <v>45520.458333333328</v>
      </c>
    </row>
    <row r="927" spans="1:14" ht="20.25" customHeight="1">
      <c r="A927" s="191">
        <v>495</v>
      </c>
      <c r="B927" s="190" t="s">
        <v>12930</v>
      </c>
      <c r="C927" s="190" t="s">
        <v>12929</v>
      </c>
      <c r="D927" s="190" t="s">
        <v>5713</v>
      </c>
      <c r="E927" s="190" t="s">
        <v>5709</v>
      </c>
      <c r="F927" s="206">
        <v>278300000</v>
      </c>
      <c r="G927" s="190" t="s">
        <v>12931</v>
      </c>
      <c r="H927" s="205" t="s">
        <v>13333</v>
      </c>
      <c r="I927" s="190">
        <v>99.473759999999999</v>
      </c>
      <c r="J927" s="205" t="s">
        <v>13334</v>
      </c>
      <c r="K927" s="190">
        <v>99.4773</v>
      </c>
      <c r="L927" s="190" t="s">
        <v>13335</v>
      </c>
      <c r="M927" s="191">
        <v>772</v>
      </c>
      <c r="N927" s="207">
        <v>45520.458333333328</v>
      </c>
    </row>
    <row r="928" spans="1:14" ht="20.25" customHeight="1">
      <c r="A928" s="191">
        <v>494</v>
      </c>
      <c r="B928" s="190" t="s">
        <v>12927</v>
      </c>
      <c r="C928" s="190" t="s">
        <v>12926</v>
      </c>
      <c r="D928" s="190" t="s">
        <v>5713</v>
      </c>
      <c r="E928" s="190" t="s">
        <v>5709</v>
      </c>
      <c r="F928" s="206">
        <v>537383000</v>
      </c>
      <c r="G928" s="190" t="s">
        <v>550</v>
      </c>
      <c r="H928" s="205" t="s">
        <v>13336</v>
      </c>
      <c r="I928" s="190">
        <v>99.393000000000001</v>
      </c>
      <c r="J928" s="205" t="s">
        <v>13337</v>
      </c>
      <c r="K928" s="190">
        <v>99.403289999999998</v>
      </c>
      <c r="L928" s="190" t="s">
        <v>3086</v>
      </c>
      <c r="M928" s="191">
        <v>856</v>
      </c>
      <c r="N928" s="207">
        <v>45518.458333333328</v>
      </c>
    </row>
    <row r="929" spans="1:14" ht="20.25" customHeight="1">
      <c r="A929" s="191">
        <v>493</v>
      </c>
      <c r="B929" s="190" t="s">
        <v>12881</v>
      </c>
      <c r="C929" s="190" t="s">
        <v>12880</v>
      </c>
      <c r="D929" s="190" t="s">
        <v>5745</v>
      </c>
      <c r="E929" s="190" t="s">
        <v>5709</v>
      </c>
      <c r="F929" s="206">
        <v>543009000</v>
      </c>
      <c r="G929" s="190" t="s">
        <v>319</v>
      </c>
      <c r="H929" s="205" t="s">
        <v>13338</v>
      </c>
      <c r="I929" s="190">
        <v>99.902000000000001</v>
      </c>
      <c r="J929" s="205" t="s">
        <v>13339</v>
      </c>
      <c r="K929" s="190">
        <v>99.905150000000006</v>
      </c>
      <c r="L929" s="190" t="s">
        <v>13340</v>
      </c>
      <c r="M929" s="191">
        <v>484</v>
      </c>
      <c r="N929" s="207">
        <v>45518.458333333328</v>
      </c>
    </row>
    <row r="930" spans="1:14" ht="20.25" customHeight="1">
      <c r="A930" s="191">
        <v>492</v>
      </c>
      <c r="B930" s="190" t="s">
        <v>12928</v>
      </c>
      <c r="C930" s="190" t="s">
        <v>12885</v>
      </c>
      <c r="D930" s="190" t="s">
        <v>12886</v>
      </c>
      <c r="E930" s="190" t="s">
        <v>5709</v>
      </c>
      <c r="F930" s="206">
        <v>568776000</v>
      </c>
      <c r="G930" s="190" t="s">
        <v>5714</v>
      </c>
      <c r="H930" s="205" t="s">
        <v>13341</v>
      </c>
      <c r="I930" s="190">
        <v>99.889250000000004</v>
      </c>
      <c r="J930" s="205" t="s">
        <v>13342</v>
      </c>
      <c r="K930" s="190">
        <v>99.967320000000001</v>
      </c>
      <c r="L930" s="190" t="s">
        <v>13343</v>
      </c>
      <c r="M930" s="191">
        <v>7</v>
      </c>
      <c r="N930" s="207">
        <v>45518.458333333328</v>
      </c>
    </row>
    <row r="931" spans="1:14" ht="20.25" customHeight="1">
      <c r="A931" s="191">
        <v>491</v>
      </c>
      <c r="B931" s="190" t="s">
        <v>12819</v>
      </c>
      <c r="C931" s="190" t="s">
        <v>12818</v>
      </c>
      <c r="D931" s="190" t="s">
        <v>9733</v>
      </c>
      <c r="E931" s="190" t="s">
        <v>5733</v>
      </c>
      <c r="F931" s="206"/>
      <c r="G931" s="190" t="s">
        <v>12748</v>
      </c>
      <c r="H931" s="205">
        <v>0</v>
      </c>
      <c r="I931" s="190"/>
      <c r="J931" s="205" t="s">
        <v>13344</v>
      </c>
      <c r="K931" s="190"/>
      <c r="L931" s="190" t="s">
        <v>13345</v>
      </c>
      <c r="M931" s="191">
        <v>4</v>
      </c>
      <c r="N931" s="207">
        <v>45517.75</v>
      </c>
    </row>
    <row r="932" spans="1:14" ht="20.25" customHeight="1">
      <c r="A932" s="191">
        <v>490</v>
      </c>
      <c r="B932" s="190" t="s">
        <v>13346</v>
      </c>
      <c r="C932" s="190" t="s">
        <v>12873</v>
      </c>
      <c r="D932" s="190" t="s">
        <v>6177</v>
      </c>
      <c r="E932" s="190" t="s">
        <v>5709</v>
      </c>
      <c r="F932" s="206">
        <v>433153210</v>
      </c>
      <c r="G932" s="190" t="s">
        <v>343</v>
      </c>
      <c r="H932" s="205" t="s">
        <v>13347</v>
      </c>
      <c r="I932" s="190">
        <v>99.329509999999999</v>
      </c>
      <c r="J932" s="205" t="s">
        <v>13348</v>
      </c>
      <c r="K932" s="190">
        <v>99.345330000000004</v>
      </c>
      <c r="L932" s="190" t="s">
        <v>13349</v>
      </c>
      <c r="M932" s="191">
        <v>809</v>
      </c>
      <c r="N932" s="207">
        <v>45517.638888888891</v>
      </c>
    </row>
    <row r="933" spans="1:14" ht="20.25" customHeight="1">
      <c r="A933" s="191">
        <v>489</v>
      </c>
      <c r="B933" s="190" t="s">
        <v>12924</v>
      </c>
      <c r="C933" s="190" t="s">
        <v>12923</v>
      </c>
      <c r="D933" s="190" t="s">
        <v>5713</v>
      </c>
      <c r="E933" s="190" t="s">
        <v>5709</v>
      </c>
      <c r="F933" s="206">
        <v>253292000</v>
      </c>
      <c r="G933" s="190" t="s">
        <v>364</v>
      </c>
      <c r="H933" s="205" t="s">
        <v>13350</v>
      </c>
      <c r="I933" s="190">
        <v>99.772270000000006</v>
      </c>
      <c r="J933" s="205" t="s">
        <v>13351</v>
      </c>
      <c r="K933" s="190">
        <v>99.772270000000006</v>
      </c>
      <c r="L933" s="190" t="s">
        <v>5464</v>
      </c>
      <c r="M933" s="191">
        <v>883</v>
      </c>
      <c r="N933" s="207">
        <v>45517.625</v>
      </c>
    </row>
    <row r="934" spans="1:14" ht="20.25" customHeight="1">
      <c r="A934" s="191">
        <v>488</v>
      </c>
      <c r="B934" s="190" t="s">
        <v>12919</v>
      </c>
      <c r="C934" s="190" t="s">
        <v>12918</v>
      </c>
      <c r="D934" s="190" t="s">
        <v>5713</v>
      </c>
      <c r="E934" s="190" t="s">
        <v>5709</v>
      </c>
      <c r="F934" s="206">
        <v>375994000</v>
      </c>
      <c r="G934" s="190" t="s">
        <v>360</v>
      </c>
      <c r="H934" s="205" t="s">
        <v>13352</v>
      </c>
      <c r="I934" s="190">
        <v>100.39176</v>
      </c>
      <c r="J934" s="205" t="s">
        <v>13353</v>
      </c>
      <c r="K934" s="190">
        <v>100.39426</v>
      </c>
      <c r="L934" s="190" t="s">
        <v>13354</v>
      </c>
      <c r="M934" s="191">
        <v>928</v>
      </c>
      <c r="N934" s="207">
        <v>45517.458333333328</v>
      </c>
    </row>
    <row r="935" spans="1:14" ht="20.25" customHeight="1">
      <c r="A935" s="191">
        <v>487</v>
      </c>
      <c r="B935" s="190" t="s">
        <v>12921</v>
      </c>
      <c r="C935" s="190" t="s">
        <v>12920</v>
      </c>
      <c r="D935" s="190" t="s">
        <v>7162</v>
      </c>
      <c r="E935" s="190" t="s">
        <v>5709</v>
      </c>
      <c r="F935" s="206">
        <v>270250000</v>
      </c>
      <c r="G935" s="190" t="s">
        <v>322</v>
      </c>
      <c r="H935" s="205" t="s">
        <v>13355</v>
      </c>
      <c r="I935" s="190">
        <v>99.113259999999997</v>
      </c>
      <c r="J935" s="205" t="s">
        <v>13356</v>
      </c>
      <c r="K935" s="190">
        <v>99.119929999999997</v>
      </c>
      <c r="L935" s="190" t="s">
        <v>13357</v>
      </c>
      <c r="M935" s="191">
        <v>868</v>
      </c>
      <c r="N935" s="207">
        <v>45517.458333333328</v>
      </c>
    </row>
    <row r="936" spans="1:14" ht="20.25" customHeight="1">
      <c r="A936" s="191">
        <v>486</v>
      </c>
      <c r="B936" s="190" t="s">
        <v>12871</v>
      </c>
      <c r="C936" s="190" t="s">
        <v>12870</v>
      </c>
      <c r="D936" s="190" t="s">
        <v>5713</v>
      </c>
      <c r="E936" s="190" t="s">
        <v>5709</v>
      </c>
      <c r="F936" s="206">
        <v>373140000</v>
      </c>
      <c r="G936" s="190" t="s">
        <v>360</v>
      </c>
      <c r="H936" s="205" t="s">
        <v>13358</v>
      </c>
      <c r="I936" s="190">
        <v>100.22476</v>
      </c>
      <c r="J936" s="205" t="s">
        <v>13359</v>
      </c>
      <c r="K936" s="190">
        <v>100.23205</v>
      </c>
      <c r="L936" s="190" t="s">
        <v>3382</v>
      </c>
      <c r="M936" s="191">
        <v>845</v>
      </c>
      <c r="N936" s="207">
        <v>45517.458333333328</v>
      </c>
    </row>
    <row r="937" spans="1:14" ht="20.25" customHeight="1">
      <c r="A937" s="191">
        <v>485</v>
      </c>
      <c r="B937" s="190" t="s">
        <v>12872</v>
      </c>
      <c r="C937" s="190" t="s">
        <v>12741</v>
      </c>
      <c r="D937" s="190" t="s">
        <v>5713</v>
      </c>
      <c r="E937" s="190" t="s">
        <v>5709</v>
      </c>
      <c r="F937" s="206">
        <v>4100112000</v>
      </c>
      <c r="G937" s="190" t="s">
        <v>5714</v>
      </c>
      <c r="H937" s="205" t="s">
        <v>13360</v>
      </c>
      <c r="I937" s="190">
        <v>100.48775000000001</v>
      </c>
      <c r="J937" s="205" t="s">
        <v>13361</v>
      </c>
      <c r="K937" s="190">
        <v>100.4879</v>
      </c>
      <c r="L937" s="190" t="s">
        <v>13362</v>
      </c>
      <c r="M937" s="191">
        <v>716</v>
      </c>
      <c r="N937" s="207">
        <v>45517.458333333328</v>
      </c>
    </row>
    <row r="938" spans="1:14" ht="20.25" customHeight="1">
      <c r="A938" s="191">
        <v>484</v>
      </c>
      <c r="B938" s="190" t="s">
        <v>12915</v>
      </c>
      <c r="C938" s="190" t="s">
        <v>12914</v>
      </c>
      <c r="D938" s="190" t="s">
        <v>5713</v>
      </c>
      <c r="E938" s="190" t="s">
        <v>5709</v>
      </c>
      <c r="F938" s="206">
        <v>249986610</v>
      </c>
      <c r="G938" s="190" t="s">
        <v>5726</v>
      </c>
      <c r="H938" s="205" t="s">
        <v>13363</v>
      </c>
      <c r="I938" s="190">
        <v>100.94729</v>
      </c>
      <c r="J938" s="205" t="s">
        <v>13364</v>
      </c>
      <c r="K938" s="190">
        <v>100.95246</v>
      </c>
      <c r="L938" s="190" t="s">
        <v>13365</v>
      </c>
      <c r="M938" s="191">
        <v>667</v>
      </c>
      <c r="N938" s="207">
        <v>45517.4375</v>
      </c>
    </row>
    <row r="939" spans="1:14" ht="20.25" customHeight="1">
      <c r="A939" s="191">
        <v>483</v>
      </c>
      <c r="B939" s="190" t="s">
        <v>12850</v>
      </c>
      <c r="C939" s="190" t="s">
        <v>12849</v>
      </c>
      <c r="D939" s="190" t="s">
        <v>5774</v>
      </c>
      <c r="E939" s="190" t="s">
        <v>5709</v>
      </c>
      <c r="F939" s="206">
        <v>415360000</v>
      </c>
      <c r="G939" s="190" t="s">
        <v>12851</v>
      </c>
      <c r="H939" s="205" t="s">
        <v>13366</v>
      </c>
      <c r="I939" s="190">
        <v>98.576509999999999</v>
      </c>
      <c r="J939" s="205" t="s">
        <v>13367</v>
      </c>
      <c r="K939" s="190">
        <v>98.638620000000003</v>
      </c>
      <c r="L939" s="190" t="s">
        <v>13368</v>
      </c>
      <c r="M939" s="191">
        <v>904</v>
      </c>
      <c r="N939" s="207">
        <v>45513.625</v>
      </c>
    </row>
    <row r="940" spans="1:14" ht="20.25" customHeight="1">
      <c r="A940" s="191">
        <v>482</v>
      </c>
      <c r="B940" s="190" t="s">
        <v>12842</v>
      </c>
      <c r="C940" s="190" t="s">
        <v>12841</v>
      </c>
      <c r="D940" s="190" t="s">
        <v>6503</v>
      </c>
      <c r="E940" s="190" t="s">
        <v>5709</v>
      </c>
      <c r="F940" s="206">
        <v>119980000</v>
      </c>
      <c r="G940" s="190" t="s">
        <v>4915</v>
      </c>
      <c r="H940" s="205" t="s">
        <v>13369</v>
      </c>
      <c r="I940" s="190">
        <v>100.72278</v>
      </c>
      <c r="J940" s="205" t="s">
        <v>13370</v>
      </c>
      <c r="K940" s="190">
        <v>100.7302</v>
      </c>
      <c r="L940" s="190" t="s">
        <v>13371</v>
      </c>
      <c r="M940" s="191">
        <v>679</v>
      </c>
      <c r="N940" s="207">
        <v>45513.541666666672</v>
      </c>
    </row>
    <row r="941" spans="1:14" ht="20.25" customHeight="1">
      <c r="A941" s="191">
        <v>481</v>
      </c>
      <c r="B941" s="190" t="s">
        <v>12848</v>
      </c>
      <c r="C941" s="190" t="s">
        <v>12802</v>
      </c>
      <c r="D941" s="190" t="s">
        <v>7162</v>
      </c>
      <c r="E941" s="190" t="s">
        <v>5709</v>
      </c>
      <c r="F941" s="206">
        <v>1496574000</v>
      </c>
      <c r="G941" s="190" t="s">
        <v>5714</v>
      </c>
      <c r="H941" s="205" t="s">
        <v>13372</v>
      </c>
      <c r="I941" s="190">
        <v>98.947249999999997</v>
      </c>
      <c r="J941" s="205" t="s">
        <v>13373</v>
      </c>
      <c r="K941" s="190">
        <v>98.960790000000003</v>
      </c>
      <c r="L941" s="190" t="s">
        <v>1592</v>
      </c>
      <c r="M941" s="191">
        <v>823</v>
      </c>
      <c r="N941" s="207">
        <v>45513.541666666672</v>
      </c>
    </row>
    <row r="942" spans="1:14" ht="20.25" customHeight="1">
      <c r="A942" s="191">
        <v>480</v>
      </c>
      <c r="B942" s="190" t="s">
        <v>12837</v>
      </c>
      <c r="C942" s="190" t="s">
        <v>12836</v>
      </c>
      <c r="D942" s="190" t="s">
        <v>5713</v>
      </c>
      <c r="E942" s="190" t="s">
        <v>5709</v>
      </c>
      <c r="F942" s="206">
        <v>178641000</v>
      </c>
      <c r="G942" s="190" t="s">
        <v>420</v>
      </c>
      <c r="H942" s="205" t="s">
        <v>13374</v>
      </c>
      <c r="I942" s="190">
        <v>99.763279999999995</v>
      </c>
      <c r="J942" s="205" t="s">
        <v>13375</v>
      </c>
      <c r="K942" s="190">
        <v>99.76943</v>
      </c>
      <c r="L942" s="190" t="s">
        <v>2736</v>
      </c>
      <c r="M942" s="191">
        <v>768</v>
      </c>
      <c r="N942" s="207">
        <v>45511.541666666672</v>
      </c>
    </row>
    <row r="943" spans="1:14" ht="20.25" customHeight="1">
      <c r="A943" s="191">
        <v>479</v>
      </c>
      <c r="B943" s="190" t="s">
        <v>12835</v>
      </c>
      <c r="C943" s="190" t="s">
        <v>12834</v>
      </c>
      <c r="D943" s="190" t="s">
        <v>5713</v>
      </c>
      <c r="E943" s="190" t="s">
        <v>5709</v>
      </c>
      <c r="F943" s="206">
        <v>353500000</v>
      </c>
      <c r="G943" s="190" t="s">
        <v>311</v>
      </c>
      <c r="H943" s="205" t="s">
        <v>13376</v>
      </c>
      <c r="I943" s="190">
        <v>99.082759999999993</v>
      </c>
      <c r="J943" s="205" t="s">
        <v>13377</v>
      </c>
      <c r="K943" s="190">
        <v>99.083430000000007</v>
      </c>
      <c r="L943" s="190" t="s">
        <v>13378</v>
      </c>
      <c r="M943" s="191">
        <v>852</v>
      </c>
      <c r="N943" s="207">
        <v>45511.458333333328</v>
      </c>
    </row>
    <row r="944" spans="1:14" ht="20.25" customHeight="1">
      <c r="A944" s="191">
        <v>478</v>
      </c>
      <c r="B944" s="190" t="s">
        <v>12662</v>
      </c>
      <c r="C944" s="190" t="s">
        <v>12396</v>
      </c>
      <c r="D944" s="190" t="s">
        <v>5713</v>
      </c>
      <c r="E944" s="190" t="s">
        <v>5709</v>
      </c>
      <c r="F944" s="206">
        <v>7278608000</v>
      </c>
      <c r="G944" s="190" t="s">
        <v>5714</v>
      </c>
      <c r="H944" s="205" t="s">
        <v>13379</v>
      </c>
      <c r="I944" s="190">
        <v>99.171250000000001</v>
      </c>
      <c r="J944" s="205" t="s">
        <v>13380</v>
      </c>
      <c r="K944" s="190">
        <v>99.184690000000003</v>
      </c>
      <c r="L944" s="190" t="s">
        <v>2781</v>
      </c>
      <c r="M944" s="191">
        <v>425</v>
      </c>
      <c r="N944" s="207">
        <v>45511.458333333328</v>
      </c>
    </row>
    <row r="945" spans="1:14" ht="20.25" customHeight="1">
      <c r="A945" s="191">
        <v>477</v>
      </c>
      <c r="B945" s="190" t="s">
        <v>12828</v>
      </c>
      <c r="C945" s="190" t="s">
        <v>12827</v>
      </c>
      <c r="D945" s="190" t="s">
        <v>12829</v>
      </c>
      <c r="E945" s="190" t="s">
        <v>5709</v>
      </c>
      <c r="F945" s="206">
        <v>1280950980</v>
      </c>
      <c r="G945" s="190" t="s">
        <v>6579</v>
      </c>
      <c r="H945" s="205" t="s">
        <v>13381</v>
      </c>
      <c r="I945" s="190">
        <v>99.526589999999999</v>
      </c>
      <c r="J945" s="205" t="s">
        <v>13382</v>
      </c>
      <c r="K945" s="190">
        <v>99.544899999999998</v>
      </c>
      <c r="L945" s="190" t="s">
        <v>13383</v>
      </c>
      <c r="M945" s="191">
        <v>301</v>
      </c>
      <c r="N945" s="207">
        <v>45511.4375</v>
      </c>
    </row>
    <row r="946" spans="1:14" ht="20.25" customHeight="1">
      <c r="A946" s="191">
        <v>476</v>
      </c>
      <c r="B946" s="190" t="s">
        <v>12797</v>
      </c>
      <c r="C946" s="190" t="s">
        <v>12796</v>
      </c>
      <c r="D946" s="190" t="s">
        <v>5713</v>
      </c>
      <c r="E946" s="190" t="s">
        <v>5733</v>
      </c>
      <c r="F946" s="206"/>
      <c r="G946" s="190" t="s">
        <v>12798</v>
      </c>
      <c r="H946" s="205" t="s">
        <v>13384</v>
      </c>
      <c r="I946" s="190"/>
      <c r="J946" s="205" t="s">
        <v>13385</v>
      </c>
      <c r="K946" s="190"/>
      <c r="L946" s="190" t="s">
        <v>13386</v>
      </c>
      <c r="M946" s="191">
        <v>12</v>
      </c>
      <c r="N946" s="207">
        <v>45510.666666666672</v>
      </c>
    </row>
    <row r="947" spans="1:14" ht="20.25" customHeight="1">
      <c r="A947" s="191">
        <v>475</v>
      </c>
      <c r="B947" s="190" t="s">
        <v>13387</v>
      </c>
      <c r="C947" s="190" t="s">
        <v>12735</v>
      </c>
      <c r="D947" s="190" t="s">
        <v>5713</v>
      </c>
      <c r="E947" s="190" t="s">
        <v>5709</v>
      </c>
      <c r="F947" s="206">
        <v>650549000</v>
      </c>
      <c r="G947" s="190" t="s">
        <v>5714</v>
      </c>
      <c r="H947" s="205" t="s">
        <v>13388</v>
      </c>
      <c r="I947" s="190">
        <v>100.0615</v>
      </c>
      <c r="J947" s="205" t="s">
        <v>13389</v>
      </c>
      <c r="K947" s="190">
        <v>100.06349</v>
      </c>
      <c r="L947" s="190" t="s">
        <v>2979</v>
      </c>
      <c r="M947" s="191">
        <v>865</v>
      </c>
      <c r="N947" s="207">
        <v>45510.625</v>
      </c>
    </row>
    <row r="948" spans="1:14" ht="20.25" customHeight="1">
      <c r="A948" s="191">
        <v>474</v>
      </c>
      <c r="B948" s="190" t="s">
        <v>12789</v>
      </c>
      <c r="C948" s="190" t="s">
        <v>12788</v>
      </c>
      <c r="D948" s="190" t="s">
        <v>5713</v>
      </c>
      <c r="E948" s="190" t="s">
        <v>5709</v>
      </c>
      <c r="F948" s="206">
        <v>1013661000</v>
      </c>
      <c r="G948" s="190" t="s">
        <v>313</v>
      </c>
      <c r="H948" s="205" t="s">
        <v>13390</v>
      </c>
      <c r="I948" s="190">
        <v>100.508</v>
      </c>
      <c r="J948" s="205" t="s">
        <v>13391</v>
      </c>
      <c r="K948" s="190">
        <v>100.5091</v>
      </c>
      <c r="L948" s="190" t="s">
        <v>13392</v>
      </c>
      <c r="M948" s="191">
        <v>913</v>
      </c>
      <c r="N948" s="207">
        <v>45510.458333333328</v>
      </c>
    </row>
    <row r="949" spans="1:14" ht="20.25" customHeight="1">
      <c r="A949" s="191">
        <v>473</v>
      </c>
      <c r="B949" s="190" t="s">
        <v>12793</v>
      </c>
      <c r="C949" s="190" t="s">
        <v>12792</v>
      </c>
      <c r="D949" s="190" t="s">
        <v>6164</v>
      </c>
      <c r="E949" s="190" t="s">
        <v>5709</v>
      </c>
      <c r="F949" s="206">
        <v>233420000</v>
      </c>
      <c r="G949" s="190" t="s">
        <v>5715</v>
      </c>
      <c r="H949" s="205" t="s">
        <v>13393</v>
      </c>
      <c r="I949" s="190">
        <v>99.792509999999993</v>
      </c>
      <c r="J949" s="205" t="s">
        <v>13394</v>
      </c>
      <c r="K949" s="190">
        <v>99.796289999999999</v>
      </c>
      <c r="L949" s="190" t="s">
        <v>13395</v>
      </c>
      <c r="M949" s="191">
        <v>823</v>
      </c>
      <c r="N949" s="207">
        <v>45510.458333333328</v>
      </c>
    </row>
    <row r="950" spans="1:14" ht="20.25" customHeight="1">
      <c r="A950" s="191">
        <v>472</v>
      </c>
      <c r="B950" s="190" t="s">
        <v>12783</v>
      </c>
      <c r="C950" s="190" t="s">
        <v>12782</v>
      </c>
      <c r="D950" s="190" t="s">
        <v>5713</v>
      </c>
      <c r="E950" s="190" t="s">
        <v>5709</v>
      </c>
      <c r="F950" s="206">
        <v>153083000</v>
      </c>
      <c r="G950" s="190" t="s">
        <v>12784</v>
      </c>
      <c r="H950" s="205" t="s">
        <v>13396</v>
      </c>
      <c r="I950" s="190">
        <v>99.712519999999998</v>
      </c>
      <c r="J950" s="205" t="s">
        <v>13397</v>
      </c>
      <c r="K950" s="190">
        <v>99.714429999999993</v>
      </c>
      <c r="L950" s="190" t="s">
        <v>13398</v>
      </c>
      <c r="M950" s="191">
        <v>728</v>
      </c>
      <c r="N950" s="207">
        <v>45509.625</v>
      </c>
    </row>
    <row r="951" spans="1:14" ht="20.25" customHeight="1">
      <c r="A951" s="191">
        <v>471</v>
      </c>
      <c r="B951" s="190" t="s">
        <v>12778</v>
      </c>
      <c r="C951" s="190" t="s">
        <v>12777</v>
      </c>
      <c r="D951" s="190" t="s">
        <v>7334</v>
      </c>
      <c r="E951" s="190" t="s">
        <v>5709</v>
      </c>
      <c r="F951" s="206">
        <v>522665000</v>
      </c>
      <c r="G951" s="190" t="s">
        <v>12779</v>
      </c>
      <c r="H951" s="205" t="s">
        <v>13399</v>
      </c>
      <c r="I951" s="190">
        <v>100.57351</v>
      </c>
      <c r="J951" s="205" t="s">
        <v>13400</v>
      </c>
      <c r="K951" s="190">
        <v>100.58535000000001</v>
      </c>
      <c r="L951" s="190" t="s">
        <v>13401</v>
      </c>
      <c r="M951" s="191">
        <v>489</v>
      </c>
      <c r="N951" s="207">
        <v>45506.645833333328</v>
      </c>
    </row>
    <row r="952" spans="1:14" ht="20.25" customHeight="1">
      <c r="A952" s="191">
        <v>470</v>
      </c>
      <c r="B952" s="190" t="s">
        <v>12774</v>
      </c>
      <c r="C952" s="190" t="s">
        <v>12773</v>
      </c>
      <c r="D952" s="190" t="s">
        <v>5713</v>
      </c>
      <c r="E952" s="190" t="s">
        <v>5709</v>
      </c>
      <c r="F952" s="206">
        <v>203390000</v>
      </c>
      <c r="G952" s="190" t="s">
        <v>313</v>
      </c>
      <c r="H952" s="205" t="s">
        <v>13402</v>
      </c>
      <c r="I952" s="190">
        <v>100.12851999999999</v>
      </c>
      <c r="J952" s="205" t="s">
        <v>13403</v>
      </c>
      <c r="K952" s="190">
        <v>100.13078</v>
      </c>
      <c r="L952" s="190" t="s">
        <v>3754</v>
      </c>
      <c r="M952" s="191">
        <v>743</v>
      </c>
      <c r="N952" s="207">
        <v>45506.625</v>
      </c>
    </row>
    <row r="953" spans="1:14" ht="20.25" customHeight="1">
      <c r="A953" s="191">
        <v>469</v>
      </c>
      <c r="B953" s="190" t="s">
        <v>12769</v>
      </c>
      <c r="C953" s="190" t="s">
        <v>12768</v>
      </c>
      <c r="D953" s="190" t="s">
        <v>6382</v>
      </c>
      <c r="E953" s="190" t="s">
        <v>5709</v>
      </c>
      <c r="F953" s="206">
        <v>698056000</v>
      </c>
      <c r="G953" s="190" t="s">
        <v>5502</v>
      </c>
      <c r="H953" s="205" t="s">
        <v>13404</v>
      </c>
      <c r="I953" s="190">
        <v>99.53425</v>
      </c>
      <c r="J953" s="205" t="s">
        <v>13405</v>
      </c>
      <c r="K953" s="190">
        <v>99.541300000000007</v>
      </c>
      <c r="L953" s="190" t="s">
        <v>1864</v>
      </c>
      <c r="M953" s="191">
        <v>426</v>
      </c>
      <c r="N953" s="207">
        <v>45506.458333333328</v>
      </c>
    </row>
    <row r="954" spans="1:14" ht="20.25" customHeight="1">
      <c r="A954" s="191">
        <v>468</v>
      </c>
      <c r="B954" s="190" t="s">
        <v>12772</v>
      </c>
      <c r="C954" s="190" t="s">
        <v>12771</v>
      </c>
      <c r="D954" s="190" t="s">
        <v>5713</v>
      </c>
      <c r="E954" s="190" t="s">
        <v>5709</v>
      </c>
      <c r="F954" s="206">
        <v>206129000</v>
      </c>
      <c r="G954" s="190" t="s">
        <v>313</v>
      </c>
      <c r="H954" s="205" t="s">
        <v>13406</v>
      </c>
      <c r="I954" s="190">
        <v>100.47526999999999</v>
      </c>
      <c r="J954" s="205" t="s">
        <v>13407</v>
      </c>
      <c r="K954" s="190">
        <v>100.47803</v>
      </c>
      <c r="L954" s="190" t="s">
        <v>1353</v>
      </c>
      <c r="M954" s="191">
        <v>746</v>
      </c>
      <c r="N954" s="207">
        <v>45506.458333333328</v>
      </c>
    </row>
    <row r="955" spans="1:14" ht="20.25" customHeight="1">
      <c r="A955" s="191">
        <v>467</v>
      </c>
      <c r="B955" s="190" t="s">
        <v>12731</v>
      </c>
      <c r="C955" s="190" t="s">
        <v>12730</v>
      </c>
      <c r="D955" s="190" t="s">
        <v>5713</v>
      </c>
      <c r="E955" s="190" t="s">
        <v>5709</v>
      </c>
      <c r="F955" s="206">
        <v>683541000</v>
      </c>
      <c r="G955" s="190" t="s">
        <v>5714</v>
      </c>
      <c r="H955" s="205" t="s">
        <v>13408</v>
      </c>
      <c r="I955" s="190">
        <v>101.009</v>
      </c>
      <c r="J955" s="205" t="s">
        <v>13409</v>
      </c>
      <c r="K955" s="190">
        <v>101.03691999999999</v>
      </c>
      <c r="L955" s="190" t="s">
        <v>13410</v>
      </c>
      <c r="M955" s="191">
        <v>801</v>
      </c>
      <c r="N955" s="207">
        <v>45506.458333333328</v>
      </c>
    </row>
    <row r="956" spans="1:14" ht="20.25" customHeight="1">
      <c r="A956" s="191">
        <v>466</v>
      </c>
      <c r="B956" s="190" t="s">
        <v>12767</v>
      </c>
      <c r="C956" s="190" t="s">
        <v>12726</v>
      </c>
      <c r="D956" s="190" t="s">
        <v>5713</v>
      </c>
      <c r="E956" s="190" t="s">
        <v>5711</v>
      </c>
      <c r="F956" s="206">
        <v>24516985000</v>
      </c>
      <c r="G956" s="190" t="s">
        <v>5714</v>
      </c>
      <c r="H956" s="205" t="s">
        <v>13411</v>
      </c>
      <c r="I956" s="190">
        <v>99.997</v>
      </c>
      <c r="J956" s="205" t="s">
        <v>13412</v>
      </c>
      <c r="K956" s="190">
        <v>99.9983</v>
      </c>
      <c r="L956" s="190" t="s">
        <v>13413</v>
      </c>
      <c r="M956" s="191">
        <v>381</v>
      </c>
      <c r="N956" s="207">
        <v>45505.541666666672</v>
      </c>
    </row>
    <row r="957" spans="1:14" ht="20.25" customHeight="1">
      <c r="A957" s="191">
        <v>465</v>
      </c>
      <c r="B957" s="190" t="s">
        <v>12763</v>
      </c>
      <c r="C957" s="190" t="s">
        <v>12762</v>
      </c>
      <c r="D957" s="190" t="s">
        <v>5713</v>
      </c>
      <c r="E957" s="190" t="s">
        <v>5709</v>
      </c>
      <c r="F957" s="206">
        <v>482321000</v>
      </c>
      <c r="G957" s="190" t="s">
        <v>379</v>
      </c>
      <c r="H957" s="205" t="s">
        <v>13414</v>
      </c>
      <c r="I957" s="190">
        <v>99.189250000000001</v>
      </c>
      <c r="J957" s="205" t="s">
        <v>13415</v>
      </c>
      <c r="K957" s="190">
        <v>99.191040000000001</v>
      </c>
      <c r="L957" s="190" t="s">
        <v>13416</v>
      </c>
      <c r="M957" s="191">
        <v>824</v>
      </c>
      <c r="N957" s="207">
        <v>45505.458333333328</v>
      </c>
    </row>
    <row r="958" spans="1:14" ht="20.25" customHeight="1">
      <c r="A958" s="191">
        <v>464</v>
      </c>
      <c r="B958" s="190" t="s">
        <v>12759</v>
      </c>
      <c r="C958" s="190" t="s">
        <v>12758</v>
      </c>
      <c r="D958" s="190" t="s">
        <v>5713</v>
      </c>
      <c r="E958" s="190" t="s">
        <v>5709</v>
      </c>
      <c r="F958" s="206">
        <v>1185000000</v>
      </c>
      <c r="G958" s="190" t="s">
        <v>448</v>
      </c>
      <c r="H958" s="205" t="s">
        <v>13417</v>
      </c>
      <c r="I958" s="190">
        <v>99.415750000000003</v>
      </c>
      <c r="J958" s="205" t="s">
        <v>13418</v>
      </c>
      <c r="K958" s="190">
        <v>99.420079999999999</v>
      </c>
      <c r="L958" s="190" t="s">
        <v>1475</v>
      </c>
      <c r="M958" s="191">
        <v>865</v>
      </c>
      <c r="N958" s="207">
        <v>45504.458333333328</v>
      </c>
    </row>
    <row r="959" spans="1:14" ht="20.25" customHeight="1">
      <c r="A959" s="191">
        <v>463</v>
      </c>
      <c r="B959" s="190" t="s">
        <v>12717</v>
      </c>
      <c r="C959" s="190" t="s">
        <v>12716</v>
      </c>
      <c r="D959" s="190" t="s">
        <v>6164</v>
      </c>
      <c r="E959" s="190" t="s">
        <v>5709</v>
      </c>
      <c r="F959" s="206">
        <v>467071000</v>
      </c>
      <c r="G959" s="190" t="s">
        <v>343</v>
      </c>
      <c r="H959" s="205" t="s">
        <v>13419</v>
      </c>
      <c r="I959" s="190">
        <v>99.891499999999994</v>
      </c>
      <c r="J959" s="205" t="s">
        <v>13420</v>
      </c>
      <c r="K959" s="190">
        <v>99.892129999999995</v>
      </c>
      <c r="L959" s="190" t="s">
        <v>4343</v>
      </c>
      <c r="M959" s="191">
        <v>737</v>
      </c>
      <c r="N959" s="207">
        <v>45503.541666666672</v>
      </c>
    </row>
    <row r="960" spans="1:14" ht="20.25" customHeight="1">
      <c r="A960" s="191">
        <v>462</v>
      </c>
      <c r="B960" s="190" t="s">
        <v>12753</v>
      </c>
      <c r="C960" s="190" t="s">
        <v>12752</v>
      </c>
      <c r="D960" s="190" t="s">
        <v>5982</v>
      </c>
      <c r="E960" s="190" t="s">
        <v>5709</v>
      </c>
      <c r="F960" s="206">
        <v>152716000</v>
      </c>
      <c r="G960" s="190" t="s">
        <v>373</v>
      </c>
      <c r="H960" s="205" t="s">
        <v>13421</v>
      </c>
      <c r="I960" s="190">
        <v>100.46879</v>
      </c>
      <c r="J960" s="205" t="s">
        <v>13422</v>
      </c>
      <c r="K960" s="190">
        <v>100.4705</v>
      </c>
      <c r="L960" s="190" t="s">
        <v>1450</v>
      </c>
      <c r="M960" s="191">
        <v>773</v>
      </c>
      <c r="N960" s="207">
        <v>45503.458333333328</v>
      </c>
    </row>
    <row r="961" spans="1:14" ht="20.25" customHeight="1">
      <c r="A961" s="191">
        <v>461</v>
      </c>
      <c r="B961" s="190" t="s">
        <v>12756</v>
      </c>
      <c r="C961" s="190" t="s">
        <v>12755</v>
      </c>
      <c r="D961" s="190" t="s">
        <v>5728</v>
      </c>
      <c r="E961" s="190" t="s">
        <v>5711</v>
      </c>
      <c r="F961" s="206">
        <v>1649980000</v>
      </c>
      <c r="G961" s="190" t="s">
        <v>384</v>
      </c>
      <c r="H961" s="205" t="s">
        <v>13423</v>
      </c>
      <c r="I961" s="190">
        <v>100.20325</v>
      </c>
      <c r="J961" s="205" t="s">
        <v>13424</v>
      </c>
      <c r="K961" s="190">
        <v>100.20383</v>
      </c>
      <c r="L961" s="190" t="s">
        <v>3554</v>
      </c>
      <c r="M961" s="191" t="s">
        <v>13425</v>
      </c>
      <c r="N961" s="207">
        <v>45503.458333333328</v>
      </c>
    </row>
    <row r="962" spans="1:14" ht="20.25" customHeight="1">
      <c r="A962" s="191">
        <v>460</v>
      </c>
      <c r="B962" s="190" t="s">
        <v>12710</v>
      </c>
      <c r="C962" s="190" t="s">
        <v>12709</v>
      </c>
      <c r="D962" s="190" t="s">
        <v>5713</v>
      </c>
      <c r="E962" s="190" t="s">
        <v>5709</v>
      </c>
      <c r="F962" s="206">
        <v>81044000</v>
      </c>
      <c r="G962" s="190" t="s">
        <v>448</v>
      </c>
      <c r="H962" s="205" t="s">
        <v>13426</v>
      </c>
      <c r="I962" s="190">
        <v>100.24733000000001</v>
      </c>
      <c r="J962" s="205" t="s">
        <v>13427</v>
      </c>
      <c r="K962" s="190">
        <v>100.24769000000001</v>
      </c>
      <c r="L962" s="190" t="s">
        <v>2987</v>
      </c>
      <c r="M962" s="191">
        <v>446</v>
      </c>
      <c r="N962" s="207">
        <v>45503.458333333328</v>
      </c>
    </row>
    <row r="963" spans="1:14" ht="20.25" customHeight="1">
      <c r="A963" s="191">
        <v>459</v>
      </c>
      <c r="B963" s="190" t="s">
        <v>12714</v>
      </c>
      <c r="C963" s="190" t="s">
        <v>12713</v>
      </c>
      <c r="D963" s="190" t="s">
        <v>6683</v>
      </c>
      <c r="E963" s="190" t="s">
        <v>5709</v>
      </c>
      <c r="F963" s="206">
        <v>995500000</v>
      </c>
      <c r="G963" s="190" t="s">
        <v>384</v>
      </c>
      <c r="H963" s="205" t="s">
        <v>13428</v>
      </c>
      <c r="I963" s="190">
        <v>100.45699999999999</v>
      </c>
      <c r="J963" s="205" t="s">
        <v>13429</v>
      </c>
      <c r="K963" s="190">
        <v>100.45939</v>
      </c>
      <c r="L963" s="190" t="s">
        <v>1609</v>
      </c>
      <c r="M963" s="191">
        <v>912</v>
      </c>
      <c r="N963" s="207">
        <v>45503.458333333328</v>
      </c>
    </row>
    <row r="964" spans="1:14" ht="20.25" customHeight="1">
      <c r="A964" s="191">
        <v>458</v>
      </c>
      <c r="B964" s="190" t="s">
        <v>13430</v>
      </c>
      <c r="C964" s="190" t="s">
        <v>13431</v>
      </c>
      <c r="D964" s="190" t="s">
        <v>5728</v>
      </c>
      <c r="E964" s="190" t="s">
        <v>5709</v>
      </c>
      <c r="F964" s="206"/>
      <c r="G964" s="190" t="s">
        <v>13432</v>
      </c>
      <c r="H964" s="205" t="s">
        <v>13433</v>
      </c>
      <c r="I964" s="190"/>
      <c r="J964" s="205" t="s">
        <v>13433</v>
      </c>
      <c r="K964" s="190"/>
      <c r="L964" s="190" t="s">
        <v>13434</v>
      </c>
      <c r="M964" s="191">
        <v>1</v>
      </c>
      <c r="N964" s="207">
        <v>45502.625</v>
      </c>
    </row>
    <row r="965" spans="1:14" ht="20.25" customHeight="1">
      <c r="A965" s="191">
        <v>457</v>
      </c>
      <c r="B965" s="190" t="s">
        <v>12707</v>
      </c>
      <c r="C965" s="190" t="s">
        <v>12706</v>
      </c>
      <c r="D965" s="190" t="s">
        <v>6582</v>
      </c>
      <c r="E965" s="190" t="s">
        <v>5709</v>
      </c>
      <c r="F965" s="206">
        <v>303910000</v>
      </c>
      <c r="G965" s="190" t="s">
        <v>425</v>
      </c>
      <c r="H965" s="205" t="s">
        <v>13435</v>
      </c>
      <c r="I965" s="190">
        <v>100.92926</v>
      </c>
      <c r="J965" s="205" t="s">
        <v>13436</v>
      </c>
      <c r="K965" s="190">
        <v>100.93579</v>
      </c>
      <c r="L965" s="190" t="s">
        <v>13437</v>
      </c>
      <c r="M965" s="191">
        <v>899</v>
      </c>
      <c r="N965" s="207">
        <v>45502.465277777781</v>
      </c>
    </row>
    <row r="966" spans="1:14" ht="20.25" customHeight="1">
      <c r="A966" s="191">
        <v>456</v>
      </c>
      <c r="B966" s="190" t="s">
        <v>12696</v>
      </c>
      <c r="C966" s="190" t="s">
        <v>12695</v>
      </c>
      <c r="D966" s="190" t="s">
        <v>6582</v>
      </c>
      <c r="E966" s="190" t="s">
        <v>5709</v>
      </c>
      <c r="F966" s="206">
        <v>229320000</v>
      </c>
      <c r="G966" s="190" t="s">
        <v>425</v>
      </c>
      <c r="H966" s="205" t="s">
        <v>13438</v>
      </c>
      <c r="I966" s="190">
        <v>100.04201999999999</v>
      </c>
      <c r="J966" s="205" t="s">
        <v>13439</v>
      </c>
      <c r="K966" s="190">
        <v>100.04385000000001</v>
      </c>
      <c r="L966" s="190" t="s">
        <v>5580</v>
      </c>
      <c r="M966" s="191">
        <v>871</v>
      </c>
      <c r="N966" s="207">
        <v>45502.458333333328</v>
      </c>
    </row>
    <row r="967" spans="1:14" ht="20.25" customHeight="1">
      <c r="A967" s="191">
        <v>455</v>
      </c>
      <c r="B967" s="190" t="s">
        <v>12702</v>
      </c>
      <c r="C967" s="190" t="s">
        <v>12701</v>
      </c>
      <c r="D967" s="190" t="s">
        <v>12703</v>
      </c>
      <c r="E967" s="190" t="s">
        <v>5709</v>
      </c>
      <c r="F967" s="206">
        <v>1017555000</v>
      </c>
      <c r="G967" s="190" t="s">
        <v>501</v>
      </c>
      <c r="H967" s="205" t="s">
        <v>13440</v>
      </c>
      <c r="I967" s="190">
        <v>99.138999999999996</v>
      </c>
      <c r="J967" s="205" t="s">
        <v>13441</v>
      </c>
      <c r="K967" s="190">
        <v>99.161349999999999</v>
      </c>
      <c r="L967" s="190" t="s">
        <v>13442</v>
      </c>
      <c r="M967" s="191">
        <v>895</v>
      </c>
      <c r="N967" s="207">
        <v>45502.458333333328</v>
      </c>
    </row>
    <row r="968" spans="1:14" ht="20.25" customHeight="1">
      <c r="A968" s="191">
        <v>454</v>
      </c>
      <c r="B968" s="190" t="s">
        <v>12690</v>
      </c>
      <c r="C968" s="190" t="s">
        <v>12689</v>
      </c>
      <c r="D968" s="190" t="s">
        <v>5844</v>
      </c>
      <c r="E968" s="190" t="s">
        <v>5709</v>
      </c>
      <c r="F968" s="206">
        <v>154692000</v>
      </c>
      <c r="G968" s="190" t="s">
        <v>373</v>
      </c>
      <c r="H968" s="205" t="s">
        <v>13443</v>
      </c>
      <c r="I968" s="190">
        <v>100.69053</v>
      </c>
      <c r="J968" s="205" t="s">
        <v>13444</v>
      </c>
      <c r="K968" s="190">
        <v>100.6948</v>
      </c>
      <c r="L968" s="190" t="s">
        <v>1398</v>
      </c>
      <c r="M968" s="191">
        <v>803</v>
      </c>
      <c r="N968" s="207">
        <v>45499.458333333328</v>
      </c>
    </row>
    <row r="969" spans="1:14" ht="20.25" customHeight="1">
      <c r="A969" s="191">
        <v>453</v>
      </c>
      <c r="B969" s="190" t="s">
        <v>12693</v>
      </c>
      <c r="C969" s="190" t="s">
        <v>12692</v>
      </c>
      <c r="D969" s="190" t="s">
        <v>5713</v>
      </c>
      <c r="E969" s="190" t="s">
        <v>5709</v>
      </c>
      <c r="F969" s="206">
        <v>480678000</v>
      </c>
      <c r="G969" s="190" t="s">
        <v>12694</v>
      </c>
      <c r="H969" s="205" t="s">
        <v>13445</v>
      </c>
      <c r="I969" s="190">
        <v>100.03825000000001</v>
      </c>
      <c r="J969" s="205" t="s">
        <v>13446</v>
      </c>
      <c r="K969" s="190">
        <v>100.03845</v>
      </c>
      <c r="L969" s="190" t="s">
        <v>2256</v>
      </c>
      <c r="M969" s="191">
        <v>880</v>
      </c>
      <c r="N969" s="207">
        <v>45499.458333333328</v>
      </c>
    </row>
    <row r="970" spans="1:14" ht="20.25" customHeight="1">
      <c r="A970" s="191">
        <v>452</v>
      </c>
      <c r="B970" s="190" t="s">
        <v>12654</v>
      </c>
      <c r="C970" s="190" t="s">
        <v>12589</v>
      </c>
      <c r="D970" s="190" t="s">
        <v>5713</v>
      </c>
      <c r="E970" s="190" t="s">
        <v>5709</v>
      </c>
      <c r="F970" s="206">
        <v>634381000</v>
      </c>
      <c r="G970" s="190" t="s">
        <v>12590</v>
      </c>
      <c r="H970" s="205" t="s">
        <v>13447</v>
      </c>
      <c r="I970" s="190">
        <v>99.525000000000006</v>
      </c>
      <c r="J970" s="205" t="s">
        <v>13448</v>
      </c>
      <c r="K970" s="190">
        <v>99.525689999999997</v>
      </c>
      <c r="L970" s="190" t="s">
        <v>3943</v>
      </c>
      <c r="M970" s="191">
        <v>848</v>
      </c>
      <c r="N970" s="207">
        <v>45499.458333333328</v>
      </c>
    </row>
    <row r="971" spans="1:14" ht="20.25" customHeight="1">
      <c r="A971" s="191">
        <v>451</v>
      </c>
      <c r="B971" s="190" t="s">
        <v>12685</v>
      </c>
      <c r="C971" s="190" t="s">
        <v>12684</v>
      </c>
      <c r="D971" s="190" t="s">
        <v>6486</v>
      </c>
      <c r="E971" s="190" t="s">
        <v>5709</v>
      </c>
      <c r="F971" s="206">
        <v>4114770000</v>
      </c>
      <c r="G971" s="190" t="s">
        <v>5820</v>
      </c>
      <c r="H971" s="205" t="s">
        <v>13449</v>
      </c>
      <c r="I971" s="190">
        <v>99.005139999999997</v>
      </c>
      <c r="J971" s="205" t="s">
        <v>13450</v>
      </c>
      <c r="K971" s="190">
        <v>99.011650000000003</v>
      </c>
      <c r="L971" s="190" t="s">
        <v>3382</v>
      </c>
      <c r="M971" s="191">
        <v>123</v>
      </c>
      <c r="N971" s="207">
        <v>45498.583333333328</v>
      </c>
    </row>
    <row r="972" spans="1:14" ht="20.25" customHeight="1">
      <c r="A972" s="191">
        <v>450</v>
      </c>
      <c r="B972" s="190" t="s">
        <v>12650</v>
      </c>
      <c r="C972" s="190" t="s">
        <v>12649</v>
      </c>
      <c r="D972" s="190" t="s">
        <v>5713</v>
      </c>
      <c r="E972" s="190" t="s">
        <v>5709</v>
      </c>
      <c r="F972" s="206">
        <v>498922000</v>
      </c>
      <c r="G972" s="190" t="s">
        <v>454</v>
      </c>
      <c r="H972" s="205" t="s">
        <v>13451</v>
      </c>
      <c r="I972" s="190">
        <v>100.59099999999999</v>
      </c>
      <c r="J972" s="205" t="s">
        <v>13452</v>
      </c>
      <c r="K972" s="190">
        <v>100.59238000000001</v>
      </c>
      <c r="L972" s="190" t="s">
        <v>13453</v>
      </c>
      <c r="M972" s="191">
        <v>775</v>
      </c>
      <c r="N972" s="207">
        <v>45498.458333333328</v>
      </c>
    </row>
    <row r="973" spans="1:14" ht="20.25" customHeight="1">
      <c r="A973" s="191">
        <v>449</v>
      </c>
      <c r="B973" s="190" t="s">
        <v>12678</v>
      </c>
      <c r="C973" s="190" t="s">
        <v>12677</v>
      </c>
      <c r="D973" s="190" t="s">
        <v>5713</v>
      </c>
      <c r="E973" s="190" t="s">
        <v>5711</v>
      </c>
      <c r="F973" s="206">
        <v>22752961000</v>
      </c>
      <c r="G973" s="190" t="s">
        <v>343</v>
      </c>
      <c r="H973" s="205" t="s">
        <v>13454</v>
      </c>
      <c r="I973" s="190">
        <v>99.277749999999997</v>
      </c>
      <c r="J973" s="205" t="s">
        <v>13455</v>
      </c>
      <c r="K973" s="190">
        <v>99.33126</v>
      </c>
      <c r="L973" s="190" t="s">
        <v>1292</v>
      </c>
      <c r="M973" s="191">
        <v>124</v>
      </c>
      <c r="N973" s="207">
        <v>45497.541666666672</v>
      </c>
    </row>
    <row r="974" spans="1:14" ht="20.25" customHeight="1">
      <c r="A974" s="191">
        <v>448</v>
      </c>
      <c r="B974" s="190" t="s">
        <v>12670</v>
      </c>
      <c r="C974" s="190" t="s">
        <v>12669</v>
      </c>
      <c r="D974" s="190" t="s">
        <v>5713</v>
      </c>
      <c r="E974" s="190" t="s">
        <v>5709</v>
      </c>
      <c r="F974" s="206">
        <v>286324000</v>
      </c>
      <c r="G974" s="190" t="s">
        <v>367</v>
      </c>
      <c r="H974" s="205" t="s">
        <v>13456</v>
      </c>
      <c r="I974" s="190">
        <v>100.67251</v>
      </c>
      <c r="J974" s="205" t="s">
        <v>13457</v>
      </c>
      <c r="K974" s="190">
        <v>100.67444999999999</v>
      </c>
      <c r="L974" s="190" t="s">
        <v>2256</v>
      </c>
      <c r="M974" s="191">
        <v>856</v>
      </c>
      <c r="N974" s="207">
        <v>45497.458333333328</v>
      </c>
    </row>
    <row r="975" spans="1:14" ht="20.25" customHeight="1">
      <c r="A975" s="191">
        <v>447</v>
      </c>
      <c r="B975" s="190" t="s">
        <v>12676</v>
      </c>
      <c r="C975" s="190" t="s">
        <v>12675</v>
      </c>
      <c r="D975" s="190" t="s">
        <v>5728</v>
      </c>
      <c r="E975" s="190" t="s">
        <v>5709</v>
      </c>
      <c r="F975" s="206">
        <v>557220000</v>
      </c>
      <c r="G975" s="190" t="s">
        <v>5715</v>
      </c>
      <c r="H975" s="205" t="s">
        <v>13458</v>
      </c>
      <c r="I975" s="190">
        <v>100.40725</v>
      </c>
      <c r="J975" s="205" t="s">
        <v>13459</v>
      </c>
      <c r="K975" s="190">
        <v>100.41056</v>
      </c>
      <c r="L975" s="190" t="s">
        <v>5682</v>
      </c>
      <c r="M975" s="191" t="s">
        <v>13460</v>
      </c>
      <c r="N975" s="207">
        <v>45497.458333333328</v>
      </c>
    </row>
    <row r="976" spans="1:14" ht="20.25" customHeight="1">
      <c r="A976" s="191">
        <v>446</v>
      </c>
      <c r="B976" s="190" t="s">
        <v>12644</v>
      </c>
      <c r="C976" s="190" t="s">
        <v>12643</v>
      </c>
      <c r="D976" s="190" t="s">
        <v>12645</v>
      </c>
      <c r="E976" s="190" t="s">
        <v>5709</v>
      </c>
      <c r="F976" s="206">
        <v>867457480</v>
      </c>
      <c r="G976" s="190" t="s">
        <v>12646</v>
      </c>
      <c r="H976" s="205" t="s">
        <v>13461</v>
      </c>
      <c r="I976" s="190">
        <v>99.756249999999994</v>
      </c>
      <c r="J976" s="205" t="s">
        <v>13462</v>
      </c>
      <c r="K976" s="190">
        <v>99.769329999999997</v>
      </c>
      <c r="L976" s="190" t="s">
        <v>3449</v>
      </c>
      <c r="M976" s="191">
        <v>126</v>
      </c>
      <c r="N976" s="207">
        <v>45496.666666666672</v>
      </c>
    </row>
    <row r="977" spans="1:14" ht="20.25" customHeight="1">
      <c r="A977" s="191">
        <v>445</v>
      </c>
      <c r="B977" s="190" t="s">
        <v>12640</v>
      </c>
      <c r="C977" s="190" t="s">
        <v>12639</v>
      </c>
      <c r="D977" s="190" t="s">
        <v>5713</v>
      </c>
      <c r="E977" s="190" t="s">
        <v>5709</v>
      </c>
      <c r="F977" s="206">
        <v>101922000</v>
      </c>
      <c r="G977" s="190" t="s">
        <v>4422</v>
      </c>
      <c r="H977" s="205" t="s">
        <v>13463</v>
      </c>
      <c r="I977" s="190">
        <v>99.56353</v>
      </c>
      <c r="J977" s="205" t="s">
        <v>13464</v>
      </c>
      <c r="K977" s="190">
        <v>99.565899999999999</v>
      </c>
      <c r="L977" s="190" t="s">
        <v>3754</v>
      </c>
      <c r="M977" s="191">
        <v>520</v>
      </c>
      <c r="N977" s="207">
        <v>45496.625</v>
      </c>
    </row>
    <row r="978" spans="1:14" ht="20.25" customHeight="1">
      <c r="A978" s="191">
        <v>444</v>
      </c>
      <c r="B978" s="190" t="s">
        <v>12628</v>
      </c>
      <c r="C978" s="190" t="s">
        <v>12627</v>
      </c>
      <c r="D978" s="190" t="s">
        <v>5713</v>
      </c>
      <c r="E978" s="190" t="s">
        <v>5709</v>
      </c>
      <c r="F978" s="206">
        <v>3182648000</v>
      </c>
      <c r="G978" s="190" t="s">
        <v>367</v>
      </c>
      <c r="H978" s="205" t="s">
        <v>13465</v>
      </c>
      <c r="I978" s="190">
        <v>100.59125</v>
      </c>
      <c r="J978" s="205" t="s">
        <v>13466</v>
      </c>
      <c r="K978" s="190">
        <v>100.59429</v>
      </c>
      <c r="L978" s="190" t="s">
        <v>3063</v>
      </c>
      <c r="M978" s="191">
        <v>776</v>
      </c>
      <c r="N978" s="207">
        <v>45496.458333333328</v>
      </c>
    </row>
    <row r="979" spans="1:14" ht="20.25" customHeight="1">
      <c r="A979" s="191">
        <v>443</v>
      </c>
      <c r="B979" s="190" t="s">
        <v>12634</v>
      </c>
      <c r="C979" s="190" t="s">
        <v>12633</v>
      </c>
      <c r="D979" s="190" t="s">
        <v>5713</v>
      </c>
      <c r="E979" s="190" t="s">
        <v>5709</v>
      </c>
      <c r="F979" s="206">
        <v>1217855000</v>
      </c>
      <c r="G979" s="190" t="s">
        <v>12635</v>
      </c>
      <c r="H979" s="205" t="s">
        <v>13467</v>
      </c>
      <c r="I979" s="190">
        <v>98.766000000000005</v>
      </c>
      <c r="J979" s="205" t="s">
        <v>13468</v>
      </c>
      <c r="K979" s="190">
        <v>98.767099999999999</v>
      </c>
      <c r="L979" s="190" t="s">
        <v>1972</v>
      </c>
      <c r="M979" s="191">
        <v>886</v>
      </c>
      <c r="N979" s="207">
        <v>45496.458333333328</v>
      </c>
    </row>
    <row r="980" spans="1:14" ht="20.25" customHeight="1">
      <c r="A980" s="191">
        <v>442</v>
      </c>
      <c r="B980" s="190" t="s">
        <v>12637</v>
      </c>
      <c r="C980" s="190" t="s">
        <v>12636</v>
      </c>
      <c r="D980" s="190" t="s">
        <v>5713</v>
      </c>
      <c r="E980" s="190" t="s">
        <v>5709</v>
      </c>
      <c r="F980" s="206">
        <v>521236000</v>
      </c>
      <c r="G980" s="190" t="s">
        <v>360</v>
      </c>
      <c r="H980" s="205" t="s">
        <v>13469</v>
      </c>
      <c r="I980" s="190">
        <v>100.27376</v>
      </c>
      <c r="J980" s="205" t="s">
        <v>13470</v>
      </c>
      <c r="K980" s="190">
        <v>100.27423</v>
      </c>
      <c r="L980" s="190" t="s">
        <v>13471</v>
      </c>
      <c r="M980" s="191">
        <v>865</v>
      </c>
      <c r="N980" s="207">
        <v>45496.458333333328</v>
      </c>
    </row>
    <row r="981" spans="1:14" ht="20.25" customHeight="1">
      <c r="A981" s="191">
        <v>441</v>
      </c>
      <c r="B981" s="190" t="s">
        <v>12584</v>
      </c>
      <c r="C981" s="190" t="s">
        <v>12638</v>
      </c>
      <c r="D981" s="190" t="s">
        <v>5774</v>
      </c>
      <c r="E981" s="190" t="s">
        <v>5709</v>
      </c>
      <c r="F981" s="206">
        <v>185086000</v>
      </c>
      <c r="G981" s="190" t="s">
        <v>322</v>
      </c>
      <c r="H981" s="205" t="s">
        <v>13472</v>
      </c>
      <c r="I981" s="190">
        <v>99.909019999999998</v>
      </c>
      <c r="J981" s="205" t="s">
        <v>13473</v>
      </c>
      <c r="K981" s="190">
        <v>99.911410000000004</v>
      </c>
      <c r="L981" s="190" t="s">
        <v>1559</v>
      </c>
      <c r="M981" s="191">
        <v>686</v>
      </c>
      <c r="N981" s="207">
        <v>45496.458333333328</v>
      </c>
    </row>
    <row r="982" spans="1:14" ht="20.25" customHeight="1">
      <c r="A982" s="191">
        <v>440</v>
      </c>
      <c r="B982" s="190" t="s">
        <v>12622</v>
      </c>
      <c r="C982" s="190" t="s">
        <v>12621</v>
      </c>
      <c r="D982" s="190" t="s">
        <v>5713</v>
      </c>
      <c r="E982" s="190" t="s">
        <v>5709</v>
      </c>
      <c r="F982" s="206">
        <v>579217560</v>
      </c>
      <c r="G982" s="190" t="s">
        <v>5749</v>
      </c>
      <c r="H982" s="205" t="s">
        <v>13474</v>
      </c>
      <c r="I982" s="190">
        <v>100.49471</v>
      </c>
      <c r="J982" s="205" t="s">
        <v>13475</v>
      </c>
      <c r="K982" s="190">
        <v>100.49518999999999</v>
      </c>
      <c r="L982" s="190" t="s">
        <v>2929</v>
      </c>
      <c r="M982" s="191">
        <v>689</v>
      </c>
      <c r="N982" s="207">
        <v>45496.4375</v>
      </c>
    </row>
    <row r="983" spans="1:14" ht="20.25" customHeight="1">
      <c r="A983" s="191">
        <v>439</v>
      </c>
      <c r="B983" s="190" t="s">
        <v>12613</v>
      </c>
      <c r="C983" s="190" t="s">
        <v>12612</v>
      </c>
      <c r="D983" s="190" t="s">
        <v>5713</v>
      </c>
      <c r="E983" s="190" t="s">
        <v>5709</v>
      </c>
      <c r="F983" s="206">
        <v>458601000</v>
      </c>
      <c r="G983" s="190" t="s">
        <v>326</v>
      </c>
      <c r="H983" s="205" t="s">
        <v>13476</v>
      </c>
      <c r="I983" s="190">
        <v>101.624</v>
      </c>
      <c r="J983" s="205" t="s">
        <v>13477</v>
      </c>
      <c r="K983" s="190">
        <v>101.63097</v>
      </c>
      <c r="L983" s="190" t="s">
        <v>1592</v>
      </c>
      <c r="M983" s="191">
        <v>794</v>
      </c>
      <c r="N983" s="207">
        <v>45495.458333333328</v>
      </c>
    </row>
    <row r="984" spans="1:14" ht="20.25" customHeight="1">
      <c r="A984" s="191">
        <v>438</v>
      </c>
      <c r="B984" s="190" t="s">
        <v>12607</v>
      </c>
      <c r="C984" s="190" t="s">
        <v>12606</v>
      </c>
      <c r="D984" s="190" t="s">
        <v>6182</v>
      </c>
      <c r="E984" s="190" t="s">
        <v>5709</v>
      </c>
      <c r="F984" s="206">
        <v>214468000</v>
      </c>
      <c r="G984" s="190" t="s">
        <v>12608</v>
      </c>
      <c r="H984" s="205" t="s">
        <v>13478</v>
      </c>
      <c r="I984" s="190">
        <v>98.431010000000001</v>
      </c>
      <c r="J984" s="205" t="s">
        <v>13479</v>
      </c>
      <c r="K984" s="190">
        <v>98.450299999999999</v>
      </c>
      <c r="L984" s="190" t="s">
        <v>8034</v>
      </c>
      <c r="M984" s="191">
        <v>787</v>
      </c>
      <c r="N984" s="207">
        <v>45492.541666666672</v>
      </c>
    </row>
    <row r="985" spans="1:14" ht="20.25" customHeight="1">
      <c r="A985" s="191">
        <v>437</v>
      </c>
      <c r="B985" s="190" t="s">
        <v>12601</v>
      </c>
      <c r="C985" s="190" t="s">
        <v>12600</v>
      </c>
      <c r="D985" s="190" t="s">
        <v>5713</v>
      </c>
      <c r="E985" s="190" t="s">
        <v>5709</v>
      </c>
      <c r="F985" s="206">
        <v>343021000</v>
      </c>
      <c r="G985" s="190" t="s">
        <v>4621</v>
      </c>
      <c r="H985" s="205" t="s">
        <v>13480</v>
      </c>
      <c r="I985" s="190">
        <v>99.536010000000005</v>
      </c>
      <c r="J985" s="205" t="s">
        <v>13481</v>
      </c>
      <c r="K985" s="190">
        <v>99.53725</v>
      </c>
      <c r="L985" s="190" t="s">
        <v>5409</v>
      </c>
      <c r="M985" s="191">
        <v>907</v>
      </c>
      <c r="N985" s="207">
        <v>45492.458333333328</v>
      </c>
    </row>
    <row r="986" spans="1:14" ht="20.25" customHeight="1">
      <c r="A986" s="191">
        <v>436</v>
      </c>
      <c r="B986" s="190" t="s">
        <v>12605</v>
      </c>
      <c r="C986" s="190" t="s">
        <v>12604</v>
      </c>
      <c r="D986" s="190" t="s">
        <v>6268</v>
      </c>
      <c r="E986" s="190" t="s">
        <v>5709</v>
      </c>
      <c r="F986" s="206">
        <v>42570000</v>
      </c>
      <c r="G986" s="190" t="s">
        <v>324</v>
      </c>
      <c r="H986" s="205" t="s">
        <v>13482</v>
      </c>
      <c r="I986" s="190">
        <v>100.17665</v>
      </c>
      <c r="J986" s="205" t="s">
        <v>13483</v>
      </c>
      <c r="K986" s="190">
        <v>100.1769</v>
      </c>
      <c r="L986" s="190" t="s">
        <v>13484</v>
      </c>
      <c r="M986" s="191">
        <v>301</v>
      </c>
      <c r="N986" s="207">
        <v>45492.458333333328</v>
      </c>
    </row>
    <row r="987" spans="1:14" ht="20.25" customHeight="1">
      <c r="A987" s="191">
        <v>435</v>
      </c>
      <c r="B987" s="190" t="s">
        <v>12603</v>
      </c>
      <c r="C987" s="190" t="s">
        <v>12602</v>
      </c>
      <c r="D987" s="190" t="s">
        <v>5713</v>
      </c>
      <c r="E987" s="190" t="s">
        <v>5709</v>
      </c>
      <c r="F987" s="206">
        <v>674100000</v>
      </c>
      <c r="G987" s="190" t="s">
        <v>8701</v>
      </c>
      <c r="H987" s="205" t="s">
        <v>13485</v>
      </c>
      <c r="I987" s="190">
        <v>99.763509999999997</v>
      </c>
      <c r="J987" s="205" t="s">
        <v>13486</v>
      </c>
      <c r="K987" s="190">
        <v>99.764300000000006</v>
      </c>
      <c r="L987" s="190" t="s">
        <v>13487</v>
      </c>
      <c r="M987" s="191">
        <v>905</v>
      </c>
      <c r="N987" s="207">
        <v>45492.458333333328</v>
      </c>
    </row>
    <row r="988" spans="1:14" ht="20.25" customHeight="1">
      <c r="A988" s="191">
        <v>434</v>
      </c>
      <c r="B988" s="190" t="s">
        <v>12520</v>
      </c>
      <c r="C988" s="190" t="s">
        <v>12519</v>
      </c>
      <c r="D988" s="190" t="s">
        <v>5713</v>
      </c>
      <c r="E988" s="190" t="s">
        <v>5709</v>
      </c>
      <c r="F988" s="206">
        <v>2375379000</v>
      </c>
      <c r="G988" s="190" t="s">
        <v>317</v>
      </c>
      <c r="H988" s="205" t="s">
        <v>13488</v>
      </c>
      <c r="I988" s="190">
        <v>98.692750000000004</v>
      </c>
      <c r="J988" s="205" t="s">
        <v>13489</v>
      </c>
      <c r="K988" s="190">
        <v>98.697800000000001</v>
      </c>
      <c r="L988" s="190" t="s">
        <v>13490</v>
      </c>
      <c r="M988" s="191">
        <v>685</v>
      </c>
      <c r="N988" s="207">
        <v>45492.458333333328</v>
      </c>
    </row>
    <row r="989" spans="1:14" ht="20.25" customHeight="1">
      <c r="A989" s="191">
        <v>433</v>
      </c>
      <c r="B989" s="190" t="s">
        <v>12574</v>
      </c>
      <c r="C989" s="190" t="s">
        <v>12573</v>
      </c>
      <c r="D989" s="190" t="s">
        <v>6207</v>
      </c>
      <c r="E989" s="190" t="s">
        <v>5709</v>
      </c>
      <c r="F989" s="206">
        <v>469740000</v>
      </c>
      <c r="G989" s="190" t="s">
        <v>343</v>
      </c>
      <c r="H989" s="205" t="s">
        <v>13491</v>
      </c>
      <c r="I989" s="190">
        <v>99.971999999999994</v>
      </c>
      <c r="J989" s="205" t="s">
        <v>13492</v>
      </c>
      <c r="K989" s="190">
        <v>99.976820000000004</v>
      </c>
      <c r="L989" s="190" t="s">
        <v>13493</v>
      </c>
      <c r="M989" s="191">
        <v>793</v>
      </c>
      <c r="N989" s="207">
        <v>45491.625</v>
      </c>
    </row>
    <row r="990" spans="1:14" ht="20.25" customHeight="1">
      <c r="A990" s="191">
        <v>432</v>
      </c>
      <c r="B990" s="190" t="s">
        <v>12596</v>
      </c>
      <c r="C990" s="190" t="s">
        <v>12595</v>
      </c>
      <c r="D990" s="190" t="s">
        <v>5713</v>
      </c>
      <c r="E990" s="190" t="s">
        <v>5709</v>
      </c>
      <c r="F990" s="206">
        <v>272470000</v>
      </c>
      <c r="G990" s="190" t="s">
        <v>12454</v>
      </c>
      <c r="H990" s="205" t="s">
        <v>13494</v>
      </c>
      <c r="I990" s="190">
        <v>101.01602</v>
      </c>
      <c r="J990" s="205" t="s">
        <v>13495</v>
      </c>
      <c r="K990" s="190">
        <v>101.0185</v>
      </c>
      <c r="L990" s="190" t="s">
        <v>13496</v>
      </c>
      <c r="M990" s="191">
        <v>858</v>
      </c>
      <c r="N990" s="207">
        <v>45491.458333333328</v>
      </c>
    </row>
    <row r="991" spans="1:14" ht="20.25" customHeight="1">
      <c r="A991" s="191">
        <v>431</v>
      </c>
      <c r="B991" s="190" t="s">
        <v>12568</v>
      </c>
      <c r="C991" s="190" t="s">
        <v>12567</v>
      </c>
      <c r="D991" s="190" t="s">
        <v>5713</v>
      </c>
      <c r="E991" s="190" t="s">
        <v>5709</v>
      </c>
      <c r="F991" s="206">
        <v>878226000</v>
      </c>
      <c r="G991" s="190" t="s">
        <v>345</v>
      </c>
      <c r="H991" s="205" t="s">
        <v>13497</v>
      </c>
      <c r="I991" s="190">
        <v>99.465999999999994</v>
      </c>
      <c r="J991" s="205" t="s">
        <v>13498</v>
      </c>
      <c r="K991" s="190">
        <v>99.467060000000004</v>
      </c>
      <c r="L991" s="190" t="s">
        <v>4361</v>
      </c>
      <c r="M991" s="191">
        <v>927</v>
      </c>
      <c r="N991" s="207">
        <v>45490.625</v>
      </c>
    </row>
    <row r="992" spans="1:14" ht="20.25" customHeight="1">
      <c r="A992" s="191">
        <v>430</v>
      </c>
      <c r="B992" s="190" t="s">
        <v>12572</v>
      </c>
      <c r="C992" s="190" t="s">
        <v>12571</v>
      </c>
      <c r="D992" s="190" t="s">
        <v>5713</v>
      </c>
      <c r="E992" s="190" t="s">
        <v>5709</v>
      </c>
      <c r="F992" s="206">
        <v>668510000</v>
      </c>
      <c r="G992" s="190" t="s">
        <v>479</v>
      </c>
      <c r="H992" s="205" t="s">
        <v>13499</v>
      </c>
      <c r="I992" s="190">
        <v>100.18725000000001</v>
      </c>
      <c r="J992" s="205" t="s">
        <v>13500</v>
      </c>
      <c r="K992" s="190">
        <v>100.19109</v>
      </c>
      <c r="L992" s="190" t="s">
        <v>13501</v>
      </c>
      <c r="M992" s="191">
        <v>921</v>
      </c>
      <c r="N992" s="207">
        <v>45490.625</v>
      </c>
    </row>
    <row r="993" spans="1:14" ht="20.25" customHeight="1">
      <c r="A993" s="191">
        <v>429</v>
      </c>
      <c r="B993" s="190" t="s">
        <v>12566</v>
      </c>
      <c r="C993" s="190" t="s">
        <v>12565</v>
      </c>
      <c r="D993" s="190" t="s">
        <v>6503</v>
      </c>
      <c r="E993" s="190" t="s">
        <v>5709</v>
      </c>
      <c r="F993" s="206">
        <v>262272000</v>
      </c>
      <c r="G993" s="190" t="s">
        <v>4915</v>
      </c>
      <c r="H993" s="205" t="s">
        <v>13502</v>
      </c>
      <c r="I993" s="190">
        <v>99.463509999999999</v>
      </c>
      <c r="J993" s="205" t="s">
        <v>13503</v>
      </c>
      <c r="K993" s="190">
        <v>99.469350000000006</v>
      </c>
      <c r="L993" s="190" t="s">
        <v>1227</v>
      </c>
      <c r="M993" s="191">
        <v>872</v>
      </c>
      <c r="N993" s="207">
        <v>45490.5</v>
      </c>
    </row>
    <row r="994" spans="1:14" ht="20.25" customHeight="1">
      <c r="A994" s="191">
        <v>428</v>
      </c>
      <c r="B994" s="190" t="s">
        <v>12552</v>
      </c>
      <c r="C994" s="190" t="s">
        <v>12551</v>
      </c>
      <c r="D994" s="190" t="s">
        <v>5713</v>
      </c>
      <c r="E994" s="190" t="s">
        <v>5709</v>
      </c>
      <c r="F994" s="206">
        <v>1470791000</v>
      </c>
      <c r="G994" s="190" t="s">
        <v>414</v>
      </c>
      <c r="H994" s="205" t="s">
        <v>13504</v>
      </c>
      <c r="I994" s="190">
        <v>99.662750000000003</v>
      </c>
      <c r="J994" s="205" t="s">
        <v>13505</v>
      </c>
      <c r="K994" s="190">
        <v>99.664000000000001</v>
      </c>
      <c r="L994" s="190" t="s">
        <v>13506</v>
      </c>
      <c r="M994" s="191">
        <v>874</v>
      </c>
      <c r="N994" s="207">
        <v>45490.458333333328</v>
      </c>
    </row>
    <row r="995" spans="1:14" ht="20.25" customHeight="1">
      <c r="A995" s="191">
        <v>427</v>
      </c>
      <c r="B995" s="190" t="s">
        <v>12559</v>
      </c>
      <c r="C995" s="190" t="s">
        <v>12558</v>
      </c>
      <c r="D995" s="190" t="s">
        <v>6207</v>
      </c>
      <c r="E995" s="190" t="s">
        <v>5709</v>
      </c>
      <c r="F995" s="206">
        <v>317681340</v>
      </c>
      <c r="G995" s="190" t="s">
        <v>4915</v>
      </c>
      <c r="H995" s="205" t="s">
        <v>13507</v>
      </c>
      <c r="I995" s="190">
        <v>99.139250000000004</v>
      </c>
      <c r="J995" s="205" t="s">
        <v>13508</v>
      </c>
      <c r="K995" s="190">
        <v>99.141300000000001</v>
      </c>
      <c r="L995" s="190" t="s">
        <v>13509</v>
      </c>
      <c r="M995" s="191">
        <v>886</v>
      </c>
      <c r="N995" s="207">
        <v>45490.458333333328</v>
      </c>
    </row>
    <row r="996" spans="1:14" ht="20.25" customHeight="1">
      <c r="A996" s="191">
        <v>426</v>
      </c>
      <c r="B996" s="190" t="s">
        <v>12561</v>
      </c>
      <c r="C996" s="190" t="s">
        <v>12560</v>
      </c>
      <c r="D996" s="190" t="s">
        <v>5713</v>
      </c>
      <c r="E996" s="190" t="s">
        <v>5709</v>
      </c>
      <c r="F996" s="206">
        <v>364452000</v>
      </c>
      <c r="G996" s="190" t="s">
        <v>476</v>
      </c>
      <c r="H996" s="205" t="s">
        <v>13510</v>
      </c>
      <c r="I996" s="190">
        <v>99.800259999999994</v>
      </c>
      <c r="J996" s="205" t="s">
        <v>13511</v>
      </c>
      <c r="K996" s="190">
        <v>99.80444</v>
      </c>
      <c r="L996" s="190" t="s">
        <v>3585</v>
      </c>
      <c r="M996" s="191">
        <v>871</v>
      </c>
      <c r="N996" s="207">
        <v>45490.458333333328</v>
      </c>
    </row>
    <row r="997" spans="1:14" ht="20.25" customHeight="1">
      <c r="A997" s="191">
        <v>425</v>
      </c>
      <c r="B997" s="190" t="s">
        <v>12563</v>
      </c>
      <c r="C997" s="190" t="s">
        <v>12562</v>
      </c>
      <c r="D997" s="190" t="s">
        <v>5713</v>
      </c>
      <c r="E997" s="190" t="s">
        <v>5709</v>
      </c>
      <c r="F997" s="206">
        <v>352844000</v>
      </c>
      <c r="G997" s="190" t="s">
        <v>5344</v>
      </c>
      <c r="H997" s="205" t="s">
        <v>13512</v>
      </c>
      <c r="I997" s="190">
        <v>100.72675</v>
      </c>
      <c r="J997" s="205" t="s">
        <v>13513</v>
      </c>
      <c r="K997" s="190">
        <v>100.72687000000001</v>
      </c>
      <c r="L997" s="190" t="s">
        <v>13514</v>
      </c>
      <c r="M997" s="191">
        <v>858</v>
      </c>
      <c r="N997" s="207">
        <v>45490.458333333328</v>
      </c>
    </row>
    <row r="998" spans="1:14" ht="20.25" customHeight="1">
      <c r="A998" s="191">
        <v>424</v>
      </c>
      <c r="B998" s="190" t="s">
        <v>12548</v>
      </c>
      <c r="C998" s="190" t="s">
        <v>12547</v>
      </c>
      <c r="D998" s="190" t="s">
        <v>5713</v>
      </c>
      <c r="E998" s="190" t="s">
        <v>5709</v>
      </c>
      <c r="F998" s="206">
        <v>789624140</v>
      </c>
      <c r="G998" s="190" t="s">
        <v>5726</v>
      </c>
      <c r="H998" s="205" t="s">
        <v>13515</v>
      </c>
      <c r="I998" s="190">
        <v>100.27956</v>
      </c>
      <c r="J998" s="205" t="s">
        <v>13516</v>
      </c>
      <c r="K998" s="190">
        <v>100.2799</v>
      </c>
      <c r="L998" s="190" t="s">
        <v>2028</v>
      </c>
      <c r="M998" s="191">
        <v>700</v>
      </c>
      <c r="N998" s="207">
        <v>45490.4375</v>
      </c>
    </row>
    <row r="999" spans="1:14" ht="20.25" customHeight="1">
      <c r="A999" s="191">
        <v>423</v>
      </c>
      <c r="B999" s="190" t="s">
        <v>12540</v>
      </c>
      <c r="C999" s="190" t="s">
        <v>12539</v>
      </c>
      <c r="D999" s="190" t="s">
        <v>5713</v>
      </c>
      <c r="E999" s="190" t="s">
        <v>5709</v>
      </c>
      <c r="F999" s="206">
        <v>1123729000</v>
      </c>
      <c r="G999" s="190" t="s">
        <v>440</v>
      </c>
      <c r="H999" s="205" t="s">
        <v>13517</v>
      </c>
      <c r="I999" s="190">
        <v>98.814999999999998</v>
      </c>
      <c r="J999" s="205" t="s">
        <v>13518</v>
      </c>
      <c r="K999" s="190">
        <v>98.829300000000003</v>
      </c>
      <c r="L999" s="190" t="s">
        <v>13519</v>
      </c>
      <c r="M999" s="191">
        <v>895</v>
      </c>
      <c r="N999" s="207">
        <v>45489.458333333328</v>
      </c>
    </row>
    <row r="1000" spans="1:14" ht="20.25" customHeight="1">
      <c r="A1000" s="191">
        <v>422</v>
      </c>
      <c r="B1000" s="190" t="s">
        <v>12545</v>
      </c>
      <c r="C1000" s="190" t="s">
        <v>12544</v>
      </c>
      <c r="D1000" s="190" t="s">
        <v>5713</v>
      </c>
      <c r="E1000" s="190" t="s">
        <v>5709</v>
      </c>
      <c r="F1000" s="206">
        <v>395098000</v>
      </c>
      <c r="G1000" s="190" t="s">
        <v>6178</v>
      </c>
      <c r="H1000" s="205" t="s">
        <v>13520</v>
      </c>
      <c r="I1000" s="190">
        <v>100.94776</v>
      </c>
      <c r="J1000" s="205" t="s">
        <v>13521</v>
      </c>
      <c r="K1000" s="190">
        <v>100.95092</v>
      </c>
      <c r="L1000" s="190" t="s">
        <v>2032</v>
      </c>
      <c r="M1000" s="191">
        <v>790</v>
      </c>
      <c r="N1000" s="207">
        <v>45489.458333333328</v>
      </c>
    </row>
    <row r="1001" spans="1:14" ht="20.25" customHeight="1">
      <c r="A1001" s="191">
        <v>421</v>
      </c>
      <c r="B1001" s="190" t="s">
        <v>12517</v>
      </c>
      <c r="C1001" s="190" t="s">
        <v>12516</v>
      </c>
      <c r="D1001" s="190" t="s">
        <v>5728</v>
      </c>
      <c r="E1001" s="190" t="s">
        <v>5709</v>
      </c>
      <c r="F1001" s="206">
        <v>511610000</v>
      </c>
      <c r="G1001" s="190" t="s">
        <v>12518</v>
      </c>
      <c r="H1001" s="205" t="s">
        <v>13522</v>
      </c>
      <c r="I1001" s="190">
        <v>101.16601</v>
      </c>
      <c r="J1001" s="205" t="s">
        <v>13523</v>
      </c>
      <c r="K1001" s="190">
        <v>101.1681</v>
      </c>
      <c r="L1001" s="190" t="s">
        <v>13524</v>
      </c>
      <c r="M1001" s="191">
        <v>961</v>
      </c>
      <c r="N1001" s="207">
        <v>45488.666666666672</v>
      </c>
    </row>
    <row r="1002" spans="1:14" ht="20.25" customHeight="1">
      <c r="A1002" s="191">
        <v>420</v>
      </c>
      <c r="B1002" s="190" t="s">
        <v>12534</v>
      </c>
      <c r="C1002" s="190" t="s">
        <v>12533</v>
      </c>
      <c r="D1002" s="190" t="s">
        <v>5713</v>
      </c>
      <c r="E1002" s="190" t="s">
        <v>5709</v>
      </c>
      <c r="F1002" s="206">
        <v>1339173000</v>
      </c>
      <c r="G1002" s="190" t="s">
        <v>345</v>
      </c>
      <c r="H1002" s="205" t="s">
        <v>13525</v>
      </c>
      <c r="I1002" s="190">
        <v>100.45625</v>
      </c>
      <c r="J1002" s="205" t="s">
        <v>13526</v>
      </c>
      <c r="K1002" s="190">
        <v>100.46080000000001</v>
      </c>
      <c r="L1002" s="190" t="s">
        <v>1384</v>
      </c>
      <c r="M1002" s="191">
        <v>845</v>
      </c>
      <c r="N1002" s="207">
        <v>45488.625</v>
      </c>
    </row>
    <row r="1003" spans="1:14" ht="20.25" customHeight="1">
      <c r="A1003" s="191">
        <v>419</v>
      </c>
      <c r="B1003" s="190" t="s">
        <v>12537</v>
      </c>
      <c r="C1003" s="190" t="s">
        <v>12536</v>
      </c>
      <c r="D1003" s="190" t="s">
        <v>5713</v>
      </c>
      <c r="E1003" s="190" t="s">
        <v>5709</v>
      </c>
      <c r="F1003" s="206">
        <v>1508793000</v>
      </c>
      <c r="G1003" s="190" t="s">
        <v>345</v>
      </c>
      <c r="H1003" s="205" t="s">
        <v>13527</v>
      </c>
      <c r="I1003" s="190">
        <v>100.81925</v>
      </c>
      <c r="J1003" s="205" t="s">
        <v>13528</v>
      </c>
      <c r="K1003" s="190">
        <v>100.83053</v>
      </c>
      <c r="L1003" s="190" t="s">
        <v>13529</v>
      </c>
      <c r="M1003" s="191">
        <v>838</v>
      </c>
      <c r="N1003" s="207">
        <v>45488.625</v>
      </c>
    </row>
    <row r="1004" spans="1:14" ht="20.25" customHeight="1">
      <c r="A1004" s="191">
        <v>418</v>
      </c>
      <c r="B1004" s="190" t="s">
        <v>12538</v>
      </c>
      <c r="C1004" s="190" t="s">
        <v>12510</v>
      </c>
      <c r="D1004" s="190" t="s">
        <v>5713</v>
      </c>
      <c r="E1004" s="190" t="s">
        <v>5709</v>
      </c>
      <c r="F1004" s="206">
        <v>4271802000</v>
      </c>
      <c r="G1004" s="190" t="s">
        <v>390</v>
      </c>
      <c r="H1004" s="205" t="s">
        <v>13530</v>
      </c>
      <c r="I1004" s="190">
        <v>99.972499999999997</v>
      </c>
      <c r="J1004" s="205" t="s">
        <v>13531</v>
      </c>
      <c r="K1004" s="190">
        <v>99.975750000000005</v>
      </c>
      <c r="L1004" s="190" t="s">
        <v>1288</v>
      </c>
      <c r="M1004" s="191">
        <v>719</v>
      </c>
      <c r="N1004" s="207">
        <v>45488.625</v>
      </c>
    </row>
    <row r="1005" spans="1:14" ht="20.25" customHeight="1">
      <c r="A1005" s="191">
        <v>417</v>
      </c>
      <c r="B1005" s="190" t="s">
        <v>12502</v>
      </c>
      <c r="C1005" s="190" t="s">
        <v>12501</v>
      </c>
      <c r="D1005" s="190" t="s">
        <v>5713</v>
      </c>
      <c r="E1005" s="190" t="s">
        <v>5709</v>
      </c>
      <c r="F1005" s="206">
        <v>1185855000</v>
      </c>
      <c r="G1005" s="190" t="s">
        <v>6178</v>
      </c>
      <c r="H1005" s="205" t="s">
        <v>13532</v>
      </c>
      <c r="I1005" s="190">
        <v>99.207499999999996</v>
      </c>
      <c r="J1005" s="205" t="s">
        <v>13533</v>
      </c>
      <c r="K1005" s="190">
        <v>99.209299999999999</v>
      </c>
      <c r="L1005" s="190" t="s">
        <v>2968</v>
      </c>
      <c r="M1005" s="191">
        <v>891</v>
      </c>
      <c r="N1005" s="207">
        <v>45488.458333333328</v>
      </c>
    </row>
    <row r="1006" spans="1:14" ht="20.25" customHeight="1">
      <c r="A1006" s="191">
        <v>416</v>
      </c>
      <c r="B1006" s="190" t="s">
        <v>12509</v>
      </c>
      <c r="C1006" s="190" t="s">
        <v>12508</v>
      </c>
      <c r="D1006" s="190" t="s">
        <v>5713</v>
      </c>
      <c r="E1006" s="190" t="s">
        <v>5709</v>
      </c>
      <c r="F1006" s="206">
        <v>710050000</v>
      </c>
      <c r="G1006" s="190" t="s">
        <v>330</v>
      </c>
      <c r="H1006" s="205" t="s">
        <v>13534</v>
      </c>
      <c r="I1006" s="190">
        <v>99.813000000000002</v>
      </c>
      <c r="J1006" s="205" t="s">
        <v>13535</v>
      </c>
      <c r="K1006" s="190">
        <v>99.818870000000004</v>
      </c>
      <c r="L1006" s="190" t="s">
        <v>3720</v>
      </c>
      <c r="M1006" s="191">
        <v>715</v>
      </c>
      <c r="N1006" s="207">
        <v>45488.458333333328</v>
      </c>
    </row>
    <row r="1007" spans="1:14" ht="20.25" customHeight="1">
      <c r="A1007" s="191">
        <v>415</v>
      </c>
      <c r="B1007" s="190" t="s">
        <v>12507</v>
      </c>
      <c r="C1007" s="190" t="s">
        <v>12506</v>
      </c>
      <c r="D1007" s="190" t="s">
        <v>5713</v>
      </c>
      <c r="E1007" s="190" t="s">
        <v>5709</v>
      </c>
      <c r="F1007" s="206">
        <v>505747000</v>
      </c>
      <c r="G1007" s="190" t="s">
        <v>476</v>
      </c>
      <c r="H1007" s="205" t="s">
        <v>13536</v>
      </c>
      <c r="I1007" s="190">
        <v>99.918760000000006</v>
      </c>
      <c r="J1007" s="205" t="s">
        <v>13537</v>
      </c>
      <c r="K1007" s="190">
        <v>99.918800000000005</v>
      </c>
      <c r="L1007" s="190" t="s">
        <v>5575</v>
      </c>
      <c r="M1007" s="191">
        <v>907</v>
      </c>
      <c r="N1007" s="207">
        <v>45488.458333333328</v>
      </c>
    </row>
    <row r="1008" spans="1:14" ht="20.25" customHeight="1">
      <c r="A1008" s="191">
        <v>414</v>
      </c>
      <c r="B1008" s="190" t="s">
        <v>12496</v>
      </c>
      <c r="C1008" s="190" t="s">
        <v>12495</v>
      </c>
      <c r="D1008" s="190" t="s">
        <v>5713</v>
      </c>
      <c r="E1008" s="190" t="s">
        <v>5709</v>
      </c>
      <c r="F1008" s="206">
        <v>199804000</v>
      </c>
      <c r="G1008" s="190" t="s">
        <v>12497</v>
      </c>
      <c r="H1008" s="205" t="s">
        <v>13538</v>
      </c>
      <c r="I1008" s="190">
        <v>99.697019999999995</v>
      </c>
      <c r="J1008" s="205" t="s">
        <v>13539</v>
      </c>
      <c r="K1008" s="190">
        <v>99.701009999999997</v>
      </c>
      <c r="L1008" s="190" t="s">
        <v>13540</v>
      </c>
      <c r="M1008" s="191">
        <v>821</v>
      </c>
      <c r="N1008" s="207">
        <v>45485.625</v>
      </c>
    </row>
    <row r="1009" spans="1:14" ht="20.25" customHeight="1">
      <c r="A1009" s="191">
        <v>413</v>
      </c>
      <c r="B1009" s="190" t="s">
        <v>13541</v>
      </c>
      <c r="C1009" s="190" t="s">
        <v>12489</v>
      </c>
      <c r="D1009" s="190" t="s">
        <v>5713</v>
      </c>
      <c r="E1009" s="190" t="s">
        <v>5709</v>
      </c>
      <c r="F1009" s="206">
        <v>188424000</v>
      </c>
      <c r="G1009" s="190" t="s">
        <v>414</v>
      </c>
      <c r="H1009" s="205" t="s">
        <v>13542</v>
      </c>
      <c r="I1009" s="190">
        <v>99.938519999999997</v>
      </c>
      <c r="J1009" s="205" t="s">
        <v>13543</v>
      </c>
      <c r="K1009" s="190">
        <v>99.945179999999993</v>
      </c>
      <c r="L1009" s="190" t="s">
        <v>8351</v>
      </c>
      <c r="M1009" s="191">
        <v>688</v>
      </c>
      <c r="N1009" s="207">
        <v>45485.458333333328</v>
      </c>
    </row>
    <row r="1010" spans="1:14" ht="20.25" customHeight="1">
      <c r="A1010" s="191">
        <v>412</v>
      </c>
      <c r="B1010" s="190" t="s">
        <v>12493</v>
      </c>
      <c r="C1010" s="190" t="s">
        <v>12492</v>
      </c>
      <c r="D1010" s="190" t="s">
        <v>5713</v>
      </c>
      <c r="E1010" s="190" t="s">
        <v>5709</v>
      </c>
      <c r="F1010" s="206">
        <v>249961000</v>
      </c>
      <c r="G1010" s="190" t="s">
        <v>12480</v>
      </c>
      <c r="H1010" s="205" t="s">
        <v>13544</v>
      </c>
      <c r="I1010" s="190">
        <v>99.966260000000005</v>
      </c>
      <c r="J1010" s="205" t="s">
        <v>13545</v>
      </c>
      <c r="K1010" s="190">
        <v>99.966290000000001</v>
      </c>
      <c r="L1010" s="190" t="s">
        <v>13546</v>
      </c>
      <c r="M1010" s="191">
        <v>811</v>
      </c>
      <c r="N1010" s="207">
        <v>45485.458333333328</v>
      </c>
    </row>
    <row r="1011" spans="1:14" ht="20.25" customHeight="1">
      <c r="A1011" s="191">
        <v>411</v>
      </c>
      <c r="B1011" s="190" t="s">
        <v>12494</v>
      </c>
      <c r="C1011" s="190" t="s">
        <v>12408</v>
      </c>
      <c r="D1011" s="190" t="s">
        <v>5774</v>
      </c>
      <c r="E1011" s="190" t="s">
        <v>5709</v>
      </c>
      <c r="F1011" s="206">
        <v>940569000</v>
      </c>
      <c r="G1011" s="190" t="s">
        <v>5714</v>
      </c>
      <c r="H1011" s="205" t="s">
        <v>13547</v>
      </c>
      <c r="I1011" s="190">
        <v>99.160499999999999</v>
      </c>
      <c r="J1011" s="205" t="s">
        <v>13548</v>
      </c>
      <c r="K1011" s="190">
        <v>99.160589999999999</v>
      </c>
      <c r="L1011" s="190" t="s">
        <v>13549</v>
      </c>
      <c r="M1011" s="191">
        <v>872</v>
      </c>
      <c r="N1011" s="207">
        <v>45485.458333333328</v>
      </c>
    </row>
    <row r="1012" spans="1:14" ht="20.25" customHeight="1">
      <c r="A1012" s="191">
        <v>410</v>
      </c>
      <c r="B1012" s="190" t="s">
        <v>12259</v>
      </c>
      <c r="C1012" s="190" t="s">
        <v>12258</v>
      </c>
      <c r="D1012" s="190" t="s">
        <v>5713</v>
      </c>
      <c r="E1012" s="190" t="s">
        <v>5709</v>
      </c>
      <c r="F1012" s="206">
        <v>1507082000</v>
      </c>
      <c r="G1012" s="190" t="s">
        <v>12260</v>
      </c>
      <c r="H1012" s="205" t="s">
        <v>13550</v>
      </c>
      <c r="I1012" s="190">
        <v>100.43925</v>
      </c>
      <c r="J1012" s="205" t="s">
        <v>13551</v>
      </c>
      <c r="K1012" s="190">
        <v>100.44468999999999</v>
      </c>
      <c r="L1012" s="190" t="s">
        <v>2882</v>
      </c>
      <c r="M1012" s="191">
        <v>817</v>
      </c>
      <c r="N1012" s="207">
        <v>45485.458333333328</v>
      </c>
    </row>
    <row r="1013" spans="1:14" ht="20.25" customHeight="1">
      <c r="A1013" s="191">
        <v>409</v>
      </c>
      <c r="B1013" s="190" t="s">
        <v>12470</v>
      </c>
      <c r="C1013" s="190" t="s">
        <v>12469</v>
      </c>
      <c r="D1013" s="190" t="s">
        <v>5713</v>
      </c>
      <c r="E1013" s="190" t="s">
        <v>5709</v>
      </c>
      <c r="F1013" s="206">
        <v>1244828000</v>
      </c>
      <c r="G1013" s="190" t="s">
        <v>330</v>
      </c>
      <c r="H1013" s="205" t="s">
        <v>13552</v>
      </c>
      <c r="I1013" s="190">
        <v>101</v>
      </c>
      <c r="J1013" s="205" t="s">
        <v>13553</v>
      </c>
      <c r="K1013" s="190">
        <v>101.00843</v>
      </c>
      <c r="L1013" s="190" t="s">
        <v>13554</v>
      </c>
      <c r="M1013" s="191">
        <v>818</v>
      </c>
      <c r="N1013" s="207">
        <v>45484.458333333328</v>
      </c>
    </row>
    <row r="1014" spans="1:14" ht="20.25" customHeight="1">
      <c r="A1014" s="191">
        <v>408</v>
      </c>
      <c r="B1014" s="190" t="s">
        <v>12465</v>
      </c>
      <c r="C1014" s="190" t="s">
        <v>12464</v>
      </c>
      <c r="D1014" s="190" t="s">
        <v>6683</v>
      </c>
      <c r="E1014" s="190" t="s">
        <v>5709</v>
      </c>
      <c r="F1014" s="206">
        <v>722200000</v>
      </c>
      <c r="G1014" s="190" t="s">
        <v>384</v>
      </c>
      <c r="H1014" s="205" t="s">
        <v>13555</v>
      </c>
      <c r="I1014" s="190">
        <v>100.90774999999999</v>
      </c>
      <c r="J1014" s="205" t="s">
        <v>13556</v>
      </c>
      <c r="K1014" s="190">
        <v>100.90925</v>
      </c>
      <c r="L1014" s="190" t="s">
        <v>1280</v>
      </c>
      <c r="M1014" s="191">
        <v>890</v>
      </c>
      <c r="N1014" s="207">
        <v>45484.458333333328</v>
      </c>
    </row>
    <row r="1015" spans="1:14" ht="20.25" customHeight="1">
      <c r="A1015" s="191">
        <v>407</v>
      </c>
      <c r="B1015" s="190" t="s">
        <v>12472</v>
      </c>
      <c r="C1015" s="190" t="s">
        <v>12471</v>
      </c>
      <c r="D1015" s="190" t="s">
        <v>5713</v>
      </c>
      <c r="E1015" s="190" t="s">
        <v>5709</v>
      </c>
      <c r="F1015" s="206">
        <v>1399214000</v>
      </c>
      <c r="G1015" s="190" t="s">
        <v>6178</v>
      </c>
      <c r="H1015" s="205" t="s">
        <v>13557</v>
      </c>
      <c r="I1015" s="190">
        <v>99.207750000000004</v>
      </c>
      <c r="J1015" s="205" t="s">
        <v>13558</v>
      </c>
      <c r="K1015" s="190">
        <v>99.209299999999999</v>
      </c>
      <c r="L1015" s="190" t="s">
        <v>3120</v>
      </c>
      <c r="M1015" s="191">
        <v>874</v>
      </c>
      <c r="N1015" s="207">
        <v>45484.458333333328</v>
      </c>
    </row>
    <row r="1016" spans="1:14" ht="20.25" customHeight="1">
      <c r="A1016" s="191">
        <v>406</v>
      </c>
      <c r="B1016" s="190" t="s">
        <v>12475</v>
      </c>
      <c r="C1016" s="190" t="s">
        <v>12474</v>
      </c>
      <c r="D1016" s="190" t="s">
        <v>5713</v>
      </c>
      <c r="E1016" s="190" t="s">
        <v>5709</v>
      </c>
      <c r="F1016" s="206">
        <v>2858369000</v>
      </c>
      <c r="G1016" s="190" t="s">
        <v>12476</v>
      </c>
      <c r="H1016" s="205" t="s">
        <v>13559</v>
      </c>
      <c r="I1016" s="190">
        <v>99.515249999999995</v>
      </c>
      <c r="J1016" s="205" t="s">
        <v>13560</v>
      </c>
      <c r="K1016" s="190">
        <v>99.517189999999999</v>
      </c>
      <c r="L1016" s="190" t="s">
        <v>13292</v>
      </c>
      <c r="M1016" s="191">
        <v>814</v>
      </c>
      <c r="N1016" s="207">
        <v>45484.458333333328</v>
      </c>
    </row>
    <row r="1017" spans="1:14" ht="20.25" customHeight="1">
      <c r="A1017" s="191">
        <v>405</v>
      </c>
      <c r="B1017" s="190" t="s">
        <v>12482</v>
      </c>
      <c r="C1017" s="190" t="s">
        <v>12481</v>
      </c>
      <c r="D1017" s="190" t="s">
        <v>7155</v>
      </c>
      <c r="E1017" s="190" t="s">
        <v>5709</v>
      </c>
      <c r="F1017" s="206">
        <v>964375940</v>
      </c>
      <c r="G1017" s="190" t="s">
        <v>332</v>
      </c>
      <c r="H1017" s="205" t="s">
        <v>13561</v>
      </c>
      <c r="I1017" s="190">
        <v>100.28125</v>
      </c>
      <c r="J1017" s="205" t="s">
        <v>13562</v>
      </c>
      <c r="K1017" s="190">
        <v>100.28276</v>
      </c>
      <c r="L1017" s="190" t="s">
        <v>1587</v>
      </c>
      <c r="M1017" s="191">
        <v>158</v>
      </c>
      <c r="N1017" s="207">
        <v>45484.458333333328</v>
      </c>
    </row>
    <row r="1018" spans="1:14" ht="20.25" customHeight="1">
      <c r="A1018" s="191">
        <v>404</v>
      </c>
      <c r="B1018" s="190" t="s">
        <v>12460</v>
      </c>
      <c r="C1018" s="190" t="s">
        <v>12459</v>
      </c>
      <c r="D1018" s="190" t="s">
        <v>12461</v>
      </c>
      <c r="E1018" s="190" t="s">
        <v>5709</v>
      </c>
      <c r="F1018" s="206">
        <v>436678000</v>
      </c>
      <c r="G1018" s="190" t="s">
        <v>7316</v>
      </c>
      <c r="H1018" s="205" t="s">
        <v>13563</v>
      </c>
      <c r="I1018" s="190">
        <v>99.720010000000002</v>
      </c>
      <c r="J1018" s="205" t="s">
        <v>13564</v>
      </c>
      <c r="K1018" s="190">
        <v>99.720100000000002</v>
      </c>
      <c r="L1018" s="190" t="s">
        <v>2028</v>
      </c>
      <c r="M1018" s="191">
        <v>620</v>
      </c>
      <c r="N1018" s="207">
        <v>45484.4375</v>
      </c>
    </row>
    <row r="1019" spans="1:14" ht="20.25" customHeight="1">
      <c r="A1019" s="191">
        <v>403</v>
      </c>
      <c r="B1019" s="190" t="s">
        <v>13565</v>
      </c>
      <c r="C1019" s="190" t="s">
        <v>12452</v>
      </c>
      <c r="D1019" s="190" t="s">
        <v>6278</v>
      </c>
      <c r="E1019" s="190" t="s">
        <v>5709</v>
      </c>
      <c r="F1019" s="206">
        <v>79720000</v>
      </c>
      <c r="G1019" s="190" t="s">
        <v>12454</v>
      </c>
      <c r="H1019" s="205" t="s">
        <v>13566</v>
      </c>
      <c r="I1019" s="190">
        <v>99.532830000000004</v>
      </c>
      <c r="J1019" s="205" t="s">
        <v>13567</v>
      </c>
      <c r="K1019" s="190">
        <v>99.534769999999995</v>
      </c>
      <c r="L1019" s="190" t="s">
        <v>1252</v>
      </c>
      <c r="M1019" s="191">
        <v>423</v>
      </c>
      <c r="N1019" s="207">
        <v>45483.458333333328</v>
      </c>
    </row>
    <row r="1020" spans="1:14" ht="20.25" customHeight="1">
      <c r="A1020" s="191">
        <v>402</v>
      </c>
      <c r="B1020" s="190" t="s">
        <v>12457</v>
      </c>
      <c r="C1020" s="190" t="s">
        <v>12456</v>
      </c>
      <c r="D1020" s="190" t="s">
        <v>5713</v>
      </c>
      <c r="E1020" s="190" t="s">
        <v>5709</v>
      </c>
      <c r="F1020" s="206">
        <v>345476000</v>
      </c>
      <c r="G1020" s="190" t="s">
        <v>479</v>
      </c>
      <c r="H1020" s="205" t="s">
        <v>13568</v>
      </c>
      <c r="I1020" s="190">
        <v>99.053510000000003</v>
      </c>
      <c r="J1020" s="205" t="s">
        <v>13569</v>
      </c>
      <c r="K1020" s="190">
        <v>99.055040000000005</v>
      </c>
      <c r="L1020" s="190" t="s">
        <v>3260</v>
      </c>
      <c r="M1020" s="191">
        <v>953</v>
      </c>
      <c r="N1020" s="207">
        <v>45483.458333333328</v>
      </c>
    </row>
    <row r="1021" spans="1:14" ht="20.25" customHeight="1">
      <c r="A1021" s="191">
        <v>401</v>
      </c>
      <c r="B1021" s="190" t="s">
        <v>12326</v>
      </c>
      <c r="C1021" s="190" t="s">
        <v>12325</v>
      </c>
      <c r="D1021" s="190" t="s">
        <v>5713</v>
      </c>
      <c r="E1021" s="190" t="s">
        <v>5709</v>
      </c>
      <c r="F1021" s="206">
        <v>408036000</v>
      </c>
      <c r="G1021" s="190" t="s">
        <v>414</v>
      </c>
      <c r="H1021" s="205" t="s">
        <v>13570</v>
      </c>
      <c r="I1021" s="190">
        <v>100.889</v>
      </c>
      <c r="J1021" s="205" t="s">
        <v>13571</v>
      </c>
      <c r="K1021" s="190">
        <v>100.89386</v>
      </c>
      <c r="L1021" s="190" t="s">
        <v>13572</v>
      </c>
      <c r="M1021" s="191">
        <v>772</v>
      </c>
      <c r="N1021" s="207">
        <v>45483.458333333328</v>
      </c>
    </row>
    <row r="1022" spans="1:14" ht="20.25" customHeight="1">
      <c r="A1022" s="191">
        <v>400</v>
      </c>
      <c r="B1022" s="190" t="s">
        <v>12443</v>
      </c>
      <c r="C1022" s="190" t="s">
        <v>12442</v>
      </c>
      <c r="D1022" s="190" t="s">
        <v>5713</v>
      </c>
      <c r="E1022" s="190" t="s">
        <v>5709</v>
      </c>
      <c r="F1022" s="206">
        <v>618725000</v>
      </c>
      <c r="G1022" s="190" t="s">
        <v>422</v>
      </c>
      <c r="H1022" s="205" t="s">
        <v>13573</v>
      </c>
      <c r="I1022" s="190">
        <v>99.616</v>
      </c>
      <c r="J1022" s="205" t="s">
        <v>13574</v>
      </c>
      <c r="K1022" s="190">
        <v>99.616500000000002</v>
      </c>
      <c r="L1022" s="190" t="s">
        <v>1864</v>
      </c>
      <c r="M1022" s="191">
        <v>925</v>
      </c>
      <c r="N1022" s="207">
        <v>45482.458333333328</v>
      </c>
    </row>
    <row r="1023" spans="1:14" ht="20.25" customHeight="1">
      <c r="A1023" s="191">
        <v>399</v>
      </c>
      <c r="B1023" s="190" t="s">
        <v>12440</v>
      </c>
      <c r="C1023" s="190" t="s">
        <v>12439</v>
      </c>
      <c r="D1023" s="190" t="s">
        <v>6582</v>
      </c>
      <c r="E1023" s="190" t="s">
        <v>5709</v>
      </c>
      <c r="F1023" s="206">
        <v>150365000</v>
      </c>
      <c r="G1023" s="190" t="s">
        <v>11636</v>
      </c>
      <c r="H1023" s="205" t="s">
        <v>13575</v>
      </c>
      <c r="I1023" s="190">
        <v>101.61954</v>
      </c>
      <c r="J1023" s="205" t="s">
        <v>13576</v>
      </c>
      <c r="K1023" s="190">
        <v>101.65555999999999</v>
      </c>
      <c r="L1023" s="190" t="s">
        <v>1559</v>
      </c>
      <c r="M1023" s="191">
        <v>757</v>
      </c>
      <c r="N1023" s="207">
        <v>45482.458333333328</v>
      </c>
    </row>
    <row r="1024" spans="1:14" ht="20.25" customHeight="1">
      <c r="A1024" s="191">
        <v>398</v>
      </c>
      <c r="B1024" s="190" t="s">
        <v>12341</v>
      </c>
      <c r="C1024" s="190" t="s">
        <v>12340</v>
      </c>
      <c r="D1024" s="190" t="s">
        <v>5713</v>
      </c>
      <c r="E1024" s="190" t="s">
        <v>5709</v>
      </c>
      <c r="F1024" s="206">
        <v>679787000</v>
      </c>
      <c r="G1024" s="190" t="s">
        <v>422</v>
      </c>
      <c r="H1024" s="205" t="s">
        <v>13577</v>
      </c>
      <c r="I1024" s="190">
        <v>100.51175000000001</v>
      </c>
      <c r="J1024" s="205" t="s">
        <v>13578</v>
      </c>
      <c r="K1024" s="190">
        <v>100.5147</v>
      </c>
      <c r="L1024" s="190" t="s">
        <v>13579</v>
      </c>
      <c r="M1024" s="191">
        <v>906</v>
      </c>
      <c r="N1024" s="207">
        <v>45482.458333333328</v>
      </c>
    </row>
    <row r="1025" spans="1:14" ht="20.25" customHeight="1">
      <c r="A1025" s="191">
        <v>397</v>
      </c>
      <c r="B1025" s="190" t="s">
        <v>12347</v>
      </c>
      <c r="C1025" s="190" t="s">
        <v>12346</v>
      </c>
      <c r="D1025" s="190" t="s">
        <v>5713</v>
      </c>
      <c r="E1025" s="190" t="s">
        <v>5709</v>
      </c>
      <c r="F1025" s="206">
        <v>1094459000</v>
      </c>
      <c r="G1025" s="190" t="s">
        <v>550</v>
      </c>
      <c r="H1025" s="205" t="s">
        <v>13580</v>
      </c>
      <c r="I1025" s="190">
        <v>99.457999999999998</v>
      </c>
      <c r="J1025" s="205" t="s">
        <v>13581</v>
      </c>
      <c r="K1025" s="190">
        <v>99.459689999999995</v>
      </c>
      <c r="L1025" s="190" t="s">
        <v>1948</v>
      </c>
      <c r="M1025" s="191">
        <v>923</v>
      </c>
      <c r="N1025" s="207">
        <v>45482.458333333328</v>
      </c>
    </row>
    <row r="1026" spans="1:14" ht="20.25" customHeight="1">
      <c r="A1026" s="191">
        <v>396</v>
      </c>
      <c r="B1026" s="190" t="s">
        <v>12370</v>
      </c>
      <c r="C1026" s="190" t="s">
        <v>12369</v>
      </c>
      <c r="D1026" s="190" t="s">
        <v>5713</v>
      </c>
      <c r="E1026" s="190" t="s">
        <v>5709</v>
      </c>
      <c r="F1026" s="206">
        <v>2490236300</v>
      </c>
      <c r="G1026" s="190" t="s">
        <v>12371</v>
      </c>
      <c r="H1026" s="205" t="s">
        <v>13582</v>
      </c>
      <c r="I1026" s="190">
        <v>99.854749999999996</v>
      </c>
      <c r="J1026" s="205" t="s">
        <v>13583</v>
      </c>
      <c r="K1026" s="190">
        <v>99.854870000000005</v>
      </c>
      <c r="L1026" s="190" t="s">
        <v>13584</v>
      </c>
      <c r="M1026" s="191">
        <v>795</v>
      </c>
      <c r="N1026" s="207">
        <v>45482.458333333328</v>
      </c>
    </row>
    <row r="1027" spans="1:14" ht="20.25" customHeight="1">
      <c r="A1027" s="191">
        <v>395</v>
      </c>
      <c r="B1027" s="190" t="s">
        <v>12345</v>
      </c>
      <c r="C1027" s="190" t="s">
        <v>12344</v>
      </c>
      <c r="D1027" s="190" t="s">
        <v>5713</v>
      </c>
      <c r="E1027" s="190" t="s">
        <v>5709</v>
      </c>
      <c r="F1027" s="206">
        <v>529815000</v>
      </c>
      <c r="G1027" s="190" t="s">
        <v>1160</v>
      </c>
      <c r="H1027" s="205" t="s">
        <v>13585</v>
      </c>
      <c r="I1027" s="190">
        <v>99.683260000000004</v>
      </c>
      <c r="J1027" s="205" t="s">
        <v>13586</v>
      </c>
      <c r="K1027" s="190">
        <v>99.683539999999994</v>
      </c>
      <c r="L1027" s="190" t="s">
        <v>4309</v>
      </c>
      <c r="M1027" s="191">
        <v>911</v>
      </c>
      <c r="N1027" s="207">
        <v>45482.458333333328</v>
      </c>
    </row>
    <row r="1028" spans="1:14" ht="20.25" customHeight="1">
      <c r="A1028" s="191">
        <v>394</v>
      </c>
      <c r="B1028" s="190" t="s">
        <v>12381</v>
      </c>
      <c r="C1028" s="190" t="s">
        <v>12380</v>
      </c>
      <c r="D1028" s="190" t="s">
        <v>5713</v>
      </c>
      <c r="E1028" s="190" t="s">
        <v>5709</v>
      </c>
      <c r="F1028" s="206">
        <v>288781000</v>
      </c>
      <c r="G1028" s="190" t="s">
        <v>12382</v>
      </c>
      <c r="H1028" s="205" t="s">
        <v>13587</v>
      </c>
      <c r="I1028" s="190">
        <v>100.40276</v>
      </c>
      <c r="J1028" s="205" t="s">
        <v>13588</v>
      </c>
      <c r="K1028" s="190">
        <v>100.40956</v>
      </c>
      <c r="L1028" s="190" t="s">
        <v>3726</v>
      </c>
      <c r="M1028" s="191">
        <v>709</v>
      </c>
      <c r="N1028" s="207">
        <v>45482.458333333328</v>
      </c>
    </row>
    <row r="1029" spans="1:14" ht="20.25" customHeight="1">
      <c r="A1029" s="191">
        <v>393</v>
      </c>
      <c r="B1029" s="190" t="s">
        <v>12332</v>
      </c>
      <c r="C1029" s="190" t="s">
        <v>12331</v>
      </c>
      <c r="D1029" s="190" t="s">
        <v>6268</v>
      </c>
      <c r="E1029" s="190" t="s">
        <v>5733</v>
      </c>
      <c r="F1029" s="206">
        <v>283814530</v>
      </c>
      <c r="G1029" s="190" t="s">
        <v>7316</v>
      </c>
      <c r="H1029" s="205" t="s">
        <v>13589</v>
      </c>
      <c r="I1029" s="190">
        <v>100.40152999999999</v>
      </c>
      <c r="J1029" s="205" t="s">
        <v>13590</v>
      </c>
      <c r="K1029" s="190">
        <v>100.40275</v>
      </c>
      <c r="L1029" s="190" t="s">
        <v>13591</v>
      </c>
      <c r="M1029" s="191" t="s">
        <v>13592</v>
      </c>
      <c r="N1029" s="207">
        <v>45482.4375</v>
      </c>
    </row>
    <row r="1030" spans="1:14" ht="20.25" customHeight="1">
      <c r="A1030" s="191">
        <v>392</v>
      </c>
      <c r="B1030" s="190" t="s">
        <v>12354</v>
      </c>
      <c r="C1030" s="190" t="s">
        <v>12353</v>
      </c>
      <c r="D1030" s="190" t="s">
        <v>5713</v>
      </c>
      <c r="E1030" s="190" t="s">
        <v>5709</v>
      </c>
      <c r="F1030" s="206">
        <v>2497240000</v>
      </c>
      <c r="G1030" s="190" t="s">
        <v>12355</v>
      </c>
      <c r="H1030" s="205" t="s">
        <v>13593</v>
      </c>
      <c r="I1030" s="190">
        <v>99.127250000000004</v>
      </c>
      <c r="J1030" s="205" t="s">
        <v>13594</v>
      </c>
      <c r="K1030" s="190">
        <v>99.133679999999998</v>
      </c>
      <c r="L1030" s="190" t="s">
        <v>1627</v>
      </c>
      <c r="M1030" s="191">
        <v>839</v>
      </c>
      <c r="N1030" s="207">
        <v>45481.458333333328</v>
      </c>
    </row>
    <row r="1031" spans="1:14" ht="20.25" customHeight="1">
      <c r="A1031" s="191">
        <v>391</v>
      </c>
      <c r="B1031" s="190" t="s">
        <v>12336</v>
      </c>
      <c r="C1031" s="190" t="s">
        <v>12335</v>
      </c>
      <c r="D1031" s="190" t="s">
        <v>9458</v>
      </c>
      <c r="E1031" s="190" t="s">
        <v>5733</v>
      </c>
      <c r="F1031" s="206"/>
      <c r="G1031" s="190" t="s">
        <v>12337</v>
      </c>
      <c r="H1031" s="205" t="s">
        <v>13595</v>
      </c>
      <c r="I1031" s="190"/>
      <c r="J1031" s="205" t="s">
        <v>13595</v>
      </c>
      <c r="K1031" s="190"/>
      <c r="L1031" s="190" t="s">
        <v>3110</v>
      </c>
      <c r="M1031" s="191">
        <v>3</v>
      </c>
      <c r="N1031" s="207">
        <v>45478.75</v>
      </c>
    </row>
    <row r="1032" spans="1:14" ht="20.25" customHeight="1">
      <c r="A1032" s="191">
        <v>390</v>
      </c>
      <c r="B1032" s="190" t="s">
        <v>12435</v>
      </c>
      <c r="C1032" s="190" t="s">
        <v>12232</v>
      </c>
      <c r="D1032" s="190" t="s">
        <v>5728</v>
      </c>
      <c r="E1032" s="190" t="s">
        <v>5709</v>
      </c>
      <c r="F1032" s="206">
        <v>929829000</v>
      </c>
      <c r="G1032" s="190" t="s">
        <v>5714</v>
      </c>
      <c r="H1032" s="205" t="s">
        <v>13596</v>
      </c>
      <c r="I1032" s="190">
        <v>99.703999999999994</v>
      </c>
      <c r="J1032" s="205" t="s">
        <v>13597</v>
      </c>
      <c r="K1032" s="190">
        <v>99.707800000000006</v>
      </c>
      <c r="L1032" s="190" t="s">
        <v>13598</v>
      </c>
      <c r="M1032" s="191" t="s">
        <v>8024</v>
      </c>
      <c r="N1032" s="207">
        <v>45478.625</v>
      </c>
    </row>
    <row r="1033" spans="1:14" ht="20.25" customHeight="1">
      <c r="A1033" s="191">
        <v>389</v>
      </c>
      <c r="B1033" s="190" t="s">
        <v>12402</v>
      </c>
      <c r="C1033" s="190" t="s">
        <v>12401</v>
      </c>
      <c r="D1033" s="190" t="s">
        <v>7162</v>
      </c>
      <c r="E1033" s="190" t="s">
        <v>5709</v>
      </c>
      <c r="F1033" s="206">
        <v>232298000</v>
      </c>
      <c r="G1033" s="190" t="s">
        <v>4814</v>
      </c>
      <c r="H1033" s="205" t="s">
        <v>13599</v>
      </c>
      <c r="I1033" s="190">
        <v>99.552030000000002</v>
      </c>
      <c r="J1033" s="205" t="s">
        <v>13600</v>
      </c>
      <c r="K1033" s="190">
        <v>99.557320000000004</v>
      </c>
      <c r="L1033" s="190" t="s">
        <v>1353</v>
      </c>
      <c r="M1033" s="191">
        <v>786</v>
      </c>
      <c r="N1033" s="207">
        <v>45478.458333333328</v>
      </c>
    </row>
    <row r="1034" spans="1:14" ht="20.25" customHeight="1">
      <c r="A1034" s="191">
        <v>388</v>
      </c>
      <c r="B1034" s="190" t="s">
        <v>12255</v>
      </c>
      <c r="C1034" s="190" t="s">
        <v>12254</v>
      </c>
      <c r="D1034" s="190" t="s">
        <v>5713</v>
      </c>
      <c r="E1034" s="190" t="s">
        <v>5709</v>
      </c>
      <c r="F1034" s="206">
        <v>96082000</v>
      </c>
      <c r="G1034" s="190" t="s">
        <v>12256</v>
      </c>
      <c r="H1034" s="205" t="s">
        <v>13601</v>
      </c>
      <c r="I1034" s="190">
        <v>99.58605</v>
      </c>
      <c r="J1034" s="205" t="s">
        <v>13602</v>
      </c>
      <c r="K1034" s="190">
        <v>99.586590000000001</v>
      </c>
      <c r="L1034" s="190" t="s">
        <v>2757</v>
      </c>
      <c r="M1034" s="191">
        <v>467</v>
      </c>
      <c r="N1034" s="207">
        <v>45478.458333333328</v>
      </c>
    </row>
    <row r="1035" spans="1:14" ht="20.25" customHeight="1">
      <c r="A1035" s="191">
        <v>387</v>
      </c>
      <c r="B1035" s="190" t="s">
        <v>12384</v>
      </c>
      <c r="C1035" s="190" t="s">
        <v>12383</v>
      </c>
      <c r="D1035" s="190" t="s">
        <v>12385</v>
      </c>
      <c r="E1035" s="190" t="s">
        <v>5709</v>
      </c>
      <c r="F1035" s="206">
        <v>39600000</v>
      </c>
      <c r="G1035" s="190" t="s">
        <v>12386</v>
      </c>
      <c r="H1035" s="205" t="s">
        <v>13603</v>
      </c>
      <c r="I1035" s="190">
        <v>100.53585</v>
      </c>
      <c r="J1035" s="205" t="s">
        <v>13604</v>
      </c>
      <c r="K1035" s="190">
        <v>100.53748</v>
      </c>
      <c r="L1035" s="190" t="s">
        <v>13605</v>
      </c>
      <c r="M1035" s="191">
        <v>320</v>
      </c>
      <c r="N1035" s="207">
        <v>45477.625</v>
      </c>
    </row>
    <row r="1036" spans="1:14" ht="20.25" customHeight="1">
      <c r="A1036" s="191">
        <v>386</v>
      </c>
      <c r="B1036" s="190" t="s">
        <v>12376</v>
      </c>
      <c r="C1036" s="190" t="s">
        <v>12375</v>
      </c>
      <c r="D1036" s="190" t="s">
        <v>6177</v>
      </c>
      <c r="E1036" s="190" t="s">
        <v>5709</v>
      </c>
      <c r="F1036" s="206">
        <v>481642000</v>
      </c>
      <c r="G1036" s="190" t="s">
        <v>379</v>
      </c>
      <c r="H1036" s="205" t="s">
        <v>13606</v>
      </c>
      <c r="I1036" s="190">
        <v>99.716999999999999</v>
      </c>
      <c r="J1036" s="205" t="s">
        <v>13607</v>
      </c>
      <c r="K1036" s="190">
        <v>99.717479999999995</v>
      </c>
      <c r="L1036" s="190" t="s">
        <v>13608</v>
      </c>
      <c r="M1036" s="191">
        <v>875</v>
      </c>
      <c r="N1036" s="207">
        <v>45477.541666666672</v>
      </c>
    </row>
    <row r="1037" spans="1:14" ht="20.25" customHeight="1">
      <c r="A1037" s="191">
        <v>385</v>
      </c>
      <c r="B1037" s="190" t="s">
        <v>12350</v>
      </c>
      <c r="C1037" s="190" t="s">
        <v>12349</v>
      </c>
      <c r="D1037" s="190" t="s">
        <v>5713</v>
      </c>
      <c r="E1037" s="190" t="s">
        <v>5709</v>
      </c>
      <c r="F1037" s="206">
        <v>315229000</v>
      </c>
      <c r="G1037" s="190" t="s">
        <v>440</v>
      </c>
      <c r="H1037" s="205" t="s">
        <v>13609</v>
      </c>
      <c r="I1037" s="190">
        <v>99.129509999999996</v>
      </c>
      <c r="J1037" s="205" t="s">
        <v>13610</v>
      </c>
      <c r="K1037" s="190">
        <v>99.133600000000001</v>
      </c>
      <c r="L1037" s="190" t="s">
        <v>13611</v>
      </c>
      <c r="M1037" s="191">
        <v>806</v>
      </c>
      <c r="N1037" s="207">
        <v>45477.458333333328</v>
      </c>
    </row>
    <row r="1038" spans="1:14" ht="20.25" customHeight="1">
      <c r="A1038" s="191">
        <v>384</v>
      </c>
      <c r="B1038" s="190" t="s">
        <v>13612</v>
      </c>
      <c r="C1038" s="190" t="s">
        <v>12379</v>
      </c>
      <c r="D1038" s="190" t="s">
        <v>6057</v>
      </c>
      <c r="E1038" s="190" t="s">
        <v>5709</v>
      </c>
      <c r="F1038" s="206">
        <v>284865000</v>
      </c>
      <c r="G1038" s="190" t="s">
        <v>326</v>
      </c>
      <c r="H1038" s="205" t="s">
        <v>13613</v>
      </c>
      <c r="I1038" s="190">
        <v>99.916759999999996</v>
      </c>
      <c r="J1038" s="205" t="s">
        <v>13614</v>
      </c>
      <c r="K1038" s="190">
        <v>99.927930000000003</v>
      </c>
      <c r="L1038" s="190" t="s">
        <v>1395</v>
      </c>
      <c r="M1038" s="191">
        <v>563</v>
      </c>
      <c r="N1038" s="207">
        <v>45477.458333333328</v>
      </c>
    </row>
    <row r="1039" spans="1:14" ht="20.25" customHeight="1">
      <c r="A1039" s="191">
        <v>383</v>
      </c>
      <c r="B1039" s="190" t="s">
        <v>12315</v>
      </c>
      <c r="C1039" s="190" t="s">
        <v>12314</v>
      </c>
      <c r="D1039" s="190" t="s">
        <v>5713</v>
      </c>
      <c r="E1039" s="190" t="s">
        <v>5709</v>
      </c>
      <c r="F1039" s="206">
        <v>561124000</v>
      </c>
      <c r="G1039" s="190" t="s">
        <v>12316</v>
      </c>
      <c r="H1039" s="205" t="s">
        <v>13615</v>
      </c>
      <c r="I1039" s="190">
        <v>100.27076</v>
      </c>
      <c r="J1039" s="205" t="s">
        <v>13616</v>
      </c>
      <c r="K1039" s="190">
        <v>100.27271</v>
      </c>
      <c r="L1039" s="190" t="s">
        <v>2712</v>
      </c>
      <c r="M1039" s="191">
        <v>861</v>
      </c>
      <c r="N1039" s="207">
        <v>45477.416666666672</v>
      </c>
    </row>
    <row r="1040" spans="1:14" ht="20.25" customHeight="1">
      <c r="A1040" s="191">
        <v>382</v>
      </c>
      <c r="B1040" s="190" t="s">
        <v>12307</v>
      </c>
      <c r="C1040" s="190" t="s">
        <v>12412</v>
      </c>
      <c r="D1040" s="190" t="s">
        <v>12308</v>
      </c>
      <c r="E1040" s="190" t="s">
        <v>5709</v>
      </c>
      <c r="F1040" s="206">
        <v>622155000</v>
      </c>
      <c r="G1040" s="190" t="s">
        <v>466</v>
      </c>
      <c r="H1040" s="205" t="s">
        <v>13617</v>
      </c>
      <c r="I1040" s="190">
        <v>99.966499999999996</v>
      </c>
      <c r="J1040" s="205" t="s">
        <v>13618</v>
      </c>
      <c r="K1040" s="190">
        <v>99.968230000000005</v>
      </c>
      <c r="L1040" s="190" t="s">
        <v>3955</v>
      </c>
      <c r="M1040" s="191">
        <v>902</v>
      </c>
      <c r="N1040" s="207">
        <v>45476.625</v>
      </c>
    </row>
    <row r="1041" spans="1:14" ht="20.25" customHeight="1">
      <c r="A1041" s="191">
        <v>381</v>
      </c>
      <c r="B1041" s="190" t="s">
        <v>12404</v>
      </c>
      <c r="C1041" s="190" t="s">
        <v>12403</v>
      </c>
      <c r="D1041" s="190" t="s">
        <v>12405</v>
      </c>
      <c r="E1041" s="190" t="s">
        <v>5709</v>
      </c>
      <c r="F1041" s="206">
        <v>476190000</v>
      </c>
      <c r="G1041" s="190" t="s">
        <v>343</v>
      </c>
      <c r="H1041" s="205" t="s">
        <v>13619</v>
      </c>
      <c r="I1041" s="190">
        <v>100.48175999999999</v>
      </c>
      <c r="J1041" s="205" t="s">
        <v>13620</v>
      </c>
      <c r="K1041" s="190">
        <v>100.48778</v>
      </c>
      <c r="L1041" s="190" t="s">
        <v>13621</v>
      </c>
      <c r="M1041" s="191">
        <v>132</v>
      </c>
      <c r="N1041" s="207">
        <v>45476.576388888891</v>
      </c>
    </row>
    <row r="1042" spans="1:14" ht="20.25" customHeight="1">
      <c r="A1042" s="191">
        <v>380</v>
      </c>
      <c r="B1042" s="190" t="s">
        <v>12390</v>
      </c>
      <c r="C1042" s="190" t="s">
        <v>12389</v>
      </c>
      <c r="D1042" s="190" t="s">
        <v>5713</v>
      </c>
      <c r="E1042" s="190" t="s">
        <v>5709</v>
      </c>
      <c r="F1042" s="206">
        <v>1946736000</v>
      </c>
      <c r="G1042" s="190" t="s">
        <v>440</v>
      </c>
      <c r="H1042" s="205" t="s">
        <v>13622</v>
      </c>
      <c r="I1042" s="190">
        <v>100.91925000000001</v>
      </c>
      <c r="J1042" s="205" t="s">
        <v>13623</v>
      </c>
      <c r="K1042" s="190">
        <v>100.93761000000001</v>
      </c>
      <c r="L1042" s="190" t="s">
        <v>13624</v>
      </c>
      <c r="M1042" s="191">
        <v>843</v>
      </c>
      <c r="N1042" s="207">
        <v>45476.458333333328</v>
      </c>
    </row>
    <row r="1043" spans="1:14" ht="20.25" customHeight="1">
      <c r="A1043" s="191">
        <v>379</v>
      </c>
      <c r="B1043" s="190" t="s">
        <v>12395</v>
      </c>
      <c r="C1043" s="190" t="s">
        <v>12394</v>
      </c>
      <c r="D1043" s="190" t="s">
        <v>5713</v>
      </c>
      <c r="E1043" s="190" t="s">
        <v>5709</v>
      </c>
      <c r="F1043" s="206">
        <v>171676000</v>
      </c>
      <c r="G1043" s="190" t="s">
        <v>440</v>
      </c>
      <c r="H1043" s="205" t="s">
        <v>13625</v>
      </c>
      <c r="I1043" s="190">
        <v>100.34152</v>
      </c>
      <c r="J1043" s="205" t="s">
        <v>13626</v>
      </c>
      <c r="K1043" s="190">
        <v>100.3421</v>
      </c>
      <c r="L1043" s="190" t="s">
        <v>13627</v>
      </c>
      <c r="M1043" s="191">
        <v>713</v>
      </c>
      <c r="N1043" s="207">
        <v>45476.458333333328</v>
      </c>
    </row>
    <row r="1044" spans="1:14" ht="20.25" customHeight="1">
      <c r="A1044" s="191">
        <v>378</v>
      </c>
      <c r="B1044" s="190" t="s">
        <v>12433</v>
      </c>
      <c r="C1044" s="190" t="s">
        <v>12432</v>
      </c>
      <c r="D1044" s="190" t="s">
        <v>12434</v>
      </c>
      <c r="E1044" s="190" t="s">
        <v>5709</v>
      </c>
      <c r="F1044" s="206">
        <v>2603820000</v>
      </c>
      <c r="G1044" s="190" t="s">
        <v>322</v>
      </c>
      <c r="H1044" s="205" t="s">
        <v>13628</v>
      </c>
      <c r="I1044" s="190">
        <v>99.652749999999997</v>
      </c>
      <c r="J1044" s="205" t="s">
        <v>13629</v>
      </c>
      <c r="K1044" s="190">
        <v>99.656080000000003</v>
      </c>
      <c r="L1044" s="190" t="s">
        <v>1844</v>
      </c>
      <c r="M1044" s="191">
        <v>165</v>
      </c>
      <c r="N1044" s="207">
        <v>45476.458333333328</v>
      </c>
    </row>
    <row r="1045" spans="1:14" ht="20.25" customHeight="1">
      <c r="A1045" s="191">
        <v>377</v>
      </c>
      <c r="B1045" s="190" t="s">
        <v>12430</v>
      </c>
      <c r="C1045" s="190" t="s">
        <v>12429</v>
      </c>
      <c r="D1045" s="190" t="s">
        <v>5844</v>
      </c>
      <c r="E1045" s="190" t="s">
        <v>5709</v>
      </c>
      <c r="F1045" s="206">
        <v>279653000</v>
      </c>
      <c r="G1045" s="190" t="s">
        <v>12431</v>
      </c>
      <c r="H1045" s="205" t="s">
        <v>13630</v>
      </c>
      <c r="I1045" s="190">
        <v>100.62477</v>
      </c>
      <c r="J1045" s="205" t="s">
        <v>13631</v>
      </c>
      <c r="K1045" s="190">
        <v>100.62819</v>
      </c>
      <c r="L1045" s="190" t="s">
        <v>1232</v>
      </c>
      <c r="M1045" s="191">
        <v>882</v>
      </c>
      <c r="N1045" s="207">
        <v>45476.458333333328</v>
      </c>
    </row>
    <row r="1046" spans="1:14" ht="20.25" customHeight="1">
      <c r="A1046" s="191">
        <v>376</v>
      </c>
      <c r="B1046" s="190" t="s">
        <v>12422</v>
      </c>
      <c r="C1046" s="190" t="s">
        <v>12421</v>
      </c>
      <c r="D1046" s="190" t="s">
        <v>5713</v>
      </c>
      <c r="E1046" s="190" t="s">
        <v>5709</v>
      </c>
      <c r="F1046" s="206">
        <v>196065000</v>
      </c>
      <c r="G1046" s="190" t="s">
        <v>422</v>
      </c>
      <c r="H1046" s="205" t="s">
        <v>13632</v>
      </c>
      <c r="I1046" s="190">
        <v>99.57602</v>
      </c>
      <c r="J1046" s="205" t="s">
        <v>13633</v>
      </c>
      <c r="K1046" s="190">
        <v>99.576250000000002</v>
      </c>
      <c r="L1046" s="190" t="s">
        <v>1405</v>
      </c>
      <c r="M1046" s="191">
        <v>756</v>
      </c>
      <c r="N1046" s="207">
        <v>45476.458333333328</v>
      </c>
    </row>
    <row r="1047" spans="1:14" ht="20.25" customHeight="1">
      <c r="A1047" s="191">
        <v>375</v>
      </c>
      <c r="B1047" s="190" t="s">
        <v>12285</v>
      </c>
      <c r="C1047" s="190" t="s">
        <v>12284</v>
      </c>
      <c r="D1047" s="190" t="s">
        <v>5728</v>
      </c>
      <c r="E1047" s="190" t="s">
        <v>5709</v>
      </c>
      <c r="F1047" s="206">
        <v>520437980</v>
      </c>
      <c r="G1047" s="190" t="s">
        <v>332</v>
      </c>
      <c r="H1047" s="205" t="s">
        <v>13634</v>
      </c>
      <c r="I1047" s="190">
        <v>100.526</v>
      </c>
      <c r="J1047" s="205" t="s">
        <v>13635</v>
      </c>
      <c r="K1047" s="190">
        <v>100.52639000000001</v>
      </c>
      <c r="L1047" s="190" t="s">
        <v>13636</v>
      </c>
      <c r="M1047" s="191" t="s">
        <v>7576</v>
      </c>
      <c r="N1047" s="207">
        <v>45476.458333333328</v>
      </c>
    </row>
    <row r="1048" spans="1:14" ht="20.25" customHeight="1">
      <c r="A1048" s="191">
        <v>374</v>
      </c>
      <c r="B1048" s="190" t="s">
        <v>13637</v>
      </c>
      <c r="C1048" s="190" t="s">
        <v>12227</v>
      </c>
      <c r="D1048" s="190" t="s">
        <v>5713</v>
      </c>
      <c r="E1048" s="190" t="s">
        <v>12229</v>
      </c>
      <c r="F1048" s="206">
        <v>148318000</v>
      </c>
      <c r="G1048" s="190" t="s">
        <v>12230</v>
      </c>
      <c r="H1048" s="205" t="s">
        <v>13638</v>
      </c>
      <c r="I1048" s="190">
        <v>100.36827</v>
      </c>
      <c r="J1048" s="205" t="s">
        <v>13639</v>
      </c>
      <c r="K1048" s="190">
        <v>100.369</v>
      </c>
      <c r="L1048" s="190" t="s">
        <v>3159</v>
      </c>
      <c r="M1048" s="191">
        <v>532</v>
      </c>
      <c r="N1048" s="207">
        <v>45476.4375</v>
      </c>
    </row>
    <row r="1049" spans="1:14" ht="20.25" customHeight="1">
      <c r="A1049" s="191">
        <v>373</v>
      </c>
      <c r="B1049" s="190" t="s">
        <v>12304</v>
      </c>
      <c r="C1049" s="190" t="s">
        <v>12303</v>
      </c>
      <c r="D1049" s="190" t="s">
        <v>5713</v>
      </c>
      <c r="E1049" s="190" t="s">
        <v>5709</v>
      </c>
      <c r="F1049" s="206">
        <v>435093000</v>
      </c>
      <c r="G1049" s="190" t="s">
        <v>345</v>
      </c>
      <c r="H1049" s="205" t="s">
        <v>13640</v>
      </c>
      <c r="I1049" s="190">
        <v>100.50975</v>
      </c>
      <c r="J1049" s="205" t="s">
        <v>13641</v>
      </c>
      <c r="K1049" s="190">
        <v>100.51868</v>
      </c>
      <c r="L1049" s="190" t="s">
        <v>3603</v>
      </c>
      <c r="M1049" s="191">
        <v>892</v>
      </c>
      <c r="N1049" s="207">
        <v>45475.625</v>
      </c>
    </row>
    <row r="1050" spans="1:14" ht="20.25" customHeight="1">
      <c r="A1050" s="191">
        <v>372</v>
      </c>
      <c r="B1050" s="190" t="s">
        <v>12311</v>
      </c>
      <c r="C1050" s="190" t="s">
        <v>12310</v>
      </c>
      <c r="D1050" s="190" t="s">
        <v>5713</v>
      </c>
      <c r="E1050" s="190" t="s">
        <v>5709</v>
      </c>
      <c r="F1050" s="206">
        <v>1853687000</v>
      </c>
      <c r="G1050" s="190" t="s">
        <v>345</v>
      </c>
      <c r="H1050" s="205" t="s">
        <v>13642</v>
      </c>
      <c r="I1050" s="190">
        <v>100.35899999999999</v>
      </c>
      <c r="J1050" s="205" t="s">
        <v>13643</v>
      </c>
      <c r="K1050" s="190">
        <v>100.3596</v>
      </c>
      <c r="L1050" s="190" t="s">
        <v>5434</v>
      </c>
      <c r="M1050" s="191">
        <v>865</v>
      </c>
      <c r="N1050" s="207">
        <v>45475.625</v>
      </c>
    </row>
    <row r="1051" spans="1:14" ht="20.25" customHeight="1">
      <c r="A1051" s="191">
        <v>371</v>
      </c>
      <c r="B1051" s="190" t="s">
        <v>12295</v>
      </c>
      <c r="C1051" s="190" t="s">
        <v>12294</v>
      </c>
      <c r="D1051" s="190" t="s">
        <v>5713</v>
      </c>
      <c r="E1051" s="190" t="s">
        <v>5709</v>
      </c>
      <c r="F1051" s="206">
        <v>349250000</v>
      </c>
      <c r="G1051" s="190" t="s">
        <v>479</v>
      </c>
      <c r="H1051" s="205" t="s">
        <v>13644</v>
      </c>
      <c r="I1051" s="190">
        <v>98.58426</v>
      </c>
      <c r="J1051" s="205" t="s">
        <v>13645</v>
      </c>
      <c r="K1051" s="190">
        <v>98.6053</v>
      </c>
      <c r="L1051" s="190" t="s">
        <v>5409</v>
      </c>
      <c r="M1051" s="191">
        <v>957</v>
      </c>
      <c r="N1051" s="207">
        <v>45475.625</v>
      </c>
    </row>
    <row r="1052" spans="1:14" ht="20.25" customHeight="1">
      <c r="A1052" s="191">
        <v>370</v>
      </c>
      <c r="B1052" s="190" t="s">
        <v>12237</v>
      </c>
      <c r="C1052" s="190" t="s">
        <v>12236</v>
      </c>
      <c r="D1052" s="190" t="s">
        <v>5713</v>
      </c>
      <c r="E1052" s="190" t="s">
        <v>5709</v>
      </c>
      <c r="F1052" s="206">
        <v>598268000</v>
      </c>
      <c r="G1052" s="190" t="s">
        <v>379</v>
      </c>
      <c r="H1052" s="205" t="s">
        <v>13646</v>
      </c>
      <c r="I1052" s="190">
        <v>100.0595</v>
      </c>
      <c r="J1052" s="205" t="s">
        <v>13647</v>
      </c>
      <c r="K1052" s="190">
        <v>100.06421</v>
      </c>
      <c r="L1052" s="190" t="s">
        <v>3896</v>
      </c>
      <c r="M1052" s="191">
        <v>842</v>
      </c>
      <c r="N1052" s="207">
        <v>45475.541666666672</v>
      </c>
    </row>
    <row r="1053" spans="1:14" ht="20.25" customHeight="1">
      <c r="A1053" s="191">
        <v>369</v>
      </c>
      <c r="B1053" s="190" t="s">
        <v>12274</v>
      </c>
      <c r="C1053" s="190" t="s">
        <v>12273</v>
      </c>
      <c r="D1053" s="190" t="s">
        <v>5718</v>
      </c>
      <c r="E1053" s="190" t="s">
        <v>5709</v>
      </c>
      <c r="F1053" s="206">
        <v>752574000</v>
      </c>
      <c r="G1053" s="190" t="s">
        <v>379</v>
      </c>
      <c r="H1053" s="205" t="s">
        <v>13648</v>
      </c>
      <c r="I1053" s="190">
        <v>100.239</v>
      </c>
      <c r="J1053" s="205" t="s">
        <v>13649</v>
      </c>
      <c r="K1053" s="190">
        <v>100.23981000000001</v>
      </c>
      <c r="L1053" s="190" t="s">
        <v>1603</v>
      </c>
      <c r="M1053" s="191">
        <v>944</v>
      </c>
      <c r="N1053" s="207">
        <v>45475.541666666672</v>
      </c>
    </row>
    <row r="1054" spans="1:14" ht="20.25" customHeight="1">
      <c r="A1054" s="191">
        <v>368</v>
      </c>
      <c r="B1054" s="190" t="s">
        <v>12276</v>
      </c>
      <c r="C1054" s="190" t="s">
        <v>12275</v>
      </c>
      <c r="D1054" s="190" t="s">
        <v>5713</v>
      </c>
      <c r="E1054" s="190" t="s">
        <v>5709</v>
      </c>
      <c r="F1054" s="206">
        <v>305877000</v>
      </c>
      <c r="G1054" s="190" t="s">
        <v>379</v>
      </c>
      <c r="H1054" s="205" t="s">
        <v>13650</v>
      </c>
      <c r="I1054" s="190">
        <v>97.901259999999994</v>
      </c>
      <c r="J1054" s="205" t="s">
        <v>13651</v>
      </c>
      <c r="K1054" s="190">
        <v>98.057289999999995</v>
      </c>
      <c r="L1054" s="190" t="s">
        <v>2690</v>
      </c>
      <c r="M1054" s="191">
        <v>815</v>
      </c>
      <c r="N1054" s="207">
        <v>45475.541666666672</v>
      </c>
    </row>
    <row r="1055" spans="1:14" ht="20.25" customHeight="1">
      <c r="A1055" s="191">
        <v>367</v>
      </c>
      <c r="B1055" s="190" t="s">
        <v>12219</v>
      </c>
      <c r="C1055" s="190" t="s">
        <v>12218</v>
      </c>
      <c r="D1055" s="190" t="s">
        <v>5713</v>
      </c>
      <c r="E1055" s="190" t="s">
        <v>5709</v>
      </c>
      <c r="F1055" s="206">
        <v>1078693000</v>
      </c>
      <c r="G1055" s="190" t="s">
        <v>440</v>
      </c>
      <c r="H1055" s="205" t="s">
        <v>13652</v>
      </c>
      <c r="I1055" s="190">
        <v>100.47975</v>
      </c>
      <c r="J1055" s="205" t="s">
        <v>13653</v>
      </c>
      <c r="K1055" s="190">
        <v>100.48119</v>
      </c>
      <c r="L1055" s="190" t="s">
        <v>1401</v>
      </c>
      <c r="M1055" s="191">
        <v>923</v>
      </c>
      <c r="N1055" s="207">
        <v>45475.458333333328</v>
      </c>
    </row>
    <row r="1056" spans="1:14" ht="20.25" customHeight="1">
      <c r="A1056" s="191">
        <v>366</v>
      </c>
      <c r="B1056" s="190" t="s">
        <v>12278</v>
      </c>
      <c r="C1056" s="190" t="s">
        <v>12277</v>
      </c>
      <c r="D1056" s="190" t="s">
        <v>5728</v>
      </c>
      <c r="E1056" s="190" t="s">
        <v>5709</v>
      </c>
      <c r="F1056" s="206">
        <v>387596000</v>
      </c>
      <c r="G1056" s="190" t="s">
        <v>350</v>
      </c>
      <c r="H1056" s="205" t="s">
        <v>13654</v>
      </c>
      <c r="I1056" s="190">
        <v>100.92026</v>
      </c>
      <c r="J1056" s="205" t="s">
        <v>13655</v>
      </c>
      <c r="K1056" s="190">
        <v>100.92237</v>
      </c>
      <c r="L1056" s="190" t="s">
        <v>1565</v>
      </c>
      <c r="M1056" s="191" t="s">
        <v>5959</v>
      </c>
      <c r="N1056" s="207">
        <v>45475.458333333328</v>
      </c>
    </row>
    <row r="1057" spans="1:14" ht="20.25" customHeight="1">
      <c r="A1057" s="191">
        <v>365</v>
      </c>
      <c r="B1057" s="190" t="s">
        <v>12288</v>
      </c>
      <c r="C1057" s="190" t="s">
        <v>12287</v>
      </c>
      <c r="D1057" s="190" t="s">
        <v>5713</v>
      </c>
      <c r="E1057" s="190" t="s">
        <v>5709</v>
      </c>
      <c r="F1057" s="206">
        <v>2285525000</v>
      </c>
      <c r="G1057" s="190" t="s">
        <v>420</v>
      </c>
      <c r="H1057" s="205" t="s">
        <v>13656</v>
      </c>
      <c r="I1057" s="190">
        <v>99.841250000000002</v>
      </c>
      <c r="J1057" s="205" t="s">
        <v>13657</v>
      </c>
      <c r="K1057" s="190">
        <v>99.846080000000001</v>
      </c>
      <c r="L1057" s="190" t="s">
        <v>1993</v>
      </c>
      <c r="M1057" s="191">
        <v>839</v>
      </c>
      <c r="N1057" s="207">
        <v>45475.458333333328</v>
      </c>
    </row>
    <row r="1058" spans="1:14" ht="20.25" customHeight="1">
      <c r="A1058" s="191">
        <v>364</v>
      </c>
      <c r="B1058" s="190" t="s">
        <v>12240</v>
      </c>
      <c r="C1058" s="190" t="s">
        <v>12239</v>
      </c>
      <c r="D1058" s="190" t="s">
        <v>5713</v>
      </c>
      <c r="E1058" s="190" t="s">
        <v>5709</v>
      </c>
      <c r="F1058" s="206">
        <v>109365000</v>
      </c>
      <c r="G1058" s="190" t="s">
        <v>550</v>
      </c>
      <c r="H1058" s="205" t="s">
        <v>13658</v>
      </c>
      <c r="I1058" s="190">
        <v>99.529529999999994</v>
      </c>
      <c r="J1058" s="205" t="s">
        <v>13659</v>
      </c>
      <c r="K1058" s="190">
        <v>99.532719999999998</v>
      </c>
      <c r="L1058" s="190" t="s">
        <v>13660</v>
      </c>
      <c r="M1058" s="191">
        <v>557</v>
      </c>
      <c r="N1058" s="207">
        <v>45475.458333333328</v>
      </c>
    </row>
    <row r="1059" spans="1:14" ht="20.25" customHeight="1">
      <c r="A1059" s="191">
        <v>363</v>
      </c>
      <c r="B1059" s="190" t="s">
        <v>12301</v>
      </c>
      <c r="C1059" s="190" t="s">
        <v>12300</v>
      </c>
      <c r="D1059" s="190" t="s">
        <v>5713</v>
      </c>
      <c r="E1059" s="190" t="s">
        <v>5709</v>
      </c>
      <c r="F1059" s="206">
        <v>559940000</v>
      </c>
      <c r="G1059" s="190" t="s">
        <v>5183</v>
      </c>
      <c r="H1059" s="205" t="s">
        <v>13661</v>
      </c>
      <c r="I1059" s="190">
        <v>100.44726</v>
      </c>
      <c r="J1059" s="205" t="s">
        <v>13662</v>
      </c>
      <c r="K1059" s="190">
        <v>100.44893</v>
      </c>
      <c r="L1059" s="190" t="s">
        <v>1285</v>
      </c>
      <c r="M1059" s="191">
        <v>914</v>
      </c>
      <c r="N1059" s="207">
        <v>45475.458333333328</v>
      </c>
    </row>
    <row r="1060" spans="1:14" ht="20.25" customHeight="1">
      <c r="A1060" s="191">
        <v>362</v>
      </c>
      <c r="B1060" s="190" t="s">
        <v>12321</v>
      </c>
      <c r="C1060" s="190" t="s">
        <v>12320</v>
      </c>
      <c r="D1060" s="190" t="s">
        <v>5713</v>
      </c>
      <c r="E1060" s="190" t="s">
        <v>5709</v>
      </c>
      <c r="F1060" s="206">
        <v>975690000</v>
      </c>
      <c r="G1060" s="190" t="s">
        <v>479</v>
      </c>
      <c r="H1060" s="205" t="s">
        <v>13663</v>
      </c>
      <c r="I1060" s="190">
        <v>99.412000000000006</v>
      </c>
      <c r="J1060" s="205" t="s">
        <v>13664</v>
      </c>
      <c r="K1060" s="190">
        <v>99.412430000000001</v>
      </c>
      <c r="L1060" s="190" t="s">
        <v>1551</v>
      </c>
      <c r="M1060" s="191">
        <v>925</v>
      </c>
      <c r="N1060" s="207">
        <v>45475.458333333328</v>
      </c>
    </row>
    <row r="1061" spans="1:14" ht="20.25" customHeight="1">
      <c r="A1061" s="191">
        <v>361</v>
      </c>
      <c r="B1061" s="190" t="s">
        <v>12298</v>
      </c>
      <c r="C1061" s="190" t="s">
        <v>12297</v>
      </c>
      <c r="D1061" s="190" t="s">
        <v>5713</v>
      </c>
      <c r="E1061" s="190" t="s">
        <v>5709</v>
      </c>
      <c r="F1061" s="206">
        <v>443590000</v>
      </c>
      <c r="G1061" s="190" t="s">
        <v>12299</v>
      </c>
      <c r="H1061" s="205" t="s">
        <v>13665</v>
      </c>
      <c r="I1061" s="190">
        <v>99.602260000000001</v>
      </c>
      <c r="J1061" s="205" t="s">
        <v>13666</v>
      </c>
      <c r="K1061" s="190">
        <v>99.6036</v>
      </c>
      <c r="L1061" s="190" t="s">
        <v>1471</v>
      </c>
      <c r="M1061" s="191">
        <v>889</v>
      </c>
      <c r="N1061" s="207">
        <v>45475.458333333328</v>
      </c>
    </row>
    <row r="1062" spans="1:14" ht="20.25" customHeight="1">
      <c r="A1062" s="191">
        <v>360</v>
      </c>
      <c r="B1062" s="190" t="s">
        <v>12225</v>
      </c>
      <c r="C1062" s="190" t="s">
        <v>12224</v>
      </c>
      <c r="D1062" s="190" t="s">
        <v>6014</v>
      </c>
      <c r="E1062" s="190" t="s">
        <v>5709</v>
      </c>
      <c r="F1062" s="206">
        <v>246031890</v>
      </c>
      <c r="G1062" s="190" t="s">
        <v>11515</v>
      </c>
      <c r="H1062" s="205" t="s">
        <v>13667</v>
      </c>
      <c r="I1062" s="190">
        <v>100.04528000000001</v>
      </c>
      <c r="J1062" s="205" t="s">
        <v>13668</v>
      </c>
      <c r="K1062" s="190">
        <v>100.04770000000001</v>
      </c>
      <c r="L1062" s="190" t="s">
        <v>5578</v>
      </c>
      <c r="M1062" s="191">
        <v>678</v>
      </c>
      <c r="N1062" s="207">
        <v>45475.4375</v>
      </c>
    </row>
    <row r="1063" spans="1:14" ht="20.25" customHeight="1">
      <c r="A1063" s="191">
        <v>359</v>
      </c>
      <c r="B1063" s="190" t="s">
        <v>12057</v>
      </c>
      <c r="C1063" s="190" t="s">
        <v>12056</v>
      </c>
      <c r="D1063" s="190" t="s">
        <v>5713</v>
      </c>
      <c r="E1063" s="190" t="s">
        <v>5709</v>
      </c>
      <c r="F1063" s="206">
        <v>474630000</v>
      </c>
      <c r="G1063" s="190" t="s">
        <v>507</v>
      </c>
      <c r="H1063" s="205" t="s">
        <v>13669</v>
      </c>
      <c r="I1063" s="190">
        <v>99.807760000000002</v>
      </c>
      <c r="J1063" s="205" t="s">
        <v>13670</v>
      </c>
      <c r="K1063" s="190">
        <v>99.809269999999998</v>
      </c>
      <c r="L1063" s="190" t="s">
        <v>3245</v>
      </c>
      <c r="M1063" s="191">
        <v>795</v>
      </c>
      <c r="N1063" s="207">
        <v>45474.625</v>
      </c>
    </row>
    <row r="1064" spans="1:14" ht="20.25" customHeight="1">
      <c r="A1064" s="191">
        <v>358</v>
      </c>
      <c r="B1064" s="190" t="s">
        <v>12206</v>
      </c>
      <c r="C1064" s="190" t="s">
        <v>12205</v>
      </c>
      <c r="D1064" s="190" t="s">
        <v>5713</v>
      </c>
      <c r="E1064" s="190" t="s">
        <v>5709</v>
      </c>
      <c r="F1064" s="206">
        <v>6066866000</v>
      </c>
      <c r="G1064" s="190" t="s">
        <v>5714</v>
      </c>
      <c r="H1064" s="205" t="s">
        <v>13671</v>
      </c>
      <c r="I1064" s="190">
        <v>101.0355</v>
      </c>
      <c r="J1064" s="205" t="s">
        <v>13672</v>
      </c>
      <c r="K1064" s="190">
        <v>101.03559</v>
      </c>
      <c r="L1064" s="190" t="s">
        <v>3881</v>
      </c>
      <c r="M1064" s="191">
        <v>430</v>
      </c>
      <c r="N1064" s="207">
        <v>45471.625</v>
      </c>
    </row>
    <row r="1065" spans="1:14" ht="20.25" customHeight="1">
      <c r="A1065" s="191">
        <v>357</v>
      </c>
      <c r="B1065" s="190" t="s">
        <v>13673</v>
      </c>
      <c r="C1065" s="190" t="s">
        <v>11877</v>
      </c>
      <c r="D1065" s="190" t="s">
        <v>5728</v>
      </c>
      <c r="E1065" s="190" t="s">
        <v>5730</v>
      </c>
      <c r="F1065" s="206">
        <v>0</v>
      </c>
      <c r="G1065" s="190" t="s">
        <v>11870</v>
      </c>
      <c r="H1065" s="205">
        <v>0</v>
      </c>
      <c r="I1065" s="190"/>
      <c r="J1065" s="205"/>
      <c r="K1065" s="190"/>
      <c r="L1065" s="190" t="s">
        <v>5838</v>
      </c>
      <c r="M1065" s="191"/>
      <c r="N1065" s="207">
        <v>45471.583333333328</v>
      </c>
    </row>
    <row r="1066" spans="1:14" ht="20.25" customHeight="1">
      <c r="A1066" s="191">
        <v>356</v>
      </c>
      <c r="B1066" s="190" t="s">
        <v>13674</v>
      </c>
      <c r="C1066" s="190" t="s">
        <v>11974</v>
      </c>
      <c r="D1066" s="190" t="s">
        <v>5713</v>
      </c>
      <c r="E1066" s="190" t="s">
        <v>5733</v>
      </c>
      <c r="F1066" s="206"/>
      <c r="G1066" s="190" t="s">
        <v>11976</v>
      </c>
      <c r="H1066" s="205" t="s">
        <v>13675</v>
      </c>
      <c r="I1066" s="190"/>
      <c r="J1066" s="205" t="s">
        <v>13676</v>
      </c>
      <c r="K1066" s="190"/>
      <c r="L1066" s="190" t="s">
        <v>5457</v>
      </c>
      <c r="M1066" s="191">
        <v>24</v>
      </c>
      <c r="N1066" s="207">
        <v>45471.541666666672</v>
      </c>
    </row>
    <row r="1067" spans="1:14" ht="20.25" customHeight="1">
      <c r="A1067" s="191">
        <v>355</v>
      </c>
      <c r="B1067" s="190" t="s">
        <v>12313</v>
      </c>
      <c r="C1067" s="190" t="s">
        <v>12312</v>
      </c>
      <c r="D1067" s="190" t="s">
        <v>5713</v>
      </c>
      <c r="E1067" s="190" t="s">
        <v>5709</v>
      </c>
      <c r="F1067" s="206">
        <v>222698000</v>
      </c>
      <c r="G1067" s="190" t="s">
        <v>440</v>
      </c>
      <c r="H1067" s="205" t="s">
        <v>13677</v>
      </c>
      <c r="I1067" s="190">
        <v>99.588520000000003</v>
      </c>
      <c r="J1067" s="205" t="s">
        <v>13678</v>
      </c>
      <c r="K1067" s="190">
        <v>99.590770000000006</v>
      </c>
      <c r="L1067" s="190" t="s">
        <v>1592</v>
      </c>
      <c r="M1067" s="191">
        <v>847</v>
      </c>
      <c r="N1067" s="207">
        <v>45471.458333333328</v>
      </c>
    </row>
    <row r="1068" spans="1:14" ht="20.25" customHeight="1">
      <c r="A1068" s="191">
        <v>354</v>
      </c>
      <c r="B1068" s="190" t="s">
        <v>12266</v>
      </c>
      <c r="C1068" s="190" t="s">
        <v>12265</v>
      </c>
      <c r="D1068" s="190" t="s">
        <v>5713</v>
      </c>
      <c r="E1068" s="190" t="s">
        <v>5709</v>
      </c>
      <c r="F1068" s="206">
        <v>392000000</v>
      </c>
      <c r="G1068" s="190" t="s">
        <v>360</v>
      </c>
      <c r="H1068" s="205" t="s">
        <v>13679</v>
      </c>
      <c r="I1068" s="190">
        <v>99.846010000000007</v>
      </c>
      <c r="J1068" s="205" t="s">
        <v>13680</v>
      </c>
      <c r="K1068" s="190">
        <v>99.847769999999997</v>
      </c>
      <c r="L1068" s="190" t="s">
        <v>2715</v>
      </c>
      <c r="M1068" s="191">
        <v>810</v>
      </c>
      <c r="N1068" s="207">
        <v>45471.458333333328</v>
      </c>
    </row>
    <row r="1069" spans="1:14" ht="20.25" customHeight="1">
      <c r="A1069" s="191">
        <v>353</v>
      </c>
      <c r="B1069" s="190" t="s">
        <v>12098</v>
      </c>
      <c r="C1069" s="190" t="s">
        <v>12097</v>
      </c>
      <c r="D1069" s="190" t="s">
        <v>5713</v>
      </c>
      <c r="E1069" s="190" t="s">
        <v>5709</v>
      </c>
      <c r="F1069" s="206">
        <v>521671000</v>
      </c>
      <c r="G1069" s="190" t="s">
        <v>12099</v>
      </c>
      <c r="H1069" s="205" t="s">
        <v>13681</v>
      </c>
      <c r="I1069" s="190">
        <v>99.563749999999999</v>
      </c>
      <c r="J1069" s="205" t="s">
        <v>13682</v>
      </c>
      <c r="K1069" s="190">
        <v>99.566760000000002</v>
      </c>
      <c r="L1069" s="190" t="s">
        <v>13683</v>
      </c>
      <c r="M1069" s="191">
        <v>917</v>
      </c>
      <c r="N1069" s="207">
        <v>45471.458333333328</v>
      </c>
    </row>
    <row r="1070" spans="1:14" ht="20.25" customHeight="1">
      <c r="A1070" s="191">
        <v>352</v>
      </c>
      <c r="B1070" s="190" t="s">
        <v>12137</v>
      </c>
      <c r="C1070" s="190" t="s">
        <v>12136</v>
      </c>
      <c r="D1070" s="190" t="s">
        <v>5713</v>
      </c>
      <c r="E1070" s="190" t="s">
        <v>5709</v>
      </c>
      <c r="F1070" s="206">
        <v>522139000</v>
      </c>
      <c r="G1070" s="190" t="s">
        <v>5714</v>
      </c>
      <c r="H1070" s="205" t="s">
        <v>13684</v>
      </c>
      <c r="I1070" s="190">
        <v>99.957250000000002</v>
      </c>
      <c r="J1070" s="205" t="s">
        <v>13685</v>
      </c>
      <c r="K1070" s="190">
        <v>99.958579999999998</v>
      </c>
      <c r="L1070" s="190" t="s">
        <v>3371</v>
      </c>
      <c r="M1070" s="191">
        <v>878</v>
      </c>
      <c r="N1070" s="207">
        <v>45471.458333333328</v>
      </c>
    </row>
    <row r="1071" spans="1:14" ht="20.25" customHeight="1">
      <c r="A1071" s="191">
        <v>351</v>
      </c>
      <c r="B1071" s="190" t="s">
        <v>13686</v>
      </c>
      <c r="C1071" s="190" t="s">
        <v>12047</v>
      </c>
      <c r="D1071" s="190" t="s">
        <v>5713</v>
      </c>
      <c r="E1071" s="190" t="s">
        <v>5709</v>
      </c>
      <c r="F1071" s="206">
        <v>2347607237</v>
      </c>
      <c r="G1071" s="190" t="s">
        <v>12049</v>
      </c>
      <c r="H1071" s="205" t="s">
        <v>13687</v>
      </c>
      <c r="I1071" s="190">
        <v>100.74825</v>
      </c>
      <c r="J1071" s="205" t="s">
        <v>13688</v>
      </c>
      <c r="K1071" s="190">
        <v>100.75229</v>
      </c>
      <c r="L1071" s="190" t="s">
        <v>2825</v>
      </c>
      <c r="M1071" s="191">
        <v>796</v>
      </c>
      <c r="N1071" s="207">
        <v>45470.458333333328</v>
      </c>
    </row>
    <row r="1072" spans="1:14" ht="20.25" customHeight="1">
      <c r="A1072" s="191">
        <v>350</v>
      </c>
      <c r="B1072" s="190" t="s">
        <v>12055</v>
      </c>
      <c r="C1072" s="190" t="s">
        <v>12054</v>
      </c>
      <c r="D1072" s="190" t="s">
        <v>5713</v>
      </c>
      <c r="E1072" s="190" t="s">
        <v>5709</v>
      </c>
      <c r="F1072" s="206">
        <v>290940000</v>
      </c>
      <c r="G1072" s="190" t="s">
        <v>414</v>
      </c>
      <c r="H1072" s="205" t="s">
        <v>13689</v>
      </c>
      <c r="I1072" s="190">
        <v>100.11676</v>
      </c>
      <c r="J1072" s="205" t="s">
        <v>13690</v>
      </c>
      <c r="K1072" s="190">
        <v>100.12264999999999</v>
      </c>
      <c r="L1072" s="190" t="s">
        <v>3100</v>
      </c>
      <c r="M1072" s="191">
        <v>783</v>
      </c>
      <c r="N1072" s="207">
        <v>45470.458333333328</v>
      </c>
    </row>
    <row r="1073" spans="1:14" ht="20.25" customHeight="1">
      <c r="A1073" s="191">
        <v>349</v>
      </c>
      <c r="B1073" s="190" t="s">
        <v>12063</v>
      </c>
      <c r="C1073" s="190" t="s">
        <v>12062</v>
      </c>
      <c r="D1073" s="190" t="s">
        <v>5728</v>
      </c>
      <c r="E1073" s="190" t="s">
        <v>5709</v>
      </c>
      <c r="F1073" s="206">
        <v>528833000</v>
      </c>
      <c r="G1073" s="190" t="s">
        <v>12064</v>
      </c>
      <c r="H1073" s="205" t="s">
        <v>13691</v>
      </c>
      <c r="I1073" s="190">
        <v>100.76649999999999</v>
      </c>
      <c r="J1073" s="205" t="s">
        <v>13692</v>
      </c>
      <c r="K1073" s="190">
        <v>100.76719</v>
      </c>
      <c r="L1073" s="190" t="s">
        <v>13693</v>
      </c>
      <c r="M1073" s="191" t="s">
        <v>7403</v>
      </c>
      <c r="N1073" s="207">
        <v>45470.458333333328</v>
      </c>
    </row>
    <row r="1074" spans="1:14" ht="20.25" customHeight="1">
      <c r="A1074" s="191">
        <v>348</v>
      </c>
      <c r="B1074" s="190" t="s">
        <v>12123</v>
      </c>
      <c r="C1074" s="190" t="s">
        <v>12122</v>
      </c>
      <c r="D1074" s="190" t="s">
        <v>5774</v>
      </c>
      <c r="E1074" s="190" t="s">
        <v>5709</v>
      </c>
      <c r="F1074" s="206">
        <v>487452811</v>
      </c>
      <c r="G1074" s="190" t="s">
        <v>12124</v>
      </c>
      <c r="H1074" s="205" t="s">
        <v>13694</v>
      </c>
      <c r="I1074" s="190">
        <v>100.21375</v>
      </c>
      <c r="J1074" s="205" t="s">
        <v>13695</v>
      </c>
      <c r="K1074" s="190">
        <v>100.2163</v>
      </c>
      <c r="L1074" s="190" t="s">
        <v>1923</v>
      </c>
      <c r="M1074" s="191">
        <v>848</v>
      </c>
      <c r="N1074" s="207">
        <v>45470.458333333328</v>
      </c>
    </row>
    <row r="1075" spans="1:14" ht="20.25" customHeight="1">
      <c r="A1075" s="191">
        <v>347</v>
      </c>
      <c r="B1075" s="190" t="s">
        <v>12139</v>
      </c>
      <c r="C1075" s="190" t="s">
        <v>12138</v>
      </c>
      <c r="D1075" s="190" t="s">
        <v>5713</v>
      </c>
      <c r="E1075" s="190" t="s">
        <v>5709</v>
      </c>
      <c r="F1075" s="206">
        <v>794266000</v>
      </c>
      <c r="G1075" s="190" t="s">
        <v>4804</v>
      </c>
      <c r="H1075" s="205" t="s">
        <v>13696</v>
      </c>
      <c r="I1075" s="190">
        <v>100.91674999999999</v>
      </c>
      <c r="J1075" s="205" t="s">
        <v>13697</v>
      </c>
      <c r="K1075" s="190">
        <v>100.92469</v>
      </c>
      <c r="L1075" s="190" t="s">
        <v>13698</v>
      </c>
      <c r="M1075" s="191">
        <v>924</v>
      </c>
      <c r="N1075" s="207">
        <v>45470.458333333328</v>
      </c>
    </row>
    <row r="1076" spans="1:14" ht="20.25" customHeight="1">
      <c r="A1076" s="191">
        <v>346</v>
      </c>
      <c r="B1076" s="190" t="s">
        <v>12115</v>
      </c>
      <c r="C1076" s="190" t="s">
        <v>12114</v>
      </c>
      <c r="D1076" s="190" t="s">
        <v>6177</v>
      </c>
      <c r="E1076" s="190" t="s">
        <v>5709</v>
      </c>
      <c r="F1076" s="206">
        <v>350346700</v>
      </c>
      <c r="G1076" s="190" t="s">
        <v>12031</v>
      </c>
      <c r="H1076" s="205" t="s">
        <v>13699</v>
      </c>
      <c r="I1076" s="190">
        <v>100.39676</v>
      </c>
      <c r="J1076" s="205" t="s">
        <v>13700</v>
      </c>
      <c r="K1076" s="190">
        <v>100.4023</v>
      </c>
      <c r="L1076" s="190" t="s">
        <v>13316</v>
      </c>
      <c r="M1076" s="191">
        <v>810</v>
      </c>
      <c r="N1076" s="207">
        <v>45470.458333333328</v>
      </c>
    </row>
    <row r="1077" spans="1:14" ht="20.25" customHeight="1">
      <c r="A1077" s="191">
        <v>345</v>
      </c>
      <c r="B1077" s="190" t="s">
        <v>12152</v>
      </c>
      <c r="C1077" s="190" t="s">
        <v>12151</v>
      </c>
      <c r="D1077" s="190" t="s">
        <v>5713</v>
      </c>
      <c r="E1077" s="190" t="s">
        <v>5709</v>
      </c>
      <c r="F1077" s="206">
        <v>217217000</v>
      </c>
      <c r="G1077" s="190" t="s">
        <v>12153</v>
      </c>
      <c r="H1077" s="205" t="s">
        <v>13701</v>
      </c>
      <c r="I1077" s="190">
        <v>99.509280000000004</v>
      </c>
      <c r="J1077" s="205" t="s">
        <v>13702</v>
      </c>
      <c r="K1077" s="190">
        <v>99.514250000000004</v>
      </c>
      <c r="L1077" s="190" t="s">
        <v>13703</v>
      </c>
      <c r="M1077" s="191">
        <v>805</v>
      </c>
      <c r="N1077" s="207">
        <v>45470.458333333328</v>
      </c>
    </row>
    <row r="1078" spans="1:14" ht="20.25" customHeight="1">
      <c r="A1078" s="191">
        <v>344</v>
      </c>
      <c r="B1078" s="190" t="s">
        <v>12073</v>
      </c>
      <c r="C1078" s="190" t="s">
        <v>12072</v>
      </c>
      <c r="D1078" s="190" t="s">
        <v>5844</v>
      </c>
      <c r="E1078" s="190" t="s">
        <v>5709</v>
      </c>
      <c r="F1078" s="206">
        <v>535006000</v>
      </c>
      <c r="G1078" s="190" t="s">
        <v>501</v>
      </c>
      <c r="H1078" s="205" t="s">
        <v>13704</v>
      </c>
      <c r="I1078" s="190">
        <v>99.433750000000003</v>
      </c>
      <c r="J1078" s="205" t="s">
        <v>13705</v>
      </c>
      <c r="K1078" s="190">
        <v>99.435299999999998</v>
      </c>
      <c r="L1078" s="190" t="s">
        <v>3685</v>
      </c>
      <c r="M1078" s="191">
        <v>837</v>
      </c>
      <c r="N1078" s="207">
        <v>45470.458333333328</v>
      </c>
    </row>
    <row r="1079" spans="1:14" ht="20.25" customHeight="1">
      <c r="A1079" s="191">
        <v>343</v>
      </c>
      <c r="B1079" s="190" t="s">
        <v>12085</v>
      </c>
      <c r="C1079" s="190" t="s">
        <v>12084</v>
      </c>
      <c r="D1079" s="190" t="s">
        <v>5844</v>
      </c>
      <c r="E1079" s="190" t="s">
        <v>5709</v>
      </c>
      <c r="F1079" s="206">
        <v>685449000</v>
      </c>
      <c r="G1079" s="190" t="s">
        <v>4814</v>
      </c>
      <c r="H1079" s="205" t="s">
        <v>13706</v>
      </c>
      <c r="I1079" s="190">
        <v>99.395250000000004</v>
      </c>
      <c r="J1079" s="205" t="s">
        <v>13707</v>
      </c>
      <c r="K1079" s="190">
        <v>99.396479999999997</v>
      </c>
      <c r="L1079" s="190" t="s">
        <v>8849</v>
      </c>
      <c r="M1079" s="191">
        <v>724</v>
      </c>
      <c r="N1079" s="207">
        <v>45469.625</v>
      </c>
    </row>
    <row r="1080" spans="1:14" ht="20.25" customHeight="1">
      <c r="A1080" s="191">
        <v>342</v>
      </c>
      <c r="B1080" s="190" t="s">
        <v>12079</v>
      </c>
      <c r="C1080" s="190" t="s">
        <v>12078</v>
      </c>
      <c r="D1080" s="190" t="s">
        <v>6164</v>
      </c>
      <c r="E1080" s="190" t="s">
        <v>5709</v>
      </c>
      <c r="F1080" s="206">
        <v>717732000</v>
      </c>
      <c r="G1080" s="190" t="s">
        <v>343</v>
      </c>
      <c r="H1080" s="205" t="s">
        <v>13708</v>
      </c>
      <c r="I1080" s="190">
        <v>98.423749999999998</v>
      </c>
      <c r="J1080" s="205" t="s">
        <v>13709</v>
      </c>
      <c r="K1080" s="190">
        <v>98.434550000000002</v>
      </c>
      <c r="L1080" s="190" t="s">
        <v>13710</v>
      </c>
      <c r="M1080" s="191">
        <v>713</v>
      </c>
      <c r="N1080" s="207">
        <v>45469.625</v>
      </c>
    </row>
    <row r="1081" spans="1:14" ht="20.25" customHeight="1">
      <c r="A1081" s="191">
        <v>341</v>
      </c>
      <c r="B1081" s="190" t="s">
        <v>12102</v>
      </c>
      <c r="C1081" s="190" t="s">
        <v>12101</v>
      </c>
      <c r="D1081" s="190" t="s">
        <v>5713</v>
      </c>
      <c r="E1081" s="190" t="s">
        <v>5709</v>
      </c>
      <c r="F1081" s="206">
        <v>80845000</v>
      </c>
      <c r="G1081" s="190" t="s">
        <v>12103</v>
      </c>
      <c r="H1081" s="205" t="s">
        <v>13711</v>
      </c>
      <c r="I1081" s="190">
        <v>100.08329999999999</v>
      </c>
      <c r="J1081" s="205" t="s">
        <v>13712</v>
      </c>
      <c r="K1081" s="190">
        <v>100.08354</v>
      </c>
      <c r="L1081" s="190" t="s">
        <v>3161</v>
      </c>
      <c r="M1081" s="191">
        <v>421</v>
      </c>
      <c r="N1081" s="207">
        <v>45469.625</v>
      </c>
    </row>
    <row r="1082" spans="1:14" ht="20.25" customHeight="1">
      <c r="A1082" s="191">
        <v>340</v>
      </c>
      <c r="B1082" s="190" t="s">
        <v>12088</v>
      </c>
      <c r="C1082" s="190" t="s">
        <v>12087</v>
      </c>
      <c r="D1082" s="190" t="s">
        <v>6268</v>
      </c>
      <c r="E1082" s="190" t="s">
        <v>5709</v>
      </c>
      <c r="F1082" s="206">
        <v>626878000</v>
      </c>
      <c r="G1082" s="190" t="s">
        <v>4814</v>
      </c>
      <c r="H1082" s="205" t="s">
        <v>13713</v>
      </c>
      <c r="I1082" s="190">
        <v>99.642499999999998</v>
      </c>
      <c r="J1082" s="205" t="s">
        <v>13714</v>
      </c>
      <c r="K1082" s="190">
        <v>99.649169999999998</v>
      </c>
      <c r="L1082" s="190" t="s">
        <v>4081</v>
      </c>
      <c r="M1082" s="191">
        <v>785</v>
      </c>
      <c r="N1082" s="207">
        <v>45469.458333333328</v>
      </c>
    </row>
    <row r="1083" spans="1:14" ht="20.25" customHeight="1">
      <c r="A1083" s="191">
        <v>339</v>
      </c>
      <c r="B1083" s="190" t="s">
        <v>12096</v>
      </c>
      <c r="C1083" s="190" t="s">
        <v>12095</v>
      </c>
      <c r="D1083" s="190" t="s">
        <v>5713</v>
      </c>
      <c r="E1083" s="190" t="s">
        <v>5709</v>
      </c>
      <c r="F1083" s="206">
        <v>818879000</v>
      </c>
      <c r="G1083" s="190" t="s">
        <v>550</v>
      </c>
      <c r="H1083" s="205" t="s">
        <v>13715</v>
      </c>
      <c r="I1083" s="190">
        <v>100.46899999999999</v>
      </c>
      <c r="J1083" s="205" t="s">
        <v>13716</v>
      </c>
      <c r="K1083" s="190">
        <v>100.4725</v>
      </c>
      <c r="L1083" s="190" t="s">
        <v>13717</v>
      </c>
      <c r="M1083" s="191">
        <v>925</v>
      </c>
      <c r="N1083" s="207">
        <v>45469.458333333328</v>
      </c>
    </row>
    <row r="1084" spans="1:14" ht="20.25" customHeight="1">
      <c r="A1084" s="191">
        <v>338</v>
      </c>
      <c r="B1084" s="190" t="s">
        <v>12163</v>
      </c>
      <c r="C1084" s="190" t="s">
        <v>12162</v>
      </c>
      <c r="D1084" s="190" t="s">
        <v>5713</v>
      </c>
      <c r="E1084" s="190" t="s">
        <v>5709</v>
      </c>
      <c r="F1084" s="206">
        <v>492450000</v>
      </c>
      <c r="G1084" s="190" t="s">
        <v>476</v>
      </c>
      <c r="H1084" s="205" t="s">
        <v>13718</v>
      </c>
      <c r="I1084" s="190">
        <v>99.638260000000002</v>
      </c>
      <c r="J1084" s="205" t="s">
        <v>13719</v>
      </c>
      <c r="K1084" s="190">
        <v>99.6404</v>
      </c>
      <c r="L1084" s="190" t="s">
        <v>1757</v>
      </c>
      <c r="M1084" s="191">
        <v>896</v>
      </c>
      <c r="N1084" s="207">
        <v>45469.458333333328</v>
      </c>
    </row>
    <row r="1085" spans="1:14" ht="20.25" customHeight="1">
      <c r="A1085" s="191">
        <v>337</v>
      </c>
      <c r="B1085" s="190" t="s">
        <v>12146</v>
      </c>
      <c r="C1085" s="190" t="s">
        <v>12145</v>
      </c>
      <c r="D1085" s="190" t="s">
        <v>5713</v>
      </c>
      <c r="E1085" s="190" t="s">
        <v>5709</v>
      </c>
      <c r="F1085" s="206">
        <v>1251703000</v>
      </c>
      <c r="G1085" s="190" t="s">
        <v>550</v>
      </c>
      <c r="H1085" s="205" t="s">
        <v>13720</v>
      </c>
      <c r="I1085" s="190">
        <v>100.07625</v>
      </c>
      <c r="J1085" s="205" t="s">
        <v>13721</v>
      </c>
      <c r="K1085" s="190">
        <v>100.07783000000001</v>
      </c>
      <c r="L1085" s="190" t="s">
        <v>2074</v>
      </c>
      <c r="M1085" s="191">
        <v>900</v>
      </c>
      <c r="N1085" s="207">
        <v>45469.458333333328</v>
      </c>
    </row>
    <row r="1086" spans="1:14" ht="20.25" customHeight="1">
      <c r="A1086" s="191">
        <v>336</v>
      </c>
      <c r="B1086" s="190" t="s">
        <v>11928</v>
      </c>
      <c r="C1086" s="190" t="s">
        <v>11927</v>
      </c>
      <c r="D1086" s="190" t="s">
        <v>5713</v>
      </c>
      <c r="E1086" s="190" t="s">
        <v>5709</v>
      </c>
      <c r="F1086" s="206">
        <v>333641000</v>
      </c>
      <c r="G1086" s="190" t="s">
        <v>11929</v>
      </c>
      <c r="H1086" s="205" t="s">
        <v>13722</v>
      </c>
      <c r="I1086" s="190">
        <v>99.904259999999994</v>
      </c>
      <c r="J1086" s="205" t="s">
        <v>13723</v>
      </c>
      <c r="K1086" s="190">
        <v>99.90531</v>
      </c>
      <c r="L1086" s="190" t="s">
        <v>1250</v>
      </c>
      <c r="M1086" s="191">
        <v>731</v>
      </c>
      <c r="N1086" s="207">
        <v>45469.458333333328</v>
      </c>
    </row>
    <row r="1087" spans="1:14" ht="20.25" customHeight="1">
      <c r="A1087" s="191">
        <v>335</v>
      </c>
      <c r="B1087" s="190" t="s">
        <v>12148</v>
      </c>
      <c r="C1087" s="190" t="s">
        <v>12147</v>
      </c>
      <c r="D1087" s="190" t="s">
        <v>5713</v>
      </c>
      <c r="E1087" s="190" t="s">
        <v>5709</v>
      </c>
      <c r="F1087" s="206">
        <v>856553320</v>
      </c>
      <c r="G1087" s="190" t="s">
        <v>5726</v>
      </c>
      <c r="H1087" s="205" t="s">
        <v>13724</v>
      </c>
      <c r="I1087" s="190">
        <v>99.467529999999996</v>
      </c>
      <c r="J1087" s="205" t="s">
        <v>13725</v>
      </c>
      <c r="K1087" s="190">
        <v>99.469300000000004</v>
      </c>
      <c r="L1087" s="190" t="s">
        <v>13496</v>
      </c>
      <c r="M1087" s="191">
        <v>750</v>
      </c>
      <c r="N1087" s="207">
        <v>45469.4375</v>
      </c>
    </row>
    <row r="1088" spans="1:14" ht="20.25" customHeight="1">
      <c r="A1088" s="191">
        <v>334</v>
      </c>
      <c r="B1088" s="190" t="s">
        <v>12117</v>
      </c>
      <c r="C1088" s="190" t="s">
        <v>12116</v>
      </c>
      <c r="D1088" s="190" t="s">
        <v>5713</v>
      </c>
      <c r="E1088" s="190" t="s">
        <v>5709</v>
      </c>
      <c r="F1088" s="206">
        <v>228950000</v>
      </c>
      <c r="G1088" s="190" t="s">
        <v>328</v>
      </c>
      <c r="H1088" s="205" t="s">
        <v>13726</v>
      </c>
      <c r="I1088" s="190">
        <v>99.349770000000007</v>
      </c>
      <c r="J1088" s="205" t="s">
        <v>13727</v>
      </c>
      <c r="K1088" s="190">
        <v>99.35369</v>
      </c>
      <c r="L1088" s="190" t="s">
        <v>2885</v>
      </c>
      <c r="M1088" s="191">
        <v>798</v>
      </c>
      <c r="N1088" s="207">
        <v>45468.458333333328</v>
      </c>
    </row>
    <row r="1089" spans="1:14" ht="20.25" customHeight="1">
      <c r="A1089" s="191">
        <v>333</v>
      </c>
      <c r="B1089" s="190" t="s">
        <v>12121</v>
      </c>
      <c r="C1089" s="190" t="s">
        <v>12120</v>
      </c>
      <c r="D1089" s="190" t="s">
        <v>5713</v>
      </c>
      <c r="E1089" s="190" t="s">
        <v>5709</v>
      </c>
      <c r="F1089" s="206">
        <v>213880000</v>
      </c>
      <c r="G1089" s="190" t="s">
        <v>328</v>
      </c>
      <c r="H1089" s="205" t="s">
        <v>13728</v>
      </c>
      <c r="I1089" s="190">
        <v>99.488010000000003</v>
      </c>
      <c r="J1089" s="205" t="s">
        <v>13729</v>
      </c>
      <c r="K1089" s="190">
        <v>99.488500000000002</v>
      </c>
      <c r="L1089" s="190" t="s">
        <v>7052</v>
      </c>
      <c r="M1089" s="191">
        <v>781</v>
      </c>
      <c r="N1089" s="207">
        <v>45468.458333333328</v>
      </c>
    </row>
    <row r="1090" spans="1:14" ht="20.25" customHeight="1">
      <c r="A1090" s="191">
        <v>332</v>
      </c>
      <c r="B1090" s="190" t="s">
        <v>12128</v>
      </c>
      <c r="C1090" s="190" t="s">
        <v>12127</v>
      </c>
      <c r="D1090" s="190" t="s">
        <v>12129</v>
      </c>
      <c r="E1090" s="190" t="s">
        <v>5709</v>
      </c>
      <c r="F1090" s="206">
        <v>717740000</v>
      </c>
      <c r="G1090" s="190" t="s">
        <v>464</v>
      </c>
      <c r="H1090" s="205" t="s">
        <v>13730</v>
      </c>
      <c r="I1090" s="190">
        <v>99.945250000000001</v>
      </c>
      <c r="J1090" s="205" t="s">
        <v>13731</v>
      </c>
      <c r="K1090" s="190">
        <v>99.946299999999994</v>
      </c>
      <c r="L1090" s="190" t="s">
        <v>13732</v>
      </c>
      <c r="M1090" s="191">
        <v>891</v>
      </c>
      <c r="N1090" s="207">
        <v>45468.458333333328</v>
      </c>
    </row>
    <row r="1091" spans="1:14" ht="20.25" customHeight="1">
      <c r="A1091" s="191">
        <v>331</v>
      </c>
      <c r="B1091" s="190" t="s">
        <v>12141</v>
      </c>
      <c r="C1091" s="190" t="s">
        <v>12140</v>
      </c>
      <c r="D1091" s="190" t="s">
        <v>5713</v>
      </c>
      <c r="E1091" s="190" t="s">
        <v>5709</v>
      </c>
      <c r="F1091" s="206">
        <v>182979000</v>
      </c>
      <c r="G1091" s="190" t="s">
        <v>12142</v>
      </c>
      <c r="H1091" s="205" t="s">
        <v>13733</v>
      </c>
      <c r="I1091" s="190">
        <v>100.08226000000001</v>
      </c>
      <c r="J1091" s="205" t="s">
        <v>13734</v>
      </c>
      <c r="K1091" s="190">
        <v>100.08556</v>
      </c>
      <c r="L1091" s="190" t="s">
        <v>1353</v>
      </c>
      <c r="M1091" s="191">
        <v>803</v>
      </c>
      <c r="N1091" s="207">
        <v>45468.458333333328</v>
      </c>
    </row>
    <row r="1092" spans="1:14" ht="20.25" customHeight="1">
      <c r="A1092" s="191">
        <v>330</v>
      </c>
      <c r="B1092" s="190" t="s">
        <v>12194</v>
      </c>
      <c r="C1092" s="190" t="s">
        <v>12193</v>
      </c>
      <c r="D1092" s="190" t="s">
        <v>5713</v>
      </c>
      <c r="E1092" s="190" t="s">
        <v>5730</v>
      </c>
      <c r="F1092" s="206"/>
      <c r="G1092" s="190" t="s">
        <v>12195</v>
      </c>
      <c r="H1092" s="205" t="s">
        <v>13735</v>
      </c>
      <c r="I1092" s="190"/>
      <c r="J1092" s="205" t="s">
        <v>13736</v>
      </c>
      <c r="K1092" s="190"/>
      <c r="L1092" s="190" t="s">
        <v>8722</v>
      </c>
      <c r="M1092" s="191">
        <v>6</v>
      </c>
      <c r="N1092" s="207">
        <v>45468.458333333328</v>
      </c>
    </row>
    <row r="1093" spans="1:14" ht="20.25" customHeight="1">
      <c r="A1093" s="191">
        <v>329</v>
      </c>
      <c r="B1093" s="190" t="s">
        <v>12209</v>
      </c>
      <c r="C1093" s="190" t="s">
        <v>12208</v>
      </c>
      <c r="D1093" s="190" t="s">
        <v>6268</v>
      </c>
      <c r="E1093" s="190" t="s">
        <v>5709</v>
      </c>
      <c r="F1093" s="206">
        <v>283534000</v>
      </c>
      <c r="G1093" s="190" t="s">
        <v>330</v>
      </c>
      <c r="H1093" s="205" t="s">
        <v>13737</v>
      </c>
      <c r="I1093" s="190">
        <v>100.57477</v>
      </c>
      <c r="J1093" s="205" t="s">
        <v>13738</v>
      </c>
      <c r="K1093" s="190">
        <v>100.57811</v>
      </c>
      <c r="L1093" s="190" t="s">
        <v>5592</v>
      </c>
      <c r="M1093" s="191">
        <v>599</v>
      </c>
      <c r="N1093" s="207">
        <v>45468.458333333328</v>
      </c>
    </row>
    <row r="1094" spans="1:14" ht="20.25" customHeight="1">
      <c r="A1094" s="191">
        <v>328</v>
      </c>
      <c r="B1094" s="190" t="s">
        <v>12190</v>
      </c>
      <c r="C1094" s="190" t="s">
        <v>12189</v>
      </c>
      <c r="D1094" s="190" t="s">
        <v>5713</v>
      </c>
      <c r="E1094" s="190" t="s">
        <v>5709</v>
      </c>
      <c r="F1094" s="206">
        <v>1683017190</v>
      </c>
      <c r="G1094" s="190" t="s">
        <v>5749</v>
      </c>
      <c r="H1094" s="205" t="s">
        <v>13739</v>
      </c>
      <c r="I1094" s="190">
        <v>100.21489</v>
      </c>
      <c r="J1094" s="205" t="s">
        <v>13740</v>
      </c>
      <c r="K1094" s="190">
        <v>100.21698000000001</v>
      </c>
      <c r="L1094" s="190" t="s">
        <v>1429</v>
      </c>
      <c r="M1094" s="191">
        <v>706</v>
      </c>
      <c r="N1094" s="207">
        <v>45468.4375</v>
      </c>
    </row>
    <row r="1095" spans="1:14" ht="20.25" customHeight="1">
      <c r="A1095" s="191">
        <v>327</v>
      </c>
      <c r="B1095" s="190" t="s">
        <v>12188</v>
      </c>
      <c r="C1095" s="190" t="s">
        <v>12187</v>
      </c>
      <c r="D1095" s="190" t="s">
        <v>6268</v>
      </c>
      <c r="E1095" s="190" t="s">
        <v>5709</v>
      </c>
      <c r="F1095" s="206">
        <v>570850000</v>
      </c>
      <c r="G1095" s="190" t="s">
        <v>379</v>
      </c>
      <c r="H1095" s="205" t="s">
        <v>13741</v>
      </c>
      <c r="I1095" s="190">
        <v>99.172250000000005</v>
      </c>
      <c r="J1095" s="205" t="s">
        <v>13742</v>
      </c>
      <c r="K1095" s="190">
        <v>99.176249999999996</v>
      </c>
      <c r="L1095" s="190" t="s">
        <v>13743</v>
      </c>
      <c r="M1095" s="191">
        <v>950</v>
      </c>
      <c r="N1095" s="207">
        <v>45467.541666666672</v>
      </c>
    </row>
    <row r="1096" spans="1:14" ht="20.25" customHeight="1">
      <c r="A1096" s="191">
        <v>326</v>
      </c>
      <c r="B1096" s="190" t="s">
        <v>11935</v>
      </c>
      <c r="C1096" s="190" t="s">
        <v>11934</v>
      </c>
      <c r="D1096" s="190" t="s">
        <v>5713</v>
      </c>
      <c r="E1096" s="190" t="s">
        <v>5733</v>
      </c>
      <c r="F1096" s="206"/>
      <c r="G1096" s="190" t="s">
        <v>11703</v>
      </c>
      <c r="H1096" s="205" t="s">
        <v>13744</v>
      </c>
      <c r="I1096" s="190"/>
      <c r="J1096" s="205" t="s">
        <v>13745</v>
      </c>
      <c r="K1096" s="190"/>
      <c r="L1096" s="190" t="s">
        <v>13746</v>
      </c>
      <c r="M1096" s="191">
        <v>2</v>
      </c>
      <c r="N1096" s="207">
        <v>45464.604166666672</v>
      </c>
    </row>
    <row r="1097" spans="1:14" ht="20.25" customHeight="1">
      <c r="A1097" s="191">
        <v>325</v>
      </c>
      <c r="B1097" s="190" t="s">
        <v>13747</v>
      </c>
      <c r="C1097" s="190" t="s">
        <v>13748</v>
      </c>
      <c r="D1097" s="190" t="s">
        <v>5713</v>
      </c>
      <c r="E1097" s="190" t="s">
        <v>5709</v>
      </c>
      <c r="F1097" s="206">
        <v>319215000</v>
      </c>
      <c r="G1097" s="190" t="s">
        <v>440</v>
      </c>
      <c r="H1097" s="205" t="s">
        <v>13749</v>
      </c>
      <c r="I1097" s="190">
        <v>100.24051</v>
      </c>
      <c r="J1097" s="205" t="s">
        <v>13750</v>
      </c>
      <c r="K1097" s="190">
        <v>100.24133</v>
      </c>
      <c r="L1097" s="190" t="s">
        <v>13751</v>
      </c>
      <c r="M1097" s="191">
        <v>780</v>
      </c>
      <c r="N1097" s="207">
        <v>45464.458333333328</v>
      </c>
    </row>
    <row r="1098" spans="1:14" ht="20.25" customHeight="1">
      <c r="A1098" s="191">
        <v>324</v>
      </c>
      <c r="B1098" s="190" t="s">
        <v>11945</v>
      </c>
      <c r="C1098" s="190" t="s">
        <v>11944</v>
      </c>
      <c r="D1098" s="190" t="s">
        <v>5713</v>
      </c>
      <c r="E1098" s="190" t="s">
        <v>5709</v>
      </c>
      <c r="F1098" s="206">
        <v>735857000</v>
      </c>
      <c r="G1098" s="190" t="s">
        <v>11946</v>
      </c>
      <c r="H1098" s="205" t="s">
        <v>13752</v>
      </c>
      <c r="I1098" s="190">
        <v>99.535250000000005</v>
      </c>
      <c r="J1098" s="205" t="s">
        <v>13753</v>
      </c>
      <c r="K1098" s="190">
        <v>99.535690000000002</v>
      </c>
      <c r="L1098" s="190" t="s">
        <v>3113</v>
      </c>
      <c r="M1098" s="191">
        <v>930</v>
      </c>
      <c r="N1098" s="207">
        <v>45463.541666666672</v>
      </c>
    </row>
    <row r="1099" spans="1:14" ht="20.25" customHeight="1">
      <c r="A1099" s="191">
        <v>323</v>
      </c>
      <c r="B1099" s="190" t="s">
        <v>11931</v>
      </c>
      <c r="C1099" s="190" t="s">
        <v>11930</v>
      </c>
      <c r="D1099" s="190" t="s">
        <v>5713</v>
      </c>
      <c r="E1099" s="190" t="s">
        <v>5709</v>
      </c>
      <c r="F1099" s="206">
        <v>2314686000</v>
      </c>
      <c r="G1099" s="190" t="s">
        <v>330</v>
      </c>
      <c r="H1099" s="205" t="s">
        <v>13754</v>
      </c>
      <c r="I1099" s="190">
        <v>99.737750000000005</v>
      </c>
      <c r="J1099" s="205" t="s">
        <v>13755</v>
      </c>
      <c r="K1099" s="190">
        <v>99.739620000000002</v>
      </c>
      <c r="L1099" s="190" t="s">
        <v>1556</v>
      </c>
      <c r="M1099" s="191">
        <v>786</v>
      </c>
      <c r="N1099" s="207">
        <v>45463.458333333328</v>
      </c>
    </row>
    <row r="1100" spans="1:14" ht="20.25" customHeight="1">
      <c r="A1100" s="191">
        <v>322</v>
      </c>
      <c r="B1100" s="190" t="s">
        <v>11933</v>
      </c>
      <c r="C1100" s="190" t="s">
        <v>11932</v>
      </c>
      <c r="D1100" s="190" t="s">
        <v>5728</v>
      </c>
      <c r="E1100" s="190" t="s">
        <v>5709</v>
      </c>
      <c r="F1100" s="206">
        <v>774770000</v>
      </c>
      <c r="G1100" s="190" t="s">
        <v>456</v>
      </c>
      <c r="H1100" s="205" t="s">
        <v>13756</v>
      </c>
      <c r="I1100" s="190">
        <v>100.5295</v>
      </c>
      <c r="J1100" s="205" t="s">
        <v>13757</v>
      </c>
      <c r="K1100" s="190">
        <v>100.53256</v>
      </c>
      <c r="L1100" s="190" t="s">
        <v>13758</v>
      </c>
      <c r="M1100" s="191" t="s">
        <v>5819</v>
      </c>
      <c r="N1100" s="207">
        <v>45463.458333333328</v>
      </c>
    </row>
    <row r="1101" spans="1:14" ht="20.25" customHeight="1">
      <c r="A1101" s="191">
        <v>321</v>
      </c>
      <c r="B1101" s="190" t="s">
        <v>13759</v>
      </c>
      <c r="C1101" s="190" t="s">
        <v>11994</v>
      </c>
      <c r="D1101" s="190" t="s">
        <v>5728</v>
      </c>
      <c r="E1101" s="190" t="s">
        <v>5709</v>
      </c>
      <c r="F1101" s="206">
        <v>467830000</v>
      </c>
      <c r="G1101" s="190" t="s">
        <v>5220</v>
      </c>
      <c r="H1101" s="205" t="s">
        <v>13760</v>
      </c>
      <c r="I1101" s="190">
        <v>100.08175</v>
      </c>
      <c r="J1101" s="205" t="s">
        <v>13761</v>
      </c>
      <c r="K1101" s="190">
        <v>100.08488</v>
      </c>
      <c r="L1101" s="190" t="s">
        <v>3109</v>
      </c>
      <c r="M1101" s="191" t="s">
        <v>5904</v>
      </c>
      <c r="N1101" s="207">
        <v>45463.458333333328</v>
      </c>
    </row>
    <row r="1102" spans="1:14" ht="20.25" customHeight="1">
      <c r="A1102" s="191">
        <v>320</v>
      </c>
      <c r="B1102" s="190" t="s">
        <v>11938</v>
      </c>
      <c r="C1102" s="190" t="s">
        <v>11937</v>
      </c>
      <c r="D1102" s="190" t="s">
        <v>11939</v>
      </c>
      <c r="E1102" s="190" t="s">
        <v>5709</v>
      </c>
      <c r="F1102" s="206">
        <v>656084000</v>
      </c>
      <c r="G1102" s="190" t="s">
        <v>5749</v>
      </c>
      <c r="H1102" s="205" t="s">
        <v>13762</v>
      </c>
      <c r="I1102" s="190">
        <v>99.814899999999994</v>
      </c>
      <c r="J1102" s="205" t="s">
        <v>13763</v>
      </c>
      <c r="K1102" s="190">
        <v>99.821100000000001</v>
      </c>
      <c r="L1102" s="190" t="s">
        <v>13764</v>
      </c>
      <c r="M1102" s="191">
        <v>144</v>
      </c>
      <c r="N1102" s="207">
        <v>45463.4375</v>
      </c>
    </row>
    <row r="1103" spans="1:14" ht="20.25" customHeight="1">
      <c r="A1103" s="191">
        <v>319</v>
      </c>
      <c r="B1103" s="190" t="s">
        <v>12004</v>
      </c>
      <c r="C1103" s="190" t="s">
        <v>12003</v>
      </c>
      <c r="D1103" s="190" t="s">
        <v>5713</v>
      </c>
      <c r="E1103" s="190" t="s">
        <v>5709</v>
      </c>
      <c r="F1103" s="206">
        <v>537926000</v>
      </c>
      <c r="G1103" s="190" t="s">
        <v>11946</v>
      </c>
      <c r="H1103" s="205" t="s">
        <v>13765</v>
      </c>
      <c r="I1103" s="190">
        <v>99.574759999999998</v>
      </c>
      <c r="J1103" s="205" t="s">
        <v>13766</v>
      </c>
      <c r="K1103" s="190">
        <v>99.57526</v>
      </c>
      <c r="L1103" s="190" t="s">
        <v>1726</v>
      </c>
      <c r="M1103" s="191">
        <v>876</v>
      </c>
      <c r="N1103" s="207">
        <v>45462.541666666672</v>
      </c>
    </row>
    <row r="1104" spans="1:14" ht="20.25" customHeight="1">
      <c r="A1104" s="191">
        <v>318</v>
      </c>
      <c r="B1104" s="190" t="s">
        <v>11967</v>
      </c>
      <c r="C1104" s="190" t="s">
        <v>11966</v>
      </c>
      <c r="D1104" s="190" t="s">
        <v>6901</v>
      </c>
      <c r="E1104" s="190" t="s">
        <v>5709</v>
      </c>
      <c r="F1104" s="206">
        <v>1542530000</v>
      </c>
      <c r="G1104" s="190" t="s">
        <v>501</v>
      </c>
      <c r="H1104" s="205" t="s">
        <v>13767</v>
      </c>
      <c r="I1104" s="190">
        <v>100.60925</v>
      </c>
      <c r="J1104" s="205" t="s">
        <v>13768</v>
      </c>
      <c r="K1104" s="190">
        <v>100.61279</v>
      </c>
      <c r="L1104" s="190" t="s">
        <v>3118</v>
      </c>
      <c r="M1104" s="191">
        <v>863</v>
      </c>
      <c r="N1104" s="207">
        <v>45462.458333333328</v>
      </c>
    </row>
    <row r="1105" spans="1:14" ht="20.25" customHeight="1">
      <c r="A1105" s="191">
        <v>317</v>
      </c>
      <c r="B1105" s="190" t="s">
        <v>12017</v>
      </c>
      <c r="C1105" s="190" t="s">
        <v>12016</v>
      </c>
      <c r="D1105" s="190" t="s">
        <v>5713</v>
      </c>
      <c r="E1105" s="190" t="s">
        <v>5709</v>
      </c>
      <c r="F1105" s="206">
        <v>1586836000</v>
      </c>
      <c r="G1105" s="190" t="s">
        <v>448</v>
      </c>
      <c r="H1105" s="205" t="s">
        <v>13769</v>
      </c>
      <c r="I1105" s="190">
        <v>99.578999999999994</v>
      </c>
      <c r="J1105" s="205" t="s">
        <v>13770</v>
      </c>
      <c r="K1105" s="190">
        <v>99.583200000000005</v>
      </c>
      <c r="L1105" s="190" t="s">
        <v>3676</v>
      </c>
      <c r="M1105" s="191">
        <v>841</v>
      </c>
      <c r="N1105" s="207">
        <v>45462.458333333328</v>
      </c>
    </row>
    <row r="1106" spans="1:14" ht="20.25" customHeight="1">
      <c r="A1106" s="191">
        <v>316</v>
      </c>
      <c r="B1106" s="190" t="s">
        <v>11990</v>
      </c>
      <c r="C1106" s="190" t="s">
        <v>11989</v>
      </c>
      <c r="D1106" s="190" t="s">
        <v>6268</v>
      </c>
      <c r="E1106" s="190" t="s">
        <v>5709</v>
      </c>
      <c r="F1106" s="206">
        <v>239051000</v>
      </c>
      <c r="G1106" s="190" t="s">
        <v>353</v>
      </c>
      <c r="H1106" s="205" t="s">
        <v>13771</v>
      </c>
      <c r="I1106" s="190">
        <v>98.745760000000004</v>
      </c>
      <c r="J1106" s="205" t="s">
        <v>13772</v>
      </c>
      <c r="K1106" s="190">
        <v>98.763900000000007</v>
      </c>
      <c r="L1106" s="190" t="s">
        <v>13773</v>
      </c>
      <c r="M1106" s="191">
        <v>892</v>
      </c>
      <c r="N1106" s="207">
        <v>45461.625</v>
      </c>
    </row>
    <row r="1107" spans="1:14" ht="20.25" customHeight="1">
      <c r="A1107" s="191">
        <v>315</v>
      </c>
      <c r="B1107" s="190" t="s">
        <v>11992</v>
      </c>
      <c r="C1107" s="190" t="s">
        <v>11991</v>
      </c>
      <c r="D1107" s="190" t="s">
        <v>5713</v>
      </c>
      <c r="E1107" s="190" t="s">
        <v>5709</v>
      </c>
      <c r="F1107" s="206">
        <v>1371539593</v>
      </c>
      <c r="G1107" s="190" t="s">
        <v>345</v>
      </c>
      <c r="H1107" s="205" t="s">
        <v>13774</v>
      </c>
      <c r="I1107" s="190">
        <v>101.03449999999999</v>
      </c>
      <c r="J1107" s="205" t="s">
        <v>13775</v>
      </c>
      <c r="K1107" s="190">
        <v>101.04130000000001</v>
      </c>
      <c r="L1107" s="190" t="s">
        <v>1841</v>
      </c>
      <c r="M1107" s="191">
        <v>892</v>
      </c>
      <c r="N1107" s="207">
        <v>45461.625</v>
      </c>
    </row>
    <row r="1108" spans="1:14" ht="20.25" customHeight="1">
      <c r="A1108" s="191">
        <v>314</v>
      </c>
      <c r="B1108" s="190" t="s">
        <v>11986</v>
      </c>
      <c r="C1108" s="190" t="s">
        <v>11985</v>
      </c>
      <c r="D1108" s="190" t="s">
        <v>5827</v>
      </c>
      <c r="E1108" s="190" t="s">
        <v>5709</v>
      </c>
      <c r="F1108" s="206">
        <v>4366409000</v>
      </c>
      <c r="G1108" s="190" t="s">
        <v>353</v>
      </c>
      <c r="H1108" s="205" t="s">
        <v>13776</v>
      </c>
      <c r="I1108" s="190">
        <v>100.10375000000001</v>
      </c>
      <c r="J1108" s="205" t="s">
        <v>13777</v>
      </c>
      <c r="K1108" s="190">
        <v>100.10798</v>
      </c>
      <c r="L1108" s="190" t="s">
        <v>13778</v>
      </c>
      <c r="M1108" s="191">
        <v>726</v>
      </c>
      <c r="N1108" s="207">
        <v>45461.625</v>
      </c>
    </row>
    <row r="1109" spans="1:14" ht="20.25" customHeight="1">
      <c r="A1109" s="191">
        <v>313</v>
      </c>
      <c r="B1109" s="190" t="s">
        <v>11811</v>
      </c>
      <c r="C1109" s="190" t="s">
        <v>11696</v>
      </c>
      <c r="D1109" s="190" t="s">
        <v>5713</v>
      </c>
      <c r="E1109" s="190" t="s">
        <v>5709</v>
      </c>
      <c r="F1109" s="206"/>
      <c r="G1109" s="190" t="s">
        <v>11698</v>
      </c>
      <c r="H1109" s="205" t="s">
        <v>13779</v>
      </c>
      <c r="I1109" s="190"/>
      <c r="J1109" s="205" t="s">
        <v>13780</v>
      </c>
      <c r="K1109" s="190"/>
      <c r="L1109" s="190" t="s">
        <v>13781</v>
      </c>
      <c r="M1109" s="191">
        <v>10</v>
      </c>
      <c r="N1109" s="207">
        <v>45461.583333333328</v>
      </c>
    </row>
    <row r="1110" spans="1:14" ht="20.25" customHeight="1">
      <c r="A1110" s="191">
        <v>312</v>
      </c>
      <c r="B1110" s="190" t="s">
        <v>11824</v>
      </c>
      <c r="C1110" s="190" t="s">
        <v>11825</v>
      </c>
      <c r="D1110" s="190" t="s">
        <v>5713</v>
      </c>
      <c r="E1110" s="190" t="s">
        <v>5711</v>
      </c>
      <c r="F1110" s="206">
        <v>12194031000</v>
      </c>
      <c r="G1110" s="190" t="s">
        <v>9633</v>
      </c>
      <c r="H1110" s="205" t="s">
        <v>13782</v>
      </c>
      <c r="I1110" s="190">
        <v>99.937179999999998</v>
      </c>
      <c r="J1110" s="205" t="s">
        <v>13783</v>
      </c>
      <c r="K1110" s="190">
        <v>100</v>
      </c>
      <c r="L1110" s="190" t="s">
        <v>13784</v>
      </c>
      <c r="M1110" s="191">
        <v>54</v>
      </c>
      <c r="N1110" s="207">
        <v>45461.541666666672</v>
      </c>
    </row>
    <row r="1111" spans="1:14" ht="20.25" customHeight="1">
      <c r="A1111" s="191">
        <v>311</v>
      </c>
      <c r="B1111" s="190" t="s">
        <v>12033</v>
      </c>
      <c r="C1111" s="190" t="s">
        <v>12032</v>
      </c>
      <c r="D1111" s="190" t="s">
        <v>5713</v>
      </c>
      <c r="E1111" s="190" t="s">
        <v>5709</v>
      </c>
      <c r="F1111" s="206">
        <v>522856000</v>
      </c>
      <c r="G1111" s="190" t="s">
        <v>11831</v>
      </c>
      <c r="H1111" s="205" t="s">
        <v>13785</v>
      </c>
      <c r="I1111" s="190">
        <v>100.63426</v>
      </c>
      <c r="J1111" s="205" t="s">
        <v>13786</v>
      </c>
      <c r="K1111" s="190">
        <v>100.63945</v>
      </c>
      <c r="L1111" s="190" t="s">
        <v>3311</v>
      </c>
      <c r="M1111" s="191">
        <v>806</v>
      </c>
      <c r="N1111" s="207">
        <v>45461.541666666672</v>
      </c>
    </row>
    <row r="1112" spans="1:14" ht="20.25" customHeight="1">
      <c r="A1112" s="191">
        <v>310</v>
      </c>
      <c r="B1112" s="190" t="s">
        <v>12030</v>
      </c>
      <c r="C1112" s="190" t="s">
        <v>12029</v>
      </c>
      <c r="D1112" s="190" t="s">
        <v>5728</v>
      </c>
      <c r="E1112" s="190" t="s">
        <v>5709</v>
      </c>
      <c r="F1112" s="206">
        <v>454086728</v>
      </c>
      <c r="G1112" s="190" t="s">
        <v>12031</v>
      </c>
      <c r="H1112" s="205" t="s">
        <v>13787</v>
      </c>
      <c r="I1112" s="190">
        <v>100.45225000000001</v>
      </c>
      <c r="J1112" s="205" t="s">
        <v>13788</v>
      </c>
      <c r="K1112" s="190">
        <v>100.45229</v>
      </c>
      <c r="L1112" s="190" t="s">
        <v>13789</v>
      </c>
      <c r="M1112" s="191" t="s">
        <v>13790</v>
      </c>
      <c r="N1112" s="207">
        <v>45461.5</v>
      </c>
    </row>
    <row r="1113" spans="1:14" ht="20.25" customHeight="1">
      <c r="A1113" s="191">
        <v>309</v>
      </c>
      <c r="B1113" s="190" t="s">
        <v>11983</v>
      </c>
      <c r="C1113" s="190" t="s">
        <v>11982</v>
      </c>
      <c r="D1113" s="190" t="s">
        <v>5713</v>
      </c>
      <c r="E1113" s="190" t="s">
        <v>5709</v>
      </c>
      <c r="F1113" s="206">
        <v>83004000</v>
      </c>
      <c r="G1113" s="190" t="s">
        <v>11984</v>
      </c>
      <c r="H1113" s="205" t="s">
        <v>13791</v>
      </c>
      <c r="I1113" s="190">
        <v>99.658079999999998</v>
      </c>
      <c r="J1113" s="205" t="s">
        <v>13792</v>
      </c>
      <c r="K1113" s="190">
        <v>99.658299999999997</v>
      </c>
      <c r="L1113" s="190" t="s">
        <v>13793</v>
      </c>
      <c r="M1113" s="191">
        <v>456</v>
      </c>
      <c r="N1113" s="207">
        <v>45461.458333333328</v>
      </c>
    </row>
    <row r="1114" spans="1:14" ht="20.25" customHeight="1">
      <c r="A1114" s="191">
        <v>308</v>
      </c>
      <c r="B1114" s="190" t="s">
        <v>11997</v>
      </c>
      <c r="C1114" s="190" t="s">
        <v>11996</v>
      </c>
      <c r="D1114" s="190" t="s">
        <v>5713</v>
      </c>
      <c r="E1114" s="190" t="s">
        <v>5733</v>
      </c>
      <c r="F1114" s="206">
        <v>148824760</v>
      </c>
      <c r="G1114" s="190" t="s">
        <v>114</v>
      </c>
      <c r="H1114" s="205" t="s">
        <v>13794</v>
      </c>
      <c r="I1114" s="190">
        <v>100.42354</v>
      </c>
      <c r="J1114" s="205" t="s">
        <v>13795</v>
      </c>
      <c r="K1114" s="190">
        <v>100.42449000000001</v>
      </c>
      <c r="L1114" s="190" t="s">
        <v>13796</v>
      </c>
      <c r="M1114" s="191" t="s">
        <v>13797</v>
      </c>
      <c r="N1114" s="207">
        <v>45461.458333333328</v>
      </c>
    </row>
    <row r="1115" spans="1:14" ht="20.25" customHeight="1">
      <c r="A1115" s="191">
        <v>307</v>
      </c>
      <c r="B1115" s="190" t="s">
        <v>11818</v>
      </c>
      <c r="C1115" s="190" t="s">
        <v>11819</v>
      </c>
      <c r="D1115" s="190" t="s">
        <v>5713</v>
      </c>
      <c r="E1115" s="190" t="s">
        <v>5709</v>
      </c>
      <c r="F1115" s="206">
        <v>290488000</v>
      </c>
      <c r="G1115" s="190" t="s">
        <v>11820</v>
      </c>
      <c r="H1115" s="205" t="s">
        <v>13798</v>
      </c>
      <c r="I1115" s="190">
        <v>100.22176</v>
      </c>
      <c r="J1115" s="205" t="s">
        <v>13799</v>
      </c>
      <c r="K1115" s="190">
        <v>100.22384</v>
      </c>
      <c r="L1115" s="190" t="s">
        <v>3726</v>
      </c>
      <c r="M1115" s="191">
        <v>685</v>
      </c>
      <c r="N1115" s="207">
        <v>45460.625</v>
      </c>
    </row>
    <row r="1116" spans="1:14" ht="20.25" customHeight="1">
      <c r="A1116" s="191">
        <v>306</v>
      </c>
      <c r="B1116" s="190" t="s">
        <v>11814</v>
      </c>
      <c r="C1116" s="190" t="s">
        <v>11815</v>
      </c>
      <c r="D1116" s="190" t="s">
        <v>5728</v>
      </c>
      <c r="E1116" s="190" t="s">
        <v>5733</v>
      </c>
      <c r="F1116" s="206"/>
      <c r="G1116" s="190" t="s">
        <v>5323</v>
      </c>
      <c r="H1116" s="205" t="s">
        <v>13800</v>
      </c>
      <c r="I1116" s="190"/>
      <c r="J1116" s="205" t="s">
        <v>13801</v>
      </c>
      <c r="K1116" s="190"/>
      <c r="L1116" s="190" t="s">
        <v>13802</v>
      </c>
      <c r="M1116" s="191">
        <v>17</v>
      </c>
      <c r="N1116" s="207">
        <v>45460.541666666672</v>
      </c>
    </row>
    <row r="1117" spans="1:14" ht="20.25" customHeight="1">
      <c r="A1117" s="191">
        <v>305</v>
      </c>
      <c r="B1117" s="190" t="s">
        <v>12028</v>
      </c>
      <c r="C1117" s="190" t="s">
        <v>12027</v>
      </c>
      <c r="D1117" s="190" t="s">
        <v>5713</v>
      </c>
      <c r="E1117" s="190" t="s">
        <v>5709</v>
      </c>
      <c r="F1117" s="206">
        <v>277190000</v>
      </c>
      <c r="G1117" s="190" t="s">
        <v>440</v>
      </c>
      <c r="H1117" s="205" t="s">
        <v>13803</v>
      </c>
      <c r="I1117" s="190">
        <v>99.229020000000006</v>
      </c>
      <c r="J1117" s="205" t="s">
        <v>13804</v>
      </c>
      <c r="K1117" s="190">
        <v>99.230189999999993</v>
      </c>
      <c r="L1117" s="190" t="s">
        <v>1987</v>
      </c>
      <c r="M1117" s="191">
        <v>879</v>
      </c>
      <c r="N1117" s="207">
        <v>45460.458333333328</v>
      </c>
    </row>
    <row r="1118" spans="1:14" ht="20.25" customHeight="1">
      <c r="A1118" s="191">
        <v>304</v>
      </c>
      <c r="B1118" s="190" t="s">
        <v>11804</v>
      </c>
      <c r="C1118" s="190" t="s">
        <v>11805</v>
      </c>
      <c r="D1118" s="190" t="s">
        <v>5713</v>
      </c>
      <c r="E1118" s="190" t="s">
        <v>5709</v>
      </c>
      <c r="F1118" s="206">
        <v>322816000</v>
      </c>
      <c r="G1118" s="190" t="s">
        <v>11806</v>
      </c>
      <c r="H1118" s="205" t="s">
        <v>13805</v>
      </c>
      <c r="I1118" s="190">
        <v>99.363770000000002</v>
      </c>
      <c r="J1118" s="205" t="s">
        <v>13806</v>
      </c>
      <c r="K1118" s="190">
        <v>99.363820000000004</v>
      </c>
      <c r="L1118" s="190" t="s">
        <v>13807</v>
      </c>
      <c r="M1118" s="191">
        <v>706</v>
      </c>
      <c r="N1118" s="207">
        <v>45460.458333333328</v>
      </c>
    </row>
    <row r="1119" spans="1:14" ht="20.25" customHeight="1">
      <c r="A1119" s="191">
        <v>303</v>
      </c>
      <c r="B1119" s="190" t="s">
        <v>11799</v>
      </c>
      <c r="C1119" s="190" t="s">
        <v>11800</v>
      </c>
      <c r="D1119" s="190" t="s">
        <v>6014</v>
      </c>
      <c r="E1119" s="190" t="s">
        <v>5709</v>
      </c>
      <c r="F1119" s="206">
        <v>422800000</v>
      </c>
      <c r="G1119" s="190" t="s">
        <v>11586</v>
      </c>
      <c r="H1119" s="205" t="s">
        <v>13808</v>
      </c>
      <c r="I1119" s="190">
        <v>99.484759999999994</v>
      </c>
      <c r="J1119" s="205" t="s">
        <v>13809</v>
      </c>
      <c r="K1119" s="190">
        <v>99.488979999999998</v>
      </c>
      <c r="L1119" s="190" t="s">
        <v>13810</v>
      </c>
      <c r="M1119" s="191">
        <v>687</v>
      </c>
      <c r="N1119" s="207">
        <v>45457.666666666672</v>
      </c>
    </row>
    <row r="1120" spans="1:14" ht="20.25" customHeight="1">
      <c r="A1120" s="191">
        <v>302</v>
      </c>
      <c r="B1120" s="190" t="s">
        <v>13811</v>
      </c>
      <c r="C1120" s="190" t="s">
        <v>11792</v>
      </c>
      <c r="D1120" s="190" t="s">
        <v>5713</v>
      </c>
      <c r="E1120" s="190" t="s">
        <v>5709</v>
      </c>
      <c r="F1120" s="206">
        <v>470000000</v>
      </c>
      <c r="G1120" s="190" t="s">
        <v>11793</v>
      </c>
      <c r="H1120" s="205" t="s">
        <v>13812</v>
      </c>
      <c r="I1120" s="190">
        <v>100.51475000000001</v>
      </c>
      <c r="J1120" s="205" t="s">
        <v>13813</v>
      </c>
      <c r="K1120" s="190">
        <v>100.515</v>
      </c>
      <c r="L1120" s="190" t="s">
        <v>3320</v>
      </c>
      <c r="M1120" s="191">
        <v>861</v>
      </c>
      <c r="N1120" s="207">
        <v>45457.541666666672</v>
      </c>
    </row>
    <row r="1121" spans="1:14" ht="20.25" customHeight="1">
      <c r="A1121" s="191">
        <v>301</v>
      </c>
      <c r="B1121" s="190" t="s">
        <v>13814</v>
      </c>
      <c r="C1121" s="190" t="s">
        <v>13815</v>
      </c>
      <c r="D1121" s="190" t="s">
        <v>5852</v>
      </c>
      <c r="E1121" s="190" t="s">
        <v>5733</v>
      </c>
      <c r="F1121" s="206"/>
      <c r="G1121" s="190" t="s">
        <v>12337</v>
      </c>
      <c r="H1121" s="205" t="s">
        <v>13816</v>
      </c>
      <c r="I1121" s="190"/>
      <c r="J1121" s="205" t="s">
        <v>13816</v>
      </c>
      <c r="K1121" s="190"/>
      <c r="L1121" s="190" t="s">
        <v>3110</v>
      </c>
      <c r="M1121" s="191">
        <v>2</v>
      </c>
      <c r="N1121" s="207">
        <v>45456.75</v>
      </c>
    </row>
    <row r="1122" spans="1:14" ht="20.25" customHeight="1">
      <c r="A1122" s="191">
        <v>300</v>
      </c>
      <c r="B1122" s="190" t="s">
        <v>11775</v>
      </c>
      <c r="C1122" s="190" t="s">
        <v>11776</v>
      </c>
      <c r="D1122" s="190" t="s">
        <v>5713</v>
      </c>
      <c r="E1122" s="190" t="s">
        <v>5709</v>
      </c>
      <c r="F1122" s="206">
        <v>21421569</v>
      </c>
      <c r="G1122" s="190" t="s">
        <v>11777</v>
      </c>
      <c r="H1122" s="205" t="s">
        <v>13817</v>
      </c>
      <c r="I1122" s="190">
        <v>98.693669999999997</v>
      </c>
      <c r="J1122" s="205" t="s">
        <v>13818</v>
      </c>
      <c r="K1122" s="190">
        <v>99.210099999999997</v>
      </c>
      <c r="L1122" s="190" t="s">
        <v>1408</v>
      </c>
      <c r="M1122" s="191">
        <v>15</v>
      </c>
      <c r="N1122" s="207">
        <v>45456.4375</v>
      </c>
    </row>
    <row r="1123" spans="1:14" ht="20.25" customHeight="1">
      <c r="A1123" s="191">
        <v>299</v>
      </c>
      <c r="B1123" s="190" t="s">
        <v>11763</v>
      </c>
      <c r="C1123" s="190" t="s">
        <v>11764</v>
      </c>
      <c r="D1123" s="190" t="s">
        <v>5992</v>
      </c>
      <c r="E1123" s="190" t="s">
        <v>5709</v>
      </c>
      <c r="F1123" s="206">
        <v>583148000</v>
      </c>
      <c r="G1123" s="190" t="s">
        <v>4950</v>
      </c>
      <c r="H1123" s="205" t="s">
        <v>13819</v>
      </c>
      <c r="I1123" s="190">
        <v>100.63249999999999</v>
      </c>
      <c r="J1123" s="205" t="s">
        <v>13820</v>
      </c>
      <c r="K1123" s="190">
        <v>100.67140000000001</v>
      </c>
      <c r="L1123" s="190" t="s">
        <v>13821</v>
      </c>
      <c r="M1123" s="191">
        <v>349</v>
      </c>
      <c r="N1123" s="207">
        <v>45455.625</v>
      </c>
    </row>
    <row r="1124" spans="1:14" ht="20.25" customHeight="1">
      <c r="A1124" s="191">
        <v>298</v>
      </c>
      <c r="B1124" s="190" t="s">
        <v>11751</v>
      </c>
      <c r="C1124" s="190" t="s">
        <v>11678</v>
      </c>
      <c r="D1124" s="190" t="s">
        <v>5728</v>
      </c>
      <c r="E1124" s="190" t="s">
        <v>5709</v>
      </c>
      <c r="F1124" s="206">
        <v>581878000</v>
      </c>
      <c r="G1124" s="190" t="s">
        <v>384</v>
      </c>
      <c r="H1124" s="205" t="s">
        <v>13822</v>
      </c>
      <c r="I1124" s="190">
        <v>99.894260000000003</v>
      </c>
      <c r="J1124" s="205" t="s">
        <v>13823</v>
      </c>
      <c r="K1124" s="190">
        <v>99.894559999999998</v>
      </c>
      <c r="L1124" s="190" t="s">
        <v>13824</v>
      </c>
      <c r="M1124" s="191" t="s">
        <v>13825</v>
      </c>
      <c r="N1124" s="207">
        <v>45455.458333333328</v>
      </c>
    </row>
    <row r="1125" spans="1:14" ht="20.25" customHeight="1">
      <c r="A1125" s="191">
        <v>297</v>
      </c>
      <c r="B1125" s="190" t="s">
        <v>11757</v>
      </c>
      <c r="C1125" s="190" t="s">
        <v>11758</v>
      </c>
      <c r="D1125" s="190" t="s">
        <v>6268</v>
      </c>
      <c r="E1125" s="190" t="s">
        <v>5709</v>
      </c>
      <c r="F1125" s="206">
        <v>212500000</v>
      </c>
      <c r="G1125" s="190" t="s">
        <v>311</v>
      </c>
      <c r="H1125" s="205" t="s">
        <v>13826</v>
      </c>
      <c r="I1125" s="190">
        <v>99.491010000000003</v>
      </c>
      <c r="J1125" s="205" t="s">
        <v>13827</v>
      </c>
      <c r="K1125" s="190">
        <v>99.500259999999997</v>
      </c>
      <c r="L1125" s="190" t="s">
        <v>13828</v>
      </c>
      <c r="M1125" s="191">
        <v>746</v>
      </c>
      <c r="N1125" s="207">
        <v>45455.458333333328</v>
      </c>
    </row>
    <row r="1126" spans="1:14" ht="20.25" customHeight="1">
      <c r="A1126" s="191">
        <v>296</v>
      </c>
      <c r="B1126" s="190" t="s">
        <v>11759</v>
      </c>
      <c r="C1126" s="190" t="s">
        <v>11589</v>
      </c>
      <c r="D1126" s="190" t="s">
        <v>11760</v>
      </c>
      <c r="E1126" s="190" t="s">
        <v>5709</v>
      </c>
      <c r="F1126" s="206">
        <v>2268700000</v>
      </c>
      <c r="G1126" s="190" t="s">
        <v>367</v>
      </c>
      <c r="H1126" s="205" t="s">
        <v>13829</v>
      </c>
      <c r="I1126" s="190">
        <v>100.53700000000001</v>
      </c>
      <c r="J1126" s="205" t="s">
        <v>13830</v>
      </c>
      <c r="K1126" s="190">
        <v>100.53879000000001</v>
      </c>
      <c r="L1126" s="190" t="s">
        <v>1401</v>
      </c>
      <c r="M1126" s="191">
        <v>797</v>
      </c>
      <c r="N1126" s="207">
        <v>45455.458333333328</v>
      </c>
    </row>
    <row r="1127" spans="1:14" ht="20.25" customHeight="1">
      <c r="A1127" s="191">
        <v>295</v>
      </c>
      <c r="B1127" s="190" t="s">
        <v>11746</v>
      </c>
      <c r="C1127" s="190" t="s">
        <v>11747</v>
      </c>
      <c r="D1127" s="190" t="s">
        <v>5713</v>
      </c>
      <c r="E1127" s="190" t="s">
        <v>5709</v>
      </c>
      <c r="F1127" s="206">
        <v>144000000</v>
      </c>
      <c r="G1127" s="190" t="s">
        <v>11748</v>
      </c>
      <c r="H1127" s="205" t="s">
        <v>13831</v>
      </c>
      <c r="I1127" s="190">
        <v>100.75664</v>
      </c>
      <c r="J1127" s="205" t="s">
        <v>13832</v>
      </c>
      <c r="K1127" s="190">
        <v>100.7576</v>
      </c>
      <c r="L1127" s="190" t="s">
        <v>3992</v>
      </c>
      <c r="M1127" s="191">
        <v>525</v>
      </c>
      <c r="N1127" s="207">
        <v>45455.4375</v>
      </c>
    </row>
    <row r="1128" spans="1:14" ht="20.25" customHeight="1">
      <c r="A1128" s="191">
        <v>294</v>
      </c>
      <c r="B1128" s="190" t="s">
        <v>11743</v>
      </c>
      <c r="C1128" s="190" t="s">
        <v>11691</v>
      </c>
      <c r="D1128" s="190" t="s">
        <v>5713</v>
      </c>
      <c r="E1128" s="190" t="s">
        <v>5709</v>
      </c>
      <c r="F1128" s="206">
        <v>404712000</v>
      </c>
      <c r="G1128" s="190" t="s">
        <v>11693</v>
      </c>
      <c r="H1128" s="205" t="s">
        <v>13833</v>
      </c>
      <c r="I1128" s="190">
        <v>99.702010000000001</v>
      </c>
      <c r="J1128" s="205" t="s">
        <v>13834</v>
      </c>
      <c r="K1128" s="190">
        <v>99.702489999999997</v>
      </c>
      <c r="L1128" s="190" t="s">
        <v>13835</v>
      </c>
      <c r="M1128" s="191">
        <v>839</v>
      </c>
      <c r="N1128" s="207">
        <v>45455.416666666672</v>
      </c>
    </row>
    <row r="1129" spans="1:14" ht="20.25" customHeight="1">
      <c r="A1129" s="191">
        <v>293</v>
      </c>
      <c r="B1129" s="190" t="s">
        <v>11739</v>
      </c>
      <c r="C1129" s="190" t="s">
        <v>11643</v>
      </c>
      <c r="D1129" s="190" t="s">
        <v>5713</v>
      </c>
      <c r="E1129" s="190" t="s">
        <v>5709</v>
      </c>
      <c r="F1129" s="206">
        <v>467144000</v>
      </c>
      <c r="G1129" s="190" t="s">
        <v>5714</v>
      </c>
      <c r="H1129" s="205" t="s">
        <v>13836</v>
      </c>
      <c r="I1129" s="190">
        <v>100.05901</v>
      </c>
      <c r="J1129" s="205" t="s">
        <v>13837</v>
      </c>
      <c r="K1129" s="190">
        <v>100.06039</v>
      </c>
      <c r="L1129" s="190" t="s">
        <v>13838</v>
      </c>
      <c r="M1129" s="191">
        <v>835</v>
      </c>
      <c r="N1129" s="207">
        <v>45454.625</v>
      </c>
    </row>
    <row r="1130" spans="1:14" ht="20.25" customHeight="1">
      <c r="A1130" s="191">
        <v>292</v>
      </c>
      <c r="B1130" s="190" t="s">
        <v>11898</v>
      </c>
      <c r="C1130" s="190" t="s">
        <v>11670</v>
      </c>
      <c r="D1130" s="190" t="s">
        <v>5713</v>
      </c>
      <c r="E1130" s="190" t="s">
        <v>5709</v>
      </c>
      <c r="F1130" s="206">
        <v>4644129000</v>
      </c>
      <c r="G1130" s="190" t="s">
        <v>388</v>
      </c>
      <c r="H1130" s="205" t="s">
        <v>13839</v>
      </c>
      <c r="I1130" s="190">
        <v>99.817750000000004</v>
      </c>
      <c r="J1130" s="205" t="s">
        <v>13840</v>
      </c>
      <c r="K1130" s="190">
        <v>99.820499999999996</v>
      </c>
      <c r="L1130" s="190" t="s">
        <v>1547</v>
      </c>
      <c r="M1130" s="191">
        <v>685</v>
      </c>
      <c r="N1130" s="207">
        <v>45454.458333333328</v>
      </c>
    </row>
    <row r="1131" spans="1:14" ht="20.25" customHeight="1">
      <c r="A1131" s="191">
        <v>291</v>
      </c>
      <c r="B1131" s="190" t="s">
        <v>11715</v>
      </c>
      <c r="C1131" s="190" t="s">
        <v>11674</v>
      </c>
      <c r="D1131" s="190" t="s">
        <v>5713</v>
      </c>
      <c r="E1131" s="190" t="s">
        <v>5709</v>
      </c>
      <c r="F1131" s="206">
        <v>6292844000</v>
      </c>
      <c r="G1131" s="190" t="s">
        <v>322</v>
      </c>
      <c r="H1131" s="205" t="s">
        <v>13841</v>
      </c>
      <c r="I1131" s="190">
        <v>99.271249999999995</v>
      </c>
      <c r="J1131" s="205" t="s">
        <v>13842</v>
      </c>
      <c r="K1131" s="190">
        <v>99.274789999999996</v>
      </c>
      <c r="L1131" s="190" t="s">
        <v>3045</v>
      </c>
      <c r="M1131" s="191">
        <v>445</v>
      </c>
      <c r="N1131" s="207">
        <v>45454.458333333328</v>
      </c>
    </row>
    <row r="1132" spans="1:14" ht="20.25" customHeight="1">
      <c r="A1132" s="191">
        <v>290</v>
      </c>
      <c r="B1132" s="190" t="s">
        <v>11721</v>
      </c>
      <c r="C1132" s="190" t="s">
        <v>11682</v>
      </c>
      <c r="D1132" s="190" t="s">
        <v>5831</v>
      </c>
      <c r="E1132" s="190" t="s">
        <v>5709</v>
      </c>
      <c r="F1132" s="206">
        <v>832511900</v>
      </c>
      <c r="G1132" s="190" t="s">
        <v>330</v>
      </c>
      <c r="H1132" s="205" t="s">
        <v>13843</v>
      </c>
      <c r="I1132" s="190">
        <v>100.33025000000001</v>
      </c>
      <c r="J1132" s="205" t="s">
        <v>13844</v>
      </c>
      <c r="K1132" s="190">
        <v>100.3325</v>
      </c>
      <c r="L1132" s="190" t="s">
        <v>13845</v>
      </c>
      <c r="M1132" s="191">
        <v>598</v>
      </c>
      <c r="N1132" s="207">
        <v>45454.458333333328</v>
      </c>
    </row>
    <row r="1133" spans="1:14" ht="20.25" customHeight="1">
      <c r="A1133" s="191">
        <v>289</v>
      </c>
      <c r="B1133" s="190" t="s">
        <v>11724</v>
      </c>
      <c r="C1133" s="190" t="s">
        <v>11634</v>
      </c>
      <c r="D1133" s="190" t="s">
        <v>6582</v>
      </c>
      <c r="E1133" s="190" t="s">
        <v>5709</v>
      </c>
      <c r="F1133" s="206">
        <v>1156553000</v>
      </c>
      <c r="G1133" s="190" t="s">
        <v>343</v>
      </c>
      <c r="H1133" s="205" t="s">
        <v>13846</v>
      </c>
      <c r="I1133" s="190">
        <v>99.573999999999998</v>
      </c>
      <c r="J1133" s="205" t="s">
        <v>13847</v>
      </c>
      <c r="K1133" s="190">
        <v>99.574799999999996</v>
      </c>
      <c r="L1133" s="190" t="s">
        <v>13848</v>
      </c>
      <c r="M1133" s="191">
        <v>656</v>
      </c>
      <c r="N1133" s="207">
        <v>45454.458333333328</v>
      </c>
    </row>
    <row r="1134" spans="1:14" ht="20.25" customHeight="1">
      <c r="A1134" s="191">
        <v>288</v>
      </c>
      <c r="B1134" s="190" t="s">
        <v>11728</v>
      </c>
      <c r="C1134" s="190" t="s">
        <v>11639</v>
      </c>
      <c r="D1134" s="190" t="s">
        <v>5713</v>
      </c>
      <c r="E1134" s="190" t="s">
        <v>5709</v>
      </c>
      <c r="F1134" s="206">
        <v>936232000</v>
      </c>
      <c r="G1134" s="190" t="s">
        <v>326</v>
      </c>
      <c r="H1134" s="205" t="s">
        <v>13849</v>
      </c>
      <c r="I1134" s="190">
        <v>100.49424999999999</v>
      </c>
      <c r="J1134" s="205" t="s">
        <v>13850</v>
      </c>
      <c r="K1134" s="190">
        <v>100.4975</v>
      </c>
      <c r="L1134" s="190" t="s">
        <v>1651</v>
      </c>
      <c r="M1134" s="191">
        <v>831</v>
      </c>
      <c r="N1134" s="207">
        <v>45454.458333333328</v>
      </c>
    </row>
    <row r="1135" spans="1:14" ht="20.25" customHeight="1">
      <c r="A1135" s="191">
        <v>287</v>
      </c>
      <c r="B1135" s="190" t="s">
        <v>13851</v>
      </c>
      <c r="C1135" s="190" t="s">
        <v>13852</v>
      </c>
      <c r="D1135" s="190" t="s">
        <v>13853</v>
      </c>
      <c r="E1135" s="190" t="s">
        <v>5709</v>
      </c>
      <c r="F1135" s="206">
        <v>3277308000</v>
      </c>
      <c r="G1135" s="190" t="s">
        <v>5749</v>
      </c>
      <c r="H1135" s="205" t="s">
        <v>13854</v>
      </c>
      <c r="I1135" s="190">
        <v>99.821849999999998</v>
      </c>
      <c r="J1135" s="205" t="s">
        <v>13855</v>
      </c>
      <c r="K1135" s="190">
        <v>99.823989999999995</v>
      </c>
      <c r="L1135" s="190" t="s">
        <v>13856</v>
      </c>
      <c r="M1135" s="191">
        <v>635</v>
      </c>
      <c r="N1135" s="207">
        <v>45454.4375</v>
      </c>
    </row>
    <row r="1136" spans="1:14" ht="20.25" customHeight="1">
      <c r="A1136" s="191">
        <v>286</v>
      </c>
      <c r="B1136" s="190" t="s">
        <v>13857</v>
      </c>
      <c r="C1136" s="190" t="s">
        <v>13858</v>
      </c>
      <c r="D1136" s="190" t="s">
        <v>5713</v>
      </c>
      <c r="E1136" s="190" t="s">
        <v>5709</v>
      </c>
      <c r="F1136" s="206">
        <v>1874412640</v>
      </c>
      <c r="G1136" s="190" t="s">
        <v>5749</v>
      </c>
      <c r="H1136" s="205" t="s">
        <v>13859</v>
      </c>
      <c r="I1136" s="190">
        <v>99.674750000000003</v>
      </c>
      <c r="J1136" s="205" t="s">
        <v>13860</v>
      </c>
      <c r="K1136" s="190">
        <v>99.675939999999997</v>
      </c>
      <c r="L1136" s="190" t="s">
        <v>2831</v>
      </c>
      <c r="M1136" s="191">
        <v>707</v>
      </c>
      <c r="N1136" s="207">
        <v>45454.4375</v>
      </c>
    </row>
    <row r="1137" spans="1:14" ht="20.25" customHeight="1">
      <c r="A1137" s="191">
        <v>285</v>
      </c>
      <c r="B1137" s="190" t="s">
        <v>13861</v>
      </c>
      <c r="C1137" s="190" t="s">
        <v>13862</v>
      </c>
      <c r="D1137" s="190" t="s">
        <v>13863</v>
      </c>
      <c r="E1137" s="190" t="s">
        <v>5730</v>
      </c>
      <c r="F1137" s="206">
        <v>0</v>
      </c>
      <c r="G1137" s="190" t="s">
        <v>11870</v>
      </c>
      <c r="H1137" s="205">
        <v>0</v>
      </c>
      <c r="I1137" s="190"/>
      <c r="J1137" s="205"/>
      <c r="K1137" s="190"/>
      <c r="L1137" s="190" t="s">
        <v>5838</v>
      </c>
      <c r="M1137" s="191"/>
      <c r="N1137" s="207">
        <v>45453.5</v>
      </c>
    </row>
    <row r="1138" spans="1:14" ht="20.25" customHeight="1">
      <c r="A1138" s="191">
        <v>284</v>
      </c>
      <c r="B1138" s="190" t="s">
        <v>13864</v>
      </c>
      <c r="C1138" s="190" t="s">
        <v>13865</v>
      </c>
      <c r="D1138" s="190" t="s">
        <v>5713</v>
      </c>
      <c r="E1138" s="190" t="s">
        <v>5709</v>
      </c>
      <c r="F1138" s="206">
        <v>1131984000</v>
      </c>
      <c r="G1138" s="190" t="s">
        <v>4990</v>
      </c>
      <c r="H1138" s="205" t="s">
        <v>13866</v>
      </c>
      <c r="I1138" s="190">
        <v>100.2915</v>
      </c>
      <c r="J1138" s="205" t="s">
        <v>13867</v>
      </c>
      <c r="K1138" s="190">
        <v>100.29293</v>
      </c>
      <c r="L1138" s="190" t="s">
        <v>3110</v>
      </c>
      <c r="M1138" s="191">
        <v>876</v>
      </c>
      <c r="N1138" s="207">
        <v>45453.458333333328</v>
      </c>
    </row>
    <row r="1139" spans="1:14" ht="20.25" customHeight="1">
      <c r="A1139" s="191">
        <v>283</v>
      </c>
      <c r="B1139" s="190" t="s">
        <v>13868</v>
      </c>
      <c r="C1139" s="190" t="s">
        <v>11701</v>
      </c>
      <c r="D1139" s="190" t="s">
        <v>5852</v>
      </c>
      <c r="E1139" s="190" t="s">
        <v>5733</v>
      </c>
      <c r="F1139" s="206"/>
      <c r="G1139" s="190" t="s">
        <v>11703</v>
      </c>
      <c r="H1139" s="205" t="s">
        <v>13869</v>
      </c>
      <c r="I1139" s="190"/>
      <c r="J1139" s="205" t="s">
        <v>13870</v>
      </c>
      <c r="K1139" s="190"/>
      <c r="L1139" s="190" t="s">
        <v>13871</v>
      </c>
      <c r="M1139" s="191">
        <v>3</v>
      </c>
      <c r="N1139" s="207">
        <v>45453.4375</v>
      </c>
    </row>
    <row r="1140" spans="1:14" ht="20.25" customHeight="1">
      <c r="A1140" s="191">
        <v>282</v>
      </c>
      <c r="B1140" s="190" t="s">
        <v>13872</v>
      </c>
      <c r="C1140" s="190" t="s">
        <v>11686</v>
      </c>
      <c r="D1140" s="190" t="s">
        <v>5713</v>
      </c>
      <c r="E1140" s="190" t="s">
        <v>5709</v>
      </c>
      <c r="F1140" s="206">
        <v>163440000</v>
      </c>
      <c r="G1140" s="190" t="s">
        <v>496</v>
      </c>
      <c r="H1140" s="205" t="s">
        <v>13873</v>
      </c>
      <c r="I1140" s="190">
        <v>99.118020000000001</v>
      </c>
      <c r="J1140" s="205" t="s">
        <v>13874</v>
      </c>
      <c r="K1140" s="190">
        <v>99.118070000000003</v>
      </c>
      <c r="L1140" s="190" t="s">
        <v>13875</v>
      </c>
      <c r="M1140" s="191">
        <v>742</v>
      </c>
      <c r="N1140" s="207">
        <v>45450.625</v>
      </c>
    </row>
    <row r="1141" spans="1:14" ht="20.25" customHeight="1">
      <c r="A1141" s="191">
        <v>281</v>
      </c>
      <c r="B1141" s="190" t="s">
        <v>13876</v>
      </c>
      <c r="C1141" s="190" t="s">
        <v>11608</v>
      </c>
      <c r="D1141" s="190" t="s">
        <v>13877</v>
      </c>
      <c r="E1141" s="190" t="s">
        <v>5709</v>
      </c>
      <c r="F1141" s="206">
        <v>558668000</v>
      </c>
      <c r="G1141" s="190" t="s">
        <v>434</v>
      </c>
      <c r="H1141" s="205" t="s">
        <v>13878</v>
      </c>
      <c r="I1141" s="190">
        <v>99.541749999999993</v>
      </c>
      <c r="J1141" s="205" t="s">
        <v>13879</v>
      </c>
      <c r="K1141" s="190">
        <v>99.72045</v>
      </c>
      <c r="L1141" s="190" t="s">
        <v>3245</v>
      </c>
      <c r="M1141" s="191">
        <v>23</v>
      </c>
      <c r="N1141" s="207">
        <v>45450.625</v>
      </c>
    </row>
    <row r="1142" spans="1:14" ht="20.25" customHeight="1">
      <c r="A1142" s="191">
        <v>280</v>
      </c>
      <c r="B1142" s="190" t="s">
        <v>13880</v>
      </c>
      <c r="C1142" s="190" t="s">
        <v>11612</v>
      </c>
      <c r="D1142" s="190" t="s">
        <v>5728</v>
      </c>
      <c r="E1142" s="190" t="s">
        <v>5709</v>
      </c>
      <c r="F1142" s="206">
        <v>488532000</v>
      </c>
      <c r="G1142" s="190" t="s">
        <v>11614</v>
      </c>
      <c r="H1142" s="205" t="s">
        <v>13881</v>
      </c>
      <c r="I1142" s="190">
        <v>99.630499999999998</v>
      </c>
      <c r="J1142" s="205" t="s">
        <v>13882</v>
      </c>
      <c r="K1142" s="190">
        <v>99.631489999999999</v>
      </c>
      <c r="L1142" s="190" t="s">
        <v>13883</v>
      </c>
      <c r="M1142" s="191" t="s">
        <v>8874</v>
      </c>
      <c r="N1142" s="207">
        <v>45450.625</v>
      </c>
    </row>
    <row r="1143" spans="1:14" ht="20.25" customHeight="1">
      <c r="A1143" s="191">
        <v>279</v>
      </c>
      <c r="B1143" s="190" t="s">
        <v>13884</v>
      </c>
      <c r="C1143" s="190" t="s">
        <v>11651</v>
      </c>
      <c r="D1143" s="190" t="s">
        <v>13885</v>
      </c>
      <c r="E1143" s="190" t="s">
        <v>5709</v>
      </c>
      <c r="F1143" s="206">
        <v>1336757000</v>
      </c>
      <c r="G1143" s="190" t="s">
        <v>379</v>
      </c>
      <c r="H1143" s="205" t="s">
        <v>13886</v>
      </c>
      <c r="I1143" s="190">
        <v>99.912999999999997</v>
      </c>
      <c r="J1143" s="205" t="s">
        <v>13887</v>
      </c>
      <c r="K1143" s="190">
        <v>99.916560000000004</v>
      </c>
      <c r="L1143" s="190" t="s">
        <v>13888</v>
      </c>
      <c r="M1143" s="191">
        <v>849</v>
      </c>
      <c r="N1143" s="207">
        <v>45450.541666666672</v>
      </c>
    </row>
    <row r="1144" spans="1:14" ht="20.25" customHeight="1">
      <c r="A1144" s="191">
        <v>278</v>
      </c>
      <c r="B1144" s="190" t="s">
        <v>13889</v>
      </c>
      <c r="C1144" s="190" t="s">
        <v>13890</v>
      </c>
      <c r="D1144" s="190" t="s">
        <v>5713</v>
      </c>
      <c r="E1144" s="190" t="s">
        <v>5709</v>
      </c>
      <c r="F1144" s="206">
        <v>83300000</v>
      </c>
      <c r="G1144" s="190" t="s">
        <v>13891</v>
      </c>
      <c r="H1144" s="205" t="s">
        <v>13892</v>
      </c>
      <c r="I1144" s="190">
        <v>100.1683</v>
      </c>
      <c r="J1144" s="205" t="s">
        <v>13893</v>
      </c>
      <c r="K1144" s="190">
        <v>100.17158000000001</v>
      </c>
      <c r="L1144" s="190" t="s">
        <v>13894</v>
      </c>
      <c r="M1144" s="191">
        <v>397</v>
      </c>
      <c r="N1144" s="207">
        <v>45450.458333333328</v>
      </c>
    </row>
    <row r="1145" spans="1:14" ht="20.25" customHeight="1">
      <c r="A1145" s="191">
        <v>277</v>
      </c>
      <c r="B1145" s="190" t="s">
        <v>13895</v>
      </c>
      <c r="C1145" s="190" t="s">
        <v>11655</v>
      </c>
      <c r="D1145" s="190" t="s">
        <v>5713</v>
      </c>
      <c r="E1145" s="190" t="s">
        <v>5709</v>
      </c>
      <c r="F1145" s="206">
        <v>933850000</v>
      </c>
      <c r="G1145" s="190" t="s">
        <v>322</v>
      </c>
      <c r="H1145" s="205" t="s">
        <v>13896</v>
      </c>
      <c r="I1145" s="190">
        <v>99.509500000000003</v>
      </c>
      <c r="J1145" s="205" t="s">
        <v>13897</v>
      </c>
      <c r="K1145" s="190">
        <v>99.514600000000002</v>
      </c>
      <c r="L1145" s="190" t="s">
        <v>6127</v>
      </c>
      <c r="M1145" s="191">
        <v>882</v>
      </c>
      <c r="N1145" s="207">
        <v>45450.458333333328</v>
      </c>
    </row>
    <row r="1146" spans="1:14" ht="20.25" customHeight="1">
      <c r="A1146" s="191">
        <v>276</v>
      </c>
      <c r="B1146" s="190" t="s">
        <v>13898</v>
      </c>
      <c r="C1146" s="190" t="s">
        <v>13899</v>
      </c>
      <c r="D1146" s="190" t="s">
        <v>12385</v>
      </c>
      <c r="E1146" s="190" t="s">
        <v>5709</v>
      </c>
      <c r="F1146" s="206">
        <v>105189000</v>
      </c>
      <c r="G1146" s="190" t="s">
        <v>425</v>
      </c>
      <c r="H1146" s="205" t="s">
        <v>13900</v>
      </c>
      <c r="I1146" s="190">
        <v>99.556030000000007</v>
      </c>
      <c r="J1146" s="205" t="s">
        <v>13901</v>
      </c>
      <c r="K1146" s="190">
        <v>99.557040000000001</v>
      </c>
      <c r="L1146" s="190" t="s">
        <v>3202</v>
      </c>
      <c r="M1146" s="191">
        <v>572</v>
      </c>
      <c r="N1146" s="207">
        <v>45450.458333333328</v>
      </c>
    </row>
    <row r="1147" spans="1:14" ht="20.25" customHeight="1">
      <c r="A1147" s="191">
        <v>275</v>
      </c>
      <c r="B1147" s="190" t="s">
        <v>13902</v>
      </c>
      <c r="C1147" s="190" t="s">
        <v>11622</v>
      </c>
      <c r="D1147" s="190" t="s">
        <v>5713</v>
      </c>
      <c r="E1147" s="190" t="s">
        <v>5730</v>
      </c>
      <c r="F1147" s="206">
        <v>1160236000</v>
      </c>
      <c r="G1147" s="190" t="s">
        <v>11624</v>
      </c>
      <c r="H1147" s="205" t="s">
        <v>13903</v>
      </c>
      <c r="I1147" s="190">
        <v>99.470249999999993</v>
      </c>
      <c r="J1147" s="205" t="s">
        <v>13904</v>
      </c>
      <c r="K1147" s="190">
        <v>99.472899999999996</v>
      </c>
      <c r="L1147" s="190" t="s">
        <v>13905</v>
      </c>
      <c r="M1147" s="191" t="s">
        <v>13906</v>
      </c>
      <c r="N1147" s="207">
        <v>45448.458333333328</v>
      </c>
    </row>
    <row r="1148" spans="1:14" ht="20.25" customHeight="1">
      <c r="A1148" s="191">
        <v>274</v>
      </c>
      <c r="B1148" s="190" t="s">
        <v>13907</v>
      </c>
      <c r="C1148" s="190" t="s">
        <v>13908</v>
      </c>
      <c r="D1148" s="190" t="s">
        <v>5844</v>
      </c>
      <c r="E1148" s="190" t="s">
        <v>5709</v>
      </c>
      <c r="F1148" s="206">
        <v>1890543130</v>
      </c>
      <c r="G1148" s="190" t="s">
        <v>6579</v>
      </c>
      <c r="H1148" s="205" t="s">
        <v>13909</v>
      </c>
      <c r="I1148" s="190">
        <v>100.41645</v>
      </c>
      <c r="J1148" s="205" t="s">
        <v>13910</v>
      </c>
      <c r="K1148" s="190">
        <v>100.42478</v>
      </c>
      <c r="L1148" s="190" t="s">
        <v>13911</v>
      </c>
      <c r="M1148" s="191">
        <v>695</v>
      </c>
      <c r="N1148" s="207">
        <v>45448.4375</v>
      </c>
    </row>
    <row r="1149" spans="1:14" ht="20.25" customHeight="1">
      <c r="A1149" s="191">
        <v>273</v>
      </c>
      <c r="B1149" s="190" t="s">
        <v>13912</v>
      </c>
      <c r="C1149" s="190" t="s">
        <v>11617</v>
      </c>
      <c r="D1149" s="190" t="s">
        <v>5713</v>
      </c>
      <c r="E1149" s="190" t="s">
        <v>5709</v>
      </c>
      <c r="F1149" s="206">
        <v>1446522000</v>
      </c>
      <c r="G1149" s="190" t="s">
        <v>11619</v>
      </c>
      <c r="H1149" s="205" t="s">
        <v>13913</v>
      </c>
      <c r="I1149" s="190">
        <v>99.956999999999994</v>
      </c>
      <c r="J1149" s="205" t="s">
        <v>13914</v>
      </c>
      <c r="K1149" s="190">
        <v>99.957999999999998</v>
      </c>
      <c r="L1149" s="190" t="s">
        <v>1453</v>
      </c>
      <c r="M1149" s="191">
        <v>867</v>
      </c>
      <c r="N1149" s="207">
        <v>45447.458333333328</v>
      </c>
    </row>
    <row r="1150" spans="1:14" ht="20.25" customHeight="1">
      <c r="A1150" s="191">
        <v>272</v>
      </c>
      <c r="B1150" s="190" t="s">
        <v>13915</v>
      </c>
      <c r="C1150" s="190" t="s">
        <v>13916</v>
      </c>
      <c r="D1150" s="190" t="s">
        <v>6070</v>
      </c>
      <c r="E1150" s="190" t="s">
        <v>5709</v>
      </c>
      <c r="F1150" s="206">
        <v>298973000</v>
      </c>
      <c r="G1150" s="190" t="s">
        <v>501</v>
      </c>
      <c r="H1150" s="205" t="s">
        <v>13917</v>
      </c>
      <c r="I1150" s="190">
        <v>99.629019999999997</v>
      </c>
      <c r="J1150" s="205" t="s">
        <v>13918</v>
      </c>
      <c r="K1150" s="190">
        <v>99.633099999999999</v>
      </c>
      <c r="L1150" s="190" t="s">
        <v>7371</v>
      </c>
      <c r="M1150" s="191">
        <v>720</v>
      </c>
      <c r="N1150" s="207">
        <v>45447.458333333328</v>
      </c>
    </row>
    <row r="1151" spans="1:14" ht="20.25" customHeight="1">
      <c r="A1151" s="191">
        <v>271</v>
      </c>
      <c r="B1151" s="190" t="s">
        <v>13919</v>
      </c>
      <c r="C1151" s="190" t="s">
        <v>13920</v>
      </c>
      <c r="D1151" s="190" t="s">
        <v>5774</v>
      </c>
      <c r="E1151" s="190" t="s">
        <v>5709</v>
      </c>
      <c r="F1151" s="206">
        <v>104255800</v>
      </c>
      <c r="G1151" s="190" t="s">
        <v>330</v>
      </c>
      <c r="H1151" s="205" t="s">
        <v>13921</v>
      </c>
      <c r="I1151" s="190">
        <v>100.11505</v>
      </c>
      <c r="J1151" s="205" t="s">
        <v>13922</v>
      </c>
      <c r="K1151" s="190">
        <v>100.1156</v>
      </c>
      <c r="L1151" s="190" t="s">
        <v>2248</v>
      </c>
      <c r="M1151" s="191">
        <v>360</v>
      </c>
      <c r="N1151" s="207">
        <v>45447.458333333328</v>
      </c>
    </row>
    <row r="1152" spans="1:14" ht="20.25" customHeight="1">
      <c r="A1152" s="191">
        <v>270</v>
      </c>
      <c r="B1152" s="190" t="s">
        <v>13857</v>
      </c>
      <c r="C1152" s="190" t="s">
        <v>13923</v>
      </c>
      <c r="D1152" s="190" t="s">
        <v>5713</v>
      </c>
      <c r="E1152" s="190" t="s">
        <v>5709</v>
      </c>
      <c r="F1152" s="206">
        <v>1874412640</v>
      </c>
      <c r="G1152" s="190" t="s">
        <v>5749</v>
      </c>
      <c r="H1152" s="205" t="s">
        <v>13924</v>
      </c>
      <c r="I1152" s="190">
        <v>99.87379</v>
      </c>
      <c r="J1152" s="205" t="s">
        <v>13925</v>
      </c>
      <c r="K1152" s="190">
        <v>100.96013000000001</v>
      </c>
      <c r="L1152" s="190" t="s">
        <v>13926</v>
      </c>
      <c r="M1152" s="191">
        <v>656</v>
      </c>
      <c r="N1152" s="207">
        <v>45447.4375</v>
      </c>
    </row>
    <row r="1153" spans="1:14" ht="20.25" customHeight="1">
      <c r="A1153" s="191">
        <v>269</v>
      </c>
      <c r="B1153" s="190" t="s">
        <v>13927</v>
      </c>
      <c r="C1153" s="190" t="s">
        <v>13928</v>
      </c>
      <c r="D1153" s="190" t="s">
        <v>6486</v>
      </c>
      <c r="E1153" s="190" t="s">
        <v>5733</v>
      </c>
      <c r="F1153" s="206">
        <v>4272147000</v>
      </c>
      <c r="G1153" s="190" t="s">
        <v>13929</v>
      </c>
      <c r="H1153" s="205" t="s">
        <v>13930</v>
      </c>
      <c r="I1153" s="190">
        <v>99.182959999999994</v>
      </c>
      <c r="J1153" s="205" t="s">
        <v>13931</v>
      </c>
      <c r="K1153" s="190">
        <v>99.212599999999995</v>
      </c>
      <c r="L1153" s="190" t="s">
        <v>13932</v>
      </c>
      <c r="M1153" s="191">
        <v>218</v>
      </c>
      <c r="N1153" s="207">
        <v>45446.625</v>
      </c>
    </row>
    <row r="1154" spans="1:14" ht="20.25" customHeight="1">
      <c r="A1154" s="191">
        <v>268</v>
      </c>
      <c r="B1154" s="190" t="s">
        <v>13933</v>
      </c>
      <c r="C1154" s="190" t="s">
        <v>11627</v>
      </c>
      <c r="D1154" s="190" t="s">
        <v>6486</v>
      </c>
      <c r="E1154" s="190" t="s">
        <v>5709</v>
      </c>
      <c r="F1154" s="206">
        <v>6046649000</v>
      </c>
      <c r="G1154" s="190" t="s">
        <v>309</v>
      </c>
      <c r="H1154" s="205" t="s">
        <v>13934</v>
      </c>
      <c r="I1154" s="190">
        <v>99.854500000000002</v>
      </c>
      <c r="J1154" s="205" t="s">
        <v>13935</v>
      </c>
      <c r="K1154" s="190">
        <v>99.855549999999994</v>
      </c>
      <c r="L1154" s="190" t="s">
        <v>4340</v>
      </c>
      <c r="M1154" s="191">
        <v>121</v>
      </c>
      <c r="N1154" s="207">
        <v>45446.458333333328</v>
      </c>
    </row>
    <row r="1155" spans="1:14" ht="20.25" customHeight="1">
      <c r="A1155" s="191">
        <v>267</v>
      </c>
      <c r="B1155" s="190" t="s">
        <v>13936</v>
      </c>
      <c r="C1155" s="190" t="s">
        <v>13937</v>
      </c>
      <c r="D1155" s="190" t="s">
        <v>5855</v>
      </c>
      <c r="E1155" s="190" t="s">
        <v>5733</v>
      </c>
      <c r="F1155" s="206">
        <v>308499000</v>
      </c>
      <c r="G1155" s="190" t="s">
        <v>5502</v>
      </c>
      <c r="H1155" s="205" t="s">
        <v>13938</v>
      </c>
      <c r="I1155" s="190">
        <v>100.15526</v>
      </c>
      <c r="J1155" s="205" t="s">
        <v>13939</v>
      </c>
      <c r="K1155" s="190">
        <v>100.15579</v>
      </c>
      <c r="L1155" s="190" t="s">
        <v>13940</v>
      </c>
      <c r="M1155" s="191" t="s">
        <v>13941</v>
      </c>
      <c r="N1155" s="207">
        <v>45446.458333333328</v>
      </c>
    </row>
    <row r="1156" spans="1:14" ht="20.25" customHeight="1">
      <c r="A1156" s="191">
        <v>266</v>
      </c>
      <c r="B1156" s="190" t="s">
        <v>13942</v>
      </c>
      <c r="C1156" s="190" t="s">
        <v>11593</v>
      </c>
      <c r="D1156" s="190" t="s">
        <v>13943</v>
      </c>
      <c r="E1156" s="190" t="s">
        <v>5709</v>
      </c>
      <c r="F1156" s="206">
        <v>776435000</v>
      </c>
      <c r="G1156" s="190" t="s">
        <v>330</v>
      </c>
      <c r="H1156" s="205" t="s">
        <v>13944</v>
      </c>
      <c r="I1156" s="190">
        <v>100.74124999999999</v>
      </c>
      <c r="J1156" s="205" t="s">
        <v>13945</v>
      </c>
      <c r="K1156" s="190">
        <v>100.74209</v>
      </c>
      <c r="L1156" s="190" t="s">
        <v>3551</v>
      </c>
      <c r="M1156" s="191">
        <v>442</v>
      </c>
      <c r="N1156" s="207">
        <v>45446.458333333328</v>
      </c>
    </row>
    <row r="1157" spans="1:14" ht="20.25" customHeight="1">
      <c r="A1157" s="191">
        <v>265</v>
      </c>
      <c r="B1157" s="190" t="s">
        <v>13946</v>
      </c>
      <c r="C1157" s="190" t="s">
        <v>13947</v>
      </c>
      <c r="D1157" s="190" t="s">
        <v>5713</v>
      </c>
      <c r="E1157" s="190" t="s">
        <v>5730</v>
      </c>
      <c r="F1157" s="206"/>
      <c r="G1157" s="190" t="s">
        <v>12195</v>
      </c>
      <c r="H1157" s="205" t="s">
        <v>13948</v>
      </c>
      <c r="I1157" s="190"/>
      <c r="J1157" s="205" t="s">
        <v>13949</v>
      </c>
      <c r="K1157" s="190"/>
      <c r="L1157" s="190" t="s">
        <v>13950</v>
      </c>
      <c r="M1157" s="191">
        <v>12</v>
      </c>
      <c r="N1157" s="207">
        <v>45446.458333333328</v>
      </c>
    </row>
    <row r="1158" spans="1:14" ht="20.25" customHeight="1">
      <c r="A1158" s="191">
        <v>264</v>
      </c>
      <c r="B1158" s="190" t="s">
        <v>13951</v>
      </c>
      <c r="C1158" s="190" t="s">
        <v>11554</v>
      </c>
      <c r="D1158" s="190" t="s">
        <v>5713</v>
      </c>
      <c r="E1158" s="190" t="s">
        <v>5733</v>
      </c>
      <c r="F1158" s="206">
        <v>1181000000</v>
      </c>
      <c r="G1158" s="190" t="s">
        <v>11530</v>
      </c>
      <c r="H1158" s="205" t="s">
        <v>13952</v>
      </c>
      <c r="I1158" s="190">
        <v>99.996499999999997</v>
      </c>
      <c r="J1158" s="205" t="s">
        <v>13953</v>
      </c>
      <c r="K1158" s="190">
        <v>100.01326</v>
      </c>
      <c r="L1158" s="190" t="s">
        <v>13954</v>
      </c>
      <c r="M1158" s="191">
        <v>146</v>
      </c>
      <c r="N1158" s="207">
        <v>45443.75</v>
      </c>
    </row>
    <row r="1159" spans="1:14" ht="20.25" customHeight="1">
      <c r="A1159" s="191">
        <v>263</v>
      </c>
      <c r="B1159" s="190" t="s">
        <v>13955</v>
      </c>
      <c r="C1159" s="190" t="s">
        <v>11597</v>
      </c>
      <c r="D1159" s="190" t="s">
        <v>6582</v>
      </c>
      <c r="E1159" s="190" t="s">
        <v>5709</v>
      </c>
      <c r="F1159" s="206">
        <v>357797000</v>
      </c>
      <c r="G1159" s="190" t="s">
        <v>317</v>
      </c>
      <c r="H1159" s="205" t="s">
        <v>13956</v>
      </c>
      <c r="I1159" s="190">
        <v>99.558009999999996</v>
      </c>
      <c r="J1159" s="205" t="s">
        <v>13957</v>
      </c>
      <c r="K1159" s="190">
        <v>99.560919999999996</v>
      </c>
      <c r="L1159" s="190" t="s">
        <v>2975</v>
      </c>
      <c r="M1159" s="191">
        <v>823</v>
      </c>
      <c r="N1159" s="207">
        <v>45443.458333333328</v>
      </c>
    </row>
    <row r="1160" spans="1:14" ht="20.25" customHeight="1">
      <c r="A1160" s="191">
        <v>262</v>
      </c>
      <c r="B1160" s="190" t="s">
        <v>13958</v>
      </c>
      <c r="C1160" s="190" t="s">
        <v>11549</v>
      </c>
      <c r="D1160" s="190" t="s">
        <v>5713</v>
      </c>
      <c r="E1160" s="190" t="s">
        <v>5709</v>
      </c>
      <c r="F1160" s="206">
        <v>866961000</v>
      </c>
      <c r="G1160" s="190" t="s">
        <v>5714</v>
      </c>
      <c r="H1160" s="205" t="s">
        <v>13959</v>
      </c>
      <c r="I1160" s="190">
        <v>99.232749999999996</v>
      </c>
      <c r="J1160" s="205" t="s">
        <v>13960</v>
      </c>
      <c r="K1160" s="190">
        <v>99.241550000000004</v>
      </c>
      <c r="L1160" s="190" t="s">
        <v>13758</v>
      </c>
      <c r="M1160" s="191">
        <v>873</v>
      </c>
      <c r="N1160" s="207">
        <v>45441.625</v>
      </c>
    </row>
    <row r="1161" spans="1:14" ht="20.25" customHeight="1">
      <c r="A1161" s="191">
        <v>261</v>
      </c>
      <c r="B1161" s="190" t="s">
        <v>13961</v>
      </c>
      <c r="C1161" s="190" t="s">
        <v>11573</v>
      </c>
      <c r="D1161" s="190" t="s">
        <v>13962</v>
      </c>
      <c r="E1161" s="190" t="s">
        <v>5709</v>
      </c>
      <c r="F1161" s="206">
        <v>585625000</v>
      </c>
      <c r="G1161" s="190" t="s">
        <v>4814</v>
      </c>
      <c r="H1161" s="205" t="s">
        <v>13963</v>
      </c>
      <c r="I1161" s="190">
        <v>100.63249999999999</v>
      </c>
      <c r="J1161" s="205" t="s">
        <v>13964</v>
      </c>
      <c r="K1161" s="190">
        <v>100.63518999999999</v>
      </c>
      <c r="L1161" s="190" t="s">
        <v>3317</v>
      </c>
      <c r="M1161" s="191">
        <v>881</v>
      </c>
      <c r="N1161" s="207">
        <v>45441.458333333328</v>
      </c>
    </row>
    <row r="1162" spans="1:14" ht="20.25" customHeight="1">
      <c r="A1162" s="191">
        <v>260</v>
      </c>
      <c r="B1162" s="190" t="s">
        <v>13965</v>
      </c>
      <c r="C1162" s="190" t="s">
        <v>11564</v>
      </c>
      <c r="D1162" s="190" t="s">
        <v>5713</v>
      </c>
      <c r="E1162" s="190" t="s">
        <v>5709</v>
      </c>
      <c r="F1162" s="206">
        <v>4086049000</v>
      </c>
      <c r="G1162" s="190" t="s">
        <v>343</v>
      </c>
      <c r="H1162" s="205" t="s">
        <v>13966</v>
      </c>
      <c r="I1162" s="190">
        <v>99.997</v>
      </c>
      <c r="J1162" s="205" t="s">
        <v>13967</v>
      </c>
      <c r="K1162" s="190">
        <v>100</v>
      </c>
      <c r="L1162" s="190" t="s">
        <v>5402</v>
      </c>
      <c r="M1162" s="191">
        <v>558</v>
      </c>
      <c r="N1162" s="207">
        <v>45440.5625</v>
      </c>
    </row>
    <row r="1163" spans="1:14" ht="20.25" customHeight="1">
      <c r="A1163" s="191">
        <v>259</v>
      </c>
      <c r="B1163" s="190" t="s">
        <v>13968</v>
      </c>
      <c r="C1163" s="190" t="s">
        <v>11544</v>
      </c>
      <c r="D1163" s="190" t="s">
        <v>13969</v>
      </c>
      <c r="E1163" s="190" t="s">
        <v>5709</v>
      </c>
      <c r="F1163" s="206">
        <v>1425645533</v>
      </c>
      <c r="G1163" s="190" t="s">
        <v>343</v>
      </c>
      <c r="H1163" s="205" t="s">
        <v>13970</v>
      </c>
      <c r="I1163" s="190">
        <v>100.06399999999999</v>
      </c>
      <c r="J1163" s="205" t="s">
        <v>13971</v>
      </c>
      <c r="K1163" s="190">
        <v>100.07349000000001</v>
      </c>
      <c r="L1163" s="190" t="s">
        <v>1238</v>
      </c>
      <c r="M1163" s="191">
        <v>659</v>
      </c>
      <c r="N1163" s="207">
        <v>45440.5625</v>
      </c>
    </row>
    <row r="1164" spans="1:14" ht="20.25" customHeight="1">
      <c r="A1164" s="191">
        <v>258</v>
      </c>
      <c r="B1164" s="190" t="s">
        <v>13972</v>
      </c>
      <c r="C1164" s="190" t="s">
        <v>13973</v>
      </c>
      <c r="D1164" s="190" t="s">
        <v>5713</v>
      </c>
      <c r="E1164" s="190" t="s">
        <v>5709</v>
      </c>
      <c r="F1164" s="206">
        <v>74151000</v>
      </c>
      <c r="G1164" s="190" t="s">
        <v>13974</v>
      </c>
      <c r="H1164" s="205" t="s">
        <v>13975</v>
      </c>
      <c r="I1164" s="190">
        <v>99.765069999999994</v>
      </c>
      <c r="J1164" s="205" t="s">
        <v>13976</v>
      </c>
      <c r="K1164" s="190">
        <v>99.77449</v>
      </c>
      <c r="L1164" s="190" t="s">
        <v>2760</v>
      </c>
      <c r="M1164" s="191">
        <v>409</v>
      </c>
      <c r="N1164" s="207">
        <v>45440.458333333328</v>
      </c>
    </row>
    <row r="1165" spans="1:14" ht="20.25" customHeight="1">
      <c r="A1165" s="191">
        <v>257</v>
      </c>
      <c r="B1165" s="190" t="s">
        <v>13977</v>
      </c>
      <c r="C1165" s="190" t="s">
        <v>11601</v>
      </c>
      <c r="D1165" s="190" t="s">
        <v>5713</v>
      </c>
      <c r="E1165" s="190" t="s">
        <v>5709</v>
      </c>
      <c r="F1165" s="206">
        <v>532308630</v>
      </c>
      <c r="G1165" s="190" t="s">
        <v>373</v>
      </c>
      <c r="H1165" s="205" t="s">
        <v>13978</v>
      </c>
      <c r="I1165" s="190">
        <v>101.72126</v>
      </c>
      <c r="J1165" s="205" t="s">
        <v>13979</v>
      </c>
      <c r="K1165" s="190">
        <v>101.73051</v>
      </c>
      <c r="L1165" s="190" t="s">
        <v>13980</v>
      </c>
      <c r="M1165" s="191">
        <v>887</v>
      </c>
      <c r="N1165" s="207">
        <v>45440.458333333328</v>
      </c>
    </row>
    <row r="1166" spans="1:14" ht="20.25" customHeight="1">
      <c r="A1166" s="191">
        <v>256</v>
      </c>
      <c r="B1166" s="190" t="s">
        <v>13981</v>
      </c>
      <c r="C1166" s="190" t="s">
        <v>13982</v>
      </c>
      <c r="D1166" s="190" t="s">
        <v>7823</v>
      </c>
      <c r="E1166" s="190" t="s">
        <v>5709</v>
      </c>
      <c r="F1166" s="206">
        <v>1788283330</v>
      </c>
      <c r="G1166" s="190" t="s">
        <v>6579</v>
      </c>
      <c r="H1166" s="205" t="s">
        <v>13983</v>
      </c>
      <c r="I1166" s="190">
        <v>99.684849999999997</v>
      </c>
      <c r="J1166" s="205" t="s">
        <v>13984</v>
      </c>
      <c r="K1166" s="190">
        <v>99.6892</v>
      </c>
      <c r="L1166" s="190" t="s">
        <v>1836</v>
      </c>
      <c r="M1166" s="191">
        <v>666</v>
      </c>
      <c r="N1166" s="207">
        <v>45440.4375</v>
      </c>
    </row>
    <row r="1167" spans="1:14" ht="20.25" customHeight="1">
      <c r="A1167" s="191">
        <v>255</v>
      </c>
      <c r="B1167" s="190" t="s">
        <v>13985</v>
      </c>
      <c r="C1167" s="190" t="s">
        <v>11449</v>
      </c>
      <c r="D1167" s="190" t="s">
        <v>5713</v>
      </c>
      <c r="E1167" s="190" t="s">
        <v>5709</v>
      </c>
      <c r="F1167" s="206">
        <v>1643820000</v>
      </c>
      <c r="G1167" s="190" t="s">
        <v>11451</v>
      </c>
      <c r="H1167" s="205" t="s">
        <v>13986</v>
      </c>
      <c r="I1167" s="190">
        <v>99.492999999999995</v>
      </c>
      <c r="J1167" s="205" t="s">
        <v>13987</v>
      </c>
      <c r="K1167" s="190">
        <v>99.6464</v>
      </c>
      <c r="L1167" s="190" t="s">
        <v>1429</v>
      </c>
      <c r="M1167" s="191">
        <v>208</v>
      </c>
      <c r="N1167" s="207">
        <v>45439.625</v>
      </c>
    </row>
    <row r="1168" spans="1:14" ht="20.25" customHeight="1">
      <c r="A1168" s="191">
        <v>254</v>
      </c>
      <c r="B1168" s="190" t="s">
        <v>13988</v>
      </c>
      <c r="C1168" s="190" t="s">
        <v>13989</v>
      </c>
      <c r="D1168" s="190" t="s">
        <v>5728</v>
      </c>
      <c r="E1168" s="190" t="s">
        <v>5730</v>
      </c>
      <c r="F1168" s="206">
        <v>0</v>
      </c>
      <c r="G1168" s="190" t="s">
        <v>11870</v>
      </c>
      <c r="H1168" s="205">
        <v>0</v>
      </c>
      <c r="I1168" s="190"/>
      <c r="J1168" s="205"/>
      <c r="K1168" s="190"/>
      <c r="L1168" s="190" t="s">
        <v>5838</v>
      </c>
      <c r="M1168" s="191"/>
      <c r="N1168" s="207">
        <v>45439.583333333328</v>
      </c>
    </row>
    <row r="1169" spans="1:14" ht="20.25" customHeight="1">
      <c r="A1169" s="191">
        <v>253</v>
      </c>
      <c r="B1169" s="190" t="s">
        <v>13990</v>
      </c>
      <c r="C1169" s="190" t="s">
        <v>11569</v>
      </c>
      <c r="D1169" s="190" t="s">
        <v>5713</v>
      </c>
      <c r="E1169" s="190" t="s">
        <v>5709</v>
      </c>
      <c r="F1169" s="206">
        <v>1233859000</v>
      </c>
      <c r="G1169" s="190" t="s">
        <v>4621</v>
      </c>
      <c r="H1169" s="205" t="s">
        <v>13991</v>
      </c>
      <c r="I1169" s="190">
        <v>99.793499999999995</v>
      </c>
      <c r="J1169" s="205" t="s">
        <v>13992</v>
      </c>
      <c r="K1169" s="190">
        <v>99.796360000000007</v>
      </c>
      <c r="L1169" s="190" t="s">
        <v>7022</v>
      </c>
      <c r="M1169" s="191">
        <v>865</v>
      </c>
      <c r="N1169" s="207">
        <v>45439.458333333328</v>
      </c>
    </row>
    <row r="1170" spans="1:14" ht="20.25" customHeight="1">
      <c r="A1170" s="191">
        <v>252</v>
      </c>
      <c r="B1170" s="190" t="s">
        <v>13993</v>
      </c>
      <c r="C1170" s="190" t="s">
        <v>11502</v>
      </c>
      <c r="D1170" s="190" t="s">
        <v>5713</v>
      </c>
      <c r="E1170" s="190" t="s">
        <v>5709</v>
      </c>
      <c r="F1170" s="206">
        <v>706651000</v>
      </c>
      <c r="G1170" s="190" t="s">
        <v>4422</v>
      </c>
      <c r="H1170" s="205" t="s">
        <v>13994</v>
      </c>
      <c r="I1170" s="190">
        <v>99.515749999999997</v>
      </c>
      <c r="J1170" s="205" t="s">
        <v>13995</v>
      </c>
      <c r="K1170" s="190">
        <v>99.517489999999995</v>
      </c>
      <c r="L1170" s="190" t="s">
        <v>13996</v>
      </c>
      <c r="M1170" s="191">
        <v>928</v>
      </c>
      <c r="N1170" s="207">
        <v>45436.5625</v>
      </c>
    </row>
    <row r="1171" spans="1:14" ht="20.25" customHeight="1">
      <c r="A1171" s="191">
        <v>251</v>
      </c>
      <c r="B1171" s="190" t="s">
        <v>13997</v>
      </c>
      <c r="C1171" s="190" t="s">
        <v>11525</v>
      </c>
      <c r="D1171" s="190" t="s">
        <v>5713</v>
      </c>
      <c r="E1171" s="190" t="s">
        <v>5709</v>
      </c>
      <c r="F1171" s="206">
        <v>4531178000</v>
      </c>
      <c r="G1171" s="190" t="s">
        <v>5714</v>
      </c>
      <c r="H1171" s="205" t="s">
        <v>13998</v>
      </c>
      <c r="I1171" s="190">
        <v>99.873000000000005</v>
      </c>
      <c r="J1171" s="205" t="s">
        <v>13999</v>
      </c>
      <c r="K1171" s="190">
        <v>99.877300000000005</v>
      </c>
      <c r="L1171" s="190" t="s">
        <v>14000</v>
      </c>
      <c r="M1171" s="191">
        <v>699</v>
      </c>
      <c r="N1171" s="207">
        <v>45436.541666666672</v>
      </c>
    </row>
    <row r="1172" spans="1:14" ht="20.25" customHeight="1">
      <c r="A1172" s="191">
        <v>250</v>
      </c>
      <c r="B1172" s="190" t="s">
        <v>14001</v>
      </c>
      <c r="C1172" s="190" t="s">
        <v>14002</v>
      </c>
      <c r="D1172" s="190" t="s">
        <v>5774</v>
      </c>
      <c r="E1172" s="190" t="s">
        <v>5709</v>
      </c>
      <c r="F1172" s="206">
        <v>2033900000</v>
      </c>
      <c r="G1172" s="190" t="s">
        <v>330</v>
      </c>
      <c r="H1172" s="205" t="s">
        <v>14003</v>
      </c>
      <c r="I1172" s="190">
        <v>100.41374999999999</v>
      </c>
      <c r="J1172" s="205" t="s">
        <v>14004</v>
      </c>
      <c r="K1172" s="190">
        <v>100.41424000000001</v>
      </c>
      <c r="L1172" s="190" t="s">
        <v>14005</v>
      </c>
      <c r="M1172" s="191">
        <v>825</v>
      </c>
      <c r="N1172" s="207">
        <v>45435.541666666672</v>
      </c>
    </row>
    <row r="1173" spans="1:14" ht="20.25" customHeight="1">
      <c r="A1173" s="191">
        <v>249</v>
      </c>
      <c r="B1173" s="190" t="s">
        <v>14006</v>
      </c>
      <c r="C1173" s="190" t="s">
        <v>14007</v>
      </c>
      <c r="D1173" s="190" t="s">
        <v>5718</v>
      </c>
      <c r="E1173" s="190" t="s">
        <v>5709</v>
      </c>
      <c r="F1173" s="206">
        <v>197065000</v>
      </c>
      <c r="G1173" s="190" t="s">
        <v>5715</v>
      </c>
      <c r="H1173" s="205" t="s">
        <v>14008</v>
      </c>
      <c r="I1173" s="190">
        <v>99.747529999999998</v>
      </c>
      <c r="J1173" s="205" t="s">
        <v>14009</v>
      </c>
      <c r="K1173" s="190">
        <v>99.747799999999998</v>
      </c>
      <c r="L1173" s="190" t="s">
        <v>1465</v>
      </c>
      <c r="M1173" s="191">
        <v>820</v>
      </c>
      <c r="N1173" s="207">
        <v>45435.458333333328</v>
      </c>
    </row>
    <row r="1174" spans="1:14" ht="20.25" customHeight="1">
      <c r="A1174" s="191">
        <v>248</v>
      </c>
      <c r="B1174" s="190" t="s">
        <v>14010</v>
      </c>
      <c r="C1174" s="190" t="s">
        <v>14011</v>
      </c>
      <c r="D1174" s="190" t="s">
        <v>5728</v>
      </c>
      <c r="E1174" s="190" t="s">
        <v>5711</v>
      </c>
      <c r="F1174" s="206">
        <v>1467510000</v>
      </c>
      <c r="G1174" s="190" t="s">
        <v>402</v>
      </c>
      <c r="H1174" s="205" t="s">
        <v>14012</v>
      </c>
      <c r="I1174" s="190">
        <v>101.53149999999999</v>
      </c>
      <c r="J1174" s="205" t="s">
        <v>14013</v>
      </c>
      <c r="K1174" s="190">
        <v>101.56588000000001</v>
      </c>
      <c r="L1174" s="190" t="s">
        <v>13636</v>
      </c>
      <c r="M1174" s="191" t="s">
        <v>14014</v>
      </c>
      <c r="N1174" s="207">
        <v>45434.458333333328</v>
      </c>
    </row>
    <row r="1175" spans="1:14" ht="20.25" customHeight="1">
      <c r="A1175" s="191">
        <v>247</v>
      </c>
      <c r="B1175" s="190" t="s">
        <v>14015</v>
      </c>
      <c r="C1175" s="190" t="s">
        <v>14016</v>
      </c>
      <c r="D1175" s="190" t="s">
        <v>6070</v>
      </c>
      <c r="E1175" s="190" t="s">
        <v>5709</v>
      </c>
      <c r="F1175" s="206">
        <v>555038000</v>
      </c>
      <c r="G1175" s="190" t="s">
        <v>4965</v>
      </c>
      <c r="H1175" s="205" t="s">
        <v>14017</v>
      </c>
      <c r="I1175" s="190">
        <v>101.23201</v>
      </c>
      <c r="J1175" s="205" t="s">
        <v>14018</v>
      </c>
      <c r="K1175" s="190">
        <v>101.34451</v>
      </c>
      <c r="L1175" s="190" t="s">
        <v>3092</v>
      </c>
      <c r="M1175" s="191">
        <v>900</v>
      </c>
      <c r="N1175" s="207">
        <v>45434.458333333328</v>
      </c>
    </row>
    <row r="1176" spans="1:14" ht="20.25" customHeight="1">
      <c r="A1176" s="191">
        <v>246</v>
      </c>
      <c r="B1176" s="190" t="s">
        <v>14019</v>
      </c>
      <c r="C1176" s="190" t="s">
        <v>14020</v>
      </c>
      <c r="D1176" s="190" t="s">
        <v>5728</v>
      </c>
      <c r="E1176" s="190" t="s">
        <v>5730</v>
      </c>
      <c r="F1176" s="206">
        <v>0</v>
      </c>
      <c r="G1176" s="190" t="s">
        <v>11870</v>
      </c>
      <c r="H1176" s="205">
        <v>0</v>
      </c>
      <c r="I1176" s="190"/>
      <c r="J1176" s="205"/>
      <c r="K1176" s="190"/>
      <c r="L1176" s="190" t="s">
        <v>5838</v>
      </c>
      <c r="M1176" s="191"/>
      <c r="N1176" s="207">
        <v>45433.583333333328</v>
      </c>
    </row>
    <row r="1177" spans="1:14" ht="20.25" customHeight="1">
      <c r="A1177" s="191">
        <v>245</v>
      </c>
      <c r="B1177" s="190" t="s">
        <v>14021</v>
      </c>
      <c r="C1177" s="190" t="s">
        <v>14022</v>
      </c>
      <c r="D1177" s="190" t="s">
        <v>5728</v>
      </c>
      <c r="E1177" s="190" t="s">
        <v>5709</v>
      </c>
      <c r="F1177" s="206">
        <v>534143000</v>
      </c>
      <c r="G1177" s="190" t="s">
        <v>14023</v>
      </c>
      <c r="H1177" s="205" t="s">
        <v>14024</v>
      </c>
      <c r="I1177" s="190">
        <v>100.65451</v>
      </c>
      <c r="J1177" s="205" t="s">
        <v>14025</v>
      </c>
      <c r="K1177" s="190">
        <v>100.6568</v>
      </c>
      <c r="L1177" s="190" t="s">
        <v>14026</v>
      </c>
      <c r="M1177" s="191" t="s">
        <v>5959</v>
      </c>
      <c r="N1177" s="207">
        <v>45433.458333333328</v>
      </c>
    </row>
    <row r="1178" spans="1:14" ht="20.25" customHeight="1">
      <c r="A1178" s="191">
        <v>244</v>
      </c>
      <c r="B1178" s="190" t="s">
        <v>14027</v>
      </c>
      <c r="C1178" s="190" t="s">
        <v>11511</v>
      </c>
      <c r="D1178" s="190" t="s">
        <v>5713</v>
      </c>
      <c r="E1178" s="190" t="s">
        <v>5709</v>
      </c>
      <c r="F1178" s="206">
        <v>4373854000</v>
      </c>
      <c r="G1178" s="190" t="s">
        <v>309</v>
      </c>
      <c r="H1178" s="205" t="s">
        <v>14028</v>
      </c>
      <c r="I1178" s="190">
        <v>100.40925</v>
      </c>
      <c r="J1178" s="205" t="s">
        <v>14029</v>
      </c>
      <c r="K1178" s="190">
        <v>100.41199</v>
      </c>
      <c r="L1178" s="190" t="s">
        <v>1242</v>
      </c>
      <c r="M1178" s="191">
        <v>714</v>
      </c>
      <c r="N1178" s="207">
        <v>45433.458333333328</v>
      </c>
    </row>
    <row r="1179" spans="1:14" ht="20.25" customHeight="1">
      <c r="A1179" s="191">
        <v>243</v>
      </c>
      <c r="B1179" s="190" t="s">
        <v>14030</v>
      </c>
      <c r="C1179" s="190" t="s">
        <v>14031</v>
      </c>
      <c r="D1179" s="190" t="s">
        <v>5713</v>
      </c>
      <c r="E1179" s="190" t="s">
        <v>5709</v>
      </c>
      <c r="F1179" s="206">
        <v>244959000</v>
      </c>
      <c r="G1179" s="190" t="s">
        <v>14032</v>
      </c>
      <c r="H1179" s="205" t="s">
        <v>14033</v>
      </c>
      <c r="I1179" s="190">
        <v>100.75501</v>
      </c>
      <c r="J1179" s="205" t="s">
        <v>14034</v>
      </c>
      <c r="K1179" s="190">
        <v>100.75809</v>
      </c>
      <c r="L1179" s="190" t="s">
        <v>14035</v>
      </c>
      <c r="M1179" s="191">
        <v>866</v>
      </c>
      <c r="N1179" s="207">
        <v>45433.458333333328</v>
      </c>
    </row>
    <row r="1180" spans="1:14" ht="20.25" customHeight="1">
      <c r="A1180" s="191">
        <v>242</v>
      </c>
      <c r="B1180" s="190" t="s">
        <v>14036</v>
      </c>
      <c r="C1180" s="190" t="s">
        <v>14037</v>
      </c>
      <c r="D1180" s="190" t="s">
        <v>12385</v>
      </c>
      <c r="E1180" s="190" t="s">
        <v>5709</v>
      </c>
      <c r="F1180" s="206">
        <v>364957990</v>
      </c>
      <c r="G1180" s="190" t="s">
        <v>11515</v>
      </c>
      <c r="H1180" s="205" t="s">
        <v>14038</v>
      </c>
      <c r="I1180" s="190">
        <v>99.426109999999994</v>
      </c>
      <c r="J1180" s="205" t="s">
        <v>14039</v>
      </c>
      <c r="K1180" s="190">
        <v>99.431399999999996</v>
      </c>
      <c r="L1180" s="190" t="s">
        <v>5579</v>
      </c>
      <c r="M1180" s="191">
        <v>611</v>
      </c>
      <c r="N1180" s="207">
        <v>45433.4375</v>
      </c>
    </row>
    <row r="1181" spans="1:14" ht="20.25" customHeight="1">
      <c r="A1181" s="191">
        <v>241</v>
      </c>
      <c r="B1181" s="190" t="s">
        <v>14040</v>
      </c>
      <c r="C1181" s="190" t="s">
        <v>11505</v>
      </c>
      <c r="D1181" s="190" t="s">
        <v>12645</v>
      </c>
      <c r="E1181" s="190" t="s">
        <v>5709</v>
      </c>
      <c r="F1181" s="206">
        <v>6517856000</v>
      </c>
      <c r="G1181" s="190" t="s">
        <v>326</v>
      </c>
      <c r="H1181" s="205" t="s">
        <v>14041</v>
      </c>
      <c r="I1181" s="190">
        <v>99.710250000000002</v>
      </c>
      <c r="J1181" s="205" t="s">
        <v>14042</v>
      </c>
      <c r="K1181" s="190">
        <v>99.711759999999998</v>
      </c>
      <c r="L1181" s="190" t="s">
        <v>1726</v>
      </c>
      <c r="M1181" s="191">
        <v>210</v>
      </c>
      <c r="N1181" s="207">
        <v>45432.541666666672</v>
      </c>
    </row>
    <row r="1182" spans="1:14" ht="20.25" customHeight="1">
      <c r="A1182" s="191">
        <v>240</v>
      </c>
      <c r="B1182" s="190" t="s">
        <v>14043</v>
      </c>
      <c r="C1182" s="190" t="s">
        <v>11493</v>
      </c>
      <c r="D1182" s="190" t="s">
        <v>5831</v>
      </c>
      <c r="E1182" s="190" t="s">
        <v>5733</v>
      </c>
      <c r="F1182" s="206">
        <v>649235000</v>
      </c>
      <c r="G1182" s="190" t="s">
        <v>5502</v>
      </c>
      <c r="H1182" s="205" t="s">
        <v>14044</v>
      </c>
      <c r="I1182" s="190">
        <v>100.22575000000001</v>
      </c>
      <c r="J1182" s="205" t="s">
        <v>14045</v>
      </c>
      <c r="K1182" s="190">
        <v>100.2264</v>
      </c>
      <c r="L1182" s="190" t="s">
        <v>14046</v>
      </c>
      <c r="M1182" s="191" t="s">
        <v>14047</v>
      </c>
      <c r="N1182" s="207">
        <v>45432.458333333328</v>
      </c>
    </row>
    <row r="1183" spans="1:14" ht="20.25" customHeight="1">
      <c r="A1183" s="191">
        <v>239</v>
      </c>
      <c r="B1183" s="190" t="s">
        <v>14048</v>
      </c>
      <c r="C1183" s="190" t="s">
        <v>14049</v>
      </c>
      <c r="D1183" s="190" t="s">
        <v>5713</v>
      </c>
      <c r="E1183" s="190" t="s">
        <v>5709</v>
      </c>
      <c r="F1183" s="206">
        <v>149732000</v>
      </c>
      <c r="G1183" s="190" t="s">
        <v>11522</v>
      </c>
      <c r="H1183" s="205" t="s">
        <v>14050</v>
      </c>
      <c r="I1183" s="190">
        <v>100.10802</v>
      </c>
      <c r="J1183" s="205" t="s">
        <v>14051</v>
      </c>
      <c r="K1183" s="190">
        <v>100.10999</v>
      </c>
      <c r="L1183" s="190" t="s">
        <v>14052</v>
      </c>
      <c r="M1183" s="191">
        <v>704</v>
      </c>
      <c r="N1183" s="207">
        <v>45432.458333333328</v>
      </c>
    </row>
    <row r="1184" spans="1:14" ht="20.25" customHeight="1">
      <c r="A1184" s="191">
        <v>238</v>
      </c>
      <c r="B1184" s="190" t="s">
        <v>14053</v>
      </c>
      <c r="C1184" s="190" t="s">
        <v>11482</v>
      </c>
      <c r="D1184" s="190" t="s">
        <v>7302</v>
      </c>
      <c r="E1184" s="190" t="s">
        <v>5709</v>
      </c>
      <c r="F1184" s="206">
        <v>444230000</v>
      </c>
      <c r="G1184" s="190" t="s">
        <v>343</v>
      </c>
      <c r="H1184" s="205" t="s">
        <v>14054</v>
      </c>
      <c r="I1184" s="190">
        <v>100.74975000000001</v>
      </c>
      <c r="J1184" s="205" t="s">
        <v>14055</v>
      </c>
      <c r="K1184" s="190">
        <v>100.83710000000001</v>
      </c>
      <c r="L1184" s="190" t="s">
        <v>3579</v>
      </c>
      <c r="M1184" s="191">
        <v>88</v>
      </c>
      <c r="N1184" s="207">
        <v>45429.625</v>
      </c>
    </row>
    <row r="1185" spans="1:14" ht="20.25" customHeight="1">
      <c r="A1185" s="191">
        <v>237</v>
      </c>
      <c r="B1185" s="190" t="s">
        <v>14056</v>
      </c>
      <c r="C1185" s="190" t="s">
        <v>14057</v>
      </c>
      <c r="D1185" s="190" t="s">
        <v>14058</v>
      </c>
      <c r="E1185" s="190" t="s">
        <v>5709</v>
      </c>
      <c r="F1185" s="206">
        <v>670298000</v>
      </c>
      <c r="G1185" s="190" t="s">
        <v>5820</v>
      </c>
      <c r="H1185" s="205" t="s">
        <v>14059</v>
      </c>
      <c r="I1185" s="190">
        <v>100.57168</v>
      </c>
      <c r="J1185" s="205" t="s">
        <v>14060</v>
      </c>
      <c r="K1185" s="190">
        <v>100.57299999999999</v>
      </c>
      <c r="L1185" s="190" t="s">
        <v>6585</v>
      </c>
      <c r="M1185" s="191">
        <v>185</v>
      </c>
      <c r="N1185" s="207">
        <v>45429.583333333328</v>
      </c>
    </row>
    <row r="1186" spans="1:14" ht="20.25" customHeight="1">
      <c r="A1186" s="191">
        <v>236</v>
      </c>
      <c r="B1186" s="190" t="s">
        <v>14061</v>
      </c>
      <c r="C1186" s="190" t="s">
        <v>14062</v>
      </c>
      <c r="D1186" s="190" t="s">
        <v>5774</v>
      </c>
      <c r="E1186" s="190" t="s">
        <v>5709</v>
      </c>
      <c r="F1186" s="206">
        <v>191818000</v>
      </c>
      <c r="G1186" s="190" t="s">
        <v>322</v>
      </c>
      <c r="H1186" s="205" t="s">
        <v>14063</v>
      </c>
      <c r="I1186" s="190">
        <v>99.169269999999997</v>
      </c>
      <c r="J1186" s="205" t="s">
        <v>14064</v>
      </c>
      <c r="K1186" s="190">
        <v>99.180030000000002</v>
      </c>
      <c r="L1186" s="190" t="s">
        <v>14065</v>
      </c>
      <c r="M1186" s="191">
        <v>746</v>
      </c>
      <c r="N1186" s="207">
        <v>45429.458333333328</v>
      </c>
    </row>
    <row r="1187" spans="1:14" ht="20.25" customHeight="1">
      <c r="A1187" s="191">
        <v>235</v>
      </c>
      <c r="B1187" s="190" t="s">
        <v>14066</v>
      </c>
      <c r="C1187" s="190" t="s">
        <v>11489</v>
      </c>
      <c r="D1187" s="190" t="s">
        <v>5713</v>
      </c>
      <c r="E1187" s="190" t="s">
        <v>5709</v>
      </c>
      <c r="F1187" s="206">
        <v>1405001000</v>
      </c>
      <c r="G1187" s="190" t="s">
        <v>317</v>
      </c>
      <c r="H1187" s="205" t="s">
        <v>14067</v>
      </c>
      <c r="I1187" s="190">
        <v>101.88375000000001</v>
      </c>
      <c r="J1187" s="205" t="s">
        <v>14068</v>
      </c>
      <c r="K1187" s="190">
        <v>102.11830999999999</v>
      </c>
      <c r="L1187" s="190" t="s">
        <v>3039</v>
      </c>
      <c r="M1187" s="191">
        <v>839</v>
      </c>
      <c r="N1187" s="207">
        <v>45428.708333333328</v>
      </c>
    </row>
    <row r="1188" spans="1:14" ht="20.25" customHeight="1">
      <c r="A1188" s="191">
        <v>234</v>
      </c>
      <c r="B1188" s="190" t="s">
        <v>14069</v>
      </c>
      <c r="C1188" s="190" t="s">
        <v>14070</v>
      </c>
      <c r="D1188" s="190" t="s">
        <v>14071</v>
      </c>
      <c r="E1188" s="190" t="s">
        <v>5709</v>
      </c>
      <c r="F1188" s="206">
        <v>314853440</v>
      </c>
      <c r="G1188" s="190" t="s">
        <v>11515</v>
      </c>
      <c r="H1188" s="205" t="s">
        <v>14072</v>
      </c>
      <c r="I1188" s="190">
        <v>99.749390000000005</v>
      </c>
      <c r="J1188" s="205" t="s">
        <v>14073</v>
      </c>
      <c r="K1188" s="190">
        <v>99.75479</v>
      </c>
      <c r="L1188" s="190" t="s">
        <v>5710</v>
      </c>
      <c r="M1188" s="191">
        <v>526</v>
      </c>
      <c r="N1188" s="207">
        <v>45428.645833333328</v>
      </c>
    </row>
    <row r="1189" spans="1:14" ht="20.25" customHeight="1">
      <c r="A1189" s="191">
        <v>233</v>
      </c>
      <c r="B1189" s="190" t="s">
        <v>14074</v>
      </c>
      <c r="C1189" s="190" t="s">
        <v>11470</v>
      </c>
      <c r="D1189" s="190" t="s">
        <v>14075</v>
      </c>
      <c r="E1189" s="190" t="s">
        <v>5733</v>
      </c>
      <c r="F1189" s="206">
        <v>493680000</v>
      </c>
      <c r="G1189" s="190" t="s">
        <v>343</v>
      </c>
      <c r="H1189" s="205" t="s">
        <v>14076</v>
      </c>
      <c r="I1189" s="190">
        <v>100.26925</v>
      </c>
      <c r="J1189" s="205" t="s">
        <v>14077</v>
      </c>
      <c r="K1189" s="190">
        <v>100.27333</v>
      </c>
      <c r="L1189" s="190" t="s">
        <v>14078</v>
      </c>
      <c r="M1189" s="191">
        <v>297</v>
      </c>
      <c r="N1189" s="207">
        <v>45426.625</v>
      </c>
    </row>
    <row r="1190" spans="1:14" ht="20.25" customHeight="1">
      <c r="A1190" s="191">
        <v>232</v>
      </c>
      <c r="B1190" s="190" t="s">
        <v>14079</v>
      </c>
      <c r="C1190" s="190" t="s">
        <v>14080</v>
      </c>
      <c r="D1190" s="190" t="s">
        <v>11085</v>
      </c>
      <c r="E1190" s="190" t="s">
        <v>5733</v>
      </c>
      <c r="F1190" s="206">
        <v>26950000</v>
      </c>
      <c r="G1190" s="190" t="s">
        <v>434</v>
      </c>
      <c r="H1190" s="205">
        <v>0</v>
      </c>
      <c r="I1190" s="190">
        <v>100</v>
      </c>
      <c r="J1190" s="205"/>
      <c r="K1190" s="190"/>
      <c r="L1190" s="190" t="s">
        <v>5838</v>
      </c>
      <c r="M1190" s="191"/>
      <c r="N1190" s="207">
        <v>45426.458333333328</v>
      </c>
    </row>
    <row r="1191" spans="1:14" ht="20.25" customHeight="1">
      <c r="A1191" s="191">
        <v>231</v>
      </c>
      <c r="B1191" s="190" t="s">
        <v>14081</v>
      </c>
      <c r="C1191" s="190" t="s">
        <v>11486</v>
      </c>
      <c r="D1191" s="190" t="s">
        <v>14082</v>
      </c>
      <c r="E1191" s="190" t="s">
        <v>5709</v>
      </c>
      <c r="F1191" s="206">
        <v>791444000</v>
      </c>
      <c r="G1191" s="190" t="s">
        <v>4814</v>
      </c>
      <c r="H1191" s="205" t="s">
        <v>14083</v>
      </c>
      <c r="I1191" s="190">
        <v>99.457499999999996</v>
      </c>
      <c r="J1191" s="205" t="s">
        <v>14084</v>
      </c>
      <c r="K1191" s="190">
        <v>100.04419</v>
      </c>
      <c r="L1191" s="190" t="s">
        <v>5421</v>
      </c>
      <c r="M1191" s="191">
        <v>212</v>
      </c>
      <c r="N1191" s="207">
        <v>45425.458333333328</v>
      </c>
    </row>
    <row r="1192" spans="1:14" ht="20.25" customHeight="1">
      <c r="A1192" s="191">
        <v>230</v>
      </c>
      <c r="B1192" s="190" t="s">
        <v>14085</v>
      </c>
      <c r="C1192" s="190" t="s">
        <v>11475</v>
      </c>
      <c r="D1192" s="190" t="s">
        <v>5713</v>
      </c>
      <c r="E1192" s="190" t="s">
        <v>5709</v>
      </c>
      <c r="F1192" s="206">
        <v>801127000</v>
      </c>
      <c r="G1192" s="190" t="s">
        <v>11417</v>
      </c>
      <c r="H1192" s="205" t="s">
        <v>14086</v>
      </c>
      <c r="I1192" s="190">
        <v>99.41</v>
      </c>
      <c r="J1192" s="205" t="s">
        <v>14087</v>
      </c>
      <c r="K1192" s="190">
        <v>99.410690000000002</v>
      </c>
      <c r="L1192" s="190" t="s">
        <v>14088</v>
      </c>
      <c r="M1192" s="191">
        <v>913</v>
      </c>
      <c r="N1192" s="207">
        <v>45425.458333333328</v>
      </c>
    </row>
    <row r="1193" spans="1:14" ht="20.25" customHeight="1">
      <c r="A1193" s="191">
        <v>229</v>
      </c>
      <c r="B1193" s="190" t="s">
        <v>14089</v>
      </c>
      <c r="C1193" s="190" t="s">
        <v>11438</v>
      </c>
      <c r="D1193" s="190" t="s">
        <v>5844</v>
      </c>
      <c r="E1193" s="190" t="s">
        <v>5709</v>
      </c>
      <c r="F1193" s="206">
        <v>530596000</v>
      </c>
      <c r="G1193" s="190" t="s">
        <v>440</v>
      </c>
      <c r="H1193" s="205" t="s">
        <v>14090</v>
      </c>
      <c r="I1193" s="190">
        <v>99.657250000000005</v>
      </c>
      <c r="J1193" s="205" t="s">
        <v>14091</v>
      </c>
      <c r="K1193" s="190">
        <v>99.659390000000002</v>
      </c>
      <c r="L1193" s="190" t="s">
        <v>2987</v>
      </c>
      <c r="M1193" s="191">
        <v>864</v>
      </c>
      <c r="N1193" s="207">
        <v>45422.458333333328</v>
      </c>
    </row>
    <row r="1194" spans="1:14" ht="20.25" customHeight="1">
      <c r="A1194" s="191">
        <v>228</v>
      </c>
      <c r="B1194" s="190" t="s">
        <v>14092</v>
      </c>
      <c r="C1194" s="190" t="s">
        <v>11458</v>
      </c>
      <c r="D1194" s="190" t="s">
        <v>5718</v>
      </c>
      <c r="E1194" s="190" t="s">
        <v>5709</v>
      </c>
      <c r="F1194" s="206">
        <v>615890000</v>
      </c>
      <c r="G1194" s="190" t="s">
        <v>4965</v>
      </c>
      <c r="H1194" s="205" t="s">
        <v>14093</v>
      </c>
      <c r="I1194" s="190">
        <v>100.06274999999999</v>
      </c>
      <c r="J1194" s="205" t="s">
        <v>14094</v>
      </c>
      <c r="K1194" s="190">
        <v>100.06386999999999</v>
      </c>
      <c r="L1194" s="190" t="s">
        <v>8728</v>
      </c>
      <c r="M1194" s="191">
        <v>930</v>
      </c>
      <c r="N1194" s="207">
        <v>45422.458333333328</v>
      </c>
    </row>
    <row r="1195" spans="1:14" ht="20.25" customHeight="1">
      <c r="A1195" s="191">
        <v>227</v>
      </c>
      <c r="B1195" s="190" t="s">
        <v>14095</v>
      </c>
      <c r="C1195" s="190" t="s">
        <v>14096</v>
      </c>
      <c r="D1195" s="190" t="s">
        <v>9733</v>
      </c>
      <c r="E1195" s="190" t="s">
        <v>11837</v>
      </c>
      <c r="F1195" s="206">
        <v>0</v>
      </c>
      <c r="G1195" s="190" t="s">
        <v>14097</v>
      </c>
      <c r="H1195" s="205">
        <v>0</v>
      </c>
      <c r="I1195" s="190"/>
      <c r="J1195" s="205"/>
      <c r="K1195" s="190"/>
      <c r="L1195" s="190" t="s">
        <v>5838</v>
      </c>
      <c r="M1195" s="191"/>
      <c r="N1195" s="207">
        <v>45421.583333333328</v>
      </c>
    </row>
    <row r="1196" spans="1:14" ht="20.25" customHeight="1">
      <c r="A1196" s="191">
        <v>226</v>
      </c>
      <c r="B1196" s="190" t="s">
        <v>14098</v>
      </c>
      <c r="C1196" s="190" t="s">
        <v>14099</v>
      </c>
      <c r="D1196" s="190" t="s">
        <v>7162</v>
      </c>
      <c r="E1196" s="190" t="s">
        <v>5709</v>
      </c>
      <c r="F1196" s="206">
        <v>83230000</v>
      </c>
      <c r="G1196" s="190" t="s">
        <v>322</v>
      </c>
      <c r="H1196" s="205" t="s">
        <v>14100</v>
      </c>
      <c r="I1196" s="190">
        <v>99.552800000000005</v>
      </c>
      <c r="J1196" s="205" t="s">
        <v>14101</v>
      </c>
      <c r="K1196" s="190">
        <v>99.558809999999994</v>
      </c>
      <c r="L1196" s="190" t="s">
        <v>13732</v>
      </c>
      <c r="M1196" s="191">
        <v>487</v>
      </c>
      <c r="N1196" s="207">
        <v>45421.458333333328</v>
      </c>
    </row>
    <row r="1197" spans="1:14" ht="20.25" customHeight="1">
      <c r="A1197" s="191">
        <v>225</v>
      </c>
      <c r="B1197" s="190" t="s">
        <v>14102</v>
      </c>
      <c r="C1197" s="190" t="s">
        <v>14103</v>
      </c>
      <c r="D1197" s="190" t="s">
        <v>7162</v>
      </c>
      <c r="E1197" s="190" t="s">
        <v>5709</v>
      </c>
      <c r="F1197" s="206">
        <v>147589000</v>
      </c>
      <c r="G1197" s="190" t="s">
        <v>322</v>
      </c>
      <c r="H1197" s="205" t="s">
        <v>14104</v>
      </c>
      <c r="I1197" s="190">
        <v>99.135279999999995</v>
      </c>
      <c r="J1197" s="205" t="s">
        <v>14105</v>
      </c>
      <c r="K1197" s="190">
        <v>99.135350000000003</v>
      </c>
      <c r="L1197" s="190" t="s">
        <v>14106</v>
      </c>
      <c r="M1197" s="191">
        <v>755</v>
      </c>
      <c r="N1197" s="207">
        <v>45421.458333333328</v>
      </c>
    </row>
    <row r="1198" spans="1:14" ht="20.25" customHeight="1">
      <c r="A1198" s="191">
        <v>224</v>
      </c>
      <c r="B1198" s="190" t="s">
        <v>14107</v>
      </c>
      <c r="C1198" s="190" t="s">
        <v>14108</v>
      </c>
      <c r="D1198" s="190" t="s">
        <v>5713</v>
      </c>
      <c r="E1198" s="190" t="s">
        <v>5709</v>
      </c>
      <c r="F1198" s="206">
        <v>1823309023</v>
      </c>
      <c r="G1198" s="190" t="s">
        <v>5749</v>
      </c>
      <c r="H1198" s="205" t="s">
        <v>14109</v>
      </c>
      <c r="I1198" s="190">
        <v>98.786699999999996</v>
      </c>
      <c r="J1198" s="205" t="s">
        <v>14110</v>
      </c>
      <c r="K1198" s="190">
        <v>98.809780000000003</v>
      </c>
      <c r="L1198" s="190" t="s">
        <v>1570</v>
      </c>
      <c r="M1198" s="191">
        <v>647</v>
      </c>
      <c r="N1198" s="207">
        <v>45421.4375</v>
      </c>
    </row>
    <row r="1199" spans="1:14" ht="20.25" customHeight="1">
      <c r="A1199" s="191">
        <v>223</v>
      </c>
      <c r="B1199" s="190" t="s">
        <v>14111</v>
      </c>
      <c r="C1199" s="190" t="s">
        <v>11380</v>
      </c>
      <c r="D1199" s="190" t="s">
        <v>5728</v>
      </c>
      <c r="E1199" s="190" t="s">
        <v>5709</v>
      </c>
      <c r="F1199" s="206">
        <v>410960000</v>
      </c>
      <c r="G1199" s="190" t="s">
        <v>5293</v>
      </c>
      <c r="H1199" s="205" t="s">
        <v>14112</v>
      </c>
      <c r="I1199" s="190">
        <v>98.641509999999997</v>
      </c>
      <c r="J1199" s="205" t="s">
        <v>14113</v>
      </c>
      <c r="K1199" s="190">
        <v>100</v>
      </c>
      <c r="L1199" s="190" t="s">
        <v>14114</v>
      </c>
      <c r="M1199" s="191">
        <v>10</v>
      </c>
      <c r="N1199" s="207">
        <v>45420.541666666672</v>
      </c>
    </row>
    <row r="1200" spans="1:14" ht="20.25" customHeight="1">
      <c r="A1200" s="191">
        <v>222</v>
      </c>
      <c r="B1200" s="190" t="s">
        <v>14115</v>
      </c>
      <c r="C1200" s="190" t="s">
        <v>11445</v>
      </c>
      <c r="D1200" s="190" t="s">
        <v>6268</v>
      </c>
      <c r="E1200" s="190" t="s">
        <v>5709</v>
      </c>
      <c r="F1200" s="206">
        <v>456624000</v>
      </c>
      <c r="G1200" s="190" t="s">
        <v>373</v>
      </c>
      <c r="H1200" s="205" t="s">
        <v>14116</v>
      </c>
      <c r="I1200" s="190">
        <v>101.2405</v>
      </c>
      <c r="J1200" s="205" t="s">
        <v>14117</v>
      </c>
      <c r="K1200" s="190">
        <v>101.27119999999999</v>
      </c>
      <c r="L1200" s="190" t="s">
        <v>2032</v>
      </c>
      <c r="M1200" s="191">
        <v>899</v>
      </c>
      <c r="N1200" s="207">
        <v>45420.458333333328</v>
      </c>
    </row>
    <row r="1201" spans="1:14" ht="20.25" customHeight="1">
      <c r="A1201" s="191">
        <v>221</v>
      </c>
      <c r="B1201" s="190" t="s">
        <v>14118</v>
      </c>
      <c r="C1201" s="190" t="s">
        <v>11454</v>
      </c>
      <c r="D1201" s="190" t="s">
        <v>5713</v>
      </c>
      <c r="E1201" s="190" t="s">
        <v>5709</v>
      </c>
      <c r="F1201" s="206">
        <v>3801242000</v>
      </c>
      <c r="G1201" s="190" t="s">
        <v>496</v>
      </c>
      <c r="H1201" s="205" t="s">
        <v>14119</v>
      </c>
      <c r="I1201" s="190">
        <v>101.32174999999999</v>
      </c>
      <c r="J1201" s="205" t="s">
        <v>14120</v>
      </c>
      <c r="K1201" s="190">
        <v>101.3223</v>
      </c>
      <c r="L1201" s="190" t="s">
        <v>1462</v>
      </c>
      <c r="M1201" s="191">
        <v>755</v>
      </c>
      <c r="N1201" s="207">
        <v>45420.458333333328</v>
      </c>
    </row>
    <row r="1202" spans="1:14" ht="20.25" customHeight="1">
      <c r="A1202" s="191">
        <v>220</v>
      </c>
      <c r="B1202" s="190" t="s">
        <v>14121</v>
      </c>
      <c r="C1202" s="190" t="s">
        <v>11420</v>
      </c>
      <c r="D1202" s="190" t="s">
        <v>5713</v>
      </c>
      <c r="E1202" s="190" t="s">
        <v>5709</v>
      </c>
      <c r="F1202" s="206">
        <v>1166929000</v>
      </c>
      <c r="G1202" s="190" t="s">
        <v>322</v>
      </c>
      <c r="H1202" s="205" t="s">
        <v>14122</v>
      </c>
      <c r="I1202" s="190">
        <v>100.64924999999999</v>
      </c>
      <c r="J1202" s="205" t="s">
        <v>14123</v>
      </c>
      <c r="K1202" s="190">
        <v>100.65112999999999</v>
      </c>
      <c r="L1202" s="190" t="s">
        <v>5025</v>
      </c>
      <c r="M1202" s="191">
        <v>861</v>
      </c>
      <c r="N1202" s="207">
        <v>45419.541666666672</v>
      </c>
    </row>
    <row r="1203" spans="1:14" ht="20.25" customHeight="1">
      <c r="A1203" s="191">
        <v>219</v>
      </c>
      <c r="B1203" s="190" t="s">
        <v>14124</v>
      </c>
      <c r="C1203" s="190" t="s">
        <v>11428</v>
      </c>
      <c r="D1203" s="190" t="s">
        <v>5728</v>
      </c>
      <c r="E1203" s="190" t="s">
        <v>5709</v>
      </c>
      <c r="F1203" s="206">
        <v>481400000</v>
      </c>
      <c r="G1203" s="190" t="s">
        <v>384</v>
      </c>
      <c r="H1203" s="205" t="s">
        <v>14125</v>
      </c>
      <c r="I1203" s="190">
        <v>100.6485</v>
      </c>
      <c r="J1203" s="205" t="s">
        <v>14126</v>
      </c>
      <c r="K1203" s="190">
        <v>100.64888000000001</v>
      </c>
      <c r="L1203" s="190" t="s">
        <v>14127</v>
      </c>
      <c r="M1203" s="191" t="s">
        <v>14128</v>
      </c>
      <c r="N1203" s="207">
        <v>45419.458333333328</v>
      </c>
    </row>
    <row r="1204" spans="1:14" ht="20.25" customHeight="1">
      <c r="A1204" s="191">
        <v>218</v>
      </c>
      <c r="B1204" s="190" t="s">
        <v>14129</v>
      </c>
      <c r="C1204" s="190" t="s">
        <v>11424</v>
      </c>
      <c r="D1204" s="190" t="s">
        <v>5713</v>
      </c>
      <c r="E1204" s="190" t="s">
        <v>5709</v>
      </c>
      <c r="F1204" s="206">
        <v>620562000</v>
      </c>
      <c r="G1204" s="190" t="s">
        <v>322</v>
      </c>
      <c r="H1204" s="205" t="s">
        <v>14130</v>
      </c>
      <c r="I1204" s="190">
        <v>98.970749999999995</v>
      </c>
      <c r="J1204" s="205" t="s">
        <v>14131</v>
      </c>
      <c r="K1204" s="190">
        <v>98.977289999999996</v>
      </c>
      <c r="L1204" s="190" t="s">
        <v>14132</v>
      </c>
      <c r="M1204" s="191">
        <v>900</v>
      </c>
      <c r="N1204" s="207">
        <v>45419.458333333328</v>
      </c>
    </row>
    <row r="1205" spans="1:14" ht="20.25" customHeight="1">
      <c r="A1205" s="191">
        <v>217</v>
      </c>
      <c r="B1205" s="190" t="s">
        <v>14133</v>
      </c>
      <c r="C1205" s="190" t="s">
        <v>14134</v>
      </c>
      <c r="D1205" s="190" t="s">
        <v>5713</v>
      </c>
      <c r="E1205" s="190" t="s">
        <v>5709</v>
      </c>
      <c r="F1205" s="206">
        <v>70215040</v>
      </c>
      <c r="G1205" s="190" t="s">
        <v>114</v>
      </c>
      <c r="H1205" s="205" t="s">
        <v>14135</v>
      </c>
      <c r="I1205" s="190">
        <v>99.761060000000001</v>
      </c>
      <c r="J1205" s="205" t="s">
        <v>14136</v>
      </c>
      <c r="K1205" s="190">
        <v>99.766270000000006</v>
      </c>
      <c r="L1205" s="190" t="s">
        <v>14137</v>
      </c>
      <c r="M1205" s="191">
        <v>395</v>
      </c>
      <c r="N1205" s="207">
        <v>45419.458333333328</v>
      </c>
    </row>
    <row r="1206" spans="1:14" ht="20.25" customHeight="1">
      <c r="A1206" s="191">
        <v>216</v>
      </c>
      <c r="B1206" s="190" t="s">
        <v>14138</v>
      </c>
      <c r="C1206" s="190" t="s">
        <v>14139</v>
      </c>
      <c r="D1206" s="190" t="s">
        <v>11085</v>
      </c>
      <c r="E1206" s="190" t="s">
        <v>5733</v>
      </c>
      <c r="F1206" s="206">
        <v>26950000</v>
      </c>
      <c r="G1206" s="190" t="s">
        <v>434</v>
      </c>
      <c r="H1206" s="205">
        <v>0</v>
      </c>
      <c r="I1206" s="190">
        <v>100</v>
      </c>
      <c r="J1206" s="205"/>
      <c r="K1206" s="190"/>
      <c r="L1206" s="190" t="s">
        <v>5838</v>
      </c>
      <c r="M1206" s="191"/>
      <c r="N1206" s="207">
        <v>45415.458333333328</v>
      </c>
    </row>
    <row r="1207" spans="1:14" ht="20.25" customHeight="1">
      <c r="A1207" s="191">
        <v>215</v>
      </c>
      <c r="B1207" s="190" t="s">
        <v>14140</v>
      </c>
      <c r="C1207" s="190" t="s">
        <v>14141</v>
      </c>
      <c r="D1207" s="190" t="s">
        <v>5713</v>
      </c>
      <c r="E1207" s="190" t="s">
        <v>5709</v>
      </c>
      <c r="F1207" s="206">
        <v>388563000</v>
      </c>
      <c r="G1207" s="190" t="s">
        <v>624</v>
      </c>
      <c r="H1207" s="205" t="s">
        <v>14142</v>
      </c>
      <c r="I1207" s="190">
        <v>100.23326</v>
      </c>
      <c r="J1207" s="205" t="s">
        <v>14143</v>
      </c>
      <c r="K1207" s="190">
        <v>100.23644</v>
      </c>
      <c r="L1207" s="190" t="s">
        <v>1556</v>
      </c>
      <c r="M1207" s="191">
        <v>851</v>
      </c>
      <c r="N1207" s="207">
        <v>45415.458333333328</v>
      </c>
    </row>
    <row r="1208" spans="1:14" ht="20.25" customHeight="1">
      <c r="A1208" s="191">
        <v>214</v>
      </c>
      <c r="B1208" s="190" t="s">
        <v>14144</v>
      </c>
      <c r="C1208" s="190" t="s">
        <v>14145</v>
      </c>
      <c r="D1208" s="190" t="s">
        <v>5713</v>
      </c>
      <c r="E1208" s="190" t="s">
        <v>5709</v>
      </c>
      <c r="F1208" s="206">
        <v>319700000</v>
      </c>
      <c r="G1208" s="190" t="s">
        <v>5523</v>
      </c>
      <c r="H1208" s="205" t="s">
        <v>14146</v>
      </c>
      <c r="I1208" s="190">
        <v>99.949259999999995</v>
      </c>
      <c r="J1208" s="205" t="s">
        <v>14147</v>
      </c>
      <c r="K1208" s="190">
        <v>99.951989999999995</v>
      </c>
      <c r="L1208" s="190" t="s">
        <v>3053</v>
      </c>
      <c r="M1208" s="191">
        <v>895</v>
      </c>
      <c r="N1208" s="207">
        <v>45414.708333333328</v>
      </c>
    </row>
    <row r="1209" spans="1:14" ht="20.25" customHeight="1">
      <c r="A1209" s="191">
        <v>213</v>
      </c>
      <c r="B1209" s="190" t="s">
        <v>14148</v>
      </c>
      <c r="C1209" s="190" t="s">
        <v>14149</v>
      </c>
      <c r="D1209" s="190" t="s">
        <v>14150</v>
      </c>
      <c r="E1209" s="190" t="s">
        <v>5709</v>
      </c>
      <c r="F1209" s="206">
        <v>200189000</v>
      </c>
      <c r="G1209" s="190" t="s">
        <v>474</v>
      </c>
      <c r="H1209" s="205" t="s">
        <v>14151</v>
      </c>
      <c r="I1209" s="190">
        <v>100.11127999999999</v>
      </c>
      <c r="J1209" s="205" t="s">
        <v>14152</v>
      </c>
      <c r="K1209" s="190">
        <v>100.11254</v>
      </c>
      <c r="L1209" s="190" t="s">
        <v>2944</v>
      </c>
      <c r="M1209" s="191">
        <v>690</v>
      </c>
      <c r="N1209" s="207">
        <v>45414.625</v>
      </c>
    </row>
    <row r="1210" spans="1:14" ht="20.25" customHeight="1">
      <c r="A1210" s="191">
        <v>212</v>
      </c>
      <c r="B1210" s="190" t="s">
        <v>14153</v>
      </c>
      <c r="C1210" s="190" t="s">
        <v>14154</v>
      </c>
      <c r="D1210" s="190" t="s">
        <v>5713</v>
      </c>
      <c r="E1210" s="190" t="s">
        <v>5709</v>
      </c>
      <c r="F1210" s="206">
        <v>269000000</v>
      </c>
      <c r="G1210" s="190" t="s">
        <v>14155</v>
      </c>
      <c r="H1210" s="205" t="s">
        <v>14156</v>
      </c>
      <c r="I1210" s="190">
        <v>99.318510000000003</v>
      </c>
      <c r="J1210" s="205" t="s">
        <v>14157</v>
      </c>
      <c r="K1210" s="190">
        <v>99.318899999999999</v>
      </c>
      <c r="L1210" s="190" t="s">
        <v>2662</v>
      </c>
      <c r="M1210" s="191">
        <v>788</v>
      </c>
      <c r="N1210" s="207">
        <v>45414.625</v>
      </c>
    </row>
    <row r="1211" spans="1:14" ht="20.25" customHeight="1">
      <c r="A1211" s="191">
        <v>211</v>
      </c>
      <c r="B1211" s="190" t="s">
        <v>14158</v>
      </c>
      <c r="C1211" s="190" t="s">
        <v>14159</v>
      </c>
      <c r="D1211" s="190" t="s">
        <v>6268</v>
      </c>
      <c r="E1211" s="190" t="s">
        <v>5709</v>
      </c>
      <c r="F1211" s="206">
        <v>201135000</v>
      </c>
      <c r="G1211" s="190" t="s">
        <v>5715</v>
      </c>
      <c r="H1211" s="205" t="s">
        <v>14160</v>
      </c>
      <c r="I1211" s="190">
        <v>99.373000000000005</v>
      </c>
      <c r="J1211" s="205" t="s">
        <v>14161</v>
      </c>
      <c r="K1211" s="190">
        <v>99.375969999999995</v>
      </c>
      <c r="L1211" s="190" t="s">
        <v>14162</v>
      </c>
      <c r="M1211" s="191">
        <v>859</v>
      </c>
      <c r="N1211" s="207">
        <v>45414.458333333328</v>
      </c>
    </row>
    <row r="1212" spans="1:14" ht="20.25" customHeight="1">
      <c r="A1212" s="191">
        <v>210</v>
      </c>
      <c r="B1212" s="190" t="s">
        <v>14163</v>
      </c>
      <c r="C1212" s="190" t="s">
        <v>11432</v>
      </c>
      <c r="D1212" s="190" t="s">
        <v>5713</v>
      </c>
      <c r="E1212" s="190" t="s">
        <v>5709</v>
      </c>
      <c r="F1212" s="206">
        <v>473187000</v>
      </c>
      <c r="G1212" s="190" t="s">
        <v>11434</v>
      </c>
      <c r="H1212" s="205" t="s">
        <v>14164</v>
      </c>
      <c r="I1212" s="190">
        <v>99.243009999999998</v>
      </c>
      <c r="J1212" s="205" t="s">
        <v>14165</v>
      </c>
      <c r="K1212" s="190">
        <v>99.247500000000002</v>
      </c>
      <c r="L1212" s="190" t="s">
        <v>13608</v>
      </c>
      <c r="M1212" s="191">
        <v>848</v>
      </c>
      <c r="N1212" s="207">
        <v>45414.458333333328</v>
      </c>
    </row>
    <row r="1213" spans="1:14" ht="20.25" customHeight="1">
      <c r="A1213" s="191">
        <v>209</v>
      </c>
      <c r="B1213" s="190" t="s">
        <v>14166</v>
      </c>
      <c r="C1213" s="190" t="s">
        <v>11401</v>
      </c>
      <c r="D1213" s="190" t="s">
        <v>5831</v>
      </c>
      <c r="E1213" s="190" t="s">
        <v>5709</v>
      </c>
      <c r="F1213" s="206">
        <v>898574000</v>
      </c>
      <c r="G1213" s="190" t="s">
        <v>330</v>
      </c>
      <c r="H1213" s="205" t="s">
        <v>14167</v>
      </c>
      <c r="I1213" s="190">
        <v>100.10299999999999</v>
      </c>
      <c r="J1213" s="205" t="s">
        <v>14168</v>
      </c>
      <c r="K1213" s="190">
        <v>100.10393999999999</v>
      </c>
      <c r="L1213" s="190" t="s">
        <v>14169</v>
      </c>
      <c r="M1213" s="191">
        <v>611</v>
      </c>
      <c r="N1213" s="207">
        <v>45414.458333333328</v>
      </c>
    </row>
    <row r="1214" spans="1:14" ht="20.25" customHeight="1">
      <c r="A1214" s="191">
        <v>208</v>
      </c>
      <c r="B1214" s="190" t="s">
        <v>14170</v>
      </c>
      <c r="C1214" s="190" t="s">
        <v>11410</v>
      </c>
      <c r="D1214" s="190" t="s">
        <v>6268</v>
      </c>
      <c r="E1214" s="190" t="s">
        <v>5709</v>
      </c>
      <c r="F1214" s="206">
        <v>693528000</v>
      </c>
      <c r="G1214" s="190" t="s">
        <v>4965</v>
      </c>
      <c r="H1214" s="205" t="s">
        <v>14171</v>
      </c>
      <c r="I1214" s="190">
        <v>99.751000000000005</v>
      </c>
      <c r="J1214" s="205" t="s">
        <v>14172</v>
      </c>
      <c r="K1214" s="190">
        <v>99.751099999999994</v>
      </c>
      <c r="L1214" s="190" t="s">
        <v>1844</v>
      </c>
      <c r="M1214" s="191">
        <v>925</v>
      </c>
      <c r="N1214" s="207">
        <v>45414.458333333328</v>
      </c>
    </row>
    <row r="1215" spans="1:14" ht="20.25" customHeight="1">
      <c r="A1215" s="191">
        <v>207</v>
      </c>
      <c r="B1215" s="190" t="s">
        <v>14173</v>
      </c>
      <c r="C1215" s="190" t="s">
        <v>14174</v>
      </c>
      <c r="D1215" s="190" t="s">
        <v>5713</v>
      </c>
      <c r="E1215" s="190" t="s">
        <v>5709</v>
      </c>
      <c r="F1215" s="206">
        <v>60054400</v>
      </c>
      <c r="G1215" s="190" t="s">
        <v>114</v>
      </c>
      <c r="H1215" s="205" t="s">
        <v>14175</v>
      </c>
      <c r="I1215" s="190">
        <v>99.999790000000004</v>
      </c>
      <c r="J1215" s="205" t="s">
        <v>14176</v>
      </c>
      <c r="K1215" s="190">
        <v>100.00487</v>
      </c>
      <c r="L1215" s="190" t="s">
        <v>5586</v>
      </c>
      <c r="M1215" s="191">
        <v>336</v>
      </c>
      <c r="N1215" s="207">
        <v>45413.458333333328</v>
      </c>
    </row>
    <row r="1216" spans="1:14" ht="20.25" customHeight="1">
      <c r="A1216" s="191">
        <v>206</v>
      </c>
      <c r="B1216" s="190" t="s">
        <v>14177</v>
      </c>
      <c r="C1216" s="190" t="s">
        <v>11388</v>
      </c>
      <c r="D1216" s="190" t="s">
        <v>5831</v>
      </c>
      <c r="E1216" s="190" t="s">
        <v>5709</v>
      </c>
      <c r="F1216" s="206">
        <v>727465000</v>
      </c>
      <c r="G1216" s="190" t="s">
        <v>343</v>
      </c>
      <c r="H1216" s="205" t="s">
        <v>14178</v>
      </c>
      <c r="I1216" s="190">
        <v>99.643000000000001</v>
      </c>
      <c r="J1216" s="205" t="s">
        <v>14179</v>
      </c>
      <c r="K1216" s="190">
        <v>99.644689999999997</v>
      </c>
      <c r="L1216" s="190" t="s">
        <v>4279</v>
      </c>
      <c r="M1216" s="191">
        <v>540</v>
      </c>
      <c r="N1216" s="207">
        <v>45412.625</v>
      </c>
    </row>
    <row r="1217" spans="1:14" ht="20.25" customHeight="1">
      <c r="A1217" s="191">
        <v>205</v>
      </c>
      <c r="B1217" s="190" t="s">
        <v>14180</v>
      </c>
      <c r="C1217" s="190" t="s">
        <v>11359</v>
      </c>
      <c r="D1217" s="190" t="s">
        <v>5713</v>
      </c>
      <c r="E1217" s="190" t="s">
        <v>5709</v>
      </c>
      <c r="F1217" s="206">
        <v>1824743000</v>
      </c>
      <c r="G1217" s="190" t="s">
        <v>5714</v>
      </c>
      <c r="H1217" s="205" t="s">
        <v>14181</v>
      </c>
      <c r="I1217" s="190">
        <v>99.239500000000007</v>
      </c>
      <c r="J1217" s="205" t="s">
        <v>14182</v>
      </c>
      <c r="K1217" s="190">
        <v>99.242500000000007</v>
      </c>
      <c r="L1217" s="190" t="s">
        <v>3227</v>
      </c>
      <c r="M1217" s="191">
        <v>839</v>
      </c>
      <c r="N1217" s="207">
        <v>45412.625</v>
      </c>
    </row>
    <row r="1218" spans="1:14" ht="20.25" customHeight="1">
      <c r="A1218" s="191">
        <v>204</v>
      </c>
      <c r="B1218" s="190" t="s">
        <v>14183</v>
      </c>
      <c r="C1218" s="190" t="s">
        <v>14184</v>
      </c>
      <c r="D1218" s="190" t="s">
        <v>11085</v>
      </c>
      <c r="E1218" s="190" t="s">
        <v>5709</v>
      </c>
      <c r="F1218" s="206"/>
      <c r="G1218" s="190" t="s">
        <v>14185</v>
      </c>
      <c r="H1218" s="205" t="s">
        <v>14186</v>
      </c>
      <c r="I1218" s="190"/>
      <c r="J1218" s="205" t="s">
        <v>14186</v>
      </c>
      <c r="K1218" s="190"/>
      <c r="L1218" s="190" t="s">
        <v>14187</v>
      </c>
      <c r="M1218" s="191">
        <v>1</v>
      </c>
      <c r="N1218" s="207">
        <v>45412.5</v>
      </c>
    </row>
    <row r="1219" spans="1:14" ht="20.25" customHeight="1">
      <c r="A1219" s="191">
        <v>203</v>
      </c>
      <c r="B1219" s="190" t="s">
        <v>14188</v>
      </c>
      <c r="C1219" s="190" t="s">
        <v>11405</v>
      </c>
      <c r="D1219" s="190" t="s">
        <v>5713</v>
      </c>
      <c r="E1219" s="190" t="s">
        <v>5709</v>
      </c>
      <c r="F1219" s="206">
        <v>1115719000</v>
      </c>
      <c r="G1219" s="190" t="s">
        <v>11407</v>
      </c>
      <c r="H1219" s="205" t="s">
        <v>14189</v>
      </c>
      <c r="I1219" s="190">
        <v>100.8005</v>
      </c>
      <c r="J1219" s="205" t="s">
        <v>14190</v>
      </c>
      <c r="K1219" s="190">
        <v>100.81665</v>
      </c>
      <c r="L1219" s="190" t="s">
        <v>1319</v>
      </c>
      <c r="M1219" s="191">
        <v>857</v>
      </c>
      <c r="N1219" s="207">
        <v>45412.458333333328</v>
      </c>
    </row>
    <row r="1220" spans="1:14" ht="20.25" customHeight="1">
      <c r="A1220" s="191">
        <v>202</v>
      </c>
      <c r="B1220" s="190" t="s">
        <v>14191</v>
      </c>
      <c r="C1220" s="190" t="s">
        <v>14192</v>
      </c>
      <c r="D1220" s="190" t="s">
        <v>5713</v>
      </c>
      <c r="E1220" s="190" t="s">
        <v>5709</v>
      </c>
      <c r="F1220" s="206">
        <v>184024000</v>
      </c>
      <c r="G1220" s="190" t="s">
        <v>388</v>
      </c>
      <c r="H1220" s="205" t="s">
        <v>14193</v>
      </c>
      <c r="I1220" s="190">
        <v>99.36027</v>
      </c>
      <c r="J1220" s="205" t="s">
        <v>14194</v>
      </c>
      <c r="K1220" s="190">
        <v>99.362799999999993</v>
      </c>
      <c r="L1220" s="190" t="s">
        <v>13996</v>
      </c>
      <c r="M1220" s="191">
        <v>782</v>
      </c>
      <c r="N1220" s="207">
        <v>45412.458333333328</v>
      </c>
    </row>
    <row r="1221" spans="1:14" ht="20.25" customHeight="1">
      <c r="A1221" s="191">
        <v>201</v>
      </c>
      <c r="B1221" s="190" t="s">
        <v>14195</v>
      </c>
      <c r="C1221" s="190" t="s">
        <v>11384</v>
      </c>
      <c r="D1221" s="190" t="s">
        <v>5713</v>
      </c>
      <c r="E1221" s="190" t="s">
        <v>5709</v>
      </c>
      <c r="F1221" s="206">
        <v>868549000</v>
      </c>
      <c r="G1221" s="190" t="s">
        <v>1165</v>
      </c>
      <c r="H1221" s="205" t="s">
        <v>14196</v>
      </c>
      <c r="I1221" s="190">
        <v>99.623500000000007</v>
      </c>
      <c r="J1221" s="205" t="s">
        <v>14197</v>
      </c>
      <c r="K1221" s="190">
        <v>99.624830000000003</v>
      </c>
      <c r="L1221" s="190" t="s">
        <v>14198</v>
      </c>
      <c r="M1221" s="191">
        <v>920</v>
      </c>
      <c r="N1221" s="207">
        <v>45412.458333333328</v>
      </c>
    </row>
    <row r="1222" spans="1:14" ht="20.25" customHeight="1">
      <c r="A1222" s="191">
        <v>200</v>
      </c>
      <c r="B1222" s="190" t="s">
        <v>14199</v>
      </c>
      <c r="C1222" s="190" t="s">
        <v>14200</v>
      </c>
      <c r="D1222" s="190" t="s">
        <v>11771</v>
      </c>
      <c r="E1222" s="190" t="s">
        <v>5709</v>
      </c>
      <c r="F1222" s="206">
        <v>489833000</v>
      </c>
      <c r="G1222" s="190" t="s">
        <v>326</v>
      </c>
      <c r="H1222" s="205" t="s">
        <v>14201</v>
      </c>
      <c r="I1222" s="190">
        <v>101.22150999999999</v>
      </c>
      <c r="J1222" s="205" t="s">
        <v>14202</v>
      </c>
      <c r="K1222" s="190">
        <v>101.25941</v>
      </c>
      <c r="L1222" s="190" t="s">
        <v>13365</v>
      </c>
      <c r="M1222" s="191">
        <v>531</v>
      </c>
      <c r="N1222" s="207">
        <v>45411.541666666672</v>
      </c>
    </row>
    <row r="1223" spans="1:14" ht="20.25" customHeight="1">
      <c r="A1223" s="191">
        <v>199</v>
      </c>
      <c r="B1223" s="190" t="s">
        <v>14203</v>
      </c>
      <c r="C1223" s="190" t="s">
        <v>14204</v>
      </c>
      <c r="D1223" s="190" t="s">
        <v>5713</v>
      </c>
      <c r="E1223" s="190" t="s">
        <v>5709</v>
      </c>
      <c r="F1223" s="206">
        <v>104775000</v>
      </c>
      <c r="G1223" s="190" t="s">
        <v>313</v>
      </c>
      <c r="H1223" s="205" t="s">
        <v>14205</v>
      </c>
      <c r="I1223" s="190">
        <v>101.17328999999999</v>
      </c>
      <c r="J1223" s="205" t="s">
        <v>14206</v>
      </c>
      <c r="K1223" s="190">
        <v>101.17411</v>
      </c>
      <c r="L1223" s="190" t="s">
        <v>3108</v>
      </c>
      <c r="M1223" s="191">
        <v>503</v>
      </c>
      <c r="N1223" s="207">
        <v>45408.458333333328</v>
      </c>
    </row>
    <row r="1224" spans="1:14" ht="20.25" customHeight="1">
      <c r="A1224" s="191">
        <v>198</v>
      </c>
      <c r="B1224" s="190" t="s">
        <v>14207</v>
      </c>
      <c r="C1224" s="190" t="s">
        <v>14208</v>
      </c>
      <c r="D1224" s="190" t="s">
        <v>12886</v>
      </c>
      <c r="E1224" s="190" t="s">
        <v>5709</v>
      </c>
      <c r="F1224" s="206">
        <v>894258000</v>
      </c>
      <c r="G1224" s="190" t="s">
        <v>5714</v>
      </c>
      <c r="H1224" s="205" t="s">
        <v>14209</v>
      </c>
      <c r="I1224" s="190">
        <v>100.01975</v>
      </c>
      <c r="J1224" s="205" t="s">
        <v>14210</v>
      </c>
      <c r="K1224" s="190">
        <v>100.02123</v>
      </c>
      <c r="L1224" s="190" t="s">
        <v>4349</v>
      </c>
      <c r="M1224" s="191">
        <v>8</v>
      </c>
      <c r="N1224" s="207">
        <v>45407.625</v>
      </c>
    </row>
    <row r="1225" spans="1:14" ht="20.25" customHeight="1">
      <c r="A1225" s="191">
        <v>197</v>
      </c>
      <c r="B1225" s="190" t="s">
        <v>14211</v>
      </c>
      <c r="C1225" s="190" t="s">
        <v>14212</v>
      </c>
      <c r="D1225" s="190" t="s">
        <v>5713</v>
      </c>
      <c r="E1225" s="190" t="s">
        <v>5709</v>
      </c>
      <c r="F1225" s="206">
        <v>270200000</v>
      </c>
      <c r="G1225" s="190" t="s">
        <v>507</v>
      </c>
      <c r="H1225" s="205" t="s">
        <v>14213</v>
      </c>
      <c r="I1225" s="190">
        <v>98.557270000000003</v>
      </c>
      <c r="J1225" s="205" t="s">
        <v>14214</v>
      </c>
      <c r="K1225" s="190">
        <v>98.567409999999995</v>
      </c>
      <c r="L1225" s="190" t="s">
        <v>14215</v>
      </c>
      <c r="M1225" s="191">
        <v>770</v>
      </c>
      <c r="N1225" s="207">
        <v>45406.625</v>
      </c>
    </row>
    <row r="1226" spans="1:14" ht="20.25" customHeight="1">
      <c r="A1226" s="191">
        <v>196</v>
      </c>
      <c r="B1226" s="190" t="s">
        <v>14216</v>
      </c>
      <c r="C1226" s="190" t="s">
        <v>14217</v>
      </c>
      <c r="D1226" s="190" t="s">
        <v>5713</v>
      </c>
      <c r="E1226" s="190" t="s">
        <v>5709</v>
      </c>
      <c r="F1226" s="206">
        <v>136256000</v>
      </c>
      <c r="G1226" s="190" t="s">
        <v>12142</v>
      </c>
      <c r="H1226" s="205" t="s">
        <v>14218</v>
      </c>
      <c r="I1226" s="190">
        <v>98.812269999999998</v>
      </c>
      <c r="J1226" s="205" t="s">
        <v>14219</v>
      </c>
      <c r="K1226" s="190">
        <v>98.842010000000002</v>
      </c>
      <c r="L1226" s="190" t="s">
        <v>2050</v>
      </c>
      <c r="M1226" s="191">
        <v>677</v>
      </c>
      <c r="N1226" s="207">
        <v>45406.458333333328</v>
      </c>
    </row>
    <row r="1227" spans="1:14" ht="20.25" customHeight="1">
      <c r="A1227" s="191">
        <v>195</v>
      </c>
      <c r="B1227" s="190" t="s">
        <v>14220</v>
      </c>
      <c r="C1227" s="190" t="s">
        <v>14221</v>
      </c>
      <c r="D1227" s="190" t="s">
        <v>5713</v>
      </c>
      <c r="E1227" s="190" t="s">
        <v>5709</v>
      </c>
      <c r="F1227" s="206">
        <v>345130000</v>
      </c>
      <c r="G1227" s="190" t="s">
        <v>420</v>
      </c>
      <c r="H1227" s="205" t="s">
        <v>14222</v>
      </c>
      <c r="I1227" s="190">
        <v>101.02500999999999</v>
      </c>
      <c r="J1227" s="205" t="s">
        <v>14223</v>
      </c>
      <c r="K1227" s="190">
        <v>101.02563000000001</v>
      </c>
      <c r="L1227" s="190" t="s">
        <v>14224</v>
      </c>
      <c r="M1227" s="191">
        <v>829</v>
      </c>
      <c r="N1227" s="207">
        <v>45406.458333333328</v>
      </c>
    </row>
    <row r="1228" spans="1:14" ht="20.25" customHeight="1">
      <c r="A1228" s="191">
        <v>194</v>
      </c>
      <c r="B1228" s="190" t="s">
        <v>14225</v>
      </c>
      <c r="C1228" s="190" t="s">
        <v>14226</v>
      </c>
      <c r="D1228" s="190" t="s">
        <v>6556</v>
      </c>
      <c r="E1228" s="190" t="s">
        <v>5709</v>
      </c>
      <c r="F1228" s="206">
        <v>85573000</v>
      </c>
      <c r="G1228" s="190" t="s">
        <v>326</v>
      </c>
      <c r="H1228" s="205" t="s">
        <v>14227</v>
      </c>
      <c r="I1228" s="190">
        <v>100.73430999999999</v>
      </c>
      <c r="J1228" s="205" t="s">
        <v>14228</v>
      </c>
      <c r="K1228" s="190">
        <v>100.74272000000001</v>
      </c>
      <c r="L1228" s="190" t="s">
        <v>14229</v>
      </c>
      <c r="M1228" s="191">
        <v>335</v>
      </c>
      <c r="N1228" s="207">
        <v>45405.458333333328</v>
      </c>
    </row>
    <row r="1229" spans="1:14" ht="20.25" customHeight="1">
      <c r="A1229" s="191">
        <v>193</v>
      </c>
      <c r="B1229" s="190" t="s">
        <v>14230</v>
      </c>
      <c r="C1229" s="190" t="s">
        <v>14231</v>
      </c>
      <c r="D1229" s="190" t="s">
        <v>5713</v>
      </c>
      <c r="E1229" s="190" t="s">
        <v>5709</v>
      </c>
      <c r="F1229" s="206">
        <v>236500000</v>
      </c>
      <c r="G1229" s="190" t="s">
        <v>4965</v>
      </c>
      <c r="H1229" s="205" t="s">
        <v>14232</v>
      </c>
      <c r="I1229" s="190">
        <v>99.638499999999993</v>
      </c>
      <c r="J1229" s="205" t="s">
        <v>14233</v>
      </c>
      <c r="K1229" s="190">
        <v>99.646270000000001</v>
      </c>
      <c r="L1229" s="190" t="s">
        <v>14234</v>
      </c>
      <c r="M1229" s="191">
        <v>671</v>
      </c>
      <c r="N1229" s="207">
        <v>45405.458333333328</v>
      </c>
    </row>
    <row r="1230" spans="1:14" ht="20.25" customHeight="1">
      <c r="A1230" s="191">
        <v>192</v>
      </c>
      <c r="B1230" s="190" t="s">
        <v>14235</v>
      </c>
      <c r="C1230" s="190" t="s">
        <v>14236</v>
      </c>
      <c r="D1230" s="190" t="s">
        <v>14237</v>
      </c>
      <c r="E1230" s="190" t="s">
        <v>5709</v>
      </c>
      <c r="F1230" s="206">
        <v>97970000</v>
      </c>
      <c r="G1230" s="190" t="s">
        <v>11748</v>
      </c>
      <c r="H1230" s="205" t="s">
        <v>14238</v>
      </c>
      <c r="I1230" s="190">
        <v>100.68205</v>
      </c>
      <c r="J1230" s="205" t="s">
        <v>14239</v>
      </c>
      <c r="K1230" s="190">
        <v>100.68380000000001</v>
      </c>
      <c r="L1230" s="190" t="s">
        <v>4245</v>
      </c>
      <c r="M1230" s="191">
        <v>359</v>
      </c>
      <c r="N1230" s="207">
        <v>45405.4375</v>
      </c>
    </row>
    <row r="1231" spans="1:14" ht="20.25" customHeight="1">
      <c r="A1231" s="191">
        <v>191</v>
      </c>
      <c r="B1231" s="190" t="s">
        <v>14240</v>
      </c>
      <c r="C1231" s="190" t="s">
        <v>11376</v>
      </c>
      <c r="D1231" s="190" t="s">
        <v>5713</v>
      </c>
      <c r="E1231" s="190" t="s">
        <v>5709</v>
      </c>
      <c r="F1231" s="206">
        <v>808530000</v>
      </c>
      <c r="G1231" s="190" t="s">
        <v>496</v>
      </c>
      <c r="H1231" s="205" t="s">
        <v>14241</v>
      </c>
      <c r="I1231" s="190">
        <v>100.2705</v>
      </c>
      <c r="J1231" s="205" t="s">
        <v>14242</v>
      </c>
      <c r="K1231" s="190">
        <v>100.2735</v>
      </c>
      <c r="L1231" s="190" t="s">
        <v>14243</v>
      </c>
      <c r="M1231" s="191">
        <v>937</v>
      </c>
      <c r="N1231" s="207">
        <v>45404.625</v>
      </c>
    </row>
    <row r="1232" spans="1:14" ht="20.25" customHeight="1">
      <c r="A1232" s="191">
        <v>190</v>
      </c>
      <c r="B1232" s="190" t="s">
        <v>14244</v>
      </c>
      <c r="C1232" s="190" t="s">
        <v>14245</v>
      </c>
      <c r="D1232" s="190" t="s">
        <v>14246</v>
      </c>
      <c r="E1232" s="190" t="s">
        <v>5709</v>
      </c>
      <c r="F1232" s="206">
        <v>331076000</v>
      </c>
      <c r="G1232" s="190" t="s">
        <v>434</v>
      </c>
      <c r="H1232" s="205" t="s">
        <v>14247</v>
      </c>
      <c r="I1232" s="190">
        <v>99.93826</v>
      </c>
      <c r="J1232" s="205" t="s">
        <v>14248</v>
      </c>
      <c r="K1232" s="190">
        <v>99.939390000000003</v>
      </c>
      <c r="L1232" s="190" t="s">
        <v>2739</v>
      </c>
      <c r="M1232" s="191">
        <v>877</v>
      </c>
      <c r="N1232" s="207">
        <v>45404.625</v>
      </c>
    </row>
    <row r="1233" spans="1:14" ht="20.25" customHeight="1">
      <c r="A1233" s="191">
        <v>189</v>
      </c>
      <c r="B1233" s="190" t="s">
        <v>14249</v>
      </c>
      <c r="C1233" s="190" t="s">
        <v>11372</v>
      </c>
      <c r="D1233" s="190" t="s">
        <v>5713</v>
      </c>
      <c r="E1233" s="190" t="s">
        <v>5709</v>
      </c>
      <c r="F1233" s="206">
        <v>396811000</v>
      </c>
      <c r="G1233" s="190" t="s">
        <v>364</v>
      </c>
      <c r="H1233" s="205" t="s">
        <v>14250</v>
      </c>
      <c r="I1233" s="190">
        <v>99.397000000000006</v>
      </c>
      <c r="J1233" s="205" t="s">
        <v>14251</v>
      </c>
      <c r="K1233" s="190">
        <v>99.403419999999997</v>
      </c>
      <c r="L1233" s="190" t="s">
        <v>1556</v>
      </c>
      <c r="M1233" s="191">
        <v>787</v>
      </c>
      <c r="N1233" s="207">
        <v>45404.458333333328</v>
      </c>
    </row>
    <row r="1234" spans="1:14" ht="20.25" customHeight="1">
      <c r="A1234" s="191">
        <v>188</v>
      </c>
      <c r="B1234" s="190" t="s">
        <v>14252</v>
      </c>
      <c r="C1234" s="190" t="s">
        <v>14253</v>
      </c>
      <c r="D1234" s="190" t="s">
        <v>7302</v>
      </c>
      <c r="E1234" s="190" t="s">
        <v>5711</v>
      </c>
      <c r="F1234" s="206">
        <v>2275526000</v>
      </c>
      <c r="G1234" s="190" t="s">
        <v>326</v>
      </c>
      <c r="H1234" s="205" t="s">
        <v>14254</v>
      </c>
      <c r="I1234" s="190">
        <v>99.869</v>
      </c>
      <c r="J1234" s="205" t="s">
        <v>14255</v>
      </c>
      <c r="K1234" s="190">
        <v>99.872079999999997</v>
      </c>
      <c r="L1234" s="190" t="s">
        <v>2932</v>
      </c>
      <c r="M1234" s="191">
        <v>226</v>
      </c>
      <c r="N1234" s="207">
        <v>45400.458333333328</v>
      </c>
    </row>
    <row r="1235" spans="1:14" ht="20.25" customHeight="1">
      <c r="A1235" s="191">
        <v>187</v>
      </c>
      <c r="B1235" s="190" t="s">
        <v>14256</v>
      </c>
      <c r="C1235" s="190" t="s">
        <v>14257</v>
      </c>
      <c r="D1235" s="190" t="s">
        <v>7302</v>
      </c>
      <c r="E1235" s="190" t="s">
        <v>5711</v>
      </c>
      <c r="F1235" s="206">
        <v>1752575000</v>
      </c>
      <c r="G1235" s="190" t="s">
        <v>326</v>
      </c>
      <c r="H1235" s="205" t="s">
        <v>14258</v>
      </c>
      <c r="I1235" s="190">
        <v>99.340500000000006</v>
      </c>
      <c r="J1235" s="205" t="s">
        <v>14259</v>
      </c>
      <c r="K1235" s="190">
        <v>99.343190000000007</v>
      </c>
      <c r="L1235" s="190" t="s">
        <v>14260</v>
      </c>
      <c r="M1235" s="191">
        <v>226</v>
      </c>
      <c r="N1235" s="207">
        <v>45400.458333333328</v>
      </c>
    </row>
    <row r="1236" spans="1:14" ht="20.25" customHeight="1">
      <c r="A1236" s="191">
        <v>186</v>
      </c>
      <c r="B1236" s="190" t="s">
        <v>11292</v>
      </c>
      <c r="C1236" s="190" t="s">
        <v>11293</v>
      </c>
      <c r="D1236" s="190" t="s">
        <v>7302</v>
      </c>
      <c r="E1236" s="190" t="s">
        <v>5711</v>
      </c>
      <c r="F1236" s="206">
        <v>3685548000</v>
      </c>
      <c r="G1236" s="190" t="s">
        <v>326</v>
      </c>
      <c r="H1236" s="205" t="s">
        <v>14261</v>
      </c>
      <c r="I1236" s="190">
        <v>101.28100000000001</v>
      </c>
      <c r="J1236" s="205" t="s">
        <v>14262</v>
      </c>
      <c r="K1236" s="190">
        <v>101.32789</v>
      </c>
      <c r="L1236" s="190" t="s">
        <v>14263</v>
      </c>
      <c r="M1236" s="191">
        <v>172</v>
      </c>
      <c r="N1236" s="207">
        <v>45400.458333333328</v>
      </c>
    </row>
    <row r="1237" spans="1:14" ht="20.25" customHeight="1">
      <c r="A1237" s="191">
        <v>185</v>
      </c>
      <c r="B1237" s="190" t="s">
        <v>14264</v>
      </c>
      <c r="C1237" s="190" t="s">
        <v>11356</v>
      </c>
      <c r="D1237" s="190" t="s">
        <v>5713</v>
      </c>
      <c r="E1237" s="190" t="s">
        <v>5709</v>
      </c>
      <c r="F1237" s="206">
        <v>745702000</v>
      </c>
      <c r="G1237" s="190" t="s">
        <v>496</v>
      </c>
      <c r="H1237" s="205" t="s">
        <v>14265</v>
      </c>
      <c r="I1237" s="190">
        <v>101.9325</v>
      </c>
      <c r="J1237" s="205" t="s">
        <v>14266</v>
      </c>
      <c r="K1237" s="190">
        <v>101.96433</v>
      </c>
      <c r="L1237" s="190" t="s">
        <v>14267</v>
      </c>
      <c r="M1237" s="191">
        <v>854</v>
      </c>
      <c r="N1237" s="207">
        <v>45399.625</v>
      </c>
    </row>
    <row r="1238" spans="1:14" ht="20.25" customHeight="1">
      <c r="A1238" s="191">
        <v>184</v>
      </c>
      <c r="B1238" s="190" t="s">
        <v>14268</v>
      </c>
      <c r="C1238" s="190" t="s">
        <v>11363</v>
      </c>
      <c r="D1238" s="190" t="s">
        <v>14269</v>
      </c>
      <c r="E1238" s="190" t="s">
        <v>5733</v>
      </c>
      <c r="F1238" s="206">
        <v>1184564000</v>
      </c>
      <c r="G1238" s="190" t="s">
        <v>343</v>
      </c>
      <c r="H1238" s="205" t="s">
        <v>14270</v>
      </c>
      <c r="I1238" s="190">
        <v>99.296750000000003</v>
      </c>
      <c r="J1238" s="205" t="s">
        <v>14271</v>
      </c>
      <c r="K1238" s="190">
        <v>99.296890000000005</v>
      </c>
      <c r="L1238" s="190" t="s">
        <v>14272</v>
      </c>
      <c r="M1238" s="191" t="s">
        <v>14273</v>
      </c>
      <c r="N1238" s="207">
        <v>45399.576388888891</v>
      </c>
    </row>
    <row r="1239" spans="1:14" ht="20.25" customHeight="1">
      <c r="A1239" s="191">
        <v>183</v>
      </c>
      <c r="B1239" s="190" t="s">
        <v>11244</v>
      </c>
      <c r="C1239" s="190" t="s">
        <v>14274</v>
      </c>
      <c r="D1239" s="190" t="s">
        <v>11246</v>
      </c>
      <c r="E1239" s="190" t="s">
        <v>5709</v>
      </c>
      <c r="F1239" s="206">
        <v>443600000</v>
      </c>
      <c r="G1239" s="190" t="s">
        <v>311</v>
      </c>
      <c r="H1239" s="205" t="s">
        <v>14275</v>
      </c>
      <c r="I1239" s="190">
        <v>99.817260000000005</v>
      </c>
      <c r="J1239" s="205" t="s">
        <v>14276</v>
      </c>
      <c r="K1239" s="190">
        <v>99.817779999999999</v>
      </c>
      <c r="L1239" s="190" t="s">
        <v>13343</v>
      </c>
      <c r="M1239" s="191">
        <v>799</v>
      </c>
      <c r="N1239" s="207">
        <v>45399.458333333328</v>
      </c>
    </row>
    <row r="1240" spans="1:14" ht="20.25" customHeight="1">
      <c r="A1240" s="191">
        <v>182</v>
      </c>
      <c r="B1240" s="190" t="s">
        <v>14277</v>
      </c>
      <c r="C1240" s="190" t="s">
        <v>11368</v>
      </c>
      <c r="D1240" s="190" t="s">
        <v>6057</v>
      </c>
      <c r="E1240" s="190" t="s">
        <v>5730</v>
      </c>
      <c r="F1240" s="206">
        <v>1457766000</v>
      </c>
      <c r="G1240" s="190" t="s">
        <v>630</v>
      </c>
      <c r="H1240" s="205" t="s">
        <v>14278</v>
      </c>
      <c r="I1240" s="190">
        <v>99.916749999999993</v>
      </c>
      <c r="J1240" s="205" t="s">
        <v>14279</v>
      </c>
      <c r="K1240" s="190">
        <v>102.02213999999999</v>
      </c>
      <c r="L1240" s="190" t="s">
        <v>5574</v>
      </c>
      <c r="M1240" s="191">
        <v>7</v>
      </c>
      <c r="N1240" s="207">
        <v>45399.458333333328</v>
      </c>
    </row>
    <row r="1241" spans="1:14" ht="20.25" customHeight="1">
      <c r="A1241" s="191">
        <v>181</v>
      </c>
      <c r="B1241" s="190" t="s">
        <v>11283</v>
      </c>
      <c r="C1241" s="190" t="s">
        <v>11284</v>
      </c>
      <c r="D1241" s="190" t="s">
        <v>6987</v>
      </c>
      <c r="E1241" s="190" t="s">
        <v>5709</v>
      </c>
      <c r="F1241" s="206">
        <v>483648000</v>
      </c>
      <c r="G1241" s="190" t="s">
        <v>474</v>
      </c>
      <c r="H1241" s="205" t="s">
        <v>14280</v>
      </c>
      <c r="I1241" s="190">
        <v>99.82526</v>
      </c>
      <c r="J1241" s="205" t="s">
        <v>14281</v>
      </c>
      <c r="K1241" s="190">
        <v>99.825500000000005</v>
      </c>
      <c r="L1241" s="190" t="s">
        <v>2980</v>
      </c>
      <c r="M1241" s="191">
        <v>259</v>
      </c>
      <c r="N1241" s="207">
        <v>45398.638888888891</v>
      </c>
    </row>
    <row r="1242" spans="1:14" ht="20.25" customHeight="1">
      <c r="A1242" s="191">
        <v>180</v>
      </c>
      <c r="B1242" s="190" t="s">
        <v>11280</v>
      </c>
      <c r="C1242" s="190" t="s">
        <v>11281</v>
      </c>
      <c r="D1242" s="190" t="s">
        <v>6987</v>
      </c>
      <c r="E1242" s="190" t="s">
        <v>5709</v>
      </c>
      <c r="F1242" s="206">
        <v>484575000</v>
      </c>
      <c r="G1242" s="190" t="s">
        <v>474</v>
      </c>
      <c r="H1242" s="205" t="s">
        <v>14282</v>
      </c>
      <c r="I1242" s="190">
        <v>99.039249999999996</v>
      </c>
      <c r="J1242" s="205" t="s">
        <v>14283</v>
      </c>
      <c r="K1242" s="190">
        <v>99.047910000000002</v>
      </c>
      <c r="L1242" s="190" t="s">
        <v>14284</v>
      </c>
      <c r="M1242" s="191">
        <v>252</v>
      </c>
      <c r="N1242" s="207">
        <v>45398.631944444453</v>
      </c>
    </row>
    <row r="1243" spans="1:14" ht="20.25" customHeight="1">
      <c r="A1243" s="191">
        <v>179</v>
      </c>
      <c r="B1243" s="190" t="s">
        <v>11268</v>
      </c>
      <c r="C1243" s="190" t="s">
        <v>11269</v>
      </c>
      <c r="D1243" s="190" t="s">
        <v>6987</v>
      </c>
      <c r="E1243" s="190" t="s">
        <v>5709</v>
      </c>
      <c r="F1243" s="206">
        <v>484795000</v>
      </c>
      <c r="G1243" s="190" t="s">
        <v>474</v>
      </c>
      <c r="H1243" s="205" t="s">
        <v>14285</v>
      </c>
      <c r="I1243" s="190">
        <v>99.779750000000007</v>
      </c>
      <c r="J1243" s="205" t="s">
        <v>14286</v>
      </c>
      <c r="K1243" s="190">
        <v>99.795060000000007</v>
      </c>
      <c r="L1243" s="190" t="s">
        <v>14287</v>
      </c>
      <c r="M1243" s="191">
        <v>252</v>
      </c>
      <c r="N1243" s="207">
        <v>45398.625</v>
      </c>
    </row>
    <row r="1244" spans="1:14" ht="20.25" customHeight="1">
      <c r="A1244" s="191">
        <v>178</v>
      </c>
      <c r="B1244" s="190" t="s">
        <v>11274</v>
      </c>
      <c r="C1244" s="190" t="s">
        <v>11275</v>
      </c>
      <c r="D1244" s="190" t="s">
        <v>11276</v>
      </c>
      <c r="E1244" s="190" t="s">
        <v>5709</v>
      </c>
      <c r="F1244" s="206">
        <v>497530000</v>
      </c>
      <c r="G1244" s="190" t="s">
        <v>343</v>
      </c>
      <c r="H1244" s="205" t="s">
        <v>14288</v>
      </c>
      <c r="I1244" s="190">
        <v>99.926000000000002</v>
      </c>
      <c r="J1244" s="205" t="s">
        <v>14289</v>
      </c>
      <c r="K1244" s="190">
        <v>99.927899999999994</v>
      </c>
      <c r="L1244" s="190" t="s">
        <v>13519</v>
      </c>
      <c r="M1244" s="191">
        <v>345</v>
      </c>
      <c r="N1244" s="207">
        <v>45398.625</v>
      </c>
    </row>
    <row r="1245" spans="1:14" ht="20.25" customHeight="1">
      <c r="A1245" s="191">
        <v>177</v>
      </c>
      <c r="B1245" s="190" t="s">
        <v>11241</v>
      </c>
      <c r="C1245" s="190" t="s">
        <v>14290</v>
      </c>
      <c r="D1245" s="190" t="s">
        <v>6683</v>
      </c>
      <c r="E1245" s="190" t="s">
        <v>5709</v>
      </c>
      <c r="F1245" s="206">
        <v>300000000</v>
      </c>
      <c r="G1245" s="190" t="s">
        <v>501</v>
      </c>
      <c r="H1245" s="205" t="s">
        <v>14291</v>
      </c>
      <c r="I1245" s="190">
        <v>100.879</v>
      </c>
      <c r="J1245" s="205" t="s">
        <v>14292</v>
      </c>
      <c r="K1245" s="190">
        <v>100.88234</v>
      </c>
      <c r="L1245" s="190" t="s">
        <v>3275</v>
      </c>
      <c r="M1245" s="191">
        <v>704</v>
      </c>
      <c r="N1245" s="207">
        <v>45397.458333333328</v>
      </c>
    </row>
    <row r="1246" spans="1:14" ht="20.25" customHeight="1">
      <c r="A1246" s="191">
        <v>176</v>
      </c>
      <c r="B1246" s="190" t="s">
        <v>11247</v>
      </c>
      <c r="C1246" s="190" t="s">
        <v>9413</v>
      </c>
      <c r="D1246" s="190" t="s">
        <v>5713</v>
      </c>
      <c r="E1246" s="190" t="s">
        <v>5709</v>
      </c>
      <c r="F1246" s="206">
        <v>2357297000</v>
      </c>
      <c r="G1246" s="190" t="s">
        <v>5714</v>
      </c>
      <c r="H1246" s="205" t="s">
        <v>14293</v>
      </c>
      <c r="I1246" s="190">
        <v>100.14825</v>
      </c>
      <c r="J1246" s="205" t="s">
        <v>14294</v>
      </c>
      <c r="K1246" s="190">
        <v>100.152</v>
      </c>
      <c r="L1246" s="190" t="s">
        <v>5019</v>
      </c>
      <c r="M1246" s="191">
        <v>810</v>
      </c>
      <c r="N1246" s="207">
        <v>45394.458333333328</v>
      </c>
    </row>
    <row r="1247" spans="1:14" ht="20.25" customHeight="1">
      <c r="A1247" s="191">
        <v>175</v>
      </c>
      <c r="B1247" s="190" t="s">
        <v>11234</v>
      </c>
      <c r="C1247" s="190" t="s">
        <v>11235</v>
      </c>
      <c r="D1247" s="190" t="s">
        <v>5728</v>
      </c>
      <c r="E1247" s="190" t="s">
        <v>5709</v>
      </c>
      <c r="F1247" s="206">
        <v>464800000</v>
      </c>
      <c r="G1247" s="190" t="s">
        <v>464</v>
      </c>
      <c r="H1247" s="205" t="s">
        <v>14295</v>
      </c>
      <c r="I1247" s="190">
        <v>99.327010000000001</v>
      </c>
      <c r="J1247" s="205" t="s">
        <v>14296</v>
      </c>
      <c r="K1247" s="190">
        <v>99.328410000000005</v>
      </c>
      <c r="L1247" s="190" t="s">
        <v>14297</v>
      </c>
      <c r="M1247" s="191" t="s">
        <v>14298</v>
      </c>
      <c r="N1247" s="207">
        <v>45393.458333333328</v>
      </c>
    </row>
    <row r="1248" spans="1:14" ht="20.25" customHeight="1">
      <c r="A1248" s="191">
        <v>174</v>
      </c>
      <c r="B1248" s="190" t="s">
        <v>11233</v>
      </c>
      <c r="C1248" s="190" t="s">
        <v>9435</v>
      </c>
      <c r="D1248" s="190" t="s">
        <v>9436</v>
      </c>
      <c r="E1248" s="190" t="s">
        <v>5711</v>
      </c>
      <c r="F1248" s="206">
        <v>1868727000</v>
      </c>
      <c r="G1248" s="190" t="s">
        <v>5714</v>
      </c>
      <c r="H1248" s="205" t="s">
        <v>14299</v>
      </c>
      <c r="I1248" s="190">
        <v>99.888249999999999</v>
      </c>
      <c r="J1248" s="205" t="s">
        <v>14300</v>
      </c>
      <c r="K1248" s="190">
        <v>99.888779999999997</v>
      </c>
      <c r="L1248" s="190" t="s">
        <v>14301</v>
      </c>
      <c r="M1248" s="191">
        <v>664</v>
      </c>
      <c r="N1248" s="207">
        <v>45391.625</v>
      </c>
    </row>
    <row r="1249" spans="1:14" ht="20.25" customHeight="1">
      <c r="A1249" s="191">
        <v>173</v>
      </c>
      <c r="B1249" s="190" t="s">
        <v>11215</v>
      </c>
      <c r="C1249" s="190" t="s">
        <v>11216</v>
      </c>
      <c r="D1249" s="190" t="s">
        <v>5713</v>
      </c>
      <c r="E1249" s="190" t="s">
        <v>5709</v>
      </c>
      <c r="F1249" s="206">
        <v>310659000</v>
      </c>
      <c r="G1249" s="190" t="s">
        <v>388</v>
      </c>
      <c r="H1249" s="205" t="s">
        <v>14302</v>
      </c>
      <c r="I1249" s="190">
        <v>99.414010000000005</v>
      </c>
      <c r="J1249" s="205" t="s">
        <v>14303</v>
      </c>
      <c r="K1249" s="190">
        <v>99.416619999999995</v>
      </c>
      <c r="L1249" s="190" t="s">
        <v>14304</v>
      </c>
      <c r="M1249" s="191">
        <v>863</v>
      </c>
      <c r="N1249" s="207">
        <v>45391.458333333328</v>
      </c>
    </row>
    <row r="1250" spans="1:14" ht="20.25" customHeight="1">
      <c r="A1250" s="191">
        <v>172</v>
      </c>
      <c r="B1250" s="190" t="s">
        <v>11222</v>
      </c>
      <c r="C1250" s="190" t="s">
        <v>11208</v>
      </c>
      <c r="D1250" s="190" t="s">
        <v>5745</v>
      </c>
      <c r="E1250" s="190" t="s">
        <v>5709</v>
      </c>
      <c r="F1250" s="206">
        <v>611332000</v>
      </c>
      <c r="G1250" s="190" t="s">
        <v>319</v>
      </c>
      <c r="H1250" s="205" t="s">
        <v>14305</v>
      </c>
      <c r="I1250" s="190">
        <v>100.557</v>
      </c>
      <c r="J1250" s="205" t="s">
        <v>14306</v>
      </c>
      <c r="K1250" s="190">
        <v>100.5603</v>
      </c>
      <c r="L1250" s="190" t="s">
        <v>14307</v>
      </c>
      <c r="M1250" s="191">
        <v>558</v>
      </c>
      <c r="N1250" s="207">
        <v>45391.458333333328</v>
      </c>
    </row>
    <row r="1251" spans="1:14" ht="20.25" customHeight="1">
      <c r="A1251" s="191">
        <v>171</v>
      </c>
      <c r="B1251" s="190" t="s">
        <v>11219</v>
      </c>
      <c r="C1251" s="190" t="s">
        <v>11220</v>
      </c>
      <c r="D1251" s="190" t="s">
        <v>5745</v>
      </c>
      <c r="E1251" s="190" t="s">
        <v>5709</v>
      </c>
      <c r="F1251" s="206">
        <v>478937000</v>
      </c>
      <c r="G1251" s="190" t="s">
        <v>319</v>
      </c>
      <c r="H1251" s="205" t="s">
        <v>14308</v>
      </c>
      <c r="I1251" s="190">
        <v>99.205759999999998</v>
      </c>
      <c r="J1251" s="205" t="s">
        <v>14309</v>
      </c>
      <c r="K1251" s="190">
        <v>99.215450000000004</v>
      </c>
      <c r="L1251" s="190" t="s">
        <v>14310</v>
      </c>
      <c r="M1251" s="191">
        <v>581</v>
      </c>
      <c r="N1251" s="207">
        <v>45391.458333333328</v>
      </c>
    </row>
    <row r="1252" spans="1:14" ht="20.25" customHeight="1">
      <c r="A1252" s="191">
        <v>170</v>
      </c>
      <c r="B1252" s="190" t="s">
        <v>14311</v>
      </c>
      <c r="C1252" s="190" t="s">
        <v>14312</v>
      </c>
      <c r="D1252" s="190" t="s">
        <v>5713</v>
      </c>
      <c r="E1252" s="190" t="s">
        <v>5709</v>
      </c>
      <c r="F1252" s="206">
        <v>295633000</v>
      </c>
      <c r="G1252" s="190" t="s">
        <v>414</v>
      </c>
      <c r="H1252" s="205" t="s">
        <v>14313</v>
      </c>
      <c r="I1252" s="190">
        <v>100.87551000000001</v>
      </c>
      <c r="J1252" s="205" t="s">
        <v>14314</v>
      </c>
      <c r="K1252" s="190">
        <v>100.87591999999999</v>
      </c>
      <c r="L1252" s="190" t="s">
        <v>2032</v>
      </c>
      <c r="M1252" s="191">
        <v>699</v>
      </c>
      <c r="N1252" s="207">
        <v>45390.458333333328</v>
      </c>
    </row>
    <row r="1253" spans="1:14" ht="20.25" customHeight="1">
      <c r="A1253" s="191">
        <v>169</v>
      </c>
      <c r="B1253" s="190" t="s">
        <v>14315</v>
      </c>
      <c r="C1253" s="190" t="s">
        <v>14316</v>
      </c>
      <c r="D1253" s="190" t="s">
        <v>8021</v>
      </c>
      <c r="E1253" s="190" t="s">
        <v>5733</v>
      </c>
      <c r="F1253" s="206">
        <v>362870000</v>
      </c>
      <c r="G1253" s="190" t="s">
        <v>11365</v>
      </c>
      <c r="H1253" s="205" t="s">
        <v>14317</v>
      </c>
      <c r="I1253" s="190">
        <v>99.861009999999993</v>
      </c>
      <c r="J1253" s="205" t="s">
        <v>14318</v>
      </c>
      <c r="K1253" s="190">
        <v>99.86157</v>
      </c>
      <c r="L1253" s="190" t="s">
        <v>14319</v>
      </c>
      <c r="M1253" s="191" t="s">
        <v>14320</v>
      </c>
      <c r="N1253" s="207">
        <v>45387.625</v>
      </c>
    </row>
    <row r="1254" spans="1:14" ht="20.25" customHeight="1">
      <c r="A1254" s="191">
        <v>168</v>
      </c>
      <c r="B1254" s="190" t="s">
        <v>14321</v>
      </c>
      <c r="C1254" s="190" t="s">
        <v>14322</v>
      </c>
      <c r="D1254" s="190" t="s">
        <v>5774</v>
      </c>
      <c r="E1254" s="190" t="s">
        <v>5709</v>
      </c>
      <c r="F1254" s="206">
        <v>195259000</v>
      </c>
      <c r="G1254" s="190" t="s">
        <v>373</v>
      </c>
      <c r="H1254" s="205" t="s">
        <v>14323</v>
      </c>
      <c r="I1254" s="190">
        <v>100.63276999999999</v>
      </c>
      <c r="J1254" s="205" t="s">
        <v>14324</v>
      </c>
      <c r="K1254" s="190">
        <v>100.63287</v>
      </c>
      <c r="L1254" s="190" t="s">
        <v>1833</v>
      </c>
      <c r="M1254" s="191">
        <v>717</v>
      </c>
      <c r="N1254" s="207">
        <v>45387.458333333328</v>
      </c>
    </row>
    <row r="1255" spans="1:14" ht="20.25" customHeight="1">
      <c r="A1255" s="191">
        <v>167</v>
      </c>
      <c r="B1255" s="190" t="s">
        <v>9452</v>
      </c>
      <c r="C1255" s="190" t="s">
        <v>5495</v>
      </c>
      <c r="D1255" s="190" t="s">
        <v>5713</v>
      </c>
      <c r="E1255" s="190" t="s">
        <v>5709</v>
      </c>
      <c r="F1255" s="206">
        <v>3186080000</v>
      </c>
      <c r="G1255" s="190" t="s">
        <v>5497</v>
      </c>
      <c r="H1255" s="205" t="s">
        <v>14325</v>
      </c>
      <c r="I1255" s="190">
        <v>100.4425</v>
      </c>
      <c r="J1255" s="205" t="s">
        <v>14326</v>
      </c>
      <c r="K1255" s="190">
        <v>100.44789</v>
      </c>
      <c r="L1255" s="190" t="s">
        <v>3504</v>
      </c>
      <c r="M1255" s="191">
        <v>769</v>
      </c>
      <c r="N1255" s="207">
        <v>45387.416666666672</v>
      </c>
    </row>
    <row r="1256" spans="1:14" ht="20.25" customHeight="1">
      <c r="A1256" s="191">
        <v>166</v>
      </c>
      <c r="B1256" s="190" t="s">
        <v>14327</v>
      </c>
      <c r="C1256" s="190" t="s">
        <v>11192</v>
      </c>
      <c r="D1256" s="190" t="s">
        <v>5713</v>
      </c>
      <c r="E1256" s="190" t="s">
        <v>5709</v>
      </c>
      <c r="F1256" s="206">
        <v>802738000</v>
      </c>
      <c r="G1256" s="190" t="s">
        <v>11194</v>
      </c>
      <c r="H1256" s="205" t="s">
        <v>14328</v>
      </c>
      <c r="I1256" s="190">
        <v>100.26475000000001</v>
      </c>
      <c r="J1256" s="205" t="s">
        <v>14329</v>
      </c>
      <c r="K1256" s="190">
        <v>100.26488000000001</v>
      </c>
      <c r="L1256" s="190" t="s">
        <v>5590</v>
      </c>
      <c r="M1256" s="191">
        <v>885</v>
      </c>
      <c r="N1256" s="207">
        <v>45386.625</v>
      </c>
    </row>
    <row r="1257" spans="1:14" ht="20.25" customHeight="1">
      <c r="A1257" s="191">
        <v>165</v>
      </c>
      <c r="B1257" s="190" t="s">
        <v>14330</v>
      </c>
      <c r="C1257" s="190" t="s">
        <v>14331</v>
      </c>
      <c r="D1257" s="190" t="s">
        <v>5728</v>
      </c>
      <c r="E1257" s="190" t="s">
        <v>5709</v>
      </c>
      <c r="F1257" s="206">
        <v>445183000</v>
      </c>
      <c r="G1257" s="190" t="s">
        <v>367</v>
      </c>
      <c r="H1257" s="205" t="s">
        <v>14332</v>
      </c>
      <c r="I1257" s="190">
        <v>98.618510000000001</v>
      </c>
      <c r="J1257" s="205" t="s">
        <v>14333</v>
      </c>
      <c r="K1257" s="190">
        <v>98.618700000000004</v>
      </c>
      <c r="L1257" s="190" t="s">
        <v>8556</v>
      </c>
      <c r="M1257" s="191" t="s">
        <v>14334</v>
      </c>
      <c r="N1257" s="207">
        <v>45386.458333333328</v>
      </c>
    </row>
    <row r="1258" spans="1:14" ht="20.25" customHeight="1">
      <c r="A1258" s="191">
        <v>164</v>
      </c>
      <c r="B1258" s="190" t="s">
        <v>14335</v>
      </c>
      <c r="C1258" s="190" t="s">
        <v>14336</v>
      </c>
      <c r="D1258" s="190" t="s">
        <v>5844</v>
      </c>
      <c r="E1258" s="190" t="s">
        <v>5709</v>
      </c>
      <c r="F1258" s="206">
        <v>84661000</v>
      </c>
      <c r="G1258" s="190" t="s">
        <v>420</v>
      </c>
      <c r="H1258" s="205" t="s">
        <v>14337</v>
      </c>
      <c r="I1258" s="190">
        <v>99.742019999999997</v>
      </c>
      <c r="J1258" s="205" t="s">
        <v>14338</v>
      </c>
      <c r="K1258" s="190">
        <v>99.742680000000007</v>
      </c>
      <c r="L1258" s="190" t="s">
        <v>14339</v>
      </c>
      <c r="M1258" s="191">
        <v>461</v>
      </c>
      <c r="N1258" s="207">
        <v>45385.458333333328</v>
      </c>
    </row>
    <row r="1259" spans="1:14" ht="20.25" customHeight="1">
      <c r="A1259" s="191">
        <v>163</v>
      </c>
      <c r="B1259" s="190" t="s">
        <v>9405</v>
      </c>
      <c r="C1259" s="190" t="s">
        <v>9406</v>
      </c>
      <c r="D1259" s="190" t="s">
        <v>5728</v>
      </c>
      <c r="E1259" s="190" t="s">
        <v>5709</v>
      </c>
      <c r="F1259" s="206">
        <v>822461000</v>
      </c>
      <c r="G1259" s="190" t="s">
        <v>464</v>
      </c>
      <c r="H1259" s="205" t="s">
        <v>14340</v>
      </c>
      <c r="I1259" s="190">
        <v>98.661760000000001</v>
      </c>
      <c r="J1259" s="205" t="s">
        <v>14341</v>
      </c>
      <c r="K1259" s="190">
        <v>98.664100000000005</v>
      </c>
      <c r="L1259" s="190" t="s">
        <v>1432</v>
      </c>
      <c r="M1259" s="191" t="s">
        <v>14342</v>
      </c>
      <c r="N1259" s="207">
        <v>45385.458333333328</v>
      </c>
    </row>
    <row r="1260" spans="1:14" ht="20.25" customHeight="1">
      <c r="A1260" s="191">
        <v>162</v>
      </c>
      <c r="B1260" s="190" t="s">
        <v>14343</v>
      </c>
      <c r="C1260" s="190" t="s">
        <v>14344</v>
      </c>
      <c r="D1260" s="190" t="s">
        <v>7334</v>
      </c>
      <c r="E1260" s="190" t="s">
        <v>5709</v>
      </c>
      <c r="F1260" s="206">
        <v>439671000</v>
      </c>
      <c r="G1260" s="190" t="s">
        <v>330</v>
      </c>
      <c r="H1260" s="205" t="s">
        <v>14345</v>
      </c>
      <c r="I1260" s="190">
        <v>100.178</v>
      </c>
      <c r="J1260" s="205" t="s">
        <v>14346</v>
      </c>
      <c r="K1260" s="190">
        <v>100.17838999999999</v>
      </c>
      <c r="L1260" s="190" t="s">
        <v>2977</v>
      </c>
      <c r="M1260" s="191">
        <v>593</v>
      </c>
      <c r="N1260" s="207">
        <v>45385.458333333328</v>
      </c>
    </row>
    <row r="1261" spans="1:14" ht="20.25" customHeight="1">
      <c r="A1261" s="191">
        <v>161</v>
      </c>
      <c r="B1261" s="190" t="s">
        <v>9423</v>
      </c>
      <c r="C1261" s="190" t="s">
        <v>9424</v>
      </c>
      <c r="D1261" s="190" t="s">
        <v>5831</v>
      </c>
      <c r="E1261" s="190" t="s">
        <v>5709</v>
      </c>
      <c r="F1261" s="206">
        <v>585104300</v>
      </c>
      <c r="G1261" s="190" t="s">
        <v>5736</v>
      </c>
      <c r="H1261" s="205" t="s">
        <v>14347</v>
      </c>
      <c r="I1261" s="190">
        <v>98.840789999999998</v>
      </c>
      <c r="J1261" s="205" t="s">
        <v>14348</v>
      </c>
      <c r="K1261" s="190">
        <v>98.863870000000006</v>
      </c>
      <c r="L1261" s="190" t="s">
        <v>14349</v>
      </c>
      <c r="M1261" s="191">
        <v>456</v>
      </c>
      <c r="N1261" s="207">
        <v>45384.583333333328</v>
      </c>
    </row>
    <row r="1262" spans="1:14" ht="20.25" customHeight="1">
      <c r="A1262" s="191">
        <v>160</v>
      </c>
      <c r="B1262" s="190" t="s">
        <v>14350</v>
      </c>
      <c r="C1262" s="190" t="s">
        <v>14351</v>
      </c>
      <c r="D1262" s="190" t="s">
        <v>5844</v>
      </c>
      <c r="E1262" s="190" t="s">
        <v>5709</v>
      </c>
      <c r="F1262" s="206">
        <v>162888000</v>
      </c>
      <c r="G1262" s="190" t="s">
        <v>5715</v>
      </c>
      <c r="H1262" s="205" t="s">
        <v>14352</v>
      </c>
      <c r="I1262" s="190">
        <v>99.96078</v>
      </c>
      <c r="J1262" s="205" t="s">
        <v>14353</v>
      </c>
      <c r="K1262" s="190">
        <v>99.961349999999996</v>
      </c>
      <c r="L1262" s="190" t="s">
        <v>14354</v>
      </c>
      <c r="M1262" s="191">
        <v>760</v>
      </c>
      <c r="N1262" s="207">
        <v>45384.458333333328</v>
      </c>
    </row>
    <row r="1263" spans="1:14" ht="20.25" customHeight="1">
      <c r="A1263" s="191">
        <v>159</v>
      </c>
      <c r="B1263" s="190" t="s">
        <v>14355</v>
      </c>
      <c r="C1263" s="190" t="s">
        <v>14356</v>
      </c>
      <c r="D1263" s="190" t="s">
        <v>5713</v>
      </c>
      <c r="E1263" s="190" t="s">
        <v>5709</v>
      </c>
      <c r="F1263" s="206">
        <v>160050000</v>
      </c>
      <c r="G1263" s="190" t="s">
        <v>332</v>
      </c>
      <c r="H1263" s="205" t="s">
        <v>14357</v>
      </c>
      <c r="I1263" s="190">
        <v>99.211039999999997</v>
      </c>
      <c r="J1263" s="205" t="s">
        <v>14358</v>
      </c>
      <c r="K1263" s="190">
        <v>99.214200000000005</v>
      </c>
      <c r="L1263" s="190" t="s">
        <v>14243</v>
      </c>
      <c r="M1263" s="191">
        <v>633</v>
      </c>
      <c r="N1263" s="207">
        <v>45384.458333333328</v>
      </c>
    </row>
    <row r="1264" spans="1:14" ht="20.25" customHeight="1">
      <c r="A1264" s="191">
        <v>158</v>
      </c>
      <c r="B1264" s="190" t="s">
        <v>14359</v>
      </c>
      <c r="C1264" s="190" t="s">
        <v>14360</v>
      </c>
      <c r="D1264" s="190" t="s">
        <v>5713</v>
      </c>
      <c r="E1264" s="190" t="s">
        <v>5709</v>
      </c>
      <c r="F1264" s="206">
        <v>207580000</v>
      </c>
      <c r="G1264" s="190" t="s">
        <v>332</v>
      </c>
      <c r="H1264" s="205" t="s">
        <v>14361</v>
      </c>
      <c r="I1264" s="190">
        <v>101.06277</v>
      </c>
      <c r="J1264" s="205" t="s">
        <v>14362</v>
      </c>
      <c r="K1264" s="190">
        <v>101.06805</v>
      </c>
      <c r="L1264" s="190" t="s">
        <v>1556</v>
      </c>
      <c r="M1264" s="191">
        <v>670</v>
      </c>
      <c r="N1264" s="207">
        <v>45384.458333333328</v>
      </c>
    </row>
    <row r="1265" spans="1:14" ht="20.25" customHeight="1">
      <c r="A1265" s="191">
        <v>157</v>
      </c>
      <c r="B1265" s="190" t="s">
        <v>14363</v>
      </c>
      <c r="C1265" s="190" t="s">
        <v>14364</v>
      </c>
      <c r="D1265" s="190" t="s">
        <v>5713</v>
      </c>
      <c r="E1265" s="190" t="s">
        <v>5709</v>
      </c>
      <c r="F1265" s="206">
        <v>240560000</v>
      </c>
      <c r="G1265" s="190" t="s">
        <v>332</v>
      </c>
      <c r="H1265" s="205" t="s">
        <v>14365</v>
      </c>
      <c r="I1265" s="190">
        <v>100.22002000000001</v>
      </c>
      <c r="J1265" s="205" t="s">
        <v>14366</v>
      </c>
      <c r="K1265" s="190">
        <v>100.22175</v>
      </c>
      <c r="L1265" s="190" t="s">
        <v>1230</v>
      </c>
      <c r="M1265" s="191">
        <v>700</v>
      </c>
      <c r="N1265" s="207">
        <v>45383.458333333328</v>
      </c>
    </row>
    <row r="1266" spans="1:14" ht="20.25" customHeight="1">
      <c r="A1266" s="191">
        <v>156</v>
      </c>
      <c r="B1266" s="190" t="s">
        <v>14367</v>
      </c>
      <c r="C1266" s="190" t="s">
        <v>14368</v>
      </c>
      <c r="D1266" s="190" t="s">
        <v>5713</v>
      </c>
      <c r="E1266" s="190" t="s">
        <v>5709</v>
      </c>
      <c r="F1266" s="206">
        <v>236680000</v>
      </c>
      <c r="G1266" s="190" t="s">
        <v>332</v>
      </c>
      <c r="H1266" s="205" t="s">
        <v>14369</v>
      </c>
      <c r="I1266" s="190">
        <v>100.85726</v>
      </c>
      <c r="J1266" s="205" t="s">
        <v>14370</v>
      </c>
      <c r="K1266" s="190">
        <v>100.85826</v>
      </c>
      <c r="L1266" s="190" t="s">
        <v>2834</v>
      </c>
      <c r="M1266" s="191">
        <v>700</v>
      </c>
      <c r="N1266" s="207">
        <v>45383.458333333328</v>
      </c>
    </row>
    <row r="1267" spans="1:14" ht="20.25" customHeight="1">
      <c r="A1267" s="191">
        <v>155</v>
      </c>
      <c r="B1267" s="190" t="s">
        <v>9440</v>
      </c>
      <c r="C1267" s="190" t="s">
        <v>5486</v>
      </c>
      <c r="D1267" s="190" t="s">
        <v>7334</v>
      </c>
      <c r="E1267" s="190" t="s">
        <v>5709</v>
      </c>
      <c r="F1267" s="206">
        <v>877915400</v>
      </c>
      <c r="G1267" s="190" t="s">
        <v>330</v>
      </c>
      <c r="H1267" s="205" t="s">
        <v>14371</v>
      </c>
      <c r="I1267" s="190">
        <v>100.88575</v>
      </c>
      <c r="J1267" s="205" t="s">
        <v>14372</v>
      </c>
      <c r="K1267" s="190">
        <v>100.88796000000001</v>
      </c>
      <c r="L1267" s="190" t="s">
        <v>1587</v>
      </c>
      <c r="M1267" s="191">
        <v>612</v>
      </c>
      <c r="N1267" s="207">
        <v>45383.458333333328</v>
      </c>
    </row>
    <row r="1268" spans="1:14" ht="20.25" customHeight="1">
      <c r="A1268" s="191">
        <v>154</v>
      </c>
      <c r="B1268" s="190" t="s">
        <v>14373</v>
      </c>
      <c r="C1268" s="190" t="s">
        <v>14374</v>
      </c>
      <c r="D1268" s="190" t="s">
        <v>14375</v>
      </c>
      <c r="E1268" s="190" t="s">
        <v>5709</v>
      </c>
      <c r="F1268" s="206">
        <v>75890000</v>
      </c>
      <c r="G1268" s="190" t="s">
        <v>456</v>
      </c>
      <c r="H1268" s="205" t="s">
        <v>14376</v>
      </c>
      <c r="I1268" s="190">
        <v>101.31407</v>
      </c>
      <c r="J1268" s="205" t="s">
        <v>14377</v>
      </c>
      <c r="K1268" s="190">
        <v>102.20661</v>
      </c>
      <c r="L1268" s="190" t="s">
        <v>1792</v>
      </c>
      <c r="M1268" s="191">
        <v>167</v>
      </c>
      <c r="N1268" s="207">
        <v>45380.458333333328</v>
      </c>
    </row>
    <row r="1269" spans="1:14" ht="20.25" customHeight="1">
      <c r="A1269" s="191">
        <v>153</v>
      </c>
      <c r="B1269" s="190" t="s">
        <v>14378</v>
      </c>
      <c r="C1269" s="190" t="s">
        <v>14379</v>
      </c>
      <c r="D1269" s="190" t="s">
        <v>14375</v>
      </c>
      <c r="E1269" s="190" t="s">
        <v>5709</v>
      </c>
      <c r="F1269" s="206">
        <v>66370000</v>
      </c>
      <c r="G1269" s="190" t="s">
        <v>456</v>
      </c>
      <c r="H1269" s="205" t="s">
        <v>14380</v>
      </c>
      <c r="I1269" s="190">
        <v>98.135599999999997</v>
      </c>
      <c r="J1269" s="205" t="s">
        <v>14381</v>
      </c>
      <c r="K1269" s="190">
        <v>98.459500000000006</v>
      </c>
      <c r="L1269" s="190" t="s">
        <v>14382</v>
      </c>
      <c r="M1269" s="191">
        <v>163</v>
      </c>
      <c r="N1269" s="207">
        <v>45380.458333333328</v>
      </c>
    </row>
    <row r="1270" spans="1:14" ht="20.25" customHeight="1">
      <c r="A1270" s="191">
        <v>152</v>
      </c>
      <c r="B1270" s="190" t="s">
        <v>14383</v>
      </c>
      <c r="C1270" s="190" t="s">
        <v>14384</v>
      </c>
      <c r="D1270" s="190" t="s">
        <v>5728</v>
      </c>
      <c r="E1270" s="190" t="s">
        <v>5709</v>
      </c>
      <c r="F1270" s="206">
        <v>456747060</v>
      </c>
      <c r="G1270" s="190" t="s">
        <v>14385</v>
      </c>
      <c r="H1270" s="205" t="s">
        <v>14386</v>
      </c>
      <c r="I1270" s="190">
        <v>99.098320000000001</v>
      </c>
      <c r="J1270" s="205" t="s">
        <v>14387</v>
      </c>
      <c r="K1270" s="190">
        <v>99.111859999999993</v>
      </c>
      <c r="L1270" s="190" t="s">
        <v>1816</v>
      </c>
      <c r="M1270" s="191">
        <v>746</v>
      </c>
      <c r="N1270" s="207">
        <v>45379.625</v>
      </c>
    </row>
    <row r="1271" spans="1:14" ht="20.25" customHeight="1">
      <c r="A1271" s="191">
        <v>151</v>
      </c>
      <c r="B1271" s="190" t="s">
        <v>9450</v>
      </c>
      <c r="C1271" s="190" t="s">
        <v>5490</v>
      </c>
      <c r="D1271" s="190" t="s">
        <v>5774</v>
      </c>
      <c r="E1271" s="190" t="s">
        <v>5709</v>
      </c>
      <c r="F1271" s="206">
        <v>948654000</v>
      </c>
      <c r="G1271" s="190" t="s">
        <v>5714</v>
      </c>
      <c r="H1271" s="205" t="s">
        <v>14388</v>
      </c>
      <c r="I1271" s="190">
        <v>101.17775</v>
      </c>
      <c r="J1271" s="205" t="s">
        <v>14389</v>
      </c>
      <c r="K1271" s="190">
        <v>101.22369</v>
      </c>
      <c r="L1271" s="190" t="s">
        <v>3798</v>
      </c>
      <c r="M1271" s="191">
        <v>892</v>
      </c>
      <c r="N1271" s="207">
        <v>45379.625</v>
      </c>
    </row>
    <row r="1272" spans="1:14" ht="20.25" customHeight="1">
      <c r="A1272" s="191">
        <v>150</v>
      </c>
      <c r="B1272" s="190" t="s">
        <v>5707</v>
      </c>
      <c r="C1272" s="190" t="s">
        <v>5482</v>
      </c>
      <c r="D1272" s="190" t="s">
        <v>5708</v>
      </c>
      <c r="E1272" s="190" t="s">
        <v>5709</v>
      </c>
      <c r="F1272" s="206">
        <v>1392300000</v>
      </c>
      <c r="G1272" s="190" t="s">
        <v>384</v>
      </c>
      <c r="H1272" s="205" t="s">
        <v>14390</v>
      </c>
      <c r="I1272" s="190">
        <v>99.563999999999993</v>
      </c>
      <c r="J1272" s="205" t="s">
        <v>14391</v>
      </c>
      <c r="K1272" s="190">
        <v>99.565790000000007</v>
      </c>
      <c r="L1272" s="190" t="s">
        <v>5710</v>
      </c>
      <c r="M1272" s="191">
        <v>845</v>
      </c>
      <c r="N1272" s="207">
        <v>45379.458333333328</v>
      </c>
    </row>
    <row r="1273" spans="1:14" ht="20.25" customHeight="1">
      <c r="A1273" s="191">
        <v>149</v>
      </c>
      <c r="B1273" s="190" t="s">
        <v>5712</v>
      </c>
      <c r="C1273" s="190" t="s">
        <v>5375</v>
      </c>
      <c r="D1273" s="190" t="s">
        <v>5713</v>
      </c>
      <c r="E1273" s="190" t="s">
        <v>5709</v>
      </c>
      <c r="F1273" s="206">
        <v>570258000</v>
      </c>
      <c r="G1273" s="190" t="s">
        <v>507</v>
      </c>
      <c r="H1273" s="205" t="s">
        <v>14392</v>
      </c>
      <c r="I1273" s="190">
        <v>100.32975</v>
      </c>
      <c r="J1273" s="205" t="s">
        <v>14393</v>
      </c>
      <c r="K1273" s="190">
        <v>100.33435</v>
      </c>
      <c r="L1273" s="190" t="s">
        <v>2742</v>
      </c>
      <c r="M1273" s="191">
        <v>900</v>
      </c>
      <c r="N1273" s="207">
        <v>45377.625</v>
      </c>
    </row>
    <row r="1274" spans="1:14" ht="20.25" customHeight="1">
      <c r="A1274" s="191">
        <v>148</v>
      </c>
      <c r="B1274" s="190" t="s">
        <v>5716</v>
      </c>
      <c r="C1274" s="190" t="s">
        <v>5717</v>
      </c>
      <c r="D1274" s="190" t="s">
        <v>5718</v>
      </c>
      <c r="E1274" s="190" t="s">
        <v>5709</v>
      </c>
      <c r="F1274" s="206">
        <v>672997050</v>
      </c>
      <c r="G1274" s="190" t="s">
        <v>5719</v>
      </c>
      <c r="H1274" s="205" t="s">
        <v>14394</v>
      </c>
      <c r="I1274" s="190">
        <v>100.11621</v>
      </c>
      <c r="J1274" s="205" t="s">
        <v>14395</v>
      </c>
      <c r="K1274" s="190">
        <v>100.1168</v>
      </c>
      <c r="L1274" s="190" t="s">
        <v>5720</v>
      </c>
      <c r="M1274" s="191">
        <v>674</v>
      </c>
      <c r="N1274" s="207">
        <v>45377.458333333328</v>
      </c>
    </row>
    <row r="1275" spans="1:14" ht="20.25" customHeight="1">
      <c r="A1275" s="191">
        <v>147</v>
      </c>
      <c r="B1275" s="190" t="s">
        <v>5723</v>
      </c>
      <c r="C1275" s="190" t="s">
        <v>5373</v>
      </c>
      <c r="D1275" s="190" t="s">
        <v>5713</v>
      </c>
      <c r="E1275" s="190" t="s">
        <v>5709</v>
      </c>
      <c r="F1275" s="206">
        <v>1002653000</v>
      </c>
      <c r="G1275" s="190" t="s">
        <v>5714</v>
      </c>
      <c r="H1275" s="205" t="s">
        <v>14396</v>
      </c>
      <c r="I1275" s="190">
        <v>100.34725</v>
      </c>
      <c r="J1275" s="205" t="s">
        <v>14397</v>
      </c>
      <c r="K1275" s="190">
        <v>100.35209</v>
      </c>
      <c r="L1275" s="190" t="s">
        <v>2947</v>
      </c>
      <c r="M1275" s="191">
        <v>897</v>
      </c>
      <c r="N1275" s="207">
        <v>45373.625</v>
      </c>
    </row>
    <row r="1276" spans="1:14" ht="20.25" customHeight="1">
      <c r="A1276" s="191">
        <v>146</v>
      </c>
      <c r="B1276" s="190" t="s">
        <v>5724</v>
      </c>
      <c r="C1276" s="190" t="s">
        <v>5537</v>
      </c>
      <c r="D1276" s="190" t="s">
        <v>5725</v>
      </c>
      <c r="E1276" s="190" t="s">
        <v>5709</v>
      </c>
      <c r="F1276" s="206">
        <v>1071250000</v>
      </c>
      <c r="G1276" s="190" t="s">
        <v>466</v>
      </c>
      <c r="H1276" s="205" t="s">
        <v>14398</v>
      </c>
      <c r="I1276" s="190">
        <v>99.614500000000007</v>
      </c>
      <c r="J1276" s="205" t="s">
        <v>14399</v>
      </c>
      <c r="K1276" s="190">
        <v>99.615489999999994</v>
      </c>
      <c r="L1276" s="190" t="s">
        <v>1248</v>
      </c>
      <c r="M1276" s="191">
        <v>886</v>
      </c>
      <c r="N1276" s="207">
        <v>45373.458333333328</v>
      </c>
    </row>
    <row r="1277" spans="1:14" ht="20.25" customHeight="1">
      <c r="A1277" s="191">
        <v>145</v>
      </c>
      <c r="B1277" s="190" t="s">
        <v>14400</v>
      </c>
      <c r="C1277" s="190" t="s">
        <v>14401</v>
      </c>
      <c r="D1277" s="190" t="s">
        <v>6268</v>
      </c>
      <c r="E1277" s="190" t="s">
        <v>5709</v>
      </c>
      <c r="F1277" s="206">
        <v>170320000</v>
      </c>
      <c r="G1277" s="190" t="s">
        <v>311</v>
      </c>
      <c r="H1277" s="205" t="s">
        <v>14402</v>
      </c>
      <c r="I1277" s="190">
        <v>99.35127</v>
      </c>
      <c r="J1277" s="205" t="s">
        <v>14403</v>
      </c>
      <c r="K1277" s="190">
        <v>99.361940000000004</v>
      </c>
      <c r="L1277" s="190" t="s">
        <v>5438</v>
      </c>
      <c r="M1277" s="191">
        <v>696</v>
      </c>
      <c r="N1277" s="207">
        <v>45373.458333333328</v>
      </c>
    </row>
    <row r="1278" spans="1:14" ht="20.25" customHeight="1">
      <c r="A1278" s="191">
        <v>144</v>
      </c>
      <c r="B1278" s="190" t="s">
        <v>8600</v>
      </c>
      <c r="C1278" s="190" t="s">
        <v>8601</v>
      </c>
      <c r="D1278" s="190" t="s">
        <v>5713</v>
      </c>
      <c r="E1278" s="190" t="s">
        <v>5709</v>
      </c>
      <c r="F1278" s="206">
        <v>424860000</v>
      </c>
      <c r="G1278" s="190" t="s">
        <v>332</v>
      </c>
      <c r="H1278" s="205" t="s">
        <v>8602</v>
      </c>
      <c r="I1278" s="190">
        <v>98.918999999999997</v>
      </c>
      <c r="J1278" s="205" t="s">
        <v>8603</v>
      </c>
      <c r="K1278" s="190">
        <v>98.921490000000006</v>
      </c>
      <c r="L1278" s="190" t="s">
        <v>2895</v>
      </c>
      <c r="M1278" s="191">
        <v>770</v>
      </c>
      <c r="N1278" s="207">
        <v>45372.458333333328</v>
      </c>
    </row>
    <row r="1279" spans="1:14" ht="20.25" customHeight="1">
      <c r="A1279" s="191">
        <v>143</v>
      </c>
      <c r="B1279" s="190" t="s">
        <v>14404</v>
      </c>
      <c r="C1279" s="190" t="s">
        <v>14405</v>
      </c>
      <c r="D1279" s="190" t="s">
        <v>5713</v>
      </c>
      <c r="E1279" s="190" t="s">
        <v>5709</v>
      </c>
      <c r="F1279" s="206">
        <v>328539000</v>
      </c>
      <c r="G1279" s="190" t="s">
        <v>332</v>
      </c>
      <c r="H1279" s="205" t="s">
        <v>14406</v>
      </c>
      <c r="I1279" s="190">
        <v>99.780760000000001</v>
      </c>
      <c r="J1279" s="205" t="s">
        <v>14407</v>
      </c>
      <c r="K1279" s="190">
        <v>99.781989999999993</v>
      </c>
      <c r="L1279" s="190" t="s">
        <v>1939</v>
      </c>
      <c r="M1279" s="191">
        <v>752</v>
      </c>
      <c r="N1279" s="207">
        <v>45372.458333333328</v>
      </c>
    </row>
    <row r="1280" spans="1:14" ht="20.25" customHeight="1">
      <c r="A1280" s="191">
        <v>142</v>
      </c>
      <c r="B1280" s="190" t="s">
        <v>14408</v>
      </c>
      <c r="C1280" s="190" t="s">
        <v>14409</v>
      </c>
      <c r="D1280" s="190" t="s">
        <v>6683</v>
      </c>
      <c r="E1280" s="190" t="s">
        <v>5709</v>
      </c>
      <c r="F1280" s="206">
        <v>70210000</v>
      </c>
      <c r="G1280" s="190" t="s">
        <v>434</v>
      </c>
      <c r="H1280" s="205" t="s">
        <v>14410</v>
      </c>
      <c r="I1280" s="190">
        <v>98.698539999999994</v>
      </c>
      <c r="J1280" s="205" t="s">
        <v>14411</v>
      </c>
      <c r="K1280" s="190">
        <v>98.734390000000005</v>
      </c>
      <c r="L1280" s="190" t="s">
        <v>14412</v>
      </c>
      <c r="M1280" s="191">
        <v>352</v>
      </c>
      <c r="N1280" s="207">
        <v>45371.625</v>
      </c>
    </row>
    <row r="1281" spans="1:14" ht="20.25" customHeight="1">
      <c r="A1281" s="191">
        <v>141</v>
      </c>
      <c r="B1281" s="190" t="s">
        <v>5727</v>
      </c>
      <c r="C1281" s="190" t="s">
        <v>5393</v>
      </c>
      <c r="D1281" s="190" t="s">
        <v>5728</v>
      </c>
      <c r="E1281" s="190" t="s">
        <v>5709</v>
      </c>
      <c r="F1281" s="206">
        <v>757038000</v>
      </c>
      <c r="G1281" s="190" t="s">
        <v>5714</v>
      </c>
      <c r="H1281" s="205" t="s">
        <v>14413</v>
      </c>
      <c r="I1281" s="190">
        <v>99.725750000000005</v>
      </c>
      <c r="J1281" s="205" t="s">
        <v>14414</v>
      </c>
      <c r="K1281" s="190">
        <v>99.725809999999996</v>
      </c>
      <c r="L1281" s="190" t="s">
        <v>5395</v>
      </c>
      <c r="M1281" s="191" t="s">
        <v>5729</v>
      </c>
      <c r="N1281" s="207">
        <v>45371.625</v>
      </c>
    </row>
    <row r="1282" spans="1:14" ht="20.25" customHeight="1">
      <c r="A1282" s="191">
        <v>140</v>
      </c>
      <c r="B1282" s="190" t="s">
        <v>8604</v>
      </c>
      <c r="C1282" s="190" t="s">
        <v>8605</v>
      </c>
      <c r="D1282" s="190" t="s">
        <v>5713</v>
      </c>
      <c r="E1282" s="190" t="s">
        <v>5709</v>
      </c>
      <c r="F1282" s="206">
        <v>430777000</v>
      </c>
      <c r="G1282" s="190" t="s">
        <v>332</v>
      </c>
      <c r="H1282" s="205" t="s">
        <v>8606</v>
      </c>
      <c r="I1282" s="190">
        <v>99.515249999999995</v>
      </c>
      <c r="J1282" s="205" t="s">
        <v>8607</v>
      </c>
      <c r="K1282" s="190">
        <v>99.516580000000005</v>
      </c>
      <c r="L1282" s="190" t="s">
        <v>3161</v>
      </c>
      <c r="M1282" s="191">
        <v>788</v>
      </c>
      <c r="N1282" s="207">
        <v>45371.458333333328</v>
      </c>
    </row>
    <row r="1283" spans="1:14" ht="20.25" customHeight="1">
      <c r="A1283" s="191">
        <v>139</v>
      </c>
      <c r="B1283" s="190" t="s">
        <v>5731</v>
      </c>
      <c r="C1283" s="190" t="s">
        <v>5369</v>
      </c>
      <c r="D1283" s="190" t="s">
        <v>5732</v>
      </c>
      <c r="E1283" s="190" t="s">
        <v>5733</v>
      </c>
      <c r="F1283" s="206">
        <v>618851200</v>
      </c>
      <c r="G1283" s="190" t="s">
        <v>343</v>
      </c>
      <c r="H1283" s="205" t="s">
        <v>14415</v>
      </c>
      <c r="I1283" s="190">
        <v>101.387</v>
      </c>
      <c r="J1283" s="205" t="s">
        <v>14416</v>
      </c>
      <c r="K1283" s="190">
        <v>101.395</v>
      </c>
      <c r="L1283" s="190" t="s">
        <v>1241</v>
      </c>
      <c r="M1283" s="191">
        <v>627</v>
      </c>
      <c r="N1283" s="207">
        <v>45370.625</v>
      </c>
    </row>
    <row r="1284" spans="1:14" ht="20.25" customHeight="1">
      <c r="A1284" s="191">
        <v>138</v>
      </c>
      <c r="B1284" s="190" t="s">
        <v>5734</v>
      </c>
      <c r="C1284" s="190" t="s">
        <v>5367</v>
      </c>
      <c r="D1284" s="190" t="s">
        <v>5735</v>
      </c>
      <c r="E1284" s="190" t="s">
        <v>5709</v>
      </c>
      <c r="F1284" s="206">
        <v>3464855000</v>
      </c>
      <c r="G1284" s="190" t="s">
        <v>353</v>
      </c>
      <c r="H1284" s="205" t="s">
        <v>14417</v>
      </c>
      <c r="I1284" s="190">
        <v>99.802000000000007</v>
      </c>
      <c r="J1284" s="205" t="s">
        <v>14418</v>
      </c>
      <c r="K1284" s="190">
        <v>99.806160000000006</v>
      </c>
      <c r="L1284" s="190" t="s">
        <v>5397</v>
      </c>
      <c r="M1284" s="191">
        <v>769</v>
      </c>
      <c r="N1284" s="207">
        <v>45370.625</v>
      </c>
    </row>
    <row r="1285" spans="1:14" ht="20.25" customHeight="1">
      <c r="A1285" s="191">
        <v>137</v>
      </c>
      <c r="B1285" s="190" t="s">
        <v>14419</v>
      </c>
      <c r="C1285" s="190" t="s">
        <v>14420</v>
      </c>
      <c r="D1285" s="190" t="s">
        <v>5713</v>
      </c>
      <c r="E1285" s="190" t="s">
        <v>5709</v>
      </c>
      <c r="F1285" s="206">
        <v>219153000</v>
      </c>
      <c r="G1285" s="190" t="s">
        <v>14421</v>
      </c>
      <c r="H1285" s="205">
        <v>0</v>
      </c>
      <c r="I1285" s="190">
        <v>100</v>
      </c>
      <c r="J1285" s="205"/>
      <c r="K1285" s="190"/>
      <c r="L1285" s="190" t="s">
        <v>5838</v>
      </c>
      <c r="M1285" s="191"/>
      <c r="N1285" s="207">
        <v>45370.576388888891</v>
      </c>
    </row>
    <row r="1286" spans="1:14" ht="20.25" customHeight="1">
      <c r="A1286" s="191">
        <v>136</v>
      </c>
      <c r="B1286" s="190" t="s">
        <v>5737</v>
      </c>
      <c r="C1286" s="190" t="s">
        <v>5399</v>
      </c>
      <c r="D1286" s="190" t="s">
        <v>5713</v>
      </c>
      <c r="E1286" s="190" t="s">
        <v>5709</v>
      </c>
      <c r="F1286" s="206">
        <v>1397497000</v>
      </c>
      <c r="G1286" s="190" t="s">
        <v>5510</v>
      </c>
      <c r="H1286" s="205" t="s">
        <v>14422</v>
      </c>
      <c r="I1286" s="190">
        <v>100.24124999999999</v>
      </c>
      <c r="J1286" s="205" t="s">
        <v>14423</v>
      </c>
      <c r="K1286" s="190">
        <v>100.24129000000001</v>
      </c>
      <c r="L1286" s="190" t="s">
        <v>5402</v>
      </c>
      <c r="M1286" s="191">
        <v>847</v>
      </c>
      <c r="N1286" s="207">
        <v>45370.458333333328</v>
      </c>
    </row>
    <row r="1287" spans="1:14" ht="20.25" customHeight="1">
      <c r="A1287" s="191">
        <v>135</v>
      </c>
      <c r="B1287" s="190" t="s">
        <v>5743</v>
      </c>
      <c r="C1287" s="190" t="s">
        <v>5403</v>
      </c>
      <c r="D1287" s="190" t="s">
        <v>5713</v>
      </c>
      <c r="E1287" s="190" t="s">
        <v>5711</v>
      </c>
      <c r="F1287" s="206">
        <v>11489502000</v>
      </c>
      <c r="G1287" s="190" t="s">
        <v>367</v>
      </c>
      <c r="H1287" s="205" t="s">
        <v>14424</v>
      </c>
      <c r="I1287" s="190">
        <v>100.71550000000001</v>
      </c>
      <c r="J1287" s="205" t="s">
        <v>14425</v>
      </c>
      <c r="K1287" s="190">
        <v>100.7186</v>
      </c>
      <c r="L1287" s="190" t="s">
        <v>1486</v>
      </c>
      <c r="M1287" s="191">
        <v>402</v>
      </c>
      <c r="N1287" s="207">
        <v>45369.458333333328</v>
      </c>
    </row>
    <row r="1288" spans="1:14" ht="20.25" customHeight="1">
      <c r="A1288" s="191">
        <v>134</v>
      </c>
      <c r="B1288" s="190" t="s">
        <v>14426</v>
      </c>
      <c r="C1288" s="190" t="s">
        <v>14427</v>
      </c>
      <c r="D1288" s="190" t="s">
        <v>5982</v>
      </c>
      <c r="E1288" s="190" t="s">
        <v>5709</v>
      </c>
      <c r="F1288" s="206">
        <v>118690000</v>
      </c>
      <c r="G1288" s="190" t="s">
        <v>5715</v>
      </c>
      <c r="H1288" s="205" t="s">
        <v>14428</v>
      </c>
      <c r="I1288" s="190">
        <v>99.753770000000003</v>
      </c>
      <c r="J1288" s="205" t="s">
        <v>14429</v>
      </c>
      <c r="K1288" s="190">
        <v>99.757999999999996</v>
      </c>
      <c r="L1288" s="190" t="s">
        <v>14430</v>
      </c>
      <c r="M1288" s="191">
        <v>644</v>
      </c>
      <c r="N1288" s="207">
        <v>45366.458333333328</v>
      </c>
    </row>
    <row r="1289" spans="1:14" ht="20.25" customHeight="1">
      <c r="A1289" s="191">
        <v>133</v>
      </c>
      <c r="B1289" s="190" t="s">
        <v>14431</v>
      </c>
      <c r="C1289" s="190" t="s">
        <v>14432</v>
      </c>
      <c r="D1289" s="190" t="s">
        <v>6582</v>
      </c>
      <c r="E1289" s="190" t="s">
        <v>5709</v>
      </c>
      <c r="F1289" s="206">
        <v>206481000</v>
      </c>
      <c r="G1289" s="190" t="s">
        <v>4814</v>
      </c>
      <c r="H1289" s="205" t="s">
        <v>14433</v>
      </c>
      <c r="I1289" s="190">
        <v>98.459770000000006</v>
      </c>
      <c r="J1289" s="205" t="s">
        <v>14434</v>
      </c>
      <c r="K1289" s="190">
        <v>98.521749999999997</v>
      </c>
      <c r="L1289" s="190" t="s">
        <v>1987</v>
      </c>
      <c r="M1289" s="191">
        <v>727</v>
      </c>
      <c r="N1289" s="207">
        <v>45365.708333333328</v>
      </c>
    </row>
    <row r="1290" spans="1:14" ht="20.25" customHeight="1">
      <c r="A1290" s="191">
        <v>132</v>
      </c>
      <c r="B1290" s="190" t="s">
        <v>8619</v>
      </c>
      <c r="C1290" s="190" t="s">
        <v>8620</v>
      </c>
      <c r="D1290" s="190" t="s">
        <v>5844</v>
      </c>
      <c r="E1290" s="190" t="s">
        <v>5709</v>
      </c>
      <c r="F1290" s="206">
        <v>499960000</v>
      </c>
      <c r="G1290" s="190" t="s">
        <v>343</v>
      </c>
      <c r="H1290" s="205" t="s">
        <v>8621</v>
      </c>
      <c r="I1290" s="190">
        <v>98.146249999999995</v>
      </c>
      <c r="J1290" s="205" t="s">
        <v>8622</v>
      </c>
      <c r="K1290" s="190">
        <v>98.175989999999999</v>
      </c>
      <c r="L1290" s="190" t="s">
        <v>4340</v>
      </c>
      <c r="M1290" s="191">
        <v>765</v>
      </c>
      <c r="N1290" s="207">
        <v>45364.458333333328</v>
      </c>
    </row>
    <row r="1291" spans="1:14" ht="20.25" customHeight="1">
      <c r="A1291" s="191">
        <v>131</v>
      </c>
      <c r="B1291" s="190" t="s">
        <v>5744</v>
      </c>
      <c r="C1291" s="190" t="s">
        <v>5366</v>
      </c>
      <c r="D1291" s="190" t="s">
        <v>5745</v>
      </c>
      <c r="E1291" s="190" t="s">
        <v>5709</v>
      </c>
      <c r="F1291" s="206">
        <v>1099998900</v>
      </c>
      <c r="G1291" s="190" t="s">
        <v>330</v>
      </c>
      <c r="H1291" s="205" t="s">
        <v>14435</v>
      </c>
      <c r="I1291" s="190">
        <v>100.37949999999999</v>
      </c>
      <c r="J1291" s="205" t="s">
        <v>14436</v>
      </c>
      <c r="K1291" s="190">
        <v>100.38120000000001</v>
      </c>
      <c r="L1291" s="190" t="s">
        <v>3154</v>
      </c>
      <c r="M1291" s="191">
        <v>609</v>
      </c>
      <c r="N1291" s="207">
        <v>45364.458333333328</v>
      </c>
    </row>
    <row r="1292" spans="1:14" ht="20.25" customHeight="1">
      <c r="A1292" s="191">
        <v>130</v>
      </c>
      <c r="B1292" s="190" t="s">
        <v>5747</v>
      </c>
      <c r="C1292" s="190" t="s">
        <v>5748</v>
      </c>
      <c r="D1292" s="190" t="s">
        <v>5713</v>
      </c>
      <c r="E1292" s="190" t="s">
        <v>5709</v>
      </c>
      <c r="F1292" s="206">
        <v>852091000</v>
      </c>
      <c r="G1292" s="190" t="s">
        <v>5749</v>
      </c>
      <c r="H1292" s="205" t="s">
        <v>14437</v>
      </c>
      <c r="I1292" s="190">
        <v>99.44914</v>
      </c>
      <c r="J1292" s="205" t="s">
        <v>14438</v>
      </c>
      <c r="K1292" s="190">
        <v>99.450590000000005</v>
      </c>
      <c r="L1292" s="190" t="s">
        <v>5750</v>
      </c>
      <c r="M1292" s="191">
        <v>682</v>
      </c>
      <c r="N1292" s="207">
        <v>45364.4375</v>
      </c>
    </row>
    <row r="1293" spans="1:14" ht="20.25" customHeight="1">
      <c r="A1293" s="191">
        <v>129</v>
      </c>
      <c r="B1293" s="190" t="s">
        <v>14439</v>
      </c>
      <c r="C1293" s="190" t="s">
        <v>14440</v>
      </c>
      <c r="D1293" s="190" t="s">
        <v>5713</v>
      </c>
      <c r="E1293" s="190" t="s">
        <v>5709</v>
      </c>
      <c r="F1293" s="206">
        <v>103690000</v>
      </c>
      <c r="G1293" s="190" t="s">
        <v>14441</v>
      </c>
      <c r="H1293" s="205" t="s">
        <v>14442</v>
      </c>
      <c r="I1293" s="190">
        <v>100.44379000000001</v>
      </c>
      <c r="J1293" s="205" t="s">
        <v>14443</v>
      </c>
      <c r="K1293" s="190">
        <v>100.45094</v>
      </c>
      <c r="L1293" s="190" t="s">
        <v>5450</v>
      </c>
      <c r="M1293" s="191">
        <v>524</v>
      </c>
      <c r="N1293" s="207">
        <v>45363.458333333328</v>
      </c>
    </row>
    <row r="1294" spans="1:14" ht="20.25" customHeight="1">
      <c r="A1294" s="191">
        <v>128</v>
      </c>
      <c r="B1294" s="190" t="s">
        <v>8623</v>
      </c>
      <c r="C1294" s="190" t="s">
        <v>8624</v>
      </c>
      <c r="D1294" s="190" t="s">
        <v>5713</v>
      </c>
      <c r="E1294" s="190" t="s">
        <v>5709</v>
      </c>
      <c r="F1294" s="206">
        <v>496848000</v>
      </c>
      <c r="G1294" s="190" t="s">
        <v>364</v>
      </c>
      <c r="H1294" s="205" t="s">
        <v>8625</v>
      </c>
      <c r="I1294" s="190">
        <v>98.850250000000003</v>
      </c>
      <c r="J1294" s="205" t="s">
        <v>8626</v>
      </c>
      <c r="K1294" s="190">
        <v>98.85033</v>
      </c>
      <c r="L1294" s="190" t="s">
        <v>2693</v>
      </c>
      <c r="M1294" s="191">
        <v>859</v>
      </c>
      <c r="N1294" s="207">
        <v>45362.625</v>
      </c>
    </row>
    <row r="1295" spans="1:14" ht="20.25" customHeight="1">
      <c r="A1295" s="191">
        <v>127</v>
      </c>
      <c r="B1295" s="190" t="s">
        <v>8627</v>
      </c>
      <c r="C1295" s="190" t="s">
        <v>8628</v>
      </c>
      <c r="D1295" s="190" t="s">
        <v>5713</v>
      </c>
      <c r="E1295" s="190" t="s">
        <v>5709</v>
      </c>
      <c r="F1295" s="206">
        <v>491145000</v>
      </c>
      <c r="G1295" s="190" t="s">
        <v>568</v>
      </c>
      <c r="H1295" s="205" t="s">
        <v>8629</v>
      </c>
      <c r="I1295" s="190">
        <v>99.666499999999999</v>
      </c>
      <c r="J1295" s="205" t="s">
        <v>8630</v>
      </c>
      <c r="K1295" s="190">
        <v>99.667370000000005</v>
      </c>
      <c r="L1295" s="190" t="s">
        <v>8631</v>
      </c>
      <c r="M1295" s="191">
        <v>848</v>
      </c>
      <c r="N1295" s="207">
        <v>45362.458333333328</v>
      </c>
    </row>
    <row r="1296" spans="1:14" ht="20.25" customHeight="1">
      <c r="A1296" s="191">
        <v>126</v>
      </c>
      <c r="B1296" s="190" t="s">
        <v>5758</v>
      </c>
      <c r="C1296" s="190" t="s">
        <v>5415</v>
      </c>
      <c r="D1296" s="190" t="s">
        <v>5745</v>
      </c>
      <c r="E1296" s="190" t="s">
        <v>5709</v>
      </c>
      <c r="F1296" s="206">
        <v>649293000</v>
      </c>
      <c r="G1296" s="190" t="s">
        <v>326</v>
      </c>
      <c r="H1296" s="205" t="s">
        <v>14444</v>
      </c>
      <c r="I1296" s="190">
        <v>99.426000000000002</v>
      </c>
      <c r="J1296" s="205" t="s">
        <v>14445</v>
      </c>
      <c r="K1296" s="190">
        <v>99.428100000000001</v>
      </c>
      <c r="L1296" s="190" t="s">
        <v>5417</v>
      </c>
      <c r="M1296" s="191">
        <v>522</v>
      </c>
      <c r="N1296" s="207">
        <v>45362.458333333328</v>
      </c>
    </row>
    <row r="1297" spans="1:14" ht="20.25" customHeight="1">
      <c r="A1297" s="191">
        <v>125</v>
      </c>
      <c r="B1297" s="190" t="s">
        <v>5759</v>
      </c>
      <c r="C1297" s="190" t="s">
        <v>5412</v>
      </c>
      <c r="D1297" s="190" t="s">
        <v>5745</v>
      </c>
      <c r="E1297" s="190" t="s">
        <v>5709</v>
      </c>
      <c r="F1297" s="206">
        <v>796127000</v>
      </c>
      <c r="G1297" s="190" t="s">
        <v>326</v>
      </c>
      <c r="H1297" s="205" t="s">
        <v>14446</v>
      </c>
      <c r="I1297" s="190">
        <v>101.1245</v>
      </c>
      <c r="J1297" s="205" t="s">
        <v>14447</v>
      </c>
      <c r="K1297" s="190">
        <v>101.1399</v>
      </c>
      <c r="L1297" s="190" t="s">
        <v>5414</v>
      </c>
      <c r="M1297" s="191">
        <v>497</v>
      </c>
      <c r="N1297" s="207">
        <v>45362.458333333328</v>
      </c>
    </row>
    <row r="1298" spans="1:14" ht="20.25" customHeight="1">
      <c r="A1298" s="191">
        <v>124</v>
      </c>
      <c r="B1298" s="190" t="s">
        <v>5760</v>
      </c>
      <c r="C1298" s="190" t="s">
        <v>5410</v>
      </c>
      <c r="D1298" s="190" t="s">
        <v>5745</v>
      </c>
      <c r="E1298" s="190" t="s">
        <v>5709</v>
      </c>
      <c r="F1298" s="206">
        <v>789497000</v>
      </c>
      <c r="G1298" s="190" t="s">
        <v>326</v>
      </c>
      <c r="H1298" s="205" t="s">
        <v>14448</v>
      </c>
      <c r="I1298" s="190">
        <v>99.179749999999999</v>
      </c>
      <c r="J1298" s="205" t="s">
        <v>14449</v>
      </c>
      <c r="K1298" s="190">
        <v>99.199380000000005</v>
      </c>
      <c r="L1298" s="190" t="s">
        <v>2001</v>
      </c>
      <c r="M1298" s="191">
        <v>498</v>
      </c>
      <c r="N1298" s="207">
        <v>45362.458333333328</v>
      </c>
    </row>
    <row r="1299" spans="1:14" ht="20.25" customHeight="1">
      <c r="A1299" s="191">
        <v>123</v>
      </c>
      <c r="B1299" s="190" t="s">
        <v>5761</v>
      </c>
      <c r="C1299" s="190" t="s">
        <v>5762</v>
      </c>
      <c r="D1299" s="190" t="s">
        <v>5763</v>
      </c>
      <c r="E1299" s="190" t="s">
        <v>5711</v>
      </c>
      <c r="F1299" s="206">
        <v>2249992000</v>
      </c>
      <c r="G1299" s="190" t="s">
        <v>326</v>
      </c>
      <c r="H1299" s="205" t="s">
        <v>14450</v>
      </c>
      <c r="I1299" s="190">
        <v>100.54625</v>
      </c>
      <c r="J1299" s="205" t="s">
        <v>14451</v>
      </c>
      <c r="K1299" s="190">
        <v>100.55199</v>
      </c>
      <c r="L1299" s="190" t="s">
        <v>5764</v>
      </c>
      <c r="M1299" s="191">
        <v>334</v>
      </c>
      <c r="N1299" s="207">
        <v>45359.458333333328</v>
      </c>
    </row>
    <row r="1300" spans="1:14" ht="20.25" customHeight="1">
      <c r="A1300" s="191">
        <v>122</v>
      </c>
      <c r="B1300" s="190" t="s">
        <v>5765</v>
      </c>
      <c r="C1300" s="190" t="s">
        <v>5766</v>
      </c>
      <c r="D1300" s="190" t="s">
        <v>5763</v>
      </c>
      <c r="E1300" s="190" t="s">
        <v>5711</v>
      </c>
      <c r="F1300" s="206">
        <v>1424116000</v>
      </c>
      <c r="G1300" s="190" t="s">
        <v>326</v>
      </c>
      <c r="H1300" s="205" t="s">
        <v>14452</v>
      </c>
      <c r="I1300" s="190">
        <v>99.987750000000005</v>
      </c>
      <c r="J1300" s="205" t="s">
        <v>14453</v>
      </c>
      <c r="K1300" s="190">
        <v>99.993949999999998</v>
      </c>
      <c r="L1300" s="190" t="s">
        <v>5767</v>
      </c>
      <c r="M1300" s="191">
        <v>401</v>
      </c>
      <c r="N1300" s="207">
        <v>45359.458333333328</v>
      </c>
    </row>
    <row r="1301" spans="1:14" ht="20.25" customHeight="1">
      <c r="A1301" s="191">
        <v>121</v>
      </c>
      <c r="B1301" s="190" t="s">
        <v>14454</v>
      </c>
      <c r="C1301" s="190" t="s">
        <v>14455</v>
      </c>
      <c r="D1301" s="190" t="s">
        <v>5713</v>
      </c>
      <c r="E1301" s="190" t="s">
        <v>5709</v>
      </c>
      <c r="F1301" s="206">
        <v>21989550</v>
      </c>
      <c r="G1301" s="190" t="s">
        <v>12230</v>
      </c>
      <c r="H1301" s="205" t="s">
        <v>14456</v>
      </c>
      <c r="I1301" s="190">
        <v>99.703339999999997</v>
      </c>
      <c r="J1301" s="205" t="s">
        <v>14457</v>
      </c>
      <c r="K1301" s="190">
        <v>99.727999999999994</v>
      </c>
      <c r="L1301" s="190" t="s">
        <v>1532</v>
      </c>
      <c r="M1301" s="191">
        <v>147</v>
      </c>
      <c r="N1301" s="207">
        <v>45358.4375</v>
      </c>
    </row>
    <row r="1302" spans="1:14" ht="20.25" customHeight="1">
      <c r="A1302" s="191">
        <v>120</v>
      </c>
      <c r="B1302" s="190" t="s">
        <v>5772</v>
      </c>
      <c r="C1302" s="190" t="s">
        <v>5560</v>
      </c>
      <c r="D1302" s="190" t="s">
        <v>5713</v>
      </c>
      <c r="E1302" s="190" t="s">
        <v>5730</v>
      </c>
      <c r="F1302" s="206">
        <v>1725130000</v>
      </c>
      <c r="G1302" s="190" t="s">
        <v>5354</v>
      </c>
      <c r="H1302" s="205" t="s">
        <v>14458</v>
      </c>
      <c r="I1302" s="190">
        <v>99.963999999999999</v>
      </c>
      <c r="J1302" s="205" t="s">
        <v>14459</v>
      </c>
      <c r="K1302" s="190">
        <v>100.24433999999999</v>
      </c>
      <c r="L1302" s="190" t="s">
        <v>5563</v>
      </c>
      <c r="M1302" s="191">
        <v>44</v>
      </c>
      <c r="N1302" s="207">
        <v>45357.75</v>
      </c>
    </row>
    <row r="1303" spans="1:14" ht="20.25" customHeight="1">
      <c r="A1303" s="191">
        <v>119</v>
      </c>
      <c r="B1303" s="190" t="s">
        <v>14460</v>
      </c>
      <c r="C1303" s="190" t="s">
        <v>14461</v>
      </c>
      <c r="D1303" s="190" t="s">
        <v>7909</v>
      </c>
      <c r="E1303" s="190" t="s">
        <v>5709</v>
      </c>
      <c r="F1303" s="206">
        <v>176653000</v>
      </c>
      <c r="G1303" s="190" t="s">
        <v>388</v>
      </c>
      <c r="H1303" s="205" t="s">
        <v>14462</v>
      </c>
      <c r="I1303" s="190">
        <v>99.954539999999994</v>
      </c>
      <c r="J1303" s="205" t="s">
        <v>14463</v>
      </c>
      <c r="K1303" s="190">
        <v>99.956699999999998</v>
      </c>
      <c r="L1303" s="190" t="s">
        <v>14464</v>
      </c>
      <c r="M1303" s="191">
        <v>694</v>
      </c>
      <c r="N1303" s="207">
        <v>45357.625</v>
      </c>
    </row>
    <row r="1304" spans="1:14" ht="20.25" customHeight="1">
      <c r="A1304" s="191">
        <v>118</v>
      </c>
      <c r="B1304" s="190" t="s">
        <v>5773</v>
      </c>
      <c r="C1304" s="190" t="s">
        <v>5334</v>
      </c>
      <c r="D1304" s="190" t="s">
        <v>5774</v>
      </c>
      <c r="E1304" s="190" t="s">
        <v>5709</v>
      </c>
      <c r="F1304" s="206">
        <v>807313000</v>
      </c>
      <c r="G1304" s="190" t="s">
        <v>5714</v>
      </c>
      <c r="H1304" s="205" t="s">
        <v>14465</v>
      </c>
      <c r="I1304" s="190">
        <v>100.75</v>
      </c>
      <c r="J1304" s="205" t="s">
        <v>14466</v>
      </c>
      <c r="K1304" s="190">
        <v>100.75259</v>
      </c>
      <c r="L1304" s="190" t="s">
        <v>5570</v>
      </c>
      <c r="M1304" s="191">
        <v>858</v>
      </c>
      <c r="N1304" s="207">
        <v>45357.625</v>
      </c>
    </row>
    <row r="1305" spans="1:14" ht="20.25" customHeight="1">
      <c r="A1305" s="191">
        <v>117</v>
      </c>
      <c r="B1305" s="190" t="s">
        <v>14467</v>
      </c>
      <c r="C1305" s="190" t="s">
        <v>14468</v>
      </c>
      <c r="D1305" s="190" t="s">
        <v>5713</v>
      </c>
      <c r="E1305" s="190" t="s">
        <v>5709</v>
      </c>
      <c r="F1305" s="206">
        <v>183750000</v>
      </c>
      <c r="G1305" s="190" t="s">
        <v>5837</v>
      </c>
      <c r="H1305" s="205" t="s">
        <v>14469</v>
      </c>
      <c r="I1305" s="190">
        <v>99.359669999999994</v>
      </c>
      <c r="J1305" s="205" t="s">
        <v>14470</v>
      </c>
      <c r="K1305" s="190">
        <v>99.360699999999994</v>
      </c>
      <c r="L1305" s="190" t="s">
        <v>5578</v>
      </c>
      <c r="M1305" s="191">
        <v>425</v>
      </c>
      <c r="N1305" s="207">
        <v>45356.4375</v>
      </c>
    </row>
    <row r="1306" spans="1:14" ht="20.25" customHeight="1">
      <c r="A1306" s="191">
        <v>116</v>
      </c>
      <c r="B1306" s="190" t="s">
        <v>5784</v>
      </c>
      <c r="C1306" s="190" t="s">
        <v>5348</v>
      </c>
      <c r="D1306" s="190" t="s">
        <v>5713</v>
      </c>
      <c r="E1306" s="190" t="s">
        <v>5709</v>
      </c>
      <c r="F1306" s="206">
        <v>3925350000</v>
      </c>
      <c r="G1306" s="190" t="s">
        <v>402</v>
      </c>
      <c r="H1306" s="205" t="s">
        <v>14471</v>
      </c>
      <c r="I1306" s="190">
        <v>99.882999999999996</v>
      </c>
      <c r="J1306" s="205" t="s">
        <v>14472</v>
      </c>
      <c r="K1306" s="190">
        <v>99.886989999999997</v>
      </c>
      <c r="L1306" s="190" t="s">
        <v>1475</v>
      </c>
      <c r="M1306" s="191">
        <v>749</v>
      </c>
      <c r="N1306" s="207">
        <v>45351.458333333328</v>
      </c>
    </row>
    <row r="1307" spans="1:14" ht="20.25" customHeight="1">
      <c r="A1307" s="191">
        <v>115</v>
      </c>
      <c r="B1307" s="190" t="s">
        <v>5786</v>
      </c>
      <c r="C1307" s="190" t="s">
        <v>5342</v>
      </c>
      <c r="D1307" s="190" t="s">
        <v>5713</v>
      </c>
      <c r="E1307" s="190" t="s">
        <v>5709</v>
      </c>
      <c r="F1307" s="206">
        <v>4045238000</v>
      </c>
      <c r="G1307" s="190" t="s">
        <v>5344</v>
      </c>
      <c r="H1307" s="205" t="s">
        <v>14473</v>
      </c>
      <c r="I1307" s="190">
        <v>99.915499999999994</v>
      </c>
      <c r="J1307" s="205" t="s">
        <v>14474</v>
      </c>
      <c r="K1307" s="190">
        <v>99.916899999999998</v>
      </c>
      <c r="L1307" s="190" t="s">
        <v>3881</v>
      </c>
      <c r="M1307" s="191">
        <v>745</v>
      </c>
      <c r="N1307" s="207">
        <v>45351.458333333328</v>
      </c>
    </row>
    <row r="1308" spans="1:14" ht="20.25" customHeight="1">
      <c r="A1308" s="191">
        <v>114</v>
      </c>
      <c r="B1308" s="190" t="s">
        <v>5787</v>
      </c>
      <c r="C1308" s="190" t="s">
        <v>5788</v>
      </c>
      <c r="D1308" s="190" t="s">
        <v>5789</v>
      </c>
      <c r="E1308" s="190" t="s">
        <v>5711</v>
      </c>
      <c r="F1308" s="206">
        <v>1182400000</v>
      </c>
      <c r="G1308" s="190" t="s">
        <v>364</v>
      </c>
      <c r="H1308" s="205" t="s">
        <v>14475</v>
      </c>
      <c r="I1308" s="190">
        <v>101.65075</v>
      </c>
      <c r="J1308" s="205" t="s">
        <v>14476</v>
      </c>
      <c r="K1308" s="190">
        <v>101.65518</v>
      </c>
      <c r="L1308" s="190" t="s">
        <v>5790</v>
      </c>
      <c r="M1308" s="191">
        <v>355</v>
      </c>
      <c r="N1308" s="207">
        <v>45350.625</v>
      </c>
    </row>
    <row r="1309" spans="1:14" ht="20.25" customHeight="1">
      <c r="A1309" s="191">
        <v>113</v>
      </c>
      <c r="B1309" s="190" t="s">
        <v>14477</v>
      </c>
      <c r="C1309" s="190" t="s">
        <v>14478</v>
      </c>
      <c r="D1309" s="190" t="s">
        <v>5713</v>
      </c>
      <c r="E1309" s="190" t="s">
        <v>5709</v>
      </c>
      <c r="F1309" s="206">
        <v>264180000</v>
      </c>
      <c r="G1309" s="190" t="s">
        <v>14479</v>
      </c>
      <c r="H1309" s="205" t="s">
        <v>14480</v>
      </c>
      <c r="I1309" s="190">
        <v>99.554270000000002</v>
      </c>
      <c r="J1309" s="205" t="s">
        <v>14481</v>
      </c>
      <c r="K1309" s="190">
        <v>99.55498</v>
      </c>
      <c r="L1309" s="190" t="s">
        <v>3053</v>
      </c>
      <c r="M1309" s="191">
        <v>777</v>
      </c>
      <c r="N1309" s="207">
        <v>45350.458333333328</v>
      </c>
    </row>
    <row r="1310" spans="1:14" ht="20.25" customHeight="1">
      <c r="A1310" s="191">
        <v>112</v>
      </c>
      <c r="B1310" s="190" t="s">
        <v>5792</v>
      </c>
      <c r="C1310" s="190" t="s">
        <v>5793</v>
      </c>
      <c r="D1310" s="190" t="s">
        <v>5713</v>
      </c>
      <c r="E1310" s="190" t="s">
        <v>5709</v>
      </c>
      <c r="F1310" s="206">
        <v>568698130</v>
      </c>
      <c r="G1310" s="190" t="s">
        <v>5726</v>
      </c>
      <c r="H1310" s="205" t="s">
        <v>14482</v>
      </c>
      <c r="I1310" s="190">
        <v>100.54366</v>
      </c>
      <c r="J1310" s="205" t="s">
        <v>14483</v>
      </c>
      <c r="K1310" s="190">
        <v>100.54451</v>
      </c>
      <c r="L1310" s="190" t="s">
        <v>1562</v>
      </c>
      <c r="M1310" s="191">
        <v>662</v>
      </c>
      <c r="N1310" s="207">
        <v>45350.458333333328</v>
      </c>
    </row>
    <row r="1311" spans="1:14" ht="20.25" customHeight="1">
      <c r="A1311" s="191">
        <v>111</v>
      </c>
      <c r="B1311" s="190" t="s">
        <v>14484</v>
      </c>
      <c r="C1311" s="190" t="s">
        <v>14485</v>
      </c>
      <c r="D1311" s="190" t="s">
        <v>7162</v>
      </c>
      <c r="E1311" s="190" t="s">
        <v>5709</v>
      </c>
      <c r="F1311" s="206">
        <v>311597000</v>
      </c>
      <c r="G1311" s="190" t="s">
        <v>353</v>
      </c>
      <c r="H1311" s="205" t="s">
        <v>14486</v>
      </c>
      <c r="I1311" s="190">
        <v>100.62976</v>
      </c>
      <c r="J1311" s="205" t="s">
        <v>14487</v>
      </c>
      <c r="K1311" s="190">
        <v>100.63126</v>
      </c>
      <c r="L1311" s="190" t="s">
        <v>14488</v>
      </c>
      <c r="M1311" s="191">
        <v>785</v>
      </c>
      <c r="N1311" s="207">
        <v>45349.625</v>
      </c>
    </row>
    <row r="1312" spans="1:14" ht="20.25" customHeight="1">
      <c r="A1312" s="191">
        <v>110</v>
      </c>
      <c r="B1312" s="190" t="s">
        <v>14489</v>
      </c>
      <c r="C1312" s="190" t="s">
        <v>14490</v>
      </c>
      <c r="D1312" s="190" t="s">
        <v>6816</v>
      </c>
      <c r="E1312" s="190" t="s">
        <v>5709</v>
      </c>
      <c r="F1312" s="206">
        <v>132052000</v>
      </c>
      <c r="G1312" s="190" t="s">
        <v>364</v>
      </c>
      <c r="H1312" s="205" t="s">
        <v>14491</v>
      </c>
      <c r="I1312" s="190">
        <v>100.52352</v>
      </c>
      <c r="J1312" s="205" t="s">
        <v>14492</v>
      </c>
      <c r="K1312" s="190">
        <v>100.52461</v>
      </c>
      <c r="L1312" s="190" t="s">
        <v>1353</v>
      </c>
      <c r="M1312" s="191">
        <v>703</v>
      </c>
      <c r="N1312" s="207">
        <v>45349.458333333328</v>
      </c>
    </row>
    <row r="1313" spans="1:14" ht="20.25" customHeight="1">
      <c r="A1313" s="191">
        <v>109</v>
      </c>
      <c r="B1313" s="190" t="s">
        <v>5804</v>
      </c>
      <c r="C1313" s="190" t="s">
        <v>5358</v>
      </c>
      <c r="D1313" s="190" t="s">
        <v>5728</v>
      </c>
      <c r="E1313" s="190" t="s">
        <v>5709</v>
      </c>
      <c r="F1313" s="206">
        <v>616810000</v>
      </c>
      <c r="G1313" s="190" t="s">
        <v>343</v>
      </c>
      <c r="H1313" s="205" t="s">
        <v>14493</v>
      </c>
      <c r="I1313" s="190">
        <v>98.438749999999999</v>
      </c>
      <c r="J1313" s="205" t="s">
        <v>14494</v>
      </c>
      <c r="K1313" s="190">
        <v>98.443399999999997</v>
      </c>
      <c r="L1313" s="190" t="s">
        <v>5419</v>
      </c>
      <c r="M1313" s="191" t="s">
        <v>5805</v>
      </c>
      <c r="N1313" s="207">
        <v>45349.458333333328</v>
      </c>
    </row>
    <row r="1314" spans="1:14" ht="20.25" customHeight="1">
      <c r="A1314" s="191">
        <v>108</v>
      </c>
      <c r="B1314" s="190" t="s">
        <v>14495</v>
      </c>
      <c r="C1314" s="190" t="s">
        <v>14496</v>
      </c>
      <c r="D1314" s="190" t="s">
        <v>5713</v>
      </c>
      <c r="E1314" s="190" t="s">
        <v>5709</v>
      </c>
      <c r="F1314" s="206">
        <v>86455858</v>
      </c>
      <c r="G1314" s="190" t="s">
        <v>315</v>
      </c>
      <c r="H1314" s="205" t="s">
        <v>14497</v>
      </c>
      <c r="I1314" s="190">
        <v>99.901290000000003</v>
      </c>
      <c r="J1314" s="205" t="s">
        <v>14498</v>
      </c>
      <c r="K1314" s="190">
        <v>99.904489999999996</v>
      </c>
      <c r="L1314" s="190" t="s">
        <v>5127</v>
      </c>
      <c r="M1314" s="191">
        <v>413</v>
      </c>
      <c r="N1314" s="207">
        <v>45345.458333333328</v>
      </c>
    </row>
    <row r="1315" spans="1:14" ht="20.25" customHeight="1">
      <c r="A1315" s="191">
        <v>107</v>
      </c>
      <c r="B1315" s="190" t="s">
        <v>5809</v>
      </c>
      <c r="C1315" s="190" t="s">
        <v>5810</v>
      </c>
      <c r="D1315" s="190" t="s">
        <v>5811</v>
      </c>
      <c r="E1315" s="190" t="s">
        <v>5711</v>
      </c>
      <c r="F1315" s="206">
        <v>1243598000</v>
      </c>
      <c r="G1315" s="190" t="s">
        <v>326</v>
      </c>
      <c r="H1315" s="205" t="s">
        <v>14499</v>
      </c>
      <c r="I1315" s="190">
        <v>99.564750000000004</v>
      </c>
      <c r="J1315" s="205" t="s">
        <v>14500</v>
      </c>
      <c r="K1315" s="190">
        <v>99.651200000000003</v>
      </c>
      <c r="L1315" s="190" t="s">
        <v>1450</v>
      </c>
      <c r="M1315" s="191">
        <v>53</v>
      </c>
      <c r="N1315" s="207">
        <v>45344.458333333328</v>
      </c>
    </row>
    <row r="1316" spans="1:14" ht="20.25" customHeight="1">
      <c r="A1316" s="191">
        <v>106</v>
      </c>
      <c r="B1316" s="190" t="s">
        <v>14501</v>
      </c>
      <c r="C1316" s="190" t="s">
        <v>14502</v>
      </c>
      <c r="D1316" s="190" t="s">
        <v>5713</v>
      </c>
      <c r="E1316" s="190" t="s">
        <v>5709</v>
      </c>
      <c r="F1316" s="206">
        <v>334553000</v>
      </c>
      <c r="G1316" s="190" t="s">
        <v>332</v>
      </c>
      <c r="H1316" s="205" t="s">
        <v>14503</v>
      </c>
      <c r="I1316" s="190">
        <v>99.017759999999996</v>
      </c>
      <c r="J1316" s="205" t="s">
        <v>14504</v>
      </c>
      <c r="K1316" s="190">
        <v>99.033299999999997</v>
      </c>
      <c r="L1316" s="190" t="s">
        <v>3000</v>
      </c>
      <c r="M1316" s="191">
        <v>705</v>
      </c>
      <c r="N1316" s="207">
        <v>45344.458333333328</v>
      </c>
    </row>
    <row r="1317" spans="1:14" ht="20.25" customHeight="1">
      <c r="A1317" s="191">
        <v>105</v>
      </c>
      <c r="B1317" s="190" t="s">
        <v>8632</v>
      </c>
      <c r="C1317" s="190" t="s">
        <v>8633</v>
      </c>
      <c r="D1317" s="190" t="s">
        <v>5844</v>
      </c>
      <c r="E1317" s="190" t="s">
        <v>5709</v>
      </c>
      <c r="F1317" s="206">
        <v>485182000</v>
      </c>
      <c r="G1317" s="190" t="s">
        <v>343</v>
      </c>
      <c r="H1317" s="205" t="s">
        <v>8634</v>
      </c>
      <c r="I1317" s="190">
        <v>99.872010000000003</v>
      </c>
      <c r="J1317" s="205" t="s">
        <v>8635</v>
      </c>
      <c r="K1317" s="190">
        <v>99.87388</v>
      </c>
      <c r="L1317" s="190" t="s">
        <v>1353</v>
      </c>
      <c r="M1317" s="191">
        <v>757</v>
      </c>
      <c r="N1317" s="207">
        <v>45344.458333333328</v>
      </c>
    </row>
    <row r="1318" spans="1:14" ht="20.25" customHeight="1">
      <c r="A1318" s="191">
        <v>104</v>
      </c>
      <c r="B1318" s="190" t="s">
        <v>14505</v>
      </c>
      <c r="C1318" s="190" t="s">
        <v>14506</v>
      </c>
      <c r="D1318" s="190" t="s">
        <v>5713</v>
      </c>
      <c r="E1318" s="190" t="s">
        <v>5709</v>
      </c>
      <c r="F1318" s="206">
        <v>298941176</v>
      </c>
      <c r="G1318" s="190" t="s">
        <v>14507</v>
      </c>
      <c r="H1318" s="205" t="s">
        <v>14508</v>
      </c>
      <c r="I1318" s="190">
        <v>98.990520000000004</v>
      </c>
      <c r="J1318" s="205" t="s">
        <v>14509</v>
      </c>
      <c r="K1318" s="190">
        <v>98.993390000000005</v>
      </c>
      <c r="L1318" s="190" t="s">
        <v>3150</v>
      </c>
      <c r="M1318" s="191">
        <v>711</v>
      </c>
      <c r="N1318" s="207">
        <v>45344.458333333328</v>
      </c>
    </row>
    <row r="1319" spans="1:14" ht="20.25" customHeight="1">
      <c r="A1319" s="191">
        <v>103</v>
      </c>
      <c r="B1319" s="190" t="s">
        <v>11804</v>
      </c>
      <c r="C1319" s="190" t="s">
        <v>14510</v>
      </c>
      <c r="D1319" s="190" t="s">
        <v>5713</v>
      </c>
      <c r="E1319" s="190" t="s">
        <v>5709</v>
      </c>
      <c r="F1319" s="206">
        <v>310008000</v>
      </c>
      <c r="G1319" s="190" t="s">
        <v>11806</v>
      </c>
      <c r="H1319" s="205" t="s">
        <v>14511</v>
      </c>
      <c r="I1319" s="190">
        <v>99.360510000000005</v>
      </c>
      <c r="J1319" s="205" t="s">
        <v>14512</v>
      </c>
      <c r="K1319" s="190">
        <v>99.361490000000003</v>
      </c>
      <c r="L1319" s="190" t="s">
        <v>2797</v>
      </c>
      <c r="M1319" s="191">
        <v>670</v>
      </c>
      <c r="N1319" s="207">
        <v>45343.458333333328</v>
      </c>
    </row>
    <row r="1320" spans="1:14" ht="20.25" customHeight="1">
      <c r="A1320" s="191">
        <v>102</v>
      </c>
      <c r="B1320" s="190" t="s">
        <v>14513</v>
      </c>
      <c r="C1320" s="190" t="s">
        <v>14514</v>
      </c>
      <c r="D1320" s="190" t="s">
        <v>5713</v>
      </c>
      <c r="E1320" s="190" t="s">
        <v>5709</v>
      </c>
      <c r="F1320" s="206">
        <v>378167000</v>
      </c>
      <c r="G1320" s="190" t="s">
        <v>4888</v>
      </c>
      <c r="H1320" s="205" t="s">
        <v>14515</v>
      </c>
      <c r="I1320" s="190">
        <v>100.83825</v>
      </c>
      <c r="J1320" s="205" t="s">
        <v>14516</v>
      </c>
      <c r="K1320" s="190">
        <v>100.8416</v>
      </c>
      <c r="L1320" s="190" t="s">
        <v>4195</v>
      </c>
      <c r="M1320" s="191">
        <v>739</v>
      </c>
      <c r="N1320" s="207">
        <v>45343.458333333328</v>
      </c>
    </row>
    <row r="1321" spans="1:14" ht="20.25" customHeight="1">
      <c r="A1321" s="191">
        <v>101</v>
      </c>
      <c r="B1321" s="190" t="s">
        <v>5818</v>
      </c>
      <c r="C1321" s="190" t="s">
        <v>5420</v>
      </c>
      <c r="D1321" s="190" t="s">
        <v>5713</v>
      </c>
      <c r="E1321" s="190" t="s">
        <v>5709</v>
      </c>
      <c r="F1321" s="206">
        <v>1075888000</v>
      </c>
      <c r="G1321" s="190" t="s">
        <v>353</v>
      </c>
      <c r="H1321" s="205" t="s">
        <v>14517</v>
      </c>
      <c r="I1321" s="190">
        <v>99.936000000000007</v>
      </c>
      <c r="J1321" s="205" t="s">
        <v>14518</v>
      </c>
      <c r="K1321" s="190">
        <v>99.937259999999995</v>
      </c>
      <c r="L1321" s="190" t="s">
        <v>5421</v>
      </c>
      <c r="M1321" s="191">
        <v>887</v>
      </c>
      <c r="N1321" s="207">
        <v>45341.666666666672</v>
      </c>
    </row>
    <row r="1322" spans="1:14" ht="20.25" customHeight="1">
      <c r="A1322" s="191">
        <v>100</v>
      </c>
      <c r="B1322" s="190" t="s">
        <v>14519</v>
      </c>
      <c r="C1322" s="190" t="s">
        <v>14520</v>
      </c>
      <c r="D1322" s="190" t="s">
        <v>5713</v>
      </c>
      <c r="E1322" s="190" t="s">
        <v>5709</v>
      </c>
      <c r="F1322" s="206">
        <v>166243000</v>
      </c>
      <c r="G1322" s="190" t="s">
        <v>14521</v>
      </c>
      <c r="H1322" s="205" t="s">
        <v>14522</v>
      </c>
      <c r="I1322" s="190">
        <v>100.42279000000001</v>
      </c>
      <c r="J1322" s="205" t="s">
        <v>14523</v>
      </c>
      <c r="K1322" s="190">
        <v>100.4272</v>
      </c>
      <c r="L1322" s="190" t="s">
        <v>1470</v>
      </c>
      <c r="M1322" s="191">
        <v>646</v>
      </c>
      <c r="N1322" s="207">
        <v>45341.375</v>
      </c>
    </row>
    <row r="1323" spans="1:14" ht="20.25" customHeight="1">
      <c r="A1323" s="191">
        <v>99</v>
      </c>
      <c r="B1323" s="190" t="s">
        <v>14524</v>
      </c>
      <c r="C1323" s="190" t="s">
        <v>14525</v>
      </c>
      <c r="D1323" s="190" t="s">
        <v>5713</v>
      </c>
      <c r="E1323" s="190" t="s">
        <v>5709</v>
      </c>
      <c r="F1323" s="206">
        <v>383130000</v>
      </c>
      <c r="G1323" s="190" t="s">
        <v>311</v>
      </c>
      <c r="H1323" s="205" t="s">
        <v>14526</v>
      </c>
      <c r="I1323" s="190">
        <v>99.614260000000002</v>
      </c>
      <c r="J1323" s="205" t="s">
        <v>14527</v>
      </c>
      <c r="K1323" s="190">
        <v>99.614900000000006</v>
      </c>
      <c r="L1323" s="190" t="s">
        <v>13743</v>
      </c>
      <c r="M1323" s="191">
        <v>798</v>
      </c>
      <c r="N1323" s="207">
        <v>45338.458333333328</v>
      </c>
    </row>
    <row r="1324" spans="1:14" ht="20.25" customHeight="1">
      <c r="A1324" s="191">
        <v>98</v>
      </c>
      <c r="B1324" s="190" t="s">
        <v>14528</v>
      </c>
      <c r="C1324" s="190" t="s">
        <v>14529</v>
      </c>
      <c r="D1324" s="190" t="s">
        <v>5844</v>
      </c>
      <c r="E1324" s="190" t="s">
        <v>5709</v>
      </c>
      <c r="F1324" s="206">
        <v>75760000</v>
      </c>
      <c r="G1324" s="190" t="s">
        <v>14530</v>
      </c>
      <c r="H1324" s="205" t="s">
        <v>14531</v>
      </c>
      <c r="I1324" s="190">
        <v>99.36609</v>
      </c>
      <c r="J1324" s="205" t="s">
        <v>14532</v>
      </c>
      <c r="K1324" s="190">
        <v>99.373980000000003</v>
      </c>
      <c r="L1324" s="190" t="s">
        <v>1371</v>
      </c>
      <c r="M1324" s="191">
        <v>411</v>
      </c>
      <c r="N1324" s="207">
        <v>45338.458333333328</v>
      </c>
    </row>
    <row r="1325" spans="1:14" ht="20.25" customHeight="1">
      <c r="A1325" s="191">
        <v>97</v>
      </c>
      <c r="B1325" s="190" t="s">
        <v>8640</v>
      </c>
      <c r="C1325" s="190" t="s">
        <v>8641</v>
      </c>
      <c r="D1325" s="190" t="s">
        <v>6683</v>
      </c>
      <c r="E1325" s="190" t="s">
        <v>5733</v>
      </c>
      <c r="F1325" s="206">
        <v>499900000</v>
      </c>
      <c r="G1325" s="190" t="s">
        <v>343</v>
      </c>
      <c r="H1325" s="205" t="s">
        <v>8642</v>
      </c>
      <c r="I1325" s="190">
        <v>98.741749999999996</v>
      </c>
      <c r="J1325" s="205" t="s">
        <v>8643</v>
      </c>
      <c r="K1325" s="190">
        <v>98.750489999999999</v>
      </c>
      <c r="L1325" s="190" t="s">
        <v>8644</v>
      </c>
      <c r="M1325" s="191" t="s">
        <v>8645</v>
      </c>
      <c r="N1325" s="207">
        <v>45337.590277777781</v>
      </c>
    </row>
    <row r="1326" spans="1:14" ht="20.25" customHeight="1">
      <c r="A1326" s="191">
        <v>96</v>
      </c>
      <c r="B1326" s="190" t="s">
        <v>8646</v>
      </c>
      <c r="C1326" s="190" t="s">
        <v>8647</v>
      </c>
      <c r="D1326" s="190" t="s">
        <v>6683</v>
      </c>
      <c r="E1326" s="190" t="s">
        <v>5733</v>
      </c>
      <c r="F1326" s="206">
        <v>499900000</v>
      </c>
      <c r="G1326" s="190" t="s">
        <v>343</v>
      </c>
      <c r="H1326" s="205" t="s">
        <v>8648</v>
      </c>
      <c r="I1326" s="190">
        <v>99.764759999999995</v>
      </c>
      <c r="J1326" s="205" t="s">
        <v>8649</v>
      </c>
      <c r="K1326" s="190">
        <v>99.765479999999997</v>
      </c>
      <c r="L1326" s="190" t="s">
        <v>3504</v>
      </c>
      <c r="M1326" s="191" t="s">
        <v>8650</v>
      </c>
      <c r="N1326" s="207">
        <v>45337.576388888891</v>
      </c>
    </row>
    <row r="1327" spans="1:14" ht="20.25" customHeight="1">
      <c r="A1327" s="191">
        <v>95</v>
      </c>
      <c r="B1327" s="190" t="s">
        <v>8651</v>
      </c>
      <c r="C1327" s="190" t="s">
        <v>8652</v>
      </c>
      <c r="D1327" s="190" t="s">
        <v>5713</v>
      </c>
      <c r="E1327" s="190" t="s">
        <v>5709</v>
      </c>
      <c r="F1327" s="206">
        <v>465934000</v>
      </c>
      <c r="G1327" s="190" t="s">
        <v>476</v>
      </c>
      <c r="H1327" s="205" t="s">
        <v>8653</v>
      </c>
      <c r="I1327" s="190">
        <v>100.42551</v>
      </c>
      <c r="J1327" s="205" t="s">
        <v>8654</v>
      </c>
      <c r="K1327" s="190">
        <v>100.42568</v>
      </c>
      <c r="L1327" s="190" t="s">
        <v>2064</v>
      </c>
      <c r="M1327" s="191">
        <v>834</v>
      </c>
      <c r="N1327" s="207">
        <v>45337.458333333328</v>
      </c>
    </row>
    <row r="1328" spans="1:14" ht="20.25" customHeight="1">
      <c r="A1328" s="191">
        <v>94</v>
      </c>
      <c r="B1328" s="190" t="s">
        <v>14533</v>
      </c>
      <c r="C1328" s="190" t="s">
        <v>14534</v>
      </c>
      <c r="D1328" s="190" t="s">
        <v>5713</v>
      </c>
      <c r="E1328" s="190" t="s">
        <v>5709</v>
      </c>
      <c r="F1328" s="206">
        <v>269235000</v>
      </c>
      <c r="G1328" s="190" t="s">
        <v>311</v>
      </c>
      <c r="H1328" s="205" t="s">
        <v>14535</v>
      </c>
      <c r="I1328" s="190">
        <v>98.706509999999994</v>
      </c>
      <c r="J1328" s="205" t="s">
        <v>14536</v>
      </c>
      <c r="K1328" s="190">
        <v>98.735889999999998</v>
      </c>
      <c r="L1328" s="190" t="s">
        <v>1232</v>
      </c>
      <c r="M1328" s="191">
        <v>804</v>
      </c>
      <c r="N1328" s="207">
        <v>45337.458333333328</v>
      </c>
    </row>
    <row r="1329" spans="1:14" ht="20.25" customHeight="1">
      <c r="A1329" s="191">
        <v>93</v>
      </c>
      <c r="B1329" s="190" t="s">
        <v>14537</v>
      </c>
      <c r="C1329" s="190" t="s">
        <v>14538</v>
      </c>
      <c r="D1329" s="190" t="s">
        <v>5713</v>
      </c>
      <c r="E1329" s="190" t="s">
        <v>5709</v>
      </c>
      <c r="F1329" s="206">
        <v>97450000</v>
      </c>
      <c r="G1329" s="190" t="s">
        <v>14539</v>
      </c>
      <c r="H1329" s="205" t="s">
        <v>14540</v>
      </c>
      <c r="I1329" s="190">
        <v>101.35881999999999</v>
      </c>
      <c r="J1329" s="205" t="s">
        <v>14541</v>
      </c>
      <c r="K1329" s="190">
        <v>101.38760000000001</v>
      </c>
      <c r="L1329" s="190" t="s">
        <v>5134</v>
      </c>
      <c r="M1329" s="191">
        <v>470</v>
      </c>
      <c r="N1329" s="207">
        <v>45337.458333333328</v>
      </c>
    </row>
    <row r="1330" spans="1:14" ht="20.25" customHeight="1">
      <c r="A1330" s="191">
        <v>92</v>
      </c>
      <c r="B1330" s="190" t="s">
        <v>14542</v>
      </c>
      <c r="C1330" s="190" t="s">
        <v>14543</v>
      </c>
      <c r="D1330" s="190" t="s">
        <v>7162</v>
      </c>
      <c r="E1330" s="190" t="s">
        <v>5709</v>
      </c>
      <c r="F1330" s="206">
        <v>380688000</v>
      </c>
      <c r="G1330" s="190" t="s">
        <v>14544</v>
      </c>
      <c r="H1330" s="205" t="s">
        <v>14545</v>
      </c>
      <c r="I1330" s="190">
        <v>99.745009999999994</v>
      </c>
      <c r="J1330" s="205" t="s">
        <v>14546</v>
      </c>
      <c r="K1330" s="190">
        <v>99.745710000000003</v>
      </c>
      <c r="L1330" s="190" t="s">
        <v>14547</v>
      </c>
      <c r="M1330" s="191">
        <v>805</v>
      </c>
      <c r="N1330" s="207">
        <v>45336.458333333328</v>
      </c>
    </row>
    <row r="1331" spans="1:14" ht="20.25" customHeight="1">
      <c r="A1331" s="191">
        <v>91</v>
      </c>
      <c r="B1331" s="190" t="s">
        <v>5824</v>
      </c>
      <c r="C1331" s="190" t="s">
        <v>5427</v>
      </c>
      <c r="D1331" s="190" t="s">
        <v>5713</v>
      </c>
      <c r="E1331" s="190" t="s">
        <v>5709</v>
      </c>
      <c r="F1331" s="206">
        <v>1256438000</v>
      </c>
      <c r="G1331" s="190" t="s">
        <v>568</v>
      </c>
      <c r="H1331" s="205" t="s">
        <v>14548</v>
      </c>
      <c r="I1331" s="190">
        <v>99.100750000000005</v>
      </c>
      <c r="J1331" s="205" t="s">
        <v>14549</v>
      </c>
      <c r="K1331" s="190">
        <v>99.110659999999996</v>
      </c>
      <c r="L1331" s="190" t="s">
        <v>2666</v>
      </c>
      <c r="M1331" s="191">
        <v>826</v>
      </c>
      <c r="N1331" s="207">
        <v>45335.458333333328</v>
      </c>
    </row>
    <row r="1332" spans="1:14" ht="20.25" customHeight="1">
      <c r="A1332" s="191">
        <v>90</v>
      </c>
      <c r="B1332" s="190" t="s">
        <v>5825</v>
      </c>
      <c r="C1332" s="190" t="s">
        <v>5424</v>
      </c>
      <c r="D1332" s="190" t="s">
        <v>5735</v>
      </c>
      <c r="E1332" s="190" t="s">
        <v>5711</v>
      </c>
      <c r="F1332" s="206">
        <v>9528300000</v>
      </c>
      <c r="G1332" s="190" t="s">
        <v>367</v>
      </c>
      <c r="H1332" s="205" t="s">
        <v>14550</v>
      </c>
      <c r="I1332" s="190">
        <v>100.4375</v>
      </c>
      <c r="J1332" s="205" t="s">
        <v>14551</v>
      </c>
      <c r="K1332" s="190">
        <v>100.44068</v>
      </c>
      <c r="L1332" s="190" t="s">
        <v>5426</v>
      </c>
      <c r="M1332" s="191">
        <v>436</v>
      </c>
      <c r="N1332" s="207">
        <v>45335.458333333328</v>
      </c>
    </row>
    <row r="1333" spans="1:14" ht="20.25" customHeight="1">
      <c r="A1333" s="191">
        <v>89</v>
      </c>
      <c r="B1333" s="190" t="s">
        <v>5826</v>
      </c>
      <c r="C1333" s="190" t="s">
        <v>5422</v>
      </c>
      <c r="D1333" s="190" t="s">
        <v>5827</v>
      </c>
      <c r="E1333" s="190" t="s">
        <v>5711</v>
      </c>
      <c r="F1333" s="206">
        <v>10966692000</v>
      </c>
      <c r="G1333" s="190" t="s">
        <v>367</v>
      </c>
      <c r="H1333" s="205" t="s">
        <v>14552</v>
      </c>
      <c r="I1333" s="190">
        <v>99.343500000000006</v>
      </c>
      <c r="J1333" s="205" t="s">
        <v>14553</v>
      </c>
      <c r="K1333" s="190">
        <v>99.347899999999996</v>
      </c>
      <c r="L1333" s="190" t="s">
        <v>2748</v>
      </c>
      <c r="M1333" s="191">
        <v>417</v>
      </c>
      <c r="N1333" s="207">
        <v>45335.458333333328</v>
      </c>
    </row>
    <row r="1334" spans="1:14" ht="20.25" customHeight="1">
      <c r="A1334" s="191">
        <v>88</v>
      </c>
      <c r="B1334" s="190" t="s">
        <v>14554</v>
      </c>
      <c r="C1334" s="190" t="s">
        <v>14555</v>
      </c>
      <c r="D1334" s="190" t="s">
        <v>12955</v>
      </c>
      <c r="E1334" s="190" t="s">
        <v>5709</v>
      </c>
      <c r="F1334" s="206">
        <v>114521250</v>
      </c>
      <c r="G1334" s="190" t="s">
        <v>11636</v>
      </c>
      <c r="H1334" s="205" t="s">
        <v>14556</v>
      </c>
      <c r="I1334" s="190">
        <v>99.496049999999997</v>
      </c>
      <c r="J1334" s="205" t="s">
        <v>14557</v>
      </c>
      <c r="K1334" s="190">
        <v>99.512680000000003</v>
      </c>
      <c r="L1334" s="190" t="s">
        <v>1559</v>
      </c>
      <c r="M1334" s="191">
        <v>603</v>
      </c>
      <c r="N1334" s="207">
        <v>45330.458333333328</v>
      </c>
    </row>
    <row r="1335" spans="1:14" ht="20.25" customHeight="1">
      <c r="A1335" s="191">
        <v>87</v>
      </c>
      <c r="B1335" s="190" t="s">
        <v>14558</v>
      </c>
      <c r="C1335" s="190" t="s">
        <v>14559</v>
      </c>
      <c r="D1335" s="190" t="s">
        <v>5713</v>
      </c>
      <c r="E1335" s="190" t="s">
        <v>5709</v>
      </c>
      <c r="F1335" s="206">
        <v>79604000</v>
      </c>
      <c r="G1335" s="190" t="s">
        <v>6115</v>
      </c>
      <c r="H1335" s="205" t="s">
        <v>14560</v>
      </c>
      <c r="I1335" s="190">
        <v>100.04183</v>
      </c>
      <c r="J1335" s="205" t="s">
        <v>14561</v>
      </c>
      <c r="K1335" s="190">
        <v>100.04219000000001</v>
      </c>
      <c r="L1335" s="190" t="s">
        <v>14562</v>
      </c>
      <c r="M1335" s="191">
        <v>408</v>
      </c>
      <c r="N1335" s="207">
        <v>45329.458333333328</v>
      </c>
    </row>
    <row r="1336" spans="1:14" ht="20.25" customHeight="1">
      <c r="A1336" s="191">
        <v>86</v>
      </c>
      <c r="B1336" s="190" t="s">
        <v>5828</v>
      </c>
      <c r="C1336" s="190" t="s">
        <v>5329</v>
      </c>
      <c r="D1336" s="190" t="s">
        <v>5829</v>
      </c>
      <c r="E1336" s="190" t="s">
        <v>5709</v>
      </c>
      <c r="F1336" s="206">
        <v>597520000</v>
      </c>
      <c r="G1336" s="190" t="s">
        <v>501</v>
      </c>
      <c r="H1336" s="205" t="s">
        <v>14563</v>
      </c>
      <c r="I1336" s="190">
        <v>100.33725</v>
      </c>
      <c r="J1336" s="205" t="s">
        <v>14564</v>
      </c>
      <c r="K1336" s="190">
        <v>100.3403</v>
      </c>
      <c r="L1336" s="190" t="s">
        <v>1520</v>
      </c>
      <c r="M1336" s="191">
        <v>916</v>
      </c>
      <c r="N1336" s="207">
        <v>45329.458333333328</v>
      </c>
    </row>
    <row r="1337" spans="1:14" ht="20.25" customHeight="1">
      <c r="A1337" s="191">
        <v>85</v>
      </c>
      <c r="B1337" s="190" t="s">
        <v>5830</v>
      </c>
      <c r="C1337" s="190" t="s">
        <v>5303</v>
      </c>
      <c r="D1337" s="190" t="s">
        <v>5831</v>
      </c>
      <c r="E1337" s="190" t="s">
        <v>5709</v>
      </c>
      <c r="F1337" s="206">
        <v>1001359000</v>
      </c>
      <c r="G1337" s="190" t="s">
        <v>5305</v>
      </c>
      <c r="H1337" s="205" t="s">
        <v>14565</v>
      </c>
      <c r="I1337" s="190">
        <v>99.752750000000006</v>
      </c>
      <c r="J1337" s="205" t="s">
        <v>14566</v>
      </c>
      <c r="K1337" s="190">
        <v>99.7547</v>
      </c>
      <c r="L1337" s="190" t="s">
        <v>5429</v>
      </c>
      <c r="M1337" s="191">
        <v>806</v>
      </c>
      <c r="N1337" s="207">
        <v>45328.666666666672</v>
      </c>
    </row>
    <row r="1338" spans="1:14" ht="20.25" customHeight="1">
      <c r="A1338" s="191">
        <v>84</v>
      </c>
      <c r="B1338" s="190" t="s">
        <v>8655</v>
      </c>
      <c r="C1338" s="190" t="s">
        <v>8656</v>
      </c>
      <c r="D1338" s="190" t="s">
        <v>5728</v>
      </c>
      <c r="E1338" s="190" t="s">
        <v>5709</v>
      </c>
      <c r="F1338" s="206">
        <v>501915000</v>
      </c>
      <c r="G1338" s="190" t="s">
        <v>388</v>
      </c>
      <c r="H1338" s="205" t="s">
        <v>8657</v>
      </c>
      <c r="I1338" s="190">
        <v>99.170749999999998</v>
      </c>
      <c r="J1338" s="205" t="s">
        <v>8658</v>
      </c>
      <c r="K1338" s="190">
        <v>99.172340000000005</v>
      </c>
      <c r="L1338" s="190" t="s">
        <v>1292</v>
      </c>
      <c r="M1338" s="191" t="s">
        <v>8659</v>
      </c>
      <c r="N1338" s="207">
        <v>45328.458333333328</v>
      </c>
    </row>
    <row r="1339" spans="1:14" ht="20.25" customHeight="1">
      <c r="A1339" s="191">
        <v>83</v>
      </c>
      <c r="B1339" s="190" t="s">
        <v>5836</v>
      </c>
      <c r="C1339" s="190" t="s">
        <v>5308</v>
      </c>
      <c r="D1339" s="190" t="s">
        <v>5713</v>
      </c>
      <c r="E1339" s="190" t="s">
        <v>5709</v>
      </c>
      <c r="F1339" s="206">
        <v>620241000</v>
      </c>
      <c r="G1339" s="190" t="s">
        <v>5305</v>
      </c>
      <c r="H1339" s="205" t="s">
        <v>14567</v>
      </c>
      <c r="I1339" s="190">
        <v>99.427000000000007</v>
      </c>
      <c r="J1339" s="205" t="s">
        <v>14568</v>
      </c>
      <c r="K1339" s="190">
        <v>99.429000000000002</v>
      </c>
      <c r="L1339" s="190" t="s">
        <v>5434</v>
      </c>
      <c r="M1339" s="191">
        <v>900</v>
      </c>
      <c r="N1339" s="207">
        <v>45328.458333333328</v>
      </c>
    </row>
    <row r="1340" spans="1:14" ht="20.25" customHeight="1">
      <c r="A1340" s="191">
        <v>82</v>
      </c>
      <c r="B1340" s="190" t="s">
        <v>5839</v>
      </c>
      <c r="C1340" s="190" t="s">
        <v>5840</v>
      </c>
      <c r="D1340" s="190" t="s">
        <v>5713</v>
      </c>
      <c r="E1340" s="190" t="s">
        <v>5733</v>
      </c>
      <c r="F1340" s="206">
        <v>0</v>
      </c>
      <c r="G1340" s="190" t="s">
        <v>5250</v>
      </c>
      <c r="H1340" s="205">
        <v>0</v>
      </c>
      <c r="I1340" s="190"/>
      <c r="J1340" s="205"/>
      <c r="K1340" s="190"/>
      <c r="L1340" s="190" t="s">
        <v>5838</v>
      </c>
      <c r="M1340" s="191"/>
      <c r="N1340" s="207">
        <v>45327.708333333328</v>
      </c>
    </row>
    <row r="1341" spans="1:14" ht="20.25" customHeight="1">
      <c r="A1341" s="191">
        <v>81</v>
      </c>
      <c r="B1341" s="190" t="s">
        <v>5841</v>
      </c>
      <c r="C1341" s="190" t="s">
        <v>5321</v>
      </c>
      <c r="D1341" s="190" t="s">
        <v>5713</v>
      </c>
      <c r="E1341" s="190" t="s">
        <v>5733</v>
      </c>
      <c r="F1341" s="206"/>
      <c r="G1341" s="190" t="s">
        <v>5323</v>
      </c>
      <c r="H1341" s="205" t="s">
        <v>14569</v>
      </c>
      <c r="I1341" s="190"/>
      <c r="J1341" s="205" t="s">
        <v>14570</v>
      </c>
      <c r="K1341" s="190"/>
      <c r="L1341" s="190" t="s">
        <v>3651</v>
      </c>
      <c r="M1341" s="191">
        <v>4</v>
      </c>
      <c r="N1341" s="207">
        <v>45327.541666666672</v>
      </c>
    </row>
    <row r="1342" spans="1:14" ht="20.25" customHeight="1">
      <c r="A1342" s="191">
        <v>80</v>
      </c>
      <c r="B1342" s="190" t="s">
        <v>5842</v>
      </c>
      <c r="C1342" s="190" t="s">
        <v>5299</v>
      </c>
      <c r="D1342" s="190" t="s">
        <v>5713</v>
      </c>
      <c r="E1342" s="190" t="s">
        <v>5709</v>
      </c>
      <c r="F1342" s="206">
        <v>1012592000</v>
      </c>
      <c r="G1342" s="190" t="s">
        <v>621</v>
      </c>
      <c r="H1342" s="205" t="s">
        <v>14571</v>
      </c>
      <c r="I1342" s="190">
        <v>100.97425</v>
      </c>
      <c r="J1342" s="205" t="s">
        <v>14572</v>
      </c>
      <c r="K1342" s="190">
        <v>100.97629000000001</v>
      </c>
      <c r="L1342" s="190" t="s">
        <v>2825</v>
      </c>
      <c r="M1342" s="191">
        <v>892</v>
      </c>
      <c r="N1342" s="207">
        <v>45327.458333333328</v>
      </c>
    </row>
    <row r="1343" spans="1:14" ht="20.25" customHeight="1">
      <c r="A1343" s="191">
        <v>79</v>
      </c>
      <c r="B1343" s="190" t="s">
        <v>14573</v>
      </c>
      <c r="C1343" s="190" t="s">
        <v>14574</v>
      </c>
      <c r="D1343" s="190" t="s">
        <v>14575</v>
      </c>
      <c r="E1343" s="190" t="s">
        <v>5709</v>
      </c>
      <c r="F1343" s="206">
        <v>352142760</v>
      </c>
      <c r="G1343" s="190" t="s">
        <v>322</v>
      </c>
      <c r="H1343" s="205" t="s">
        <v>14576</v>
      </c>
      <c r="I1343" s="190">
        <v>100.69551</v>
      </c>
      <c r="J1343" s="205" t="s">
        <v>14577</v>
      </c>
      <c r="K1343" s="190">
        <v>100.69734</v>
      </c>
      <c r="L1343" s="190" t="s">
        <v>2982</v>
      </c>
      <c r="M1343" s="191">
        <v>845</v>
      </c>
      <c r="N1343" s="207">
        <v>45324.458333333328</v>
      </c>
    </row>
    <row r="1344" spans="1:14" ht="20.25" customHeight="1">
      <c r="A1344" s="191">
        <v>78</v>
      </c>
      <c r="B1344" s="190" t="s">
        <v>5843</v>
      </c>
      <c r="C1344" s="190" t="s">
        <v>5312</v>
      </c>
      <c r="D1344" s="190" t="s">
        <v>5844</v>
      </c>
      <c r="E1344" s="190" t="s">
        <v>5709</v>
      </c>
      <c r="F1344" s="206">
        <v>694034000</v>
      </c>
      <c r="G1344" s="190" t="s">
        <v>5314</v>
      </c>
      <c r="H1344" s="205" t="s">
        <v>14578</v>
      </c>
      <c r="I1344" s="190">
        <v>99.702250000000006</v>
      </c>
      <c r="J1344" s="205" t="s">
        <v>14579</v>
      </c>
      <c r="K1344" s="190">
        <v>99.704189999999997</v>
      </c>
      <c r="L1344" s="190" t="s">
        <v>4085</v>
      </c>
      <c r="M1344" s="191">
        <v>872</v>
      </c>
      <c r="N1344" s="207">
        <v>45323.458333333328</v>
      </c>
    </row>
    <row r="1345" spans="1:14" ht="20.25" customHeight="1">
      <c r="A1345" s="191">
        <v>77</v>
      </c>
      <c r="B1345" s="190" t="s">
        <v>5845</v>
      </c>
      <c r="C1345" s="190" t="s">
        <v>5317</v>
      </c>
      <c r="D1345" s="190" t="s">
        <v>5844</v>
      </c>
      <c r="E1345" s="190" t="s">
        <v>5709</v>
      </c>
      <c r="F1345" s="206">
        <v>701827000</v>
      </c>
      <c r="G1345" s="190" t="s">
        <v>5314</v>
      </c>
      <c r="H1345" s="205" t="s">
        <v>14580</v>
      </c>
      <c r="I1345" s="190">
        <v>99.997</v>
      </c>
      <c r="J1345" s="205" t="s">
        <v>14581</v>
      </c>
      <c r="K1345" s="190">
        <v>99.999989999999997</v>
      </c>
      <c r="L1345" s="190" t="s">
        <v>5572</v>
      </c>
      <c r="M1345" s="191">
        <v>850</v>
      </c>
      <c r="N1345" s="207">
        <v>45323.458333333328</v>
      </c>
    </row>
    <row r="1346" spans="1:14" ht="20.25" customHeight="1">
      <c r="A1346" s="191">
        <v>76</v>
      </c>
      <c r="B1346" s="190" t="s">
        <v>14582</v>
      </c>
      <c r="C1346" s="190" t="s">
        <v>14583</v>
      </c>
      <c r="D1346" s="190" t="s">
        <v>5713</v>
      </c>
      <c r="E1346" s="190" t="s">
        <v>5733</v>
      </c>
      <c r="F1346" s="206">
        <v>384003000</v>
      </c>
      <c r="G1346" s="190" t="s">
        <v>11365</v>
      </c>
      <c r="H1346" s="205" t="s">
        <v>14584</v>
      </c>
      <c r="I1346" s="190">
        <v>100.06551</v>
      </c>
      <c r="J1346" s="205" t="s">
        <v>14585</v>
      </c>
      <c r="K1346" s="190">
        <v>100.06556999999999</v>
      </c>
      <c r="L1346" s="190" t="s">
        <v>14586</v>
      </c>
      <c r="M1346" s="191" t="s">
        <v>14587</v>
      </c>
      <c r="N1346" s="207">
        <v>45322.625</v>
      </c>
    </row>
    <row r="1347" spans="1:14" ht="20.25" customHeight="1">
      <c r="A1347" s="191">
        <v>75</v>
      </c>
      <c r="B1347" s="190" t="s">
        <v>5846</v>
      </c>
      <c r="C1347" s="190" t="s">
        <v>5436</v>
      </c>
      <c r="D1347" s="190" t="s">
        <v>5847</v>
      </c>
      <c r="E1347" s="190" t="s">
        <v>5709</v>
      </c>
      <c r="F1347" s="206">
        <v>577350000</v>
      </c>
      <c r="G1347" s="190" t="s">
        <v>343</v>
      </c>
      <c r="H1347" s="205" t="s">
        <v>14588</v>
      </c>
      <c r="I1347" s="190">
        <v>99.054749999999999</v>
      </c>
      <c r="J1347" s="205" t="s">
        <v>14589</v>
      </c>
      <c r="K1347" s="190">
        <v>99.057950000000005</v>
      </c>
      <c r="L1347" s="190" t="s">
        <v>5438</v>
      </c>
      <c r="M1347" s="191">
        <v>580</v>
      </c>
      <c r="N1347" s="207">
        <v>45322.458333333328</v>
      </c>
    </row>
    <row r="1348" spans="1:14" ht="20.25" customHeight="1">
      <c r="A1348" s="191">
        <v>74</v>
      </c>
      <c r="B1348" s="190" t="s">
        <v>14590</v>
      </c>
      <c r="C1348" s="190" t="s">
        <v>14591</v>
      </c>
      <c r="D1348" s="190" t="s">
        <v>5982</v>
      </c>
      <c r="E1348" s="190" t="s">
        <v>5709</v>
      </c>
      <c r="F1348" s="206">
        <v>218014000</v>
      </c>
      <c r="G1348" s="190" t="s">
        <v>373</v>
      </c>
      <c r="H1348" s="205" t="s">
        <v>14592</v>
      </c>
      <c r="I1348" s="190">
        <v>100.51951</v>
      </c>
      <c r="J1348" s="205" t="s">
        <v>14593</v>
      </c>
      <c r="K1348" s="190">
        <v>100.52135</v>
      </c>
      <c r="L1348" s="190" t="s">
        <v>14594</v>
      </c>
      <c r="M1348" s="191">
        <v>725</v>
      </c>
      <c r="N1348" s="207">
        <v>45322.458333333328</v>
      </c>
    </row>
    <row r="1349" spans="1:14" ht="20.25" customHeight="1">
      <c r="A1349" s="191">
        <v>73</v>
      </c>
      <c r="B1349" s="190" t="s">
        <v>14595</v>
      </c>
      <c r="C1349" s="190" t="s">
        <v>14596</v>
      </c>
      <c r="D1349" s="190" t="s">
        <v>5713</v>
      </c>
      <c r="E1349" s="190" t="s">
        <v>5709</v>
      </c>
      <c r="F1349" s="206">
        <v>113623000</v>
      </c>
      <c r="G1349" s="190" t="s">
        <v>311</v>
      </c>
      <c r="H1349" s="205" t="s">
        <v>14597</v>
      </c>
      <c r="I1349" s="190">
        <v>99.017780000000002</v>
      </c>
      <c r="J1349" s="205" t="s">
        <v>14598</v>
      </c>
      <c r="K1349" s="190">
        <v>99.021199999999993</v>
      </c>
      <c r="L1349" s="190" t="s">
        <v>5665</v>
      </c>
      <c r="M1349" s="191">
        <v>620</v>
      </c>
      <c r="N1349" s="207">
        <v>45322.458333333328</v>
      </c>
    </row>
    <row r="1350" spans="1:14" ht="20.25" customHeight="1">
      <c r="A1350" s="191">
        <v>72</v>
      </c>
      <c r="B1350" s="190" t="s">
        <v>5848</v>
      </c>
      <c r="C1350" s="190" t="s">
        <v>5849</v>
      </c>
      <c r="D1350" s="190" t="s">
        <v>5850</v>
      </c>
      <c r="E1350" s="190" t="s">
        <v>5709</v>
      </c>
      <c r="F1350" s="206">
        <v>1914192000</v>
      </c>
      <c r="G1350" s="190" t="s">
        <v>5820</v>
      </c>
      <c r="H1350" s="205" t="s">
        <v>14599</v>
      </c>
      <c r="I1350" s="190">
        <v>100.28377</v>
      </c>
      <c r="J1350" s="205" t="s">
        <v>14600</v>
      </c>
      <c r="K1350" s="190">
        <v>100.29249</v>
      </c>
      <c r="L1350" s="190" t="s">
        <v>5742</v>
      </c>
      <c r="M1350" s="191">
        <v>82</v>
      </c>
      <c r="N1350" s="207">
        <v>45321.590277777781</v>
      </c>
    </row>
    <row r="1351" spans="1:14" ht="20.25" customHeight="1">
      <c r="A1351" s="191">
        <v>71</v>
      </c>
      <c r="B1351" s="190" t="s">
        <v>14601</v>
      </c>
      <c r="C1351" s="190" t="s">
        <v>14602</v>
      </c>
      <c r="D1351" s="190" t="s">
        <v>5713</v>
      </c>
      <c r="E1351" s="190" t="s">
        <v>5709</v>
      </c>
      <c r="F1351" s="206">
        <v>179597000</v>
      </c>
      <c r="G1351" s="190" t="s">
        <v>14603</v>
      </c>
      <c r="H1351" s="205" t="s">
        <v>14604</v>
      </c>
      <c r="I1351" s="190">
        <v>99.549030000000002</v>
      </c>
      <c r="J1351" s="205" t="s">
        <v>14605</v>
      </c>
      <c r="K1351" s="190">
        <v>99.5518</v>
      </c>
      <c r="L1351" s="190" t="s">
        <v>3158</v>
      </c>
      <c r="M1351" s="191">
        <v>708</v>
      </c>
      <c r="N1351" s="207">
        <v>45321.541666666672</v>
      </c>
    </row>
    <row r="1352" spans="1:14" ht="20.25" customHeight="1">
      <c r="A1352" s="191">
        <v>70</v>
      </c>
      <c r="B1352" s="190" t="s">
        <v>5851</v>
      </c>
      <c r="C1352" s="190" t="s">
        <v>5291</v>
      </c>
      <c r="D1352" s="190" t="s">
        <v>5852</v>
      </c>
      <c r="E1352" s="190" t="s">
        <v>5733</v>
      </c>
      <c r="F1352" s="206">
        <v>693880000</v>
      </c>
      <c r="G1352" s="190" t="s">
        <v>5293</v>
      </c>
      <c r="H1352" s="205" t="s">
        <v>14606</v>
      </c>
      <c r="I1352" s="190">
        <v>98.1965</v>
      </c>
      <c r="J1352" s="205" t="s">
        <v>14570</v>
      </c>
      <c r="K1352" s="190">
        <v>100</v>
      </c>
      <c r="L1352" s="190" t="s">
        <v>5853</v>
      </c>
      <c r="M1352" s="191">
        <v>3</v>
      </c>
      <c r="N1352" s="207">
        <v>45321.541666666672</v>
      </c>
    </row>
    <row r="1353" spans="1:14" ht="20.25" customHeight="1">
      <c r="A1353" s="191">
        <v>69</v>
      </c>
      <c r="B1353" s="190" t="s">
        <v>5854</v>
      </c>
      <c r="C1353" s="190" t="s">
        <v>5280</v>
      </c>
      <c r="D1353" s="190" t="s">
        <v>5855</v>
      </c>
      <c r="E1353" s="190" t="s">
        <v>5709</v>
      </c>
      <c r="F1353" s="206">
        <v>668909000</v>
      </c>
      <c r="G1353" s="190" t="s">
        <v>367</v>
      </c>
      <c r="H1353" s="205" t="s">
        <v>14607</v>
      </c>
      <c r="I1353" s="190">
        <v>99.45</v>
      </c>
      <c r="J1353" s="205" t="s">
        <v>14608</v>
      </c>
      <c r="K1353" s="190">
        <v>99.452719999999999</v>
      </c>
      <c r="L1353" s="190" t="s">
        <v>5445</v>
      </c>
      <c r="M1353" s="191">
        <v>888</v>
      </c>
      <c r="N1353" s="207">
        <v>45321.458333333328</v>
      </c>
    </row>
    <row r="1354" spans="1:14" ht="20.25" customHeight="1">
      <c r="A1354" s="191">
        <v>68</v>
      </c>
      <c r="B1354" s="190" t="s">
        <v>5856</v>
      </c>
      <c r="C1354" s="190" t="s">
        <v>5443</v>
      </c>
      <c r="D1354" s="190" t="s">
        <v>5713</v>
      </c>
      <c r="E1354" s="190" t="s">
        <v>5709</v>
      </c>
      <c r="F1354" s="206">
        <v>2439300000</v>
      </c>
      <c r="G1354" s="190" t="s">
        <v>5285</v>
      </c>
      <c r="H1354" s="205" t="s">
        <v>14609</v>
      </c>
      <c r="I1354" s="190">
        <v>99.631249999999994</v>
      </c>
      <c r="J1354" s="205" t="s">
        <v>14610</v>
      </c>
      <c r="K1354" s="190">
        <v>99.641750000000002</v>
      </c>
      <c r="L1354" s="190" t="s">
        <v>2721</v>
      </c>
      <c r="M1354" s="191">
        <v>772</v>
      </c>
      <c r="N1354" s="207">
        <v>45321.458333333328</v>
      </c>
    </row>
    <row r="1355" spans="1:14" ht="20.25" customHeight="1">
      <c r="A1355" s="191">
        <v>67</v>
      </c>
      <c r="B1355" s="190" t="s">
        <v>8672</v>
      </c>
      <c r="C1355" s="190" t="s">
        <v>5695</v>
      </c>
      <c r="D1355" s="190" t="s">
        <v>6207</v>
      </c>
      <c r="E1355" s="190" t="s">
        <v>5709</v>
      </c>
      <c r="F1355" s="206">
        <v>549409000</v>
      </c>
      <c r="G1355" s="190" t="s">
        <v>5696</v>
      </c>
      <c r="H1355" s="205" t="s">
        <v>8673</v>
      </c>
      <c r="I1355" s="190">
        <v>100.267</v>
      </c>
      <c r="J1355" s="205" t="s">
        <v>8674</v>
      </c>
      <c r="K1355" s="190">
        <v>100.26728</v>
      </c>
      <c r="L1355" s="190" t="s">
        <v>5589</v>
      </c>
      <c r="M1355" s="191">
        <v>846</v>
      </c>
      <c r="N1355" s="207">
        <v>45320.458333333328</v>
      </c>
    </row>
    <row r="1356" spans="1:14" ht="20.25" customHeight="1">
      <c r="A1356" s="191">
        <v>66</v>
      </c>
      <c r="B1356" s="190" t="s">
        <v>8675</v>
      </c>
      <c r="C1356" s="190" t="s">
        <v>8676</v>
      </c>
      <c r="D1356" s="190" t="s">
        <v>6503</v>
      </c>
      <c r="E1356" s="190" t="s">
        <v>5709</v>
      </c>
      <c r="F1356" s="206">
        <v>546478000</v>
      </c>
      <c r="G1356" s="190" t="s">
        <v>353</v>
      </c>
      <c r="H1356" s="205" t="s">
        <v>8677</v>
      </c>
      <c r="I1356" s="190">
        <v>100.46751</v>
      </c>
      <c r="J1356" s="205" t="s">
        <v>8678</v>
      </c>
      <c r="K1356" s="190">
        <v>100.46789</v>
      </c>
      <c r="L1356" s="190" t="s">
        <v>8679</v>
      </c>
      <c r="M1356" s="191">
        <v>856</v>
      </c>
      <c r="N1356" s="207">
        <v>45317.625</v>
      </c>
    </row>
    <row r="1357" spans="1:14" ht="20.25" customHeight="1">
      <c r="A1357" s="191">
        <v>65</v>
      </c>
      <c r="B1357" s="190" t="s">
        <v>5858</v>
      </c>
      <c r="C1357" s="190" t="s">
        <v>5288</v>
      </c>
      <c r="D1357" s="190" t="s">
        <v>5713</v>
      </c>
      <c r="E1357" s="190" t="s">
        <v>5733</v>
      </c>
      <c r="F1357" s="206">
        <v>6136995000</v>
      </c>
      <c r="G1357" s="190" t="s">
        <v>5075</v>
      </c>
      <c r="H1357" s="205" t="s">
        <v>14611</v>
      </c>
      <c r="I1357" s="190">
        <v>101.26725</v>
      </c>
      <c r="J1357" s="205" t="s">
        <v>14612</v>
      </c>
      <c r="K1357" s="190">
        <v>101.33879</v>
      </c>
      <c r="L1357" s="190" t="s">
        <v>1246</v>
      </c>
      <c r="M1357" s="191">
        <v>247</v>
      </c>
      <c r="N1357" s="207">
        <v>45317.541666666672</v>
      </c>
    </row>
    <row r="1358" spans="1:14" ht="20.25" customHeight="1">
      <c r="A1358" s="191">
        <v>64</v>
      </c>
      <c r="B1358" s="190" t="s">
        <v>5859</v>
      </c>
      <c r="C1358" s="190" t="s">
        <v>5263</v>
      </c>
      <c r="D1358" s="190" t="s">
        <v>5713</v>
      </c>
      <c r="E1358" s="190" t="s">
        <v>5709</v>
      </c>
      <c r="F1358" s="206">
        <v>558368600</v>
      </c>
      <c r="G1358" s="190" t="s">
        <v>326</v>
      </c>
      <c r="H1358" s="205" t="s">
        <v>14613</v>
      </c>
      <c r="I1358" s="190">
        <v>99.448499999999996</v>
      </c>
      <c r="J1358" s="205" t="s">
        <v>14614</v>
      </c>
      <c r="K1358" s="190">
        <v>99.449489999999997</v>
      </c>
      <c r="L1358" s="190" t="s">
        <v>5449</v>
      </c>
      <c r="M1358" s="191">
        <v>751</v>
      </c>
      <c r="N1358" s="207">
        <v>45317.458333333328</v>
      </c>
    </row>
    <row r="1359" spans="1:14" ht="20.25" customHeight="1">
      <c r="A1359" s="191">
        <v>63</v>
      </c>
      <c r="B1359" s="190" t="s">
        <v>5860</v>
      </c>
      <c r="C1359" s="190" t="s">
        <v>5861</v>
      </c>
      <c r="D1359" s="190" t="s">
        <v>5862</v>
      </c>
      <c r="E1359" s="190" t="s">
        <v>5746</v>
      </c>
      <c r="F1359" s="206">
        <v>3950892450</v>
      </c>
      <c r="G1359" s="190" t="s">
        <v>332</v>
      </c>
      <c r="H1359" s="205" t="s">
        <v>14615</v>
      </c>
      <c r="I1359" s="190">
        <v>99.373500000000007</v>
      </c>
      <c r="J1359" s="205" t="s">
        <v>14616</v>
      </c>
      <c r="K1359" s="190">
        <v>99.389979999999994</v>
      </c>
      <c r="L1359" s="190" t="s">
        <v>3202</v>
      </c>
      <c r="M1359" s="191">
        <v>343</v>
      </c>
      <c r="N1359" s="207">
        <v>45317.458333333328</v>
      </c>
    </row>
    <row r="1360" spans="1:14" ht="20.25" customHeight="1">
      <c r="A1360" s="191">
        <v>62</v>
      </c>
      <c r="B1360" s="190" t="s">
        <v>8680</v>
      </c>
      <c r="C1360" s="190" t="s">
        <v>8681</v>
      </c>
      <c r="D1360" s="190" t="s">
        <v>5728</v>
      </c>
      <c r="E1360" s="190" t="s">
        <v>5709</v>
      </c>
      <c r="F1360" s="206">
        <v>445300000</v>
      </c>
      <c r="G1360" s="190" t="s">
        <v>8682</v>
      </c>
      <c r="H1360" s="205" t="s">
        <v>8683</v>
      </c>
      <c r="I1360" s="190">
        <v>100.04075</v>
      </c>
      <c r="J1360" s="205" t="s">
        <v>8684</v>
      </c>
      <c r="K1360" s="190">
        <v>100.04119</v>
      </c>
      <c r="L1360" s="190" t="s">
        <v>8685</v>
      </c>
      <c r="M1360" s="191" t="s">
        <v>8686</v>
      </c>
      <c r="N1360" s="207">
        <v>45315.708333333328</v>
      </c>
    </row>
    <row r="1361" spans="1:14" ht="20.25" customHeight="1">
      <c r="A1361" s="191">
        <v>61</v>
      </c>
      <c r="B1361" s="190" t="s">
        <v>14617</v>
      </c>
      <c r="C1361" s="190" t="s">
        <v>14618</v>
      </c>
      <c r="D1361" s="190" t="s">
        <v>5713</v>
      </c>
      <c r="E1361" s="190" t="s">
        <v>5733</v>
      </c>
      <c r="F1361" s="206"/>
      <c r="G1361" s="190" t="s">
        <v>8758</v>
      </c>
      <c r="H1361" s="205" t="s">
        <v>14619</v>
      </c>
      <c r="I1361" s="190"/>
      <c r="J1361" s="205" t="s">
        <v>14620</v>
      </c>
      <c r="K1361" s="190"/>
      <c r="L1361" s="190" t="s">
        <v>14621</v>
      </c>
      <c r="M1361" s="191">
        <v>1</v>
      </c>
      <c r="N1361" s="207">
        <v>45315.4375</v>
      </c>
    </row>
    <row r="1362" spans="1:14" ht="20.25" customHeight="1">
      <c r="A1362" s="191">
        <v>60</v>
      </c>
      <c r="B1362" s="190" t="s">
        <v>14622</v>
      </c>
      <c r="C1362" s="190" t="s">
        <v>14623</v>
      </c>
      <c r="D1362" s="190" t="s">
        <v>5728</v>
      </c>
      <c r="E1362" s="190" t="s">
        <v>5709</v>
      </c>
      <c r="F1362" s="206">
        <v>428170000</v>
      </c>
      <c r="G1362" s="190" t="s">
        <v>343</v>
      </c>
      <c r="H1362" s="205" t="s">
        <v>14624</v>
      </c>
      <c r="I1362" s="190">
        <v>99.255260000000007</v>
      </c>
      <c r="J1362" s="205" t="s">
        <v>14625</v>
      </c>
      <c r="K1362" s="190">
        <v>99.255750000000006</v>
      </c>
      <c r="L1362" s="190" t="s">
        <v>1250</v>
      </c>
      <c r="M1362" s="191" t="s">
        <v>14626</v>
      </c>
      <c r="N1362" s="207">
        <v>45314.625</v>
      </c>
    </row>
    <row r="1363" spans="1:14" ht="20.25" customHeight="1">
      <c r="A1363" s="191">
        <v>59</v>
      </c>
      <c r="B1363" s="190" t="s">
        <v>14627</v>
      </c>
      <c r="C1363" s="190" t="s">
        <v>14628</v>
      </c>
      <c r="D1363" s="190" t="s">
        <v>5713</v>
      </c>
      <c r="E1363" s="190" t="s">
        <v>5711</v>
      </c>
      <c r="F1363" s="206">
        <v>26833587000</v>
      </c>
      <c r="G1363" s="190" t="s">
        <v>5714</v>
      </c>
      <c r="H1363" s="205" t="s">
        <v>14629</v>
      </c>
      <c r="I1363" s="190">
        <v>99.805000000000007</v>
      </c>
      <c r="J1363" s="205" t="s">
        <v>14630</v>
      </c>
      <c r="K1363" s="190">
        <v>100</v>
      </c>
      <c r="L1363" s="190" t="s">
        <v>14631</v>
      </c>
      <c r="M1363" s="191">
        <v>350</v>
      </c>
      <c r="N1363" s="207">
        <v>45314.458333333328</v>
      </c>
    </row>
    <row r="1364" spans="1:14" ht="20.25" customHeight="1">
      <c r="A1364" s="191">
        <v>58</v>
      </c>
      <c r="B1364" s="190" t="s">
        <v>14632</v>
      </c>
      <c r="C1364" s="190" t="s">
        <v>14633</v>
      </c>
      <c r="D1364" s="190" t="s">
        <v>6268</v>
      </c>
      <c r="E1364" s="190" t="s">
        <v>5709</v>
      </c>
      <c r="F1364" s="206">
        <v>313583000</v>
      </c>
      <c r="G1364" s="190" t="s">
        <v>5715</v>
      </c>
      <c r="H1364" s="205" t="s">
        <v>14634</v>
      </c>
      <c r="I1364" s="190">
        <v>100.98752</v>
      </c>
      <c r="J1364" s="205" t="s">
        <v>14635</v>
      </c>
      <c r="K1364" s="190">
        <v>100.99679999999999</v>
      </c>
      <c r="L1364" s="190" t="s">
        <v>1694</v>
      </c>
      <c r="M1364" s="191">
        <v>865</v>
      </c>
      <c r="N1364" s="207">
        <v>45310.458333333328</v>
      </c>
    </row>
    <row r="1365" spans="1:14" ht="20.25" customHeight="1">
      <c r="A1365" s="191">
        <v>57</v>
      </c>
      <c r="B1365" s="190" t="s">
        <v>14636</v>
      </c>
      <c r="C1365" s="190" t="s">
        <v>14637</v>
      </c>
      <c r="D1365" s="190" t="s">
        <v>5713</v>
      </c>
      <c r="E1365" s="190" t="s">
        <v>5709</v>
      </c>
      <c r="F1365" s="206">
        <v>351994000</v>
      </c>
      <c r="G1365" s="190" t="s">
        <v>6115</v>
      </c>
      <c r="H1365" s="205" t="s">
        <v>14638</v>
      </c>
      <c r="I1365" s="190">
        <v>98.983509999999995</v>
      </c>
      <c r="J1365" s="205" t="s">
        <v>14639</v>
      </c>
      <c r="K1365" s="190">
        <v>98.987409999999997</v>
      </c>
      <c r="L1365" s="190" t="s">
        <v>14640</v>
      </c>
      <c r="M1365" s="191">
        <v>743</v>
      </c>
      <c r="N1365" s="207">
        <v>45310.458333333328</v>
      </c>
    </row>
    <row r="1366" spans="1:14" ht="20.25" customHeight="1">
      <c r="A1366" s="191">
        <v>56</v>
      </c>
      <c r="B1366" s="190" t="s">
        <v>14641</v>
      </c>
      <c r="C1366" s="190" t="s">
        <v>14642</v>
      </c>
      <c r="D1366" s="190" t="s">
        <v>5713</v>
      </c>
      <c r="E1366" s="190" t="s">
        <v>5709</v>
      </c>
      <c r="F1366" s="206">
        <v>227205000</v>
      </c>
      <c r="G1366" s="190" t="s">
        <v>14643</v>
      </c>
      <c r="H1366" s="205" t="s">
        <v>14644</v>
      </c>
      <c r="I1366" s="190">
        <v>100.05576000000001</v>
      </c>
      <c r="J1366" s="205" t="s">
        <v>14645</v>
      </c>
      <c r="K1366" s="190">
        <v>100.05775</v>
      </c>
      <c r="L1366" s="190" t="s">
        <v>14646</v>
      </c>
      <c r="M1366" s="191">
        <v>659</v>
      </c>
      <c r="N1366" s="207">
        <v>45310.458333333328</v>
      </c>
    </row>
    <row r="1367" spans="1:14" ht="20.25" customHeight="1">
      <c r="A1367" s="191">
        <v>55</v>
      </c>
      <c r="B1367" s="190" t="s">
        <v>8687</v>
      </c>
      <c r="C1367" s="190" t="s">
        <v>8688</v>
      </c>
      <c r="D1367" s="190" t="s">
        <v>5718</v>
      </c>
      <c r="E1367" s="190" t="s">
        <v>5709</v>
      </c>
      <c r="F1367" s="206">
        <v>482559000</v>
      </c>
      <c r="G1367" s="190" t="s">
        <v>343</v>
      </c>
      <c r="H1367" s="205" t="s">
        <v>8689</v>
      </c>
      <c r="I1367" s="190">
        <v>100.77225</v>
      </c>
      <c r="J1367" s="205" t="s">
        <v>8690</v>
      </c>
      <c r="K1367" s="190">
        <v>100.77948000000001</v>
      </c>
      <c r="L1367" s="190" t="s">
        <v>4014</v>
      </c>
      <c r="M1367" s="191">
        <v>767</v>
      </c>
      <c r="N1367" s="207">
        <v>45309.458333333328</v>
      </c>
    </row>
    <row r="1368" spans="1:14" ht="20.25" customHeight="1">
      <c r="A1368" s="191">
        <v>54</v>
      </c>
      <c r="B1368" s="190" t="s">
        <v>14647</v>
      </c>
      <c r="C1368" s="190" t="s">
        <v>14648</v>
      </c>
      <c r="D1368" s="190" t="s">
        <v>5713</v>
      </c>
      <c r="E1368" s="190" t="s">
        <v>11837</v>
      </c>
      <c r="F1368" s="206">
        <v>0</v>
      </c>
      <c r="G1368" s="190" t="s">
        <v>14649</v>
      </c>
      <c r="H1368" s="205">
        <v>0</v>
      </c>
      <c r="I1368" s="190"/>
      <c r="J1368" s="205"/>
      <c r="K1368" s="190"/>
      <c r="L1368" s="190" t="s">
        <v>5838</v>
      </c>
      <c r="M1368" s="191"/>
      <c r="N1368" s="207">
        <v>45307.583333333328</v>
      </c>
    </row>
    <row r="1369" spans="1:14" ht="20.25" customHeight="1">
      <c r="A1369" s="191">
        <v>53</v>
      </c>
      <c r="B1369" s="190" t="s">
        <v>5874</v>
      </c>
      <c r="C1369" s="190" t="s">
        <v>5270</v>
      </c>
      <c r="D1369" s="190" t="s">
        <v>5713</v>
      </c>
      <c r="E1369" s="190" t="s">
        <v>5709</v>
      </c>
      <c r="F1369" s="206">
        <v>1352654000</v>
      </c>
      <c r="G1369" s="190" t="s">
        <v>5067</v>
      </c>
      <c r="H1369" s="205" t="s">
        <v>5875</v>
      </c>
      <c r="I1369" s="190">
        <v>99.337000000000003</v>
      </c>
      <c r="J1369" s="205" t="s">
        <v>5876</v>
      </c>
      <c r="K1369" s="190">
        <v>99.344999999999999</v>
      </c>
      <c r="L1369" s="190" t="s">
        <v>5450</v>
      </c>
      <c r="M1369" s="191">
        <v>846</v>
      </c>
      <c r="N1369" s="207">
        <v>45307.5</v>
      </c>
    </row>
    <row r="1370" spans="1:14" ht="20.25" customHeight="1">
      <c r="A1370" s="191">
        <v>52</v>
      </c>
      <c r="B1370" s="190" t="s">
        <v>5882</v>
      </c>
      <c r="C1370" s="190" t="s">
        <v>5597</v>
      </c>
      <c r="D1370" s="190" t="s">
        <v>5883</v>
      </c>
      <c r="E1370" s="190" t="s">
        <v>5709</v>
      </c>
      <c r="F1370" s="206">
        <v>1850295370</v>
      </c>
      <c r="G1370" s="190" t="s">
        <v>332</v>
      </c>
      <c r="H1370" s="205" t="s">
        <v>5884</v>
      </c>
      <c r="I1370" s="190">
        <v>100.729</v>
      </c>
      <c r="J1370" s="205" t="s">
        <v>5885</v>
      </c>
      <c r="K1370" s="190">
        <v>100.81075</v>
      </c>
      <c r="L1370" s="190" t="s">
        <v>3688</v>
      </c>
      <c r="M1370" s="191">
        <v>24</v>
      </c>
      <c r="N1370" s="207">
        <v>45307.458333333328</v>
      </c>
    </row>
    <row r="1371" spans="1:14" ht="20.25" customHeight="1">
      <c r="A1371" s="191">
        <v>51</v>
      </c>
      <c r="B1371" s="190" t="s">
        <v>14650</v>
      </c>
      <c r="C1371" s="190" t="s">
        <v>14651</v>
      </c>
      <c r="D1371" s="190" t="s">
        <v>5844</v>
      </c>
      <c r="E1371" s="190" t="s">
        <v>5709</v>
      </c>
      <c r="F1371" s="206">
        <v>192412000</v>
      </c>
      <c r="G1371" s="190" t="s">
        <v>14652</v>
      </c>
      <c r="H1371" s="205" t="s">
        <v>14653</v>
      </c>
      <c r="I1371" s="190">
        <v>99.787260000000003</v>
      </c>
      <c r="J1371" s="205" t="s">
        <v>14654</v>
      </c>
      <c r="K1371" s="190">
        <v>99.789150000000006</v>
      </c>
      <c r="L1371" s="190" t="s">
        <v>14655</v>
      </c>
      <c r="M1371" s="191">
        <v>737</v>
      </c>
      <c r="N1371" s="207">
        <v>45302.625</v>
      </c>
    </row>
    <row r="1372" spans="1:14" ht="20.25" customHeight="1">
      <c r="A1372" s="191">
        <v>50</v>
      </c>
      <c r="B1372" s="190" t="s">
        <v>8691</v>
      </c>
      <c r="C1372" s="190" t="s">
        <v>8692</v>
      </c>
      <c r="D1372" s="190" t="s">
        <v>5713</v>
      </c>
      <c r="E1372" s="190" t="s">
        <v>5709</v>
      </c>
      <c r="F1372" s="206">
        <v>527758000</v>
      </c>
      <c r="G1372" s="190" t="s">
        <v>373</v>
      </c>
      <c r="H1372" s="205" t="s">
        <v>8693</v>
      </c>
      <c r="I1372" s="190">
        <v>99.514750000000006</v>
      </c>
      <c r="J1372" s="205" t="s">
        <v>8694</v>
      </c>
      <c r="K1372" s="190">
        <v>99.5197</v>
      </c>
      <c r="L1372" s="190" t="s">
        <v>2846</v>
      </c>
      <c r="M1372" s="191">
        <v>867</v>
      </c>
      <c r="N1372" s="207">
        <v>45302.458333333328</v>
      </c>
    </row>
    <row r="1373" spans="1:14" ht="20.25" customHeight="1">
      <c r="A1373" s="191">
        <v>49</v>
      </c>
      <c r="B1373" s="190" t="s">
        <v>5891</v>
      </c>
      <c r="C1373" s="190" t="s">
        <v>5209</v>
      </c>
      <c r="D1373" s="190" t="s">
        <v>5713</v>
      </c>
      <c r="E1373" s="190" t="s">
        <v>5709</v>
      </c>
      <c r="F1373" s="206">
        <v>1877618000</v>
      </c>
      <c r="G1373" s="190" t="s">
        <v>5211</v>
      </c>
      <c r="H1373" s="205" t="s">
        <v>5892</v>
      </c>
      <c r="I1373" s="190">
        <v>100.40825</v>
      </c>
      <c r="J1373" s="205" t="s">
        <v>5893</v>
      </c>
      <c r="K1373" s="190">
        <v>100.41019</v>
      </c>
      <c r="L1373" s="190" t="s">
        <v>2708</v>
      </c>
      <c r="M1373" s="191">
        <v>840</v>
      </c>
      <c r="N1373" s="207">
        <v>45301.625</v>
      </c>
    </row>
    <row r="1374" spans="1:14" ht="20.25" customHeight="1">
      <c r="A1374" s="191">
        <v>48</v>
      </c>
      <c r="B1374" s="190" t="s">
        <v>5894</v>
      </c>
      <c r="C1374" s="190" t="s">
        <v>5214</v>
      </c>
      <c r="D1374" s="190" t="s">
        <v>5713</v>
      </c>
      <c r="E1374" s="190" t="s">
        <v>5709</v>
      </c>
      <c r="F1374" s="206">
        <v>565697000</v>
      </c>
      <c r="G1374" s="190" t="s">
        <v>543</v>
      </c>
      <c r="H1374" s="205" t="s">
        <v>5895</v>
      </c>
      <c r="I1374" s="190">
        <v>99.656009999999995</v>
      </c>
      <c r="J1374" s="205" t="s">
        <v>5896</v>
      </c>
      <c r="K1374" s="190">
        <v>99.657259999999994</v>
      </c>
      <c r="L1374" s="190" t="s">
        <v>5457</v>
      </c>
      <c r="M1374" s="191">
        <v>854</v>
      </c>
      <c r="N1374" s="207">
        <v>45301.458333333328</v>
      </c>
    </row>
    <row r="1375" spans="1:14" ht="20.25" customHeight="1">
      <c r="A1375" s="191">
        <v>47</v>
      </c>
      <c r="B1375" s="190" t="s">
        <v>5897</v>
      </c>
      <c r="C1375" s="190" t="s">
        <v>5223</v>
      </c>
      <c r="D1375" s="190" t="s">
        <v>5713</v>
      </c>
      <c r="E1375" s="190" t="s">
        <v>5709</v>
      </c>
      <c r="F1375" s="206">
        <v>971076000</v>
      </c>
      <c r="G1375" s="190" t="s">
        <v>5225</v>
      </c>
      <c r="H1375" s="205" t="s">
        <v>5898</v>
      </c>
      <c r="I1375" s="190">
        <v>99.955749999999995</v>
      </c>
      <c r="J1375" s="205" t="s">
        <v>5899</v>
      </c>
      <c r="K1375" s="190">
        <v>99.955799999999996</v>
      </c>
      <c r="L1375" s="190" t="s">
        <v>5456</v>
      </c>
      <c r="M1375" s="191">
        <v>887</v>
      </c>
      <c r="N1375" s="207">
        <v>45301.458333333328</v>
      </c>
    </row>
    <row r="1376" spans="1:14" ht="20.25" customHeight="1">
      <c r="A1376" s="191">
        <v>46</v>
      </c>
      <c r="B1376" s="190" t="s">
        <v>14656</v>
      </c>
      <c r="C1376" s="190" t="s">
        <v>14657</v>
      </c>
      <c r="D1376" s="190" t="s">
        <v>6683</v>
      </c>
      <c r="E1376" s="190" t="s">
        <v>5709</v>
      </c>
      <c r="F1376" s="206">
        <v>268200000</v>
      </c>
      <c r="G1376" s="190" t="s">
        <v>14658</v>
      </c>
      <c r="H1376" s="205" t="s">
        <v>14659</v>
      </c>
      <c r="I1376" s="190">
        <v>100.98751</v>
      </c>
      <c r="J1376" s="205" t="s">
        <v>14660</v>
      </c>
      <c r="K1376" s="190">
        <v>100.9889</v>
      </c>
      <c r="L1376" s="190" t="s">
        <v>4226</v>
      </c>
      <c r="M1376" s="191">
        <v>737</v>
      </c>
      <c r="N1376" s="207">
        <v>45301.416666666672</v>
      </c>
    </row>
    <row r="1377" spans="1:14" ht="20.25" customHeight="1">
      <c r="A1377" s="191">
        <v>45</v>
      </c>
      <c r="B1377" s="190" t="s">
        <v>14661</v>
      </c>
      <c r="C1377" s="190" t="s">
        <v>14662</v>
      </c>
      <c r="D1377" s="190" t="s">
        <v>5728</v>
      </c>
      <c r="E1377" s="190" t="s">
        <v>5709</v>
      </c>
      <c r="F1377" s="206">
        <v>287991000</v>
      </c>
      <c r="G1377" s="190" t="s">
        <v>14663</v>
      </c>
      <c r="H1377" s="205" t="s">
        <v>14664</v>
      </c>
      <c r="I1377" s="190">
        <v>99.667770000000004</v>
      </c>
      <c r="J1377" s="205" t="s">
        <v>14665</v>
      </c>
      <c r="K1377" s="190">
        <v>99.670869999999994</v>
      </c>
      <c r="L1377" s="190" t="s">
        <v>14666</v>
      </c>
      <c r="M1377" s="191" t="s">
        <v>14667</v>
      </c>
      <c r="N1377" s="207">
        <v>45300.5</v>
      </c>
    </row>
    <row r="1378" spans="1:14" ht="20.25" customHeight="1">
      <c r="A1378" s="191">
        <v>44</v>
      </c>
      <c r="B1378" s="190" t="s">
        <v>5900</v>
      </c>
      <c r="C1378" s="190" t="s">
        <v>5218</v>
      </c>
      <c r="D1378" s="190" t="s">
        <v>5728</v>
      </c>
      <c r="E1378" s="190" t="s">
        <v>5709</v>
      </c>
      <c r="F1378" s="206">
        <v>562900000</v>
      </c>
      <c r="G1378" s="190" t="s">
        <v>5220</v>
      </c>
      <c r="H1378" s="205" t="s">
        <v>5902</v>
      </c>
      <c r="I1378" s="190">
        <v>100.94074999999999</v>
      </c>
      <c r="J1378" s="205" t="s">
        <v>5903</v>
      </c>
      <c r="K1378" s="190">
        <v>100.9423</v>
      </c>
      <c r="L1378" s="190" t="s">
        <v>5458</v>
      </c>
      <c r="M1378" s="191" t="s">
        <v>5904</v>
      </c>
      <c r="N1378" s="207">
        <v>45300.458333333328</v>
      </c>
    </row>
    <row r="1379" spans="1:14" ht="20.25" customHeight="1">
      <c r="A1379" s="191">
        <v>43</v>
      </c>
      <c r="B1379" s="190" t="s">
        <v>14668</v>
      </c>
      <c r="C1379" s="190" t="s">
        <v>14669</v>
      </c>
      <c r="D1379" s="190" t="s">
        <v>5713</v>
      </c>
      <c r="E1379" s="190" t="s">
        <v>5709</v>
      </c>
      <c r="F1379" s="206">
        <v>233410976</v>
      </c>
      <c r="G1379" s="190" t="s">
        <v>14670</v>
      </c>
      <c r="H1379" s="205" t="s">
        <v>14671</v>
      </c>
      <c r="I1379" s="190">
        <v>99.992779999999996</v>
      </c>
      <c r="J1379" s="205" t="s">
        <v>14672</v>
      </c>
      <c r="K1379" s="190">
        <v>99.995440000000002</v>
      </c>
      <c r="L1379" s="190" t="s">
        <v>2712</v>
      </c>
      <c r="M1379" s="191">
        <v>728</v>
      </c>
      <c r="N1379" s="207">
        <v>45300.458333333328</v>
      </c>
    </row>
    <row r="1380" spans="1:14" ht="20.25" customHeight="1">
      <c r="A1380" s="191">
        <v>42</v>
      </c>
      <c r="B1380" s="190" t="s">
        <v>5911</v>
      </c>
      <c r="C1380" s="190" t="s">
        <v>5228</v>
      </c>
      <c r="D1380" s="190" t="s">
        <v>5728</v>
      </c>
      <c r="E1380" s="190" t="s">
        <v>5709</v>
      </c>
      <c r="F1380" s="206">
        <v>1162910000</v>
      </c>
      <c r="G1380" s="190" t="s">
        <v>5230</v>
      </c>
      <c r="H1380" s="205" t="s">
        <v>5912</v>
      </c>
      <c r="I1380" s="190">
        <v>99.149749999999997</v>
      </c>
      <c r="J1380" s="205" t="s">
        <v>5913</v>
      </c>
      <c r="K1380" s="190">
        <v>99.151979999999995</v>
      </c>
      <c r="L1380" s="190" t="s">
        <v>4160</v>
      </c>
      <c r="M1380" s="191">
        <v>948</v>
      </c>
      <c r="N1380" s="207">
        <v>45299.458333333328</v>
      </c>
    </row>
    <row r="1381" spans="1:14" ht="20.25" customHeight="1">
      <c r="A1381" s="191">
        <v>41</v>
      </c>
      <c r="B1381" s="190" t="s">
        <v>5914</v>
      </c>
      <c r="C1381" s="190" t="s">
        <v>5243</v>
      </c>
      <c r="D1381" s="190" t="s">
        <v>5713</v>
      </c>
      <c r="E1381" s="190" t="s">
        <v>5709</v>
      </c>
      <c r="F1381" s="206">
        <v>1127551000</v>
      </c>
      <c r="G1381" s="190" t="s">
        <v>5245</v>
      </c>
      <c r="H1381" s="205" t="s">
        <v>5915</v>
      </c>
      <c r="I1381" s="190">
        <v>99.133750000000006</v>
      </c>
      <c r="J1381" s="205" t="s">
        <v>5916</v>
      </c>
      <c r="K1381" s="190">
        <v>99.140529999999998</v>
      </c>
      <c r="L1381" s="190" t="s">
        <v>2876</v>
      </c>
      <c r="M1381" s="191">
        <v>861</v>
      </c>
      <c r="N1381" s="207">
        <v>45299.458333333328</v>
      </c>
    </row>
    <row r="1382" spans="1:14" ht="20.25" customHeight="1">
      <c r="A1382" s="191">
        <v>40</v>
      </c>
      <c r="B1382" s="190" t="s">
        <v>5917</v>
      </c>
      <c r="C1382" s="190" t="s">
        <v>5238</v>
      </c>
      <c r="D1382" s="190" t="s">
        <v>5713</v>
      </c>
      <c r="E1382" s="190" t="s">
        <v>5709</v>
      </c>
      <c r="F1382" s="206">
        <v>1030265000</v>
      </c>
      <c r="G1382" s="190" t="s">
        <v>5240</v>
      </c>
      <c r="H1382" s="205" t="s">
        <v>5918</v>
      </c>
      <c r="I1382" s="190">
        <v>100.789</v>
      </c>
      <c r="J1382" s="205" t="s">
        <v>5919</v>
      </c>
      <c r="K1382" s="190">
        <v>100.79088</v>
      </c>
      <c r="L1382" s="190" t="s">
        <v>5460</v>
      </c>
      <c r="M1382" s="191">
        <v>895</v>
      </c>
      <c r="N1382" s="207">
        <v>45299.458333333328</v>
      </c>
    </row>
    <row r="1383" spans="1:14" ht="20.25" customHeight="1">
      <c r="A1383" s="191">
        <v>39</v>
      </c>
      <c r="B1383" s="190" t="s">
        <v>14673</v>
      </c>
      <c r="C1383" s="190" t="s">
        <v>14674</v>
      </c>
      <c r="D1383" s="190" t="s">
        <v>5713</v>
      </c>
      <c r="E1383" s="190" t="s">
        <v>5709</v>
      </c>
      <c r="F1383" s="206">
        <v>176300000</v>
      </c>
      <c r="G1383" s="190" t="s">
        <v>11417</v>
      </c>
      <c r="H1383" s="205" t="s">
        <v>14675</v>
      </c>
      <c r="I1383" s="190">
        <v>100.24602</v>
      </c>
      <c r="J1383" s="205" t="s">
        <v>14676</v>
      </c>
      <c r="K1383" s="190">
        <v>100.24629</v>
      </c>
      <c r="L1383" s="190" t="s">
        <v>1923</v>
      </c>
      <c r="M1383" s="191">
        <v>688</v>
      </c>
      <c r="N1383" s="207">
        <v>45299.458333333328</v>
      </c>
    </row>
    <row r="1384" spans="1:14" ht="20.25" customHeight="1">
      <c r="A1384" s="191">
        <v>38</v>
      </c>
      <c r="B1384" s="190" t="s">
        <v>14677</v>
      </c>
      <c r="C1384" s="190" t="s">
        <v>14678</v>
      </c>
      <c r="D1384" s="190" t="s">
        <v>5728</v>
      </c>
      <c r="E1384" s="190" t="s">
        <v>5733</v>
      </c>
      <c r="F1384" s="206">
        <v>284460000</v>
      </c>
      <c r="G1384" s="190" t="s">
        <v>14679</v>
      </c>
      <c r="H1384" s="205" t="s">
        <v>14680</v>
      </c>
      <c r="I1384" s="190">
        <v>99.147760000000005</v>
      </c>
      <c r="J1384" s="205" t="s">
        <v>14681</v>
      </c>
      <c r="K1384" s="190">
        <v>99.1875</v>
      </c>
      <c r="L1384" s="190" t="s">
        <v>14682</v>
      </c>
      <c r="M1384" s="191">
        <v>42</v>
      </c>
      <c r="N1384" s="207">
        <v>45299.458333333328</v>
      </c>
    </row>
    <row r="1385" spans="1:14" ht="20.25" customHeight="1">
      <c r="A1385" s="191">
        <v>37</v>
      </c>
      <c r="B1385" s="190" t="s">
        <v>5920</v>
      </c>
      <c r="C1385" s="190" t="s">
        <v>5233</v>
      </c>
      <c r="D1385" s="190" t="s">
        <v>5921</v>
      </c>
      <c r="E1385" s="190" t="s">
        <v>5709</v>
      </c>
      <c r="F1385" s="206">
        <v>857256000</v>
      </c>
      <c r="G1385" s="190" t="s">
        <v>5235</v>
      </c>
      <c r="H1385" s="205" t="s">
        <v>5922</v>
      </c>
      <c r="I1385" s="190">
        <v>99.163250000000005</v>
      </c>
      <c r="J1385" s="205" t="s">
        <v>5923</v>
      </c>
      <c r="K1385" s="190">
        <v>99.176389999999998</v>
      </c>
      <c r="L1385" s="190" t="s">
        <v>3135</v>
      </c>
      <c r="M1385" s="191">
        <v>871</v>
      </c>
      <c r="N1385" s="207">
        <v>45296.666666666672</v>
      </c>
    </row>
    <row r="1386" spans="1:14" ht="20.25" customHeight="1">
      <c r="A1386" s="191">
        <v>36</v>
      </c>
      <c r="B1386" s="190" t="s">
        <v>14683</v>
      </c>
      <c r="C1386" s="190" t="s">
        <v>14684</v>
      </c>
      <c r="D1386" s="190" t="s">
        <v>5745</v>
      </c>
      <c r="E1386" s="190" t="s">
        <v>5709</v>
      </c>
      <c r="F1386" s="206">
        <v>204660000</v>
      </c>
      <c r="G1386" s="190" t="s">
        <v>509</v>
      </c>
      <c r="H1386" s="205" t="s">
        <v>14685</v>
      </c>
      <c r="I1386" s="190">
        <v>100.21727</v>
      </c>
      <c r="J1386" s="205" t="s">
        <v>14686</v>
      </c>
      <c r="K1386" s="190">
        <v>100.22118</v>
      </c>
      <c r="L1386" s="190" t="s">
        <v>2989</v>
      </c>
      <c r="M1386" s="191">
        <v>809</v>
      </c>
      <c r="N1386" s="207">
        <v>45296.625</v>
      </c>
    </row>
    <row r="1387" spans="1:14" ht="20.25" customHeight="1">
      <c r="A1387" s="191">
        <v>35</v>
      </c>
      <c r="B1387" s="190" t="s">
        <v>5924</v>
      </c>
      <c r="C1387" s="190" t="s">
        <v>5169</v>
      </c>
      <c r="D1387" s="190" t="s">
        <v>5925</v>
      </c>
      <c r="E1387" s="190" t="s">
        <v>5709</v>
      </c>
      <c r="F1387" s="206">
        <v>3330993000</v>
      </c>
      <c r="G1387" s="190" t="s">
        <v>326</v>
      </c>
      <c r="H1387" s="205" t="s">
        <v>5926</v>
      </c>
      <c r="I1387" s="190">
        <v>100.40675</v>
      </c>
      <c r="J1387" s="205" t="s">
        <v>5927</v>
      </c>
      <c r="K1387" s="190">
        <v>100.42993</v>
      </c>
      <c r="L1387" s="190" t="s">
        <v>5600</v>
      </c>
      <c r="M1387" s="191">
        <v>153</v>
      </c>
      <c r="N1387" s="207">
        <v>45296.541666666672</v>
      </c>
    </row>
    <row r="1388" spans="1:14" ht="20.25" customHeight="1">
      <c r="A1388" s="191">
        <v>34</v>
      </c>
      <c r="B1388" s="190" t="s">
        <v>14687</v>
      </c>
      <c r="C1388" s="190" t="s">
        <v>14688</v>
      </c>
      <c r="D1388" s="190" t="s">
        <v>6177</v>
      </c>
      <c r="E1388" s="190" t="s">
        <v>5709</v>
      </c>
      <c r="F1388" s="206">
        <v>283430000</v>
      </c>
      <c r="G1388" s="190" t="s">
        <v>14689</v>
      </c>
      <c r="H1388" s="205" t="s">
        <v>14690</v>
      </c>
      <c r="I1388" s="190">
        <v>100.02226</v>
      </c>
      <c r="J1388" s="205" t="s">
        <v>14691</v>
      </c>
      <c r="K1388" s="190">
        <v>100.02378</v>
      </c>
      <c r="L1388" s="190" t="s">
        <v>1694</v>
      </c>
      <c r="M1388" s="191">
        <v>752</v>
      </c>
      <c r="N1388" s="207">
        <v>45296.458333333328</v>
      </c>
    </row>
    <row r="1389" spans="1:14" ht="20.25" customHeight="1">
      <c r="A1389" s="191">
        <v>33</v>
      </c>
      <c r="B1389" s="190" t="s">
        <v>5928</v>
      </c>
      <c r="C1389" s="190" t="s">
        <v>5138</v>
      </c>
      <c r="D1389" s="190" t="s">
        <v>5713</v>
      </c>
      <c r="E1389" s="190" t="s">
        <v>5709</v>
      </c>
      <c r="F1389" s="206">
        <v>1450922000</v>
      </c>
      <c r="G1389" s="190" t="s">
        <v>5140</v>
      </c>
      <c r="H1389" s="205" t="s">
        <v>5929</v>
      </c>
      <c r="I1389" s="190">
        <v>100.4025</v>
      </c>
      <c r="J1389" s="205" t="s">
        <v>5930</v>
      </c>
      <c r="K1389" s="190">
        <v>100.40629</v>
      </c>
      <c r="L1389" s="190" t="s">
        <v>5463</v>
      </c>
      <c r="M1389" s="191">
        <v>841</v>
      </c>
      <c r="N1389" s="207">
        <v>45296.458333333328</v>
      </c>
    </row>
    <row r="1390" spans="1:14" ht="20.25" customHeight="1">
      <c r="A1390" s="191">
        <v>32</v>
      </c>
      <c r="B1390" s="190" t="s">
        <v>5931</v>
      </c>
      <c r="C1390" s="190" t="s">
        <v>5052</v>
      </c>
      <c r="D1390" s="190" t="s">
        <v>5932</v>
      </c>
      <c r="E1390" s="190" t="s">
        <v>5709</v>
      </c>
      <c r="F1390" s="206">
        <v>4680585000</v>
      </c>
      <c r="G1390" s="190" t="s">
        <v>322</v>
      </c>
      <c r="H1390" s="205" t="s">
        <v>5933</v>
      </c>
      <c r="I1390" s="190">
        <v>99.501499999999993</v>
      </c>
      <c r="J1390" s="205" t="s">
        <v>5934</v>
      </c>
      <c r="K1390" s="190">
        <v>99.518240000000006</v>
      </c>
      <c r="L1390" s="190" t="s">
        <v>1757</v>
      </c>
      <c r="M1390" s="191">
        <v>177</v>
      </c>
      <c r="N1390" s="207">
        <v>45296.458333333328</v>
      </c>
    </row>
    <row r="1391" spans="1:14" ht="20.25" customHeight="1">
      <c r="A1391" s="191">
        <v>31</v>
      </c>
      <c r="B1391" s="190" t="s">
        <v>14692</v>
      </c>
      <c r="C1391" s="190" t="s">
        <v>14693</v>
      </c>
      <c r="D1391" s="190" t="s">
        <v>5713</v>
      </c>
      <c r="E1391" s="190" t="s">
        <v>5709</v>
      </c>
      <c r="F1391" s="206">
        <v>306470000</v>
      </c>
      <c r="G1391" s="190" t="s">
        <v>5183</v>
      </c>
      <c r="H1391" s="205" t="s">
        <v>14694</v>
      </c>
      <c r="I1391" s="190">
        <v>98.912760000000006</v>
      </c>
      <c r="J1391" s="205" t="s">
        <v>14695</v>
      </c>
      <c r="K1391" s="190">
        <v>98.929000000000002</v>
      </c>
      <c r="L1391" s="190" t="s">
        <v>5611</v>
      </c>
      <c r="M1391" s="191">
        <v>701</v>
      </c>
      <c r="N1391" s="207">
        <v>45295.5</v>
      </c>
    </row>
    <row r="1392" spans="1:14" ht="20.25" customHeight="1">
      <c r="A1392" s="191">
        <v>30</v>
      </c>
      <c r="B1392" s="190" t="s">
        <v>14696</v>
      </c>
      <c r="C1392" s="190" t="s">
        <v>14697</v>
      </c>
      <c r="D1392" s="190" t="s">
        <v>5728</v>
      </c>
      <c r="E1392" s="190" t="s">
        <v>5709</v>
      </c>
      <c r="F1392" s="206">
        <v>329435000</v>
      </c>
      <c r="G1392" s="190" t="s">
        <v>14698</v>
      </c>
      <c r="H1392" s="205" t="s">
        <v>14699</v>
      </c>
      <c r="I1392" s="190">
        <v>99.788759999999996</v>
      </c>
      <c r="J1392" s="205" t="s">
        <v>14700</v>
      </c>
      <c r="K1392" s="190">
        <v>99.790819999999997</v>
      </c>
      <c r="L1392" s="190" t="s">
        <v>1520</v>
      </c>
      <c r="M1392" s="191" t="s">
        <v>14701</v>
      </c>
      <c r="N1392" s="207">
        <v>45295.5</v>
      </c>
    </row>
    <row r="1393" spans="1:14" ht="20.25" customHeight="1">
      <c r="A1393" s="191">
        <v>29</v>
      </c>
      <c r="B1393" s="190" t="s">
        <v>5941</v>
      </c>
      <c r="C1393" s="190" t="s">
        <v>5146</v>
      </c>
      <c r="D1393" s="190" t="s">
        <v>5713</v>
      </c>
      <c r="E1393" s="190" t="s">
        <v>5709</v>
      </c>
      <c r="F1393" s="206">
        <v>7613507000</v>
      </c>
      <c r="G1393" s="190" t="s">
        <v>501</v>
      </c>
      <c r="H1393" s="205" t="s">
        <v>5942</v>
      </c>
      <c r="I1393" s="190">
        <v>100.58775</v>
      </c>
      <c r="J1393" s="205" t="s">
        <v>5943</v>
      </c>
      <c r="K1393" s="190">
        <v>100.5885</v>
      </c>
      <c r="L1393" s="190" t="s">
        <v>1521</v>
      </c>
      <c r="M1393" s="191">
        <v>442</v>
      </c>
      <c r="N1393" s="207">
        <v>45295.458333333328</v>
      </c>
    </row>
  </sheetData>
  <autoFilter ref="A1:N893" xr:uid="{628775EB-3DD5-47A6-A0FE-D0661AB7A867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EC92-C01A-40A1-913F-05B71A309999}">
  <dimension ref="A1:X463"/>
  <sheetViews>
    <sheetView zoomScale="85" zoomScaleNormal="85" workbookViewId="0">
      <pane ySplit="1" topLeftCell="A403" activePane="bottomLeft" state="frozen"/>
      <selection activeCell="H1343" sqref="H1343"/>
      <selection pane="bottomLeft" activeCell="F441" sqref="F441"/>
    </sheetView>
  </sheetViews>
  <sheetFormatPr defaultColWidth="4.8984375" defaultRowHeight="14.4" customHeight="1"/>
  <cols>
    <col min="1" max="1" width="13.69921875" style="5" customWidth="1"/>
    <col min="2" max="2" width="8.69921875" style="68"/>
    <col min="3" max="3" width="14.69921875" style="68" customWidth="1"/>
    <col min="4" max="4" width="8.69921875" style="68"/>
    <col min="5" max="5" width="28.69921875" style="68" customWidth="1"/>
    <col min="6" max="8" width="8.69921875" style="68"/>
    <col min="9" max="9" width="31.19921875" style="68" customWidth="1"/>
    <col min="10" max="10" width="6.69921875" style="68" customWidth="1"/>
    <col min="11" max="12" width="8.69921875" style="68"/>
    <col min="13" max="13" width="16.8984375" style="68" customWidth="1"/>
    <col min="14" max="14" width="16.69921875" style="68" customWidth="1"/>
    <col min="15" max="15" width="11" style="68" bestFit="1" customWidth="1"/>
    <col min="16" max="16" width="10.3984375" style="68" bestFit="1" customWidth="1"/>
    <col min="17" max="18" width="8.69921875" style="68"/>
    <col min="19" max="19" width="10.3984375" style="68" bestFit="1" customWidth="1"/>
    <col min="20" max="20" width="10.19921875" style="68" bestFit="1" customWidth="1"/>
    <col min="21" max="21" width="8.8984375" style="68" bestFit="1" customWidth="1"/>
    <col min="22" max="23" width="10.3984375" style="68" bestFit="1" customWidth="1"/>
    <col min="24" max="24" width="4.8984375" style="68"/>
    <col min="25" max="30" width="4.8984375" style="5"/>
    <col min="31" max="31" width="10.19921875" style="5" bestFit="1" customWidth="1"/>
    <col min="32" max="32" width="11" style="5" bestFit="1" customWidth="1"/>
    <col min="33" max="38" width="8.5" style="5" bestFit="1" customWidth="1"/>
    <col min="39" max="39" width="7.59765625" style="5" bestFit="1" customWidth="1"/>
    <col min="40" max="40" width="9.3984375" style="5" bestFit="1" customWidth="1"/>
    <col min="41" max="16384" width="4.8984375" style="5"/>
  </cols>
  <sheetData>
    <row r="1" spans="1:23" ht="14.4" customHeight="1">
      <c r="A1" s="67" t="s">
        <v>1212</v>
      </c>
      <c r="B1" s="67" t="s">
        <v>978</v>
      </c>
      <c r="C1" s="67" t="s">
        <v>979</v>
      </c>
      <c r="D1" s="67" t="s">
        <v>980</v>
      </c>
      <c r="E1" s="67" t="s">
        <v>981</v>
      </c>
      <c r="F1" s="67" t="s">
        <v>982</v>
      </c>
      <c r="G1" s="67" t="s">
        <v>983</v>
      </c>
      <c r="H1" s="67" t="s">
        <v>984</v>
      </c>
      <c r="I1" s="67" t="s">
        <v>985</v>
      </c>
      <c r="J1" s="67" t="s">
        <v>986</v>
      </c>
      <c r="K1" s="67" t="s">
        <v>987</v>
      </c>
      <c r="L1" s="67" t="s">
        <v>988</v>
      </c>
      <c r="M1" s="67" t="s">
        <v>989</v>
      </c>
      <c r="N1" s="67" t="s">
        <v>4978</v>
      </c>
      <c r="O1" s="67" t="s">
        <v>990</v>
      </c>
      <c r="P1" s="67" t="s">
        <v>991</v>
      </c>
      <c r="Q1" s="67" t="s">
        <v>992</v>
      </c>
      <c r="R1" s="67" t="s">
        <v>993</v>
      </c>
      <c r="S1" s="67" t="s">
        <v>994</v>
      </c>
      <c r="T1" s="67" t="s">
        <v>995</v>
      </c>
      <c r="U1" s="67" t="s">
        <v>996</v>
      </c>
      <c r="V1" s="67" t="s">
        <v>997</v>
      </c>
      <c r="W1" s="67" t="s">
        <v>998</v>
      </c>
    </row>
    <row r="2" spans="1:23" ht="14.4" customHeight="1">
      <c r="A2" s="5" t="str">
        <f t="shared" ref="A2:A65" si="0">MID(I2,19,16)</f>
        <v>2023/11/16 10:00</v>
      </c>
      <c r="B2" s="68" t="s">
        <v>999</v>
      </c>
      <c r="C2" s="68" t="s">
        <v>868</v>
      </c>
      <c r="D2" s="68" t="s">
        <v>1001</v>
      </c>
      <c r="E2" s="68" t="s">
        <v>615</v>
      </c>
      <c r="F2" s="68" t="s">
        <v>440</v>
      </c>
      <c r="G2" s="68" t="s">
        <v>440</v>
      </c>
      <c r="H2" s="68" t="s">
        <v>1009</v>
      </c>
      <c r="I2" s="68" t="s">
        <v>4972</v>
      </c>
      <c r="K2" s="68" t="s">
        <v>1211</v>
      </c>
      <c r="L2" s="68" t="s">
        <v>4973</v>
      </c>
      <c r="M2" s="68">
        <v>1160747000</v>
      </c>
      <c r="N2" s="68">
        <v>1026329094</v>
      </c>
      <c r="O2" s="68">
        <v>50041768</v>
      </c>
    </row>
    <row r="3" spans="1:23" ht="14.4" customHeight="1">
      <c r="A3" s="5" t="str">
        <f t="shared" si="0"/>
        <v>2023/11/06 10:00</v>
      </c>
      <c r="B3" s="68" t="s">
        <v>999</v>
      </c>
      <c r="C3" s="68" t="s">
        <v>888</v>
      </c>
      <c r="D3" s="68" t="s">
        <v>1017</v>
      </c>
      <c r="E3" s="68" t="s">
        <v>641</v>
      </c>
      <c r="F3" s="68" t="s">
        <v>479</v>
      </c>
      <c r="G3" s="68" t="s">
        <v>479</v>
      </c>
      <c r="H3" s="68" t="s">
        <v>1009</v>
      </c>
      <c r="I3" s="68" t="s">
        <v>4970</v>
      </c>
      <c r="K3" s="68" t="s">
        <v>1211</v>
      </c>
      <c r="L3" s="68" t="s">
        <v>4971</v>
      </c>
      <c r="M3" s="68">
        <v>2005234000</v>
      </c>
      <c r="N3" s="68">
        <v>1685343339</v>
      </c>
      <c r="O3" s="68">
        <v>126826525</v>
      </c>
    </row>
    <row r="4" spans="1:23" ht="14.4" customHeight="1">
      <c r="A4" s="5" t="str">
        <f t="shared" si="0"/>
        <v>2023/11/09 10:00</v>
      </c>
      <c r="B4" s="68" t="s">
        <v>999</v>
      </c>
      <c r="C4" s="68" t="s">
        <v>877</v>
      </c>
      <c r="D4" s="68" t="s">
        <v>1001</v>
      </c>
      <c r="E4" s="68" t="s">
        <v>628</v>
      </c>
      <c r="F4" s="68" t="s">
        <v>621</v>
      </c>
      <c r="G4" s="68" t="s">
        <v>621</v>
      </c>
      <c r="H4" s="68" t="s">
        <v>1009</v>
      </c>
      <c r="I4" s="68" t="s">
        <v>4968</v>
      </c>
      <c r="K4" s="68" t="s">
        <v>1211</v>
      </c>
      <c r="L4" s="68" t="s">
        <v>4969</v>
      </c>
      <c r="M4" s="68">
        <v>1247828000</v>
      </c>
      <c r="N4" s="68">
        <v>1101347634</v>
      </c>
      <c r="O4" s="68">
        <v>44582611</v>
      </c>
    </row>
    <row r="5" spans="1:23" ht="14.4" customHeight="1">
      <c r="A5" s="5" t="str">
        <f t="shared" si="0"/>
        <v>2023/11/14 10:00</v>
      </c>
      <c r="B5" s="68" t="s">
        <v>999</v>
      </c>
      <c r="C5" s="68" t="s">
        <v>2958</v>
      </c>
      <c r="D5" s="68" t="s">
        <v>1001</v>
      </c>
      <c r="E5" s="68" t="s">
        <v>2959</v>
      </c>
      <c r="F5" s="68" t="s">
        <v>1196</v>
      </c>
      <c r="G5" s="68" t="s">
        <v>4965</v>
      </c>
      <c r="H5" s="68" t="s">
        <v>1003</v>
      </c>
      <c r="I5" s="68" t="s">
        <v>4966</v>
      </c>
      <c r="J5" s="68" t="s">
        <v>1211</v>
      </c>
      <c r="K5" s="68" t="s">
        <v>1211</v>
      </c>
      <c r="L5" s="68" t="s">
        <v>4967</v>
      </c>
      <c r="M5" s="68">
        <v>613146000</v>
      </c>
      <c r="N5" s="68">
        <v>530651553</v>
      </c>
      <c r="O5" s="68">
        <v>34459364</v>
      </c>
    </row>
    <row r="6" spans="1:23" ht="14.4" customHeight="1">
      <c r="A6" s="5" t="str">
        <f t="shared" si="0"/>
        <v>2023/11/09 10:00</v>
      </c>
      <c r="B6" s="68" t="s">
        <v>999</v>
      </c>
      <c r="C6" s="68" t="s">
        <v>884</v>
      </c>
      <c r="D6" s="68" t="s">
        <v>1017</v>
      </c>
      <c r="E6" s="68" t="s">
        <v>637</v>
      </c>
      <c r="F6" s="68" t="s">
        <v>319</v>
      </c>
      <c r="G6" s="68" t="s">
        <v>319</v>
      </c>
      <c r="H6" s="68" t="s">
        <v>1009</v>
      </c>
      <c r="I6" s="68" t="s">
        <v>4963</v>
      </c>
      <c r="K6" s="68" t="s">
        <v>1211</v>
      </c>
      <c r="L6" s="68" t="s">
        <v>4964</v>
      </c>
      <c r="M6" s="68">
        <v>2217563000</v>
      </c>
      <c r="N6" s="68">
        <v>1918402213</v>
      </c>
      <c r="O6" s="68">
        <v>107126242</v>
      </c>
    </row>
    <row r="7" spans="1:23" ht="14.4" customHeight="1">
      <c r="A7" s="5" t="str">
        <f t="shared" si="0"/>
        <v>2023/11/13 14:00</v>
      </c>
      <c r="B7" s="68" t="s">
        <v>999</v>
      </c>
      <c r="C7" s="68" t="s">
        <v>4959</v>
      </c>
      <c r="D7" s="68" t="s">
        <v>1001</v>
      </c>
      <c r="E7" s="68" t="s">
        <v>4960</v>
      </c>
      <c r="F7" s="68" t="s">
        <v>364</v>
      </c>
      <c r="G7" s="68" t="s">
        <v>364</v>
      </c>
      <c r="H7" s="68" t="s">
        <v>1003</v>
      </c>
      <c r="I7" s="68" t="s">
        <v>4961</v>
      </c>
      <c r="K7" s="68" t="s">
        <v>1211</v>
      </c>
      <c r="L7" s="68" t="s">
        <v>4962</v>
      </c>
      <c r="M7" s="68">
        <v>834427000</v>
      </c>
      <c r="N7" s="68">
        <v>725071426</v>
      </c>
      <c r="O7" s="68">
        <v>57463800</v>
      </c>
    </row>
    <row r="8" spans="1:23" ht="14.4" customHeight="1">
      <c r="A8" s="5" t="str">
        <f t="shared" si="0"/>
        <v>2023/11/13 10:00</v>
      </c>
      <c r="B8" s="68" t="s">
        <v>999</v>
      </c>
      <c r="C8" s="68" t="s">
        <v>875</v>
      </c>
      <c r="D8" s="68" t="s">
        <v>1001</v>
      </c>
      <c r="E8" s="68" t="s">
        <v>625</v>
      </c>
      <c r="F8" s="68" t="s">
        <v>626</v>
      </c>
      <c r="G8" s="68" t="s">
        <v>626</v>
      </c>
      <c r="H8" s="68" t="s">
        <v>1009</v>
      </c>
      <c r="I8" s="68" t="s">
        <v>4957</v>
      </c>
      <c r="K8" s="68" t="s">
        <v>1211</v>
      </c>
      <c r="L8" s="68" t="s">
        <v>4958</v>
      </c>
      <c r="M8" s="68">
        <v>1472242000</v>
      </c>
      <c r="N8" s="68">
        <v>1174286328</v>
      </c>
      <c r="O8" s="68">
        <v>57327513</v>
      </c>
    </row>
    <row r="9" spans="1:23" ht="14.4" customHeight="1">
      <c r="A9" s="5" t="str">
        <f t="shared" si="0"/>
        <v>2023/11/14 10:00</v>
      </c>
      <c r="B9" s="68" t="s">
        <v>999</v>
      </c>
      <c r="C9" s="68" t="s">
        <v>869</v>
      </c>
      <c r="D9" s="68" t="s">
        <v>1001</v>
      </c>
      <c r="E9" s="68" t="s">
        <v>616</v>
      </c>
      <c r="F9" s="68" t="s">
        <v>422</v>
      </c>
      <c r="G9" s="68" t="s">
        <v>422</v>
      </c>
      <c r="H9" s="68" t="s">
        <v>1009</v>
      </c>
      <c r="I9" s="68" t="s">
        <v>4955</v>
      </c>
      <c r="K9" s="68" t="s">
        <v>1211</v>
      </c>
      <c r="L9" s="68" t="s">
        <v>4956</v>
      </c>
      <c r="M9" s="68">
        <v>733678000</v>
      </c>
      <c r="N9" s="68">
        <v>649037307</v>
      </c>
      <c r="O9" s="68">
        <v>27087489</v>
      </c>
    </row>
    <row r="10" spans="1:23" ht="14.4" customHeight="1">
      <c r="A10" s="5" t="str">
        <f t="shared" si="0"/>
        <v>2023/11/14 10:00</v>
      </c>
      <c r="B10" s="68" t="s">
        <v>999</v>
      </c>
      <c r="C10" s="68" t="s">
        <v>867</v>
      </c>
      <c r="D10" s="68" t="s">
        <v>1001</v>
      </c>
      <c r="E10" s="68" t="s">
        <v>614</v>
      </c>
      <c r="F10" s="68" t="s">
        <v>456</v>
      </c>
      <c r="G10" s="68" t="s">
        <v>456</v>
      </c>
      <c r="H10" s="68" t="s">
        <v>1009</v>
      </c>
      <c r="I10" s="68" t="s">
        <v>4953</v>
      </c>
      <c r="K10" s="68" t="s">
        <v>1211</v>
      </c>
      <c r="L10" s="68" t="s">
        <v>4954</v>
      </c>
      <c r="M10" s="68">
        <v>795623400</v>
      </c>
      <c r="N10" s="68">
        <v>689992623</v>
      </c>
      <c r="O10" s="68">
        <v>36287723</v>
      </c>
    </row>
    <row r="11" spans="1:23" ht="14.4" customHeight="1">
      <c r="A11" s="5" t="str">
        <f t="shared" si="0"/>
        <v>2023/11/14 10:00</v>
      </c>
      <c r="B11" s="68" t="s">
        <v>999</v>
      </c>
      <c r="C11" s="68" t="s">
        <v>2963</v>
      </c>
      <c r="D11" s="68" t="s">
        <v>1017</v>
      </c>
      <c r="E11" s="68" t="s">
        <v>2964</v>
      </c>
      <c r="F11" s="68" t="s">
        <v>4950</v>
      </c>
      <c r="G11" s="68" t="s">
        <v>4950</v>
      </c>
      <c r="H11" s="68" t="s">
        <v>1003</v>
      </c>
      <c r="I11" s="68" t="s">
        <v>4951</v>
      </c>
      <c r="K11" s="68" t="s">
        <v>1211</v>
      </c>
      <c r="L11" s="68" t="s">
        <v>4952</v>
      </c>
      <c r="M11" s="68">
        <v>1559530000</v>
      </c>
      <c r="N11" s="68">
        <v>1329376745</v>
      </c>
      <c r="O11" s="68">
        <v>61759089</v>
      </c>
    </row>
    <row r="12" spans="1:23" ht="14.4" customHeight="1">
      <c r="A12" s="5" t="str">
        <f t="shared" si="0"/>
        <v>2023/11/15 14:00</v>
      </c>
      <c r="B12" s="68" t="s">
        <v>999</v>
      </c>
      <c r="C12" s="68" t="s">
        <v>4947</v>
      </c>
      <c r="D12" s="68" t="s">
        <v>4417</v>
      </c>
      <c r="E12" s="68" t="s">
        <v>4939</v>
      </c>
      <c r="F12" s="68" t="s">
        <v>343</v>
      </c>
      <c r="G12" s="68" t="s">
        <v>4885</v>
      </c>
      <c r="H12" s="68" t="s">
        <v>1009</v>
      </c>
      <c r="I12" s="68" t="s">
        <v>4948</v>
      </c>
      <c r="L12" s="68" t="s">
        <v>4949</v>
      </c>
    </row>
    <row r="13" spans="1:23" ht="14.4" customHeight="1">
      <c r="A13" s="5" t="str">
        <f t="shared" si="0"/>
        <v>2023/11/22 14:00</v>
      </c>
      <c r="B13" s="68" t="s">
        <v>999</v>
      </c>
      <c r="C13" s="68" t="s">
        <v>4944</v>
      </c>
      <c r="D13" s="68" t="s">
        <v>4417</v>
      </c>
      <c r="E13" s="68" t="s">
        <v>4939</v>
      </c>
      <c r="F13" s="68" t="s">
        <v>343</v>
      </c>
      <c r="G13" s="68" t="s">
        <v>4885</v>
      </c>
      <c r="H13" s="68" t="s">
        <v>1009</v>
      </c>
      <c r="I13" s="68" t="s">
        <v>4945</v>
      </c>
      <c r="L13" s="68" t="s">
        <v>4946</v>
      </c>
    </row>
    <row r="14" spans="1:23" ht="14.4" customHeight="1">
      <c r="A14" s="5" t="str">
        <f t="shared" si="0"/>
        <v>2023/11/14 10:00</v>
      </c>
      <c r="B14" s="68" t="s">
        <v>999</v>
      </c>
      <c r="C14" s="68" t="s">
        <v>880</v>
      </c>
      <c r="D14" s="68" t="s">
        <v>1017</v>
      </c>
      <c r="E14" s="68" t="s">
        <v>632</v>
      </c>
      <c r="F14" s="68" t="s">
        <v>501</v>
      </c>
      <c r="G14" s="68" t="s">
        <v>501</v>
      </c>
      <c r="H14" s="68" t="s">
        <v>1003</v>
      </c>
      <c r="I14" s="68" t="s">
        <v>4942</v>
      </c>
      <c r="K14" s="68" t="s">
        <v>1211</v>
      </c>
      <c r="L14" s="68" t="s">
        <v>4943</v>
      </c>
      <c r="M14" s="68">
        <v>2239977000</v>
      </c>
      <c r="N14" s="68">
        <v>2004785597</v>
      </c>
      <c r="O14" s="68">
        <v>86882795</v>
      </c>
    </row>
    <row r="15" spans="1:23" ht="14.4" customHeight="1">
      <c r="A15" s="5" t="str">
        <f t="shared" si="0"/>
        <v>2023/11/23 14:00</v>
      </c>
      <c r="B15" s="68" t="s">
        <v>999</v>
      </c>
      <c r="C15" s="68" t="s">
        <v>4938</v>
      </c>
      <c r="D15" s="68" t="s">
        <v>1001</v>
      </c>
      <c r="E15" s="68" t="s">
        <v>4939</v>
      </c>
      <c r="F15" s="68" t="s">
        <v>343</v>
      </c>
      <c r="G15" s="68" t="s">
        <v>4885</v>
      </c>
      <c r="H15" s="68" t="s">
        <v>1009</v>
      </c>
      <c r="I15" s="68" t="s">
        <v>4940</v>
      </c>
      <c r="J15" s="68" t="s">
        <v>1211</v>
      </c>
      <c r="K15" s="68" t="s">
        <v>1211</v>
      </c>
      <c r="L15" s="68" t="s">
        <v>4941</v>
      </c>
      <c r="M15" s="68">
        <v>3167025000</v>
      </c>
      <c r="N15" s="68">
        <v>2740357871</v>
      </c>
      <c r="O15" s="68">
        <v>116587313</v>
      </c>
    </row>
    <row r="16" spans="1:23" ht="14.4" customHeight="1">
      <c r="A16" s="5" t="str">
        <f t="shared" si="0"/>
        <v>2023/11/14 15:30</v>
      </c>
      <c r="B16" s="68" t="s">
        <v>999</v>
      </c>
      <c r="C16" s="68" t="s">
        <v>1458</v>
      </c>
      <c r="D16" s="68" t="s">
        <v>1017</v>
      </c>
      <c r="E16" s="68" t="s">
        <v>1459</v>
      </c>
      <c r="F16" s="68" t="s">
        <v>343</v>
      </c>
      <c r="G16" s="68" t="s">
        <v>343</v>
      </c>
      <c r="H16" s="68" t="s">
        <v>1009</v>
      </c>
      <c r="I16" s="68" t="s">
        <v>4936</v>
      </c>
      <c r="K16" s="68" t="s">
        <v>1211</v>
      </c>
      <c r="L16" s="68" t="s">
        <v>4937</v>
      </c>
      <c r="M16" s="68">
        <v>569067000</v>
      </c>
      <c r="N16" s="68">
        <v>500449056</v>
      </c>
      <c r="O16" s="68">
        <v>26830153</v>
      </c>
    </row>
    <row r="17" spans="1:15" ht="14.4" customHeight="1">
      <c r="A17" s="5" t="str">
        <f t="shared" si="0"/>
        <v>2023/11/23 13:21</v>
      </c>
      <c r="B17" s="68" t="s">
        <v>999</v>
      </c>
      <c r="C17" s="68" t="s">
        <v>2918</v>
      </c>
      <c r="D17" s="68" t="s">
        <v>1001</v>
      </c>
      <c r="E17" s="68" t="s">
        <v>2919</v>
      </c>
      <c r="F17" s="68" t="s">
        <v>345</v>
      </c>
      <c r="G17" s="68" t="s">
        <v>345</v>
      </c>
      <c r="H17" s="68" t="s">
        <v>1009</v>
      </c>
      <c r="I17" s="68" t="s">
        <v>4934</v>
      </c>
      <c r="K17" s="68" t="s">
        <v>1211</v>
      </c>
      <c r="L17" s="68" t="s">
        <v>4935</v>
      </c>
      <c r="M17" s="68">
        <v>1122003000</v>
      </c>
      <c r="N17" s="68">
        <v>937973195</v>
      </c>
      <c r="O17" s="68">
        <v>67448882</v>
      </c>
    </row>
    <row r="18" spans="1:15" ht="14.4" customHeight="1">
      <c r="A18" s="5" t="str">
        <f t="shared" si="0"/>
        <v>2023/11/13 10:00</v>
      </c>
      <c r="B18" s="68" t="s">
        <v>999</v>
      </c>
      <c r="C18" s="68" t="s">
        <v>4931</v>
      </c>
      <c r="D18" s="68" t="s">
        <v>4417</v>
      </c>
      <c r="E18" s="68" t="s">
        <v>629</v>
      </c>
      <c r="F18" s="68" t="s">
        <v>630</v>
      </c>
      <c r="G18" s="68" t="s">
        <v>630</v>
      </c>
      <c r="H18" s="68" t="s">
        <v>1009</v>
      </c>
      <c r="I18" s="68" t="s">
        <v>4932</v>
      </c>
      <c r="L18" s="68" t="s">
        <v>4933</v>
      </c>
    </row>
    <row r="19" spans="1:15" ht="14.4" customHeight="1">
      <c r="A19" s="5" t="str">
        <f t="shared" si="0"/>
        <v>2023/11/13 14:00</v>
      </c>
      <c r="B19" s="68" t="s">
        <v>999</v>
      </c>
      <c r="C19" s="68" t="s">
        <v>887</v>
      </c>
      <c r="D19" s="68" t="s">
        <v>1017</v>
      </c>
      <c r="E19" s="68" t="s">
        <v>640</v>
      </c>
      <c r="F19" s="68" t="s">
        <v>364</v>
      </c>
      <c r="G19" s="68" t="s">
        <v>364</v>
      </c>
      <c r="H19" s="68" t="s">
        <v>1003</v>
      </c>
      <c r="I19" s="68" t="s">
        <v>4929</v>
      </c>
      <c r="K19" s="68" t="s">
        <v>1211</v>
      </c>
      <c r="L19" s="68" t="s">
        <v>4930</v>
      </c>
      <c r="M19" s="68">
        <v>579268000</v>
      </c>
      <c r="N19" s="68">
        <v>335124844</v>
      </c>
      <c r="O19" s="68">
        <v>31518603</v>
      </c>
    </row>
    <row r="20" spans="1:15" ht="14.4" customHeight="1">
      <c r="A20" s="5" t="str">
        <f t="shared" si="0"/>
        <v>2023/11/14 10:00</v>
      </c>
      <c r="B20" s="68" t="s">
        <v>999</v>
      </c>
      <c r="C20" s="68" t="s">
        <v>1463</v>
      </c>
      <c r="D20" s="68" t="s">
        <v>1017</v>
      </c>
      <c r="E20" s="68" t="s">
        <v>1464</v>
      </c>
      <c r="F20" s="68" t="s">
        <v>422</v>
      </c>
      <c r="G20" s="68" t="s">
        <v>422</v>
      </c>
      <c r="H20" s="68" t="s">
        <v>1009</v>
      </c>
      <c r="I20" s="68" t="s">
        <v>4927</v>
      </c>
      <c r="K20" s="68" t="s">
        <v>1211</v>
      </c>
      <c r="L20" s="68" t="s">
        <v>4928</v>
      </c>
      <c r="M20" s="68">
        <v>605122250</v>
      </c>
      <c r="N20" s="68">
        <v>517868639</v>
      </c>
      <c r="O20" s="68">
        <v>29646849</v>
      </c>
    </row>
    <row r="21" spans="1:15" ht="14.4" customHeight="1">
      <c r="A21" s="5" t="str">
        <f t="shared" si="0"/>
        <v>2023/11/14 10:00</v>
      </c>
      <c r="B21" s="68" t="s">
        <v>999</v>
      </c>
      <c r="C21" s="68" t="s">
        <v>895</v>
      </c>
      <c r="D21" s="68" t="s">
        <v>1017</v>
      </c>
      <c r="E21" s="68" t="s">
        <v>648</v>
      </c>
      <c r="F21" s="68" t="s">
        <v>479</v>
      </c>
      <c r="G21" s="68" t="s">
        <v>479</v>
      </c>
      <c r="H21" s="68" t="s">
        <v>1009</v>
      </c>
      <c r="I21" s="68" t="s">
        <v>4925</v>
      </c>
      <c r="K21" s="68" t="s">
        <v>1211</v>
      </c>
      <c r="L21" s="68" t="s">
        <v>4926</v>
      </c>
      <c r="M21" s="68">
        <v>787732000</v>
      </c>
      <c r="N21" s="68">
        <v>681313332</v>
      </c>
      <c r="O21" s="68">
        <v>41495551</v>
      </c>
    </row>
    <row r="22" spans="1:15" ht="14.4" customHeight="1">
      <c r="A22" s="5" t="str">
        <f t="shared" si="0"/>
        <v>2023/11/16 10:00</v>
      </c>
      <c r="B22" s="68" t="s">
        <v>999</v>
      </c>
      <c r="C22" s="68" t="s">
        <v>892</v>
      </c>
      <c r="D22" s="68" t="s">
        <v>1001</v>
      </c>
      <c r="E22" s="68" t="s">
        <v>645</v>
      </c>
      <c r="F22" s="68" t="s">
        <v>481</v>
      </c>
      <c r="G22" s="68" t="s">
        <v>481</v>
      </c>
      <c r="H22" s="68" t="s">
        <v>1009</v>
      </c>
      <c r="I22" s="68" t="s">
        <v>4923</v>
      </c>
      <c r="K22" s="68" t="s">
        <v>1211</v>
      </c>
      <c r="L22" s="68" t="s">
        <v>4924</v>
      </c>
      <c r="M22" s="68">
        <v>868516000</v>
      </c>
      <c r="N22" s="68">
        <v>739189250</v>
      </c>
      <c r="O22" s="68">
        <v>46125569</v>
      </c>
    </row>
    <row r="23" spans="1:15" ht="14.4" customHeight="1">
      <c r="A23" s="5" t="str">
        <f t="shared" si="0"/>
        <v>2023/11/15 14:00</v>
      </c>
      <c r="B23" s="68" t="s">
        <v>999</v>
      </c>
      <c r="C23" s="68" t="s">
        <v>870</v>
      </c>
      <c r="D23" s="68" t="s">
        <v>1001</v>
      </c>
      <c r="E23" s="68" t="s">
        <v>617</v>
      </c>
      <c r="F23" s="68" t="s">
        <v>390</v>
      </c>
      <c r="G23" s="68" t="s">
        <v>390</v>
      </c>
      <c r="H23" s="68" t="s">
        <v>1009</v>
      </c>
      <c r="I23" s="68" t="s">
        <v>4921</v>
      </c>
      <c r="K23" s="68" t="s">
        <v>1211</v>
      </c>
      <c r="L23" s="68" t="s">
        <v>4922</v>
      </c>
      <c r="M23" s="68">
        <v>2826100000</v>
      </c>
      <c r="N23" s="68">
        <v>2443625894</v>
      </c>
      <c r="O23" s="68">
        <v>123683205</v>
      </c>
    </row>
    <row r="24" spans="1:15" ht="14.4" customHeight="1">
      <c r="A24" s="5" t="str">
        <f t="shared" si="0"/>
        <v>2023/11/15 14:00</v>
      </c>
      <c r="B24" s="68" t="s">
        <v>999</v>
      </c>
      <c r="C24" s="68" t="s">
        <v>4918</v>
      </c>
      <c r="D24" s="68" t="s">
        <v>4417</v>
      </c>
      <c r="E24" s="68" t="s">
        <v>634</v>
      </c>
      <c r="F24" s="68" t="s">
        <v>390</v>
      </c>
      <c r="G24" s="68" t="s">
        <v>390</v>
      </c>
      <c r="H24" s="68" t="s">
        <v>1009</v>
      </c>
      <c r="I24" s="68" t="s">
        <v>4919</v>
      </c>
      <c r="L24" s="68" t="s">
        <v>4920</v>
      </c>
    </row>
    <row r="25" spans="1:15" ht="14.4" customHeight="1">
      <c r="A25" s="5" t="str">
        <f t="shared" si="0"/>
        <v>2023/11/17 12:00</v>
      </c>
      <c r="B25" s="68" t="s">
        <v>999</v>
      </c>
      <c r="C25" s="68" t="s">
        <v>4913</v>
      </c>
      <c r="D25" s="68" t="s">
        <v>4417</v>
      </c>
      <c r="E25" s="68" t="s">
        <v>4914</v>
      </c>
      <c r="F25" s="68" t="s">
        <v>343</v>
      </c>
      <c r="G25" s="68" t="s">
        <v>4915</v>
      </c>
      <c r="H25" s="68" t="s">
        <v>1003</v>
      </c>
      <c r="I25" s="68" t="s">
        <v>4916</v>
      </c>
      <c r="L25" s="68" t="s">
        <v>4917</v>
      </c>
    </row>
    <row r="26" spans="1:15" ht="14.4" customHeight="1">
      <c r="A26" s="5" t="str">
        <f t="shared" si="0"/>
        <v>2023/11/15 14:00</v>
      </c>
      <c r="B26" s="68" t="s">
        <v>999</v>
      </c>
      <c r="C26" s="68" t="s">
        <v>4910</v>
      </c>
      <c r="D26" s="68" t="s">
        <v>4417</v>
      </c>
      <c r="E26" s="68" t="s">
        <v>634</v>
      </c>
      <c r="F26" s="68" t="s">
        <v>390</v>
      </c>
      <c r="G26" s="68" t="s">
        <v>390</v>
      </c>
      <c r="H26" s="68" t="s">
        <v>1009</v>
      </c>
      <c r="I26" s="68" t="s">
        <v>4911</v>
      </c>
      <c r="L26" s="68" t="s">
        <v>4912</v>
      </c>
    </row>
    <row r="27" spans="1:15" ht="14.4" customHeight="1">
      <c r="A27" s="5" t="str">
        <f t="shared" si="0"/>
        <v>2023/11/15 14:00</v>
      </c>
      <c r="B27" s="68" t="s">
        <v>999</v>
      </c>
      <c r="C27" s="68" t="s">
        <v>882</v>
      </c>
      <c r="D27" s="68" t="s">
        <v>1001</v>
      </c>
      <c r="E27" s="68" t="s">
        <v>634</v>
      </c>
      <c r="F27" s="68" t="s">
        <v>390</v>
      </c>
      <c r="G27" s="68" t="s">
        <v>390</v>
      </c>
      <c r="H27" s="68" t="s">
        <v>1009</v>
      </c>
      <c r="I27" s="68" t="s">
        <v>4908</v>
      </c>
      <c r="K27" s="68" t="s">
        <v>1211</v>
      </c>
      <c r="L27" s="68" t="s">
        <v>4909</v>
      </c>
      <c r="M27" s="68">
        <v>2126023000</v>
      </c>
      <c r="N27" s="68">
        <v>1808749005</v>
      </c>
      <c r="O27" s="68">
        <v>117149320</v>
      </c>
    </row>
    <row r="28" spans="1:15" ht="14.4" customHeight="1">
      <c r="A28" s="5" t="str">
        <f t="shared" si="0"/>
        <v>2023/11/17 10:00</v>
      </c>
      <c r="B28" s="68" t="s">
        <v>999</v>
      </c>
      <c r="C28" s="68" t="s">
        <v>1451</v>
      </c>
      <c r="D28" s="68" t="s">
        <v>1001</v>
      </c>
      <c r="E28" s="68" t="s">
        <v>1452</v>
      </c>
      <c r="F28" s="68" t="s">
        <v>345</v>
      </c>
      <c r="G28" s="68" t="s">
        <v>345</v>
      </c>
      <c r="H28" s="68" t="s">
        <v>1009</v>
      </c>
      <c r="I28" s="68" t="s">
        <v>4906</v>
      </c>
      <c r="K28" s="68" t="s">
        <v>1211</v>
      </c>
      <c r="L28" s="68" t="s">
        <v>4907</v>
      </c>
      <c r="M28" s="68">
        <v>961347000</v>
      </c>
      <c r="N28" s="68">
        <v>836912699</v>
      </c>
      <c r="O28" s="68">
        <v>38903006</v>
      </c>
    </row>
    <row r="29" spans="1:15" ht="14.4" customHeight="1">
      <c r="A29" s="5" t="str">
        <f t="shared" si="0"/>
        <v>2023/11/15 10:00</v>
      </c>
      <c r="B29" s="68" t="s">
        <v>999</v>
      </c>
      <c r="C29" s="68" t="s">
        <v>879</v>
      </c>
      <c r="D29" s="68" t="s">
        <v>1017</v>
      </c>
      <c r="E29" s="68" t="s">
        <v>631</v>
      </c>
      <c r="F29" s="68" t="s">
        <v>479</v>
      </c>
      <c r="G29" s="68" t="s">
        <v>479</v>
      </c>
      <c r="H29" s="68" t="s">
        <v>1009</v>
      </c>
      <c r="I29" s="68" t="s">
        <v>4904</v>
      </c>
      <c r="K29" s="68" t="s">
        <v>1211</v>
      </c>
      <c r="L29" s="68" t="s">
        <v>4905</v>
      </c>
      <c r="M29" s="68">
        <v>680346000</v>
      </c>
      <c r="N29" s="68">
        <v>589902182</v>
      </c>
      <c r="O29" s="68">
        <v>35785907</v>
      </c>
    </row>
    <row r="30" spans="1:15" ht="14.4" customHeight="1">
      <c r="A30" s="5" t="str">
        <f t="shared" si="0"/>
        <v>2023/11/15 10:00</v>
      </c>
      <c r="B30" s="68" t="s">
        <v>999</v>
      </c>
      <c r="C30" s="68" t="s">
        <v>878</v>
      </c>
      <c r="D30" s="68" t="s">
        <v>1017</v>
      </c>
      <c r="E30" s="68" t="s">
        <v>629</v>
      </c>
      <c r="F30" s="68" t="s">
        <v>630</v>
      </c>
      <c r="G30" s="68" t="s">
        <v>630</v>
      </c>
      <c r="H30" s="68" t="s">
        <v>1009</v>
      </c>
      <c r="I30" s="68" t="s">
        <v>4902</v>
      </c>
      <c r="J30" s="68" t="s">
        <v>1211</v>
      </c>
      <c r="K30" s="68" t="s">
        <v>1211</v>
      </c>
      <c r="L30" s="68" t="s">
        <v>4903</v>
      </c>
      <c r="M30" s="68">
        <v>1240343000</v>
      </c>
      <c r="N30" s="68">
        <v>997693089</v>
      </c>
      <c r="O30" s="68">
        <v>72074783</v>
      </c>
    </row>
    <row r="31" spans="1:15" ht="14.4" customHeight="1">
      <c r="A31" s="5" t="str">
        <f t="shared" si="0"/>
        <v>2023/11/15 10:00</v>
      </c>
      <c r="B31" s="68" t="s">
        <v>999</v>
      </c>
      <c r="C31" s="68" t="s">
        <v>893</v>
      </c>
      <c r="D31" s="68" t="s">
        <v>1017</v>
      </c>
      <c r="E31" s="68" t="s">
        <v>646</v>
      </c>
      <c r="F31" s="68" t="s">
        <v>479</v>
      </c>
      <c r="G31" s="68" t="s">
        <v>479</v>
      </c>
      <c r="H31" s="68" t="s">
        <v>1009</v>
      </c>
      <c r="I31" s="68" t="s">
        <v>4900</v>
      </c>
      <c r="K31" s="68" t="s">
        <v>1211</v>
      </c>
      <c r="L31" s="68" t="s">
        <v>4901</v>
      </c>
      <c r="M31" s="68">
        <v>796000000</v>
      </c>
      <c r="N31" s="68">
        <v>671399861</v>
      </c>
      <c r="O31" s="68">
        <v>50279418</v>
      </c>
    </row>
    <row r="32" spans="1:15" ht="14.4" customHeight="1">
      <c r="A32" s="5" t="str">
        <f t="shared" si="0"/>
        <v>2023/11/17 10:00</v>
      </c>
      <c r="B32" s="68" t="s">
        <v>999</v>
      </c>
      <c r="C32" s="68" t="s">
        <v>2952</v>
      </c>
      <c r="D32" s="68" t="s">
        <v>1017</v>
      </c>
      <c r="E32" s="68" t="s">
        <v>2953</v>
      </c>
      <c r="F32" s="68" t="s">
        <v>481</v>
      </c>
      <c r="G32" s="68" t="s">
        <v>481</v>
      </c>
      <c r="H32" s="68" t="s">
        <v>1009</v>
      </c>
      <c r="I32" s="68" t="s">
        <v>4898</v>
      </c>
      <c r="K32" s="68" t="s">
        <v>1211</v>
      </c>
      <c r="L32" s="68" t="s">
        <v>4899</v>
      </c>
      <c r="M32" s="68">
        <v>643124000</v>
      </c>
      <c r="N32" s="68">
        <v>544948670</v>
      </c>
      <c r="O32" s="68">
        <v>39512822</v>
      </c>
    </row>
    <row r="33" spans="1:15" ht="14.4" customHeight="1">
      <c r="A33" s="5" t="str">
        <f t="shared" si="0"/>
        <v>2023/11/20 10:00</v>
      </c>
      <c r="B33" s="68" t="s">
        <v>999</v>
      </c>
      <c r="C33" s="68" t="s">
        <v>2942</v>
      </c>
      <c r="D33" s="68" t="s">
        <v>1001</v>
      </c>
      <c r="E33" s="68" t="s">
        <v>2943</v>
      </c>
      <c r="F33" s="68" t="s">
        <v>481</v>
      </c>
      <c r="G33" s="68" t="s">
        <v>481</v>
      </c>
      <c r="H33" s="68" t="s">
        <v>1009</v>
      </c>
      <c r="I33" s="68" t="s">
        <v>4896</v>
      </c>
      <c r="K33" s="68" t="s">
        <v>1211</v>
      </c>
      <c r="L33" s="68" t="s">
        <v>4897</v>
      </c>
      <c r="M33" s="68">
        <v>571679000</v>
      </c>
      <c r="N33" s="68">
        <v>491043590</v>
      </c>
      <c r="O33" s="68">
        <v>24795765</v>
      </c>
    </row>
    <row r="34" spans="1:15" ht="14.4" customHeight="1">
      <c r="A34" s="5" t="str">
        <f t="shared" si="0"/>
        <v>2023/11/20 10:00</v>
      </c>
      <c r="B34" s="68" t="s">
        <v>999</v>
      </c>
      <c r="C34" s="68" t="s">
        <v>2937</v>
      </c>
      <c r="D34" s="68" t="s">
        <v>1023</v>
      </c>
      <c r="E34" s="68" t="s">
        <v>2938</v>
      </c>
      <c r="F34" s="68" t="s">
        <v>4893</v>
      </c>
      <c r="G34" s="68" t="s">
        <v>4893</v>
      </c>
      <c r="H34" s="68" t="s">
        <v>1009</v>
      </c>
      <c r="I34" s="68" t="s">
        <v>4894</v>
      </c>
      <c r="K34" s="68" t="s">
        <v>1211</v>
      </c>
      <c r="L34" s="68" t="s">
        <v>4895</v>
      </c>
      <c r="M34" s="68">
        <v>1666041000</v>
      </c>
      <c r="N34" s="68">
        <v>1288176048</v>
      </c>
      <c r="O34" s="68">
        <v>72558554</v>
      </c>
    </row>
    <row r="35" spans="1:15" ht="14.4" customHeight="1">
      <c r="A35" s="5" t="str">
        <f t="shared" si="0"/>
        <v>2023/11/20 10:00</v>
      </c>
      <c r="B35" s="68" t="s">
        <v>999</v>
      </c>
      <c r="C35" s="68" t="s">
        <v>1439</v>
      </c>
      <c r="D35" s="68" t="s">
        <v>1001</v>
      </c>
      <c r="E35" s="68" t="s">
        <v>1440</v>
      </c>
      <c r="F35" s="68" t="s">
        <v>379</v>
      </c>
      <c r="G35" s="68" t="s">
        <v>379</v>
      </c>
      <c r="H35" s="68" t="s">
        <v>1009</v>
      </c>
      <c r="I35" s="68" t="s">
        <v>4891</v>
      </c>
      <c r="K35" s="68" t="s">
        <v>1211</v>
      </c>
      <c r="L35" s="68" t="s">
        <v>4892</v>
      </c>
      <c r="M35" s="68">
        <v>861460000</v>
      </c>
      <c r="N35" s="68">
        <v>726091509</v>
      </c>
      <c r="O35" s="68">
        <v>48629667</v>
      </c>
    </row>
    <row r="36" spans="1:15" ht="14.4" customHeight="1">
      <c r="A36" s="5" t="str">
        <f t="shared" si="0"/>
        <v>2023/11/29 10:00</v>
      </c>
      <c r="B36" s="68" t="s">
        <v>999</v>
      </c>
      <c r="C36" s="68" t="s">
        <v>1389</v>
      </c>
      <c r="D36" s="68" t="s">
        <v>1001</v>
      </c>
      <c r="E36" s="68" t="s">
        <v>1390</v>
      </c>
      <c r="F36" s="68" t="s">
        <v>4888</v>
      </c>
      <c r="G36" s="68" t="s">
        <v>4888</v>
      </c>
      <c r="H36" s="68" t="s">
        <v>1009</v>
      </c>
      <c r="I36" s="68" t="s">
        <v>4889</v>
      </c>
      <c r="K36" s="68" t="s">
        <v>1211</v>
      </c>
      <c r="L36" s="68" t="s">
        <v>4890</v>
      </c>
      <c r="M36" s="68">
        <v>1162016000</v>
      </c>
      <c r="N36" s="68">
        <v>908910748</v>
      </c>
      <c r="O36" s="68">
        <v>52289129</v>
      </c>
    </row>
    <row r="37" spans="1:15" ht="14.4" customHeight="1">
      <c r="A37" s="5" t="str">
        <f t="shared" si="0"/>
        <v>2023/11/21 14:00</v>
      </c>
      <c r="B37" s="68" t="s">
        <v>999</v>
      </c>
      <c r="C37" s="68" t="s">
        <v>4883</v>
      </c>
      <c r="D37" s="68" t="s">
        <v>1017</v>
      </c>
      <c r="E37" s="68" t="s">
        <v>4884</v>
      </c>
      <c r="F37" s="68" t="s">
        <v>343</v>
      </c>
      <c r="G37" s="68" t="s">
        <v>4885</v>
      </c>
      <c r="H37" s="68" t="s">
        <v>1009</v>
      </c>
      <c r="I37" s="68" t="s">
        <v>4886</v>
      </c>
      <c r="J37" s="68" t="s">
        <v>1211</v>
      </c>
      <c r="K37" s="68" t="s">
        <v>1211</v>
      </c>
      <c r="L37" s="68" t="s">
        <v>4887</v>
      </c>
      <c r="M37" s="68">
        <v>1417743000</v>
      </c>
      <c r="N37" s="68">
        <v>1195888106</v>
      </c>
      <c r="O37" s="68">
        <v>68925843</v>
      </c>
    </row>
    <row r="38" spans="1:15" ht="14.4" customHeight="1">
      <c r="A38" s="5" t="str">
        <f t="shared" si="0"/>
        <v>2023/11/21 10:00</v>
      </c>
      <c r="B38" s="68" t="s">
        <v>999</v>
      </c>
      <c r="C38" s="68" t="s">
        <v>1433</v>
      </c>
      <c r="D38" s="68" t="s">
        <v>1001</v>
      </c>
      <c r="E38" s="68" t="s">
        <v>1434</v>
      </c>
      <c r="F38" s="68" t="s">
        <v>360</v>
      </c>
      <c r="G38" s="68" t="s">
        <v>360</v>
      </c>
      <c r="H38" s="68" t="s">
        <v>1009</v>
      </c>
      <c r="I38" s="68" t="s">
        <v>4881</v>
      </c>
      <c r="K38" s="68" t="s">
        <v>1211</v>
      </c>
      <c r="L38" s="68" t="s">
        <v>4882</v>
      </c>
      <c r="M38" s="68">
        <v>793228660</v>
      </c>
      <c r="N38" s="68">
        <v>645884302</v>
      </c>
      <c r="O38" s="68">
        <v>33114734</v>
      </c>
    </row>
    <row r="39" spans="1:15" ht="14.4" customHeight="1">
      <c r="A39" s="5" t="str">
        <f t="shared" si="0"/>
        <v>2023/11/20 10:00</v>
      </c>
      <c r="B39" s="68" t="s">
        <v>999</v>
      </c>
      <c r="C39" s="68" t="s">
        <v>1442</v>
      </c>
      <c r="D39" s="68" t="s">
        <v>1017</v>
      </c>
      <c r="E39" s="68" t="s">
        <v>1443</v>
      </c>
      <c r="F39" s="68" t="s">
        <v>345</v>
      </c>
      <c r="G39" s="68" t="s">
        <v>345</v>
      </c>
      <c r="H39" s="68" t="s">
        <v>1009</v>
      </c>
      <c r="I39" s="68" t="s">
        <v>4879</v>
      </c>
      <c r="K39" s="68" t="s">
        <v>1211</v>
      </c>
      <c r="L39" s="68" t="s">
        <v>4880</v>
      </c>
      <c r="M39" s="68">
        <v>830335000</v>
      </c>
      <c r="N39" s="68">
        <v>715040753</v>
      </c>
      <c r="O39" s="68">
        <v>43653822</v>
      </c>
    </row>
    <row r="40" spans="1:15" ht="14.4" customHeight="1">
      <c r="A40" s="5" t="str">
        <f t="shared" si="0"/>
        <v>2023/11/21 10:00</v>
      </c>
      <c r="B40" s="68" t="s">
        <v>999</v>
      </c>
      <c r="C40" s="68" t="s">
        <v>1437</v>
      </c>
      <c r="D40" s="68" t="s">
        <v>1001</v>
      </c>
      <c r="E40" s="68" t="s">
        <v>1438</v>
      </c>
      <c r="F40" s="68" t="s">
        <v>456</v>
      </c>
      <c r="G40" s="68" t="s">
        <v>456</v>
      </c>
      <c r="H40" s="68" t="s">
        <v>1009</v>
      </c>
      <c r="I40" s="68" t="s">
        <v>4877</v>
      </c>
      <c r="K40" s="68" t="s">
        <v>1211</v>
      </c>
      <c r="L40" s="68" t="s">
        <v>4878</v>
      </c>
      <c r="M40" s="68">
        <v>989285000</v>
      </c>
      <c r="N40" s="68">
        <v>851118830</v>
      </c>
      <c r="O40" s="68">
        <v>52204702</v>
      </c>
    </row>
    <row r="41" spans="1:15" ht="14.4" customHeight="1">
      <c r="A41" s="5" t="str">
        <f t="shared" si="0"/>
        <v>2023/11/20 10:00</v>
      </c>
      <c r="B41" s="68" t="s">
        <v>999</v>
      </c>
      <c r="C41" s="68" t="s">
        <v>1448</v>
      </c>
      <c r="D41" s="68" t="s">
        <v>1017</v>
      </c>
      <c r="E41" s="68" t="s">
        <v>1449</v>
      </c>
      <c r="F41" s="68" t="s">
        <v>422</v>
      </c>
      <c r="G41" s="68" t="s">
        <v>422</v>
      </c>
      <c r="H41" s="68" t="s">
        <v>1009</v>
      </c>
      <c r="I41" s="68" t="s">
        <v>4863</v>
      </c>
      <c r="K41" s="68" t="s">
        <v>1211</v>
      </c>
      <c r="L41" s="68" t="s">
        <v>4864</v>
      </c>
      <c r="M41" s="68">
        <v>993267000</v>
      </c>
      <c r="N41" s="68">
        <v>847757665</v>
      </c>
      <c r="O41" s="68">
        <v>44394227</v>
      </c>
    </row>
    <row r="42" spans="1:15" ht="14.4" customHeight="1">
      <c r="A42" s="5" t="str">
        <f t="shared" si="0"/>
        <v>2023/11/20 10:00</v>
      </c>
      <c r="B42" s="68" t="s">
        <v>999</v>
      </c>
      <c r="C42" s="68" t="s">
        <v>2945</v>
      </c>
      <c r="D42" s="68" t="s">
        <v>1017</v>
      </c>
      <c r="E42" s="68" t="s">
        <v>2946</v>
      </c>
      <c r="F42" s="68" t="s">
        <v>345</v>
      </c>
      <c r="G42" s="68" t="s">
        <v>345</v>
      </c>
      <c r="H42" s="68" t="s">
        <v>1009</v>
      </c>
      <c r="I42" s="68" t="s">
        <v>4861</v>
      </c>
      <c r="K42" s="68" t="s">
        <v>1211</v>
      </c>
      <c r="L42" s="68" t="s">
        <v>4862</v>
      </c>
      <c r="M42" s="68">
        <v>762079000</v>
      </c>
      <c r="N42" s="68">
        <v>649721468</v>
      </c>
      <c r="O42" s="68">
        <v>41207965</v>
      </c>
    </row>
    <row r="43" spans="1:15" ht="14.4" customHeight="1">
      <c r="A43" s="5" t="str">
        <f t="shared" si="0"/>
        <v>2023/11/22 10:00</v>
      </c>
      <c r="B43" s="68" t="s">
        <v>999</v>
      </c>
      <c r="C43" s="68" t="s">
        <v>2927</v>
      </c>
      <c r="D43" s="68" t="s">
        <v>1001</v>
      </c>
      <c r="E43" s="68" t="s">
        <v>2928</v>
      </c>
      <c r="F43" s="68" t="s">
        <v>345</v>
      </c>
      <c r="G43" s="68" t="s">
        <v>345</v>
      </c>
      <c r="H43" s="68" t="s">
        <v>1009</v>
      </c>
      <c r="I43" s="68" t="s">
        <v>4859</v>
      </c>
      <c r="K43" s="68" t="s">
        <v>1211</v>
      </c>
      <c r="L43" s="68" t="s">
        <v>4860</v>
      </c>
      <c r="M43" s="68">
        <v>580864000</v>
      </c>
      <c r="N43" s="68">
        <v>491302688</v>
      </c>
      <c r="O43" s="68">
        <v>30969417</v>
      </c>
    </row>
    <row r="44" spans="1:15" ht="14.4" customHeight="1">
      <c r="A44" s="5" t="str">
        <f t="shared" si="0"/>
        <v>2023/11/20 10:00</v>
      </c>
      <c r="B44" s="68" t="s">
        <v>999</v>
      </c>
      <c r="C44" s="68" t="s">
        <v>1445</v>
      </c>
      <c r="D44" s="68" t="s">
        <v>1017</v>
      </c>
      <c r="E44" s="68" t="s">
        <v>1446</v>
      </c>
      <c r="F44" s="68" t="s">
        <v>501</v>
      </c>
      <c r="G44" s="68" t="s">
        <v>501</v>
      </c>
      <c r="H44" s="68" t="s">
        <v>1009</v>
      </c>
      <c r="I44" s="68" t="s">
        <v>4857</v>
      </c>
      <c r="K44" s="68" t="s">
        <v>1211</v>
      </c>
      <c r="L44" s="68" t="s">
        <v>4858</v>
      </c>
      <c r="M44" s="68">
        <v>2053073000</v>
      </c>
      <c r="N44" s="68">
        <v>1894252466</v>
      </c>
      <c r="O44" s="68">
        <v>67742513</v>
      </c>
    </row>
    <row r="45" spans="1:15" ht="14.4" customHeight="1">
      <c r="A45" s="5" t="str">
        <f t="shared" si="0"/>
        <v>2023/11/23 13:21</v>
      </c>
      <c r="B45" s="68" t="s">
        <v>999</v>
      </c>
      <c r="C45" s="68" t="s">
        <v>4853</v>
      </c>
      <c r="D45" s="68" t="s">
        <v>1001</v>
      </c>
      <c r="E45" s="68" t="s">
        <v>4854</v>
      </c>
      <c r="F45" s="68" t="s">
        <v>373</v>
      </c>
      <c r="G45" s="68" t="s">
        <v>373</v>
      </c>
      <c r="H45" s="68" t="s">
        <v>1009</v>
      </c>
      <c r="I45" s="68" t="s">
        <v>4855</v>
      </c>
      <c r="J45" s="68" t="s">
        <v>1211</v>
      </c>
      <c r="K45" s="68" t="s">
        <v>1211</v>
      </c>
      <c r="L45" s="68" t="s">
        <v>4856</v>
      </c>
      <c r="M45" s="68">
        <v>600420000</v>
      </c>
      <c r="N45" s="68">
        <v>500993139</v>
      </c>
      <c r="O45" s="68">
        <v>33229494</v>
      </c>
    </row>
    <row r="46" spans="1:15" ht="14.4" customHeight="1">
      <c r="A46" s="5" t="str">
        <f t="shared" si="0"/>
        <v>2023/11/23 13:21</v>
      </c>
      <c r="B46" s="68" t="s">
        <v>999</v>
      </c>
      <c r="C46" s="68" t="s">
        <v>1422</v>
      </c>
      <c r="D46" s="68" t="s">
        <v>1001</v>
      </c>
      <c r="E46" s="68" t="s">
        <v>1423</v>
      </c>
      <c r="F46" s="68" t="s">
        <v>379</v>
      </c>
      <c r="G46" s="68" t="s">
        <v>379</v>
      </c>
      <c r="H46" s="68" t="s">
        <v>1009</v>
      </c>
      <c r="I46" s="68" t="s">
        <v>4851</v>
      </c>
      <c r="K46" s="68" t="s">
        <v>1211</v>
      </c>
      <c r="L46" s="68" t="s">
        <v>4852</v>
      </c>
      <c r="M46" s="68">
        <v>740194000</v>
      </c>
      <c r="N46" s="68">
        <v>641895205</v>
      </c>
      <c r="O46" s="68">
        <v>38350003</v>
      </c>
    </row>
    <row r="47" spans="1:15" ht="14.4" customHeight="1">
      <c r="A47" s="5" t="str">
        <f t="shared" si="0"/>
        <v>2023/11/23 13:21</v>
      </c>
      <c r="B47" s="68" t="s">
        <v>999</v>
      </c>
      <c r="C47" s="68" t="s">
        <v>1425</v>
      </c>
      <c r="D47" s="68" t="s">
        <v>1001</v>
      </c>
      <c r="E47" s="68" t="s">
        <v>1426</v>
      </c>
      <c r="F47" s="68" t="s">
        <v>456</v>
      </c>
      <c r="G47" s="68" t="s">
        <v>456</v>
      </c>
      <c r="H47" s="68" t="s">
        <v>1009</v>
      </c>
      <c r="I47" s="68" t="s">
        <v>4849</v>
      </c>
      <c r="K47" s="68" t="s">
        <v>1211</v>
      </c>
      <c r="L47" s="68" t="s">
        <v>4850</v>
      </c>
      <c r="M47" s="68">
        <v>680548000</v>
      </c>
      <c r="N47" s="68">
        <v>586186782</v>
      </c>
      <c r="O47" s="68">
        <v>35887060</v>
      </c>
    </row>
    <row r="48" spans="1:15" ht="14.4" customHeight="1">
      <c r="A48" s="5" t="str">
        <f t="shared" si="0"/>
        <v>2023/11/23 13:21</v>
      </c>
      <c r="B48" s="68" t="s">
        <v>999</v>
      </c>
      <c r="C48" s="68" t="s">
        <v>1427</v>
      </c>
      <c r="D48" s="68" t="s">
        <v>1001</v>
      </c>
      <c r="E48" s="68" t="s">
        <v>1428</v>
      </c>
      <c r="F48" s="68" t="s">
        <v>456</v>
      </c>
      <c r="G48" s="68" t="s">
        <v>456</v>
      </c>
      <c r="H48" s="68" t="s">
        <v>1009</v>
      </c>
      <c r="I48" s="68" t="s">
        <v>4847</v>
      </c>
      <c r="K48" s="68" t="s">
        <v>1211</v>
      </c>
      <c r="L48" s="68" t="s">
        <v>4848</v>
      </c>
      <c r="M48" s="68">
        <v>585871000</v>
      </c>
      <c r="N48" s="68">
        <v>488313611</v>
      </c>
      <c r="O48" s="68">
        <v>32654806</v>
      </c>
    </row>
    <row r="49" spans="1:15" ht="14.4" customHeight="1">
      <c r="A49" s="5" t="str">
        <f t="shared" si="0"/>
        <v>2023/12/06 10:00</v>
      </c>
      <c r="B49" s="68" t="s">
        <v>999</v>
      </c>
      <c r="C49" s="68" t="s">
        <v>4843</v>
      </c>
      <c r="D49" s="68" t="s">
        <v>1017</v>
      </c>
      <c r="E49" s="68" t="s">
        <v>4844</v>
      </c>
      <c r="F49" s="68" t="s">
        <v>1196</v>
      </c>
      <c r="G49" s="68" t="s">
        <v>550</v>
      </c>
      <c r="H49" s="68" t="s">
        <v>1003</v>
      </c>
      <c r="I49" s="68" t="s">
        <v>4845</v>
      </c>
      <c r="J49" s="68" t="s">
        <v>1211</v>
      </c>
      <c r="K49" s="68" t="s">
        <v>1211</v>
      </c>
      <c r="L49" s="68" t="s">
        <v>4846</v>
      </c>
      <c r="M49" s="68">
        <v>7589981000</v>
      </c>
      <c r="N49" s="68">
        <v>6719249803</v>
      </c>
      <c r="O49" s="68">
        <v>346588932</v>
      </c>
    </row>
    <row r="50" spans="1:15" ht="14.4" customHeight="1">
      <c r="A50" s="5" t="str">
        <f t="shared" si="0"/>
        <v>2023/11/24 10:00</v>
      </c>
      <c r="B50" s="68" t="s">
        <v>999</v>
      </c>
      <c r="C50" s="68" t="s">
        <v>2909</v>
      </c>
      <c r="D50" s="68" t="s">
        <v>1001</v>
      </c>
      <c r="E50" s="68" t="s">
        <v>2910</v>
      </c>
      <c r="F50" s="68" t="s">
        <v>440</v>
      </c>
      <c r="G50" s="68" t="s">
        <v>440</v>
      </c>
      <c r="H50" s="68" t="s">
        <v>1009</v>
      </c>
      <c r="I50" s="68" t="s">
        <v>4841</v>
      </c>
      <c r="K50" s="68" t="s">
        <v>1211</v>
      </c>
      <c r="L50" s="68" t="s">
        <v>4842</v>
      </c>
      <c r="M50" s="68">
        <v>630990000</v>
      </c>
      <c r="N50" s="68">
        <v>458749112</v>
      </c>
      <c r="O50" s="68">
        <v>31860497</v>
      </c>
    </row>
    <row r="51" spans="1:15" ht="14.4" customHeight="1">
      <c r="A51" s="5" t="str">
        <f t="shared" si="0"/>
        <v>2023/11/22 10:00</v>
      </c>
      <c r="B51" s="68" t="s">
        <v>999</v>
      </c>
      <c r="C51" s="68" t="s">
        <v>2930</v>
      </c>
      <c r="D51" s="68" t="s">
        <v>1017</v>
      </c>
      <c r="E51" s="68" t="s">
        <v>2931</v>
      </c>
      <c r="F51" s="68" t="s">
        <v>624</v>
      </c>
      <c r="G51" s="68" t="s">
        <v>624</v>
      </c>
      <c r="H51" s="68" t="s">
        <v>1009</v>
      </c>
      <c r="I51" s="68" t="s">
        <v>4839</v>
      </c>
      <c r="K51" s="68" t="s">
        <v>1211</v>
      </c>
      <c r="L51" s="68" t="s">
        <v>4840</v>
      </c>
      <c r="M51" s="68">
        <v>780725000</v>
      </c>
      <c r="N51" s="68">
        <v>627567397</v>
      </c>
      <c r="O51" s="68">
        <v>33499030</v>
      </c>
    </row>
    <row r="52" spans="1:15" ht="14.4" customHeight="1">
      <c r="A52" s="5" t="str">
        <f t="shared" si="0"/>
        <v>2023/11/24 14:00</v>
      </c>
      <c r="B52" s="68" t="s">
        <v>999</v>
      </c>
      <c r="C52" s="68" t="s">
        <v>4834</v>
      </c>
      <c r="D52" s="68" t="s">
        <v>1001</v>
      </c>
      <c r="E52" s="68" t="s">
        <v>4835</v>
      </c>
      <c r="F52" s="68" t="s">
        <v>353</v>
      </c>
      <c r="G52" s="68" t="s">
        <v>353</v>
      </c>
      <c r="H52" s="68" t="s">
        <v>1009</v>
      </c>
      <c r="I52" s="68" t="s">
        <v>4836</v>
      </c>
      <c r="J52" s="68" t="s">
        <v>1211</v>
      </c>
      <c r="K52" s="68" t="s">
        <v>1211</v>
      </c>
      <c r="L52" s="68" t="s">
        <v>4837</v>
      </c>
      <c r="M52" s="68">
        <v>830498000</v>
      </c>
      <c r="N52" s="68">
        <v>709668177</v>
      </c>
      <c r="O52" s="68">
        <v>46100827</v>
      </c>
    </row>
    <row r="53" spans="1:15" ht="14.4" customHeight="1">
      <c r="A53" s="5" t="str">
        <f t="shared" si="0"/>
        <v>-)</v>
      </c>
      <c r="B53" s="68" t="s">
        <v>999</v>
      </c>
      <c r="C53" s="68" t="s">
        <v>4829</v>
      </c>
      <c r="D53" s="68" t="s">
        <v>1001</v>
      </c>
      <c r="E53" s="68" t="s">
        <v>4830</v>
      </c>
      <c r="F53" s="68" t="s">
        <v>4831</v>
      </c>
      <c r="G53" s="68" t="s">
        <v>4831</v>
      </c>
      <c r="H53" s="68" t="s">
        <v>1009</v>
      </c>
      <c r="I53" s="68" t="s">
        <v>4832</v>
      </c>
      <c r="L53" s="68" t="s">
        <v>4833</v>
      </c>
    </row>
    <row r="54" spans="1:15" ht="14.4" customHeight="1">
      <c r="A54" s="5" t="str">
        <f t="shared" si="0"/>
        <v>2023/11/24 10:00</v>
      </c>
      <c r="B54" s="68" t="s">
        <v>999</v>
      </c>
      <c r="C54" s="68" t="s">
        <v>2912</v>
      </c>
      <c r="D54" s="68" t="s">
        <v>1017</v>
      </c>
      <c r="E54" s="68" t="s">
        <v>2913</v>
      </c>
      <c r="F54" s="68" t="s">
        <v>422</v>
      </c>
      <c r="G54" s="68" t="s">
        <v>422</v>
      </c>
      <c r="H54" s="68" t="s">
        <v>1009</v>
      </c>
      <c r="I54" s="68" t="s">
        <v>4827</v>
      </c>
      <c r="K54" s="68" t="s">
        <v>1211</v>
      </c>
      <c r="L54" s="68" t="s">
        <v>4828</v>
      </c>
      <c r="M54" s="68">
        <v>893795000</v>
      </c>
      <c r="N54" s="68">
        <v>772396595</v>
      </c>
      <c r="O54" s="68">
        <v>46388910</v>
      </c>
    </row>
    <row r="55" spans="1:15" ht="14.4" customHeight="1">
      <c r="A55" s="5" t="str">
        <f t="shared" si="0"/>
        <v>2023/11/23 13:21</v>
      </c>
      <c r="B55" s="68" t="s">
        <v>999</v>
      </c>
      <c r="C55" s="68" t="s">
        <v>2921</v>
      </c>
      <c r="D55" s="68" t="s">
        <v>1017</v>
      </c>
      <c r="E55" s="68" t="s">
        <v>2922</v>
      </c>
      <c r="F55" s="68" t="s">
        <v>476</v>
      </c>
      <c r="G55" s="68" t="s">
        <v>476</v>
      </c>
      <c r="H55" s="68" t="s">
        <v>1009</v>
      </c>
      <c r="I55" s="68" t="s">
        <v>4825</v>
      </c>
      <c r="K55" s="68" t="s">
        <v>1211</v>
      </c>
      <c r="L55" s="68" t="s">
        <v>4826</v>
      </c>
      <c r="M55" s="68">
        <v>765695700</v>
      </c>
      <c r="N55" s="68">
        <v>552537524</v>
      </c>
      <c r="O55" s="68">
        <v>43569292</v>
      </c>
    </row>
    <row r="56" spans="1:15" ht="14.4" customHeight="1">
      <c r="A56" s="5" t="str">
        <f t="shared" si="0"/>
        <v>2023/11/23 13:21</v>
      </c>
      <c r="B56" s="68" t="s">
        <v>999</v>
      </c>
      <c r="C56" s="68" t="s">
        <v>2924</v>
      </c>
      <c r="D56" s="68" t="s">
        <v>1017</v>
      </c>
      <c r="E56" s="68" t="s">
        <v>2925</v>
      </c>
      <c r="F56" s="68" t="s">
        <v>476</v>
      </c>
      <c r="G56" s="68" t="s">
        <v>476</v>
      </c>
      <c r="H56" s="68" t="s">
        <v>1009</v>
      </c>
      <c r="I56" s="68" t="s">
        <v>4823</v>
      </c>
      <c r="K56" s="68" t="s">
        <v>1211</v>
      </c>
      <c r="L56" s="68" t="s">
        <v>4824</v>
      </c>
      <c r="M56" s="68">
        <v>604820000</v>
      </c>
      <c r="N56" s="68">
        <v>446530504</v>
      </c>
      <c r="O56" s="68">
        <v>30794480</v>
      </c>
    </row>
    <row r="57" spans="1:15" ht="14.4" customHeight="1">
      <c r="A57" s="5" t="str">
        <f t="shared" si="0"/>
        <v>2023/11/23 13:21</v>
      </c>
      <c r="B57" s="68" t="s">
        <v>999</v>
      </c>
      <c r="C57" s="68" t="s">
        <v>1430</v>
      </c>
      <c r="D57" s="68" t="s">
        <v>1017</v>
      </c>
      <c r="E57" s="68" t="s">
        <v>1431</v>
      </c>
      <c r="F57" s="68" t="s">
        <v>476</v>
      </c>
      <c r="G57" s="68" t="s">
        <v>476</v>
      </c>
      <c r="H57" s="68" t="s">
        <v>1009</v>
      </c>
      <c r="I57" s="68" t="s">
        <v>4820</v>
      </c>
      <c r="K57" s="68" t="s">
        <v>1211</v>
      </c>
      <c r="L57" s="68" t="s">
        <v>4821</v>
      </c>
      <c r="M57" s="68">
        <v>688556000</v>
      </c>
      <c r="N57" s="68">
        <v>492574488</v>
      </c>
      <c r="O57" s="68">
        <v>39411494</v>
      </c>
    </row>
    <row r="58" spans="1:15" ht="14.4" customHeight="1">
      <c r="A58" s="5" t="str">
        <f t="shared" si="0"/>
        <v>2023/11/24 10:00</v>
      </c>
      <c r="B58" s="68" t="s">
        <v>999</v>
      </c>
      <c r="C58" s="68" t="s">
        <v>2915</v>
      </c>
      <c r="D58" s="68" t="s">
        <v>1017</v>
      </c>
      <c r="E58" s="68" t="s">
        <v>2916</v>
      </c>
      <c r="F58" s="68" t="s">
        <v>476</v>
      </c>
      <c r="G58" s="68" t="s">
        <v>476</v>
      </c>
      <c r="H58" s="68" t="s">
        <v>1009</v>
      </c>
      <c r="I58" s="68" t="s">
        <v>4817</v>
      </c>
      <c r="K58" s="68" t="s">
        <v>1211</v>
      </c>
      <c r="L58" s="68" t="s">
        <v>4818</v>
      </c>
      <c r="M58" s="68">
        <v>672011000</v>
      </c>
      <c r="N58" s="68">
        <v>488168827</v>
      </c>
      <c r="O58" s="68">
        <v>34410874</v>
      </c>
    </row>
    <row r="59" spans="1:15" ht="14.4" customHeight="1">
      <c r="A59" s="5" t="str">
        <f t="shared" si="0"/>
        <v>2023/11/28 10:00</v>
      </c>
      <c r="B59" s="68" t="s">
        <v>999</v>
      </c>
      <c r="C59" s="68" t="s">
        <v>1402</v>
      </c>
      <c r="D59" s="68" t="s">
        <v>1001</v>
      </c>
      <c r="E59" s="68" t="s">
        <v>1403</v>
      </c>
      <c r="F59" s="68" t="s">
        <v>4814</v>
      </c>
      <c r="G59" s="68" t="s">
        <v>4814</v>
      </c>
      <c r="H59" s="68" t="s">
        <v>1009</v>
      </c>
      <c r="I59" s="68" t="s">
        <v>4815</v>
      </c>
      <c r="K59" s="68" t="s">
        <v>1211</v>
      </c>
      <c r="L59" s="68" t="s">
        <v>4816</v>
      </c>
      <c r="M59" s="68">
        <v>667659000</v>
      </c>
      <c r="N59" s="68">
        <v>557524822</v>
      </c>
      <c r="O59" s="68">
        <v>35507245</v>
      </c>
    </row>
    <row r="60" spans="1:15" ht="14.4" customHeight="1">
      <c r="A60" s="5" t="str">
        <f t="shared" si="0"/>
        <v>2023/11/27 10:00</v>
      </c>
      <c r="B60" s="68" t="s">
        <v>999</v>
      </c>
      <c r="C60" s="68" t="s">
        <v>2899</v>
      </c>
      <c r="D60" s="68" t="s">
        <v>1017</v>
      </c>
      <c r="E60" s="68" t="s">
        <v>2900</v>
      </c>
      <c r="F60" s="68" t="s">
        <v>479</v>
      </c>
      <c r="G60" s="68" t="s">
        <v>479</v>
      </c>
      <c r="H60" s="68" t="s">
        <v>1009</v>
      </c>
      <c r="I60" s="68" t="s">
        <v>4812</v>
      </c>
      <c r="K60" s="68" t="s">
        <v>1211</v>
      </c>
      <c r="L60" s="68" t="s">
        <v>4813</v>
      </c>
      <c r="M60" s="68">
        <v>632093000</v>
      </c>
      <c r="N60" s="68">
        <v>541224569</v>
      </c>
      <c r="O60" s="68">
        <v>34832769</v>
      </c>
    </row>
    <row r="61" spans="1:15" ht="14.4" customHeight="1">
      <c r="A61" s="5" t="str">
        <f t="shared" si="0"/>
        <v>2023/11/27 10:00</v>
      </c>
      <c r="B61" s="68" t="s">
        <v>999</v>
      </c>
      <c r="C61" s="68" t="s">
        <v>2902</v>
      </c>
      <c r="D61" s="68" t="s">
        <v>1017</v>
      </c>
      <c r="E61" s="68" t="s">
        <v>2903</v>
      </c>
      <c r="F61" s="68" t="s">
        <v>479</v>
      </c>
      <c r="G61" s="68" t="s">
        <v>479</v>
      </c>
      <c r="H61" s="68" t="s">
        <v>1009</v>
      </c>
      <c r="I61" s="68" t="s">
        <v>4810</v>
      </c>
      <c r="K61" s="68" t="s">
        <v>1211</v>
      </c>
      <c r="L61" s="68" t="s">
        <v>4811</v>
      </c>
      <c r="M61" s="68">
        <v>945219000</v>
      </c>
      <c r="N61" s="68">
        <v>845592942</v>
      </c>
      <c r="O61" s="68">
        <v>34978652</v>
      </c>
    </row>
    <row r="62" spans="1:15" ht="14.4" customHeight="1">
      <c r="A62" s="5" t="str">
        <f t="shared" si="0"/>
        <v>2023/11/28 10:00</v>
      </c>
      <c r="B62" s="68" t="s">
        <v>999</v>
      </c>
      <c r="C62" s="68" t="s">
        <v>1406</v>
      </c>
      <c r="D62" s="68" t="s">
        <v>1001</v>
      </c>
      <c r="E62" s="68" t="s">
        <v>1407</v>
      </c>
      <c r="F62" s="68" t="s">
        <v>379</v>
      </c>
      <c r="G62" s="68" t="s">
        <v>379</v>
      </c>
      <c r="H62" s="68" t="s">
        <v>1009</v>
      </c>
      <c r="I62" s="68" t="s">
        <v>4807</v>
      </c>
      <c r="K62" s="68" t="s">
        <v>1211</v>
      </c>
      <c r="L62" s="68" t="s">
        <v>4808</v>
      </c>
      <c r="M62" s="68">
        <v>619780000</v>
      </c>
      <c r="N62" s="68">
        <v>543034120</v>
      </c>
      <c r="O62" s="68">
        <v>32027706</v>
      </c>
    </row>
    <row r="63" spans="1:15" ht="14.4" customHeight="1">
      <c r="A63" s="5" t="str">
        <f t="shared" si="0"/>
        <v>2023/11/29 10:00</v>
      </c>
      <c r="B63" s="68" t="s">
        <v>999</v>
      </c>
      <c r="C63" s="68" t="s">
        <v>2869</v>
      </c>
      <c r="D63" s="68" t="s">
        <v>1023</v>
      </c>
      <c r="E63" s="68" t="s">
        <v>2870</v>
      </c>
      <c r="F63" s="68" t="s">
        <v>4804</v>
      </c>
      <c r="G63" s="68" t="s">
        <v>4804</v>
      </c>
      <c r="H63" s="68" t="s">
        <v>1009</v>
      </c>
      <c r="I63" s="68" t="s">
        <v>4805</v>
      </c>
      <c r="K63" s="68" t="s">
        <v>1211</v>
      </c>
      <c r="L63" s="68" t="s">
        <v>4806</v>
      </c>
      <c r="M63" s="68">
        <v>752114000</v>
      </c>
      <c r="N63" s="68">
        <v>656495176</v>
      </c>
      <c r="O63" s="68">
        <v>35044496</v>
      </c>
    </row>
    <row r="64" spans="1:15" ht="14.4" customHeight="1">
      <c r="A64" s="5" t="str">
        <f t="shared" si="0"/>
        <v>2023/11/29 10:00</v>
      </c>
      <c r="B64" s="68" t="s">
        <v>999</v>
      </c>
      <c r="C64" s="68" t="s">
        <v>2873</v>
      </c>
      <c r="D64" s="68" t="s">
        <v>1023</v>
      </c>
      <c r="E64" s="68" t="s">
        <v>2874</v>
      </c>
      <c r="F64" s="68" t="s">
        <v>4801</v>
      </c>
      <c r="G64" s="68" t="s">
        <v>4801</v>
      </c>
      <c r="H64" s="68" t="s">
        <v>1003</v>
      </c>
      <c r="I64" s="68" t="s">
        <v>4802</v>
      </c>
      <c r="K64" s="68" t="s">
        <v>1211</v>
      </c>
      <c r="L64" s="68" t="s">
        <v>4803</v>
      </c>
      <c r="M64" s="68">
        <v>976225800</v>
      </c>
      <c r="N64" s="68">
        <v>839019172</v>
      </c>
      <c r="O64" s="68">
        <v>57726622</v>
      </c>
    </row>
    <row r="65" spans="1:15" ht="14.4" customHeight="1">
      <c r="A65" s="5" t="str">
        <f t="shared" si="0"/>
        <v>2023/11/29 15:00</v>
      </c>
      <c r="B65" s="68" t="s">
        <v>999</v>
      </c>
      <c r="C65" s="68" t="s">
        <v>2862</v>
      </c>
      <c r="D65" s="68" t="s">
        <v>1017</v>
      </c>
      <c r="E65" s="68" t="s">
        <v>2863</v>
      </c>
      <c r="F65" s="68" t="s">
        <v>343</v>
      </c>
      <c r="G65" s="68" t="s">
        <v>4798</v>
      </c>
      <c r="H65" s="68" t="s">
        <v>1009</v>
      </c>
      <c r="I65" s="68" t="s">
        <v>4799</v>
      </c>
      <c r="K65" s="68" t="s">
        <v>1211</v>
      </c>
      <c r="L65" s="68" t="s">
        <v>4800</v>
      </c>
      <c r="M65" s="68">
        <v>753115000</v>
      </c>
      <c r="N65" s="68">
        <v>623014171</v>
      </c>
      <c r="O65" s="68">
        <v>47684507</v>
      </c>
    </row>
    <row r="66" spans="1:15" ht="14.4" customHeight="1">
      <c r="A66" s="5" t="str">
        <f t="shared" ref="A66:A129" si="1">MID(I66,19,16)</f>
        <v>2023/11/29 10:00</v>
      </c>
      <c r="B66" s="68" t="s">
        <v>999</v>
      </c>
      <c r="C66" s="68" t="s">
        <v>1396</v>
      </c>
      <c r="D66" s="68" t="s">
        <v>1001</v>
      </c>
      <c r="E66" s="68" t="s">
        <v>1397</v>
      </c>
      <c r="F66" s="68" t="s">
        <v>379</v>
      </c>
      <c r="G66" s="68" t="s">
        <v>379</v>
      </c>
      <c r="H66" s="68" t="s">
        <v>1009</v>
      </c>
      <c r="I66" s="68" t="s">
        <v>4795</v>
      </c>
      <c r="K66" s="68" t="s">
        <v>1211</v>
      </c>
      <c r="L66" s="68" t="s">
        <v>4796</v>
      </c>
      <c r="M66" s="68">
        <v>598530000</v>
      </c>
      <c r="N66" s="68">
        <v>509461413</v>
      </c>
      <c r="O66" s="68">
        <v>33863677</v>
      </c>
    </row>
    <row r="67" spans="1:15" ht="14.4" customHeight="1">
      <c r="A67" s="5" t="str">
        <f t="shared" si="1"/>
        <v>2023/11/28 10:00</v>
      </c>
      <c r="B67" s="68" t="s">
        <v>999</v>
      </c>
      <c r="C67" s="68" t="s">
        <v>1409</v>
      </c>
      <c r="D67" s="68" t="s">
        <v>1017</v>
      </c>
      <c r="E67" s="68" t="s">
        <v>1410</v>
      </c>
      <c r="F67" s="68" t="s">
        <v>422</v>
      </c>
      <c r="G67" s="68" t="s">
        <v>422</v>
      </c>
      <c r="H67" s="68" t="s">
        <v>1009</v>
      </c>
      <c r="I67" s="68" t="s">
        <v>4793</v>
      </c>
      <c r="K67" s="68" t="s">
        <v>1211</v>
      </c>
      <c r="L67" s="68" t="s">
        <v>4794</v>
      </c>
      <c r="M67" s="68">
        <v>2674300000</v>
      </c>
      <c r="N67" s="68">
        <v>2299743255</v>
      </c>
      <c r="O67" s="68">
        <v>103015614</v>
      </c>
    </row>
    <row r="68" spans="1:15" ht="14.4" customHeight="1">
      <c r="A68" s="5" t="str">
        <f t="shared" si="1"/>
        <v>2023/11/28 10:00</v>
      </c>
      <c r="B68" s="68" t="s">
        <v>999</v>
      </c>
      <c r="C68" s="68" t="s">
        <v>2893</v>
      </c>
      <c r="D68" s="68" t="s">
        <v>1017</v>
      </c>
      <c r="E68" s="68" t="s">
        <v>2894</v>
      </c>
      <c r="F68" s="68" t="s">
        <v>422</v>
      </c>
      <c r="G68" s="68" t="s">
        <v>422</v>
      </c>
      <c r="H68" s="68" t="s">
        <v>1009</v>
      </c>
      <c r="I68" s="68" t="s">
        <v>4791</v>
      </c>
      <c r="K68" s="68" t="s">
        <v>1211</v>
      </c>
      <c r="L68" s="68" t="s">
        <v>4792</v>
      </c>
      <c r="M68" s="68">
        <v>1844051000</v>
      </c>
      <c r="N68" s="68">
        <v>1632859644</v>
      </c>
      <c r="O68" s="68">
        <v>78206351</v>
      </c>
    </row>
    <row r="69" spans="1:15" ht="14.4" customHeight="1">
      <c r="A69" s="5" t="str">
        <f t="shared" si="1"/>
        <v>2023/11/29 10:00</v>
      </c>
      <c r="B69" s="68" t="s">
        <v>999</v>
      </c>
      <c r="C69" s="68" t="s">
        <v>1393</v>
      </c>
      <c r="D69" s="68" t="s">
        <v>1017</v>
      </c>
      <c r="E69" s="68" t="s">
        <v>1394</v>
      </c>
      <c r="F69" s="68" t="s">
        <v>422</v>
      </c>
      <c r="G69" s="68" t="s">
        <v>422</v>
      </c>
      <c r="H69" s="68" t="s">
        <v>1009</v>
      </c>
      <c r="I69" s="68" t="s">
        <v>4789</v>
      </c>
      <c r="K69" s="68" t="s">
        <v>1211</v>
      </c>
      <c r="L69" s="68" t="s">
        <v>4790</v>
      </c>
      <c r="M69" s="68">
        <v>5488145000</v>
      </c>
      <c r="N69" s="68">
        <v>4824376266</v>
      </c>
      <c r="O69" s="68">
        <v>293156810</v>
      </c>
    </row>
    <row r="70" spans="1:15" ht="14.4" customHeight="1">
      <c r="A70" s="5" t="str">
        <f t="shared" si="1"/>
        <v>2023/12/08 12:00</v>
      </c>
      <c r="B70" s="68" t="s">
        <v>999</v>
      </c>
      <c r="C70" s="68" t="s">
        <v>4785</v>
      </c>
      <c r="D70" s="68" t="s">
        <v>1001</v>
      </c>
      <c r="E70" s="68" t="s">
        <v>4786</v>
      </c>
      <c r="F70" s="68" t="s">
        <v>326</v>
      </c>
      <c r="G70" s="68" t="s">
        <v>326</v>
      </c>
      <c r="H70" s="68" t="s">
        <v>1009</v>
      </c>
      <c r="I70" s="68" t="s">
        <v>4787</v>
      </c>
      <c r="J70" s="68" t="s">
        <v>1211</v>
      </c>
      <c r="K70" s="68" t="s">
        <v>1211</v>
      </c>
      <c r="L70" s="68" t="s">
        <v>4788</v>
      </c>
      <c r="M70" s="68">
        <v>2131970000</v>
      </c>
      <c r="N70" s="68">
        <v>1611816478</v>
      </c>
      <c r="O70" s="68">
        <v>111296666</v>
      </c>
    </row>
    <row r="71" spans="1:15" ht="14.4" customHeight="1">
      <c r="A71" s="5" t="str">
        <f t="shared" si="1"/>
        <v>2023/12/08 12:00</v>
      </c>
      <c r="B71" s="68" t="s">
        <v>999</v>
      </c>
      <c r="C71" s="68" t="s">
        <v>4780</v>
      </c>
      <c r="D71" s="68" t="s">
        <v>1001</v>
      </c>
      <c r="E71" s="68" t="s">
        <v>4781</v>
      </c>
      <c r="F71" s="68" t="s">
        <v>326</v>
      </c>
      <c r="G71" s="68" t="s">
        <v>326</v>
      </c>
      <c r="H71" s="68" t="s">
        <v>1009</v>
      </c>
      <c r="I71" s="68" t="s">
        <v>4782</v>
      </c>
      <c r="J71" s="68" t="s">
        <v>1211</v>
      </c>
      <c r="K71" s="68" t="s">
        <v>1211</v>
      </c>
      <c r="L71" s="68" t="s">
        <v>4783</v>
      </c>
      <c r="M71" s="68">
        <v>1884645000</v>
      </c>
      <c r="N71" s="68">
        <v>1461944087</v>
      </c>
      <c r="O71" s="68">
        <v>103286701</v>
      </c>
    </row>
    <row r="72" spans="1:15" ht="14.4" customHeight="1">
      <c r="A72" s="5" t="str">
        <f t="shared" si="1"/>
        <v>2023/11/29 10:00</v>
      </c>
      <c r="B72" s="68" t="s">
        <v>999</v>
      </c>
      <c r="C72" s="68" t="s">
        <v>2865</v>
      </c>
      <c r="D72" s="68" t="s">
        <v>1023</v>
      </c>
      <c r="E72" s="68" t="s">
        <v>2866</v>
      </c>
      <c r="F72" s="68" t="s">
        <v>4777</v>
      </c>
      <c r="G72" s="68" t="s">
        <v>4777</v>
      </c>
      <c r="H72" s="68" t="s">
        <v>1009</v>
      </c>
      <c r="I72" s="68" t="s">
        <v>4778</v>
      </c>
      <c r="K72" s="68" t="s">
        <v>1211</v>
      </c>
      <c r="L72" s="68" t="s">
        <v>4779</v>
      </c>
      <c r="M72" s="68">
        <v>931644000</v>
      </c>
      <c r="N72" s="68">
        <v>751709260</v>
      </c>
      <c r="O72" s="68">
        <v>52663203</v>
      </c>
    </row>
    <row r="73" spans="1:15" ht="14.4" customHeight="1">
      <c r="A73" s="5" t="str">
        <f t="shared" si="1"/>
        <v>2023/12/05 10:00</v>
      </c>
      <c r="B73" s="68" t="s">
        <v>999</v>
      </c>
      <c r="C73" s="68" t="s">
        <v>4771</v>
      </c>
      <c r="D73" s="68" t="s">
        <v>1001</v>
      </c>
      <c r="E73" s="68" t="s">
        <v>4772</v>
      </c>
      <c r="F73" s="68" t="s">
        <v>1196</v>
      </c>
      <c r="G73" s="68" t="s">
        <v>4773</v>
      </c>
      <c r="H73" s="68" t="s">
        <v>1003</v>
      </c>
      <c r="I73" s="68" t="s">
        <v>4774</v>
      </c>
      <c r="J73" s="68" t="s">
        <v>1211</v>
      </c>
      <c r="K73" s="68" t="s">
        <v>1211</v>
      </c>
      <c r="L73" s="68" t="s">
        <v>4775</v>
      </c>
      <c r="M73" s="68">
        <v>745523000</v>
      </c>
      <c r="N73" s="68">
        <v>643862539</v>
      </c>
      <c r="O73" s="68">
        <v>40534133</v>
      </c>
    </row>
    <row r="74" spans="1:15" ht="14.4" customHeight="1">
      <c r="A74" s="5" t="str">
        <f t="shared" si="1"/>
        <v>2023/12/15 10:00</v>
      </c>
      <c r="B74" s="68" t="s">
        <v>999</v>
      </c>
      <c r="C74" s="68" t="s">
        <v>1194</v>
      </c>
      <c r="D74" s="68" t="s">
        <v>1017</v>
      </c>
      <c r="E74" s="68" t="s">
        <v>1195</v>
      </c>
      <c r="F74" s="68" t="s">
        <v>1196</v>
      </c>
      <c r="G74" s="68" t="s">
        <v>319</v>
      </c>
      <c r="H74" s="68" t="s">
        <v>1003</v>
      </c>
      <c r="I74" s="68" t="s">
        <v>1197</v>
      </c>
      <c r="J74" s="68" t="s">
        <v>1026</v>
      </c>
      <c r="K74" s="68" t="s">
        <v>1005</v>
      </c>
      <c r="L74" s="68" t="s">
        <v>1198</v>
      </c>
      <c r="M74" s="68">
        <v>7607116000</v>
      </c>
      <c r="N74" s="68">
        <v>6708337138</v>
      </c>
      <c r="O74" s="68">
        <v>407756042</v>
      </c>
    </row>
    <row r="75" spans="1:15" ht="14.4" customHeight="1">
      <c r="A75" s="5" t="str">
        <f t="shared" si="1"/>
        <v>2023/11/30 10:00</v>
      </c>
      <c r="B75" s="68" t="s">
        <v>999</v>
      </c>
      <c r="C75" s="68" t="s">
        <v>2853</v>
      </c>
      <c r="D75" s="68" t="s">
        <v>1001</v>
      </c>
      <c r="E75" s="68" t="s">
        <v>2854</v>
      </c>
      <c r="F75" s="68" t="s">
        <v>481</v>
      </c>
      <c r="G75" s="68" t="s">
        <v>481</v>
      </c>
      <c r="H75" s="68" t="s">
        <v>1009</v>
      </c>
      <c r="I75" s="68" t="s">
        <v>4769</v>
      </c>
      <c r="K75" s="68" t="s">
        <v>1211</v>
      </c>
      <c r="L75" s="68" t="s">
        <v>4770</v>
      </c>
      <c r="M75" s="68">
        <v>935451000</v>
      </c>
      <c r="N75" s="68">
        <v>809926450</v>
      </c>
      <c r="O75" s="68">
        <v>52038106</v>
      </c>
    </row>
    <row r="76" spans="1:15" ht="14.4" customHeight="1">
      <c r="A76" s="5" t="str">
        <f t="shared" si="1"/>
        <v>2023/11/28 10:00</v>
      </c>
      <c r="B76" s="68" t="s">
        <v>999</v>
      </c>
      <c r="C76" s="68" t="s">
        <v>1412</v>
      </c>
      <c r="D76" s="68" t="s">
        <v>1017</v>
      </c>
      <c r="E76" s="68" t="s">
        <v>1413</v>
      </c>
      <c r="F76" s="68" t="s">
        <v>550</v>
      </c>
      <c r="G76" s="68" t="s">
        <v>550</v>
      </c>
      <c r="H76" s="68" t="s">
        <v>1009</v>
      </c>
      <c r="I76" s="68" t="s">
        <v>4767</v>
      </c>
      <c r="K76" s="68" t="s">
        <v>1211</v>
      </c>
      <c r="L76" s="68" t="s">
        <v>4768</v>
      </c>
      <c r="M76" s="68">
        <v>1565005000</v>
      </c>
      <c r="N76" s="68">
        <v>1343930022</v>
      </c>
      <c r="O76" s="68">
        <v>75545470</v>
      </c>
    </row>
    <row r="77" spans="1:15" ht="14.4" customHeight="1">
      <c r="A77" s="5" t="str">
        <f t="shared" si="1"/>
        <v>2023/11/28 10:00</v>
      </c>
      <c r="B77" s="68" t="s">
        <v>999</v>
      </c>
      <c r="C77" s="68" t="s">
        <v>2896</v>
      </c>
      <c r="D77" s="68" t="s">
        <v>1017</v>
      </c>
      <c r="E77" s="68" t="s">
        <v>2897</v>
      </c>
      <c r="F77" s="68" t="s">
        <v>550</v>
      </c>
      <c r="G77" s="68" t="s">
        <v>550</v>
      </c>
      <c r="H77" s="68" t="s">
        <v>1009</v>
      </c>
      <c r="I77" s="68" t="s">
        <v>4765</v>
      </c>
      <c r="K77" s="68" t="s">
        <v>1211</v>
      </c>
      <c r="L77" s="68" t="s">
        <v>4766</v>
      </c>
      <c r="M77" s="68">
        <v>579768000</v>
      </c>
      <c r="N77" s="68">
        <v>494065675</v>
      </c>
      <c r="O77" s="68">
        <v>32266579</v>
      </c>
    </row>
    <row r="78" spans="1:15" ht="14.4" customHeight="1">
      <c r="A78" s="5" t="str">
        <f t="shared" si="1"/>
        <v>2023/11/28 10:00</v>
      </c>
      <c r="B78" s="68" t="s">
        <v>999</v>
      </c>
      <c r="C78" s="68" t="s">
        <v>1415</v>
      </c>
      <c r="D78" s="68" t="s">
        <v>1017</v>
      </c>
      <c r="E78" s="68" t="s">
        <v>1416</v>
      </c>
      <c r="F78" s="68" t="s">
        <v>345</v>
      </c>
      <c r="G78" s="68" t="s">
        <v>345</v>
      </c>
      <c r="H78" s="68" t="s">
        <v>1009</v>
      </c>
      <c r="I78" s="68" t="s">
        <v>4762</v>
      </c>
      <c r="K78" s="68" t="s">
        <v>1211</v>
      </c>
      <c r="L78" s="68" t="s">
        <v>4763</v>
      </c>
      <c r="M78" s="68">
        <v>666860000</v>
      </c>
      <c r="N78" s="68">
        <v>570139290</v>
      </c>
      <c r="O78" s="68">
        <v>37406287</v>
      </c>
    </row>
    <row r="79" spans="1:15" ht="14.4" customHeight="1">
      <c r="A79" s="5" t="str">
        <f t="shared" si="1"/>
        <v>2023/11/29 10:00</v>
      </c>
      <c r="B79" s="68" t="s">
        <v>999</v>
      </c>
      <c r="C79" s="68" t="s">
        <v>2877</v>
      </c>
      <c r="D79" s="68" t="s">
        <v>1017</v>
      </c>
      <c r="E79" s="68" t="s">
        <v>2878</v>
      </c>
      <c r="F79" s="68" t="s">
        <v>341</v>
      </c>
      <c r="G79" s="68" t="s">
        <v>341</v>
      </c>
      <c r="H79" s="68" t="s">
        <v>1009</v>
      </c>
      <c r="I79" s="68" t="s">
        <v>4760</v>
      </c>
      <c r="K79" s="68" t="s">
        <v>1211</v>
      </c>
      <c r="L79" s="68" t="s">
        <v>4761</v>
      </c>
      <c r="M79" s="68">
        <v>572827000</v>
      </c>
      <c r="N79" s="68">
        <v>483421767</v>
      </c>
      <c r="O79" s="68">
        <v>27847473</v>
      </c>
    </row>
    <row r="80" spans="1:15" ht="14.4" customHeight="1">
      <c r="A80" s="5" t="str">
        <f t="shared" si="1"/>
        <v>2023/11/29 11:00</v>
      </c>
      <c r="B80" s="68" t="s">
        <v>999</v>
      </c>
      <c r="C80" s="68" t="s">
        <v>1381</v>
      </c>
      <c r="D80" s="68" t="s">
        <v>1023</v>
      </c>
      <c r="E80" s="68" t="s">
        <v>1382</v>
      </c>
      <c r="F80" s="68" t="s">
        <v>4757</v>
      </c>
      <c r="G80" s="68" t="s">
        <v>4757</v>
      </c>
      <c r="H80" s="68" t="s">
        <v>1009</v>
      </c>
      <c r="I80" s="68" t="s">
        <v>4758</v>
      </c>
      <c r="K80" s="68" t="s">
        <v>1211</v>
      </c>
      <c r="L80" s="68" t="s">
        <v>4759</v>
      </c>
      <c r="M80" s="68">
        <v>560786000</v>
      </c>
      <c r="N80" s="68">
        <v>450423156</v>
      </c>
      <c r="O80" s="68">
        <v>26384946</v>
      </c>
    </row>
    <row r="81" spans="1:15" ht="14.4" customHeight="1">
      <c r="A81" s="5" t="str">
        <f t="shared" si="1"/>
        <v>2023/12/04 10:00</v>
      </c>
      <c r="B81" s="68" t="s">
        <v>999</v>
      </c>
      <c r="C81" s="68" t="s">
        <v>2817</v>
      </c>
      <c r="D81" s="68" t="s">
        <v>1023</v>
      </c>
      <c r="E81" s="68" t="s">
        <v>2818</v>
      </c>
      <c r="F81" s="68" t="s">
        <v>481</v>
      </c>
      <c r="G81" s="68" t="s">
        <v>481</v>
      </c>
      <c r="H81" s="68" t="s">
        <v>1009</v>
      </c>
      <c r="I81" s="68" t="s">
        <v>4755</v>
      </c>
      <c r="K81" s="68" t="s">
        <v>1211</v>
      </c>
      <c r="L81" s="68" t="s">
        <v>4756</v>
      </c>
      <c r="M81" s="68">
        <v>2311694600</v>
      </c>
      <c r="N81" s="68">
        <v>1980725520</v>
      </c>
      <c r="O81" s="68">
        <v>117293113</v>
      </c>
    </row>
    <row r="82" spans="1:15" ht="14.4" customHeight="1">
      <c r="A82" s="5" t="str">
        <f t="shared" si="1"/>
        <v>2023/11/29 10:00</v>
      </c>
      <c r="B82" s="68" t="s">
        <v>999</v>
      </c>
      <c r="C82" s="68" t="s">
        <v>2880</v>
      </c>
      <c r="D82" s="68" t="s">
        <v>1001</v>
      </c>
      <c r="E82" s="68" t="s">
        <v>2881</v>
      </c>
      <c r="F82" s="68" t="s">
        <v>440</v>
      </c>
      <c r="G82" s="68" t="s">
        <v>440</v>
      </c>
      <c r="H82" s="68" t="s">
        <v>1009</v>
      </c>
      <c r="I82" s="68" t="s">
        <v>4753</v>
      </c>
      <c r="K82" s="68" t="s">
        <v>1211</v>
      </c>
      <c r="L82" s="68" t="s">
        <v>4754</v>
      </c>
      <c r="M82" s="68">
        <v>1557496000</v>
      </c>
      <c r="N82" s="68">
        <v>1338190389</v>
      </c>
      <c r="O82" s="68">
        <v>80408642</v>
      </c>
    </row>
    <row r="83" spans="1:15" ht="14.4" customHeight="1">
      <c r="A83" s="5" t="str">
        <f t="shared" si="1"/>
        <v>2023/12/01 10:00</v>
      </c>
      <c r="B83" s="68" t="s">
        <v>999</v>
      </c>
      <c r="C83" s="68" t="s">
        <v>2850</v>
      </c>
      <c r="D83" s="68" t="s">
        <v>1001</v>
      </c>
      <c r="E83" s="68" t="s">
        <v>2851</v>
      </c>
      <c r="F83" s="68" t="s">
        <v>414</v>
      </c>
      <c r="G83" s="68" t="s">
        <v>414</v>
      </c>
      <c r="H83" s="68" t="s">
        <v>1009</v>
      </c>
      <c r="I83" s="68" t="s">
        <v>4751</v>
      </c>
      <c r="K83" s="68" t="s">
        <v>1211</v>
      </c>
      <c r="L83" s="68" t="s">
        <v>4752</v>
      </c>
      <c r="M83" s="68">
        <v>769272000</v>
      </c>
      <c r="N83" s="68">
        <v>661185464</v>
      </c>
      <c r="O83" s="68">
        <v>38702044</v>
      </c>
    </row>
    <row r="84" spans="1:15" ht="14.4" customHeight="1">
      <c r="A84" s="5" t="str">
        <f t="shared" si="1"/>
        <v>2023/11/29 10:00</v>
      </c>
      <c r="B84" s="68" t="s">
        <v>999</v>
      </c>
      <c r="C84" s="68" t="s">
        <v>1399</v>
      </c>
      <c r="D84" s="68" t="s">
        <v>1017</v>
      </c>
      <c r="E84" s="68" t="s">
        <v>1400</v>
      </c>
      <c r="F84" s="68" t="s">
        <v>476</v>
      </c>
      <c r="G84" s="68" t="s">
        <v>476</v>
      </c>
      <c r="H84" s="68" t="s">
        <v>1009</v>
      </c>
      <c r="I84" s="68" t="s">
        <v>4749</v>
      </c>
      <c r="K84" s="68" t="s">
        <v>1211</v>
      </c>
      <c r="L84" s="68" t="s">
        <v>4750</v>
      </c>
      <c r="M84" s="68">
        <v>773000000</v>
      </c>
      <c r="N84" s="68">
        <v>532650687</v>
      </c>
      <c r="O84" s="68">
        <v>42057832</v>
      </c>
    </row>
    <row r="85" spans="1:15" ht="14.4" customHeight="1">
      <c r="A85" s="5" t="str">
        <f t="shared" si="1"/>
        <v>2023/11/29 10:00</v>
      </c>
      <c r="B85" s="68" t="s">
        <v>999</v>
      </c>
      <c r="C85" s="68" t="s">
        <v>2883</v>
      </c>
      <c r="D85" s="68" t="s">
        <v>1017</v>
      </c>
      <c r="E85" s="68" t="s">
        <v>2884</v>
      </c>
      <c r="F85" s="68" t="s">
        <v>345</v>
      </c>
      <c r="G85" s="68" t="s">
        <v>345</v>
      </c>
      <c r="H85" s="68" t="s">
        <v>1009</v>
      </c>
      <c r="I85" s="68" t="s">
        <v>4747</v>
      </c>
      <c r="K85" s="68" t="s">
        <v>1211</v>
      </c>
      <c r="L85" s="68" t="s">
        <v>4748</v>
      </c>
      <c r="M85" s="68">
        <v>891732000</v>
      </c>
      <c r="N85" s="68">
        <v>769034099</v>
      </c>
      <c r="O85" s="68">
        <v>41718874</v>
      </c>
    </row>
    <row r="86" spans="1:15" ht="14.4" customHeight="1">
      <c r="A86" s="5" t="str">
        <f t="shared" si="1"/>
        <v>2023/11/29 10:00</v>
      </c>
      <c r="B86" s="68" t="s">
        <v>999</v>
      </c>
      <c r="C86" s="68" t="s">
        <v>2886</v>
      </c>
      <c r="D86" s="68" t="s">
        <v>1017</v>
      </c>
      <c r="E86" s="68" t="s">
        <v>2887</v>
      </c>
      <c r="F86" s="68" t="s">
        <v>476</v>
      </c>
      <c r="G86" s="68" t="s">
        <v>476</v>
      </c>
      <c r="H86" s="68" t="s">
        <v>1009</v>
      </c>
      <c r="I86" s="68" t="s">
        <v>4744</v>
      </c>
      <c r="K86" s="68" t="s">
        <v>1211</v>
      </c>
      <c r="L86" s="68" t="s">
        <v>4745</v>
      </c>
      <c r="M86" s="68">
        <v>794200000</v>
      </c>
      <c r="N86" s="68">
        <v>589706943</v>
      </c>
      <c r="O86" s="68">
        <v>37355439</v>
      </c>
    </row>
    <row r="87" spans="1:15" ht="14.4" customHeight="1">
      <c r="A87" s="5" t="str">
        <f t="shared" si="1"/>
        <v>2023/12/12 13:30</v>
      </c>
      <c r="B87" s="68" t="s">
        <v>999</v>
      </c>
      <c r="C87" s="68" t="s">
        <v>4739</v>
      </c>
      <c r="D87" s="68" t="s">
        <v>1001</v>
      </c>
      <c r="E87" s="68" t="s">
        <v>4740</v>
      </c>
      <c r="F87" s="68" t="s">
        <v>1196</v>
      </c>
      <c r="G87" s="68" t="s">
        <v>4741</v>
      </c>
      <c r="H87" s="68" t="s">
        <v>1003</v>
      </c>
      <c r="I87" s="68" t="s">
        <v>4742</v>
      </c>
      <c r="J87" s="68" t="s">
        <v>1211</v>
      </c>
      <c r="K87" s="68" t="s">
        <v>1211</v>
      </c>
      <c r="L87" s="68" t="s">
        <v>4743</v>
      </c>
      <c r="M87" s="68">
        <v>1799098000</v>
      </c>
      <c r="N87" s="68">
        <v>1551257098</v>
      </c>
      <c r="O87" s="68">
        <v>96175995</v>
      </c>
    </row>
    <row r="88" spans="1:15" ht="14.4" customHeight="1">
      <c r="A88" s="5" t="str">
        <f t="shared" si="1"/>
        <v>2023/12/01 14:00</v>
      </c>
      <c r="B88" s="68" t="s">
        <v>999</v>
      </c>
      <c r="C88" s="68" t="s">
        <v>4736</v>
      </c>
      <c r="D88" s="68" t="s">
        <v>4417</v>
      </c>
      <c r="E88" s="68" t="s">
        <v>939</v>
      </c>
      <c r="F88" s="68" t="s">
        <v>507</v>
      </c>
      <c r="G88" s="68" t="s">
        <v>507</v>
      </c>
      <c r="H88" s="68" t="s">
        <v>1003</v>
      </c>
      <c r="I88" s="68" t="s">
        <v>4737</v>
      </c>
      <c r="L88" s="68" t="s">
        <v>4738</v>
      </c>
    </row>
    <row r="89" spans="1:15" ht="14.4" customHeight="1">
      <c r="A89" s="5" t="str">
        <f t="shared" si="1"/>
        <v>2023/11/30 10:00</v>
      </c>
      <c r="B89" s="68" t="s">
        <v>999</v>
      </c>
      <c r="C89" s="68" t="s">
        <v>2859</v>
      </c>
      <c r="D89" s="68" t="s">
        <v>1001</v>
      </c>
      <c r="E89" s="68" t="s">
        <v>2860</v>
      </c>
      <c r="F89" s="68" t="s">
        <v>440</v>
      </c>
      <c r="G89" s="68" t="s">
        <v>440</v>
      </c>
      <c r="H89" s="68" t="s">
        <v>1009</v>
      </c>
      <c r="I89" s="68" t="s">
        <v>4734</v>
      </c>
      <c r="K89" s="68" t="s">
        <v>1211</v>
      </c>
      <c r="L89" s="68" t="s">
        <v>4735</v>
      </c>
      <c r="M89" s="68">
        <v>1444700000</v>
      </c>
      <c r="N89" s="68">
        <v>1297006900</v>
      </c>
      <c r="O89" s="68">
        <v>49854220</v>
      </c>
    </row>
    <row r="90" spans="1:15" ht="14.4" customHeight="1">
      <c r="A90" s="5" t="str">
        <f t="shared" si="1"/>
        <v>2023/11/30 10:00</v>
      </c>
      <c r="B90" s="68" t="s">
        <v>999</v>
      </c>
      <c r="C90" s="68" t="s">
        <v>1369</v>
      </c>
      <c r="D90" s="68" t="s">
        <v>1017</v>
      </c>
      <c r="E90" s="68" t="s">
        <v>1370</v>
      </c>
      <c r="F90" s="68" t="s">
        <v>479</v>
      </c>
      <c r="G90" s="68" t="s">
        <v>479</v>
      </c>
      <c r="H90" s="68" t="s">
        <v>1009</v>
      </c>
      <c r="I90" s="68" t="s">
        <v>4732</v>
      </c>
      <c r="K90" s="68" t="s">
        <v>1211</v>
      </c>
      <c r="L90" s="68" t="s">
        <v>4733</v>
      </c>
      <c r="M90" s="68">
        <v>1243000000</v>
      </c>
      <c r="N90" s="68">
        <v>1062999144</v>
      </c>
      <c r="O90" s="68">
        <v>68798381</v>
      </c>
    </row>
    <row r="91" spans="1:15" ht="14.4" customHeight="1">
      <c r="A91" s="5" t="str">
        <f t="shared" si="1"/>
        <v>2023/11/30 10:00</v>
      </c>
      <c r="B91" s="68" t="s">
        <v>999</v>
      </c>
      <c r="C91" s="68" t="s">
        <v>2856</v>
      </c>
      <c r="D91" s="68" t="s">
        <v>1017</v>
      </c>
      <c r="E91" s="68" t="s">
        <v>2857</v>
      </c>
      <c r="F91" s="68" t="s">
        <v>479</v>
      </c>
      <c r="G91" s="68" t="s">
        <v>479</v>
      </c>
      <c r="H91" s="68" t="s">
        <v>1009</v>
      </c>
      <c r="I91" s="68" t="s">
        <v>4730</v>
      </c>
      <c r="K91" s="68" t="s">
        <v>1211</v>
      </c>
      <c r="L91" s="68" t="s">
        <v>4731</v>
      </c>
      <c r="M91" s="68">
        <v>2770060000</v>
      </c>
      <c r="N91" s="68">
        <v>2367768464</v>
      </c>
      <c r="O91" s="68">
        <v>143523509</v>
      </c>
    </row>
    <row r="92" spans="1:15" ht="14.4" customHeight="1">
      <c r="A92" s="5" t="str">
        <f t="shared" si="1"/>
        <v>2023/11/30 10:00</v>
      </c>
      <c r="B92" s="68" t="s">
        <v>999</v>
      </c>
      <c r="C92" s="68" t="s">
        <v>1372</v>
      </c>
      <c r="D92" s="68" t="s">
        <v>1017</v>
      </c>
      <c r="E92" s="68" t="s">
        <v>1373</v>
      </c>
      <c r="F92" s="68" t="s">
        <v>479</v>
      </c>
      <c r="G92" s="68" t="s">
        <v>479</v>
      </c>
      <c r="H92" s="68" t="s">
        <v>1009</v>
      </c>
      <c r="I92" s="68" t="s">
        <v>4728</v>
      </c>
      <c r="K92" s="68" t="s">
        <v>1211</v>
      </c>
      <c r="L92" s="68" t="s">
        <v>4729</v>
      </c>
      <c r="M92" s="68">
        <v>2753036000</v>
      </c>
      <c r="N92" s="68">
        <v>2402224891</v>
      </c>
      <c r="O92" s="68">
        <v>117024683</v>
      </c>
    </row>
    <row r="93" spans="1:15" ht="14.4" customHeight="1">
      <c r="A93" s="5" t="str">
        <f t="shared" si="1"/>
        <v>2023/12/04 10:00</v>
      </c>
      <c r="B93" s="68" t="s">
        <v>999</v>
      </c>
      <c r="C93" s="68" t="s">
        <v>2820</v>
      </c>
      <c r="D93" s="68" t="s">
        <v>1001</v>
      </c>
      <c r="E93" s="68" t="s">
        <v>2821</v>
      </c>
      <c r="F93" s="68" t="s">
        <v>456</v>
      </c>
      <c r="G93" s="68" t="s">
        <v>456</v>
      </c>
      <c r="H93" s="68" t="s">
        <v>1009</v>
      </c>
      <c r="I93" s="68" t="s">
        <v>4726</v>
      </c>
      <c r="K93" s="68" t="s">
        <v>1211</v>
      </c>
      <c r="L93" s="68" t="s">
        <v>4727</v>
      </c>
      <c r="M93" s="68">
        <v>931139000</v>
      </c>
      <c r="N93" s="68">
        <v>800918560</v>
      </c>
      <c r="O93" s="68">
        <v>45691701</v>
      </c>
    </row>
    <row r="94" spans="1:15" ht="14.4" customHeight="1">
      <c r="A94" s="5" t="str">
        <f t="shared" si="1"/>
        <v>2023/11/30 10:00</v>
      </c>
      <c r="B94" s="68" t="s">
        <v>999</v>
      </c>
      <c r="C94" s="68" t="s">
        <v>1375</v>
      </c>
      <c r="D94" s="68" t="s">
        <v>1017</v>
      </c>
      <c r="E94" s="68" t="s">
        <v>1376</v>
      </c>
      <c r="F94" s="68" t="s">
        <v>345</v>
      </c>
      <c r="G94" s="68" t="s">
        <v>345</v>
      </c>
      <c r="H94" s="68" t="s">
        <v>1009</v>
      </c>
      <c r="I94" s="68" t="s">
        <v>4724</v>
      </c>
      <c r="K94" s="68" t="s">
        <v>1211</v>
      </c>
      <c r="L94" s="68" t="s">
        <v>4725</v>
      </c>
      <c r="M94" s="68">
        <v>705922000</v>
      </c>
      <c r="N94" s="68">
        <v>624437150</v>
      </c>
      <c r="O94" s="68">
        <v>31063772</v>
      </c>
    </row>
    <row r="95" spans="1:15" ht="14.4" customHeight="1">
      <c r="A95" s="5" t="str">
        <f t="shared" si="1"/>
        <v>2023/11/30 10:00</v>
      </c>
      <c r="B95" s="68" t="s">
        <v>999</v>
      </c>
      <c r="C95" s="68" t="s">
        <v>1378</v>
      </c>
      <c r="D95" s="68" t="s">
        <v>1017</v>
      </c>
      <c r="E95" s="68" t="s">
        <v>1379</v>
      </c>
      <c r="F95" s="68" t="s">
        <v>476</v>
      </c>
      <c r="G95" s="68" t="s">
        <v>476</v>
      </c>
      <c r="H95" s="68" t="s">
        <v>1009</v>
      </c>
      <c r="I95" s="68" t="s">
        <v>4721</v>
      </c>
      <c r="K95" s="68" t="s">
        <v>1211</v>
      </c>
      <c r="L95" s="68" t="s">
        <v>4722</v>
      </c>
      <c r="M95" s="68">
        <v>1515275000</v>
      </c>
      <c r="N95" s="68">
        <v>1134791149</v>
      </c>
      <c r="O95" s="68">
        <v>73320469</v>
      </c>
    </row>
    <row r="96" spans="1:15" ht="14.4" customHeight="1">
      <c r="A96" s="5" t="str">
        <f t="shared" si="1"/>
        <v>2023/12/04 14:00</v>
      </c>
      <c r="B96" s="68" t="s">
        <v>999</v>
      </c>
      <c r="C96" s="68" t="s">
        <v>2808</v>
      </c>
      <c r="D96" s="68" t="s">
        <v>1023</v>
      </c>
      <c r="E96" s="68" t="s">
        <v>2809</v>
      </c>
      <c r="F96" s="68" t="s">
        <v>967</v>
      </c>
      <c r="G96" s="68" t="s">
        <v>967</v>
      </c>
      <c r="H96" s="68" t="s">
        <v>1009</v>
      </c>
      <c r="I96" s="68" t="s">
        <v>4719</v>
      </c>
      <c r="K96" s="68" t="s">
        <v>1211</v>
      </c>
      <c r="L96" s="68" t="s">
        <v>4720</v>
      </c>
      <c r="M96" s="68">
        <v>569890000</v>
      </c>
      <c r="N96" s="68">
        <v>489529210</v>
      </c>
      <c r="O96" s="68">
        <v>26280445</v>
      </c>
    </row>
    <row r="97" spans="1:15" ht="14.4" customHeight="1">
      <c r="A97" s="5" t="str">
        <f t="shared" si="1"/>
        <v>2023/12/04 10:00</v>
      </c>
      <c r="B97" s="68" t="s">
        <v>999</v>
      </c>
      <c r="C97" s="68" t="s">
        <v>2826</v>
      </c>
      <c r="D97" s="68" t="s">
        <v>1017</v>
      </c>
      <c r="E97" s="68" t="s">
        <v>2827</v>
      </c>
      <c r="F97" s="68" t="s">
        <v>422</v>
      </c>
      <c r="G97" s="68" t="s">
        <v>422</v>
      </c>
      <c r="H97" s="68" t="s">
        <v>1009</v>
      </c>
      <c r="I97" s="68" t="s">
        <v>4717</v>
      </c>
      <c r="K97" s="68" t="s">
        <v>1211</v>
      </c>
      <c r="L97" s="68" t="s">
        <v>4718</v>
      </c>
      <c r="M97" s="68">
        <v>3344439000</v>
      </c>
      <c r="N97" s="68">
        <v>2913952146</v>
      </c>
      <c r="O97" s="68">
        <v>135646914</v>
      </c>
    </row>
    <row r="98" spans="1:15" ht="14.4" customHeight="1">
      <c r="A98" s="5" t="str">
        <f t="shared" si="1"/>
        <v>2023/12/04 10:00</v>
      </c>
      <c r="B98" s="68" t="s">
        <v>999</v>
      </c>
      <c r="C98" s="68" t="s">
        <v>2829</v>
      </c>
      <c r="D98" s="68" t="s">
        <v>1017</v>
      </c>
      <c r="E98" s="68" t="s">
        <v>2830</v>
      </c>
      <c r="F98" s="68" t="s">
        <v>481</v>
      </c>
      <c r="G98" s="68" t="s">
        <v>481</v>
      </c>
      <c r="H98" s="68" t="s">
        <v>1009</v>
      </c>
      <c r="I98" s="68" t="s">
        <v>4715</v>
      </c>
      <c r="K98" s="68" t="s">
        <v>1211</v>
      </c>
      <c r="L98" s="68" t="s">
        <v>4716</v>
      </c>
      <c r="M98" s="68">
        <v>954020000</v>
      </c>
      <c r="N98" s="68">
        <v>811445130</v>
      </c>
      <c r="O98" s="68">
        <v>35981683</v>
      </c>
    </row>
    <row r="99" spans="1:15" ht="14.4" customHeight="1">
      <c r="A99" s="5" t="str">
        <f t="shared" si="1"/>
        <v>2023/12/04 10:00</v>
      </c>
      <c r="B99" s="68" t="s">
        <v>999</v>
      </c>
      <c r="C99" s="68" t="s">
        <v>1354</v>
      </c>
      <c r="D99" s="68" t="s">
        <v>1017</v>
      </c>
      <c r="E99" s="68" t="s">
        <v>1355</v>
      </c>
      <c r="F99" s="68" t="s">
        <v>422</v>
      </c>
      <c r="G99" s="68" t="s">
        <v>422</v>
      </c>
      <c r="H99" s="68" t="s">
        <v>1009</v>
      </c>
      <c r="I99" s="68" t="s">
        <v>4713</v>
      </c>
      <c r="K99" s="68" t="s">
        <v>1211</v>
      </c>
      <c r="L99" s="68" t="s">
        <v>4714</v>
      </c>
      <c r="M99" s="68">
        <v>622145000</v>
      </c>
      <c r="N99" s="68">
        <v>525935110</v>
      </c>
      <c r="O99" s="68">
        <v>31972508</v>
      </c>
    </row>
    <row r="100" spans="1:15" ht="14.4" customHeight="1">
      <c r="A100" s="5" t="str">
        <f t="shared" si="1"/>
        <v>2023/12/04 10:00</v>
      </c>
      <c r="B100" s="68" t="s">
        <v>999</v>
      </c>
      <c r="C100" s="68" t="s">
        <v>1350</v>
      </c>
      <c r="D100" s="68" t="s">
        <v>1017</v>
      </c>
      <c r="E100" s="68" t="s">
        <v>1351</v>
      </c>
      <c r="F100" s="68" t="s">
        <v>4710</v>
      </c>
      <c r="G100" s="68" t="s">
        <v>4710</v>
      </c>
      <c r="H100" s="68" t="s">
        <v>1003</v>
      </c>
      <c r="I100" s="68" t="s">
        <v>4711</v>
      </c>
      <c r="K100" s="68" t="s">
        <v>1211</v>
      </c>
      <c r="L100" s="68" t="s">
        <v>4712</v>
      </c>
      <c r="M100" s="68">
        <v>658360000</v>
      </c>
      <c r="N100" s="68">
        <v>588077124</v>
      </c>
      <c r="O100" s="68">
        <v>16992879</v>
      </c>
    </row>
    <row r="101" spans="1:15" ht="14.4" customHeight="1">
      <c r="A101" s="5" t="str">
        <f t="shared" si="1"/>
        <v>2023/12/04 10:00</v>
      </c>
      <c r="B101" s="68" t="s">
        <v>999</v>
      </c>
      <c r="C101" s="68" t="s">
        <v>1342</v>
      </c>
      <c r="D101" s="68" t="s">
        <v>1017</v>
      </c>
      <c r="E101" s="68" t="s">
        <v>1343</v>
      </c>
      <c r="F101" s="68" t="s">
        <v>481</v>
      </c>
      <c r="G101" s="68" t="s">
        <v>481</v>
      </c>
      <c r="H101" s="68" t="s">
        <v>1009</v>
      </c>
      <c r="I101" s="68" t="s">
        <v>4708</v>
      </c>
      <c r="K101" s="68" t="s">
        <v>1211</v>
      </c>
      <c r="L101" s="68" t="s">
        <v>4709</v>
      </c>
      <c r="M101" s="68">
        <v>812566000</v>
      </c>
      <c r="N101" s="68">
        <v>697471340</v>
      </c>
      <c r="O101" s="68">
        <v>38987154</v>
      </c>
    </row>
    <row r="102" spans="1:15" ht="14.4" customHeight="1">
      <c r="A102" s="5" t="str">
        <f t="shared" si="1"/>
        <v>2023/12/04 10:00</v>
      </c>
      <c r="B102" s="68" t="s">
        <v>999</v>
      </c>
      <c r="C102" s="68" t="s">
        <v>1357</v>
      </c>
      <c r="D102" s="68" t="s">
        <v>1001</v>
      </c>
      <c r="E102" s="68" t="s">
        <v>1358</v>
      </c>
      <c r="F102" s="68" t="s">
        <v>440</v>
      </c>
      <c r="G102" s="68" t="s">
        <v>440</v>
      </c>
      <c r="H102" s="68" t="s">
        <v>1009</v>
      </c>
      <c r="I102" s="68" t="s">
        <v>4706</v>
      </c>
      <c r="K102" s="68" t="s">
        <v>1211</v>
      </c>
      <c r="L102" s="68" t="s">
        <v>4707</v>
      </c>
      <c r="M102" s="68">
        <v>1536898000</v>
      </c>
      <c r="N102" s="68">
        <v>1366962171</v>
      </c>
      <c r="O102" s="68">
        <v>58586561</v>
      </c>
    </row>
    <row r="103" spans="1:15" ht="14.4" customHeight="1">
      <c r="A103" s="5" t="str">
        <f t="shared" si="1"/>
        <v>2023/12/05 10:00</v>
      </c>
      <c r="B103" s="68" t="s">
        <v>999</v>
      </c>
      <c r="C103" s="68" t="s">
        <v>2798</v>
      </c>
      <c r="D103" s="68" t="s">
        <v>1001</v>
      </c>
      <c r="E103" s="68" t="s">
        <v>2799</v>
      </c>
      <c r="F103" s="68" t="s">
        <v>4703</v>
      </c>
      <c r="G103" s="68" t="s">
        <v>4703</v>
      </c>
      <c r="H103" s="68" t="s">
        <v>1003</v>
      </c>
      <c r="I103" s="68" t="s">
        <v>4704</v>
      </c>
      <c r="K103" s="68" t="s">
        <v>1211</v>
      </c>
      <c r="L103" s="68" t="s">
        <v>4705</v>
      </c>
      <c r="M103" s="68">
        <v>762010000</v>
      </c>
      <c r="N103" s="68">
        <v>664984146</v>
      </c>
      <c r="O103" s="68">
        <v>33424807</v>
      </c>
    </row>
    <row r="104" spans="1:15" ht="14.4" customHeight="1">
      <c r="A104" s="5" t="str">
        <f t="shared" si="1"/>
        <v>2023/12/04 10:00</v>
      </c>
      <c r="B104" s="68" t="s">
        <v>999</v>
      </c>
      <c r="C104" s="68" t="s">
        <v>1360</v>
      </c>
      <c r="D104" s="68" t="s">
        <v>1017</v>
      </c>
      <c r="E104" s="68" t="s">
        <v>1361</v>
      </c>
      <c r="F104" s="68" t="s">
        <v>422</v>
      </c>
      <c r="G104" s="68" t="s">
        <v>422</v>
      </c>
      <c r="H104" s="68" t="s">
        <v>1009</v>
      </c>
      <c r="I104" s="68" t="s">
        <v>4701</v>
      </c>
      <c r="K104" s="68" t="s">
        <v>1211</v>
      </c>
      <c r="L104" s="68" t="s">
        <v>4702</v>
      </c>
      <c r="M104" s="68">
        <v>737324000</v>
      </c>
      <c r="N104" s="68">
        <v>628197857</v>
      </c>
      <c r="O104" s="68">
        <v>41075670</v>
      </c>
    </row>
    <row r="105" spans="1:15" ht="14.4" customHeight="1">
      <c r="A105" s="5" t="str">
        <f t="shared" si="1"/>
        <v>2023/12/04 10:00</v>
      </c>
      <c r="B105" s="68" t="s">
        <v>999</v>
      </c>
      <c r="C105" s="68" t="s">
        <v>1363</v>
      </c>
      <c r="D105" s="68" t="s">
        <v>1017</v>
      </c>
      <c r="E105" s="68" t="s">
        <v>1364</v>
      </c>
      <c r="F105" s="68" t="s">
        <v>422</v>
      </c>
      <c r="G105" s="68" t="s">
        <v>422</v>
      </c>
      <c r="H105" s="68" t="s">
        <v>1009</v>
      </c>
      <c r="I105" s="68" t="s">
        <v>4699</v>
      </c>
      <c r="K105" s="68" t="s">
        <v>1211</v>
      </c>
      <c r="L105" s="68" t="s">
        <v>4700</v>
      </c>
      <c r="M105" s="68">
        <v>593719000</v>
      </c>
      <c r="N105" s="68">
        <v>507006526</v>
      </c>
      <c r="O105" s="68">
        <v>34238009</v>
      </c>
    </row>
    <row r="106" spans="1:15" ht="14.4" customHeight="1">
      <c r="A106" s="5" t="str">
        <f t="shared" si="1"/>
        <v>2023/12/04 10:00</v>
      </c>
      <c r="B106" s="68" t="s">
        <v>999</v>
      </c>
      <c r="C106" s="68" t="s">
        <v>2832</v>
      </c>
      <c r="D106" s="68" t="s">
        <v>1017</v>
      </c>
      <c r="E106" s="68" t="s">
        <v>2833</v>
      </c>
      <c r="F106" s="68" t="s">
        <v>345</v>
      </c>
      <c r="G106" s="68" t="s">
        <v>345</v>
      </c>
      <c r="H106" s="68" t="s">
        <v>1009</v>
      </c>
      <c r="I106" s="68" t="s">
        <v>4697</v>
      </c>
      <c r="K106" s="68" t="s">
        <v>1211</v>
      </c>
      <c r="L106" s="68" t="s">
        <v>4698</v>
      </c>
      <c r="M106" s="68">
        <v>2132859000</v>
      </c>
      <c r="N106" s="68">
        <v>1885339819</v>
      </c>
      <c r="O106" s="68">
        <v>98142725</v>
      </c>
    </row>
    <row r="107" spans="1:15" ht="14.4" customHeight="1">
      <c r="A107" s="5" t="str">
        <f t="shared" si="1"/>
        <v>2023/12/04 10:00</v>
      </c>
      <c r="B107" s="68" t="s">
        <v>999</v>
      </c>
      <c r="C107" s="68" t="s">
        <v>2823</v>
      </c>
      <c r="D107" s="68" t="s">
        <v>1017</v>
      </c>
      <c r="E107" s="68" t="s">
        <v>2824</v>
      </c>
      <c r="F107" s="68" t="s">
        <v>345</v>
      </c>
      <c r="G107" s="68" t="s">
        <v>345</v>
      </c>
      <c r="H107" s="68" t="s">
        <v>1009</v>
      </c>
      <c r="I107" s="68" t="s">
        <v>4695</v>
      </c>
      <c r="K107" s="68" t="s">
        <v>1211</v>
      </c>
      <c r="L107" s="68" t="s">
        <v>4696</v>
      </c>
      <c r="M107" s="68">
        <v>3145073000</v>
      </c>
      <c r="N107" s="68">
        <v>2758614538</v>
      </c>
      <c r="O107" s="68">
        <v>128792376</v>
      </c>
    </row>
    <row r="108" spans="1:15" ht="14.4" customHeight="1">
      <c r="A108" s="5" t="str">
        <f t="shared" si="1"/>
        <v>2023/12/04 10:00</v>
      </c>
      <c r="B108" s="68" t="s">
        <v>999</v>
      </c>
      <c r="C108" s="68" t="s">
        <v>1348</v>
      </c>
      <c r="D108" s="68" t="s">
        <v>1017</v>
      </c>
      <c r="E108" s="68" t="s">
        <v>1349</v>
      </c>
      <c r="F108" s="68" t="s">
        <v>345</v>
      </c>
      <c r="G108" s="68" t="s">
        <v>345</v>
      </c>
      <c r="H108" s="68" t="s">
        <v>1009</v>
      </c>
      <c r="I108" s="68" t="s">
        <v>4693</v>
      </c>
      <c r="K108" s="68" t="s">
        <v>1211</v>
      </c>
      <c r="L108" s="68" t="s">
        <v>4694</v>
      </c>
      <c r="M108" s="68">
        <v>629882000</v>
      </c>
      <c r="N108" s="68">
        <v>533419833</v>
      </c>
      <c r="O108" s="68">
        <v>32360882</v>
      </c>
    </row>
    <row r="109" spans="1:15" ht="14.4" customHeight="1">
      <c r="A109" s="5" t="str">
        <f t="shared" si="1"/>
        <v>2023/12/04 10:00</v>
      </c>
      <c r="B109" s="68" t="s">
        <v>999</v>
      </c>
      <c r="C109" s="68" t="s">
        <v>2835</v>
      </c>
      <c r="D109" s="68" t="s">
        <v>1017</v>
      </c>
      <c r="E109" s="68" t="s">
        <v>2836</v>
      </c>
      <c r="F109" s="68" t="s">
        <v>345</v>
      </c>
      <c r="G109" s="68" t="s">
        <v>345</v>
      </c>
      <c r="H109" s="68" t="s">
        <v>1009</v>
      </c>
      <c r="I109" s="68" t="s">
        <v>4690</v>
      </c>
      <c r="K109" s="68" t="s">
        <v>1211</v>
      </c>
      <c r="L109" s="68" t="s">
        <v>4691</v>
      </c>
      <c r="M109" s="68">
        <v>2676418000</v>
      </c>
      <c r="N109" s="68">
        <v>2356864041</v>
      </c>
      <c r="O109" s="68">
        <v>102668977</v>
      </c>
    </row>
    <row r="110" spans="1:15" ht="14.4" customHeight="1">
      <c r="A110" s="5" t="str">
        <f t="shared" si="1"/>
        <v>2023/12/04 10:00</v>
      </c>
      <c r="B110" s="68" t="s">
        <v>999</v>
      </c>
      <c r="C110" s="68" t="s">
        <v>2838</v>
      </c>
      <c r="D110" s="68" t="s">
        <v>1017</v>
      </c>
      <c r="E110" s="68" t="s">
        <v>2839</v>
      </c>
      <c r="F110" s="68" t="s">
        <v>422</v>
      </c>
      <c r="G110" s="68" t="s">
        <v>422</v>
      </c>
      <c r="H110" s="68" t="s">
        <v>1009</v>
      </c>
      <c r="I110" s="68" t="s">
        <v>4688</v>
      </c>
      <c r="K110" s="68" t="s">
        <v>1211</v>
      </c>
      <c r="L110" s="68" t="s">
        <v>4689</v>
      </c>
      <c r="M110" s="68">
        <v>1373475000</v>
      </c>
      <c r="N110" s="68">
        <v>1195183735</v>
      </c>
      <c r="O110" s="68">
        <v>66733964</v>
      </c>
    </row>
    <row r="111" spans="1:15" ht="14.4" customHeight="1">
      <c r="A111" s="5" t="str">
        <f t="shared" si="1"/>
        <v>2023/12/04 10:00</v>
      </c>
      <c r="B111" s="68" t="s">
        <v>999</v>
      </c>
      <c r="C111" s="68" t="s">
        <v>4683</v>
      </c>
      <c r="D111" s="68" t="s">
        <v>1017</v>
      </c>
      <c r="E111" s="68" t="s">
        <v>4684</v>
      </c>
      <c r="F111" s="68" t="s">
        <v>322</v>
      </c>
      <c r="G111" s="68" t="s">
        <v>322</v>
      </c>
      <c r="H111" s="68" t="s">
        <v>1009</v>
      </c>
      <c r="I111" s="68" t="s">
        <v>4685</v>
      </c>
      <c r="J111" s="68" t="s">
        <v>1211</v>
      </c>
      <c r="K111" s="68" t="s">
        <v>1211</v>
      </c>
      <c r="L111" s="68" t="s">
        <v>4686</v>
      </c>
      <c r="M111" s="68">
        <v>5393318000</v>
      </c>
      <c r="N111" s="68">
        <v>4391468860</v>
      </c>
      <c r="O111" s="68">
        <v>316915175</v>
      </c>
    </row>
    <row r="112" spans="1:15" ht="14.4" customHeight="1">
      <c r="A112" s="5" t="str">
        <f t="shared" si="1"/>
        <v>2023/12/04 10:00</v>
      </c>
      <c r="B112" s="68" t="s">
        <v>999</v>
      </c>
      <c r="C112" s="68" t="s">
        <v>1339</v>
      </c>
      <c r="D112" s="68" t="s">
        <v>1017</v>
      </c>
      <c r="E112" s="68" t="s">
        <v>1340</v>
      </c>
      <c r="F112" s="68" t="s">
        <v>481</v>
      </c>
      <c r="G112" s="68" t="s">
        <v>481</v>
      </c>
      <c r="H112" s="68" t="s">
        <v>1009</v>
      </c>
      <c r="I112" s="68" t="s">
        <v>4681</v>
      </c>
      <c r="K112" s="68" t="s">
        <v>1211</v>
      </c>
      <c r="L112" s="68" t="s">
        <v>4682</v>
      </c>
      <c r="M112" s="68">
        <v>736886000</v>
      </c>
      <c r="N112" s="68">
        <v>650734580</v>
      </c>
      <c r="O112" s="68">
        <v>28458412</v>
      </c>
    </row>
    <row r="113" spans="1:15" ht="14.4" customHeight="1">
      <c r="A113" s="5" t="str">
        <f t="shared" si="1"/>
        <v>2023/12/04 10:00</v>
      </c>
      <c r="B113" s="68" t="s">
        <v>999</v>
      </c>
      <c r="C113" s="68" t="s">
        <v>2844</v>
      </c>
      <c r="D113" s="68" t="s">
        <v>1017</v>
      </c>
      <c r="E113" s="68" t="s">
        <v>2845</v>
      </c>
      <c r="F113" s="68" t="s">
        <v>574</v>
      </c>
      <c r="G113" s="68" t="s">
        <v>574</v>
      </c>
      <c r="H113" s="68" t="s">
        <v>1003</v>
      </c>
      <c r="I113" s="68" t="s">
        <v>4679</v>
      </c>
      <c r="K113" s="68" t="s">
        <v>1211</v>
      </c>
      <c r="L113" s="68" t="s">
        <v>4680</v>
      </c>
      <c r="M113" s="68">
        <v>560267000</v>
      </c>
      <c r="N113" s="68">
        <v>447211715</v>
      </c>
      <c r="O113" s="68">
        <v>23073865</v>
      </c>
    </row>
    <row r="114" spans="1:15" ht="14.4" customHeight="1">
      <c r="A114" s="5" t="str">
        <f t="shared" si="1"/>
        <v>2023/12/04 10:00</v>
      </c>
      <c r="B114" s="68" t="s">
        <v>999</v>
      </c>
      <c r="C114" s="68" t="s">
        <v>2841</v>
      </c>
      <c r="D114" s="68" t="s">
        <v>1017</v>
      </c>
      <c r="E114" s="68" t="s">
        <v>2842</v>
      </c>
      <c r="F114" s="68" t="s">
        <v>479</v>
      </c>
      <c r="G114" s="68" t="s">
        <v>479</v>
      </c>
      <c r="H114" s="68" t="s">
        <v>1009</v>
      </c>
      <c r="I114" s="68" t="s">
        <v>4677</v>
      </c>
      <c r="K114" s="68" t="s">
        <v>1211</v>
      </c>
      <c r="L114" s="68" t="s">
        <v>4678</v>
      </c>
      <c r="M114" s="68">
        <v>771650000</v>
      </c>
      <c r="N114" s="68">
        <v>669945667</v>
      </c>
      <c r="O114" s="68">
        <v>38932250</v>
      </c>
    </row>
    <row r="115" spans="1:15" ht="14.4" customHeight="1">
      <c r="A115" s="5" t="str">
        <f t="shared" si="1"/>
        <v>2023/12/05 14:00</v>
      </c>
      <c r="B115" s="68" t="s">
        <v>999</v>
      </c>
      <c r="C115" s="68" t="s">
        <v>4671</v>
      </c>
      <c r="D115" s="68" t="s">
        <v>4672</v>
      </c>
      <c r="E115" s="68" t="s">
        <v>4673</v>
      </c>
      <c r="F115" s="68" t="s">
        <v>4674</v>
      </c>
      <c r="G115" s="68" t="s">
        <v>4674</v>
      </c>
      <c r="H115" s="68" t="s">
        <v>1003</v>
      </c>
      <c r="I115" s="68" t="s">
        <v>4675</v>
      </c>
      <c r="K115" s="68" t="s">
        <v>1211</v>
      </c>
      <c r="L115" s="68" t="s">
        <v>4676</v>
      </c>
      <c r="M115" s="68">
        <v>2891827000</v>
      </c>
      <c r="N115" s="68">
        <v>2665714105</v>
      </c>
      <c r="O115" s="68">
        <v>108481076</v>
      </c>
    </row>
    <row r="116" spans="1:15" ht="14.4" customHeight="1">
      <c r="A116" s="5" t="str">
        <f t="shared" si="1"/>
        <v>2023/12/04 14:00</v>
      </c>
      <c r="B116" s="68" t="s">
        <v>999</v>
      </c>
      <c r="C116" s="68" t="s">
        <v>2811</v>
      </c>
      <c r="D116" s="68" t="s">
        <v>1017</v>
      </c>
      <c r="E116" s="68" t="s">
        <v>2812</v>
      </c>
      <c r="F116" s="68" t="s">
        <v>414</v>
      </c>
      <c r="G116" s="68" t="s">
        <v>414</v>
      </c>
      <c r="H116" s="68" t="s">
        <v>1009</v>
      </c>
      <c r="I116" s="68" t="s">
        <v>4669</v>
      </c>
      <c r="K116" s="68" t="s">
        <v>1211</v>
      </c>
      <c r="L116" s="68" t="s">
        <v>4670</v>
      </c>
      <c r="M116" s="68">
        <v>607526000</v>
      </c>
      <c r="N116" s="68">
        <v>512738931</v>
      </c>
      <c r="O116" s="68">
        <v>32324677</v>
      </c>
    </row>
    <row r="117" spans="1:15" ht="14.4" customHeight="1">
      <c r="A117" s="5" t="str">
        <f t="shared" si="1"/>
        <v>2023/12/04 10:00</v>
      </c>
      <c r="B117" s="68" t="s">
        <v>999</v>
      </c>
      <c r="C117" s="68" t="s">
        <v>1366</v>
      </c>
      <c r="D117" s="68" t="s">
        <v>1017</v>
      </c>
      <c r="E117" s="68" t="s">
        <v>1367</v>
      </c>
      <c r="F117" s="68" t="s">
        <v>456</v>
      </c>
      <c r="G117" s="68" t="s">
        <v>456</v>
      </c>
      <c r="H117" s="68" t="s">
        <v>1009</v>
      </c>
      <c r="I117" s="68" t="s">
        <v>4666</v>
      </c>
      <c r="K117" s="68" t="s">
        <v>1211</v>
      </c>
      <c r="L117" s="68" t="s">
        <v>4667</v>
      </c>
      <c r="M117" s="68">
        <v>2328888100</v>
      </c>
      <c r="N117" s="68">
        <v>2064513301</v>
      </c>
      <c r="O117" s="68">
        <v>86525063</v>
      </c>
    </row>
    <row r="118" spans="1:15" ht="14.4" customHeight="1">
      <c r="A118" s="5" t="str">
        <f t="shared" si="1"/>
        <v>2023/12/06 10:00</v>
      </c>
      <c r="B118" s="68" t="s">
        <v>999</v>
      </c>
      <c r="C118" s="68" t="s">
        <v>2769</v>
      </c>
      <c r="D118" s="68" t="s">
        <v>1017</v>
      </c>
      <c r="E118" s="68" t="s">
        <v>2770</v>
      </c>
      <c r="F118" s="68" t="s">
        <v>341</v>
      </c>
      <c r="G118" s="68" t="s">
        <v>341</v>
      </c>
      <c r="H118" s="68" t="s">
        <v>1009</v>
      </c>
      <c r="I118" s="68" t="s">
        <v>4664</v>
      </c>
      <c r="K118" s="68" t="s">
        <v>1211</v>
      </c>
      <c r="L118" s="68" t="s">
        <v>4665</v>
      </c>
      <c r="M118" s="68">
        <v>555265000</v>
      </c>
      <c r="N118" s="68">
        <v>491335532</v>
      </c>
      <c r="O118" s="68">
        <v>28262338</v>
      </c>
    </row>
    <row r="119" spans="1:15" ht="14.4" customHeight="1">
      <c r="A119" s="5" t="str">
        <f t="shared" si="1"/>
        <v>2023/12/05 14:00</v>
      </c>
      <c r="B119" s="68" t="s">
        <v>999</v>
      </c>
      <c r="C119" s="68" t="s">
        <v>4661</v>
      </c>
      <c r="D119" s="68" t="s">
        <v>4417</v>
      </c>
      <c r="E119" s="68" t="s">
        <v>2796</v>
      </c>
      <c r="F119" s="68" t="s">
        <v>390</v>
      </c>
      <c r="G119" s="68" t="s">
        <v>390</v>
      </c>
      <c r="H119" s="68" t="s">
        <v>1003</v>
      </c>
      <c r="I119" s="68" t="s">
        <v>4662</v>
      </c>
      <c r="L119" s="68" t="s">
        <v>4663</v>
      </c>
    </row>
    <row r="120" spans="1:15" ht="14.4" customHeight="1">
      <c r="A120" s="5" t="str">
        <f t="shared" si="1"/>
        <v>2023/12/05 14:00</v>
      </c>
      <c r="B120" s="68" t="s">
        <v>999</v>
      </c>
      <c r="C120" s="68" t="s">
        <v>2795</v>
      </c>
      <c r="D120" s="68" t="s">
        <v>1017</v>
      </c>
      <c r="E120" s="68" t="s">
        <v>2796</v>
      </c>
      <c r="F120" s="68" t="s">
        <v>390</v>
      </c>
      <c r="G120" s="68" t="s">
        <v>390</v>
      </c>
      <c r="H120" s="68" t="s">
        <v>1003</v>
      </c>
      <c r="I120" s="68" t="s">
        <v>4659</v>
      </c>
      <c r="K120" s="68" t="s">
        <v>1211</v>
      </c>
      <c r="L120" s="68" t="s">
        <v>4660</v>
      </c>
      <c r="M120" s="68">
        <v>712188000</v>
      </c>
      <c r="N120" s="68">
        <v>605847003</v>
      </c>
      <c r="O120" s="68">
        <v>34291198</v>
      </c>
    </row>
    <row r="121" spans="1:15" ht="14.4" customHeight="1">
      <c r="A121" s="5" t="str">
        <f t="shared" si="1"/>
        <v>2023/12/08 10:00</v>
      </c>
      <c r="B121" s="68" t="s">
        <v>999</v>
      </c>
      <c r="C121" s="68" t="s">
        <v>2703</v>
      </c>
      <c r="D121" s="68" t="s">
        <v>1017</v>
      </c>
      <c r="E121" s="68" t="s">
        <v>2704</v>
      </c>
      <c r="F121" s="68" t="s">
        <v>481</v>
      </c>
      <c r="G121" s="68" t="s">
        <v>481</v>
      </c>
      <c r="H121" s="68" t="s">
        <v>1009</v>
      </c>
      <c r="I121" s="68" t="s">
        <v>4657</v>
      </c>
      <c r="K121" s="68" t="s">
        <v>1211</v>
      </c>
      <c r="L121" s="68" t="s">
        <v>4658</v>
      </c>
      <c r="M121" s="68">
        <v>1467356000</v>
      </c>
      <c r="N121" s="68">
        <v>1280672510</v>
      </c>
      <c r="O121" s="68">
        <v>64700450</v>
      </c>
    </row>
    <row r="122" spans="1:15" ht="14.4" customHeight="1">
      <c r="A122" s="5" t="str">
        <f t="shared" si="1"/>
        <v>2023/12/05 10:00</v>
      </c>
      <c r="B122" s="68" t="s">
        <v>999</v>
      </c>
      <c r="C122" s="68" t="s">
        <v>2805</v>
      </c>
      <c r="D122" s="68" t="s">
        <v>1017</v>
      </c>
      <c r="E122" s="68" t="s">
        <v>2806</v>
      </c>
      <c r="F122" s="68" t="s">
        <v>481</v>
      </c>
      <c r="G122" s="68" t="s">
        <v>481</v>
      </c>
      <c r="H122" s="68" t="s">
        <v>1009</v>
      </c>
      <c r="I122" s="68" t="s">
        <v>4655</v>
      </c>
      <c r="K122" s="68" t="s">
        <v>1211</v>
      </c>
      <c r="L122" s="68" t="s">
        <v>4656</v>
      </c>
      <c r="M122" s="68">
        <v>713495000</v>
      </c>
      <c r="N122" s="68">
        <v>617013670</v>
      </c>
      <c r="O122" s="68">
        <v>30449724</v>
      </c>
    </row>
    <row r="123" spans="1:15" ht="14.4" customHeight="1">
      <c r="A123" s="5" t="str">
        <f t="shared" si="1"/>
        <v>2023/12/07 10:00</v>
      </c>
      <c r="B123" s="68" t="s">
        <v>999</v>
      </c>
      <c r="C123" s="68" t="s">
        <v>1306</v>
      </c>
      <c r="D123" s="68" t="s">
        <v>1001</v>
      </c>
      <c r="E123" s="68" t="s">
        <v>1307</v>
      </c>
      <c r="F123" s="68" t="s">
        <v>379</v>
      </c>
      <c r="G123" s="68" t="s">
        <v>379</v>
      </c>
      <c r="H123" s="68" t="s">
        <v>1009</v>
      </c>
      <c r="I123" s="68" t="s">
        <v>4653</v>
      </c>
      <c r="K123" s="68" t="s">
        <v>1211</v>
      </c>
      <c r="L123" s="68" t="s">
        <v>4654</v>
      </c>
      <c r="M123" s="68">
        <v>1126410000</v>
      </c>
      <c r="N123" s="68">
        <v>976454268</v>
      </c>
      <c r="O123" s="68">
        <v>58375720</v>
      </c>
    </row>
    <row r="124" spans="1:15" ht="14.4" customHeight="1">
      <c r="A124" s="5" t="str">
        <f t="shared" si="1"/>
        <v>2023/12/07 10:00</v>
      </c>
      <c r="B124" s="68" t="s">
        <v>999</v>
      </c>
      <c r="C124" s="68" t="s">
        <v>2719</v>
      </c>
      <c r="D124" s="68" t="s">
        <v>1001</v>
      </c>
      <c r="E124" s="68" t="s">
        <v>2720</v>
      </c>
      <c r="F124" s="68" t="s">
        <v>379</v>
      </c>
      <c r="G124" s="68" t="s">
        <v>379</v>
      </c>
      <c r="H124" s="68" t="s">
        <v>1009</v>
      </c>
      <c r="I124" s="68" t="s">
        <v>4651</v>
      </c>
      <c r="K124" s="68" t="s">
        <v>1211</v>
      </c>
      <c r="L124" s="68" t="s">
        <v>4652</v>
      </c>
      <c r="M124" s="68">
        <v>843965000</v>
      </c>
      <c r="N124" s="68">
        <v>722885649</v>
      </c>
      <c r="O124" s="68">
        <v>46530496</v>
      </c>
    </row>
    <row r="125" spans="1:15" ht="14.4" customHeight="1">
      <c r="A125" s="5" t="str">
        <f t="shared" si="1"/>
        <v>2023/12/06 10:00</v>
      </c>
      <c r="B125" s="68" t="s">
        <v>999</v>
      </c>
      <c r="C125" s="68" t="s">
        <v>1316</v>
      </c>
      <c r="D125" s="68" t="s">
        <v>1023</v>
      </c>
      <c r="E125" s="68" t="s">
        <v>1317</v>
      </c>
      <c r="F125" s="68" t="s">
        <v>4648</v>
      </c>
      <c r="G125" s="68" t="s">
        <v>4648</v>
      </c>
      <c r="H125" s="68" t="s">
        <v>1009</v>
      </c>
      <c r="I125" s="68" t="s">
        <v>4649</v>
      </c>
      <c r="K125" s="68" t="s">
        <v>1211</v>
      </c>
      <c r="L125" s="68" t="s">
        <v>4650</v>
      </c>
      <c r="M125" s="68">
        <v>637780000</v>
      </c>
      <c r="N125" s="68">
        <v>557445387</v>
      </c>
      <c r="O125" s="68">
        <v>30133549</v>
      </c>
    </row>
    <row r="126" spans="1:15" ht="14.4" customHeight="1">
      <c r="A126" s="5" t="str">
        <f t="shared" si="1"/>
        <v>2023/12/07 12:00</v>
      </c>
      <c r="B126" s="68" t="s">
        <v>999</v>
      </c>
      <c r="C126" s="68" t="s">
        <v>2709</v>
      </c>
      <c r="D126" s="68" t="s">
        <v>1023</v>
      </c>
      <c r="E126" s="68" t="s">
        <v>2710</v>
      </c>
      <c r="F126" s="68" t="s">
        <v>4645</v>
      </c>
      <c r="G126" s="68" t="s">
        <v>4645</v>
      </c>
      <c r="H126" s="68" t="s">
        <v>1003</v>
      </c>
      <c r="I126" s="68" t="s">
        <v>4646</v>
      </c>
      <c r="K126" s="68" t="s">
        <v>1211</v>
      </c>
      <c r="L126" s="68" t="s">
        <v>4647</v>
      </c>
      <c r="M126" s="68">
        <v>2911659000</v>
      </c>
      <c r="N126" s="68">
        <v>2307372719</v>
      </c>
      <c r="O126" s="68">
        <v>108421416</v>
      </c>
    </row>
    <row r="127" spans="1:15" ht="14.4" customHeight="1">
      <c r="A127" s="5" t="str">
        <f t="shared" si="1"/>
        <v>2023/12/07 10:00</v>
      </c>
      <c r="B127" s="68" t="s">
        <v>999</v>
      </c>
      <c r="C127" s="68" t="s">
        <v>2722</v>
      </c>
      <c r="D127" s="68" t="s">
        <v>1001</v>
      </c>
      <c r="E127" s="68" t="s">
        <v>2723</v>
      </c>
      <c r="F127" s="68" t="s">
        <v>440</v>
      </c>
      <c r="G127" s="68" t="s">
        <v>440</v>
      </c>
      <c r="H127" s="68" t="s">
        <v>1009</v>
      </c>
      <c r="I127" s="68" t="s">
        <v>4643</v>
      </c>
      <c r="K127" s="68" t="s">
        <v>1211</v>
      </c>
      <c r="L127" s="68" t="s">
        <v>4644</v>
      </c>
      <c r="M127" s="68">
        <v>1032281000</v>
      </c>
      <c r="N127" s="68">
        <v>894079786</v>
      </c>
      <c r="O127" s="68">
        <v>56614799</v>
      </c>
    </row>
    <row r="128" spans="1:15" ht="14.4" customHeight="1">
      <c r="A128" s="5" t="str">
        <f t="shared" si="1"/>
        <v>2023/12/05 10:00</v>
      </c>
      <c r="B128" s="68" t="s">
        <v>999</v>
      </c>
      <c r="C128" s="68" t="s">
        <v>1336</v>
      </c>
      <c r="D128" s="68" t="s">
        <v>1017</v>
      </c>
      <c r="E128" s="68" t="s">
        <v>1337</v>
      </c>
      <c r="F128" s="68" t="s">
        <v>345</v>
      </c>
      <c r="G128" s="68" t="s">
        <v>345</v>
      </c>
      <c r="H128" s="68" t="s">
        <v>1009</v>
      </c>
      <c r="I128" s="68" t="s">
        <v>4641</v>
      </c>
      <c r="K128" s="68" t="s">
        <v>1211</v>
      </c>
      <c r="L128" s="68" t="s">
        <v>4642</v>
      </c>
      <c r="M128" s="68">
        <v>1700380000</v>
      </c>
      <c r="N128" s="68">
        <v>1492868696</v>
      </c>
      <c r="O128" s="68">
        <v>80242032</v>
      </c>
    </row>
    <row r="129" spans="1:15" ht="14.4" customHeight="1">
      <c r="A129" s="5" t="str">
        <f t="shared" si="1"/>
        <v>2023/12/07 10:00</v>
      </c>
      <c r="B129" s="68" t="s">
        <v>999</v>
      </c>
      <c r="C129" s="68" t="s">
        <v>1309</v>
      </c>
      <c r="D129" s="68" t="s">
        <v>1001</v>
      </c>
      <c r="E129" s="68" t="s">
        <v>1310</v>
      </c>
      <c r="F129" s="68" t="s">
        <v>456</v>
      </c>
      <c r="G129" s="68" t="s">
        <v>456</v>
      </c>
      <c r="H129" s="68" t="s">
        <v>1009</v>
      </c>
      <c r="I129" s="68" t="s">
        <v>4639</v>
      </c>
      <c r="K129" s="68" t="s">
        <v>1211</v>
      </c>
      <c r="L129" s="68" t="s">
        <v>4640</v>
      </c>
      <c r="M129" s="68">
        <v>832190700</v>
      </c>
      <c r="N129" s="68">
        <v>726509852</v>
      </c>
      <c r="O129" s="68">
        <v>31120743</v>
      </c>
    </row>
    <row r="130" spans="1:15" ht="14.4" customHeight="1">
      <c r="A130" s="5" t="str">
        <f t="shared" ref="A130:A193" si="2">MID(I130,19,16)</f>
        <v>2023/12/07 10:00</v>
      </c>
      <c r="B130" s="68" t="s">
        <v>999</v>
      </c>
      <c r="C130" s="68" t="s">
        <v>2728</v>
      </c>
      <c r="D130" s="68" t="s">
        <v>1001</v>
      </c>
      <c r="E130" s="68" t="s">
        <v>2729</v>
      </c>
      <c r="F130" s="68" t="s">
        <v>456</v>
      </c>
      <c r="G130" s="68" t="s">
        <v>456</v>
      </c>
      <c r="H130" s="68" t="s">
        <v>1009</v>
      </c>
      <c r="I130" s="68" t="s">
        <v>4636</v>
      </c>
      <c r="K130" s="68" t="s">
        <v>1211</v>
      </c>
      <c r="L130" s="68" t="s">
        <v>4637</v>
      </c>
      <c r="M130" s="68">
        <v>593050000</v>
      </c>
      <c r="N130" s="68">
        <v>505505303</v>
      </c>
      <c r="O130" s="68">
        <v>27231169</v>
      </c>
    </row>
    <row r="131" spans="1:15" ht="14.4" customHeight="1">
      <c r="A131" s="5" t="str">
        <f t="shared" si="2"/>
        <v>2023/12/06 10:00</v>
      </c>
      <c r="B131" s="68" t="s">
        <v>999</v>
      </c>
      <c r="C131" s="68" t="s">
        <v>1320</v>
      </c>
      <c r="D131" s="68" t="s">
        <v>1017</v>
      </c>
      <c r="E131" s="68" t="s">
        <v>1321</v>
      </c>
      <c r="F131" s="68" t="s">
        <v>454</v>
      </c>
      <c r="G131" s="68" t="s">
        <v>454</v>
      </c>
      <c r="H131" s="68" t="s">
        <v>1009</v>
      </c>
      <c r="I131" s="68" t="s">
        <v>4634</v>
      </c>
      <c r="K131" s="68" t="s">
        <v>1211</v>
      </c>
      <c r="L131" s="68" t="s">
        <v>4635</v>
      </c>
      <c r="M131" s="68">
        <v>1322354000</v>
      </c>
      <c r="N131" s="68">
        <v>1146016466</v>
      </c>
      <c r="O131" s="68">
        <v>62071488</v>
      </c>
    </row>
    <row r="132" spans="1:15" ht="14.4" customHeight="1">
      <c r="A132" s="5" t="str">
        <f t="shared" si="2"/>
        <v>2023/12/05 10:00</v>
      </c>
      <c r="B132" s="68" t="s">
        <v>999</v>
      </c>
      <c r="C132" s="68" t="s">
        <v>4631</v>
      </c>
      <c r="D132" s="68" t="s">
        <v>4417</v>
      </c>
      <c r="E132" s="68" t="s">
        <v>2777</v>
      </c>
      <c r="F132" s="68" t="s">
        <v>440</v>
      </c>
      <c r="G132" s="68" t="s">
        <v>440</v>
      </c>
      <c r="H132" s="68" t="s">
        <v>1009</v>
      </c>
      <c r="I132" s="68" t="s">
        <v>4632</v>
      </c>
      <c r="L132" s="68" t="s">
        <v>4633</v>
      </c>
    </row>
    <row r="133" spans="1:15" ht="14.4" customHeight="1">
      <c r="A133" s="5" t="str">
        <f t="shared" si="2"/>
        <v>2023/12/06 10:00</v>
      </c>
      <c r="B133" s="68" t="s">
        <v>999</v>
      </c>
      <c r="C133" s="68" t="s">
        <v>4628</v>
      </c>
      <c r="D133" s="68" t="s">
        <v>4417</v>
      </c>
      <c r="E133" s="68" t="s">
        <v>2786</v>
      </c>
      <c r="F133" s="68" t="s">
        <v>422</v>
      </c>
      <c r="G133" s="68" t="s">
        <v>422</v>
      </c>
      <c r="H133" s="68" t="s">
        <v>1009</v>
      </c>
      <c r="I133" s="68" t="s">
        <v>4629</v>
      </c>
      <c r="L133" s="68" t="s">
        <v>4630</v>
      </c>
    </row>
    <row r="134" spans="1:15" ht="14.4" customHeight="1">
      <c r="A134" s="5" t="str">
        <f t="shared" si="2"/>
        <v>2023/12/06 10:00</v>
      </c>
      <c r="B134" s="68" t="s">
        <v>999</v>
      </c>
      <c r="C134" s="68" t="s">
        <v>1326</v>
      </c>
      <c r="D134" s="68" t="s">
        <v>1017</v>
      </c>
      <c r="E134" s="68" t="s">
        <v>1327</v>
      </c>
      <c r="F134" s="68" t="s">
        <v>574</v>
      </c>
      <c r="G134" s="68" t="s">
        <v>574</v>
      </c>
      <c r="H134" s="68" t="s">
        <v>1003</v>
      </c>
      <c r="I134" s="68" t="s">
        <v>4626</v>
      </c>
      <c r="K134" s="68" t="s">
        <v>1211</v>
      </c>
      <c r="L134" s="68" t="s">
        <v>4627</v>
      </c>
      <c r="M134" s="68">
        <v>996320000</v>
      </c>
      <c r="N134" s="68">
        <v>770973111</v>
      </c>
      <c r="O134" s="68">
        <v>41651656</v>
      </c>
    </row>
    <row r="135" spans="1:15" ht="14.4" customHeight="1">
      <c r="A135" s="5" t="str">
        <f t="shared" si="2"/>
        <v>2023/12/06 10:00</v>
      </c>
      <c r="B135" s="68" t="s">
        <v>999</v>
      </c>
      <c r="C135" s="68" t="s">
        <v>2779</v>
      </c>
      <c r="D135" s="68" t="s">
        <v>1017</v>
      </c>
      <c r="E135" s="68" t="s">
        <v>2780</v>
      </c>
      <c r="F135" s="68" t="s">
        <v>574</v>
      </c>
      <c r="G135" s="68" t="s">
        <v>574</v>
      </c>
      <c r="H135" s="68" t="s">
        <v>1003</v>
      </c>
      <c r="I135" s="68" t="s">
        <v>4624</v>
      </c>
      <c r="K135" s="68" t="s">
        <v>1211</v>
      </c>
      <c r="L135" s="68" t="s">
        <v>4625</v>
      </c>
      <c r="M135" s="68">
        <v>641010000</v>
      </c>
      <c r="N135" s="68">
        <v>500523355</v>
      </c>
      <c r="O135" s="68">
        <v>26017452</v>
      </c>
    </row>
    <row r="136" spans="1:15" ht="14.4" customHeight="1">
      <c r="A136" s="5" t="str">
        <f t="shared" si="2"/>
        <v>2023/12/06 14:00</v>
      </c>
      <c r="B136" s="68" t="s">
        <v>999</v>
      </c>
      <c r="C136" s="68" t="s">
        <v>1312</v>
      </c>
      <c r="D136" s="68" t="s">
        <v>1017</v>
      </c>
      <c r="E136" s="68" t="s">
        <v>1313</v>
      </c>
      <c r="F136" s="68" t="s">
        <v>4621</v>
      </c>
      <c r="G136" s="68" t="s">
        <v>4621</v>
      </c>
      <c r="H136" s="68" t="s">
        <v>1009</v>
      </c>
      <c r="I136" s="68" t="s">
        <v>4622</v>
      </c>
      <c r="K136" s="68" t="s">
        <v>1211</v>
      </c>
      <c r="L136" s="68" t="s">
        <v>4623</v>
      </c>
      <c r="M136" s="68">
        <v>2882738700</v>
      </c>
      <c r="N136" s="68">
        <v>2632629687</v>
      </c>
      <c r="O136" s="68">
        <v>155186784</v>
      </c>
    </row>
    <row r="137" spans="1:15" ht="14.4" customHeight="1">
      <c r="A137" s="5" t="str">
        <f t="shared" si="2"/>
        <v>2023/12/08 10:00</v>
      </c>
      <c r="B137" s="68" t="s">
        <v>999</v>
      </c>
      <c r="C137" s="68" t="s">
        <v>1296</v>
      </c>
      <c r="D137" s="68" t="s">
        <v>1001</v>
      </c>
      <c r="E137" s="68" t="s">
        <v>1297</v>
      </c>
      <c r="F137" s="68" t="s">
        <v>440</v>
      </c>
      <c r="G137" s="68" t="s">
        <v>440</v>
      </c>
      <c r="H137" s="68" t="s">
        <v>1009</v>
      </c>
      <c r="I137" s="68" t="s">
        <v>4619</v>
      </c>
      <c r="K137" s="68" t="s">
        <v>1211</v>
      </c>
      <c r="L137" s="68" t="s">
        <v>4620</v>
      </c>
      <c r="M137" s="68">
        <v>884842000</v>
      </c>
      <c r="N137" s="68">
        <v>764061309</v>
      </c>
      <c r="O137" s="68">
        <v>49295694</v>
      </c>
    </row>
    <row r="138" spans="1:15" ht="14.4" customHeight="1">
      <c r="A138" s="5" t="str">
        <f t="shared" si="2"/>
        <v>2023/12/06 10:00</v>
      </c>
      <c r="B138" s="68" t="s">
        <v>999</v>
      </c>
      <c r="C138" s="68" t="s">
        <v>2776</v>
      </c>
      <c r="D138" s="68" t="s">
        <v>1001</v>
      </c>
      <c r="E138" s="68" t="s">
        <v>2777</v>
      </c>
      <c r="F138" s="68" t="s">
        <v>440</v>
      </c>
      <c r="G138" s="68" t="s">
        <v>440</v>
      </c>
      <c r="H138" s="68" t="s">
        <v>1009</v>
      </c>
      <c r="I138" s="68" t="s">
        <v>4617</v>
      </c>
      <c r="K138" s="68" t="s">
        <v>1211</v>
      </c>
      <c r="L138" s="68" t="s">
        <v>4618</v>
      </c>
      <c r="M138" s="68">
        <v>1571766000</v>
      </c>
      <c r="N138" s="68">
        <v>1350383482</v>
      </c>
      <c r="O138" s="68">
        <v>72927396</v>
      </c>
    </row>
    <row r="139" spans="1:15" ht="14.4" customHeight="1">
      <c r="A139" s="5" t="str">
        <f t="shared" si="2"/>
        <v>2023/12/06 10:00</v>
      </c>
      <c r="B139" s="68" t="s">
        <v>999</v>
      </c>
      <c r="C139" s="68" t="s">
        <v>4614</v>
      </c>
      <c r="D139" s="68" t="s">
        <v>4417</v>
      </c>
      <c r="E139" s="68" t="s">
        <v>2786</v>
      </c>
      <c r="F139" s="68" t="s">
        <v>422</v>
      </c>
      <c r="G139" s="68" t="s">
        <v>422</v>
      </c>
      <c r="H139" s="68" t="s">
        <v>1009</v>
      </c>
      <c r="I139" s="68" t="s">
        <v>4615</v>
      </c>
      <c r="L139" s="68" t="s">
        <v>4616</v>
      </c>
    </row>
    <row r="140" spans="1:15" ht="14.4" customHeight="1">
      <c r="A140" s="5" t="str">
        <f t="shared" si="2"/>
        <v>2023/12/06 10:00</v>
      </c>
      <c r="B140" s="68" t="s">
        <v>999</v>
      </c>
      <c r="C140" s="68" t="s">
        <v>2785</v>
      </c>
      <c r="D140" s="68" t="s">
        <v>1017</v>
      </c>
      <c r="E140" s="68" t="s">
        <v>2786</v>
      </c>
      <c r="F140" s="68" t="s">
        <v>422</v>
      </c>
      <c r="G140" s="68" t="s">
        <v>422</v>
      </c>
      <c r="H140" s="68" t="s">
        <v>1009</v>
      </c>
      <c r="I140" s="68" t="s">
        <v>4612</v>
      </c>
      <c r="K140" s="68" t="s">
        <v>1211</v>
      </c>
      <c r="L140" s="68" t="s">
        <v>4613</v>
      </c>
      <c r="M140" s="68">
        <v>1338014000</v>
      </c>
      <c r="N140" s="68">
        <v>1171120638</v>
      </c>
      <c r="O140" s="68">
        <v>65744916</v>
      </c>
    </row>
    <row r="141" spans="1:15" ht="14.4" customHeight="1">
      <c r="A141" s="5" t="str">
        <f t="shared" si="2"/>
        <v>2023/12/06 10:00</v>
      </c>
      <c r="B141" s="68" t="s">
        <v>999</v>
      </c>
      <c r="C141" s="68" t="s">
        <v>2788</v>
      </c>
      <c r="D141" s="68" t="s">
        <v>1017</v>
      </c>
      <c r="E141" s="68" t="s">
        <v>2789</v>
      </c>
      <c r="F141" s="68" t="s">
        <v>388</v>
      </c>
      <c r="G141" s="68" t="s">
        <v>388</v>
      </c>
      <c r="H141" s="68" t="s">
        <v>1009</v>
      </c>
      <c r="I141" s="68" t="s">
        <v>4609</v>
      </c>
      <c r="K141" s="68" t="s">
        <v>1211</v>
      </c>
      <c r="L141" s="68" t="s">
        <v>4610</v>
      </c>
      <c r="M141" s="68">
        <v>1325244000</v>
      </c>
      <c r="N141" s="68">
        <v>1138901720</v>
      </c>
      <c r="O141" s="68">
        <v>97224667</v>
      </c>
    </row>
    <row r="142" spans="1:15" ht="14.4" customHeight="1">
      <c r="A142" s="5" t="str">
        <f t="shared" si="2"/>
        <v>2023/12/06 14:00</v>
      </c>
      <c r="B142" s="68" t="s">
        <v>999</v>
      </c>
      <c r="C142" s="68" t="s">
        <v>4606</v>
      </c>
      <c r="D142" s="68" t="s">
        <v>4417</v>
      </c>
      <c r="E142" s="68" t="s">
        <v>2677</v>
      </c>
      <c r="F142" s="68" t="s">
        <v>353</v>
      </c>
      <c r="G142" s="68" t="s">
        <v>353</v>
      </c>
      <c r="H142" s="68" t="s">
        <v>1009</v>
      </c>
      <c r="I142" s="68" t="s">
        <v>4607</v>
      </c>
      <c r="L142" s="68" t="s">
        <v>4608</v>
      </c>
    </row>
    <row r="143" spans="1:15" ht="14.4" customHeight="1">
      <c r="A143" s="5" t="str">
        <f t="shared" si="2"/>
        <v>2023/12/07 10:00</v>
      </c>
      <c r="B143" s="68" t="s">
        <v>999</v>
      </c>
      <c r="C143" s="68" t="s">
        <v>2734</v>
      </c>
      <c r="D143" s="68" t="s">
        <v>1017</v>
      </c>
      <c r="E143" s="68" t="s">
        <v>2735</v>
      </c>
      <c r="F143" s="68" t="s">
        <v>379</v>
      </c>
      <c r="G143" s="68" t="s">
        <v>379</v>
      </c>
      <c r="H143" s="68" t="s">
        <v>1009</v>
      </c>
      <c r="I143" s="68" t="s">
        <v>4604</v>
      </c>
      <c r="K143" s="68" t="s">
        <v>1211</v>
      </c>
      <c r="L143" s="68" t="s">
        <v>4605</v>
      </c>
      <c r="M143" s="68">
        <v>1027719000</v>
      </c>
      <c r="N143" s="68">
        <v>883708359</v>
      </c>
      <c r="O143" s="68">
        <v>55665448</v>
      </c>
    </row>
    <row r="144" spans="1:15" ht="14.4" customHeight="1">
      <c r="A144" s="5" t="str">
        <f t="shared" si="2"/>
        <v>2023/12/11 10:00</v>
      </c>
      <c r="B144" s="68" t="s">
        <v>999</v>
      </c>
      <c r="C144" s="68" t="s">
        <v>1258</v>
      </c>
      <c r="D144" s="68" t="s">
        <v>1001</v>
      </c>
      <c r="E144" s="68" t="s">
        <v>1259</v>
      </c>
      <c r="F144" s="68" t="s">
        <v>379</v>
      </c>
      <c r="G144" s="68" t="s">
        <v>379</v>
      </c>
      <c r="H144" s="68" t="s">
        <v>1009</v>
      </c>
      <c r="I144" s="68" t="s">
        <v>4602</v>
      </c>
      <c r="K144" s="68" t="s">
        <v>1211</v>
      </c>
      <c r="L144" s="68" t="s">
        <v>4603</v>
      </c>
      <c r="M144" s="68">
        <v>988179000</v>
      </c>
      <c r="N144" s="68">
        <v>859416715</v>
      </c>
      <c r="O144" s="68">
        <v>37569566</v>
      </c>
    </row>
    <row r="145" spans="1:15" ht="14.4" customHeight="1">
      <c r="A145" s="5" t="str">
        <f t="shared" si="2"/>
        <v>2023/12/07 14:00</v>
      </c>
      <c r="B145" s="68" t="s">
        <v>999</v>
      </c>
      <c r="C145" s="68" t="s">
        <v>2706</v>
      </c>
      <c r="D145" s="68" t="s">
        <v>1017</v>
      </c>
      <c r="E145" s="68" t="s">
        <v>2707</v>
      </c>
      <c r="F145" s="68" t="s">
        <v>466</v>
      </c>
      <c r="G145" s="68" t="s">
        <v>466</v>
      </c>
      <c r="H145" s="68" t="s">
        <v>1009</v>
      </c>
      <c r="I145" s="68" t="s">
        <v>4600</v>
      </c>
      <c r="K145" s="68" t="s">
        <v>1211</v>
      </c>
      <c r="L145" s="68" t="s">
        <v>4601</v>
      </c>
      <c r="M145" s="68">
        <v>1102621000</v>
      </c>
      <c r="N145" s="68">
        <v>923326255</v>
      </c>
      <c r="O145" s="68">
        <v>60800357</v>
      </c>
    </row>
    <row r="146" spans="1:15" ht="14.4" customHeight="1">
      <c r="A146" s="5" t="str">
        <f t="shared" si="2"/>
        <v>2023/12/11 10:00</v>
      </c>
      <c r="B146" s="68" t="s">
        <v>999</v>
      </c>
      <c r="C146" s="68" t="s">
        <v>2679</v>
      </c>
      <c r="D146" s="68" t="s">
        <v>1001</v>
      </c>
      <c r="E146" s="68" t="s">
        <v>2680</v>
      </c>
      <c r="F146" s="68" t="s">
        <v>341</v>
      </c>
      <c r="G146" s="68" t="s">
        <v>341</v>
      </c>
      <c r="H146" s="68" t="s">
        <v>1009</v>
      </c>
      <c r="I146" s="68" t="s">
        <v>4598</v>
      </c>
      <c r="K146" s="68" t="s">
        <v>1211</v>
      </c>
      <c r="L146" s="68" t="s">
        <v>4599</v>
      </c>
      <c r="M146" s="68">
        <v>684216000</v>
      </c>
      <c r="N146" s="68">
        <v>590531489</v>
      </c>
      <c r="O146" s="68">
        <v>34862700</v>
      </c>
    </row>
    <row r="147" spans="1:15" ht="14.4" customHeight="1">
      <c r="A147" s="5" t="str">
        <f t="shared" si="2"/>
        <v>2023/12/07 10:00</v>
      </c>
      <c r="B147" s="68" t="s">
        <v>999</v>
      </c>
      <c r="C147" s="68" t="s">
        <v>2740</v>
      </c>
      <c r="D147" s="68" t="s">
        <v>1017</v>
      </c>
      <c r="E147" s="68" t="s">
        <v>2741</v>
      </c>
      <c r="F147" s="68" t="s">
        <v>481</v>
      </c>
      <c r="G147" s="68" t="s">
        <v>481</v>
      </c>
      <c r="H147" s="68" t="s">
        <v>1009</v>
      </c>
      <c r="I147" s="68" t="s">
        <v>4596</v>
      </c>
      <c r="K147" s="68" t="s">
        <v>1211</v>
      </c>
      <c r="L147" s="68" t="s">
        <v>4597</v>
      </c>
      <c r="M147" s="68">
        <v>679419000</v>
      </c>
      <c r="N147" s="68">
        <v>585615560</v>
      </c>
      <c r="O147" s="68">
        <v>40242000</v>
      </c>
    </row>
    <row r="148" spans="1:15" ht="14.4" customHeight="1">
      <c r="A148" s="5" t="str">
        <f t="shared" si="2"/>
        <v>2023/12/07 10:00</v>
      </c>
      <c r="B148" s="68" t="s">
        <v>999</v>
      </c>
      <c r="C148" s="68" t="s">
        <v>2725</v>
      </c>
      <c r="D148" s="68" t="s">
        <v>1017</v>
      </c>
      <c r="E148" s="68" t="s">
        <v>2726</v>
      </c>
      <c r="F148" s="68" t="s">
        <v>422</v>
      </c>
      <c r="G148" s="68" t="s">
        <v>422</v>
      </c>
      <c r="H148" s="68" t="s">
        <v>1009</v>
      </c>
      <c r="I148" s="68" t="s">
        <v>4594</v>
      </c>
      <c r="K148" s="68" t="s">
        <v>1211</v>
      </c>
      <c r="L148" s="68" t="s">
        <v>4595</v>
      </c>
      <c r="M148" s="68">
        <v>589780000</v>
      </c>
      <c r="N148" s="68">
        <v>508934912</v>
      </c>
      <c r="O148" s="68">
        <v>30297516</v>
      </c>
    </row>
    <row r="149" spans="1:15" ht="14.4" customHeight="1">
      <c r="A149" s="5" t="str">
        <f t="shared" si="2"/>
        <v>2023/12/07 10:00</v>
      </c>
      <c r="B149" s="68" t="s">
        <v>999</v>
      </c>
      <c r="C149" s="68" t="s">
        <v>2716</v>
      </c>
      <c r="D149" s="68" t="s">
        <v>1017</v>
      </c>
      <c r="E149" s="68" t="s">
        <v>2717</v>
      </c>
      <c r="F149" s="68" t="s">
        <v>481</v>
      </c>
      <c r="G149" s="68" t="s">
        <v>481</v>
      </c>
      <c r="H149" s="68" t="s">
        <v>1009</v>
      </c>
      <c r="I149" s="68" t="s">
        <v>4592</v>
      </c>
      <c r="K149" s="68" t="s">
        <v>1211</v>
      </c>
      <c r="L149" s="68" t="s">
        <v>4593</v>
      </c>
      <c r="M149" s="68">
        <v>926163000</v>
      </c>
      <c r="N149" s="68">
        <v>804354040</v>
      </c>
      <c r="O149" s="68">
        <v>40505738</v>
      </c>
    </row>
    <row r="150" spans="1:15" ht="14.4" customHeight="1">
      <c r="A150" s="5" t="str">
        <f t="shared" si="2"/>
        <v>2023/12/07 10:00</v>
      </c>
      <c r="B150" s="68" t="s">
        <v>999</v>
      </c>
      <c r="C150" s="68" t="s">
        <v>2737</v>
      </c>
      <c r="D150" s="68" t="s">
        <v>1017</v>
      </c>
      <c r="E150" s="68" t="s">
        <v>2738</v>
      </c>
      <c r="F150" s="68" t="s">
        <v>550</v>
      </c>
      <c r="G150" s="68" t="s">
        <v>550</v>
      </c>
      <c r="H150" s="68" t="s">
        <v>1009</v>
      </c>
      <c r="I150" s="68" t="s">
        <v>4590</v>
      </c>
      <c r="K150" s="68" t="s">
        <v>1211</v>
      </c>
      <c r="L150" s="68" t="s">
        <v>4591</v>
      </c>
      <c r="M150" s="68">
        <v>748677000</v>
      </c>
      <c r="N150" s="68">
        <v>630441214</v>
      </c>
      <c r="O150" s="68">
        <v>38275154</v>
      </c>
    </row>
    <row r="151" spans="1:15" ht="14.4" customHeight="1">
      <c r="A151" s="5" t="str">
        <f t="shared" si="2"/>
        <v>2023/12/07 10:00</v>
      </c>
      <c r="B151" s="68" t="s">
        <v>999</v>
      </c>
      <c r="C151" s="68" t="s">
        <v>2713</v>
      </c>
      <c r="D151" s="68" t="s">
        <v>1017</v>
      </c>
      <c r="E151" s="68" t="s">
        <v>2714</v>
      </c>
      <c r="F151" s="68" t="s">
        <v>550</v>
      </c>
      <c r="G151" s="68" t="s">
        <v>550</v>
      </c>
      <c r="H151" s="68" t="s">
        <v>1009</v>
      </c>
      <c r="I151" s="68" t="s">
        <v>4588</v>
      </c>
      <c r="K151" s="68" t="s">
        <v>1211</v>
      </c>
      <c r="L151" s="68" t="s">
        <v>4589</v>
      </c>
      <c r="M151" s="68">
        <v>1443364000</v>
      </c>
      <c r="N151" s="68">
        <v>1234621868</v>
      </c>
      <c r="O151" s="68">
        <v>69205091</v>
      </c>
    </row>
    <row r="152" spans="1:15" ht="14.4" customHeight="1">
      <c r="A152" s="5" t="str">
        <f t="shared" si="2"/>
        <v>2023/12/07 10:00</v>
      </c>
      <c r="B152" s="68" t="s">
        <v>999</v>
      </c>
      <c r="C152" s="68" t="s">
        <v>1300</v>
      </c>
      <c r="D152" s="68" t="s">
        <v>1017</v>
      </c>
      <c r="E152" s="68" t="s">
        <v>1301</v>
      </c>
      <c r="F152" s="68" t="s">
        <v>550</v>
      </c>
      <c r="G152" s="68" t="s">
        <v>550</v>
      </c>
      <c r="H152" s="68" t="s">
        <v>1009</v>
      </c>
      <c r="I152" s="68" t="s">
        <v>4586</v>
      </c>
      <c r="K152" s="68" t="s">
        <v>1211</v>
      </c>
      <c r="L152" s="68" t="s">
        <v>4587</v>
      </c>
      <c r="M152" s="68">
        <v>1202031000</v>
      </c>
      <c r="N152" s="68">
        <v>1036446733</v>
      </c>
      <c r="O152" s="68">
        <v>73534060</v>
      </c>
    </row>
    <row r="153" spans="1:15" ht="14.4" customHeight="1">
      <c r="A153" s="5" t="str">
        <f t="shared" si="2"/>
        <v>2023/12/07 10:00</v>
      </c>
      <c r="B153" s="68" t="s">
        <v>999</v>
      </c>
      <c r="C153" s="68" t="s">
        <v>1303</v>
      </c>
      <c r="D153" s="68" t="s">
        <v>1017</v>
      </c>
      <c r="E153" s="68" t="s">
        <v>1304</v>
      </c>
      <c r="F153" s="68" t="s">
        <v>550</v>
      </c>
      <c r="G153" s="68" t="s">
        <v>550</v>
      </c>
      <c r="H153" s="68" t="s">
        <v>1009</v>
      </c>
      <c r="I153" s="68" t="s">
        <v>4584</v>
      </c>
      <c r="K153" s="68" t="s">
        <v>1211</v>
      </c>
      <c r="L153" s="68" t="s">
        <v>4585</v>
      </c>
      <c r="M153" s="68">
        <v>1587642000</v>
      </c>
      <c r="N153" s="68">
        <v>1382605700</v>
      </c>
      <c r="O153" s="68">
        <v>82794398</v>
      </c>
    </row>
    <row r="154" spans="1:15" ht="14.4" customHeight="1">
      <c r="A154" s="5" t="str">
        <f t="shared" si="2"/>
        <v>2023/12/07 10:00</v>
      </c>
      <c r="B154" s="68" t="s">
        <v>999</v>
      </c>
      <c r="C154" s="68" t="s">
        <v>2746</v>
      </c>
      <c r="D154" s="68" t="s">
        <v>1017</v>
      </c>
      <c r="E154" s="68" t="s">
        <v>2747</v>
      </c>
      <c r="F154" s="68" t="s">
        <v>422</v>
      </c>
      <c r="G154" s="68" t="s">
        <v>422</v>
      </c>
      <c r="H154" s="68" t="s">
        <v>1009</v>
      </c>
      <c r="I154" s="68" t="s">
        <v>4582</v>
      </c>
      <c r="K154" s="68" t="s">
        <v>1211</v>
      </c>
      <c r="L154" s="68" t="s">
        <v>4583</v>
      </c>
      <c r="M154" s="68">
        <v>4138803000</v>
      </c>
      <c r="N154" s="68">
        <v>3623434246</v>
      </c>
      <c r="O154" s="68">
        <v>173782874</v>
      </c>
    </row>
    <row r="155" spans="1:15" ht="14.4" customHeight="1">
      <c r="A155" s="5" t="str">
        <f t="shared" si="2"/>
        <v>2023/12/11 10:00</v>
      </c>
      <c r="B155" s="68" t="s">
        <v>999</v>
      </c>
      <c r="C155" s="68" t="s">
        <v>1261</v>
      </c>
      <c r="D155" s="68" t="s">
        <v>1001</v>
      </c>
      <c r="E155" s="68" t="s">
        <v>1262</v>
      </c>
      <c r="F155" s="68" t="s">
        <v>4579</v>
      </c>
      <c r="G155" s="68" t="s">
        <v>4579</v>
      </c>
      <c r="H155" s="68" t="s">
        <v>1009</v>
      </c>
      <c r="I155" s="68" t="s">
        <v>4580</v>
      </c>
      <c r="K155" s="68" t="s">
        <v>1211</v>
      </c>
      <c r="L155" s="68" t="s">
        <v>4581</v>
      </c>
      <c r="M155" s="68">
        <v>654924000</v>
      </c>
      <c r="N155" s="68">
        <v>570135194</v>
      </c>
      <c r="O155" s="68">
        <v>13037299</v>
      </c>
    </row>
    <row r="156" spans="1:15" ht="14.4" customHeight="1">
      <c r="A156" s="5" t="str">
        <f t="shared" si="2"/>
        <v>2023/12/06 10:00</v>
      </c>
      <c r="B156" s="68" t="s">
        <v>999</v>
      </c>
      <c r="C156" s="68" t="s">
        <v>2791</v>
      </c>
      <c r="D156" s="68" t="s">
        <v>1023</v>
      </c>
      <c r="E156" s="68" t="s">
        <v>2792</v>
      </c>
      <c r="F156" s="68" t="s">
        <v>4576</v>
      </c>
      <c r="G156" s="68" t="s">
        <v>4576</v>
      </c>
      <c r="H156" s="68" t="s">
        <v>1009</v>
      </c>
      <c r="I156" s="68" t="s">
        <v>4577</v>
      </c>
      <c r="K156" s="68" t="s">
        <v>1211</v>
      </c>
      <c r="L156" s="68" t="s">
        <v>4578</v>
      </c>
      <c r="M156" s="68">
        <v>1181920000</v>
      </c>
      <c r="N156" s="68">
        <v>940230941</v>
      </c>
      <c r="O156" s="68">
        <v>44325269</v>
      </c>
    </row>
    <row r="157" spans="1:15" ht="14.4" customHeight="1">
      <c r="A157" s="5" t="str">
        <f t="shared" si="2"/>
        <v>2023/12/07 10:00</v>
      </c>
      <c r="B157" s="68" t="s">
        <v>999</v>
      </c>
      <c r="C157" s="68" t="s">
        <v>2743</v>
      </c>
      <c r="D157" s="68" t="s">
        <v>1017</v>
      </c>
      <c r="E157" s="68" t="s">
        <v>2744</v>
      </c>
      <c r="F157" s="68" t="s">
        <v>479</v>
      </c>
      <c r="G157" s="68" t="s">
        <v>479</v>
      </c>
      <c r="H157" s="68" t="s">
        <v>1009</v>
      </c>
      <c r="I157" s="68" t="s">
        <v>4574</v>
      </c>
      <c r="K157" s="68" t="s">
        <v>1211</v>
      </c>
      <c r="L157" s="68" t="s">
        <v>4575</v>
      </c>
      <c r="M157" s="68">
        <v>723070000</v>
      </c>
      <c r="N157" s="68">
        <v>627324924</v>
      </c>
      <c r="O157" s="68">
        <v>32984513</v>
      </c>
    </row>
    <row r="158" spans="1:15" ht="14.4" customHeight="1">
      <c r="A158" s="5" t="str">
        <f t="shared" si="2"/>
        <v>2023/12/07 10:00</v>
      </c>
      <c r="B158" s="68" t="s">
        <v>999</v>
      </c>
      <c r="C158" s="68" t="s">
        <v>4570</v>
      </c>
      <c r="D158" s="68" t="s">
        <v>1017</v>
      </c>
      <c r="E158" s="68" t="s">
        <v>4571</v>
      </c>
      <c r="F158" s="68" t="s">
        <v>364</v>
      </c>
      <c r="G158" s="68" t="s">
        <v>364</v>
      </c>
      <c r="H158" s="68" t="s">
        <v>1003</v>
      </c>
      <c r="I158" s="68" t="s">
        <v>4572</v>
      </c>
      <c r="J158" s="68" t="s">
        <v>1211</v>
      </c>
      <c r="K158" s="68" t="s">
        <v>1211</v>
      </c>
      <c r="L158" s="68" t="s">
        <v>4573</v>
      </c>
      <c r="M158" s="68">
        <v>3241783000</v>
      </c>
      <c r="N158" s="68">
        <v>2668788191</v>
      </c>
      <c r="O158" s="68">
        <v>160099847</v>
      </c>
    </row>
    <row r="159" spans="1:15" ht="14.4" customHeight="1">
      <c r="A159" s="5" t="str">
        <f t="shared" si="2"/>
        <v>2023/12/11 10:00</v>
      </c>
      <c r="B159" s="68" t="s">
        <v>999</v>
      </c>
      <c r="C159" s="68" t="s">
        <v>1265</v>
      </c>
      <c r="D159" s="68" t="s">
        <v>1001</v>
      </c>
      <c r="E159" s="68" t="s">
        <v>1266</v>
      </c>
      <c r="F159" s="68" t="s">
        <v>456</v>
      </c>
      <c r="G159" s="68" t="s">
        <v>456</v>
      </c>
      <c r="H159" s="68" t="s">
        <v>1009</v>
      </c>
      <c r="I159" s="68" t="s">
        <v>4568</v>
      </c>
      <c r="K159" s="68" t="s">
        <v>1211</v>
      </c>
      <c r="L159" s="68" t="s">
        <v>4569</v>
      </c>
      <c r="M159" s="68">
        <v>785301000</v>
      </c>
      <c r="N159" s="68">
        <v>686110378</v>
      </c>
      <c r="O159" s="68">
        <v>39436167</v>
      </c>
    </row>
    <row r="160" spans="1:15" ht="14.4" customHeight="1">
      <c r="A160" s="5" t="str">
        <f t="shared" si="2"/>
        <v>2023/12/07 10:00</v>
      </c>
      <c r="B160" s="68" t="s">
        <v>999</v>
      </c>
      <c r="C160" s="68" t="s">
        <v>2749</v>
      </c>
      <c r="D160" s="68" t="s">
        <v>1017</v>
      </c>
      <c r="E160" s="68" t="s">
        <v>2750</v>
      </c>
      <c r="F160" s="68" t="s">
        <v>345</v>
      </c>
      <c r="G160" s="68" t="s">
        <v>345</v>
      </c>
      <c r="H160" s="68" t="s">
        <v>1009</v>
      </c>
      <c r="I160" s="68" t="s">
        <v>4566</v>
      </c>
      <c r="K160" s="68" t="s">
        <v>1211</v>
      </c>
      <c r="L160" s="68" t="s">
        <v>4567</v>
      </c>
      <c r="M160" s="68">
        <v>2536585000</v>
      </c>
      <c r="N160" s="68">
        <v>2240749297</v>
      </c>
      <c r="O160" s="68">
        <v>100504777</v>
      </c>
    </row>
    <row r="161" spans="1:15" ht="14.4" customHeight="1">
      <c r="A161" s="5" t="str">
        <f t="shared" si="2"/>
        <v>2023/12/07 10:00</v>
      </c>
      <c r="B161" s="68" t="s">
        <v>999</v>
      </c>
      <c r="C161" s="68" t="s">
        <v>4562</v>
      </c>
      <c r="D161" s="68" t="s">
        <v>1023</v>
      </c>
      <c r="E161" s="68" t="s">
        <v>4563</v>
      </c>
      <c r="F161" s="68" t="s">
        <v>425</v>
      </c>
      <c r="G161" s="68" t="s">
        <v>425</v>
      </c>
      <c r="H161" s="68" t="s">
        <v>1009</v>
      </c>
      <c r="I161" s="68" t="s">
        <v>4564</v>
      </c>
      <c r="J161" s="68" t="s">
        <v>1211</v>
      </c>
      <c r="K161" s="68" t="s">
        <v>1211</v>
      </c>
      <c r="L161" s="68" t="s">
        <v>4565</v>
      </c>
      <c r="M161" s="68">
        <v>2131822000</v>
      </c>
      <c r="N161" s="68">
        <v>1777788855</v>
      </c>
      <c r="O161" s="68">
        <v>166107504</v>
      </c>
    </row>
    <row r="162" spans="1:15" ht="14.4" customHeight="1">
      <c r="A162" s="5" t="str">
        <f t="shared" si="2"/>
        <v>2023/12/07 10:00</v>
      </c>
      <c r="B162" s="68" t="s">
        <v>999</v>
      </c>
      <c r="C162" s="68" t="s">
        <v>2752</v>
      </c>
      <c r="D162" s="68" t="s">
        <v>1017</v>
      </c>
      <c r="E162" s="68" t="s">
        <v>2753</v>
      </c>
      <c r="F162" s="68" t="s">
        <v>456</v>
      </c>
      <c r="G162" s="68" t="s">
        <v>456</v>
      </c>
      <c r="H162" s="68" t="s">
        <v>1009</v>
      </c>
      <c r="I162" s="68" t="s">
        <v>4560</v>
      </c>
      <c r="K162" s="68" t="s">
        <v>1211</v>
      </c>
      <c r="L162" s="68" t="s">
        <v>4561</v>
      </c>
      <c r="M162" s="68">
        <v>599639700</v>
      </c>
      <c r="N162" s="68">
        <v>502329642</v>
      </c>
      <c r="O162" s="68">
        <v>36418493</v>
      </c>
    </row>
    <row r="163" spans="1:15" ht="14.4" customHeight="1">
      <c r="A163" s="5" t="str">
        <f t="shared" si="2"/>
        <v>2023/12/07 10:00</v>
      </c>
      <c r="B163" s="68" t="s">
        <v>999</v>
      </c>
      <c r="C163" s="68" t="s">
        <v>2758</v>
      </c>
      <c r="D163" s="68" t="s">
        <v>1017</v>
      </c>
      <c r="E163" s="68" t="s">
        <v>2759</v>
      </c>
      <c r="F163" s="68" t="s">
        <v>345</v>
      </c>
      <c r="G163" s="68" t="s">
        <v>345</v>
      </c>
      <c r="H163" s="68" t="s">
        <v>1009</v>
      </c>
      <c r="I163" s="68" t="s">
        <v>4558</v>
      </c>
      <c r="K163" s="68" t="s">
        <v>1211</v>
      </c>
      <c r="L163" s="68" t="s">
        <v>4559</v>
      </c>
      <c r="M163" s="68">
        <v>2351445000</v>
      </c>
      <c r="N163" s="68">
        <v>2032705186</v>
      </c>
      <c r="O163" s="68">
        <v>118478570</v>
      </c>
    </row>
    <row r="164" spans="1:15" ht="14.4" customHeight="1">
      <c r="A164" s="5" t="str">
        <f t="shared" si="2"/>
        <v>2023/12/07 10:00</v>
      </c>
      <c r="B164" s="68" t="s">
        <v>999</v>
      </c>
      <c r="C164" s="68" t="s">
        <v>2755</v>
      </c>
      <c r="D164" s="68" t="s">
        <v>1023</v>
      </c>
      <c r="E164" s="68" t="s">
        <v>2756</v>
      </c>
      <c r="F164" s="68" t="s">
        <v>345</v>
      </c>
      <c r="G164" s="68" t="s">
        <v>345</v>
      </c>
      <c r="H164" s="68" t="s">
        <v>1009</v>
      </c>
      <c r="I164" s="68" t="s">
        <v>4555</v>
      </c>
      <c r="K164" s="68" t="s">
        <v>1211</v>
      </c>
      <c r="L164" s="68" t="s">
        <v>4556</v>
      </c>
      <c r="M164" s="68">
        <v>2460654000</v>
      </c>
      <c r="N164" s="68">
        <v>2159053757</v>
      </c>
      <c r="O164" s="68">
        <v>100668461</v>
      </c>
    </row>
    <row r="165" spans="1:15" ht="14.4" customHeight="1">
      <c r="A165" s="5" t="str">
        <f t="shared" si="2"/>
        <v>2023/12/04 14:30</v>
      </c>
      <c r="B165" s="68" t="s">
        <v>999</v>
      </c>
      <c r="C165" s="68" t="s">
        <v>4552</v>
      </c>
      <c r="D165" s="68" t="s">
        <v>4417</v>
      </c>
      <c r="E165" s="68" t="s">
        <v>939</v>
      </c>
      <c r="F165" s="68" t="s">
        <v>507</v>
      </c>
      <c r="G165" s="68" t="s">
        <v>507</v>
      </c>
      <c r="H165" s="68" t="s">
        <v>1003</v>
      </c>
      <c r="I165" s="68" t="s">
        <v>4553</v>
      </c>
      <c r="L165" s="68" t="s">
        <v>4554</v>
      </c>
    </row>
    <row r="166" spans="1:15" ht="14.4" customHeight="1">
      <c r="A166" s="5" t="str">
        <f t="shared" si="2"/>
        <v>2023/12/12 14:00</v>
      </c>
      <c r="B166" s="68" t="s">
        <v>999</v>
      </c>
      <c r="C166" s="68" t="s">
        <v>938</v>
      </c>
      <c r="D166" s="68" t="s">
        <v>1001</v>
      </c>
      <c r="E166" s="68" t="s">
        <v>939</v>
      </c>
      <c r="F166" s="68" t="s">
        <v>507</v>
      </c>
      <c r="G166" s="68" t="s">
        <v>507</v>
      </c>
      <c r="H166" s="68" t="s">
        <v>1003</v>
      </c>
      <c r="I166" s="68" t="s">
        <v>4550</v>
      </c>
      <c r="K166" s="68" t="s">
        <v>1211</v>
      </c>
      <c r="L166" s="68" t="s">
        <v>4551</v>
      </c>
      <c r="M166" s="68">
        <v>569000000</v>
      </c>
      <c r="N166" s="68">
        <v>469451961</v>
      </c>
      <c r="O166" s="68">
        <v>29297034</v>
      </c>
    </row>
    <row r="167" spans="1:15" ht="14.4" customHeight="1">
      <c r="A167" s="5" t="str">
        <f t="shared" si="2"/>
        <v>2023/12/12 13:30</v>
      </c>
      <c r="B167" s="68" t="s">
        <v>999</v>
      </c>
      <c r="C167" s="68" t="s">
        <v>936</v>
      </c>
      <c r="D167" s="68" t="s">
        <v>1001</v>
      </c>
      <c r="E167" s="68" t="s">
        <v>937</v>
      </c>
      <c r="F167" s="68" t="s">
        <v>379</v>
      </c>
      <c r="G167" s="68" t="s">
        <v>379</v>
      </c>
      <c r="H167" s="68" t="s">
        <v>1009</v>
      </c>
      <c r="I167" s="68" t="s">
        <v>4548</v>
      </c>
      <c r="K167" s="68" t="s">
        <v>1211</v>
      </c>
      <c r="L167" s="68" t="s">
        <v>4549</v>
      </c>
      <c r="M167" s="68">
        <v>980529000</v>
      </c>
      <c r="N167" s="68">
        <v>838206405</v>
      </c>
      <c r="O167" s="68">
        <v>49822807</v>
      </c>
    </row>
    <row r="168" spans="1:15" ht="14.4" customHeight="1">
      <c r="A168" s="5" t="str">
        <f t="shared" si="2"/>
        <v>2023/12/12 13:30</v>
      </c>
      <c r="B168" s="68" t="s">
        <v>999</v>
      </c>
      <c r="C168" s="68" t="s">
        <v>934</v>
      </c>
      <c r="D168" s="68" t="s">
        <v>1001</v>
      </c>
      <c r="E168" s="68" t="s">
        <v>935</v>
      </c>
      <c r="F168" s="68" t="s">
        <v>341</v>
      </c>
      <c r="G168" s="68" t="s">
        <v>341</v>
      </c>
      <c r="H168" s="68" t="s">
        <v>1009</v>
      </c>
      <c r="I168" s="68" t="s">
        <v>4546</v>
      </c>
      <c r="K168" s="68" t="s">
        <v>1211</v>
      </c>
      <c r="L168" s="68" t="s">
        <v>4547</v>
      </c>
      <c r="M168" s="68">
        <v>1023403000</v>
      </c>
      <c r="N168" s="68">
        <v>864062122</v>
      </c>
      <c r="O168" s="68">
        <v>48957453</v>
      </c>
    </row>
    <row r="169" spans="1:15" ht="14.4" customHeight="1">
      <c r="A169" s="5" t="str">
        <f t="shared" si="2"/>
        <v>2023/12/12 13:30</v>
      </c>
      <c r="B169" s="68" t="s">
        <v>999</v>
      </c>
      <c r="C169" s="68" t="s">
        <v>932</v>
      </c>
      <c r="D169" s="68" t="s">
        <v>1001</v>
      </c>
      <c r="E169" s="68" t="s">
        <v>933</v>
      </c>
      <c r="F169" s="68" t="s">
        <v>414</v>
      </c>
      <c r="G169" s="68" t="s">
        <v>414</v>
      </c>
      <c r="H169" s="68" t="s">
        <v>1009</v>
      </c>
      <c r="I169" s="68" t="s">
        <v>4544</v>
      </c>
      <c r="K169" s="68" t="s">
        <v>1211</v>
      </c>
      <c r="L169" s="68" t="s">
        <v>4545</v>
      </c>
      <c r="M169" s="68">
        <v>1087293000</v>
      </c>
      <c r="N169" s="68">
        <v>934491814</v>
      </c>
      <c r="O169" s="68">
        <v>61017978</v>
      </c>
    </row>
    <row r="170" spans="1:15" ht="14.4" customHeight="1">
      <c r="A170" s="5" t="str">
        <f t="shared" si="2"/>
        <v>2023/12/11 10:00</v>
      </c>
      <c r="B170" s="68" t="s">
        <v>999</v>
      </c>
      <c r="C170" s="68" t="s">
        <v>1278</v>
      </c>
      <c r="D170" s="68" t="s">
        <v>1017</v>
      </c>
      <c r="E170" s="68" t="s">
        <v>1279</v>
      </c>
      <c r="F170" s="68" t="s">
        <v>345</v>
      </c>
      <c r="G170" s="68" t="s">
        <v>345</v>
      </c>
      <c r="H170" s="68" t="s">
        <v>1009</v>
      </c>
      <c r="I170" s="68" t="s">
        <v>4542</v>
      </c>
      <c r="K170" s="68" t="s">
        <v>1211</v>
      </c>
      <c r="L170" s="68" t="s">
        <v>4543</v>
      </c>
      <c r="M170" s="68">
        <v>1689730000</v>
      </c>
      <c r="N170" s="68">
        <v>1456198379</v>
      </c>
      <c r="O170" s="68">
        <v>79807441</v>
      </c>
    </row>
    <row r="171" spans="1:15" ht="14.4" customHeight="1">
      <c r="A171" s="5" t="str">
        <f t="shared" si="2"/>
        <v>2023/12/11 10:00</v>
      </c>
      <c r="B171" s="68" t="s">
        <v>999</v>
      </c>
      <c r="C171" s="68" t="s">
        <v>1275</v>
      </c>
      <c r="D171" s="68" t="s">
        <v>1023</v>
      </c>
      <c r="E171" s="68" t="s">
        <v>1276</v>
      </c>
      <c r="F171" s="68" t="s">
        <v>345</v>
      </c>
      <c r="G171" s="68" t="s">
        <v>345</v>
      </c>
      <c r="H171" s="68" t="s">
        <v>1009</v>
      </c>
      <c r="I171" s="68" t="s">
        <v>4540</v>
      </c>
      <c r="K171" s="68" t="s">
        <v>1211</v>
      </c>
      <c r="L171" s="68" t="s">
        <v>4541</v>
      </c>
      <c r="M171" s="68">
        <v>1644393000</v>
      </c>
      <c r="N171" s="68">
        <v>1416455711</v>
      </c>
      <c r="O171" s="68">
        <v>83699195</v>
      </c>
    </row>
    <row r="172" spans="1:15" ht="14.4" customHeight="1">
      <c r="A172" s="5" t="str">
        <f t="shared" si="2"/>
        <v>2023/12/11 10:00</v>
      </c>
      <c r="B172" s="68" t="s">
        <v>999</v>
      </c>
      <c r="C172" s="68" t="s">
        <v>1281</v>
      </c>
      <c r="D172" s="68" t="s">
        <v>1017</v>
      </c>
      <c r="E172" s="68" t="s">
        <v>1282</v>
      </c>
      <c r="F172" s="68" t="s">
        <v>456</v>
      </c>
      <c r="G172" s="68" t="s">
        <v>456</v>
      </c>
      <c r="H172" s="68" t="s">
        <v>1009</v>
      </c>
      <c r="I172" s="68" t="s">
        <v>4538</v>
      </c>
      <c r="K172" s="68" t="s">
        <v>1211</v>
      </c>
      <c r="L172" s="68" t="s">
        <v>4539</v>
      </c>
      <c r="M172" s="68">
        <v>985702000</v>
      </c>
      <c r="N172" s="68">
        <v>848797961</v>
      </c>
      <c r="O172" s="68">
        <v>54057254</v>
      </c>
    </row>
    <row r="173" spans="1:15" ht="14.4" customHeight="1">
      <c r="A173" s="5" t="str">
        <f t="shared" si="2"/>
        <v>2023/12/11 14:00</v>
      </c>
      <c r="B173" s="68" t="s">
        <v>999</v>
      </c>
      <c r="C173" s="68" t="s">
        <v>2676</v>
      </c>
      <c r="D173" s="68" t="s">
        <v>1017</v>
      </c>
      <c r="E173" s="68" t="s">
        <v>2677</v>
      </c>
      <c r="F173" s="68" t="s">
        <v>353</v>
      </c>
      <c r="G173" s="68" t="s">
        <v>353</v>
      </c>
      <c r="H173" s="68" t="s">
        <v>1009</v>
      </c>
      <c r="I173" s="68" t="s">
        <v>4536</v>
      </c>
      <c r="K173" s="68" t="s">
        <v>1211</v>
      </c>
      <c r="L173" s="68" t="s">
        <v>4537</v>
      </c>
      <c r="M173" s="68">
        <v>720577000</v>
      </c>
      <c r="N173" s="68">
        <v>624939275</v>
      </c>
      <c r="O173" s="68">
        <v>37670282</v>
      </c>
    </row>
    <row r="174" spans="1:15" ht="14.4" customHeight="1">
      <c r="A174" s="5" t="str">
        <f t="shared" si="2"/>
        <v>2023/12/11 10:00</v>
      </c>
      <c r="B174" s="68" t="s">
        <v>999</v>
      </c>
      <c r="C174" s="68" t="s">
        <v>1283</v>
      </c>
      <c r="D174" s="68" t="s">
        <v>1017</v>
      </c>
      <c r="E174" s="68" t="s">
        <v>1284</v>
      </c>
      <c r="F174" s="68" t="s">
        <v>345</v>
      </c>
      <c r="G174" s="68" t="s">
        <v>345</v>
      </c>
      <c r="H174" s="68" t="s">
        <v>1009</v>
      </c>
      <c r="I174" s="68" t="s">
        <v>4534</v>
      </c>
      <c r="K174" s="68" t="s">
        <v>1211</v>
      </c>
      <c r="L174" s="68" t="s">
        <v>4535</v>
      </c>
      <c r="M174" s="68">
        <v>2590962000</v>
      </c>
      <c r="N174" s="68">
        <v>2286891211</v>
      </c>
      <c r="O174" s="68">
        <v>96559782</v>
      </c>
    </row>
    <row r="175" spans="1:15" ht="14.4" customHeight="1">
      <c r="A175" s="5" t="str">
        <f t="shared" si="2"/>
        <v>2023/12/11 10:00</v>
      </c>
      <c r="B175" s="68" t="s">
        <v>999</v>
      </c>
      <c r="C175" s="68" t="s">
        <v>1286</v>
      </c>
      <c r="D175" s="68" t="s">
        <v>1017</v>
      </c>
      <c r="E175" s="68" t="s">
        <v>1287</v>
      </c>
      <c r="F175" s="68" t="s">
        <v>456</v>
      </c>
      <c r="G175" s="68" t="s">
        <v>456</v>
      </c>
      <c r="H175" s="68" t="s">
        <v>1009</v>
      </c>
      <c r="I175" s="68" t="s">
        <v>4532</v>
      </c>
      <c r="K175" s="68" t="s">
        <v>1211</v>
      </c>
      <c r="L175" s="68" t="s">
        <v>4533</v>
      </c>
      <c r="M175" s="68">
        <v>696622300</v>
      </c>
      <c r="N175" s="68">
        <v>592633041</v>
      </c>
      <c r="O175" s="68">
        <v>37124602</v>
      </c>
    </row>
    <row r="176" spans="1:15" ht="14.4" customHeight="1">
      <c r="A176" s="5" t="str">
        <f t="shared" si="2"/>
        <v>2023/12/11 10:00</v>
      </c>
      <c r="B176" s="68" t="s">
        <v>999</v>
      </c>
      <c r="C176" s="68" t="s">
        <v>1289</v>
      </c>
      <c r="D176" s="68" t="s">
        <v>1017</v>
      </c>
      <c r="E176" s="68" t="s">
        <v>1290</v>
      </c>
      <c r="F176" s="68" t="s">
        <v>476</v>
      </c>
      <c r="G176" s="68" t="s">
        <v>476</v>
      </c>
      <c r="H176" s="68" t="s">
        <v>1009</v>
      </c>
      <c r="I176" s="68" t="s">
        <v>4530</v>
      </c>
      <c r="K176" s="68" t="s">
        <v>1211</v>
      </c>
      <c r="L176" s="68" t="s">
        <v>4531</v>
      </c>
      <c r="M176" s="68">
        <v>565465000</v>
      </c>
      <c r="N176" s="68">
        <v>426363546</v>
      </c>
      <c r="O176" s="68">
        <v>25803492</v>
      </c>
    </row>
    <row r="177" spans="1:15" ht="14.4" customHeight="1">
      <c r="A177" s="5" t="str">
        <f t="shared" si="2"/>
        <v>2023/12/11 10:00</v>
      </c>
      <c r="B177" s="68" t="s">
        <v>999</v>
      </c>
      <c r="C177" s="68" t="s">
        <v>1293</v>
      </c>
      <c r="D177" s="68" t="s">
        <v>1017</v>
      </c>
      <c r="E177" s="68" t="s">
        <v>1294</v>
      </c>
      <c r="F177" s="68" t="s">
        <v>456</v>
      </c>
      <c r="G177" s="68" t="s">
        <v>456</v>
      </c>
      <c r="H177" s="68" t="s">
        <v>1009</v>
      </c>
      <c r="I177" s="68" t="s">
        <v>4527</v>
      </c>
      <c r="K177" s="68" t="s">
        <v>1211</v>
      </c>
      <c r="L177" s="68" t="s">
        <v>4528</v>
      </c>
      <c r="M177" s="68">
        <v>648154100</v>
      </c>
      <c r="N177" s="68">
        <v>547029734</v>
      </c>
      <c r="O177" s="68">
        <v>39717468</v>
      </c>
    </row>
    <row r="178" spans="1:15" ht="14.4" customHeight="1">
      <c r="A178" s="5" t="str">
        <f t="shared" si="2"/>
        <v>2023/12/11 10:00</v>
      </c>
      <c r="B178" s="68" t="s">
        <v>999</v>
      </c>
      <c r="C178" s="68" t="s">
        <v>1269</v>
      </c>
      <c r="D178" s="68" t="s">
        <v>1017</v>
      </c>
      <c r="E178" s="68" t="s">
        <v>1270</v>
      </c>
      <c r="F178" s="68" t="s">
        <v>550</v>
      </c>
      <c r="G178" s="68" t="s">
        <v>550</v>
      </c>
      <c r="H178" s="68" t="s">
        <v>1009</v>
      </c>
      <c r="I178" s="68" t="s">
        <v>4525</v>
      </c>
      <c r="K178" s="68" t="s">
        <v>1211</v>
      </c>
      <c r="L178" s="68" t="s">
        <v>4526</v>
      </c>
      <c r="M178" s="68">
        <v>2376989000</v>
      </c>
      <c r="N178" s="68">
        <v>2025977169</v>
      </c>
      <c r="O178" s="68">
        <v>119863469</v>
      </c>
    </row>
    <row r="179" spans="1:15" ht="14.4" customHeight="1">
      <c r="A179" s="5" t="str">
        <f t="shared" si="2"/>
        <v>2023/12/11 10:00</v>
      </c>
      <c r="B179" s="68" t="s">
        <v>999</v>
      </c>
      <c r="C179" s="68" t="s">
        <v>1255</v>
      </c>
      <c r="D179" s="68" t="s">
        <v>1017</v>
      </c>
      <c r="E179" s="68" t="s">
        <v>1256</v>
      </c>
      <c r="F179" s="68" t="s">
        <v>550</v>
      </c>
      <c r="G179" s="68" t="s">
        <v>550</v>
      </c>
      <c r="H179" s="68" t="s">
        <v>1009</v>
      </c>
      <c r="I179" s="68" t="s">
        <v>4523</v>
      </c>
      <c r="K179" s="68" t="s">
        <v>1211</v>
      </c>
      <c r="L179" s="68" t="s">
        <v>4524</v>
      </c>
      <c r="M179" s="68">
        <v>2195945000</v>
      </c>
      <c r="N179" s="68">
        <v>1901404383</v>
      </c>
      <c r="O179" s="68">
        <v>105065314</v>
      </c>
    </row>
    <row r="180" spans="1:15" ht="14.4" customHeight="1">
      <c r="A180" s="5" t="str">
        <f t="shared" si="2"/>
        <v>2023/12/11 10:00</v>
      </c>
      <c r="B180" s="68" t="s">
        <v>999</v>
      </c>
      <c r="C180" s="68" t="s">
        <v>2682</v>
      </c>
      <c r="D180" s="68" t="s">
        <v>1017</v>
      </c>
      <c r="E180" s="68" t="s">
        <v>2683</v>
      </c>
      <c r="F180" s="68" t="s">
        <v>379</v>
      </c>
      <c r="G180" s="68" t="s">
        <v>379</v>
      </c>
      <c r="H180" s="68" t="s">
        <v>1009</v>
      </c>
      <c r="I180" s="68" t="s">
        <v>4521</v>
      </c>
      <c r="K180" s="68" t="s">
        <v>1211</v>
      </c>
      <c r="L180" s="68" t="s">
        <v>4522</v>
      </c>
      <c r="M180" s="68">
        <v>1264371000</v>
      </c>
      <c r="N180" s="68">
        <v>1001809770</v>
      </c>
      <c r="O180" s="68">
        <v>51458923</v>
      </c>
    </row>
    <row r="181" spans="1:15" ht="14.4" customHeight="1">
      <c r="A181" s="5" t="str">
        <f t="shared" si="2"/>
        <v>2023/12/11 10:00</v>
      </c>
      <c r="B181" s="68" t="s">
        <v>999</v>
      </c>
      <c r="C181" s="68" t="s">
        <v>1272</v>
      </c>
      <c r="D181" s="68" t="s">
        <v>1017</v>
      </c>
      <c r="E181" s="68" t="s">
        <v>1273</v>
      </c>
      <c r="F181" s="68" t="s">
        <v>422</v>
      </c>
      <c r="G181" s="68" t="s">
        <v>422</v>
      </c>
      <c r="H181" s="68" t="s">
        <v>1009</v>
      </c>
      <c r="I181" s="68" t="s">
        <v>4519</v>
      </c>
      <c r="K181" s="68" t="s">
        <v>1211</v>
      </c>
      <c r="L181" s="68" t="s">
        <v>4520</v>
      </c>
      <c r="M181" s="68">
        <v>755737000</v>
      </c>
      <c r="N181" s="68">
        <v>661676595</v>
      </c>
      <c r="O181" s="68">
        <v>36569980</v>
      </c>
    </row>
    <row r="182" spans="1:15" ht="14.4" customHeight="1">
      <c r="A182" s="5" t="str">
        <f t="shared" si="2"/>
        <v>2023/12/11 10:00</v>
      </c>
      <c r="B182" s="68" t="s">
        <v>999</v>
      </c>
      <c r="C182" s="68" t="s">
        <v>2685</v>
      </c>
      <c r="D182" s="68" t="s">
        <v>1017</v>
      </c>
      <c r="E182" s="68" t="s">
        <v>2686</v>
      </c>
      <c r="F182" s="68" t="s">
        <v>422</v>
      </c>
      <c r="G182" s="68" t="s">
        <v>422</v>
      </c>
      <c r="H182" s="68" t="s">
        <v>1009</v>
      </c>
      <c r="I182" s="68" t="s">
        <v>4517</v>
      </c>
      <c r="K182" s="68" t="s">
        <v>1211</v>
      </c>
      <c r="L182" s="68" t="s">
        <v>4518</v>
      </c>
      <c r="M182" s="68">
        <v>1503293000</v>
      </c>
      <c r="N182" s="68">
        <v>1302781633</v>
      </c>
      <c r="O182" s="68">
        <v>80317057</v>
      </c>
    </row>
    <row r="183" spans="1:15" ht="14.4" customHeight="1">
      <c r="A183" s="5" t="str">
        <f t="shared" si="2"/>
        <v>2023/12/11 10:00</v>
      </c>
      <c r="B183" s="68" t="s">
        <v>999</v>
      </c>
      <c r="C183" s="68" t="s">
        <v>2688</v>
      </c>
      <c r="D183" s="68" t="s">
        <v>1017</v>
      </c>
      <c r="E183" s="68" t="s">
        <v>2689</v>
      </c>
      <c r="F183" s="68" t="s">
        <v>422</v>
      </c>
      <c r="G183" s="68" t="s">
        <v>422</v>
      </c>
      <c r="H183" s="68" t="s">
        <v>1009</v>
      </c>
      <c r="I183" s="68" t="s">
        <v>4515</v>
      </c>
      <c r="K183" s="68" t="s">
        <v>1211</v>
      </c>
      <c r="L183" s="68" t="s">
        <v>4516</v>
      </c>
      <c r="M183" s="68">
        <v>1208657000</v>
      </c>
      <c r="N183" s="68">
        <v>1056921093</v>
      </c>
      <c r="O183" s="68">
        <v>56571928</v>
      </c>
    </row>
    <row r="184" spans="1:15" ht="14.4" customHeight="1">
      <c r="A184" s="5" t="str">
        <f t="shared" si="2"/>
        <v>2023/12/12 14:00</v>
      </c>
      <c r="B184" s="68" t="s">
        <v>999</v>
      </c>
      <c r="C184" s="68" t="s">
        <v>930</v>
      </c>
      <c r="D184" s="68" t="s">
        <v>1023</v>
      </c>
      <c r="E184" s="68" t="s">
        <v>931</v>
      </c>
      <c r="F184" s="68" t="s">
        <v>496</v>
      </c>
      <c r="G184" s="68" t="s">
        <v>496</v>
      </c>
      <c r="H184" s="68" t="s">
        <v>1009</v>
      </c>
      <c r="I184" s="68" t="s">
        <v>4513</v>
      </c>
      <c r="K184" s="68" t="s">
        <v>1211</v>
      </c>
      <c r="L184" s="68" t="s">
        <v>4514</v>
      </c>
      <c r="M184" s="68">
        <v>575982000</v>
      </c>
      <c r="N184" s="68">
        <v>435673136</v>
      </c>
      <c r="O184" s="68">
        <v>26163513</v>
      </c>
    </row>
    <row r="185" spans="1:15" ht="14.4" customHeight="1">
      <c r="A185" s="5" t="str">
        <f t="shared" si="2"/>
        <v>2023/12/13 10:00</v>
      </c>
      <c r="B185" s="68" t="s">
        <v>999</v>
      </c>
      <c r="C185" s="68" t="s">
        <v>976</v>
      </c>
      <c r="D185" s="68" t="s">
        <v>1001</v>
      </c>
      <c r="E185" s="68" t="s">
        <v>977</v>
      </c>
      <c r="F185" s="68" t="s">
        <v>341</v>
      </c>
      <c r="G185" s="68" t="s">
        <v>341</v>
      </c>
      <c r="H185" s="68" t="s">
        <v>1009</v>
      </c>
      <c r="I185" s="68" t="s">
        <v>4511</v>
      </c>
      <c r="K185" s="68" t="s">
        <v>1211</v>
      </c>
      <c r="L185" s="68" t="s">
        <v>4512</v>
      </c>
      <c r="M185" s="68">
        <v>991100000</v>
      </c>
      <c r="N185" s="68">
        <v>863239565</v>
      </c>
      <c r="O185" s="68">
        <v>48746060</v>
      </c>
    </row>
    <row r="186" spans="1:15" ht="14.4" customHeight="1">
      <c r="A186" s="5" t="str">
        <f t="shared" si="2"/>
        <v>2023/12/13 10:00</v>
      </c>
      <c r="B186" s="68" t="s">
        <v>999</v>
      </c>
      <c r="C186" s="68" t="s">
        <v>974</v>
      </c>
      <c r="D186" s="68" t="s">
        <v>1001</v>
      </c>
      <c r="E186" s="68" t="s">
        <v>975</v>
      </c>
      <c r="F186" s="68" t="s">
        <v>341</v>
      </c>
      <c r="G186" s="68" t="s">
        <v>341</v>
      </c>
      <c r="H186" s="68" t="s">
        <v>1009</v>
      </c>
      <c r="I186" s="68" t="s">
        <v>4509</v>
      </c>
      <c r="K186" s="68" t="s">
        <v>1211</v>
      </c>
      <c r="L186" s="68" t="s">
        <v>4510</v>
      </c>
      <c r="M186" s="68">
        <v>832043000</v>
      </c>
      <c r="N186" s="68">
        <v>705338738</v>
      </c>
      <c r="O186" s="68">
        <v>43523941</v>
      </c>
    </row>
    <row r="187" spans="1:15" ht="14.4" customHeight="1">
      <c r="A187" s="5" t="str">
        <f t="shared" si="2"/>
        <v>2023/12/12 13:30</v>
      </c>
      <c r="B187" s="68" t="s">
        <v>999</v>
      </c>
      <c r="C187" s="68" t="s">
        <v>928</v>
      </c>
      <c r="D187" s="68" t="s">
        <v>1017</v>
      </c>
      <c r="E187" s="68" t="s">
        <v>929</v>
      </c>
      <c r="F187" s="68" t="s">
        <v>481</v>
      </c>
      <c r="G187" s="68" t="s">
        <v>481</v>
      </c>
      <c r="H187" s="68" t="s">
        <v>1009</v>
      </c>
      <c r="I187" s="68" t="s">
        <v>4507</v>
      </c>
      <c r="K187" s="68" t="s">
        <v>1211</v>
      </c>
      <c r="L187" s="68" t="s">
        <v>4508</v>
      </c>
      <c r="M187" s="68">
        <v>991950000</v>
      </c>
      <c r="N187" s="68">
        <v>848659260</v>
      </c>
      <c r="O187" s="68">
        <v>50922755</v>
      </c>
    </row>
    <row r="188" spans="1:15" ht="14.4" customHeight="1">
      <c r="A188" s="5" t="str">
        <f t="shared" si="2"/>
        <v>2023/12/11 10:00</v>
      </c>
      <c r="B188" s="68" t="s">
        <v>999</v>
      </c>
      <c r="C188" s="68" t="s">
        <v>2691</v>
      </c>
      <c r="D188" s="68" t="s">
        <v>1017</v>
      </c>
      <c r="E188" s="68" t="s">
        <v>2692</v>
      </c>
      <c r="F188" s="68" t="s">
        <v>422</v>
      </c>
      <c r="G188" s="68" t="s">
        <v>422</v>
      </c>
      <c r="H188" s="68" t="s">
        <v>1009</v>
      </c>
      <c r="I188" s="68" t="s">
        <v>4505</v>
      </c>
      <c r="K188" s="68" t="s">
        <v>1211</v>
      </c>
      <c r="L188" s="68" t="s">
        <v>4506</v>
      </c>
      <c r="M188" s="68">
        <v>753568000</v>
      </c>
      <c r="N188" s="68">
        <v>647421239</v>
      </c>
      <c r="O188" s="68">
        <v>35953416</v>
      </c>
    </row>
    <row r="189" spans="1:15" ht="14.4" customHeight="1">
      <c r="A189" s="5" t="str">
        <f t="shared" si="2"/>
        <v>2023/12/12 13:30</v>
      </c>
      <c r="B189" s="68" t="s">
        <v>999</v>
      </c>
      <c r="C189" s="68" t="s">
        <v>926</v>
      </c>
      <c r="D189" s="68" t="s">
        <v>1017</v>
      </c>
      <c r="E189" s="68" t="s">
        <v>927</v>
      </c>
      <c r="F189" s="68" t="s">
        <v>481</v>
      </c>
      <c r="G189" s="68" t="s">
        <v>481</v>
      </c>
      <c r="H189" s="68" t="s">
        <v>1009</v>
      </c>
      <c r="I189" s="68" t="s">
        <v>4503</v>
      </c>
      <c r="K189" s="68" t="s">
        <v>1211</v>
      </c>
      <c r="L189" s="68" t="s">
        <v>4504</v>
      </c>
      <c r="M189" s="68">
        <v>916701000</v>
      </c>
      <c r="N189" s="68">
        <v>802380090</v>
      </c>
      <c r="O189" s="68">
        <v>40443213</v>
      </c>
    </row>
    <row r="190" spans="1:15" ht="14.4" customHeight="1">
      <c r="A190" s="5" t="str">
        <f t="shared" si="2"/>
        <v>2023/12/12 13:30</v>
      </c>
      <c r="B190" s="68" t="s">
        <v>999</v>
      </c>
      <c r="C190" s="68" t="s">
        <v>924</v>
      </c>
      <c r="D190" s="68" t="s">
        <v>1017</v>
      </c>
      <c r="E190" s="68" t="s">
        <v>925</v>
      </c>
      <c r="F190" s="68" t="s">
        <v>481</v>
      </c>
      <c r="G190" s="68" t="s">
        <v>481</v>
      </c>
      <c r="H190" s="68" t="s">
        <v>1009</v>
      </c>
      <c r="I190" s="68" t="s">
        <v>4501</v>
      </c>
      <c r="K190" s="68" t="s">
        <v>1211</v>
      </c>
      <c r="L190" s="68" t="s">
        <v>4502</v>
      </c>
      <c r="M190" s="68">
        <v>1121354000</v>
      </c>
      <c r="N190" s="68">
        <v>961031480</v>
      </c>
      <c r="O190" s="68">
        <v>70417844</v>
      </c>
    </row>
    <row r="191" spans="1:15" ht="14.4" customHeight="1">
      <c r="A191" s="5" t="str">
        <f t="shared" si="2"/>
        <v>2023/12/11 10:00</v>
      </c>
      <c r="B191" s="68" t="s">
        <v>999</v>
      </c>
      <c r="C191" s="68" t="s">
        <v>2694</v>
      </c>
      <c r="D191" s="68" t="s">
        <v>1017</v>
      </c>
      <c r="E191" s="68" t="s">
        <v>2695</v>
      </c>
      <c r="F191" s="68" t="s">
        <v>379</v>
      </c>
      <c r="G191" s="68" t="s">
        <v>379</v>
      </c>
      <c r="H191" s="68" t="s">
        <v>1009</v>
      </c>
      <c r="I191" s="68" t="s">
        <v>4499</v>
      </c>
      <c r="K191" s="68" t="s">
        <v>1211</v>
      </c>
      <c r="L191" s="68" t="s">
        <v>4500</v>
      </c>
      <c r="M191" s="68">
        <v>837256000</v>
      </c>
      <c r="N191" s="68">
        <v>743730417</v>
      </c>
      <c r="O191" s="68">
        <v>40750987</v>
      </c>
    </row>
    <row r="192" spans="1:15" ht="14.4" customHeight="1">
      <c r="A192" s="5" t="str">
        <f t="shared" si="2"/>
        <v>2023/12/13 10:00</v>
      </c>
      <c r="B192" s="68" t="s">
        <v>999</v>
      </c>
      <c r="C192" s="68" t="s">
        <v>972</v>
      </c>
      <c r="D192" s="68" t="s">
        <v>1001</v>
      </c>
      <c r="E192" s="68" t="s">
        <v>973</v>
      </c>
      <c r="F192" s="68" t="s">
        <v>440</v>
      </c>
      <c r="G192" s="68" t="s">
        <v>440</v>
      </c>
      <c r="H192" s="68" t="s">
        <v>1009</v>
      </c>
      <c r="I192" s="68" t="s">
        <v>4497</v>
      </c>
      <c r="K192" s="68" t="s">
        <v>1211</v>
      </c>
      <c r="L192" s="68" t="s">
        <v>4498</v>
      </c>
      <c r="M192" s="68">
        <v>618943000</v>
      </c>
      <c r="N192" s="68">
        <v>526079167</v>
      </c>
      <c r="O192" s="68">
        <v>33411137</v>
      </c>
    </row>
    <row r="193" spans="1:15" ht="14.4" customHeight="1">
      <c r="A193" s="5" t="str">
        <f t="shared" si="2"/>
        <v>2023/12/11 10:00</v>
      </c>
      <c r="B193" s="68" t="s">
        <v>999</v>
      </c>
      <c r="C193" s="68" t="s">
        <v>2697</v>
      </c>
      <c r="D193" s="68" t="s">
        <v>1017</v>
      </c>
      <c r="E193" s="68" t="s">
        <v>2698</v>
      </c>
      <c r="F193" s="68" t="s">
        <v>476</v>
      </c>
      <c r="G193" s="68" t="s">
        <v>476</v>
      </c>
      <c r="H193" s="68" t="s">
        <v>1009</v>
      </c>
      <c r="I193" s="68" t="s">
        <v>4494</v>
      </c>
      <c r="K193" s="68" t="s">
        <v>1211</v>
      </c>
      <c r="L193" s="68" t="s">
        <v>4495</v>
      </c>
      <c r="M193" s="68">
        <v>1059784000</v>
      </c>
      <c r="N193" s="68">
        <v>773049454</v>
      </c>
      <c r="O193" s="68">
        <v>56872007</v>
      </c>
    </row>
    <row r="194" spans="1:15" ht="14.4" customHeight="1">
      <c r="A194" s="5" t="str">
        <f t="shared" ref="A194:A257" si="3">MID(I194,19,16)</f>
        <v>2023/12/12 13:30</v>
      </c>
      <c r="B194" s="68" t="s">
        <v>999</v>
      </c>
      <c r="C194" s="68" t="s">
        <v>922</v>
      </c>
      <c r="D194" s="68" t="s">
        <v>1017</v>
      </c>
      <c r="E194" s="68" t="s">
        <v>923</v>
      </c>
      <c r="F194" s="68" t="s">
        <v>319</v>
      </c>
      <c r="G194" s="68" t="s">
        <v>319</v>
      </c>
      <c r="H194" s="68" t="s">
        <v>1009</v>
      </c>
      <c r="I194" s="68" t="s">
        <v>4492</v>
      </c>
      <c r="K194" s="68" t="s">
        <v>1211</v>
      </c>
      <c r="L194" s="68" t="s">
        <v>4493</v>
      </c>
      <c r="M194" s="68">
        <v>869985000</v>
      </c>
      <c r="N194" s="68">
        <v>768936626</v>
      </c>
      <c r="O194" s="68">
        <v>41661942</v>
      </c>
    </row>
    <row r="195" spans="1:15" ht="14.4" customHeight="1">
      <c r="A195" s="5" t="str">
        <f t="shared" si="3"/>
        <v>2023/12/12 13:30</v>
      </c>
      <c r="B195" s="68" t="s">
        <v>999</v>
      </c>
      <c r="C195" s="68" t="s">
        <v>920</v>
      </c>
      <c r="D195" s="68" t="s">
        <v>1017</v>
      </c>
      <c r="E195" s="68" t="s">
        <v>921</v>
      </c>
      <c r="F195" s="68" t="s">
        <v>422</v>
      </c>
      <c r="G195" s="68" t="s">
        <v>422</v>
      </c>
      <c r="H195" s="68" t="s">
        <v>1009</v>
      </c>
      <c r="I195" s="68" t="s">
        <v>4489</v>
      </c>
      <c r="K195" s="68" t="s">
        <v>1211</v>
      </c>
      <c r="L195" s="68" t="s">
        <v>4490</v>
      </c>
      <c r="M195" s="68">
        <v>1017210000</v>
      </c>
      <c r="N195" s="68">
        <v>889848071</v>
      </c>
      <c r="O195" s="68">
        <v>45802936</v>
      </c>
    </row>
    <row r="196" spans="1:15" ht="14.4" customHeight="1">
      <c r="A196" s="5" t="str">
        <f t="shared" si="3"/>
        <v>2023/12/12 13:30</v>
      </c>
      <c r="B196" s="68" t="s">
        <v>999</v>
      </c>
      <c r="C196" s="68" t="s">
        <v>918</v>
      </c>
      <c r="D196" s="68" t="s">
        <v>1017</v>
      </c>
      <c r="E196" s="68" t="s">
        <v>919</v>
      </c>
      <c r="F196" s="68" t="s">
        <v>422</v>
      </c>
      <c r="G196" s="68" t="s">
        <v>422</v>
      </c>
      <c r="H196" s="68" t="s">
        <v>1009</v>
      </c>
      <c r="I196" s="68" t="s">
        <v>4487</v>
      </c>
      <c r="K196" s="68" t="s">
        <v>1211</v>
      </c>
      <c r="L196" s="68" t="s">
        <v>4488</v>
      </c>
      <c r="M196" s="68">
        <v>1329375000</v>
      </c>
      <c r="N196" s="68">
        <v>1144196074</v>
      </c>
      <c r="O196" s="68">
        <v>64485913</v>
      </c>
    </row>
    <row r="197" spans="1:15" ht="14.4" customHeight="1">
      <c r="A197" s="5" t="str">
        <f t="shared" si="3"/>
        <v>2023/12/12 13:30</v>
      </c>
      <c r="B197" s="68" t="s">
        <v>999</v>
      </c>
      <c r="C197" s="68" t="s">
        <v>915</v>
      </c>
      <c r="D197" s="68" t="s">
        <v>1017</v>
      </c>
      <c r="E197" s="68" t="s">
        <v>916</v>
      </c>
      <c r="F197" s="68" t="s">
        <v>917</v>
      </c>
      <c r="G197" s="68" t="s">
        <v>917</v>
      </c>
      <c r="H197" s="68" t="s">
        <v>1009</v>
      </c>
      <c r="I197" s="68" t="s">
        <v>4485</v>
      </c>
      <c r="K197" s="68" t="s">
        <v>1211</v>
      </c>
      <c r="L197" s="68" t="s">
        <v>4486</v>
      </c>
      <c r="M197" s="68">
        <v>1462340000</v>
      </c>
      <c r="N197" s="68">
        <v>1182930066</v>
      </c>
      <c r="O197" s="68">
        <v>46411262</v>
      </c>
    </row>
    <row r="198" spans="1:15" ht="14.4" customHeight="1">
      <c r="A198" s="5" t="str">
        <f t="shared" si="3"/>
        <v>2023/12/14 10:00</v>
      </c>
      <c r="B198" s="68" t="s">
        <v>999</v>
      </c>
      <c r="C198" s="68" t="s">
        <v>1185</v>
      </c>
      <c r="D198" s="68" t="s">
        <v>1001</v>
      </c>
      <c r="E198" s="68" t="s">
        <v>1186</v>
      </c>
      <c r="F198" s="68" t="s">
        <v>341</v>
      </c>
      <c r="G198" s="68" t="s">
        <v>341</v>
      </c>
      <c r="H198" s="68" t="s">
        <v>1009</v>
      </c>
      <c r="I198" s="68" t="s">
        <v>1187</v>
      </c>
      <c r="K198" s="68" t="s">
        <v>1211</v>
      </c>
      <c r="L198" s="68" t="s">
        <v>1188</v>
      </c>
      <c r="M198" s="68">
        <v>612198000</v>
      </c>
      <c r="N198" s="68">
        <v>508357801</v>
      </c>
      <c r="O198" s="68">
        <v>32064345</v>
      </c>
    </row>
    <row r="199" spans="1:15" ht="14.4" customHeight="1">
      <c r="A199" s="5" t="str">
        <f t="shared" si="3"/>
        <v>2023/12/12 13:30</v>
      </c>
      <c r="B199" s="68" t="s">
        <v>999</v>
      </c>
      <c r="C199" s="68" t="s">
        <v>1245</v>
      </c>
      <c r="D199" s="68" t="s">
        <v>1017</v>
      </c>
      <c r="E199" s="68" t="s">
        <v>914</v>
      </c>
      <c r="F199" s="68" t="s">
        <v>341</v>
      </c>
      <c r="G199" s="68" t="s">
        <v>341</v>
      </c>
      <c r="H199" s="68" t="s">
        <v>1009</v>
      </c>
      <c r="I199" s="68" t="s">
        <v>4482</v>
      </c>
      <c r="K199" s="68" t="s">
        <v>1211</v>
      </c>
      <c r="L199" s="68" t="s">
        <v>4483</v>
      </c>
      <c r="M199" s="68">
        <v>1338254000</v>
      </c>
      <c r="N199" s="68">
        <v>1161217789</v>
      </c>
      <c r="O199" s="68">
        <v>63477172</v>
      </c>
    </row>
    <row r="200" spans="1:15" ht="14.4" customHeight="1">
      <c r="A200" s="5" t="str">
        <f t="shared" si="3"/>
        <v>2023/12/13 15:00</v>
      </c>
      <c r="B200" s="68" t="s">
        <v>999</v>
      </c>
      <c r="C200" s="68" t="s">
        <v>4479</v>
      </c>
      <c r="D200" s="68" t="s">
        <v>4417</v>
      </c>
      <c r="E200" s="68" t="s">
        <v>4421</v>
      </c>
      <c r="F200" s="68" t="s">
        <v>4422</v>
      </c>
      <c r="G200" s="68" t="s">
        <v>4422</v>
      </c>
      <c r="H200" s="68" t="s">
        <v>1009</v>
      </c>
      <c r="I200" s="68" t="s">
        <v>4480</v>
      </c>
      <c r="L200" s="68" t="s">
        <v>4481</v>
      </c>
    </row>
    <row r="201" spans="1:15" ht="14.4" customHeight="1">
      <c r="A201" s="5" t="str">
        <f t="shared" si="3"/>
        <v>2023/12/13 10:00</v>
      </c>
      <c r="B201" s="68" t="s">
        <v>999</v>
      </c>
      <c r="C201" s="68" t="s">
        <v>970</v>
      </c>
      <c r="D201" s="68" t="s">
        <v>1017</v>
      </c>
      <c r="E201" s="68" t="s">
        <v>971</v>
      </c>
      <c r="F201" s="68" t="s">
        <v>481</v>
      </c>
      <c r="G201" s="68" t="s">
        <v>481</v>
      </c>
      <c r="H201" s="68" t="s">
        <v>1009</v>
      </c>
      <c r="I201" s="68" t="s">
        <v>4477</v>
      </c>
      <c r="K201" s="68" t="s">
        <v>1211</v>
      </c>
      <c r="L201" s="68" t="s">
        <v>4478</v>
      </c>
      <c r="M201" s="68">
        <v>1224466000</v>
      </c>
      <c r="N201" s="68">
        <v>1076987020</v>
      </c>
      <c r="O201" s="68">
        <v>49958771</v>
      </c>
    </row>
    <row r="202" spans="1:15" ht="14.4" customHeight="1">
      <c r="A202" s="5" t="str">
        <f t="shared" si="3"/>
        <v>2023/12/13 10:00</v>
      </c>
      <c r="B202" s="68" t="s">
        <v>999</v>
      </c>
      <c r="C202" s="68" t="s">
        <v>968</v>
      </c>
      <c r="D202" s="68" t="s">
        <v>1017</v>
      </c>
      <c r="E202" s="68" t="s">
        <v>969</v>
      </c>
      <c r="F202" s="68" t="s">
        <v>481</v>
      </c>
      <c r="G202" s="68" t="s">
        <v>481</v>
      </c>
      <c r="H202" s="68" t="s">
        <v>1009</v>
      </c>
      <c r="I202" s="68" t="s">
        <v>4475</v>
      </c>
      <c r="K202" s="68" t="s">
        <v>1211</v>
      </c>
      <c r="L202" s="68" t="s">
        <v>4476</v>
      </c>
      <c r="M202" s="68">
        <v>853264000</v>
      </c>
      <c r="N202" s="68">
        <v>728141180</v>
      </c>
      <c r="O202" s="68">
        <v>44332577</v>
      </c>
    </row>
    <row r="203" spans="1:15" ht="14.4" customHeight="1">
      <c r="A203" s="5" t="str">
        <f t="shared" si="3"/>
        <v>2023/12/12 13:30</v>
      </c>
      <c r="B203" s="68" t="s">
        <v>999</v>
      </c>
      <c r="C203" s="68" t="s">
        <v>1251</v>
      </c>
      <c r="D203" s="68" t="s">
        <v>1017</v>
      </c>
      <c r="E203" s="68" t="s">
        <v>913</v>
      </c>
      <c r="F203" s="68" t="s">
        <v>379</v>
      </c>
      <c r="G203" s="68" t="s">
        <v>379</v>
      </c>
      <c r="H203" s="68" t="s">
        <v>1009</v>
      </c>
      <c r="I203" s="68" t="s">
        <v>4473</v>
      </c>
      <c r="K203" s="68" t="s">
        <v>1211</v>
      </c>
      <c r="L203" s="68" t="s">
        <v>4474</v>
      </c>
      <c r="M203" s="68">
        <v>722290000</v>
      </c>
      <c r="N203" s="68">
        <v>612897041</v>
      </c>
      <c r="O203" s="68">
        <v>42748202</v>
      </c>
    </row>
    <row r="204" spans="1:15" ht="14.4" customHeight="1">
      <c r="A204" s="5" t="str">
        <f t="shared" si="3"/>
        <v>2023/12/12 13:30</v>
      </c>
      <c r="B204" s="68" t="s">
        <v>999</v>
      </c>
      <c r="C204" s="68" t="s">
        <v>1253</v>
      </c>
      <c r="D204" s="68" t="s">
        <v>1017</v>
      </c>
      <c r="E204" s="68" t="s">
        <v>912</v>
      </c>
      <c r="F204" s="68" t="s">
        <v>414</v>
      </c>
      <c r="G204" s="68" t="s">
        <v>414</v>
      </c>
      <c r="H204" s="68" t="s">
        <v>1009</v>
      </c>
      <c r="I204" s="68" t="s">
        <v>4471</v>
      </c>
      <c r="K204" s="68" t="s">
        <v>1211</v>
      </c>
      <c r="L204" s="68" t="s">
        <v>4472</v>
      </c>
      <c r="M204" s="68">
        <v>999380000</v>
      </c>
      <c r="N204" s="68">
        <v>867257314</v>
      </c>
      <c r="O204" s="68">
        <v>57478826</v>
      </c>
    </row>
    <row r="205" spans="1:15" ht="14.4" customHeight="1">
      <c r="A205" s="5" t="str">
        <f t="shared" si="3"/>
        <v>2023/12/14 10:00</v>
      </c>
      <c r="B205" s="68" t="s">
        <v>999</v>
      </c>
      <c r="C205" s="68" t="s">
        <v>1181</v>
      </c>
      <c r="D205" s="68" t="s">
        <v>1001</v>
      </c>
      <c r="E205" s="68" t="s">
        <v>1182</v>
      </c>
      <c r="F205" s="68" t="s">
        <v>440</v>
      </c>
      <c r="G205" s="68" t="s">
        <v>440</v>
      </c>
      <c r="H205" s="68" t="s">
        <v>1009</v>
      </c>
      <c r="I205" s="68" t="s">
        <v>1183</v>
      </c>
      <c r="K205" s="68" t="s">
        <v>1211</v>
      </c>
      <c r="L205" s="68" t="s">
        <v>1184</v>
      </c>
      <c r="M205" s="68">
        <v>718801000</v>
      </c>
      <c r="N205" s="68">
        <v>620510908</v>
      </c>
      <c r="O205" s="68">
        <v>38869790</v>
      </c>
    </row>
    <row r="206" spans="1:15" ht="14.4" customHeight="1">
      <c r="A206" s="5" t="str">
        <f t="shared" si="3"/>
        <v>2023/12/12 13:30</v>
      </c>
      <c r="B206" s="68" t="s">
        <v>999</v>
      </c>
      <c r="C206" s="68" t="s">
        <v>2672</v>
      </c>
      <c r="D206" s="68" t="s">
        <v>1017</v>
      </c>
      <c r="E206" s="68" t="s">
        <v>911</v>
      </c>
      <c r="F206" s="68" t="s">
        <v>345</v>
      </c>
      <c r="G206" s="68" t="s">
        <v>345</v>
      </c>
      <c r="H206" s="68" t="s">
        <v>1009</v>
      </c>
      <c r="I206" s="68" t="s">
        <v>4469</v>
      </c>
      <c r="K206" s="68" t="s">
        <v>1211</v>
      </c>
      <c r="L206" s="68" t="s">
        <v>4470</v>
      </c>
      <c r="M206" s="68">
        <v>875957000</v>
      </c>
      <c r="N206" s="68">
        <v>743477485</v>
      </c>
      <c r="O206" s="68">
        <v>48525722</v>
      </c>
    </row>
    <row r="207" spans="1:15" ht="14.4" customHeight="1">
      <c r="A207" s="5" t="str">
        <f t="shared" si="3"/>
        <v>2023/12/12 13:30</v>
      </c>
      <c r="B207" s="68" t="s">
        <v>999</v>
      </c>
      <c r="C207" s="68" t="s">
        <v>2674</v>
      </c>
      <c r="D207" s="68" t="s">
        <v>1017</v>
      </c>
      <c r="E207" s="68" t="s">
        <v>910</v>
      </c>
      <c r="F207" s="68" t="s">
        <v>364</v>
      </c>
      <c r="G207" s="68" t="s">
        <v>364</v>
      </c>
      <c r="H207" s="68" t="s">
        <v>1003</v>
      </c>
      <c r="I207" s="68" t="s">
        <v>4466</v>
      </c>
      <c r="K207" s="68" t="s">
        <v>1211</v>
      </c>
      <c r="L207" s="68" t="s">
        <v>4467</v>
      </c>
      <c r="M207" s="68">
        <v>637355000</v>
      </c>
      <c r="N207" s="68">
        <v>553733883</v>
      </c>
      <c r="O207" s="68">
        <v>37342378</v>
      </c>
    </row>
    <row r="208" spans="1:15" ht="14.4" customHeight="1">
      <c r="A208" s="5" t="str">
        <f t="shared" si="3"/>
        <v>2023/12/13 10:00</v>
      </c>
      <c r="B208" s="68" t="s">
        <v>999</v>
      </c>
      <c r="C208" s="68" t="s">
        <v>965</v>
      </c>
      <c r="D208" s="68" t="s">
        <v>1023</v>
      </c>
      <c r="E208" s="68" t="s">
        <v>966</v>
      </c>
      <c r="F208" s="68" t="s">
        <v>967</v>
      </c>
      <c r="G208" s="68" t="s">
        <v>967</v>
      </c>
      <c r="H208" s="68" t="s">
        <v>1009</v>
      </c>
      <c r="I208" s="68" t="s">
        <v>4464</v>
      </c>
      <c r="K208" s="68" t="s">
        <v>1211</v>
      </c>
      <c r="L208" s="68" t="s">
        <v>4465</v>
      </c>
      <c r="M208" s="68">
        <v>569890000</v>
      </c>
      <c r="N208" s="68">
        <v>489529210</v>
      </c>
      <c r="O208" s="68">
        <v>26280445</v>
      </c>
    </row>
    <row r="209" spans="1:15" ht="14.4" customHeight="1">
      <c r="A209" s="5" t="str">
        <f t="shared" si="3"/>
        <v>2023/12/14 14:00</v>
      </c>
      <c r="B209" s="68" t="s">
        <v>999</v>
      </c>
      <c r="C209" s="68" t="s">
        <v>1177</v>
      </c>
      <c r="D209" s="68" t="s">
        <v>1001</v>
      </c>
      <c r="E209" s="68" t="s">
        <v>1178</v>
      </c>
      <c r="F209" s="68" t="s">
        <v>519</v>
      </c>
      <c r="G209" s="68" t="s">
        <v>519</v>
      </c>
      <c r="H209" s="68" t="s">
        <v>1009</v>
      </c>
      <c r="I209" s="68" t="s">
        <v>1179</v>
      </c>
      <c r="K209" s="68" t="s">
        <v>1005</v>
      </c>
      <c r="L209" s="68" t="s">
        <v>1180</v>
      </c>
      <c r="M209" s="68">
        <v>1543729000</v>
      </c>
      <c r="N209" s="68">
        <v>1334620420</v>
      </c>
      <c r="O209" s="68">
        <v>63233348</v>
      </c>
    </row>
    <row r="210" spans="1:15" ht="14.4" customHeight="1">
      <c r="A210" s="5" t="str">
        <f t="shared" si="3"/>
        <v>2023/12/15 10:00</v>
      </c>
      <c r="B210" s="68" t="s">
        <v>999</v>
      </c>
      <c r="C210" s="68" t="s">
        <v>1173</v>
      </c>
      <c r="D210" s="68" t="s">
        <v>1001</v>
      </c>
      <c r="E210" s="68" t="s">
        <v>1174</v>
      </c>
      <c r="F210" s="68" t="s">
        <v>341</v>
      </c>
      <c r="G210" s="68" t="s">
        <v>341</v>
      </c>
      <c r="H210" s="68" t="s">
        <v>1009</v>
      </c>
      <c r="I210" s="68" t="s">
        <v>1175</v>
      </c>
      <c r="K210" s="68" t="s">
        <v>1005</v>
      </c>
      <c r="L210" s="68" t="s">
        <v>1176</v>
      </c>
      <c r="M210" s="68">
        <v>813329000</v>
      </c>
      <c r="N210" s="68">
        <v>694424425</v>
      </c>
      <c r="O210" s="68">
        <v>46252035</v>
      </c>
    </row>
    <row r="211" spans="1:15" ht="14.4" customHeight="1">
      <c r="A211" s="5" t="str">
        <f t="shared" si="3"/>
        <v>2023/12/13 10:00</v>
      </c>
      <c r="B211" s="68" t="s">
        <v>999</v>
      </c>
      <c r="C211" s="68" t="s">
        <v>963</v>
      </c>
      <c r="D211" s="68" t="s">
        <v>1017</v>
      </c>
      <c r="E211" s="68" t="s">
        <v>964</v>
      </c>
      <c r="F211" s="68" t="s">
        <v>341</v>
      </c>
      <c r="G211" s="68" t="s">
        <v>341</v>
      </c>
      <c r="H211" s="68" t="s">
        <v>1009</v>
      </c>
      <c r="I211" s="68" t="s">
        <v>4462</v>
      </c>
      <c r="K211" s="68" t="s">
        <v>1211</v>
      </c>
      <c r="L211" s="68" t="s">
        <v>4463</v>
      </c>
      <c r="M211" s="68">
        <v>568571000</v>
      </c>
      <c r="N211" s="68">
        <v>495677449</v>
      </c>
      <c r="O211" s="68">
        <v>25178646</v>
      </c>
    </row>
    <row r="212" spans="1:15" ht="14.4" customHeight="1">
      <c r="A212" s="5" t="str">
        <f t="shared" si="3"/>
        <v>2023/12/13 10:00</v>
      </c>
      <c r="B212" s="68" t="s">
        <v>999</v>
      </c>
      <c r="C212" s="68" t="s">
        <v>961</v>
      </c>
      <c r="D212" s="68" t="s">
        <v>1017</v>
      </c>
      <c r="E212" s="68" t="s">
        <v>962</v>
      </c>
      <c r="F212" s="68" t="s">
        <v>341</v>
      </c>
      <c r="G212" s="68" t="s">
        <v>341</v>
      </c>
      <c r="H212" s="68" t="s">
        <v>1009</v>
      </c>
      <c r="I212" s="68" t="s">
        <v>4460</v>
      </c>
      <c r="K212" s="68" t="s">
        <v>1211</v>
      </c>
      <c r="L212" s="68" t="s">
        <v>4461</v>
      </c>
      <c r="M212" s="68">
        <v>722111000</v>
      </c>
      <c r="N212" s="68">
        <v>605618679</v>
      </c>
      <c r="O212" s="68">
        <v>35361274</v>
      </c>
    </row>
    <row r="213" spans="1:15" ht="14.4" customHeight="1">
      <c r="A213" s="5" t="str">
        <f t="shared" si="3"/>
        <v>2023/12/13 10:00</v>
      </c>
      <c r="B213" s="68" t="s">
        <v>999</v>
      </c>
      <c r="C213" s="68" t="s">
        <v>959</v>
      </c>
      <c r="D213" s="68" t="s">
        <v>1017</v>
      </c>
      <c r="E213" s="68" t="s">
        <v>960</v>
      </c>
      <c r="F213" s="68" t="s">
        <v>414</v>
      </c>
      <c r="G213" s="68" t="s">
        <v>414</v>
      </c>
      <c r="H213" s="68" t="s">
        <v>1009</v>
      </c>
      <c r="I213" s="68" t="s">
        <v>4458</v>
      </c>
      <c r="K213" s="68" t="s">
        <v>1211</v>
      </c>
      <c r="L213" s="68" t="s">
        <v>4459</v>
      </c>
      <c r="M213" s="68">
        <v>733460000</v>
      </c>
      <c r="N213" s="68">
        <v>624088146</v>
      </c>
      <c r="O213" s="68">
        <v>37246194</v>
      </c>
    </row>
    <row r="214" spans="1:15" ht="14.4" customHeight="1">
      <c r="A214" s="5" t="str">
        <f t="shared" si="3"/>
        <v>2023/12/14 10:00</v>
      </c>
      <c r="B214" s="68" t="s">
        <v>999</v>
      </c>
      <c r="C214" s="68" t="s">
        <v>1168</v>
      </c>
      <c r="D214" s="68" t="s">
        <v>1017</v>
      </c>
      <c r="E214" s="68" t="s">
        <v>1169</v>
      </c>
      <c r="F214" s="68" t="s">
        <v>1170</v>
      </c>
      <c r="G214" s="68" t="s">
        <v>1170</v>
      </c>
      <c r="H214" s="68" t="s">
        <v>1003</v>
      </c>
      <c r="I214" s="68" t="s">
        <v>1171</v>
      </c>
      <c r="K214" s="68" t="s">
        <v>1211</v>
      </c>
      <c r="L214" s="68" t="s">
        <v>1172</v>
      </c>
      <c r="M214" s="68">
        <v>1688100000</v>
      </c>
      <c r="N214" s="68">
        <v>1453712860</v>
      </c>
      <c r="O214" s="68">
        <v>81617658</v>
      </c>
    </row>
    <row r="215" spans="1:15" ht="14.4" customHeight="1">
      <c r="A215" s="5" t="str">
        <f t="shared" si="3"/>
        <v>2023/12/13 10:00</v>
      </c>
      <c r="B215" s="68" t="s">
        <v>999</v>
      </c>
      <c r="C215" s="68" t="s">
        <v>957</v>
      </c>
      <c r="D215" s="68" t="s">
        <v>1017</v>
      </c>
      <c r="E215" s="68" t="s">
        <v>958</v>
      </c>
      <c r="F215" s="68" t="s">
        <v>479</v>
      </c>
      <c r="G215" s="68" t="s">
        <v>479</v>
      </c>
      <c r="H215" s="68" t="s">
        <v>1009</v>
      </c>
      <c r="I215" s="68" t="s">
        <v>4456</v>
      </c>
      <c r="K215" s="68" t="s">
        <v>1211</v>
      </c>
      <c r="L215" s="68" t="s">
        <v>4457</v>
      </c>
      <c r="M215" s="68">
        <v>615791000</v>
      </c>
      <c r="N215" s="68">
        <v>510108469</v>
      </c>
      <c r="O215" s="68">
        <v>41989313</v>
      </c>
    </row>
    <row r="216" spans="1:15" ht="14.4" customHeight="1">
      <c r="A216" s="5" t="str">
        <f t="shared" si="3"/>
        <v>2023/12/13 10:00</v>
      </c>
      <c r="B216" s="68" t="s">
        <v>999</v>
      </c>
      <c r="C216" s="68" t="s">
        <v>955</v>
      </c>
      <c r="D216" s="68" t="s">
        <v>1017</v>
      </c>
      <c r="E216" s="68" t="s">
        <v>956</v>
      </c>
      <c r="F216" s="68" t="s">
        <v>345</v>
      </c>
      <c r="G216" s="68" t="s">
        <v>345</v>
      </c>
      <c r="H216" s="68" t="s">
        <v>1009</v>
      </c>
      <c r="I216" s="68" t="s">
        <v>4454</v>
      </c>
      <c r="K216" s="68" t="s">
        <v>1211</v>
      </c>
      <c r="L216" s="68" t="s">
        <v>4455</v>
      </c>
      <c r="M216" s="68">
        <v>802796000</v>
      </c>
      <c r="N216" s="68">
        <v>695813101</v>
      </c>
      <c r="O216" s="68">
        <v>44666628</v>
      </c>
    </row>
    <row r="217" spans="1:15" ht="14.4" customHeight="1">
      <c r="A217" s="5" t="str">
        <f t="shared" si="3"/>
        <v>2023/12/13 10:00</v>
      </c>
      <c r="B217" s="68" t="s">
        <v>999</v>
      </c>
      <c r="C217" s="68" t="s">
        <v>953</v>
      </c>
      <c r="D217" s="68" t="s">
        <v>1017</v>
      </c>
      <c r="E217" s="68" t="s">
        <v>954</v>
      </c>
      <c r="F217" s="68" t="s">
        <v>345</v>
      </c>
      <c r="G217" s="68" t="s">
        <v>345</v>
      </c>
      <c r="H217" s="68" t="s">
        <v>1009</v>
      </c>
      <c r="I217" s="68" t="s">
        <v>4452</v>
      </c>
      <c r="K217" s="68" t="s">
        <v>1211</v>
      </c>
      <c r="L217" s="68" t="s">
        <v>4453</v>
      </c>
      <c r="M217" s="68">
        <v>1337769000</v>
      </c>
      <c r="N217" s="68">
        <v>1153684083</v>
      </c>
      <c r="O217" s="68">
        <v>57056964</v>
      </c>
    </row>
    <row r="218" spans="1:15" ht="14.4" customHeight="1">
      <c r="A218" s="5" t="str">
        <f t="shared" si="3"/>
        <v>2023/12/13 10:00</v>
      </c>
      <c r="B218" s="68" t="s">
        <v>999</v>
      </c>
      <c r="C218" s="68" t="s">
        <v>951</v>
      </c>
      <c r="D218" s="68" t="s">
        <v>1017</v>
      </c>
      <c r="E218" s="68" t="s">
        <v>952</v>
      </c>
      <c r="F218" s="68" t="s">
        <v>379</v>
      </c>
      <c r="G218" s="68" t="s">
        <v>379</v>
      </c>
      <c r="H218" s="68" t="s">
        <v>1009</v>
      </c>
      <c r="I218" s="68" t="s">
        <v>4450</v>
      </c>
      <c r="K218" s="68" t="s">
        <v>1211</v>
      </c>
      <c r="L218" s="68" t="s">
        <v>4451</v>
      </c>
      <c r="M218" s="68">
        <v>1233254000</v>
      </c>
      <c r="N218" s="68">
        <v>1061679948</v>
      </c>
      <c r="O218" s="68">
        <v>55543370</v>
      </c>
    </row>
    <row r="219" spans="1:15" ht="14.4" customHeight="1">
      <c r="A219" s="5" t="str">
        <f t="shared" si="3"/>
        <v>2023/12/13 10:00</v>
      </c>
      <c r="B219" s="68" t="s">
        <v>999</v>
      </c>
      <c r="C219" s="68" t="s">
        <v>949</v>
      </c>
      <c r="D219" s="68" t="s">
        <v>1017</v>
      </c>
      <c r="E219" s="68" t="s">
        <v>950</v>
      </c>
      <c r="F219" s="68" t="s">
        <v>550</v>
      </c>
      <c r="G219" s="68" t="s">
        <v>550</v>
      </c>
      <c r="H219" s="68" t="s">
        <v>1009</v>
      </c>
      <c r="I219" s="68" t="s">
        <v>4448</v>
      </c>
      <c r="K219" s="68" t="s">
        <v>1211</v>
      </c>
      <c r="L219" s="68" t="s">
        <v>4449</v>
      </c>
      <c r="M219" s="68">
        <v>1066976000</v>
      </c>
      <c r="N219" s="68">
        <v>922697158</v>
      </c>
      <c r="O219" s="68">
        <v>53001048</v>
      </c>
    </row>
    <row r="220" spans="1:15" ht="14.4" customHeight="1">
      <c r="A220" s="5" t="str">
        <f t="shared" si="3"/>
        <v>2023/12/13 10:00</v>
      </c>
      <c r="B220" s="68" t="s">
        <v>999</v>
      </c>
      <c r="C220" s="68" t="s">
        <v>947</v>
      </c>
      <c r="D220" s="68" t="s">
        <v>1017</v>
      </c>
      <c r="E220" s="68" t="s">
        <v>948</v>
      </c>
      <c r="F220" s="68" t="s">
        <v>379</v>
      </c>
      <c r="G220" s="68" t="s">
        <v>379</v>
      </c>
      <c r="H220" s="68" t="s">
        <v>1009</v>
      </c>
      <c r="I220" s="68" t="s">
        <v>4446</v>
      </c>
      <c r="K220" s="68" t="s">
        <v>1211</v>
      </c>
      <c r="L220" s="68" t="s">
        <v>4447</v>
      </c>
      <c r="M220" s="68">
        <v>995753000</v>
      </c>
      <c r="N220" s="68">
        <v>882126004</v>
      </c>
      <c r="O220" s="68">
        <v>41741620</v>
      </c>
    </row>
    <row r="221" spans="1:15" ht="14.4" customHeight="1">
      <c r="A221" s="5" t="str">
        <f t="shared" si="3"/>
        <v>2023/12/13 10:00</v>
      </c>
      <c r="B221" s="68" t="s">
        <v>999</v>
      </c>
      <c r="C221" s="68" t="s">
        <v>945</v>
      </c>
      <c r="D221" s="68" t="s">
        <v>1017</v>
      </c>
      <c r="E221" s="68" t="s">
        <v>946</v>
      </c>
      <c r="F221" s="68" t="s">
        <v>345</v>
      </c>
      <c r="G221" s="68" t="s">
        <v>345</v>
      </c>
      <c r="H221" s="68" t="s">
        <v>1009</v>
      </c>
      <c r="I221" s="68" t="s">
        <v>4442</v>
      </c>
      <c r="K221" s="68" t="s">
        <v>1211</v>
      </c>
      <c r="L221" s="68" t="s">
        <v>4443</v>
      </c>
      <c r="M221" s="68">
        <v>1454266000</v>
      </c>
      <c r="N221" s="68">
        <v>1282389150</v>
      </c>
      <c r="O221" s="68">
        <v>50056676</v>
      </c>
    </row>
    <row r="222" spans="1:15" ht="14.4" customHeight="1">
      <c r="A222" s="5" t="str">
        <f t="shared" si="3"/>
        <v>2023/12/15 10:00</v>
      </c>
      <c r="B222" s="68" t="s">
        <v>999</v>
      </c>
      <c r="C222" s="68" t="s">
        <v>1163</v>
      </c>
      <c r="D222" s="68" t="s">
        <v>1017</v>
      </c>
      <c r="E222" s="68" t="s">
        <v>1164</v>
      </c>
      <c r="F222" s="68" t="s">
        <v>1165</v>
      </c>
      <c r="G222" s="68" t="s">
        <v>1165</v>
      </c>
      <c r="H222" s="68" t="s">
        <v>1009</v>
      </c>
      <c r="I222" s="68" t="s">
        <v>1166</v>
      </c>
      <c r="K222" s="68" t="s">
        <v>1005</v>
      </c>
      <c r="L222" s="68" t="s">
        <v>1167</v>
      </c>
      <c r="M222" s="68">
        <v>741796000</v>
      </c>
      <c r="N222" s="68">
        <v>581110052</v>
      </c>
      <c r="O222" s="68">
        <v>35942560</v>
      </c>
    </row>
    <row r="223" spans="1:15" ht="14.4" customHeight="1">
      <c r="A223" s="5" t="str">
        <f t="shared" si="3"/>
        <v>2023/12/18 10:00</v>
      </c>
      <c r="B223" s="68" t="s">
        <v>999</v>
      </c>
      <c r="C223" s="68" t="s">
        <v>1158</v>
      </c>
      <c r="D223" s="68" t="s">
        <v>1017</v>
      </c>
      <c r="E223" s="68" t="s">
        <v>1159</v>
      </c>
      <c r="F223" s="68" t="s">
        <v>1160</v>
      </c>
      <c r="G223" s="68" t="s">
        <v>1160</v>
      </c>
      <c r="H223" s="68" t="s">
        <v>1009</v>
      </c>
      <c r="I223" s="68" t="s">
        <v>1161</v>
      </c>
      <c r="K223" s="68" t="s">
        <v>1005</v>
      </c>
      <c r="L223" s="68" t="s">
        <v>1162</v>
      </c>
      <c r="M223" s="68">
        <v>1434022000</v>
      </c>
      <c r="N223" s="68">
        <v>1151299409</v>
      </c>
      <c r="O223" s="68">
        <v>55466467</v>
      </c>
    </row>
    <row r="224" spans="1:15" ht="14.4" customHeight="1">
      <c r="A224" s="5" t="str">
        <f t="shared" si="3"/>
        <v>2023/12/14 10:00</v>
      </c>
      <c r="B224" s="68" t="s">
        <v>999</v>
      </c>
      <c r="C224" s="68" t="s">
        <v>1154</v>
      </c>
      <c r="D224" s="68" t="s">
        <v>1017</v>
      </c>
      <c r="E224" s="68" t="s">
        <v>1155</v>
      </c>
      <c r="F224" s="68" t="s">
        <v>414</v>
      </c>
      <c r="G224" s="68" t="s">
        <v>414</v>
      </c>
      <c r="H224" s="68" t="s">
        <v>1009</v>
      </c>
      <c r="I224" s="68" t="s">
        <v>1156</v>
      </c>
      <c r="K224" s="68" t="s">
        <v>1211</v>
      </c>
      <c r="L224" s="68" t="s">
        <v>1157</v>
      </c>
      <c r="M224" s="68">
        <v>998760000</v>
      </c>
      <c r="N224" s="68">
        <v>870927044</v>
      </c>
      <c r="O224" s="68">
        <v>45513900</v>
      </c>
    </row>
    <row r="225" spans="1:15" ht="14.4" customHeight="1">
      <c r="A225" s="5" t="str">
        <f t="shared" si="3"/>
        <v>2023/12/18 10:00</v>
      </c>
      <c r="B225" s="68" t="s">
        <v>999</v>
      </c>
      <c r="C225" s="68" t="s">
        <v>1150</v>
      </c>
      <c r="D225" s="68" t="s">
        <v>1001</v>
      </c>
      <c r="E225" s="68" t="s">
        <v>1151</v>
      </c>
      <c r="F225" s="68" t="s">
        <v>341</v>
      </c>
      <c r="G225" s="68" t="s">
        <v>341</v>
      </c>
      <c r="H225" s="68" t="s">
        <v>1009</v>
      </c>
      <c r="I225" s="68" t="s">
        <v>1152</v>
      </c>
      <c r="K225" s="68" t="s">
        <v>1005</v>
      </c>
      <c r="L225" s="68" t="s">
        <v>1153</v>
      </c>
      <c r="M225" s="68">
        <v>636504000</v>
      </c>
      <c r="N225" s="68">
        <v>540057331</v>
      </c>
      <c r="O225" s="68">
        <v>27976362</v>
      </c>
    </row>
    <row r="226" spans="1:15" ht="14.4" customHeight="1">
      <c r="A226" s="5" t="str">
        <f t="shared" si="3"/>
        <v>2023/12/14 14:00</v>
      </c>
      <c r="B226" s="68" t="s">
        <v>999</v>
      </c>
      <c r="C226" s="68" t="s">
        <v>1146</v>
      </c>
      <c r="D226" s="68" t="s">
        <v>1017</v>
      </c>
      <c r="E226" s="68" t="s">
        <v>1147</v>
      </c>
      <c r="F226" s="68" t="s">
        <v>353</v>
      </c>
      <c r="G226" s="68" t="s">
        <v>353</v>
      </c>
      <c r="H226" s="68" t="s">
        <v>1009</v>
      </c>
      <c r="I226" s="68" t="s">
        <v>1148</v>
      </c>
      <c r="J226" s="68" t="s">
        <v>1211</v>
      </c>
      <c r="K226" s="68" t="s">
        <v>1005</v>
      </c>
      <c r="L226" s="68" t="s">
        <v>1149</v>
      </c>
      <c r="M226" s="68">
        <v>1830181000</v>
      </c>
      <c r="N226" s="68">
        <v>1549406018</v>
      </c>
      <c r="O226" s="68">
        <v>81128136</v>
      </c>
    </row>
    <row r="227" spans="1:15" ht="14.4" customHeight="1">
      <c r="A227" s="5" t="str">
        <f t="shared" si="3"/>
        <v>2023/12/14 10:00</v>
      </c>
      <c r="B227" s="68" t="s">
        <v>999</v>
      </c>
      <c r="C227" s="68" t="s">
        <v>1142</v>
      </c>
      <c r="D227" s="68" t="s">
        <v>1017</v>
      </c>
      <c r="E227" s="68" t="s">
        <v>1143</v>
      </c>
      <c r="F227" s="68" t="s">
        <v>414</v>
      </c>
      <c r="G227" s="68" t="s">
        <v>414</v>
      </c>
      <c r="H227" s="68" t="s">
        <v>1009</v>
      </c>
      <c r="I227" s="68" t="s">
        <v>1144</v>
      </c>
      <c r="K227" s="68" t="s">
        <v>1211</v>
      </c>
      <c r="L227" s="68" t="s">
        <v>1145</v>
      </c>
      <c r="M227" s="68">
        <v>1249300000</v>
      </c>
      <c r="N227" s="68">
        <v>1074925142</v>
      </c>
      <c r="O227" s="68">
        <v>65301399</v>
      </c>
    </row>
    <row r="228" spans="1:15" ht="14.4" customHeight="1">
      <c r="A228" s="5" t="str">
        <f t="shared" si="3"/>
        <v>2023/12/14 10:00</v>
      </c>
      <c r="B228" s="68" t="s">
        <v>999</v>
      </c>
      <c r="C228" s="68" t="s">
        <v>1138</v>
      </c>
      <c r="D228" s="68" t="s">
        <v>1017</v>
      </c>
      <c r="E228" s="68" t="s">
        <v>1139</v>
      </c>
      <c r="F228" s="68" t="s">
        <v>481</v>
      </c>
      <c r="G228" s="68" t="s">
        <v>481</v>
      </c>
      <c r="H228" s="68" t="s">
        <v>1009</v>
      </c>
      <c r="I228" s="68" t="s">
        <v>1140</v>
      </c>
      <c r="K228" s="68" t="s">
        <v>1211</v>
      </c>
      <c r="L228" s="68" t="s">
        <v>1141</v>
      </c>
      <c r="M228" s="68">
        <v>1797064000</v>
      </c>
      <c r="N228" s="68">
        <v>1594740770</v>
      </c>
      <c r="O228" s="68">
        <v>61956236</v>
      </c>
    </row>
    <row r="229" spans="1:15" ht="14.4" customHeight="1">
      <c r="A229" s="5" t="str">
        <f t="shared" si="3"/>
        <v>2023/12/14 10:00</v>
      </c>
      <c r="B229" s="68" t="s">
        <v>999</v>
      </c>
      <c r="C229" s="68" t="s">
        <v>1134</v>
      </c>
      <c r="D229" s="68" t="s">
        <v>1001</v>
      </c>
      <c r="E229" s="68" t="s">
        <v>1135</v>
      </c>
      <c r="F229" s="68" t="s">
        <v>440</v>
      </c>
      <c r="G229" s="68" t="s">
        <v>440</v>
      </c>
      <c r="H229" s="68" t="s">
        <v>1009</v>
      </c>
      <c r="I229" s="68" t="s">
        <v>1136</v>
      </c>
      <c r="K229" s="68" t="s">
        <v>1211</v>
      </c>
      <c r="L229" s="68" t="s">
        <v>1137</v>
      </c>
      <c r="M229" s="68">
        <v>1330362000</v>
      </c>
      <c r="N229" s="68">
        <v>1159398683</v>
      </c>
      <c r="O229" s="68">
        <v>55890363</v>
      </c>
    </row>
    <row r="230" spans="1:15" ht="14.4" customHeight="1">
      <c r="A230" s="5" t="str">
        <f t="shared" si="3"/>
        <v>2023/12/15 10:00</v>
      </c>
      <c r="B230" s="68" t="s">
        <v>999</v>
      </c>
      <c r="C230" s="68" t="s">
        <v>1130</v>
      </c>
      <c r="D230" s="68" t="s">
        <v>1001</v>
      </c>
      <c r="E230" s="68" t="s">
        <v>1131</v>
      </c>
      <c r="F230" s="68" t="s">
        <v>360</v>
      </c>
      <c r="G230" s="68" t="s">
        <v>360</v>
      </c>
      <c r="H230" s="68" t="s">
        <v>1003</v>
      </c>
      <c r="I230" s="68" t="s">
        <v>1132</v>
      </c>
      <c r="K230" s="68" t="s">
        <v>1005</v>
      </c>
      <c r="L230" s="68" t="s">
        <v>1133</v>
      </c>
      <c r="M230" s="68">
        <v>1006592000</v>
      </c>
      <c r="N230" s="68">
        <v>865723597</v>
      </c>
      <c r="O230" s="68">
        <v>40956752</v>
      </c>
    </row>
    <row r="231" spans="1:15" ht="14.4" customHeight="1">
      <c r="A231" s="5" t="str">
        <f t="shared" si="3"/>
        <v>2023/12/14 10:00</v>
      </c>
      <c r="B231" s="68" t="s">
        <v>999</v>
      </c>
      <c r="C231" s="68" t="s">
        <v>1126</v>
      </c>
      <c r="D231" s="68" t="s">
        <v>1017</v>
      </c>
      <c r="E231" s="68" t="s">
        <v>1127</v>
      </c>
      <c r="F231" s="68" t="s">
        <v>479</v>
      </c>
      <c r="G231" s="68" t="s">
        <v>479</v>
      </c>
      <c r="H231" s="68" t="s">
        <v>1009</v>
      </c>
      <c r="I231" s="68" t="s">
        <v>1128</v>
      </c>
      <c r="K231" s="68" t="s">
        <v>1211</v>
      </c>
      <c r="L231" s="68" t="s">
        <v>1129</v>
      </c>
      <c r="M231" s="68">
        <v>673670000</v>
      </c>
      <c r="N231" s="68">
        <v>582938274</v>
      </c>
      <c r="O231" s="68">
        <v>35160844</v>
      </c>
    </row>
    <row r="232" spans="1:15" ht="14.4" customHeight="1">
      <c r="A232" s="5" t="str">
        <f t="shared" si="3"/>
        <v>2023/12/14 10:00</v>
      </c>
      <c r="B232" s="68" t="s">
        <v>999</v>
      </c>
      <c r="C232" s="68" t="s">
        <v>1122</v>
      </c>
      <c r="D232" s="68" t="s">
        <v>1017</v>
      </c>
      <c r="E232" s="68" t="s">
        <v>1123</v>
      </c>
      <c r="F232" s="68" t="s">
        <v>479</v>
      </c>
      <c r="G232" s="68" t="s">
        <v>479</v>
      </c>
      <c r="H232" s="68" t="s">
        <v>1009</v>
      </c>
      <c r="I232" s="68" t="s">
        <v>1124</v>
      </c>
      <c r="K232" s="68" t="s">
        <v>1211</v>
      </c>
      <c r="L232" s="68" t="s">
        <v>1125</v>
      </c>
      <c r="M232" s="68">
        <v>1524030000</v>
      </c>
      <c r="N232" s="68">
        <v>1250679774</v>
      </c>
      <c r="O232" s="68">
        <v>72797115</v>
      </c>
    </row>
    <row r="233" spans="1:15" ht="14.4" customHeight="1">
      <c r="A233" s="5" t="str">
        <f t="shared" si="3"/>
        <v>2023/12/14 10:00</v>
      </c>
      <c r="B233" s="68" t="s">
        <v>999</v>
      </c>
      <c r="C233" s="68" t="s">
        <v>1118</v>
      </c>
      <c r="D233" s="68" t="s">
        <v>1017</v>
      </c>
      <c r="E233" s="68" t="s">
        <v>1119</v>
      </c>
      <c r="F233" s="68" t="s">
        <v>476</v>
      </c>
      <c r="G233" s="68" t="s">
        <v>476</v>
      </c>
      <c r="H233" s="68" t="s">
        <v>1009</v>
      </c>
      <c r="I233" s="68" t="s">
        <v>1120</v>
      </c>
      <c r="K233" s="68" t="s">
        <v>1211</v>
      </c>
      <c r="L233" s="68" t="s">
        <v>1121</v>
      </c>
      <c r="M233" s="68">
        <v>1962175000</v>
      </c>
      <c r="N233" s="68">
        <v>1432493003</v>
      </c>
      <c r="O233" s="68">
        <v>83273357</v>
      </c>
    </row>
    <row r="234" spans="1:15" ht="14.4" customHeight="1">
      <c r="A234" s="5" t="str">
        <f t="shared" si="3"/>
        <v>2023/12/14 10:00</v>
      </c>
      <c r="B234" s="68" t="s">
        <v>999</v>
      </c>
      <c r="C234" s="68" t="s">
        <v>1114</v>
      </c>
      <c r="D234" s="68" t="s">
        <v>1017</v>
      </c>
      <c r="E234" s="68" t="s">
        <v>1115</v>
      </c>
      <c r="F234" s="68" t="s">
        <v>476</v>
      </c>
      <c r="G234" s="68" t="s">
        <v>476</v>
      </c>
      <c r="H234" s="68" t="s">
        <v>1009</v>
      </c>
      <c r="I234" s="68" t="s">
        <v>1116</v>
      </c>
      <c r="K234" s="68" t="s">
        <v>1211</v>
      </c>
      <c r="L234" s="68" t="s">
        <v>1117</v>
      </c>
      <c r="M234" s="68">
        <v>582092000</v>
      </c>
      <c r="N234" s="68">
        <v>433253380</v>
      </c>
      <c r="O234" s="68">
        <v>29425097</v>
      </c>
    </row>
    <row r="235" spans="1:15" ht="14.4" customHeight="1">
      <c r="A235" s="5" t="str">
        <f t="shared" si="3"/>
        <v>2023/12/14 10:00</v>
      </c>
      <c r="B235" s="68" t="s">
        <v>999</v>
      </c>
      <c r="C235" s="68" t="s">
        <v>1110</v>
      </c>
      <c r="D235" s="68" t="s">
        <v>1017</v>
      </c>
      <c r="E235" s="68" t="s">
        <v>1111</v>
      </c>
      <c r="F235" s="68" t="s">
        <v>476</v>
      </c>
      <c r="G235" s="68" t="s">
        <v>476</v>
      </c>
      <c r="H235" s="68" t="s">
        <v>1009</v>
      </c>
      <c r="I235" s="68" t="s">
        <v>1112</v>
      </c>
      <c r="K235" s="68" t="s">
        <v>1211</v>
      </c>
      <c r="L235" s="68" t="s">
        <v>1113</v>
      </c>
      <c r="M235" s="68">
        <v>747865000</v>
      </c>
      <c r="N235" s="68">
        <v>586404908</v>
      </c>
      <c r="O235" s="68">
        <v>28898821</v>
      </c>
    </row>
    <row r="236" spans="1:15" ht="14.4" customHeight="1">
      <c r="A236" s="5" t="str">
        <f t="shared" si="3"/>
        <v>2023/12/15 10:00</v>
      </c>
      <c r="B236" s="68" t="s">
        <v>999</v>
      </c>
      <c r="C236" s="68" t="s">
        <v>1106</v>
      </c>
      <c r="D236" s="68" t="s">
        <v>1017</v>
      </c>
      <c r="E236" s="68" t="s">
        <v>1107</v>
      </c>
      <c r="F236" s="68" t="s">
        <v>364</v>
      </c>
      <c r="G236" s="68" t="s">
        <v>364</v>
      </c>
      <c r="H236" s="68" t="s">
        <v>1003</v>
      </c>
      <c r="I236" s="68" t="s">
        <v>1108</v>
      </c>
      <c r="K236" s="68" t="s">
        <v>1005</v>
      </c>
      <c r="L236" s="68" t="s">
        <v>1109</v>
      </c>
      <c r="M236" s="68">
        <v>792947000</v>
      </c>
      <c r="N236" s="68">
        <v>412032509</v>
      </c>
      <c r="O236" s="68">
        <v>34956585</v>
      </c>
    </row>
    <row r="237" spans="1:15" ht="14.4" customHeight="1">
      <c r="A237" s="5" t="str">
        <f t="shared" si="3"/>
        <v>2023/12/13 10:00</v>
      </c>
      <c r="B237" s="68" t="s">
        <v>999</v>
      </c>
      <c r="C237" s="68" t="s">
        <v>4434</v>
      </c>
      <c r="D237" s="68" t="s">
        <v>4417</v>
      </c>
      <c r="E237" s="68" t="s">
        <v>1063</v>
      </c>
      <c r="F237" s="68" t="s">
        <v>328</v>
      </c>
      <c r="G237" s="68" t="s">
        <v>328</v>
      </c>
      <c r="H237" s="68" t="s">
        <v>1009</v>
      </c>
      <c r="I237" s="68" t="s">
        <v>4435</v>
      </c>
      <c r="L237" s="68" t="s">
        <v>4436</v>
      </c>
    </row>
    <row r="238" spans="1:15" ht="14.4" customHeight="1">
      <c r="A238" s="5" t="str">
        <f t="shared" si="3"/>
        <v>2023/12/18 10:00</v>
      </c>
      <c r="B238" s="68" t="s">
        <v>999</v>
      </c>
      <c r="C238" s="68" t="s">
        <v>1098</v>
      </c>
      <c r="D238" s="68" t="s">
        <v>1017</v>
      </c>
      <c r="E238" s="68" t="s">
        <v>1099</v>
      </c>
      <c r="F238" s="68" t="s">
        <v>422</v>
      </c>
      <c r="G238" s="68" t="s">
        <v>422</v>
      </c>
      <c r="H238" s="68" t="s">
        <v>1009</v>
      </c>
      <c r="I238" s="68" t="s">
        <v>1100</v>
      </c>
      <c r="K238" s="68" t="s">
        <v>1005</v>
      </c>
      <c r="L238" s="68" t="s">
        <v>1101</v>
      </c>
      <c r="M238" s="68">
        <v>5377945000</v>
      </c>
      <c r="N238" s="68">
        <v>4708899100</v>
      </c>
      <c r="O238" s="68">
        <v>245312589</v>
      </c>
    </row>
    <row r="239" spans="1:15" ht="14.4" customHeight="1">
      <c r="A239" s="5" t="str">
        <f t="shared" si="3"/>
        <v>2023/12/18 10:00</v>
      </c>
      <c r="B239" s="68" t="s">
        <v>999</v>
      </c>
      <c r="C239" s="68" t="s">
        <v>1095</v>
      </c>
      <c r="D239" s="68" t="s">
        <v>1017</v>
      </c>
      <c r="E239" s="68" t="s">
        <v>1096</v>
      </c>
      <c r="F239" s="68" t="s">
        <v>379</v>
      </c>
      <c r="G239" s="68" t="s">
        <v>379</v>
      </c>
      <c r="H239" s="68" t="s">
        <v>1009</v>
      </c>
      <c r="I239" s="68" t="s">
        <v>1097</v>
      </c>
      <c r="K239" s="68" t="s">
        <v>1005</v>
      </c>
      <c r="L239" s="68" t="s">
        <v>1210</v>
      </c>
      <c r="M239" s="68">
        <v>1998399000</v>
      </c>
      <c r="N239" s="68">
        <v>1719138842</v>
      </c>
      <c r="O239" s="68">
        <v>101191600</v>
      </c>
    </row>
    <row r="240" spans="1:15" ht="14.4" customHeight="1">
      <c r="A240" s="5" t="str">
        <f t="shared" si="3"/>
        <v>2023/12/18 10:00</v>
      </c>
      <c r="B240" s="68" t="s">
        <v>999</v>
      </c>
      <c r="C240" s="68" t="s">
        <v>1091</v>
      </c>
      <c r="D240" s="68" t="s">
        <v>1017</v>
      </c>
      <c r="E240" s="68" t="s">
        <v>1092</v>
      </c>
      <c r="F240" s="68" t="s">
        <v>379</v>
      </c>
      <c r="G240" s="68" t="s">
        <v>379</v>
      </c>
      <c r="H240" s="68" t="s">
        <v>1009</v>
      </c>
      <c r="I240" s="68" t="s">
        <v>1093</v>
      </c>
      <c r="K240" s="68" t="s">
        <v>1005</v>
      </c>
      <c r="L240" s="68" t="s">
        <v>1094</v>
      </c>
      <c r="M240" s="68">
        <v>3236308000</v>
      </c>
      <c r="N240" s="68">
        <v>2835243312</v>
      </c>
      <c r="O240" s="68">
        <v>148508038</v>
      </c>
    </row>
    <row r="241" spans="1:15" ht="14.4" customHeight="1">
      <c r="A241" s="5" t="str">
        <f t="shared" si="3"/>
        <v>2023/12/18 10:00</v>
      </c>
      <c r="B241" s="68" t="s">
        <v>999</v>
      </c>
      <c r="C241" s="68" t="s">
        <v>1087</v>
      </c>
      <c r="D241" s="68" t="s">
        <v>1017</v>
      </c>
      <c r="E241" s="68" t="s">
        <v>1088</v>
      </c>
      <c r="F241" s="68" t="s">
        <v>309</v>
      </c>
      <c r="G241" s="68" t="s">
        <v>309</v>
      </c>
      <c r="H241" s="68" t="s">
        <v>1009</v>
      </c>
      <c r="I241" s="68" t="s">
        <v>1089</v>
      </c>
      <c r="J241" s="68" t="s">
        <v>1026</v>
      </c>
      <c r="K241" s="68" t="s">
        <v>1005</v>
      </c>
      <c r="L241" s="68" t="s">
        <v>1090</v>
      </c>
      <c r="M241" s="68">
        <v>1727260000</v>
      </c>
      <c r="N241" s="68">
        <v>1490342141</v>
      </c>
      <c r="O241" s="68">
        <v>73940138</v>
      </c>
    </row>
    <row r="242" spans="1:15" ht="14.4" customHeight="1">
      <c r="A242" s="5" t="str">
        <f t="shared" si="3"/>
        <v>2023/12/18 10:00</v>
      </c>
      <c r="B242" s="68" t="s">
        <v>999</v>
      </c>
      <c r="C242" s="68" t="s">
        <v>1083</v>
      </c>
      <c r="D242" s="68" t="s">
        <v>1001</v>
      </c>
      <c r="E242" s="68" t="s">
        <v>1084</v>
      </c>
      <c r="F242" s="68" t="s">
        <v>440</v>
      </c>
      <c r="G242" s="68" t="s">
        <v>440</v>
      </c>
      <c r="H242" s="68" t="s">
        <v>1009</v>
      </c>
      <c r="I242" s="68" t="s">
        <v>1085</v>
      </c>
      <c r="K242" s="68" t="s">
        <v>1005</v>
      </c>
      <c r="L242" s="68" t="s">
        <v>1086</v>
      </c>
      <c r="M242" s="68">
        <v>1237533000</v>
      </c>
      <c r="N242" s="68">
        <v>1078865693</v>
      </c>
      <c r="O242" s="68">
        <v>56698303</v>
      </c>
    </row>
    <row r="243" spans="1:15" ht="14.4" customHeight="1">
      <c r="A243" s="5" t="str">
        <f t="shared" si="3"/>
        <v>2023/12/18 10:00</v>
      </c>
      <c r="B243" s="68" t="s">
        <v>999</v>
      </c>
      <c r="C243" s="68" t="s">
        <v>1079</v>
      </c>
      <c r="D243" s="68" t="s">
        <v>1001</v>
      </c>
      <c r="E243" s="68" t="s">
        <v>1080</v>
      </c>
      <c r="F243" s="68" t="s">
        <v>440</v>
      </c>
      <c r="G243" s="68" t="s">
        <v>440</v>
      </c>
      <c r="H243" s="68" t="s">
        <v>1009</v>
      </c>
      <c r="I243" s="68" t="s">
        <v>1081</v>
      </c>
      <c r="K243" s="68" t="s">
        <v>1005</v>
      </c>
      <c r="L243" s="68" t="s">
        <v>1082</v>
      </c>
      <c r="M243" s="68">
        <v>1966173000</v>
      </c>
      <c r="N243" s="68">
        <v>1736941858</v>
      </c>
      <c r="O243" s="68">
        <v>71929744</v>
      </c>
    </row>
    <row r="244" spans="1:15" ht="14.4" customHeight="1">
      <c r="A244" s="5" t="str">
        <f t="shared" si="3"/>
        <v>2023/12/18 10:00</v>
      </c>
      <c r="B244" s="68" t="s">
        <v>999</v>
      </c>
      <c r="C244" s="68" t="s">
        <v>1075</v>
      </c>
      <c r="D244" s="68" t="s">
        <v>1017</v>
      </c>
      <c r="E244" s="68" t="s">
        <v>1076</v>
      </c>
      <c r="F244" s="68" t="s">
        <v>345</v>
      </c>
      <c r="G244" s="68" t="s">
        <v>345</v>
      </c>
      <c r="H244" s="68" t="s">
        <v>1009</v>
      </c>
      <c r="I244" s="68" t="s">
        <v>1077</v>
      </c>
      <c r="K244" s="68" t="s">
        <v>1005</v>
      </c>
      <c r="L244" s="68" t="s">
        <v>1078</v>
      </c>
      <c r="M244" s="68">
        <v>686385000</v>
      </c>
      <c r="N244" s="68">
        <v>587565996</v>
      </c>
      <c r="O244" s="68">
        <v>37124201</v>
      </c>
    </row>
    <row r="245" spans="1:15" ht="14.4" customHeight="1">
      <c r="A245" s="5" t="str">
        <f t="shared" si="3"/>
        <v>2023/12/18 10:00</v>
      </c>
      <c r="B245" s="68" t="s">
        <v>999</v>
      </c>
      <c r="C245" s="68" t="s">
        <v>1071</v>
      </c>
      <c r="D245" s="68" t="s">
        <v>1017</v>
      </c>
      <c r="E245" s="68" t="s">
        <v>1072</v>
      </c>
      <c r="F245" s="68" t="s">
        <v>345</v>
      </c>
      <c r="G245" s="68" t="s">
        <v>345</v>
      </c>
      <c r="H245" s="68" t="s">
        <v>1009</v>
      </c>
      <c r="I245" s="68" t="s">
        <v>1073</v>
      </c>
      <c r="K245" s="68" t="s">
        <v>1005</v>
      </c>
      <c r="L245" s="68" t="s">
        <v>1074</v>
      </c>
      <c r="M245" s="68">
        <v>1047720000</v>
      </c>
      <c r="N245" s="68">
        <v>886765845</v>
      </c>
      <c r="O245" s="68">
        <v>58709372</v>
      </c>
    </row>
    <row r="246" spans="1:15" ht="14.4" customHeight="1">
      <c r="A246" s="5" t="str">
        <f t="shared" si="3"/>
        <v>2023/12/18 10:00</v>
      </c>
      <c r="B246" s="68" t="s">
        <v>999</v>
      </c>
      <c r="C246" s="68" t="s">
        <v>4429</v>
      </c>
      <c r="D246" s="68" t="s">
        <v>4417</v>
      </c>
      <c r="E246" s="68" t="s">
        <v>4430</v>
      </c>
      <c r="F246" s="68" t="s">
        <v>328</v>
      </c>
      <c r="G246" s="68" t="s">
        <v>328</v>
      </c>
      <c r="H246" s="68" t="s">
        <v>1009</v>
      </c>
      <c r="I246" s="68" t="s">
        <v>4431</v>
      </c>
      <c r="L246" s="68" t="s">
        <v>4432</v>
      </c>
    </row>
    <row r="247" spans="1:15" ht="14.4" customHeight="1">
      <c r="A247" s="5" t="str">
        <f t="shared" si="3"/>
        <v>2023/12/18 10:00</v>
      </c>
      <c r="B247" s="68" t="s">
        <v>999</v>
      </c>
      <c r="C247" s="68" t="s">
        <v>1066</v>
      </c>
      <c r="D247" s="68" t="s">
        <v>1017</v>
      </c>
      <c r="E247" s="68" t="s">
        <v>1067</v>
      </c>
      <c r="F247" s="68" t="s">
        <v>1068</v>
      </c>
      <c r="G247" s="68" t="s">
        <v>1068</v>
      </c>
      <c r="H247" s="68" t="s">
        <v>1009</v>
      </c>
      <c r="I247" s="68" t="s">
        <v>1069</v>
      </c>
      <c r="K247" s="68" t="s">
        <v>1005</v>
      </c>
      <c r="L247" s="68" t="s">
        <v>1070</v>
      </c>
      <c r="M247" s="68">
        <v>589930000</v>
      </c>
      <c r="N247" s="68">
        <v>511748702</v>
      </c>
      <c r="O247" s="68">
        <v>16637304</v>
      </c>
    </row>
    <row r="248" spans="1:15" ht="14.4" customHeight="1">
      <c r="A248" s="5" t="str">
        <f t="shared" si="3"/>
        <v>2023/12/18 10:00</v>
      </c>
      <c r="B248" s="68" t="s">
        <v>999</v>
      </c>
      <c r="C248" s="68" t="s">
        <v>4425</v>
      </c>
      <c r="D248" s="68" t="s">
        <v>4417</v>
      </c>
      <c r="E248" s="68" t="s">
        <v>4426</v>
      </c>
      <c r="F248" s="68" t="s">
        <v>328</v>
      </c>
      <c r="G248" s="68" t="s">
        <v>328</v>
      </c>
      <c r="H248" s="68" t="s">
        <v>1009</v>
      </c>
      <c r="I248" s="68" t="s">
        <v>4427</v>
      </c>
      <c r="L248" s="68" t="s">
        <v>4428</v>
      </c>
    </row>
    <row r="249" spans="1:15" ht="14.4" customHeight="1">
      <c r="A249" s="5" t="str">
        <f t="shared" si="3"/>
        <v>2023/12/18 10:00</v>
      </c>
      <c r="B249" s="68" t="s">
        <v>999</v>
      </c>
      <c r="C249" s="68" t="s">
        <v>1062</v>
      </c>
      <c r="D249" s="68" t="s">
        <v>1001</v>
      </c>
      <c r="E249" s="68" t="s">
        <v>1063</v>
      </c>
      <c r="F249" s="68" t="s">
        <v>328</v>
      </c>
      <c r="G249" s="68" t="s">
        <v>328</v>
      </c>
      <c r="H249" s="68" t="s">
        <v>1009</v>
      </c>
      <c r="I249" s="68" t="s">
        <v>1064</v>
      </c>
      <c r="K249" s="68" t="s">
        <v>1005</v>
      </c>
      <c r="L249" s="68" t="s">
        <v>1065</v>
      </c>
      <c r="M249" s="68">
        <v>2129067000</v>
      </c>
      <c r="N249" s="68">
        <v>1765770688</v>
      </c>
      <c r="O249" s="68">
        <v>114872884</v>
      </c>
    </row>
    <row r="250" spans="1:15" ht="14.4" customHeight="1">
      <c r="A250" s="5" t="str">
        <f t="shared" si="3"/>
        <v>2023/12/18 10:00</v>
      </c>
      <c r="B250" s="68" t="s">
        <v>999</v>
      </c>
      <c r="C250" s="68" t="s">
        <v>1052</v>
      </c>
      <c r="D250" s="68" t="s">
        <v>1017</v>
      </c>
      <c r="E250" s="68" t="s">
        <v>1053</v>
      </c>
      <c r="F250" s="68" t="s">
        <v>1054</v>
      </c>
      <c r="G250" s="68" t="s">
        <v>1054</v>
      </c>
      <c r="H250" s="68" t="s">
        <v>1003</v>
      </c>
      <c r="I250" s="68" t="s">
        <v>1055</v>
      </c>
      <c r="K250" s="68" t="s">
        <v>1005</v>
      </c>
      <c r="L250" s="68" t="s">
        <v>1056</v>
      </c>
      <c r="M250" s="68">
        <v>560582000</v>
      </c>
      <c r="N250" s="68">
        <v>432112195</v>
      </c>
      <c r="O250" s="68">
        <v>27528084</v>
      </c>
    </row>
    <row r="251" spans="1:15" ht="14.4" customHeight="1">
      <c r="A251" s="5" t="str">
        <f t="shared" si="3"/>
        <v>2023/12/18 10:00</v>
      </c>
      <c r="B251" s="68" t="s">
        <v>999</v>
      </c>
      <c r="C251" s="68" t="s">
        <v>1048</v>
      </c>
      <c r="D251" s="68" t="s">
        <v>1017</v>
      </c>
      <c r="E251" s="68" t="s">
        <v>1049</v>
      </c>
      <c r="F251" s="68" t="s">
        <v>341</v>
      </c>
      <c r="G251" s="68" t="s">
        <v>341</v>
      </c>
      <c r="H251" s="68" t="s">
        <v>1009</v>
      </c>
      <c r="I251" s="68" t="s">
        <v>1050</v>
      </c>
      <c r="K251" s="68" t="s">
        <v>1005</v>
      </c>
      <c r="L251" s="68" t="s">
        <v>1051</v>
      </c>
      <c r="M251" s="68">
        <v>1156388000</v>
      </c>
      <c r="N251" s="68">
        <v>962892188</v>
      </c>
      <c r="O251" s="68">
        <v>68847323</v>
      </c>
    </row>
    <row r="252" spans="1:15" ht="14.4" customHeight="1">
      <c r="A252" s="5" t="str">
        <f t="shared" si="3"/>
        <v>2023/12/18 10:00</v>
      </c>
      <c r="B252" s="68" t="s">
        <v>999</v>
      </c>
      <c r="C252" s="68" t="s">
        <v>1044</v>
      </c>
      <c r="D252" s="68" t="s">
        <v>1017</v>
      </c>
      <c r="E252" s="68" t="s">
        <v>1045</v>
      </c>
      <c r="F252" s="68" t="s">
        <v>341</v>
      </c>
      <c r="G252" s="68" t="s">
        <v>341</v>
      </c>
      <c r="H252" s="68" t="s">
        <v>1009</v>
      </c>
      <c r="I252" s="68" t="s">
        <v>1046</v>
      </c>
      <c r="K252" s="68" t="s">
        <v>1005</v>
      </c>
      <c r="L252" s="68" t="s">
        <v>1047</v>
      </c>
      <c r="M252" s="68">
        <v>1281182000</v>
      </c>
      <c r="N252" s="68">
        <v>1106613784</v>
      </c>
      <c r="O252" s="68">
        <v>57838651</v>
      </c>
    </row>
    <row r="253" spans="1:15" ht="14.4" customHeight="1">
      <c r="A253" s="5" t="str">
        <f t="shared" si="3"/>
        <v>2023/12/18 10:00</v>
      </c>
      <c r="B253" s="68" t="s">
        <v>999</v>
      </c>
      <c r="C253" s="68" t="s">
        <v>1040</v>
      </c>
      <c r="D253" s="68" t="s">
        <v>1017</v>
      </c>
      <c r="E253" s="68" t="s">
        <v>1041</v>
      </c>
      <c r="F253" s="68" t="s">
        <v>341</v>
      </c>
      <c r="G253" s="68" t="s">
        <v>341</v>
      </c>
      <c r="H253" s="68" t="s">
        <v>1009</v>
      </c>
      <c r="I253" s="68" t="s">
        <v>1042</v>
      </c>
      <c r="K253" s="68" t="s">
        <v>1005</v>
      </c>
      <c r="L253" s="68" t="s">
        <v>1043</v>
      </c>
      <c r="M253" s="68">
        <v>1070622000</v>
      </c>
      <c r="N253" s="68">
        <v>940093960</v>
      </c>
      <c r="O253" s="68">
        <v>55615315</v>
      </c>
    </row>
    <row r="254" spans="1:15" ht="14.4" customHeight="1">
      <c r="A254" s="5" t="str">
        <f t="shared" si="3"/>
        <v>2023/12/18 10:00</v>
      </c>
      <c r="B254" s="68" t="s">
        <v>999</v>
      </c>
      <c r="C254" s="68" t="s">
        <v>1036</v>
      </c>
      <c r="D254" s="68" t="s">
        <v>1017</v>
      </c>
      <c r="E254" s="68" t="s">
        <v>1037</v>
      </c>
      <c r="F254" s="68" t="s">
        <v>341</v>
      </c>
      <c r="G254" s="68" t="s">
        <v>341</v>
      </c>
      <c r="H254" s="68" t="s">
        <v>1009</v>
      </c>
      <c r="I254" s="68" t="s">
        <v>1038</v>
      </c>
      <c r="K254" s="68" t="s">
        <v>1005</v>
      </c>
      <c r="L254" s="68" t="s">
        <v>1039</v>
      </c>
      <c r="M254" s="68">
        <v>720650000</v>
      </c>
      <c r="N254" s="68">
        <v>608612762</v>
      </c>
      <c r="O254" s="68">
        <v>40359066</v>
      </c>
    </row>
    <row r="255" spans="1:15" ht="14.4" customHeight="1">
      <c r="A255" s="5" t="str">
        <f t="shared" si="3"/>
        <v>2023/12/18 10:00</v>
      </c>
      <c r="B255" s="68" t="s">
        <v>999</v>
      </c>
      <c r="C255" s="68" t="s">
        <v>1032</v>
      </c>
      <c r="D255" s="68" t="s">
        <v>1017</v>
      </c>
      <c r="E255" s="68" t="s">
        <v>1033</v>
      </c>
      <c r="F255" s="68" t="s">
        <v>341</v>
      </c>
      <c r="G255" s="68" t="s">
        <v>341</v>
      </c>
      <c r="H255" s="68" t="s">
        <v>1009</v>
      </c>
      <c r="I255" s="68" t="s">
        <v>1034</v>
      </c>
      <c r="K255" s="68" t="s">
        <v>1005</v>
      </c>
      <c r="L255" s="68" t="s">
        <v>1035</v>
      </c>
      <c r="M255" s="68">
        <v>1491240000</v>
      </c>
      <c r="N255" s="68">
        <v>1268886272</v>
      </c>
      <c r="O255" s="68">
        <v>77256738</v>
      </c>
    </row>
    <row r="256" spans="1:15" ht="14.4" customHeight="1">
      <c r="A256" s="5" t="str">
        <f t="shared" si="3"/>
        <v>2023/12/14 15:00</v>
      </c>
      <c r="B256" s="68" t="s">
        <v>999</v>
      </c>
      <c r="C256" s="68" t="s">
        <v>4420</v>
      </c>
      <c r="D256" s="68" t="s">
        <v>4417</v>
      </c>
      <c r="E256" s="68" t="s">
        <v>4421</v>
      </c>
      <c r="F256" s="68" t="s">
        <v>4422</v>
      </c>
      <c r="G256" s="68" t="s">
        <v>4422</v>
      </c>
      <c r="H256" s="68" t="s">
        <v>1009</v>
      </c>
      <c r="I256" s="68" t="s">
        <v>4423</v>
      </c>
      <c r="L256" s="68" t="s">
        <v>4424</v>
      </c>
    </row>
    <row r="257" spans="1:15" ht="14.4" customHeight="1">
      <c r="A257" s="5" t="str">
        <f t="shared" si="3"/>
        <v>2023/12/19 10:00</v>
      </c>
      <c r="B257" s="68" t="s">
        <v>999</v>
      </c>
      <c r="C257" s="68" t="s">
        <v>4416</v>
      </c>
      <c r="D257" s="68" t="s">
        <v>4417</v>
      </c>
      <c r="E257" s="68" t="s">
        <v>1018</v>
      </c>
      <c r="F257" s="68" t="s">
        <v>1019</v>
      </c>
      <c r="G257" s="68" t="s">
        <v>1019</v>
      </c>
      <c r="H257" s="68" t="s">
        <v>1009</v>
      </c>
      <c r="I257" s="68" t="s">
        <v>4418</v>
      </c>
      <c r="L257" s="68" t="s">
        <v>4419</v>
      </c>
    </row>
    <row r="258" spans="1:15" ht="14.4" customHeight="1">
      <c r="A258" s="5" t="str">
        <f t="shared" ref="A258:A321" si="4">MID(I258,19,16)</f>
        <v>2023/12/18 10:00</v>
      </c>
      <c r="B258" s="68" t="s">
        <v>999</v>
      </c>
      <c r="C258" s="68" t="s">
        <v>1028</v>
      </c>
      <c r="D258" s="68" t="s">
        <v>1017</v>
      </c>
      <c r="E258" s="68" t="s">
        <v>1029</v>
      </c>
      <c r="F258" s="68" t="s">
        <v>367</v>
      </c>
      <c r="G258" s="68" t="s">
        <v>367</v>
      </c>
      <c r="H258" s="68" t="s">
        <v>1009</v>
      </c>
      <c r="I258" s="68" t="s">
        <v>1030</v>
      </c>
      <c r="K258" s="68" t="s">
        <v>1005</v>
      </c>
      <c r="L258" s="68" t="s">
        <v>1031</v>
      </c>
      <c r="M258" s="68">
        <v>915000000</v>
      </c>
      <c r="N258" s="68">
        <v>771185613</v>
      </c>
      <c r="O258" s="68">
        <v>45706561</v>
      </c>
    </row>
    <row r="259" spans="1:15" ht="14.4" customHeight="1">
      <c r="A259" s="5" t="str">
        <f t="shared" si="4"/>
        <v>2023/12/18 10:00</v>
      </c>
      <c r="B259" s="68" t="s">
        <v>999</v>
      </c>
      <c r="C259" s="68" t="s">
        <v>1012</v>
      </c>
      <c r="D259" s="68" t="s">
        <v>1001</v>
      </c>
      <c r="E259" s="68" t="s">
        <v>1013</v>
      </c>
      <c r="F259" s="68" t="s">
        <v>440</v>
      </c>
      <c r="G259" s="68" t="s">
        <v>440</v>
      </c>
      <c r="H259" s="68" t="s">
        <v>1009</v>
      </c>
      <c r="I259" s="68" t="s">
        <v>1014</v>
      </c>
      <c r="K259" s="68" t="s">
        <v>1005</v>
      </c>
      <c r="L259" s="68" t="s">
        <v>1015</v>
      </c>
      <c r="M259" s="68">
        <v>1952431000</v>
      </c>
      <c r="N259" s="68">
        <v>1722791241</v>
      </c>
      <c r="O259" s="68">
        <v>75242284</v>
      </c>
    </row>
    <row r="260" spans="1:15" ht="14.4" customHeight="1">
      <c r="A260" s="5" t="str">
        <f t="shared" si="4"/>
        <v>2023/12/18 10:00</v>
      </c>
      <c r="B260" s="68" t="s">
        <v>999</v>
      </c>
      <c r="C260" s="68" t="s">
        <v>1007</v>
      </c>
      <c r="D260" s="68" t="s">
        <v>1001</v>
      </c>
      <c r="E260" s="68" t="s">
        <v>1008</v>
      </c>
      <c r="F260" s="68" t="s">
        <v>440</v>
      </c>
      <c r="G260" s="68" t="s">
        <v>440</v>
      </c>
      <c r="H260" s="68" t="s">
        <v>1009</v>
      </c>
      <c r="I260" s="68" t="s">
        <v>1010</v>
      </c>
      <c r="K260" s="68" t="s">
        <v>1005</v>
      </c>
      <c r="L260" s="68" t="s">
        <v>1011</v>
      </c>
      <c r="M260" s="68">
        <v>1552605800</v>
      </c>
      <c r="N260" s="68">
        <v>1387263412</v>
      </c>
      <c r="O260" s="68">
        <v>53885061</v>
      </c>
    </row>
    <row r="261" spans="1:15" ht="14.4" customHeight="1">
      <c r="A261" s="5" t="str">
        <f t="shared" si="4"/>
        <v>2023/12/19 10:00</v>
      </c>
      <c r="B261" s="68" t="s">
        <v>999</v>
      </c>
      <c r="C261" s="68" t="s">
        <v>1204</v>
      </c>
      <c r="D261" s="68" t="s">
        <v>1001</v>
      </c>
      <c r="E261" s="68" t="s">
        <v>1205</v>
      </c>
      <c r="F261" s="68" t="s">
        <v>440</v>
      </c>
      <c r="G261" s="68" t="s">
        <v>440</v>
      </c>
      <c r="H261" s="68" t="s">
        <v>1009</v>
      </c>
      <c r="I261" s="68" t="s">
        <v>1206</v>
      </c>
      <c r="K261" s="68" t="s">
        <v>1005</v>
      </c>
      <c r="L261" s="68" t="s">
        <v>1207</v>
      </c>
      <c r="M261" s="68">
        <v>682449000</v>
      </c>
      <c r="N261" s="68">
        <v>596509509</v>
      </c>
      <c r="O261" s="68">
        <v>27642107</v>
      </c>
    </row>
    <row r="262" spans="1:15" ht="14.4" customHeight="1">
      <c r="A262" s="5" t="str">
        <f t="shared" si="4"/>
        <v>2023/12/19 10:00</v>
      </c>
      <c r="B262" s="68" t="s">
        <v>999</v>
      </c>
      <c r="C262" s="68" t="s">
        <v>1016</v>
      </c>
      <c r="D262" s="68" t="s">
        <v>1017</v>
      </c>
      <c r="E262" s="68" t="s">
        <v>1018</v>
      </c>
      <c r="F262" s="68" t="s">
        <v>1019</v>
      </c>
      <c r="G262" s="68" t="s">
        <v>1019</v>
      </c>
      <c r="H262" s="68" t="s">
        <v>1009</v>
      </c>
      <c r="I262" s="68" t="s">
        <v>1020</v>
      </c>
      <c r="K262" s="68" t="s">
        <v>1005</v>
      </c>
      <c r="L262" s="68" t="s">
        <v>1021</v>
      </c>
      <c r="M262" s="68">
        <v>628024000</v>
      </c>
      <c r="N262" s="68">
        <v>538484070</v>
      </c>
      <c r="O262" s="68">
        <v>29975146</v>
      </c>
    </row>
    <row r="263" spans="1:15" ht="14.4" customHeight="1">
      <c r="A263" s="5" t="str">
        <f t="shared" si="4"/>
        <v>2023/12/19 10:00</v>
      </c>
      <c r="B263" s="68" t="s">
        <v>999</v>
      </c>
      <c r="C263" s="68" t="s">
        <v>1057</v>
      </c>
      <c r="D263" s="68" t="s">
        <v>1017</v>
      </c>
      <c r="E263" s="68" t="s">
        <v>1058</v>
      </c>
      <c r="F263" s="68" t="s">
        <v>1059</v>
      </c>
      <c r="G263" s="68" t="s">
        <v>1059</v>
      </c>
      <c r="H263" s="68" t="s">
        <v>1009</v>
      </c>
      <c r="I263" s="68" t="s">
        <v>1060</v>
      </c>
      <c r="K263" s="68" t="s">
        <v>1005</v>
      </c>
      <c r="L263" s="68" t="s">
        <v>1061</v>
      </c>
      <c r="M263" s="68">
        <v>1376503000</v>
      </c>
      <c r="N263" s="68">
        <v>1190639435</v>
      </c>
      <c r="O263" s="68">
        <v>48678923</v>
      </c>
    </row>
    <row r="264" spans="1:15" ht="14.4" customHeight="1">
      <c r="A264" s="5" t="str">
        <f t="shared" si="4"/>
        <v>2023/12/20 10:00</v>
      </c>
      <c r="B264" s="68" t="s">
        <v>999</v>
      </c>
      <c r="C264" s="68" t="s">
        <v>4980</v>
      </c>
      <c r="D264" s="68" t="s">
        <v>1001</v>
      </c>
      <c r="E264" s="68" t="s">
        <v>4981</v>
      </c>
      <c r="F264" s="68" t="s">
        <v>328</v>
      </c>
      <c r="G264" s="68" t="s">
        <v>328</v>
      </c>
      <c r="H264" s="68" t="s">
        <v>1009</v>
      </c>
      <c r="I264" s="68" t="s">
        <v>4982</v>
      </c>
      <c r="K264" s="68" t="s">
        <v>1005</v>
      </c>
      <c r="L264" s="68" t="s">
        <v>4983</v>
      </c>
      <c r="M264" s="68">
        <v>1063265000</v>
      </c>
      <c r="N264" s="68">
        <v>914089129</v>
      </c>
      <c r="O264" s="68">
        <v>50898958</v>
      </c>
    </row>
    <row r="265" spans="1:15" ht="14.4" customHeight="1">
      <c r="A265" s="5" t="str">
        <f t="shared" si="4"/>
        <v>2023/12/20 10:00</v>
      </c>
      <c r="B265" s="68" t="s">
        <v>999</v>
      </c>
      <c r="C265" s="68" t="s">
        <v>4984</v>
      </c>
      <c r="D265" s="68" t="s">
        <v>1001</v>
      </c>
      <c r="E265" s="68" t="s">
        <v>4985</v>
      </c>
      <c r="F265" s="68" t="s">
        <v>440</v>
      </c>
      <c r="G265" s="68" t="s">
        <v>440</v>
      </c>
      <c r="H265" s="68" t="s">
        <v>1009</v>
      </c>
      <c r="I265" s="68" t="s">
        <v>4986</v>
      </c>
      <c r="K265" s="68" t="s">
        <v>1005</v>
      </c>
      <c r="L265" s="68" t="s">
        <v>4987</v>
      </c>
      <c r="M265" s="68">
        <v>699933000</v>
      </c>
      <c r="N265" s="68">
        <v>604329398</v>
      </c>
      <c r="O265" s="68">
        <v>32483473</v>
      </c>
    </row>
    <row r="266" spans="1:15" ht="14.4" customHeight="1">
      <c r="A266" s="5" t="str">
        <f t="shared" si="4"/>
        <v>2023/12/20 12:00</v>
      </c>
      <c r="B266" s="68" t="s">
        <v>999</v>
      </c>
      <c r="C266" s="68" t="s">
        <v>1189</v>
      </c>
      <c r="D266" s="68" t="s">
        <v>1001</v>
      </c>
      <c r="E266" s="68" t="s">
        <v>1190</v>
      </c>
      <c r="F266" s="68" t="s">
        <v>1191</v>
      </c>
      <c r="G266" s="68" t="s">
        <v>1191</v>
      </c>
      <c r="H266" s="68" t="s">
        <v>1009</v>
      </c>
      <c r="I266" s="68" t="s">
        <v>1192</v>
      </c>
      <c r="J266" s="68" t="s">
        <v>1026</v>
      </c>
      <c r="K266" s="68" t="s">
        <v>1005</v>
      </c>
      <c r="L266" s="68" t="s">
        <v>1193</v>
      </c>
      <c r="M266" s="68">
        <v>2244734000</v>
      </c>
      <c r="N266" s="68">
        <v>1898073647</v>
      </c>
      <c r="O266" s="68">
        <v>113304654</v>
      </c>
    </row>
    <row r="267" spans="1:15" ht="14.4" customHeight="1">
      <c r="A267" s="5" t="str">
        <f t="shared" si="4"/>
        <v>2023/12/20 14:00</v>
      </c>
      <c r="B267" s="68" t="s">
        <v>999</v>
      </c>
      <c r="C267" s="68" t="s">
        <v>1022</v>
      </c>
      <c r="D267" s="68" t="s">
        <v>1023</v>
      </c>
      <c r="E267" s="68" t="s">
        <v>1024</v>
      </c>
      <c r="F267" s="68" t="s">
        <v>507</v>
      </c>
      <c r="G267" s="68" t="s">
        <v>507</v>
      </c>
      <c r="H267" s="68" t="s">
        <v>1003</v>
      </c>
      <c r="I267" s="68" t="s">
        <v>1025</v>
      </c>
      <c r="J267" s="68" t="s">
        <v>1026</v>
      </c>
      <c r="K267" s="68" t="s">
        <v>1005</v>
      </c>
      <c r="L267" s="68" t="s">
        <v>1027</v>
      </c>
    </row>
    <row r="268" spans="1:15" ht="14.4" customHeight="1">
      <c r="A268" s="5" t="str">
        <f t="shared" si="4"/>
        <v>2023/12/21 10:00</v>
      </c>
      <c r="B268" s="68" t="s">
        <v>999</v>
      </c>
      <c r="C268" s="68" t="s">
        <v>4988</v>
      </c>
      <c r="D268" s="68" t="s">
        <v>1023</v>
      </c>
      <c r="E268" s="68" t="s">
        <v>4989</v>
      </c>
      <c r="F268" s="68" t="s">
        <v>4990</v>
      </c>
      <c r="G268" s="68" t="s">
        <v>4990</v>
      </c>
      <c r="H268" s="68" t="s">
        <v>1009</v>
      </c>
      <c r="I268" s="68" t="s">
        <v>4991</v>
      </c>
      <c r="K268" s="68" t="s">
        <v>1005</v>
      </c>
      <c r="L268" s="68" t="s">
        <v>4992</v>
      </c>
    </row>
    <row r="269" spans="1:15" ht="14.4" customHeight="1">
      <c r="A269" s="5" t="str">
        <f t="shared" si="4"/>
        <v>2023/12/21 10:00</v>
      </c>
      <c r="B269" s="68" t="s">
        <v>999</v>
      </c>
      <c r="C269" s="68" t="s">
        <v>4993</v>
      </c>
      <c r="D269" s="68" t="s">
        <v>1017</v>
      </c>
      <c r="E269" s="68" t="s">
        <v>4994</v>
      </c>
      <c r="F269" s="68" t="s">
        <v>4995</v>
      </c>
      <c r="G269" s="68" t="s">
        <v>4995</v>
      </c>
      <c r="H269" s="68" t="s">
        <v>1003</v>
      </c>
      <c r="I269" s="68" t="s">
        <v>4996</v>
      </c>
      <c r="K269" s="68" t="s">
        <v>1005</v>
      </c>
      <c r="L269" s="68" t="s">
        <v>4997</v>
      </c>
      <c r="M269" s="68">
        <v>698067000</v>
      </c>
      <c r="N269" s="68">
        <v>607316297</v>
      </c>
      <c r="O269" s="68">
        <v>30886330</v>
      </c>
    </row>
    <row r="270" spans="1:15" ht="14.4" customHeight="1">
      <c r="A270" s="5" t="str">
        <f t="shared" si="4"/>
        <v>2023/12/21 10:00</v>
      </c>
      <c r="B270" s="68" t="s">
        <v>999</v>
      </c>
      <c r="C270" s="68" t="s">
        <v>4998</v>
      </c>
      <c r="D270" s="68" t="s">
        <v>1017</v>
      </c>
      <c r="E270" s="68" t="s">
        <v>4999</v>
      </c>
      <c r="F270" s="68" t="s">
        <v>4995</v>
      </c>
      <c r="G270" s="68" t="s">
        <v>4995</v>
      </c>
      <c r="H270" s="68" t="s">
        <v>1003</v>
      </c>
      <c r="I270" s="68" t="s">
        <v>5000</v>
      </c>
      <c r="K270" s="68" t="s">
        <v>1005</v>
      </c>
      <c r="L270" s="68" t="s">
        <v>5001</v>
      </c>
      <c r="M270" s="68">
        <v>955628000</v>
      </c>
      <c r="N270" s="68">
        <v>823261308</v>
      </c>
      <c r="O270" s="68">
        <v>43965933</v>
      </c>
    </row>
    <row r="271" spans="1:15" ht="14.4" customHeight="1">
      <c r="A271" s="5" t="str">
        <f t="shared" si="4"/>
        <v>2023/12/21 12:00</v>
      </c>
      <c r="B271" s="68" t="s">
        <v>999</v>
      </c>
      <c r="C271" s="68" t="s">
        <v>5002</v>
      </c>
      <c r="D271" s="68" t="s">
        <v>1017</v>
      </c>
      <c r="E271" s="68" t="s">
        <v>5003</v>
      </c>
      <c r="F271" s="68" t="s">
        <v>326</v>
      </c>
      <c r="G271" s="68" t="s">
        <v>326</v>
      </c>
      <c r="H271" s="68" t="s">
        <v>1009</v>
      </c>
      <c r="I271" s="68" t="s">
        <v>5004</v>
      </c>
      <c r="J271" s="68" t="s">
        <v>1026</v>
      </c>
      <c r="K271" s="68" t="s">
        <v>1005</v>
      </c>
      <c r="L271" s="68" t="s">
        <v>5005</v>
      </c>
      <c r="M271" s="68">
        <v>2439272000</v>
      </c>
      <c r="N271" s="68">
        <v>2023956850</v>
      </c>
      <c r="O271" s="68">
        <v>131117464</v>
      </c>
    </row>
    <row r="272" spans="1:15" ht="14.4" customHeight="1">
      <c r="A272" s="5" t="str">
        <f t="shared" si="4"/>
        <v>2023/12/26 14:00</v>
      </c>
      <c r="B272" s="68" t="s">
        <v>999</v>
      </c>
      <c r="C272" s="68" t="s">
        <v>5011</v>
      </c>
      <c r="D272" s="68" t="s">
        <v>1001</v>
      </c>
      <c r="E272" s="68" t="s">
        <v>5012</v>
      </c>
      <c r="F272" s="68" t="s">
        <v>5013</v>
      </c>
      <c r="G272" s="68" t="s">
        <v>5013</v>
      </c>
      <c r="H272" s="68" t="s">
        <v>1009</v>
      </c>
      <c r="I272" s="68" t="s">
        <v>5014</v>
      </c>
      <c r="K272" s="68" t="s">
        <v>1005</v>
      </c>
      <c r="L272" s="68" t="s">
        <v>5015</v>
      </c>
      <c r="M272" s="68">
        <v>999077000</v>
      </c>
      <c r="N272" s="68">
        <v>800712667</v>
      </c>
      <c r="O272" s="68">
        <v>43128503</v>
      </c>
    </row>
    <row r="273" spans="1:15" ht="14.4" customHeight="1">
      <c r="A273" s="5" t="str">
        <f t="shared" si="4"/>
        <v>2023/12/22 10:00</v>
      </c>
      <c r="B273" s="68" t="s">
        <v>999</v>
      </c>
      <c r="C273" s="68" t="s">
        <v>1199</v>
      </c>
      <c r="D273" s="68" t="s">
        <v>1001</v>
      </c>
      <c r="E273" s="68" t="s">
        <v>1200</v>
      </c>
      <c r="F273" s="68" t="s">
        <v>1201</v>
      </c>
      <c r="G273" s="68" t="s">
        <v>1201</v>
      </c>
      <c r="H273" s="68" t="s">
        <v>1009</v>
      </c>
      <c r="I273" s="68" t="s">
        <v>1202</v>
      </c>
      <c r="K273" s="68" t="s">
        <v>1005</v>
      </c>
      <c r="L273" s="68" t="s">
        <v>1203</v>
      </c>
      <c r="M273" s="68">
        <v>797067000</v>
      </c>
      <c r="N273" s="68">
        <v>688160379</v>
      </c>
      <c r="O273" s="68">
        <v>21140525</v>
      </c>
    </row>
    <row r="274" spans="1:15" ht="14.4" customHeight="1">
      <c r="A274" s="5" t="str">
        <f t="shared" si="4"/>
        <v>2023/12/28 10:00</v>
      </c>
      <c r="B274" s="68" t="s">
        <v>999</v>
      </c>
      <c r="C274" s="68" t="s">
        <v>5079</v>
      </c>
      <c r="D274" s="68" t="s">
        <v>1017</v>
      </c>
      <c r="E274" s="68" t="s">
        <v>5080</v>
      </c>
      <c r="F274" s="68" t="s">
        <v>4990</v>
      </c>
      <c r="G274" s="68" t="s">
        <v>4990</v>
      </c>
      <c r="H274" s="68" t="s">
        <v>1009</v>
      </c>
      <c r="I274" s="68" t="s">
        <v>5081</v>
      </c>
      <c r="K274" s="68" t="s">
        <v>1005</v>
      </c>
      <c r="L274" s="68" t="s">
        <v>5082</v>
      </c>
      <c r="M274" s="68">
        <v>1200097000</v>
      </c>
      <c r="N274" s="68">
        <v>959275591</v>
      </c>
      <c r="O274" s="68">
        <v>45124633</v>
      </c>
    </row>
    <row r="275" spans="1:15" ht="14.4" customHeight="1">
      <c r="A275" s="5" t="str">
        <f t="shared" si="4"/>
        <v>2023/12/27 17:00</v>
      </c>
      <c r="B275" s="68" t="s">
        <v>999</v>
      </c>
      <c r="C275" s="68" t="s">
        <v>5083</v>
      </c>
      <c r="D275" s="68" t="s">
        <v>1001</v>
      </c>
      <c r="E275" s="68" t="s">
        <v>5084</v>
      </c>
      <c r="F275" s="68" t="s">
        <v>5085</v>
      </c>
      <c r="G275" s="68" t="s">
        <v>5085</v>
      </c>
      <c r="H275" s="68" t="s">
        <v>1009</v>
      </c>
      <c r="I275" s="68" t="s">
        <v>5086</v>
      </c>
      <c r="K275" s="68" t="s">
        <v>1005</v>
      </c>
      <c r="L275" s="68" t="s">
        <v>5087</v>
      </c>
      <c r="M275" s="68">
        <v>3273049000</v>
      </c>
      <c r="N275" s="68">
        <v>2557799049</v>
      </c>
      <c r="O275" s="68">
        <v>134880245</v>
      </c>
    </row>
    <row r="276" spans="1:15" ht="14.4" customHeight="1">
      <c r="A276" s="5" t="str">
        <f t="shared" si="4"/>
        <v>2023/12/28 10:00</v>
      </c>
      <c r="B276" s="68" t="s">
        <v>999</v>
      </c>
      <c r="C276" s="68" t="s">
        <v>5088</v>
      </c>
      <c r="D276" s="68" t="s">
        <v>1023</v>
      </c>
      <c r="E276" s="68" t="s">
        <v>5089</v>
      </c>
      <c r="F276" s="68" t="s">
        <v>5090</v>
      </c>
      <c r="G276" s="68" t="s">
        <v>5090</v>
      </c>
      <c r="H276" s="68" t="s">
        <v>1003</v>
      </c>
      <c r="I276" s="68" t="s">
        <v>5091</v>
      </c>
      <c r="K276" s="68" t="s">
        <v>1005</v>
      </c>
      <c r="L276" s="68" t="s">
        <v>5092</v>
      </c>
    </row>
    <row r="277" spans="1:15" ht="14.4" customHeight="1">
      <c r="A277" s="5" t="str">
        <f t="shared" si="4"/>
        <v>2023/12/28 10:00</v>
      </c>
      <c r="B277" s="68" t="s">
        <v>999</v>
      </c>
      <c r="C277" s="68" t="s">
        <v>5093</v>
      </c>
      <c r="D277" s="68" t="s">
        <v>1001</v>
      </c>
      <c r="E277" s="68" t="s">
        <v>5094</v>
      </c>
      <c r="F277" s="68" t="s">
        <v>5095</v>
      </c>
      <c r="G277" s="68" t="s">
        <v>5095</v>
      </c>
      <c r="H277" s="68" t="s">
        <v>1009</v>
      </c>
      <c r="I277" s="68" t="s">
        <v>5096</v>
      </c>
      <c r="K277" s="68" t="s">
        <v>1005</v>
      </c>
      <c r="L277" s="68" t="s">
        <v>5097</v>
      </c>
      <c r="M277" s="68">
        <v>674905000</v>
      </c>
      <c r="N277" s="68">
        <v>588339285</v>
      </c>
      <c r="O277" s="68">
        <v>27906537</v>
      </c>
    </row>
    <row r="278" spans="1:15" ht="14.4" customHeight="1">
      <c r="A278" s="5" t="str">
        <f t="shared" si="4"/>
        <v>2023/12/27 10:00</v>
      </c>
      <c r="B278" s="68" t="s">
        <v>999</v>
      </c>
      <c r="C278" s="68" t="s">
        <v>5098</v>
      </c>
      <c r="D278" s="68" t="s">
        <v>1023</v>
      </c>
      <c r="E278" s="68" t="s">
        <v>5099</v>
      </c>
      <c r="F278" s="68" t="s">
        <v>5100</v>
      </c>
      <c r="G278" s="68" t="s">
        <v>5100</v>
      </c>
      <c r="H278" s="68" t="s">
        <v>1003</v>
      </c>
      <c r="I278" s="68" t="s">
        <v>5101</v>
      </c>
      <c r="K278" s="68" t="s">
        <v>1005</v>
      </c>
      <c r="L278" s="68" t="s">
        <v>5102</v>
      </c>
      <c r="M278" s="68">
        <v>581500000</v>
      </c>
      <c r="N278" s="68">
        <v>493744504</v>
      </c>
      <c r="O278" s="68">
        <v>28375267</v>
      </c>
    </row>
    <row r="279" spans="1:15" ht="14.4" customHeight="1">
      <c r="A279" s="5" t="str">
        <f t="shared" si="4"/>
        <v>2023/12/26 14:00</v>
      </c>
      <c r="B279" s="68" t="s">
        <v>999</v>
      </c>
      <c r="C279" s="68" t="s">
        <v>5042</v>
      </c>
      <c r="D279" s="68" t="s">
        <v>1023</v>
      </c>
      <c r="E279" s="68" t="s">
        <v>5043</v>
      </c>
      <c r="F279" s="68" t="s">
        <v>5044</v>
      </c>
      <c r="G279" s="68" t="s">
        <v>5044</v>
      </c>
      <c r="H279" s="68" t="s">
        <v>1003</v>
      </c>
      <c r="I279" s="68" t="s">
        <v>5045</v>
      </c>
      <c r="K279" s="68" t="s">
        <v>1005</v>
      </c>
      <c r="L279" s="68" t="s">
        <v>5046</v>
      </c>
      <c r="M279" s="68">
        <v>4716187000</v>
      </c>
      <c r="N279" s="68">
        <v>4043914640</v>
      </c>
      <c r="O279" s="68">
        <v>198122617</v>
      </c>
    </row>
    <row r="280" spans="1:15" ht="14.4" customHeight="1">
      <c r="A280" s="5" t="str">
        <f t="shared" si="4"/>
        <v>2023/12/26 10:00</v>
      </c>
      <c r="B280" s="68" t="s">
        <v>999</v>
      </c>
      <c r="C280" s="68" t="s">
        <v>5047</v>
      </c>
      <c r="D280" s="68" t="s">
        <v>1017</v>
      </c>
      <c r="E280" s="68" t="s">
        <v>5048</v>
      </c>
      <c r="F280" s="68" t="s">
        <v>5049</v>
      </c>
      <c r="G280" s="68" t="s">
        <v>5049</v>
      </c>
      <c r="H280" s="68" t="s">
        <v>1009</v>
      </c>
      <c r="I280" s="68" t="s">
        <v>5050</v>
      </c>
      <c r="K280" s="68" t="s">
        <v>1005</v>
      </c>
      <c r="L280" s="68" t="s">
        <v>5051</v>
      </c>
      <c r="M280" s="68">
        <v>672276000</v>
      </c>
      <c r="N280" s="68">
        <v>581477889</v>
      </c>
      <c r="O280" s="68">
        <v>19339744</v>
      </c>
    </row>
    <row r="281" spans="1:15" ht="14.4" customHeight="1">
      <c r="A281" s="5" t="str">
        <f t="shared" si="4"/>
        <v>2023/12/26 10:00</v>
      </c>
      <c r="B281" s="68" t="s">
        <v>999</v>
      </c>
      <c r="C281" s="68" t="s">
        <v>5056</v>
      </c>
      <c r="D281" s="68" t="s">
        <v>1017</v>
      </c>
      <c r="E281" s="68" t="s">
        <v>5057</v>
      </c>
      <c r="F281" s="68" t="s">
        <v>5058</v>
      </c>
      <c r="G281" s="68" t="s">
        <v>5058</v>
      </c>
      <c r="H281" s="68" t="s">
        <v>1009</v>
      </c>
      <c r="I281" s="68" t="s">
        <v>5059</v>
      </c>
      <c r="K281" s="68" t="s">
        <v>1005</v>
      </c>
      <c r="L281" s="68" t="s">
        <v>5060</v>
      </c>
      <c r="M281" s="68">
        <v>1616043000</v>
      </c>
      <c r="N281" s="68">
        <v>1433414617</v>
      </c>
      <c r="O281" s="68">
        <v>43733379</v>
      </c>
    </row>
    <row r="282" spans="1:15" ht="14.4" customHeight="1">
      <c r="A282" s="5" t="str">
        <f t="shared" si="4"/>
        <v>2023/12/28 14:00</v>
      </c>
      <c r="B282" s="68" t="s">
        <v>999</v>
      </c>
      <c r="C282" s="68" t="s">
        <v>5061</v>
      </c>
      <c r="D282" s="68" t="s">
        <v>1001</v>
      </c>
      <c r="E282" s="68" t="s">
        <v>5062</v>
      </c>
      <c r="F282" s="68" t="s">
        <v>5013</v>
      </c>
      <c r="G282" s="68" t="s">
        <v>5013</v>
      </c>
      <c r="H282" s="68" t="s">
        <v>1009</v>
      </c>
      <c r="I282" s="68" t="s">
        <v>5063</v>
      </c>
      <c r="K282" s="68" t="s">
        <v>1005</v>
      </c>
      <c r="L282" s="68" t="s">
        <v>5064</v>
      </c>
      <c r="M282" s="68">
        <v>742500000</v>
      </c>
      <c r="N282" s="68">
        <v>592509966</v>
      </c>
      <c r="O282" s="68">
        <v>26090990</v>
      </c>
    </row>
    <row r="283" spans="1:15" ht="14.4" customHeight="1">
      <c r="A283" s="5" t="str">
        <f t="shared" si="4"/>
        <v>2023/12/26 11:00</v>
      </c>
      <c r="B283" s="68" t="s">
        <v>999</v>
      </c>
      <c r="C283" s="68" t="s">
        <v>5065</v>
      </c>
      <c r="D283" s="68" t="s">
        <v>1017</v>
      </c>
      <c r="E283" s="68" t="s">
        <v>5066</v>
      </c>
      <c r="F283" s="68" t="s">
        <v>5067</v>
      </c>
      <c r="G283" s="68" t="s">
        <v>5067</v>
      </c>
      <c r="H283" s="68" t="s">
        <v>1009</v>
      </c>
      <c r="I283" s="68" t="s">
        <v>5068</v>
      </c>
      <c r="K283" s="68" t="s">
        <v>1005</v>
      </c>
      <c r="L283" s="68" t="s">
        <v>5069</v>
      </c>
      <c r="M283" s="68">
        <v>1278635000</v>
      </c>
      <c r="N283" s="68">
        <v>1114653835</v>
      </c>
      <c r="O283" s="68">
        <v>40445657</v>
      </c>
    </row>
    <row r="284" spans="1:15" ht="14.4" customHeight="1">
      <c r="A284" s="5" t="str">
        <f t="shared" si="4"/>
        <v>2023/12/26 14:00</v>
      </c>
      <c r="B284" s="68" t="s">
        <v>999</v>
      </c>
      <c r="C284" s="68" t="s">
        <v>5070</v>
      </c>
      <c r="D284" s="68" t="s">
        <v>1023</v>
      </c>
      <c r="E284" s="68" t="s">
        <v>5012</v>
      </c>
      <c r="F284" s="68" t="s">
        <v>5013</v>
      </c>
      <c r="G284" s="68" t="s">
        <v>5013</v>
      </c>
      <c r="H284" s="68" t="s">
        <v>1009</v>
      </c>
      <c r="I284" s="68" t="s">
        <v>5071</v>
      </c>
      <c r="K284" s="68" t="s">
        <v>1005</v>
      </c>
      <c r="L284" s="68" t="s">
        <v>5072</v>
      </c>
      <c r="M284" s="68">
        <v>999077000</v>
      </c>
      <c r="N284" s="68">
        <v>800712667</v>
      </c>
      <c r="O284" s="68">
        <v>43128503</v>
      </c>
    </row>
    <row r="285" spans="1:15" ht="14.4" customHeight="1">
      <c r="A285" s="5" t="str">
        <f t="shared" si="4"/>
        <v>2023/12/26 11:00</v>
      </c>
      <c r="B285" s="68" t="s">
        <v>999</v>
      </c>
      <c r="C285" s="68" t="s">
        <v>5006</v>
      </c>
      <c r="D285" s="68" t="s">
        <v>1017</v>
      </c>
      <c r="E285" s="68" t="s">
        <v>5007</v>
      </c>
      <c r="F285" s="68" t="s">
        <v>5008</v>
      </c>
      <c r="G285" s="68" t="s">
        <v>5008</v>
      </c>
      <c r="H285" s="68" t="s">
        <v>1009</v>
      </c>
      <c r="I285" s="68" t="s">
        <v>5009</v>
      </c>
      <c r="K285" s="68" t="s">
        <v>1005</v>
      </c>
      <c r="L285" s="68" t="s">
        <v>5010</v>
      </c>
      <c r="M285" s="68">
        <v>1447541000</v>
      </c>
      <c r="N285" s="68">
        <v>1158313206</v>
      </c>
      <c r="O285" s="68">
        <v>48608654</v>
      </c>
    </row>
    <row r="286" spans="1:15" ht="14.4" customHeight="1">
      <c r="A286" s="5" t="str">
        <f t="shared" si="4"/>
        <v>2023/12/28 10:00</v>
      </c>
      <c r="B286" s="68" t="s">
        <v>999</v>
      </c>
      <c r="C286" s="68" t="s">
        <v>1000</v>
      </c>
      <c r="D286" s="68" t="s">
        <v>1001</v>
      </c>
      <c r="E286" s="68" t="s">
        <v>1002</v>
      </c>
      <c r="F286" s="68" t="s">
        <v>313</v>
      </c>
      <c r="G286" s="68" t="s">
        <v>313</v>
      </c>
      <c r="H286" s="68" t="s">
        <v>1003</v>
      </c>
      <c r="I286" s="68" t="s">
        <v>1004</v>
      </c>
      <c r="K286" s="68" t="s">
        <v>1005</v>
      </c>
      <c r="L286" s="68" t="s">
        <v>1006</v>
      </c>
      <c r="M286" s="68">
        <v>1331151000</v>
      </c>
      <c r="N286" s="68">
        <v>1160331945</v>
      </c>
      <c r="O286" s="68">
        <v>56673868</v>
      </c>
    </row>
    <row r="287" spans="1:15" ht="14.4" customHeight="1">
      <c r="A287" s="5" t="str">
        <f t="shared" si="4"/>
        <v>2023/12/27 10:00</v>
      </c>
      <c r="B287" s="68" t="s">
        <v>999</v>
      </c>
      <c r="C287" s="68" t="s">
        <v>1102</v>
      </c>
      <c r="D287" s="68" t="s">
        <v>1001</v>
      </c>
      <c r="E287" s="68" t="s">
        <v>1103</v>
      </c>
      <c r="F287" s="68" t="s">
        <v>432</v>
      </c>
      <c r="G287" s="68" t="s">
        <v>432</v>
      </c>
      <c r="H287" s="68" t="s">
        <v>1003</v>
      </c>
      <c r="I287" s="68" t="s">
        <v>1104</v>
      </c>
      <c r="K287" s="68" t="s">
        <v>1005</v>
      </c>
      <c r="L287" s="68" t="s">
        <v>1105</v>
      </c>
      <c r="M287" s="68">
        <v>1219812000</v>
      </c>
      <c r="N287" s="68">
        <v>1055089200</v>
      </c>
      <c r="O287" s="68">
        <v>52521612</v>
      </c>
    </row>
    <row r="288" spans="1:15" ht="14.4" customHeight="1">
      <c r="A288" s="5" t="str">
        <f t="shared" si="4"/>
        <v>2024/01/04 10:00</v>
      </c>
      <c r="B288" s="68" t="s">
        <v>999</v>
      </c>
      <c r="C288" s="68" t="s">
        <v>5146</v>
      </c>
      <c r="D288" s="68" t="s">
        <v>1017</v>
      </c>
      <c r="E288" s="68" t="s">
        <v>5147</v>
      </c>
      <c r="F288" s="68" t="s">
        <v>501</v>
      </c>
      <c r="G288" s="68" t="s">
        <v>501</v>
      </c>
      <c r="H288" s="68" t="s">
        <v>1003</v>
      </c>
      <c r="I288" s="68" t="s">
        <v>5148</v>
      </c>
      <c r="J288" s="68" t="s">
        <v>1026</v>
      </c>
      <c r="K288" s="68" t="s">
        <v>1005</v>
      </c>
      <c r="L288" s="68" t="s">
        <v>5149</v>
      </c>
      <c r="M288" s="68">
        <v>7613507000</v>
      </c>
      <c r="N288" s="68">
        <v>6832695005</v>
      </c>
      <c r="O288" s="68">
        <v>459735934</v>
      </c>
    </row>
    <row r="289" spans="1:15" ht="14.4" customHeight="1">
      <c r="A289" s="5" t="str">
        <f t="shared" si="4"/>
        <v>2024/01/04 10:00</v>
      </c>
      <c r="B289" s="68" t="s">
        <v>999</v>
      </c>
      <c r="C289" s="68" t="s">
        <v>5150</v>
      </c>
      <c r="D289" s="68" t="s">
        <v>1017</v>
      </c>
      <c r="E289" s="68" t="s">
        <v>5151</v>
      </c>
      <c r="F289" s="68" t="s">
        <v>5152</v>
      </c>
      <c r="G289" s="68" t="s">
        <v>5152</v>
      </c>
      <c r="H289" s="68" t="s">
        <v>1009</v>
      </c>
      <c r="I289" s="68" t="s">
        <v>5153</v>
      </c>
      <c r="K289" s="68" t="s">
        <v>1005</v>
      </c>
      <c r="L289" s="68" t="s">
        <v>5154</v>
      </c>
      <c r="M289" s="68">
        <v>1496768000</v>
      </c>
      <c r="N289" s="68">
        <v>1322895798</v>
      </c>
      <c r="O289" s="68">
        <v>42240200</v>
      </c>
    </row>
    <row r="290" spans="1:15" ht="14.4" customHeight="1">
      <c r="A290" s="5" t="str">
        <f t="shared" si="4"/>
        <v>2024/01/03 10:00</v>
      </c>
      <c r="B290" s="68" t="s">
        <v>999</v>
      </c>
      <c r="C290" s="68" t="s">
        <v>5155</v>
      </c>
      <c r="D290" s="68" t="s">
        <v>1017</v>
      </c>
      <c r="E290" s="68" t="s">
        <v>5156</v>
      </c>
      <c r="F290" s="68" t="s">
        <v>501</v>
      </c>
      <c r="G290" s="68" t="s">
        <v>501</v>
      </c>
      <c r="H290" s="68" t="s">
        <v>1003</v>
      </c>
      <c r="I290" s="68" t="s">
        <v>5157</v>
      </c>
      <c r="K290" s="68" t="s">
        <v>1005</v>
      </c>
      <c r="L290" s="68" t="s">
        <v>5158</v>
      </c>
      <c r="M290" s="68">
        <v>673336400</v>
      </c>
      <c r="N290" s="68">
        <v>579260130</v>
      </c>
      <c r="O290" s="68">
        <v>37215082</v>
      </c>
    </row>
    <row r="291" spans="1:15" ht="14.4" customHeight="1">
      <c r="A291" s="5" t="str">
        <f t="shared" si="4"/>
        <v>2024/01/03 10:00</v>
      </c>
      <c r="B291" s="68" t="s">
        <v>999</v>
      </c>
      <c r="C291" s="68" t="s">
        <v>5159</v>
      </c>
      <c r="D291" s="68" t="s">
        <v>1017</v>
      </c>
      <c r="E291" s="68" t="s">
        <v>5160</v>
      </c>
      <c r="F291" s="68" t="s">
        <v>5161</v>
      </c>
      <c r="G291" s="68" t="s">
        <v>5161</v>
      </c>
      <c r="H291" s="68" t="s">
        <v>1009</v>
      </c>
      <c r="I291" s="68" t="s">
        <v>5162</v>
      </c>
      <c r="K291" s="68" t="s">
        <v>1005</v>
      </c>
      <c r="L291" s="68" t="s">
        <v>5163</v>
      </c>
      <c r="M291" s="68">
        <v>6437272000</v>
      </c>
      <c r="N291" s="68">
        <v>5701808238</v>
      </c>
      <c r="O291" s="68">
        <v>319023952</v>
      </c>
    </row>
    <row r="292" spans="1:15" ht="14.4" customHeight="1">
      <c r="A292" s="5" t="str">
        <f t="shared" si="4"/>
        <v>2024/01/03 14:00</v>
      </c>
      <c r="B292" s="68" t="s">
        <v>999</v>
      </c>
      <c r="C292" s="68" t="s">
        <v>5164</v>
      </c>
      <c r="D292" s="68" t="s">
        <v>1001</v>
      </c>
      <c r="E292" s="68" t="s">
        <v>5165</v>
      </c>
      <c r="F292" s="68" t="s">
        <v>5166</v>
      </c>
      <c r="G292" s="68" t="s">
        <v>5166</v>
      </c>
      <c r="H292" s="68" t="s">
        <v>1009</v>
      </c>
      <c r="I292" s="68" t="s">
        <v>5167</v>
      </c>
      <c r="K292" s="68" t="s">
        <v>1005</v>
      </c>
      <c r="L292" s="68" t="s">
        <v>5168</v>
      </c>
      <c r="M292" s="68">
        <v>1154202000</v>
      </c>
      <c r="N292" s="68">
        <v>921725325</v>
      </c>
      <c r="O292" s="68">
        <v>46711054</v>
      </c>
    </row>
    <row r="293" spans="1:15" ht="14.4" customHeight="1">
      <c r="A293" s="5" t="str">
        <f t="shared" si="4"/>
        <v>2024/01/03 14:00</v>
      </c>
      <c r="B293" s="68" t="s">
        <v>999</v>
      </c>
      <c r="C293" s="68" t="s">
        <v>5173</v>
      </c>
      <c r="D293" s="68" t="s">
        <v>1023</v>
      </c>
      <c r="E293" s="68" t="s">
        <v>5174</v>
      </c>
      <c r="F293" s="68" t="s">
        <v>592</v>
      </c>
      <c r="G293" s="68" t="s">
        <v>592</v>
      </c>
      <c r="H293" s="68" t="s">
        <v>1009</v>
      </c>
      <c r="I293" s="68" t="s">
        <v>5175</v>
      </c>
      <c r="K293" s="68" t="s">
        <v>1005</v>
      </c>
      <c r="L293" s="68" t="s">
        <v>5176</v>
      </c>
      <c r="M293" s="68">
        <v>561847000</v>
      </c>
      <c r="N293" s="68">
        <v>447979232</v>
      </c>
      <c r="O293" s="68">
        <v>24433381</v>
      </c>
    </row>
    <row r="294" spans="1:15" ht="14.4" customHeight="1">
      <c r="A294" s="5" t="str">
        <f t="shared" si="4"/>
        <v>2024/01/04 10:00</v>
      </c>
      <c r="B294" s="68" t="s">
        <v>999</v>
      </c>
      <c r="C294" s="68" t="s">
        <v>5177</v>
      </c>
      <c r="D294" s="68" t="s">
        <v>1001</v>
      </c>
      <c r="E294" s="68" t="s">
        <v>5178</v>
      </c>
      <c r="F294" s="68" t="s">
        <v>464</v>
      </c>
      <c r="G294" s="68" t="s">
        <v>464</v>
      </c>
      <c r="H294" s="68" t="s">
        <v>1003</v>
      </c>
      <c r="I294" s="68" t="s">
        <v>5179</v>
      </c>
      <c r="K294" s="68" t="s">
        <v>1005</v>
      </c>
      <c r="L294" s="68" t="s">
        <v>5180</v>
      </c>
      <c r="M294" s="68">
        <v>1058043000</v>
      </c>
      <c r="N294" s="68">
        <v>948994919</v>
      </c>
      <c r="O294" s="68">
        <v>35744967</v>
      </c>
    </row>
    <row r="295" spans="1:15" ht="14.4" customHeight="1">
      <c r="A295" s="5" t="str">
        <f t="shared" si="4"/>
        <v>2024/01/03 10:00</v>
      </c>
      <c r="B295" s="68" t="s">
        <v>999</v>
      </c>
      <c r="C295" s="68" t="s">
        <v>5181</v>
      </c>
      <c r="D295" s="68" t="s">
        <v>1023</v>
      </c>
      <c r="E295" s="68" t="s">
        <v>5182</v>
      </c>
      <c r="F295" s="68" t="s">
        <v>5183</v>
      </c>
      <c r="G295" s="68" t="s">
        <v>5183</v>
      </c>
      <c r="H295" s="68" t="s">
        <v>1009</v>
      </c>
      <c r="I295" s="68" t="s">
        <v>5184</v>
      </c>
      <c r="K295" s="68" t="s">
        <v>1005</v>
      </c>
      <c r="L295" s="68" t="s">
        <v>5185</v>
      </c>
      <c r="M295" s="68">
        <v>2026700000</v>
      </c>
      <c r="N295" s="68">
        <v>1803199107</v>
      </c>
      <c r="O295" s="68">
        <v>74629922</v>
      </c>
    </row>
    <row r="296" spans="1:15" ht="14.4" customHeight="1">
      <c r="A296" s="5" t="str">
        <f t="shared" si="4"/>
        <v>2024/01/02 10:00</v>
      </c>
      <c r="B296" s="68" t="s">
        <v>999</v>
      </c>
      <c r="C296" s="68" t="s">
        <v>5186</v>
      </c>
      <c r="D296" s="68" t="s">
        <v>1017</v>
      </c>
      <c r="E296" s="68" t="s">
        <v>5187</v>
      </c>
      <c r="F296" s="68" t="s">
        <v>5090</v>
      </c>
      <c r="G296" s="68" t="s">
        <v>5090</v>
      </c>
      <c r="H296" s="68" t="s">
        <v>1009</v>
      </c>
      <c r="I296" s="68" t="s">
        <v>5188</v>
      </c>
      <c r="K296" s="68" t="s">
        <v>1005</v>
      </c>
      <c r="L296" s="68" t="s">
        <v>5189</v>
      </c>
      <c r="M296" s="68">
        <v>864808000</v>
      </c>
      <c r="N296" s="68">
        <v>749853890</v>
      </c>
      <c r="O296" s="68">
        <v>38972579</v>
      </c>
    </row>
    <row r="297" spans="1:15" ht="14.4" customHeight="1">
      <c r="A297" s="5" t="str">
        <f t="shared" si="4"/>
        <v>2024/01/03 16:00</v>
      </c>
      <c r="B297" s="68" t="s">
        <v>999</v>
      </c>
      <c r="C297" s="68" t="s">
        <v>5190</v>
      </c>
      <c r="D297" s="68" t="s">
        <v>1023</v>
      </c>
      <c r="E297" s="68" t="s">
        <v>5191</v>
      </c>
      <c r="F297" s="68" t="s">
        <v>5192</v>
      </c>
      <c r="G297" s="68" t="s">
        <v>5192</v>
      </c>
      <c r="H297" s="68" t="s">
        <v>1009</v>
      </c>
      <c r="I297" s="68" t="s">
        <v>5193</v>
      </c>
      <c r="K297" s="68" t="s">
        <v>1005</v>
      </c>
      <c r="L297" s="68" t="s">
        <v>5194</v>
      </c>
      <c r="M297" s="68">
        <v>1191962000</v>
      </c>
      <c r="N297" s="68">
        <v>1050687493</v>
      </c>
      <c r="O297" s="68">
        <v>40016767</v>
      </c>
    </row>
    <row r="298" spans="1:15" ht="14.4" customHeight="1">
      <c r="A298" s="5" t="str">
        <f t="shared" si="4"/>
        <v>2024/01/03 10:00</v>
      </c>
      <c r="B298" s="68" t="s">
        <v>999</v>
      </c>
      <c r="C298" s="68" t="s">
        <v>5195</v>
      </c>
      <c r="D298" s="68" t="s">
        <v>1023</v>
      </c>
      <c r="E298" s="68" t="s">
        <v>5196</v>
      </c>
      <c r="F298" s="68" t="s">
        <v>5197</v>
      </c>
      <c r="G298" s="68" t="s">
        <v>5197</v>
      </c>
      <c r="H298" s="68" t="s">
        <v>1009</v>
      </c>
      <c r="I298" s="68" t="s">
        <v>5198</v>
      </c>
      <c r="K298" s="68" t="s">
        <v>1005</v>
      </c>
      <c r="L298" s="68" t="s">
        <v>5199</v>
      </c>
      <c r="M298" s="68">
        <v>713295000</v>
      </c>
      <c r="N298" s="68">
        <v>597815835</v>
      </c>
      <c r="O298" s="68">
        <v>39305811</v>
      </c>
    </row>
    <row r="299" spans="1:15" ht="14.4" customHeight="1">
      <c r="A299" s="5" t="str">
        <f t="shared" si="4"/>
        <v>2024/01/02 11:00</v>
      </c>
      <c r="B299" s="68" t="s">
        <v>999</v>
      </c>
      <c r="C299" s="68" t="s">
        <v>5200</v>
      </c>
      <c r="D299" s="68" t="s">
        <v>1001</v>
      </c>
      <c r="E299" s="68" t="s">
        <v>5201</v>
      </c>
      <c r="F299" s="68" t="s">
        <v>5202</v>
      </c>
      <c r="G299" s="68" t="s">
        <v>5202</v>
      </c>
      <c r="H299" s="68" t="s">
        <v>1009</v>
      </c>
      <c r="I299" s="68" t="s">
        <v>5203</v>
      </c>
      <c r="K299" s="68" t="s">
        <v>1005</v>
      </c>
      <c r="L299" s="68" t="s">
        <v>5204</v>
      </c>
      <c r="M299" s="68">
        <v>1027839000</v>
      </c>
      <c r="N299" s="68">
        <v>899342338</v>
      </c>
      <c r="O299" s="68">
        <v>38370390</v>
      </c>
    </row>
    <row r="300" spans="1:15" ht="14.4" customHeight="1">
      <c r="A300" s="5" t="str">
        <f t="shared" si="4"/>
        <v>2024/01/02 10:00</v>
      </c>
      <c r="B300" s="68" t="s">
        <v>999</v>
      </c>
      <c r="C300" s="68" t="s">
        <v>5205</v>
      </c>
      <c r="D300" s="68" t="s">
        <v>1023</v>
      </c>
      <c r="E300" s="68" t="s">
        <v>5206</v>
      </c>
      <c r="F300" s="68" t="s">
        <v>5202</v>
      </c>
      <c r="G300" s="68" t="s">
        <v>5202</v>
      </c>
      <c r="H300" s="68" t="s">
        <v>1009</v>
      </c>
      <c r="I300" s="68" t="s">
        <v>5207</v>
      </c>
      <c r="K300" s="68" t="s">
        <v>1005</v>
      </c>
      <c r="L300" s="68" t="s">
        <v>5208</v>
      </c>
      <c r="M300" s="68">
        <v>1696821000</v>
      </c>
      <c r="N300" s="68">
        <v>1505826055</v>
      </c>
      <c r="O300" s="68">
        <v>50966629</v>
      </c>
    </row>
    <row r="301" spans="1:15" ht="14.4" customHeight="1">
      <c r="A301" s="5" t="str">
        <f t="shared" si="4"/>
        <v>2024/01/02 10:00</v>
      </c>
      <c r="B301" s="68" t="s">
        <v>999</v>
      </c>
      <c r="C301" s="68" t="s">
        <v>4409</v>
      </c>
      <c r="D301" s="68" t="s">
        <v>1023</v>
      </c>
      <c r="E301" s="68" t="s">
        <v>1208</v>
      </c>
      <c r="F301" s="68" t="s">
        <v>1209</v>
      </c>
      <c r="G301" s="68" t="s">
        <v>1209</v>
      </c>
      <c r="H301" s="68" t="s">
        <v>1009</v>
      </c>
      <c r="I301" s="68" t="s">
        <v>4410</v>
      </c>
      <c r="K301" s="68" t="s">
        <v>1005</v>
      </c>
      <c r="L301" s="68" t="s">
        <v>4411</v>
      </c>
      <c r="M301" s="68">
        <v>1127366000</v>
      </c>
      <c r="N301" s="68">
        <v>995977320</v>
      </c>
      <c r="O301" s="68">
        <v>70053432</v>
      </c>
    </row>
    <row r="302" spans="1:15" ht="14.4" customHeight="1">
      <c r="A302" s="5" t="str">
        <f t="shared" si="4"/>
        <v>2024/01/10 14:00</v>
      </c>
      <c r="B302" s="68" t="s">
        <v>999</v>
      </c>
      <c r="C302" s="68" t="s">
        <v>5209</v>
      </c>
      <c r="D302" s="68" t="s">
        <v>1001</v>
      </c>
      <c r="E302" s="68" t="s">
        <v>5210</v>
      </c>
      <c r="F302" s="68" t="s">
        <v>5211</v>
      </c>
      <c r="G302" s="68" t="s">
        <v>5211</v>
      </c>
      <c r="H302" s="68" t="s">
        <v>1009</v>
      </c>
      <c r="I302" s="68" t="s">
        <v>5212</v>
      </c>
      <c r="K302" s="68" t="s">
        <v>1005</v>
      </c>
      <c r="L302" s="68" t="s">
        <v>5213</v>
      </c>
      <c r="M302" s="68">
        <v>1877618000</v>
      </c>
      <c r="N302" s="68">
        <v>1506582739</v>
      </c>
      <c r="O302" s="68">
        <v>54539359</v>
      </c>
    </row>
    <row r="303" spans="1:15" ht="14.4" customHeight="1">
      <c r="A303" s="5" t="str">
        <f t="shared" si="4"/>
        <v>2024/01/10 10:00</v>
      </c>
      <c r="B303" s="68" t="s">
        <v>999</v>
      </c>
      <c r="C303" s="68" t="s">
        <v>5214</v>
      </c>
      <c r="D303" s="68" t="s">
        <v>1017</v>
      </c>
      <c r="E303" s="68" t="s">
        <v>5215</v>
      </c>
      <c r="F303" s="68" t="s">
        <v>543</v>
      </c>
      <c r="G303" s="68" t="s">
        <v>543</v>
      </c>
      <c r="H303" s="68" t="s">
        <v>1009</v>
      </c>
      <c r="I303" s="68" t="s">
        <v>5216</v>
      </c>
      <c r="K303" s="68" t="s">
        <v>1005</v>
      </c>
      <c r="L303" s="68" t="s">
        <v>5217</v>
      </c>
      <c r="M303" s="68">
        <v>565697000</v>
      </c>
      <c r="N303" s="68">
        <v>488786700</v>
      </c>
      <c r="O303" s="68">
        <v>28149037</v>
      </c>
    </row>
    <row r="304" spans="1:15" ht="14.4" customHeight="1">
      <c r="A304" s="5" t="str">
        <f t="shared" si="4"/>
        <v>2024/01/09 10:00</v>
      </c>
      <c r="B304" s="68" t="s">
        <v>999</v>
      </c>
      <c r="C304" s="68" t="s">
        <v>5218</v>
      </c>
      <c r="D304" s="68" t="s">
        <v>1017</v>
      </c>
      <c r="E304" s="68" t="s">
        <v>5219</v>
      </c>
      <c r="F304" s="68" t="s">
        <v>5220</v>
      </c>
      <c r="G304" s="68" t="s">
        <v>5220</v>
      </c>
      <c r="H304" s="68" t="s">
        <v>1009</v>
      </c>
      <c r="I304" s="68" t="s">
        <v>5221</v>
      </c>
      <c r="K304" s="68" t="s">
        <v>1005</v>
      </c>
      <c r="L304" s="68" t="s">
        <v>5222</v>
      </c>
      <c r="M304" s="68">
        <v>562900000</v>
      </c>
      <c r="N304" s="68">
        <v>492120725</v>
      </c>
      <c r="O304" s="68">
        <v>14229480</v>
      </c>
    </row>
    <row r="305" spans="1:15" ht="14.4" customHeight="1">
      <c r="A305" s="5" t="str">
        <f t="shared" si="4"/>
        <v>2024/01/10 10:00</v>
      </c>
      <c r="B305" s="68" t="s">
        <v>999</v>
      </c>
      <c r="C305" s="68" t="s">
        <v>5223</v>
      </c>
      <c r="D305" s="68" t="s">
        <v>1023</v>
      </c>
      <c r="E305" s="68" t="s">
        <v>5224</v>
      </c>
      <c r="F305" s="68" t="s">
        <v>5225</v>
      </c>
      <c r="G305" s="68" t="s">
        <v>5225</v>
      </c>
      <c r="H305" s="68" t="s">
        <v>1003</v>
      </c>
      <c r="I305" s="68" t="s">
        <v>5226</v>
      </c>
      <c r="K305" s="68" t="s">
        <v>1005</v>
      </c>
      <c r="L305" s="68" t="s">
        <v>5227</v>
      </c>
      <c r="M305" s="68">
        <v>971076000</v>
      </c>
      <c r="N305" s="68">
        <v>846753252</v>
      </c>
      <c r="O305" s="68">
        <v>39560045</v>
      </c>
    </row>
    <row r="306" spans="1:15" ht="14.4" customHeight="1">
      <c r="A306" s="5" t="str">
        <f t="shared" si="4"/>
        <v>2024/01/08 10:00</v>
      </c>
      <c r="B306" s="68" t="s">
        <v>999</v>
      </c>
      <c r="C306" s="68" t="s">
        <v>5228</v>
      </c>
      <c r="D306" s="68" t="s">
        <v>1023</v>
      </c>
      <c r="E306" s="68" t="s">
        <v>5229</v>
      </c>
      <c r="F306" s="68" t="s">
        <v>5230</v>
      </c>
      <c r="G306" s="68" t="s">
        <v>5230</v>
      </c>
      <c r="H306" s="68" t="s">
        <v>1003</v>
      </c>
      <c r="I306" s="68" t="s">
        <v>5231</v>
      </c>
      <c r="K306" s="68" t="s">
        <v>1005</v>
      </c>
      <c r="L306" s="68" t="s">
        <v>5232</v>
      </c>
      <c r="M306" s="68">
        <v>1162910000</v>
      </c>
      <c r="N306" s="68">
        <v>1008229520</v>
      </c>
      <c r="O306" s="68">
        <v>51599120</v>
      </c>
    </row>
    <row r="307" spans="1:15" ht="14.4" customHeight="1">
      <c r="A307" s="5" t="str">
        <f t="shared" si="4"/>
        <v>2024/01/05 10:00</v>
      </c>
      <c r="B307" s="68" t="s">
        <v>999</v>
      </c>
      <c r="C307" s="68" t="s">
        <v>5233</v>
      </c>
      <c r="D307" s="68" t="s">
        <v>1023</v>
      </c>
      <c r="E307" s="68" t="s">
        <v>5234</v>
      </c>
      <c r="F307" s="68" t="s">
        <v>5235</v>
      </c>
      <c r="G307" s="68" t="s">
        <v>5235</v>
      </c>
      <c r="H307" s="68" t="s">
        <v>1009</v>
      </c>
      <c r="I307" s="68" t="s">
        <v>5236</v>
      </c>
      <c r="K307" s="68" t="s">
        <v>1005</v>
      </c>
      <c r="L307" s="68" t="s">
        <v>5237</v>
      </c>
      <c r="M307" s="68">
        <v>857256000</v>
      </c>
      <c r="N307" s="68">
        <v>751906128</v>
      </c>
      <c r="O307" s="68">
        <v>34613546</v>
      </c>
    </row>
    <row r="308" spans="1:15" ht="14.4" customHeight="1">
      <c r="A308" s="5" t="str">
        <f t="shared" si="4"/>
        <v>2024/01/08 10:00</v>
      </c>
      <c r="B308" s="68" t="s">
        <v>999</v>
      </c>
      <c r="C308" s="68" t="s">
        <v>5238</v>
      </c>
      <c r="D308" s="68" t="s">
        <v>1023</v>
      </c>
      <c r="E308" s="68" t="s">
        <v>5239</v>
      </c>
      <c r="F308" s="68" t="s">
        <v>5240</v>
      </c>
      <c r="G308" s="68" t="s">
        <v>5240</v>
      </c>
      <c r="H308" s="68" t="s">
        <v>1009</v>
      </c>
      <c r="I308" s="68" t="s">
        <v>5241</v>
      </c>
      <c r="K308" s="68" t="s">
        <v>1005</v>
      </c>
      <c r="L308" s="68" t="s">
        <v>5242</v>
      </c>
      <c r="M308" s="68">
        <v>1030265000</v>
      </c>
      <c r="N308" s="68">
        <v>822107518</v>
      </c>
      <c r="O308" s="68">
        <v>33103121</v>
      </c>
    </row>
    <row r="309" spans="1:15" ht="14.4" customHeight="1">
      <c r="A309" s="5" t="str">
        <f t="shared" si="4"/>
        <v>2024/01/08 10:00</v>
      </c>
      <c r="B309" s="68" t="s">
        <v>999</v>
      </c>
      <c r="C309" s="68" t="s">
        <v>5243</v>
      </c>
      <c r="D309" s="68" t="s">
        <v>1023</v>
      </c>
      <c r="E309" s="68" t="s">
        <v>5244</v>
      </c>
      <c r="F309" s="68" t="s">
        <v>5245</v>
      </c>
      <c r="G309" s="68" t="s">
        <v>5245</v>
      </c>
      <c r="H309" s="68" t="s">
        <v>1009</v>
      </c>
      <c r="I309" s="68" t="s">
        <v>5246</v>
      </c>
      <c r="K309" s="68" t="s">
        <v>1005</v>
      </c>
      <c r="L309" s="68" t="s">
        <v>5247</v>
      </c>
      <c r="M309" s="68">
        <v>1127551000</v>
      </c>
      <c r="N309" s="68">
        <v>887745940</v>
      </c>
      <c r="O309" s="68">
        <v>47134390</v>
      </c>
    </row>
    <row r="310" spans="1:15" ht="14.4" customHeight="1">
      <c r="A310" s="5" t="str">
        <f t="shared" si="4"/>
        <v>2024/01/25 16:00</v>
      </c>
      <c r="B310" s="68" t="s">
        <v>999</v>
      </c>
      <c r="C310" s="68" t="s">
        <v>5248</v>
      </c>
      <c r="D310" s="68" t="s">
        <v>1001</v>
      </c>
      <c r="E310" s="68" t="s">
        <v>5249</v>
      </c>
      <c r="F310" s="68" t="s">
        <v>5250</v>
      </c>
      <c r="G310" s="68" t="s">
        <v>5250</v>
      </c>
      <c r="H310" s="68" t="s">
        <v>1009</v>
      </c>
      <c r="I310" s="68" t="s">
        <v>5251</v>
      </c>
      <c r="J310" s="68" t="s">
        <v>1026</v>
      </c>
      <c r="K310" s="68" t="s">
        <v>1005</v>
      </c>
      <c r="L310" s="68" t="s">
        <v>5252</v>
      </c>
    </row>
    <row r="311" spans="1:15" ht="14.4" customHeight="1">
      <c r="A311" s="5" t="str">
        <f t="shared" si="4"/>
        <v>2024/01/12 10:00</v>
      </c>
      <c r="B311" s="68" t="s">
        <v>999</v>
      </c>
      <c r="C311" s="68" t="s">
        <v>5253</v>
      </c>
      <c r="D311" s="68" t="s">
        <v>1023</v>
      </c>
      <c r="E311" s="68" t="s">
        <v>5254</v>
      </c>
      <c r="F311" s="68" t="s">
        <v>4422</v>
      </c>
      <c r="G311" s="68" t="s">
        <v>4422</v>
      </c>
      <c r="H311" s="68" t="s">
        <v>1009</v>
      </c>
      <c r="I311" s="68" t="s">
        <v>5255</v>
      </c>
      <c r="K311" s="68" t="s">
        <v>1005</v>
      </c>
      <c r="L311" s="68" t="s">
        <v>5256</v>
      </c>
    </row>
    <row r="312" spans="1:15" ht="14.4" customHeight="1">
      <c r="A312" s="5" t="str">
        <f t="shared" si="4"/>
        <v>2024/01/17 12:00</v>
      </c>
      <c r="B312" s="68" t="s">
        <v>999</v>
      </c>
      <c r="C312" s="68" t="s">
        <v>5257</v>
      </c>
      <c r="D312" s="68" t="s">
        <v>1001</v>
      </c>
      <c r="E312" s="68" t="s">
        <v>5258</v>
      </c>
      <c r="F312" s="68" t="s">
        <v>5259</v>
      </c>
      <c r="G312" s="68" t="s">
        <v>5259</v>
      </c>
      <c r="H312" s="68" t="s">
        <v>1009</v>
      </c>
      <c r="I312" s="68" t="s">
        <v>5260</v>
      </c>
      <c r="J312" s="68" t="s">
        <v>1026</v>
      </c>
      <c r="K312" s="68" t="s">
        <v>1005</v>
      </c>
      <c r="L312" s="68" t="s">
        <v>5261</v>
      </c>
      <c r="M312" s="68">
        <v>3084954000</v>
      </c>
      <c r="N312" s="68">
        <v>2804503636</v>
      </c>
      <c r="O312" s="68">
        <v>142455147</v>
      </c>
    </row>
    <row r="313" spans="1:15" ht="14.4" customHeight="1">
      <c r="A313" s="5" t="str">
        <f t="shared" si="4"/>
        <v>2024/01/05 10:00</v>
      </c>
      <c r="B313" s="68" t="s">
        <v>999</v>
      </c>
      <c r="C313" s="68" t="s">
        <v>5138</v>
      </c>
      <c r="D313" s="68" t="s">
        <v>1017</v>
      </c>
      <c r="E313" s="68" t="s">
        <v>5139</v>
      </c>
      <c r="F313" s="68" t="s">
        <v>5140</v>
      </c>
      <c r="G313" s="68" t="s">
        <v>5140</v>
      </c>
      <c r="H313" s="68" t="s">
        <v>1009</v>
      </c>
      <c r="I313" s="68" t="s">
        <v>5141</v>
      </c>
      <c r="K313" s="68" t="s">
        <v>1005</v>
      </c>
      <c r="L313" s="68" t="s">
        <v>5142</v>
      </c>
      <c r="M313" s="68">
        <v>1450922000</v>
      </c>
      <c r="N313" s="68">
        <v>1288158833</v>
      </c>
      <c r="O313" s="68">
        <v>40558192</v>
      </c>
    </row>
    <row r="314" spans="1:15" ht="14.4" customHeight="1">
      <c r="A314" s="5" t="str">
        <f t="shared" si="4"/>
        <v>2024/01/16 10:00</v>
      </c>
      <c r="B314" s="68" t="s">
        <v>999</v>
      </c>
      <c r="C314" s="68" t="s">
        <v>5262</v>
      </c>
      <c r="D314" s="68" t="s">
        <v>1001</v>
      </c>
      <c r="E314" s="68" t="s">
        <v>5143</v>
      </c>
      <c r="F314" s="68" t="s">
        <v>332</v>
      </c>
      <c r="G314" s="68" t="s">
        <v>332</v>
      </c>
      <c r="H314" s="68" t="s">
        <v>1003</v>
      </c>
      <c r="I314" s="68" t="s">
        <v>5144</v>
      </c>
      <c r="J314" s="68" t="s">
        <v>1026</v>
      </c>
      <c r="K314" s="68" t="s">
        <v>1005</v>
      </c>
      <c r="L314" s="68" t="s">
        <v>5145</v>
      </c>
      <c r="M314" s="68">
        <v>1850295370</v>
      </c>
      <c r="N314" s="68">
        <v>1447390118</v>
      </c>
      <c r="O314" s="68">
        <v>539884790</v>
      </c>
    </row>
    <row r="315" spans="1:15" ht="14.4" customHeight="1">
      <c r="A315" s="5" t="str">
        <f t="shared" si="4"/>
        <v>2024/01/05 12:00</v>
      </c>
      <c r="B315" s="68" t="s">
        <v>999</v>
      </c>
      <c r="C315" s="68" t="s">
        <v>5169</v>
      </c>
      <c r="D315" s="68" t="s">
        <v>1017</v>
      </c>
      <c r="E315" s="68" t="s">
        <v>5170</v>
      </c>
      <c r="F315" s="68" t="s">
        <v>326</v>
      </c>
      <c r="G315" s="68" t="s">
        <v>326</v>
      </c>
      <c r="H315" s="68" t="s">
        <v>1009</v>
      </c>
      <c r="I315" s="68" t="s">
        <v>5171</v>
      </c>
      <c r="J315" s="68" t="s">
        <v>1211</v>
      </c>
      <c r="K315" s="68" t="s">
        <v>1005</v>
      </c>
      <c r="L315" s="68" t="s">
        <v>5172</v>
      </c>
      <c r="M315" s="68">
        <v>3330993000</v>
      </c>
      <c r="N315" s="68">
        <v>2804292193</v>
      </c>
      <c r="O315" s="68">
        <v>199645825</v>
      </c>
    </row>
    <row r="316" spans="1:15" ht="14.4" customHeight="1">
      <c r="A316" s="5" t="str">
        <f t="shared" si="4"/>
        <v>2024/01/05 10:00</v>
      </c>
      <c r="B316" s="68" t="s">
        <v>999</v>
      </c>
      <c r="C316" s="68" t="s">
        <v>5052</v>
      </c>
      <c r="D316" s="68" t="s">
        <v>1001</v>
      </c>
      <c r="E316" s="68" t="s">
        <v>5053</v>
      </c>
      <c r="F316" s="68" t="s">
        <v>322</v>
      </c>
      <c r="G316" s="68" t="s">
        <v>322</v>
      </c>
      <c r="H316" s="68" t="s">
        <v>1009</v>
      </c>
      <c r="I316" s="68" t="s">
        <v>5054</v>
      </c>
      <c r="J316" s="68" t="s">
        <v>1211</v>
      </c>
      <c r="K316" s="68" t="s">
        <v>1005</v>
      </c>
      <c r="L316" s="68" t="s">
        <v>5055</v>
      </c>
      <c r="M316" s="68">
        <v>4680585000</v>
      </c>
      <c r="N316" s="68">
        <v>3869285300</v>
      </c>
      <c r="O316" s="68">
        <v>259152352</v>
      </c>
    </row>
    <row r="317" spans="1:15" ht="14.4" customHeight="1">
      <c r="A317" s="5" t="str">
        <f t="shared" si="4"/>
        <v>2024/01/12 11:00</v>
      </c>
      <c r="B317" s="68" t="s">
        <v>999</v>
      </c>
      <c r="C317" s="68" t="s">
        <v>5073</v>
      </c>
      <c r="D317" s="68" t="s">
        <v>1017</v>
      </c>
      <c r="E317" s="68" t="s">
        <v>5074</v>
      </c>
      <c r="F317" s="68" t="s">
        <v>5075</v>
      </c>
      <c r="G317" s="68" t="s">
        <v>5075</v>
      </c>
      <c r="H317" s="68" t="s">
        <v>1009</v>
      </c>
      <c r="I317" s="68" t="s">
        <v>5076</v>
      </c>
      <c r="K317" s="68" t="s">
        <v>1005</v>
      </c>
      <c r="L317" s="68" t="s">
        <v>5077</v>
      </c>
      <c r="M317" s="68">
        <v>6136995000</v>
      </c>
      <c r="N317" s="68">
        <v>5291973459</v>
      </c>
      <c r="O317" s="68">
        <v>328603324</v>
      </c>
    </row>
    <row r="318" spans="1:15" ht="14.4" customHeight="1">
      <c r="A318" s="5" t="str">
        <f t="shared" si="4"/>
        <v>2024/01/26 10:00</v>
      </c>
      <c r="B318" s="68" t="s">
        <v>999</v>
      </c>
      <c r="C318" s="68" t="s">
        <v>5263</v>
      </c>
      <c r="D318" s="68" t="s">
        <v>1001</v>
      </c>
      <c r="E318" s="68" t="s">
        <v>5264</v>
      </c>
      <c r="F318" s="68" t="s">
        <v>326</v>
      </c>
      <c r="G318" s="68" t="s">
        <v>326</v>
      </c>
      <c r="H318" s="68" t="s">
        <v>1009</v>
      </c>
      <c r="I318" s="68" t="s">
        <v>5265</v>
      </c>
      <c r="K318" s="68" t="s">
        <v>1005</v>
      </c>
      <c r="L318" s="68" t="s">
        <v>5266</v>
      </c>
      <c r="M318" s="68">
        <v>558368600</v>
      </c>
      <c r="N318" s="68">
        <v>499563520</v>
      </c>
      <c r="O318" s="68">
        <v>17134483</v>
      </c>
    </row>
    <row r="319" spans="1:15" ht="14.4" customHeight="1">
      <c r="A319" s="5" t="str">
        <f t="shared" si="4"/>
        <v>2024/01/31 12:00</v>
      </c>
      <c r="B319" s="68" t="s">
        <v>999</v>
      </c>
      <c r="C319" s="68" t="s">
        <v>5267</v>
      </c>
      <c r="D319" s="68" t="s">
        <v>1023</v>
      </c>
      <c r="E319" s="68" t="s">
        <v>5258</v>
      </c>
      <c r="F319" s="68" t="s">
        <v>5259</v>
      </c>
      <c r="G319" s="68" t="s">
        <v>5259</v>
      </c>
      <c r="H319" s="68" t="s">
        <v>1009</v>
      </c>
      <c r="I319" s="68" t="s">
        <v>5268</v>
      </c>
      <c r="J319" s="68" t="s">
        <v>1026</v>
      </c>
      <c r="K319" s="68" t="s">
        <v>1005</v>
      </c>
      <c r="L319" s="68" t="s">
        <v>5269</v>
      </c>
    </row>
    <row r="320" spans="1:15" ht="14.4" customHeight="1">
      <c r="A320" s="5" t="str">
        <f t="shared" si="4"/>
        <v>2024/01/16 11:00</v>
      </c>
      <c r="B320" s="68" t="s">
        <v>999</v>
      </c>
      <c r="C320" s="68" t="s">
        <v>5270</v>
      </c>
      <c r="D320" s="68" t="s">
        <v>1023</v>
      </c>
      <c r="E320" s="68" t="s">
        <v>5271</v>
      </c>
      <c r="F320" s="68" t="s">
        <v>5067</v>
      </c>
      <c r="G320" s="68" t="s">
        <v>5067</v>
      </c>
      <c r="H320" s="68" t="s">
        <v>1009</v>
      </c>
      <c r="I320" s="68" t="s">
        <v>5272</v>
      </c>
      <c r="K320" s="68" t="s">
        <v>1005</v>
      </c>
      <c r="L320" s="68" t="s">
        <v>5273</v>
      </c>
      <c r="M320" s="68">
        <v>1352654000</v>
      </c>
      <c r="N320" s="68">
        <v>1193604154</v>
      </c>
      <c r="O320" s="68">
        <v>43591706</v>
      </c>
    </row>
    <row r="321" spans="1:15" ht="14.4" customHeight="1">
      <c r="A321" s="5" t="str">
        <f t="shared" si="4"/>
        <v>2024/01/19 11:00</v>
      </c>
      <c r="B321" s="68" t="s">
        <v>999</v>
      </c>
      <c r="C321" s="68" t="s">
        <v>5274</v>
      </c>
      <c r="D321" s="68" t="s">
        <v>1023</v>
      </c>
      <c r="E321" s="68" t="s">
        <v>5074</v>
      </c>
      <c r="F321" s="68" t="s">
        <v>5075</v>
      </c>
      <c r="G321" s="68" t="s">
        <v>5075</v>
      </c>
      <c r="H321" s="68" t="s">
        <v>1009</v>
      </c>
      <c r="I321" s="68" t="s">
        <v>5275</v>
      </c>
      <c r="K321" s="68" t="s">
        <v>1005</v>
      </c>
      <c r="L321" s="68" t="s">
        <v>5276</v>
      </c>
    </row>
    <row r="322" spans="1:15" ht="14.4" customHeight="1">
      <c r="A322" s="5" t="str">
        <f t="shared" ref="A322:A375" si="5">MID(I322,19,16)</f>
        <v>2024/01/25 16:00</v>
      </c>
      <c r="B322" s="68" t="s">
        <v>999</v>
      </c>
      <c r="C322" s="68" t="s">
        <v>5296</v>
      </c>
      <c r="D322" s="68" t="s">
        <v>1023</v>
      </c>
      <c r="E322" s="68" t="s">
        <v>5277</v>
      </c>
      <c r="F322" s="68" t="s">
        <v>5250</v>
      </c>
      <c r="G322" s="68" t="s">
        <v>5250</v>
      </c>
      <c r="H322" s="68" t="s">
        <v>1009</v>
      </c>
      <c r="I322" s="68" t="s">
        <v>5278</v>
      </c>
      <c r="K322" s="68" t="s">
        <v>1005</v>
      </c>
      <c r="L322" s="68" t="s">
        <v>5279</v>
      </c>
    </row>
    <row r="323" spans="1:15" ht="14.4" customHeight="1">
      <c r="A323" s="5" t="str">
        <f t="shared" si="5"/>
        <v>2024/01/30 10:00</v>
      </c>
      <c r="B323" s="68" t="s">
        <v>999</v>
      </c>
      <c r="C323" s="68" t="s">
        <v>5280</v>
      </c>
      <c r="D323" s="68" t="s">
        <v>1017</v>
      </c>
      <c r="E323" s="68" t="s">
        <v>5281</v>
      </c>
      <c r="F323" s="68" t="s">
        <v>367</v>
      </c>
      <c r="G323" s="68" t="s">
        <v>367</v>
      </c>
      <c r="H323" s="68" t="s">
        <v>1009</v>
      </c>
      <c r="I323" s="68" t="s">
        <v>5282</v>
      </c>
      <c r="K323" s="68" t="s">
        <v>1005</v>
      </c>
      <c r="L323" s="68" t="s">
        <v>5283</v>
      </c>
      <c r="M323" s="68">
        <v>668909000</v>
      </c>
      <c r="N323" s="68">
        <v>582370576</v>
      </c>
      <c r="O323" s="68">
        <v>32989973</v>
      </c>
    </row>
    <row r="324" spans="1:15" ht="14.4" customHeight="1">
      <c r="A324" s="5" t="str">
        <f t="shared" si="5"/>
        <v>2024/01/29 16:00</v>
      </c>
      <c r="B324" s="68" t="s">
        <v>999</v>
      </c>
      <c r="C324" s="68" t="s">
        <v>5297</v>
      </c>
      <c r="D324" s="68" t="s">
        <v>1017</v>
      </c>
      <c r="E324" s="68" t="s">
        <v>5284</v>
      </c>
      <c r="F324" s="68" t="s">
        <v>5285</v>
      </c>
      <c r="G324" s="68" t="s">
        <v>5285</v>
      </c>
      <c r="H324" s="68" t="s">
        <v>1009</v>
      </c>
      <c r="I324" s="68" t="s">
        <v>5286</v>
      </c>
      <c r="K324" s="68" t="s">
        <v>1005</v>
      </c>
      <c r="L324" s="68" t="s">
        <v>5287</v>
      </c>
      <c r="M324" s="104">
        <v>2439300000</v>
      </c>
      <c r="N324" s="104">
        <v>1928120512</v>
      </c>
      <c r="O324" s="104">
        <v>82157141</v>
      </c>
    </row>
    <row r="325" spans="1:15" ht="14.4" customHeight="1">
      <c r="A325" s="5" t="str">
        <f t="shared" si="5"/>
        <v>2024/01/26 11:00</v>
      </c>
      <c r="B325" s="68" t="s">
        <v>999</v>
      </c>
      <c r="C325" s="68" t="s">
        <v>5288</v>
      </c>
      <c r="D325" s="68" t="s">
        <v>1023</v>
      </c>
      <c r="E325" s="68" t="s">
        <v>5074</v>
      </c>
      <c r="F325" s="68" t="s">
        <v>5075</v>
      </c>
      <c r="G325" s="68" t="s">
        <v>5075</v>
      </c>
      <c r="H325" s="68" t="s">
        <v>1009</v>
      </c>
      <c r="I325" s="68" t="s">
        <v>5289</v>
      </c>
      <c r="K325" s="68" t="s">
        <v>1005</v>
      </c>
      <c r="L325" s="68" t="s">
        <v>5290</v>
      </c>
      <c r="M325" s="104">
        <v>6136995000</v>
      </c>
      <c r="N325" s="104">
        <v>5291973459</v>
      </c>
      <c r="O325" s="104">
        <v>328603324</v>
      </c>
    </row>
    <row r="326" spans="1:15" ht="14.4" customHeight="1">
      <c r="A326" s="5" t="str">
        <f t="shared" si="5"/>
        <v>2024/01/30 12:00</v>
      </c>
      <c r="B326" s="68" t="s">
        <v>999</v>
      </c>
      <c r="C326" s="68" t="s">
        <v>5291</v>
      </c>
      <c r="D326" s="68" t="s">
        <v>1001</v>
      </c>
      <c r="E326" s="68" t="s">
        <v>5292</v>
      </c>
      <c r="F326" s="68" t="s">
        <v>5293</v>
      </c>
      <c r="G326" s="68" t="s">
        <v>5293</v>
      </c>
      <c r="H326" s="68" t="s">
        <v>1009</v>
      </c>
      <c r="I326" s="68" t="s">
        <v>5294</v>
      </c>
      <c r="K326" s="68" t="s">
        <v>1005</v>
      </c>
      <c r="L326" s="68" t="s">
        <v>5295</v>
      </c>
    </row>
    <row r="327" spans="1:15" ht="14.4" customHeight="1">
      <c r="A327" s="5" t="str">
        <f t="shared" si="5"/>
        <v>2024/02/05 10:00</v>
      </c>
      <c r="B327" s="68" t="s">
        <v>999</v>
      </c>
      <c r="C327" s="68" t="s">
        <v>5299</v>
      </c>
      <c r="D327" s="68" t="s">
        <v>1017</v>
      </c>
      <c r="E327" s="68" t="s">
        <v>5300</v>
      </c>
      <c r="F327" s="68" t="s">
        <v>621</v>
      </c>
      <c r="G327" s="68" t="s">
        <v>621</v>
      </c>
      <c r="H327" s="68" t="s">
        <v>1009</v>
      </c>
      <c r="I327" s="68" t="s">
        <v>5301</v>
      </c>
      <c r="K327" s="68" t="s">
        <v>1005</v>
      </c>
      <c r="L327" s="68" t="s">
        <v>5302</v>
      </c>
      <c r="M327" s="68">
        <v>1012592000</v>
      </c>
      <c r="N327" s="68">
        <v>878888105</v>
      </c>
      <c r="O327" s="68">
        <v>43508613</v>
      </c>
    </row>
    <row r="328" spans="1:15" ht="14.4" customHeight="1">
      <c r="A328" s="5" t="str">
        <f t="shared" si="5"/>
        <v>2024/02/06 15:00</v>
      </c>
      <c r="B328" s="68" t="s">
        <v>999</v>
      </c>
      <c r="C328" s="68" t="s">
        <v>5303</v>
      </c>
      <c r="D328" s="68" t="s">
        <v>1023</v>
      </c>
      <c r="E328" s="68" t="s">
        <v>5304</v>
      </c>
      <c r="F328" s="68" t="s">
        <v>5305</v>
      </c>
      <c r="G328" s="68" t="s">
        <v>5305</v>
      </c>
      <c r="H328" s="68" t="s">
        <v>1009</v>
      </c>
      <c r="I328" s="68" t="s">
        <v>5306</v>
      </c>
      <c r="K328" s="68" t="s">
        <v>1005</v>
      </c>
      <c r="L328" s="68" t="s">
        <v>5307</v>
      </c>
      <c r="M328" s="68">
        <v>1001359000</v>
      </c>
      <c r="N328" s="68">
        <v>903040350</v>
      </c>
      <c r="O328" s="68">
        <v>42669126</v>
      </c>
    </row>
    <row r="329" spans="1:15" ht="14.4" customHeight="1">
      <c r="A329" s="5" t="str">
        <f t="shared" si="5"/>
        <v>2024/02/06 10:00</v>
      </c>
      <c r="B329" s="68" t="s">
        <v>999</v>
      </c>
      <c r="C329" s="68" t="s">
        <v>5308</v>
      </c>
      <c r="D329" s="68" t="s">
        <v>1001</v>
      </c>
      <c r="E329" s="68" t="s">
        <v>5309</v>
      </c>
      <c r="F329" s="68" t="s">
        <v>5305</v>
      </c>
      <c r="G329" s="68" t="s">
        <v>5305</v>
      </c>
      <c r="H329" s="68" t="s">
        <v>1009</v>
      </c>
      <c r="I329" s="68" t="s">
        <v>5310</v>
      </c>
      <c r="K329" s="68" t="s">
        <v>1005</v>
      </c>
      <c r="L329" s="68" t="s">
        <v>5311</v>
      </c>
      <c r="M329" s="68">
        <v>620241000</v>
      </c>
      <c r="N329" s="68">
        <v>539159610</v>
      </c>
      <c r="O329" s="68">
        <v>22195323</v>
      </c>
    </row>
    <row r="330" spans="1:15" ht="14.4" customHeight="1">
      <c r="A330" s="5" t="str">
        <f t="shared" si="5"/>
        <v>2024/02/01 10:00</v>
      </c>
      <c r="B330" s="68" t="s">
        <v>999</v>
      </c>
      <c r="C330" s="68" t="s">
        <v>5312</v>
      </c>
      <c r="D330" s="68" t="s">
        <v>1023</v>
      </c>
      <c r="E330" s="68" t="s">
        <v>5313</v>
      </c>
      <c r="F330" s="68" t="s">
        <v>5314</v>
      </c>
      <c r="G330" s="68" t="s">
        <v>5314</v>
      </c>
      <c r="H330" s="68" t="s">
        <v>1009</v>
      </c>
      <c r="I330" s="68" t="s">
        <v>5315</v>
      </c>
      <c r="K330" s="68" t="s">
        <v>1005</v>
      </c>
      <c r="L330" s="68" t="s">
        <v>5316</v>
      </c>
      <c r="M330" s="68">
        <v>694034000</v>
      </c>
      <c r="N330" s="68">
        <v>542936027</v>
      </c>
      <c r="O330" s="68">
        <v>29877207</v>
      </c>
    </row>
    <row r="331" spans="1:15" ht="14.4" customHeight="1">
      <c r="A331" s="5" t="str">
        <f t="shared" si="5"/>
        <v>2024/02/01 10:00</v>
      </c>
      <c r="B331" s="68" t="s">
        <v>999</v>
      </c>
      <c r="C331" s="68" t="s">
        <v>5317</v>
      </c>
      <c r="D331" s="68" t="s">
        <v>1023</v>
      </c>
      <c r="E331" s="68" t="s">
        <v>5318</v>
      </c>
      <c r="F331" s="68" t="s">
        <v>5314</v>
      </c>
      <c r="G331" s="68" t="s">
        <v>5314</v>
      </c>
      <c r="H331" s="68" t="s">
        <v>1009</v>
      </c>
      <c r="I331" s="68" t="s">
        <v>5319</v>
      </c>
      <c r="K331" s="68" t="s">
        <v>1005</v>
      </c>
      <c r="L331" s="68" t="s">
        <v>5320</v>
      </c>
      <c r="M331" s="68">
        <v>701827000</v>
      </c>
      <c r="N331" s="68">
        <v>561648240</v>
      </c>
      <c r="O331" s="68">
        <v>14155912</v>
      </c>
    </row>
    <row r="332" spans="1:15" ht="14.4" customHeight="1">
      <c r="A332" s="5" t="str">
        <f t="shared" si="5"/>
        <v>-)</v>
      </c>
      <c r="B332" s="68" t="s">
        <v>999</v>
      </c>
      <c r="C332" s="68" t="s">
        <v>5321</v>
      </c>
      <c r="D332" s="68" t="s">
        <v>1001</v>
      </c>
      <c r="E332" s="68" t="s">
        <v>5322</v>
      </c>
      <c r="F332" s="68" t="s">
        <v>5323</v>
      </c>
      <c r="G332" s="68" t="s">
        <v>5323</v>
      </c>
      <c r="H332" s="68" t="s">
        <v>1009</v>
      </c>
      <c r="I332" s="68" t="s">
        <v>5324</v>
      </c>
      <c r="L332" s="68" t="s">
        <v>5325</v>
      </c>
    </row>
    <row r="333" spans="1:15" ht="14.4" customHeight="1">
      <c r="A333" s="5" t="str">
        <f t="shared" si="5"/>
        <v>2024/02/13 10:00</v>
      </c>
      <c r="B333" s="68" t="s">
        <v>999</v>
      </c>
      <c r="C333" s="68" t="s">
        <v>5333</v>
      </c>
      <c r="D333" s="68" t="s">
        <v>1017</v>
      </c>
      <c r="E333" s="68" t="s">
        <v>5326</v>
      </c>
      <c r="F333" s="68" t="s">
        <v>568</v>
      </c>
      <c r="G333" s="68" t="s">
        <v>568</v>
      </c>
      <c r="H333" s="68" t="s">
        <v>1009</v>
      </c>
      <c r="I333" s="68" t="s">
        <v>5327</v>
      </c>
      <c r="K333" s="68" t="s">
        <v>1005</v>
      </c>
      <c r="L333" s="68" t="s">
        <v>5328</v>
      </c>
      <c r="M333" s="68">
        <v>1256438000</v>
      </c>
      <c r="N333" s="68">
        <v>1076390042</v>
      </c>
      <c r="O333" s="68">
        <v>57493073</v>
      </c>
    </row>
    <row r="334" spans="1:15" ht="14.4" customHeight="1">
      <c r="A334" s="5" t="str">
        <f t="shared" si="5"/>
        <v>2024/02/07 10:00</v>
      </c>
      <c r="B334" s="68" t="s">
        <v>999</v>
      </c>
      <c r="C334" s="68" t="s">
        <v>5332</v>
      </c>
      <c r="D334" s="68" t="s">
        <v>1017</v>
      </c>
      <c r="E334" s="68" t="s">
        <v>1446</v>
      </c>
      <c r="F334" s="68" t="s">
        <v>501</v>
      </c>
      <c r="G334" s="68" t="s">
        <v>501</v>
      </c>
      <c r="H334" s="68" t="s">
        <v>1009</v>
      </c>
      <c r="I334" s="68" t="s">
        <v>5330</v>
      </c>
      <c r="K334" s="68" t="s">
        <v>1005</v>
      </c>
      <c r="L334" s="68" t="s">
        <v>5331</v>
      </c>
      <c r="M334" s="68">
        <v>597520000</v>
      </c>
      <c r="N334" s="68">
        <v>536558966</v>
      </c>
      <c r="O334" s="68">
        <v>31530821</v>
      </c>
    </row>
    <row r="335" spans="1:15" ht="14.4" customHeight="1">
      <c r="A335" s="5" t="str">
        <f t="shared" si="5"/>
        <v>2024/02/19 14:00</v>
      </c>
      <c r="B335" s="68" t="s">
        <v>999</v>
      </c>
      <c r="C335" s="68" t="s">
        <v>5347</v>
      </c>
      <c r="D335" s="68" t="s">
        <v>1017</v>
      </c>
      <c r="E335" s="68" t="s">
        <v>5339</v>
      </c>
      <c r="F335" s="68" t="s">
        <v>353</v>
      </c>
      <c r="G335" s="68" t="s">
        <v>353</v>
      </c>
      <c r="H335" s="68" t="s">
        <v>1009</v>
      </c>
      <c r="I335" s="68" t="s">
        <v>5340</v>
      </c>
      <c r="K335" s="68" t="s">
        <v>1005</v>
      </c>
      <c r="L335" s="68" t="s">
        <v>5341</v>
      </c>
      <c r="M335" s="68">
        <v>1075888000</v>
      </c>
      <c r="N335" s="68">
        <v>896718870</v>
      </c>
      <c r="O335" s="68">
        <v>65120940</v>
      </c>
    </row>
    <row r="336" spans="1:15" ht="14.4" customHeight="1">
      <c r="A336" s="5" t="str">
        <f t="shared" si="5"/>
        <v>2024/02/29 10:00</v>
      </c>
      <c r="B336" s="68" t="s">
        <v>999</v>
      </c>
      <c r="C336" s="68" t="s">
        <v>5348</v>
      </c>
      <c r="D336" s="68" t="s">
        <v>1017</v>
      </c>
      <c r="E336" s="68" t="s">
        <v>5349</v>
      </c>
      <c r="F336" s="68" t="s">
        <v>402</v>
      </c>
      <c r="G336" s="68" t="s">
        <v>402</v>
      </c>
      <c r="H336" s="68" t="s">
        <v>1009</v>
      </c>
      <c r="I336" s="68" t="s">
        <v>5350</v>
      </c>
      <c r="K336" s="68" t="s">
        <v>1005</v>
      </c>
      <c r="L336" s="68" t="s">
        <v>5351</v>
      </c>
      <c r="M336" s="68">
        <v>3925350000</v>
      </c>
      <c r="N336" s="68">
        <v>3417853309</v>
      </c>
      <c r="O336" s="68">
        <v>163342771</v>
      </c>
    </row>
    <row r="337" spans="1:23" ht="14.4" customHeight="1">
      <c r="A337" s="5" t="str">
        <f t="shared" si="5"/>
        <v>2024/03/04 14:00</v>
      </c>
      <c r="B337" s="68" t="s">
        <v>999</v>
      </c>
      <c r="C337" s="68" t="s">
        <v>5352</v>
      </c>
      <c r="D337" s="68" t="s">
        <v>1017</v>
      </c>
      <c r="E337" s="68" t="s">
        <v>5353</v>
      </c>
      <c r="F337" s="68" t="s">
        <v>5354</v>
      </c>
      <c r="G337" s="68" t="s">
        <v>5354</v>
      </c>
      <c r="H337" s="68" t="s">
        <v>5355</v>
      </c>
      <c r="I337" s="68" t="s">
        <v>5356</v>
      </c>
      <c r="K337" s="68" t="s">
        <v>1005</v>
      </c>
      <c r="L337" s="68" t="s">
        <v>5357</v>
      </c>
      <c r="M337" s="68">
        <v>1725130000</v>
      </c>
      <c r="N337" s="68">
        <v>1381404560</v>
      </c>
      <c r="O337" s="68">
        <v>66989000</v>
      </c>
    </row>
    <row r="338" spans="1:23" ht="14.4" customHeight="1">
      <c r="A338" s="5" t="str">
        <f t="shared" si="5"/>
        <v>2024/02/27 10:00</v>
      </c>
      <c r="B338" s="68" t="s">
        <v>999</v>
      </c>
      <c r="C338" s="68" t="s">
        <v>5358</v>
      </c>
      <c r="D338" s="68" t="s">
        <v>1017</v>
      </c>
      <c r="E338" s="68" t="s">
        <v>5359</v>
      </c>
      <c r="F338" s="68" t="s">
        <v>343</v>
      </c>
      <c r="G338" s="68" t="s">
        <v>343</v>
      </c>
      <c r="H338" s="68" t="s">
        <v>1009</v>
      </c>
      <c r="I338" s="68" t="s">
        <v>5360</v>
      </c>
      <c r="K338" s="68" t="s">
        <v>1005</v>
      </c>
      <c r="L338" s="68" t="s">
        <v>5361</v>
      </c>
      <c r="M338" s="68">
        <v>616810000</v>
      </c>
      <c r="N338" s="68">
        <v>540040222</v>
      </c>
      <c r="O338" s="68">
        <v>30362242</v>
      </c>
    </row>
    <row r="339" spans="1:23" ht="14.4" customHeight="1">
      <c r="A339" s="5" t="str">
        <f t="shared" si="5"/>
        <v>2024/03/06 14:00</v>
      </c>
      <c r="B339" s="68" t="s">
        <v>999</v>
      </c>
      <c r="C339" s="68" t="s">
        <v>5334</v>
      </c>
      <c r="D339" s="68" t="s">
        <v>1001</v>
      </c>
      <c r="E339" s="68" t="s">
        <v>5335</v>
      </c>
      <c r="F339" s="68" t="s">
        <v>1196</v>
      </c>
      <c r="G339" s="68" t="s">
        <v>5336</v>
      </c>
      <c r="H339" s="68" t="s">
        <v>1003</v>
      </c>
      <c r="I339" s="68" t="s">
        <v>5337</v>
      </c>
      <c r="J339" s="68" t="s">
        <v>1026</v>
      </c>
      <c r="K339" s="68" t="s">
        <v>1005</v>
      </c>
      <c r="L339" s="68" t="s">
        <v>5338</v>
      </c>
      <c r="M339" s="68">
        <v>807313000</v>
      </c>
      <c r="N339" s="68">
        <v>701429817</v>
      </c>
      <c r="O339" s="68">
        <v>39883367</v>
      </c>
    </row>
    <row r="340" spans="1:23" ht="14.4" customHeight="1">
      <c r="A340" s="5" t="str">
        <f t="shared" si="5"/>
        <v>2024/02/29 10:00</v>
      </c>
      <c r="B340" s="68" t="s">
        <v>999</v>
      </c>
      <c r="C340" s="68" t="s">
        <v>5342</v>
      </c>
      <c r="D340" s="68" t="s">
        <v>1001</v>
      </c>
      <c r="E340" s="68" t="s">
        <v>5343</v>
      </c>
      <c r="F340" s="68" t="s">
        <v>5344</v>
      </c>
      <c r="G340" s="68" t="s">
        <v>5344</v>
      </c>
      <c r="H340" s="68" t="s">
        <v>1003</v>
      </c>
      <c r="I340" s="68" t="s">
        <v>5345</v>
      </c>
      <c r="K340" s="68" t="s">
        <v>1005</v>
      </c>
      <c r="L340" s="68" t="s">
        <v>5346</v>
      </c>
      <c r="M340" s="68">
        <v>4045238000</v>
      </c>
      <c r="N340" s="68">
        <v>3637200163</v>
      </c>
      <c r="O340" s="68">
        <v>199177382</v>
      </c>
    </row>
    <row r="341" spans="1:23" ht="14.4" customHeight="1">
      <c r="A341" s="5" t="str">
        <f t="shared" si="5"/>
        <v/>
      </c>
      <c r="C341" s="110" t="s">
        <v>5368</v>
      </c>
      <c r="E341" s="68" t="s">
        <v>5370</v>
      </c>
      <c r="F341" s="68" t="s">
        <v>5372</v>
      </c>
      <c r="G341" s="68" t="s">
        <v>5372</v>
      </c>
      <c r="M341" s="68">
        <v>1397497000</v>
      </c>
      <c r="N341" s="68">
        <v>1228673507</v>
      </c>
      <c r="O341" s="68">
        <v>42330549</v>
      </c>
    </row>
    <row r="342" spans="1:23" ht="14.4" customHeight="1">
      <c r="A342" s="5" t="str">
        <f t="shared" si="5"/>
        <v>2024/03/28 10:00</v>
      </c>
      <c r="B342" s="68" t="s">
        <v>999</v>
      </c>
      <c r="C342" s="68" t="s">
        <v>5482</v>
      </c>
      <c r="D342" s="68" t="s">
        <v>1017</v>
      </c>
      <c r="E342" s="68" t="s">
        <v>5483</v>
      </c>
      <c r="F342" s="68" t="s">
        <v>384</v>
      </c>
      <c r="G342" s="68" t="s">
        <v>384</v>
      </c>
      <c r="H342" s="68" t="s">
        <v>1009</v>
      </c>
      <c r="I342" s="68" t="s">
        <v>5484</v>
      </c>
      <c r="K342" s="68" t="s">
        <v>1005</v>
      </c>
      <c r="L342" s="68" t="s">
        <v>5485</v>
      </c>
      <c r="M342" s="68">
        <v>1392300000</v>
      </c>
      <c r="N342" s="68">
        <v>1186138484</v>
      </c>
      <c r="O342" s="68">
        <v>63269098</v>
      </c>
    </row>
    <row r="343" spans="1:23" ht="14.4" customHeight="1">
      <c r="A343" s="5" t="str">
        <f t="shared" si="5"/>
        <v>2024/03/28 14:00</v>
      </c>
      <c r="B343" s="68" t="s">
        <v>999</v>
      </c>
      <c r="C343" s="68" t="s">
        <v>5490</v>
      </c>
      <c r="D343" s="68" t="s">
        <v>1017</v>
      </c>
      <c r="E343" s="68" t="s">
        <v>5491</v>
      </c>
      <c r="F343" s="68" t="s">
        <v>1196</v>
      </c>
      <c r="G343" s="68" t="s">
        <v>5492</v>
      </c>
      <c r="H343" s="68" t="s">
        <v>1003</v>
      </c>
      <c r="I343" s="68" t="s">
        <v>5493</v>
      </c>
      <c r="J343" s="68" t="s">
        <v>1026</v>
      </c>
      <c r="K343" s="68" t="s">
        <v>1005</v>
      </c>
      <c r="L343" s="68" t="s">
        <v>5494</v>
      </c>
      <c r="M343" s="68">
        <v>948654000</v>
      </c>
      <c r="N343" s="68">
        <v>831014683</v>
      </c>
      <c r="O343" s="68">
        <v>43226093</v>
      </c>
    </row>
    <row r="344" spans="1:23" ht="14.4" customHeight="1">
      <c r="A344" s="5" t="str">
        <f t="shared" si="5"/>
        <v>2024/03/26 14:00</v>
      </c>
      <c r="B344" s="68" t="s">
        <v>999</v>
      </c>
      <c r="C344" s="68" t="s">
        <v>5375</v>
      </c>
      <c r="D344" s="68" t="s">
        <v>1001</v>
      </c>
      <c r="E344" s="68" t="s">
        <v>5374</v>
      </c>
      <c r="F344" s="68" t="s">
        <v>507</v>
      </c>
      <c r="G344" s="68" t="s">
        <v>507</v>
      </c>
      <c r="H344" s="68" t="s">
        <v>1003</v>
      </c>
      <c r="I344" s="68" t="s">
        <v>5500</v>
      </c>
      <c r="K344" s="68" t="s">
        <v>1005</v>
      </c>
      <c r="L344" s="68" t="s">
        <v>5501</v>
      </c>
      <c r="M344" s="68">
        <v>570258000</v>
      </c>
      <c r="N344" s="68">
        <v>475881293</v>
      </c>
      <c r="O344" s="68">
        <v>29898596</v>
      </c>
    </row>
    <row r="345" spans="1:23" ht="14.4" customHeight="1">
      <c r="A345" s="5" t="str">
        <f t="shared" si="5"/>
        <v>2024/03/11 10:00</v>
      </c>
      <c r="B345" s="68" t="s">
        <v>999</v>
      </c>
      <c r="C345" s="68" t="s">
        <v>5415</v>
      </c>
      <c r="D345" s="68" t="s">
        <v>1001</v>
      </c>
      <c r="E345" s="68" t="s">
        <v>5416</v>
      </c>
      <c r="F345" s="68" t="s">
        <v>326</v>
      </c>
      <c r="G345" s="68" t="s">
        <v>326</v>
      </c>
      <c r="H345" s="68" t="s">
        <v>1009</v>
      </c>
      <c r="I345" s="68" t="s">
        <v>5528</v>
      </c>
      <c r="K345" s="68" t="s">
        <v>1211</v>
      </c>
      <c r="L345" s="68" t="s">
        <v>5529</v>
      </c>
      <c r="M345" s="68">
        <v>649293000</v>
      </c>
      <c r="N345" s="68">
        <v>536257570</v>
      </c>
      <c r="O345" s="68">
        <v>40575672</v>
      </c>
      <c r="P345" s="68">
        <v>2158143600</v>
      </c>
      <c r="Q345" s="68" t="s">
        <v>5417</v>
      </c>
      <c r="R345" s="68" t="s">
        <v>5530</v>
      </c>
      <c r="S345" s="68">
        <v>571436460</v>
      </c>
      <c r="T345" s="68">
        <v>88.516999999999996</v>
      </c>
      <c r="U345" s="68">
        <v>87.745999999999995</v>
      </c>
      <c r="V345" s="68">
        <v>645566100</v>
      </c>
      <c r="W345" s="68">
        <v>533179487</v>
      </c>
    </row>
    <row r="346" spans="1:23" ht="14.4" customHeight="1">
      <c r="A346" s="5" t="str">
        <f t="shared" si="5"/>
        <v>2024/03/11 10:00</v>
      </c>
      <c r="B346" s="68" t="s">
        <v>999</v>
      </c>
      <c r="C346" s="68" t="s">
        <v>5412</v>
      </c>
      <c r="D346" s="68" t="s">
        <v>1001</v>
      </c>
      <c r="E346" s="68" t="s">
        <v>5413</v>
      </c>
      <c r="F346" s="68" t="s">
        <v>326</v>
      </c>
      <c r="G346" s="68" t="s">
        <v>326</v>
      </c>
      <c r="H346" s="68" t="s">
        <v>1009</v>
      </c>
      <c r="I346" s="68" t="s">
        <v>5531</v>
      </c>
      <c r="K346" s="68" t="s">
        <v>1211</v>
      </c>
      <c r="L346" s="68" t="s">
        <v>5532</v>
      </c>
      <c r="M346" s="68">
        <v>796127000</v>
      </c>
      <c r="N346" s="68">
        <v>657839084</v>
      </c>
      <c r="O346" s="68">
        <v>49112064</v>
      </c>
      <c r="P346" s="68">
        <v>1578800129</v>
      </c>
      <c r="Q346" s="68" t="s">
        <v>5414</v>
      </c>
      <c r="R346" s="68" t="s">
        <v>5533</v>
      </c>
      <c r="S346" s="68">
        <v>712543230</v>
      </c>
      <c r="T346" s="68">
        <v>88.504999999999995</v>
      </c>
      <c r="U346" s="68">
        <v>87.759</v>
      </c>
      <c r="V346" s="68">
        <v>805079500</v>
      </c>
      <c r="W346" s="68">
        <v>665236528</v>
      </c>
    </row>
    <row r="347" spans="1:23" ht="14.4" customHeight="1">
      <c r="A347" s="5" t="str">
        <f t="shared" si="5"/>
        <v>2024/03/11 10:00</v>
      </c>
      <c r="B347" s="68" t="s">
        <v>999</v>
      </c>
      <c r="C347" s="68" t="s">
        <v>5410</v>
      </c>
      <c r="D347" s="68" t="s">
        <v>1001</v>
      </c>
      <c r="E347" s="68" t="s">
        <v>5411</v>
      </c>
      <c r="F347" s="68" t="s">
        <v>326</v>
      </c>
      <c r="G347" s="68" t="s">
        <v>326</v>
      </c>
      <c r="H347" s="68" t="s">
        <v>1009</v>
      </c>
      <c r="I347" s="68" t="s">
        <v>5534</v>
      </c>
      <c r="K347" s="68" t="s">
        <v>1211</v>
      </c>
      <c r="L347" s="68" t="s">
        <v>5535</v>
      </c>
      <c r="M347" s="68">
        <v>789497000</v>
      </c>
      <c r="N347" s="68">
        <v>652402454</v>
      </c>
      <c r="O347" s="68">
        <v>49048601</v>
      </c>
      <c r="P347" s="68">
        <v>2158671547</v>
      </c>
      <c r="Q347" s="68" t="s">
        <v>2001</v>
      </c>
      <c r="R347" s="68" t="s">
        <v>5536</v>
      </c>
      <c r="S347" s="68">
        <v>693208843</v>
      </c>
      <c r="T347" s="68">
        <v>88.53</v>
      </c>
      <c r="U347" s="68">
        <v>87.763000000000005</v>
      </c>
      <c r="V347" s="68">
        <v>783021225</v>
      </c>
      <c r="W347" s="68">
        <v>647051185</v>
      </c>
    </row>
    <row r="348" spans="1:23" ht="14.4" customHeight="1">
      <c r="A348" s="5" t="str">
        <f t="shared" si="5"/>
        <v>2024/03/21 17:00</v>
      </c>
      <c r="B348" s="68" t="s">
        <v>999</v>
      </c>
      <c r="C348" s="68" t="s">
        <v>5537</v>
      </c>
      <c r="D348" s="68" t="s">
        <v>1017</v>
      </c>
      <c r="E348" s="68" t="s">
        <v>5511</v>
      </c>
      <c r="F348" s="68" t="s">
        <v>466</v>
      </c>
      <c r="G348" s="68" t="s">
        <v>466</v>
      </c>
      <c r="H348" s="68" t="s">
        <v>1009</v>
      </c>
      <c r="I348" s="68" t="s">
        <v>5538</v>
      </c>
      <c r="K348" s="68" t="s">
        <v>1211</v>
      </c>
      <c r="L348" s="68" t="s">
        <v>5539</v>
      </c>
      <c r="M348" s="68">
        <v>1071250000</v>
      </c>
      <c r="N348" s="68">
        <v>912552019</v>
      </c>
      <c r="O348" s="68">
        <v>43752499</v>
      </c>
      <c r="P348" s="68">
        <v>4098174106</v>
      </c>
      <c r="Q348" s="68" t="s">
        <v>1248</v>
      </c>
      <c r="R348" s="68" t="s">
        <v>4491</v>
      </c>
      <c r="S348" s="68">
        <v>941716000</v>
      </c>
      <c r="T348" s="68">
        <v>88.248000000000005</v>
      </c>
      <c r="U348" s="68">
        <v>87.745000000000005</v>
      </c>
      <c r="V348" s="68">
        <v>1067120375</v>
      </c>
      <c r="W348" s="68">
        <v>909034169</v>
      </c>
    </row>
    <row r="349" spans="1:23" ht="14.4" customHeight="1">
      <c r="A349" s="5" t="str">
        <f t="shared" si="5"/>
        <v>2024/03/21 17:00</v>
      </c>
      <c r="B349" s="68" t="s">
        <v>999</v>
      </c>
      <c r="C349" s="68" t="s">
        <v>5540</v>
      </c>
      <c r="D349" s="68" t="s">
        <v>4417</v>
      </c>
      <c r="E349" s="68" t="s">
        <v>5511</v>
      </c>
      <c r="F349" s="68" t="s">
        <v>466</v>
      </c>
      <c r="G349" s="68" t="s">
        <v>466</v>
      </c>
      <c r="H349" s="68" t="s">
        <v>1009</v>
      </c>
      <c r="I349" s="68" t="s">
        <v>5541</v>
      </c>
      <c r="L349" s="68" t="s">
        <v>5542</v>
      </c>
    </row>
    <row r="350" spans="1:23" ht="14.4" customHeight="1">
      <c r="A350" s="5" t="str">
        <f t="shared" si="5"/>
        <v>2024/03/19 14:00</v>
      </c>
      <c r="B350" s="68" t="s">
        <v>999</v>
      </c>
      <c r="C350" s="68" t="s">
        <v>5367</v>
      </c>
      <c r="D350" s="68" t="s">
        <v>1017</v>
      </c>
      <c r="E350" s="68" t="s">
        <v>5396</v>
      </c>
      <c r="F350" s="68" t="s">
        <v>353</v>
      </c>
      <c r="G350" s="68" t="s">
        <v>353</v>
      </c>
      <c r="H350" s="68" t="s">
        <v>1003</v>
      </c>
      <c r="I350" s="68" t="s">
        <v>5543</v>
      </c>
      <c r="K350" s="68" t="s">
        <v>1211</v>
      </c>
      <c r="L350" s="68" t="s">
        <v>5544</v>
      </c>
      <c r="M350" s="68">
        <v>3464855000</v>
      </c>
      <c r="N350" s="68">
        <v>2889343004</v>
      </c>
      <c r="O350" s="68">
        <v>168273771</v>
      </c>
      <c r="P350" s="68">
        <v>2158786052</v>
      </c>
      <c r="Q350" s="68" t="s">
        <v>5397</v>
      </c>
      <c r="R350" s="68" t="s">
        <v>5545</v>
      </c>
      <c r="S350" s="68">
        <v>3022067230</v>
      </c>
      <c r="T350" s="68">
        <v>87.393000000000001</v>
      </c>
      <c r="U350" s="68">
        <v>86.748000000000005</v>
      </c>
      <c r="V350" s="68">
        <v>3457994650</v>
      </c>
      <c r="W350" s="68">
        <v>2883622158</v>
      </c>
    </row>
    <row r="351" spans="1:23" ht="14.4" customHeight="1">
      <c r="A351" s="5" t="str">
        <f t="shared" si="5"/>
        <v>2024/03/19 10:00</v>
      </c>
      <c r="B351" s="68" t="s">
        <v>999</v>
      </c>
      <c r="C351" s="68" t="s">
        <v>5399</v>
      </c>
      <c r="D351" s="68" t="s">
        <v>1017</v>
      </c>
      <c r="E351" s="68" t="s">
        <v>5400</v>
      </c>
      <c r="F351" s="68" t="s">
        <v>5510</v>
      </c>
      <c r="G351" s="68" t="s">
        <v>5510</v>
      </c>
      <c r="H351" s="68" t="s">
        <v>1009</v>
      </c>
      <c r="I351" s="68" t="s">
        <v>5546</v>
      </c>
      <c r="K351" s="68" t="s">
        <v>1211</v>
      </c>
      <c r="L351" s="68" t="s">
        <v>5547</v>
      </c>
      <c r="M351" s="68">
        <v>1397497000</v>
      </c>
      <c r="N351" s="68">
        <v>1228673507</v>
      </c>
      <c r="O351" s="68">
        <v>42330549</v>
      </c>
      <c r="P351" s="68">
        <v>4768601457</v>
      </c>
      <c r="Q351" s="68" t="s">
        <v>5402</v>
      </c>
      <c r="R351" s="68" t="s">
        <v>5548</v>
      </c>
      <c r="S351" s="68">
        <v>1220794800</v>
      </c>
      <c r="T351" s="68">
        <v>87.144999999999996</v>
      </c>
      <c r="U351" s="68">
        <v>86.745000000000005</v>
      </c>
      <c r="V351" s="68">
        <v>1400868500</v>
      </c>
      <c r="W351" s="68">
        <v>1231637716</v>
      </c>
    </row>
    <row r="352" spans="1:23" ht="14.4" customHeight="1">
      <c r="A352" s="5" t="str">
        <f t="shared" si="5"/>
        <v>2024/03/19 14:00</v>
      </c>
      <c r="B352" s="68" t="s">
        <v>999</v>
      </c>
      <c r="C352" s="68" t="s">
        <v>5369</v>
      </c>
      <c r="D352" s="68" t="s">
        <v>1017</v>
      </c>
      <c r="E352" s="68" t="s">
        <v>5398</v>
      </c>
      <c r="F352" s="68" t="s">
        <v>343</v>
      </c>
      <c r="G352" s="68" t="s">
        <v>5509</v>
      </c>
      <c r="H352" s="68" t="s">
        <v>1009</v>
      </c>
      <c r="I352" s="68" t="s">
        <v>5549</v>
      </c>
      <c r="K352" s="68" t="s">
        <v>1211</v>
      </c>
      <c r="L352" s="68" t="s">
        <v>5550</v>
      </c>
      <c r="M352" s="68">
        <v>618851200</v>
      </c>
      <c r="N352" s="68">
        <v>505556479</v>
      </c>
      <c r="O352" s="68">
        <v>30598943</v>
      </c>
      <c r="P352" s="68">
        <v>1058639503</v>
      </c>
      <c r="Q352" s="68" t="s">
        <v>1241</v>
      </c>
      <c r="R352" s="68" t="s">
        <v>4445</v>
      </c>
      <c r="S352" s="68">
        <v>554335900</v>
      </c>
      <c r="T352" s="68">
        <v>88.349000000000004</v>
      </c>
      <c r="U352" s="68">
        <v>87.751999999999995</v>
      </c>
      <c r="V352" s="68">
        <v>627434725</v>
      </c>
      <c r="W352" s="68">
        <v>512568596</v>
      </c>
    </row>
    <row r="353" spans="1:23" ht="14.4" customHeight="1">
      <c r="A353" s="5" t="str">
        <f t="shared" si="5"/>
        <v>2024/03/20 14:00</v>
      </c>
      <c r="B353" s="68" t="s">
        <v>999</v>
      </c>
      <c r="C353" s="68" t="s">
        <v>5393</v>
      </c>
      <c r="D353" s="68" t="s">
        <v>1001</v>
      </c>
      <c r="E353" s="68" t="s">
        <v>5394</v>
      </c>
      <c r="F353" s="68" t="s">
        <v>1196</v>
      </c>
      <c r="G353" s="68" t="s">
        <v>5508</v>
      </c>
      <c r="H353" s="68" t="s">
        <v>1003</v>
      </c>
      <c r="I353" s="68" t="s">
        <v>5551</v>
      </c>
      <c r="J353" s="68" t="s">
        <v>1211</v>
      </c>
      <c r="K353" s="68" t="s">
        <v>1211</v>
      </c>
      <c r="L353" s="68" t="s">
        <v>5552</v>
      </c>
      <c r="M353" s="68">
        <v>757038000</v>
      </c>
      <c r="N353" s="68">
        <v>644580282</v>
      </c>
      <c r="O353" s="68">
        <v>46972032</v>
      </c>
      <c r="P353" s="68">
        <v>8648100612</v>
      </c>
      <c r="Q353" s="68" t="s">
        <v>5395</v>
      </c>
      <c r="R353" s="68" t="s">
        <v>5553</v>
      </c>
      <c r="S353" s="68">
        <v>668198076</v>
      </c>
      <c r="T353" s="68">
        <v>88.507000000000005</v>
      </c>
      <c r="U353" s="68">
        <v>87.745000000000005</v>
      </c>
      <c r="V353" s="68">
        <v>754961875</v>
      </c>
      <c r="W353" s="68">
        <v>642812565</v>
      </c>
    </row>
    <row r="354" spans="1:23" ht="14.4" customHeight="1">
      <c r="A354" s="5" t="str">
        <f t="shared" si="5"/>
        <v>2024/03/22 14:00</v>
      </c>
      <c r="B354" s="68" t="s">
        <v>999</v>
      </c>
      <c r="C354" s="68" t="s">
        <v>5373</v>
      </c>
      <c r="D354" s="68" t="s">
        <v>1001</v>
      </c>
      <c r="E354" s="68" t="s">
        <v>5384</v>
      </c>
      <c r="F354" s="68" t="s">
        <v>1196</v>
      </c>
      <c r="G354" s="68" t="s">
        <v>5507</v>
      </c>
      <c r="H354" s="68" t="s">
        <v>1003</v>
      </c>
      <c r="I354" s="68" t="s">
        <v>5554</v>
      </c>
      <c r="J354" s="68" t="s">
        <v>1211</v>
      </c>
      <c r="K354" s="68" t="s">
        <v>1211</v>
      </c>
      <c r="L354" s="68" t="s">
        <v>5555</v>
      </c>
      <c r="M354" s="68">
        <v>1002653000</v>
      </c>
      <c r="N354" s="68">
        <v>852368107</v>
      </c>
      <c r="O354" s="68">
        <v>57500508</v>
      </c>
      <c r="P354" s="68">
        <v>8778600063</v>
      </c>
      <c r="Q354" s="68" t="s">
        <v>2947</v>
      </c>
      <c r="R354" s="68" t="s">
        <v>5556</v>
      </c>
      <c r="S354" s="68">
        <v>889922260</v>
      </c>
      <c r="T354" s="68">
        <v>88.448999999999998</v>
      </c>
      <c r="U354" s="68">
        <v>87.748999999999995</v>
      </c>
      <c r="V354" s="68">
        <v>1006134750</v>
      </c>
      <c r="W354" s="68">
        <v>855327988</v>
      </c>
    </row>
    <row r="355" spans="1:23" ht="14.4" customHeight="1">
      <c r="A355" s="5" t="str">
        <f t="shared" si="5"/>
        <v>2024/03/13 10:00</v>
      </c>
      <c r="B355" s="68" t="s">
        <v>999</v>
      </c>
      <c r="C355" s="68" t="s">
        <v>5366</v>
      </c>
      <c r="D355" s="68" t="s">
        <v>1001</v>
      </c>
      <c r="E355" s="68" t="s">
        <v>5405</v>
      </c>
      <c r="F355" s="68" t="s">
        <v>330</v>
      </c>
      <c r="G355" s="68" t="s">
        <v>330</v>
      </c>
      <c r="H355" s="68" t="s">
        <v>1003</v>
      </c>
      <c r="I355" s="68" t="s">
        <v>5557</v>
      </c>
      <c r="K355" s="68" t="s">
        <v>1211</v>
      </c>
      <c r="L355" s="68" t="s">
        <v>5558</v>
      </c>
      <c r="M355" s="68">
        <v>1099998900</v>
      </c>
      <c r="N355" s="68">
        <v>969123332</v>
      </c>
      <c r="O355" s="68">
        <v>59541412</v>
      </c>
      <c r="P355" s="68">
        <v>3468601122</v>
      </c>
      <c r="Q355" s="68" t="s">
        <v>3154</v>
      </c>
      <c r="R355" s="68" t="s">
        <v>5559</v>
      </c>
      <c r="S355" s="68">
        <v>976170155</v>
      </c>
      <c r="T355" s="68">
        <v>88.406999999999996</v>
      </c>
      <c r="U355" s="68">
        <v>87.745999999999995</v>
      </c>
      <c r="V355" s="68">
        <v>1104173425</v>
      </c>
      <c r="W355" s="68">
        <v>972801181</v>
      </c>
    </row>
    <row r="356" spans="1:23" ht="14.4" customHeight="1">
      <c r="A356" s="5" t="str">
        <f t="shared" si="5"/>
        <v>2024/03/06 17:00</v>
      </c>
      <c r="B356" s="68" t="s">
        <v>999</v>
      </c>
      <c r="C356" s="68" t="s">
        <v>5560</v>
      </c>
      <c r="D356" s="68" t="s">
        <v>1023</v>
      </c>
      <c r="E356" s="68" t="s">
        <v>5353</v>
      </c>
      <c r="F356" s="68" t="s">
        <v>5354</v>
      </c>
      <c r="G356" s="68" t="s">
        <v>5354</v>
      </c>
      <c r="H356" s="68" t="s">
        <v>5355</v>
      </c>
      <c r="I356" s="68" t="s">
        <v>5561</v>
      </c>
      <c r="K356" s="68" t="s">
        <v>1211</v>
      </c>
      <c r="L356" s="68" t="s">
        <v>5562</v>
      </c>
      <c r="P356" s="68">
        <v>8368601682</v>
      </c>
      <c r="Q356" s="68" t="s">
        <v>5563</v>
      </c>
      <c r="R356" s="68" t="s">
        <v>5564</v>
      </c>
      <c r="S356" s="68">
        <v>1509000000</v>
      </c>
      <c r="T356" s="68">
        <v>87.503</v>
      </c>
      <c r="U356" s="68">
        <v>86.998000000000005</v>
      </c>
      <c r="V356" s="68">
        <v>1724509025</v>
      </c>
      <c r="W356" s="68">
        <v>1380907312</v>
      </c>
    </row>
    <row r="357" spans="1:23" ht="14.4" customHeight="1">
      <c r="A357" s="5" t="str">
        <f t="shared" si="5"/>
        <v>2024/02/13 10:00</v>
      </c>
      <c r="B357" s="68" t="s">
        <v>999</v>
      </c>
      <c r="C357" s="68" t="s">
        <v>5565</v>
      </c>
      <c r="D357" s="68" t="s">
        <v>4417</v>
      </c>
      <c r="E357" s="68" t="s">
        <v>5326</v>
      </c>
      <c r="F357" s="68" t="s">
        <v>568</v>
      </c>
      <c r="G357" s="68" t="s">
        <v>568</v>
      </c>
      <c r="H357" s="68" t="s">
        <v>1009</v>
      </c>
      <c r="I357" s="68" t="s">
        <v>5566</v>
      </c>
      <c r="L357" s="68" t="s">
        <v>5567</v>
      </c>
    </row>
    <row r="358" spans="1:23" ht="14.4" customHeight="1">
      <c r="A358" s="5" t="str">
        <f t="shared" si="5"/>
        <v>2024/04/04 14:00</v>
      </c>
      <c r="B358" s="188" t="s">
        <v>999</v>
      </c>
      <c r="C358" s="188" t="s">
        <v>11192</v>
      </c>
      <c r="D358" s="188" t="s">
        <v>1001</v>
      </c>
      <c r="E358" s="188" t="s">
        <v>11193</v>
      </c>
      <c r="F358" s="188" t="s">
        <v>11194</v>
      </c>
      <c r="G358" s="188" t="s">
        <v>11194</v>
      </c>
      <c r="H358" s="188" t="s">
        <v>1003</v>
      </c>
      <c r="I358" s="188" t="s">
        <v>11195</v>
      </c>
      <c r="J358" s="188"/>
      <c r="K358" s="188" t="s">
        <v>1005</v>
      </c>
      <c r="L358" s="188" t="s">
        <v>11196</v>
      </c>
      <c r="M358" s="188">
        <v>802738000</v>
      </c>
      <c r="N358" s="188">
        <v>679472482</v>
      </c>
      <c r="O358" s="188">
        <v>45591351</v>
      </c>
    </row>
    <row r="359" spans="1:23" ht="14.4" customHeight="1">
      <c r="A359" s="5" t="str">
        <f t="shared" si="5"/>
        <v>2024/04/03 10:00</v>
      </c>
      <c r="B359" s="188" t="s">
        <v>999</v>
      </c>
      <c r="C359" s="188" t="s">
        <v>11207</v>
      </c>
      <c r="D359" s="188" t="s">
        <v>1017</v>
      </c>
      <c r="E359" s="188" t="s">
        <v>11197</v>
      </c>
      <c r="F359" s="188" t="s">
        <v>464</v>
      </c>
      <c r="G359" s="188" t="s">
        <v>464</v>
      </c>
      <c r="H359" s="188" t="s">
        <v>1009</v>
      </c>
      <c r="I359" s="188" t="s">
        <v>11198</v>
      </c>
      <c r="J359" s="188"/>
      <c r="K359" s="188" t="s">
        <v>1005</v>
      </c>
      <c r="L359" s="188" t="s">
        <v>11199</v>
      </c>
      <c r="M359" s="188">
        <v>822461000</v>
      </c>
      <c r="N359" s="188">
        <v>694598358</v>
      </c>
      <c r="O359" s="188">
        <v>46674829</v>
      </c>
    </row>
    <row r="360" spans="1:23" ht="14.4" customHeight="1">
      <c r="A360" s="5" t="str">
        <f t="shared" si="5"/>
        <v>2024/04/12 10:00</v>
      </c>
      <c r="B360" s="188" t="s">
        <v>999</v>
      </c>
      <c r="C360" s="188" t="s">
        <v>11348</v>
      </c>
      <c r="D360" s="188" t="s">
        <v>1001</v>
      </c>
      <c r="E360" s="188" t="s">
        <v>11200</v>
      </c>
      <c r="F360" s="188" t="s">
        <v>1196</v>
      </c>
      <c r="G360" s="188" t="s">
        <v>360</v>
      </c>
      <c r="H360" s="188" t="s">
        <v>1003</v>
      </c>
      <c r="I360" s="188" t="s">
        <v>11201</v>
      </c>
      <c r="J360" s="188" t="s">
        <v>1026</v>
      </c>
      <c r="K360" s="188" t="s">
        <v>1005</v>
      </c>
      <c r="L360" s="188" t="s">
        <v>11202</v>
      </c>
      <c r="M360" s="188">
        <v>2357297000</v>
      </c>
      <c r="N360" s="188">
        <v>2045961114</v>
      </c>
      <c r="O360" s="188">
        <v>135393574</v>
      </c>
    </row>
    <row r="361" spans="1:23" ht="14.4" customHeight="1">
      <c r="A361" s="5" t="str">
        <f t="shared" si="5"/>
        <v>2024/04/01 10:00</v>
      </c>
      <c r="B361" s="188" t="s">
        <v>999</v>
      </c>
      <c r="C361" s="188" t="s">
        <v>11203</v>
      </c>
      <c r="D361" s="188" t="s">
        <v>1001</v>
      </c>
      <c r="E361" s="188" t="s">
        <v>5487</v>
      </c>
      <c r="F361" s="188" t="s">
        <v>330</v>
      </c>
      <c r="G361" s="188" t="s">
        <v>330</v>
      </c>
      <c r="H361" s="188" t="s">
        <v>1003</v>
      </c>
      <c r="I361" s="188" t="s">
        <v>5488</v>
      </c>
      <c r="J361" s="188"/>
      <c r="K361" s="188" t="s">
        <v>1005</v>
      </c>
      <c r="L361" s="188" t="s">
        <v>5489</v>
      </c>
      <c r="M361" s="188">
        <v>877915400</v>
      </c>
      <c r="N361" s="188">
        <v>666840523</v>
      </c>
      <c r="O361" s="188">
        <v>24642282</v>
      </c>
    </row>
    <row r="362" spans="1:23" ht="14.4" customHeight="1">
      <c r="A362" s="5" t="str">
        <f t="shared" si="5"/>
        <v>2024/04/04 10:00</v>
      </c>
      <c r="B362" s="188" t="s">
        <v>999</v>
      </c>
      <c r="C362" s="188" t="s">
        <v>5495</v>
      </c>
      <c r="D362" s="188" t="s">
        <v>1001</v>
      </c>
      <c r="E362" s="188" t="s">
        <v>5496</v>
      </c>
      <c r="F362" s="188" t="s">
        <v>5497</v>
      </c>
      <c r="G362" s="188" t="s">
        <v>5497</v>
      </c>
      <c r="H362" s="188" t="s">
        <v>1009</v>
      </c>
      <c r="I362" s="188" t="s">
        <v>5498</v>
      </c>
      <c r="J362" s="188"/>
      <c r="K362" s="188" t="s">
        <v>1005</v>
      </c>
      <c r="L362" s="188" t="s">
        <v>5499</v>
      </c>
      <c r="M362" s="188">
        <v>3186080000</v>
      </c>
      <c r="N362" s="188">
        <v>2698960323</v>
      </c>
      <c r="O362" s="188">
        <v>159640349</v>
      </c>
    </row>
    <row r="363" spans="1:23" ht="14.4" customHeight="1">
      <c r="A363" s="5" t="str">
        <f t="shared" si="5"/>
        <v>2024/04/09 10:00</v>
      </c>
      <c r="B363" s="188" t="s">
        <v>999</v>
      </c>
      <c r="C363" s="188" t="s">
        <v>11214</v>
      </c>
      <c r="D363" s="188" t="s">
        <v>1001</v>
      </c>
      <c r="E363" s="188" t="s">
        <v>318</v>
      </c>
      <c r="F363" s="188" t="s">
        <v>319</v>
      </c>
      <c r="G363" s="188" t="s">
        <v>319</v>
      </c>
      <c r="H363" s="188" t="s">
        <v>1009</v>
      </c>
      <c r="I363" s="188" t="s">
        <v>11209</v>
      </c>
      <c r="J363" s="188"/>
      <c r="K363" s="188" t="s">
        <v>1005</v>
      </c>
      <c r="L363" s="188" t="s">
        <v>11210</v>
      </c>
      <c r="M363" s="188">
        <v>611332000</v>
      </c>
      <c r="N363" s="188">
        <v>520281640</v>
      </c>
      <c r="O363" s="188">
        <v>34660652</v>
      </c>
      <c r="P363" s="188"/>
      <c r="Q363" s="188"/>
      <c r="R363" s="188"/>
    </row>
    <row r="364" spans="1:23" ht="13.5" customHeight="1">
      <c r="A364" s="5" t="str">
        <f t="shared" si="5"/>
        <v>2024/04/16 14:00</v>
      </c>
      <c r="B364" s="188" t="s">
        <v>999</v>
      </c>
      <c r="C364" s="188" t="s">
        <v>11284</v>
      </c>
      <c r="D364" s="188" t="s">
        <v>1001</v>
      </c>
      <c r="E364" s="188" t="s">
        <v>11324</v>
      </c>
      <c r="F364" s="188" t="s">
        <v>474</v>
      </c>
      <c r="G364" s="188" t="s">
        <v>474</v>
      </c>
      <c r="H364" s="188" t="s">
        <v>1009</v>
      </c>
      <c r="I364" s="188" t="s">
        <v>11325</v>
      </c>
      <c r="J364" s="188"/>
      <c r="K364" s="188" t="s">
        <v>1005</v>
      </c>
      <c r="L364" s="188" t="s">
        <v>11326</v>
      </c>
      <c r="M364" s="188">
        <v>483648000</v>
      </c>
      <c r="N364" s="188">
        <v>349855280</v>
      </c>
      <c r="O364" s="188">
        <v>39552746</v>
      </c>
    </row>
    <row r="365" spans="1:23" ht="13.5" customHeight="1">
      <c r="A365" s="5" t="str">
        <f t="shared" si="5"/>
        <v>2024/04/16 14:00</v>
      </c>
      <c r="B365" s="188" t="s">
        <v>999</v>
      </c>
      <c r="C365" s="188" t="s">
        <v>11281</v>
      </c>
      <c r="D365" s="188" t="s">
        <v>1001</v>
      </c>
      <c r="E365" s="188" t="s">
        <v>11327</v>
      </c>
      <c r="F365" s="188" t="s">
        <v>474</v>
      </c>
      <c r="G365" s="188" t="s">
        <v>474</v>
      </c>
      <c r="H365" s="188" t="s">
        <v>1009</v>
      </c>
      <c r="I365" s="188" t="s">
        <v>11328</v>
      </c>
      <c r="J365" s="188"/>
      <c r="K365" s="188" t="s">
        <v>1005</v>
      </c>
      <c r="L365" s="188" t="s">
        <v>11329</v>
      </c>
      <c r="M365" s="188">
        <v>484575000</v>
      </c>
      <c r="N365" s="188">
        <v>355765363</v>
      </c>
      <c r="O365" s="188">
        <v>39484630</v>
      </c>
    </row>
    <row r="366" spans="1:23" ht="13.5" customHeight="1">
      <c r="A366" s="5" t="str">
        <f t="shared" si="5"/>
        <v>2024/04/16 14:00</v>
      </c>
      <c r="B366" s="188" t="s">
        <v>999</v>
      </c>
      <c r="C366" s="188" t="s">
        <v>11269</v>
      </c>
      <c r="D366" s="188" t="s">
        <v>1001</v>
      </c>
      <c r="E366" s="188" t="s">
        <v>11330</v>
      </c>
      <c r="F366" s="188" t="s">
        <v>474</v>
      </c>
      <c r="G366" s="188" t="s">
        <v>474</v>
      </c>
      <c r="H366" s="188" t="s">
        <v>1009</v>
      </c>
      <c r="I366" s="188" t="s">
        <v>11331</v>
      </c>
      <c r="J366" s="188"/>
      <c r="K366" s="188" t="s">
        <v>1005</v>
      </c>
      <c r="L366" s="188" t="s">
        <v>11332</v>
      </c>
      <c r="M366" s="188">
        <v>484795000</v>
      </c>
      <c r="N366" s="188">
        <v>351233954</v>
      </c>
      <c r="O366" s="188">
        <v>39219653</v>
      </c>
    </row>
    <row r="367" spans="1:23" ht="14.4" customHeight="1">
      <c r="A367" s="5" t="str">
        <f t="shared" si="5"/>
        <v>2024/04/15 14:00</v>
      </c>
      <c r="B367" s="188" t="s">
        <v>999</v>
      </c>
      <c r="C367" s="188" t="s">
        <v>11349</v>
      </c>
      <c r="D367" s="188" t="s">
        <v>1023</v>
      </c>
      <c r="E367" s="188" t="s">
        <v>11333</v>
      </c>
      <c r="F367" s="188" t="s">
        <v>496</v>
      </c>
      <c r="G367" s="188" t="s">
        <v>496</v>
      </c>
      <c r="H367" s="188" t="s">
        <v>1009</v>
      </c>
      <c r="I367" s="188" t="s">
        <v>11334</v>
      </c>
      <c r="J367" s="188"/>
      <c r="K367" s="188" t="s">
        <v>1005</v>
      </c>
      <c r="L367" s="188" t="s">
        <v>11335</v>
      </c>
      <c r="M367" s="188">
        <v>745702000</v>
      </c>
      <c r="N367" s="188">
        <v>594013882</v>
      </c>
      <c r="O367" s="188">
        <v>34553497</v>
      </c>
    </row>
    <row r="368" spans="1:23" ht="14.4" customHeight="1">
      <c r="A368" s="5" t="str">
        <f t="shared" si="5"/>
        <v>2024/04/16 14:00</v>
      </c>
      <c r="B368" s="188" t="s">
        <v>999</v>
      </c>
      <c r="C368" s="188" t="s">
        <v>11275</v>
      </c>
      <c r="D368" s="188" t="s">
        <v>1001</v>
      </c>
      <c r="E368" s="188" t="s">
        <v>11336</v>
      </c>
      <c r="F368" s="188" t="s">
        <v>343</v>
      </c>
      <c r="G368" s="188" t="s">
        <v>11337</v>
      </c>
      <c r="H368" s="188" t="s">
        <v>1003</v>
      </c>
      <c r="I368" s="188" t="s">
        <v>11338</v>
      </c>
      <c r="J368" s="188"/>
      <c r="K368" s="188" t="s">
        <v>1005</v>
      </c>
      <c r="L368" s="188" t="s">
        <v>11339</v>
      </c>
      <c r="M368" s="188">
        <v>497530000</v>
      </c>
      <c r="N368" s="188">
        <v>385285505</v>
      </c>
      <c r="O368" s="188">
        <v>31051543</v>
      </c>
    </row>
    <row r="369" spans="1:17" ht="14.4" customHeight="1">
      <c r="A369" s="5" t="str">
        <f t="shared" si="5"/>
        <v>2024/04/11 10:00</v>
      </c>
      <c r="B369" s="188" t="s">
        <v>999</v>
      </c>
      <c r="C369" s="188" t="s">
        <v>11347</v>
      </c>
      <c r="D369" s="188" t="s">
        <v>1017</v>
      </c>
      <c r="E369" s="188" t="s">
        <v>11340</v>
      </c>
      <c r="F369" s="188" t="s">
        <v>464</v>
      </c>
      <c r="G369" s="188" t="s">
        <v>464</v>
      </c>
      <c r="H369" s="188" t="s">
        <v>1009</v>
      </c>
      <c r="I369" s="188" t="s">
        <v>11341</v>
      </c>
      <c r="J369" s="188"/>
      <c r="K369" s="188" t="s">
        <v>1005</v>
      </c>
      <c r="L369" s="188" t="s">
        <v>11342</v>
      </c>
      <c r="M369" s="188">
        <v>464800000</v>
      </c>
      <c r="N369" s="188">
        <v>405379798</v>
      </c>
      <c r="O369" s="188">
        <v>21704629</v>
      </c>
    </row>
    <row r="370" spans="1:17" ht="14.4" customHeight="1">
      <c r="A370" s="5" t="str">
        <f t="shared" si="5"/>
        <v>2024/04/09 10:00</v>
      </c>
      <c r="B370" s="188" t="s">
        <v>999</v>
      </c>
      <c r="C370" s="188" t="s">
        <v>11346</v>
      </c>
      <c r="D370" s="188" t="s">
        <v>1001</v>
      </c>
      <c r="E370" s="188" t="s">
        <v>11343</v>
      </c>
      <c r="F370" s="188" t="s">
        <v>319</v>
      </c>
      <c r="G370" s="188" t="s">
        <v>319</v>
      </c>
      <c r="H370" s="188" t="s">
        <v>1009</v>
      </c>
      <c r="I370" s="188" t="s">
        <v>11344</v>
      </c>
      <c r="J370" s="188"/>
      <c r="K370" s="188" t="s">
        <v>1005</v>
      </c>
      <c r="L370" s="188" t="s">
        <v>11345</v>
      </c>
      <c r="M370" s="188">
        <v>478937000</v>
      </c>
      <c r="N370" s="188">
        <v>400871601</v>
      </c>
      <c r="O370" s="188">
        <v>27745668</v>
      </c>
    </row>
    <row r="371" spans="1:17" ht="14.4" customHeight="1">
      <c r="A371" s="5" t="str">
        <f t="shared" si="5"/>
        <v>2024/04/25 14:00</v>
      </c>
      <c r="B371" s="188" t="s">
        <v>999</v>
      </c>
      <c r="C371" s="188" t="s">
        <v>11396</v>
      </c>
      <c r="D371" s="188" t="s">
        <v>1017</v>
      </c>
      <c r="E371" s="188" t="s">
        <v>11352</v>
      </c>
      <c r="F371" s="188" t="s">
        <v>1196</v>
      </c>
      <c r="G371" s="188" t="s">
        <v>11353</v>
      </c>
      <c r="H371" s="188" t="s">
        <v>1003</v>
      </c>
      <c r="I371" s="188" t="s">
        <v>11354</v>
      </c>
      <c r="J371" s="188" t="s">
        <v>1026</v>
      </c>
      <c r="K371" s="188" t="s">
        <v>1005</v>
      </c>
      <c r="L371" s="188" t="s">
        <v>11355</v>
      </c>
      <c r="M371" s="188">
        <v>894258000</v>
      </c>
      <c r="N371" s="188">
        <v>759674826</v>
      </c>
      <c r="O371" s="188">
        <v>53787715</v>
      </c>
    </row>
    <row r="372" spans="1:17" ht="14.4" customHeight="1">
      <c r="A372" s="5" t="str">
        <f t="shared" si="5"/>
        <v>2024/04/17 14:00</v>
      </c>
      <c r="B372" s="188" t="s">
        <v>999</v>
      </c>
      <c r="C372" s="188" t="s">
        <v>11356</v>
      </c>
      <c r="D372" s="188" t="s">
        <v>1023</v>
      </c>
      <c r="E372" s="188" t="s">
        <v>11333</v>
      </c>
      <c r="F372" s="188" t="s">
        <v>496</v>
      </c>
      <c r="G372" s="188" t="s">
        <v>496</v>
      </c>
      <c r="H372" s="188" t="s">
        <v>1009</v>
      </c>
      <c r="I372" s="188" t="s">
        <v>11357</v>
      </c>
      <c r="J372" s="188"/>
      <c r="K372" s="188" t="s">
        <v>1005</v>
      </c>
      <c r="L372" s="188" t="s">
        <v>11358</v>
      </c>
      <c r="M372" s="188">
        <v>745702000</v>
      </c>
      <c r="N372" s="188">
        <v>594013882</v>
      </c>
      <c r="O372" s="188">
        <v>34553497</v>
      </c>
    </row>
    <row r="373" spans="1:17" ht="14.4" customHeight="1">
      <c r="A373" s="5" t="str">
        <f t="shared" si="5"/>
        <v>2024/04/30 14:00</v>
      </c>
      <c r="B373" s="188" t="s">
        <v>999</v>
      </c>
      <c r="C373" s="188" t="s">
        <v>11359</v>
      </c>
      <c r="D373" s="188" t="s">
        <v>1001</v>
      </c>
      <c r="E373" s="188" t="s">
        <v>11360</v>
      </c>
      <c r="F373" s="188" t="s">
        <v>1196</v>
      </c>
      <c r="G373" s="188" t="s">
        <v>360</v>
      </c>
      <c r="H373" s="188" t="s">
        <v>1003</v>
      </c>
      <c r="I373" s="188" t="s">
        <v>11361</v>
      </c>
      <c r="J373" s="188" t="s">
        <v>1026</v>
      </c>
      <c r="K373" s="188" t="s">
        <v>1005</v>
      </c>
      <c r="L373" s="188" t="s">
        <v>11362</v>
      </c>
      <c r="M373" s="188">
        <v>1824743000</v>
      </c>
      <c r="N373" s="188">
        <v>1562140640</v>
      </c>
      <c r="O373" s="188">
        <v>119169694</v>
      </c>
    </row>
    <row r="374" spans="1:17" ht="14.4" customHeight="1">
      <c r="A374" s="5" t="str">
        <f t="shared" si="5"/>
        <v>2024/04/17 12:00</v>
      </c>
      <c r="B374" s="188" t="s">
        <v>999</v>
      </c>
      <c r="C374" s="188" t="s">
        <v>11363</v>
      </c>
      <c r="D374" s="188" t="s">
        <v>1017</v>
      </c>
      <c r="E374" s="188" t="s">
        <v>11364</v>
      </c>
      <c r="F374" s="188" t="s">
        <v>343</v>
      </c>
      <c r="G374" s="188" t="s">
        <v>11365</v>
      </c>
      <c r="H374" s="188" t="s">
        <v>1003</v>
      </c>
      <c r="I374" s="188" t="s">
        <v>11366</v>
      </c>
      <c r="J374" s="188"/>
      <c r="K374" s="188" t="s">
        <v>1005</v>
      </c>
      <c r="L374" s="188" t="s">
        <v>11367</v>
      </c>
      <c r="M374" s="188">
        <v>1184564000</v>
      </c>
      <c r="N374" s="188">
        <v>1031274830</v>
      </c>
      <c r="O374" s="188">
        <v>45573760</v>
      </c>
    </row>
    <row r="375" spans="1:17" ht="14.4" customHeight="1">
      <c r="A375" s="5" t="str">
        <f t="shared" si="5"/>
        <v>2024/04/17 10:00</v>
      </c>
      <c r="B375" s="188" t="s">
        <v>999</v>
      </c>
      <c r="C375" s="188" t="s">
        <v>11368</v>
      </c>
      <c r="D375" s="188" t="s">
        <v>1001</v>
      </c>
      <c r="E375" s="188" t="s">
        <v>11369</v>
      </c>
      <c r="F375" s="188" t="s">
        <v>630</v>
      </c>
      <c r="G375" s="188" t="s">
        <v>630</v>
      </c>
      <c r="H375" s="188" t="s">
        <v>5355</v>
      </c>
      <c r="I375" s="188" t="s">
        <v>11370</v>
      </c>
      <c r="J375" s="188" t="s">
        <v>1026</v>
      </c>
      <c r="K375" s="188" t="s">
        <v>1005</v>
      </c>
      <c r="L375" s="188" t="s">
        <v>11371</v>
      </c>
      <c r="M375" s="188">
        <v>1457766000</v>
      </c>
      <c r="N375" s="188">
        <v>1173661396</v>
      </c>
      <c r="O375" s="188">
        <v>83772611</v>
      </c>
    </row>
    <row r="376" spans="1:17" ht="14.4" customHeight="1">
      <c r="A376" s="5" t="str">
        <f t="shared" ref="A376:A396" si="6">MID(I376,19,16)</f>
        <v>2024/04/22 10:00</v>
      </c>
      <c r="B376" s="188" t="s">
        <v>999</v>
      </c>
      <c r="C376" s="188" t="s">
        <v>11372</v>
      </c>
      <c r="D376" s="188" t="s">
        <v>1017</v>
      </c>
      <c r="E376" s="188" t="s">
        <v>11373</v>
      </c>
      <c r="F376" s="188" t="s">
        <v>364</v>
      </c>
      <c r="G376" s="188" t="s">
        <v>364</v>
      </c>
      <c r="H376" s="188" t="s">
        <v>1009</v>
      </c>
      <c r="I376" s="188" t="s">
        <v>11374</v>
      </c>
      <c r="J376" s="188"/>
      <c r="K376" s="188" t="s">
        <v>1005</v>
      </c>
      <c r="L376" s="188" t="s">
        <v>11375</v>
      </c>
      <c r="M376" s="188">
        <v>396811000</v>
      </c>
      <c r="N376" s="188">
        <v>111248067</v>
      </c>
      <c r="O376" s="188">
        <v>6702299</v>
      </c>
      <c r="P376" s="188"/>
      <c r="Q376" s="188"/>
    </row>
    <row r="377" spans="1:17" ht="14.4" customHeight="1">
      <c r="A377" s="5" t="str">
        <f t="shared" si="6"/>
        <v>2024/04/22 14:00</v>
      </c>
      <c r="B377" s="188" t="s">
        <v>999</v>
      </c>
      <c r="C377" s="188" t="s">
        <v>11376</v>
      </c>
      <c r="D377" s="188" t="s">
        <v>1023</v>
      </c>
      <c r="E377" s="188" t="s">
        <v>11377</v>
      </c>
      <c r="F377" s="188" t="s">
        <v>496</v>
      </c>
      <c r="G377" s="188" t="s">
        <v>496</v>
      </c>
      <c r="H377" s="188" t="s">
        <v>1009</v>
      </c>
      <c r="I377" s="188" t="s">
        <v>11378</v>
      </c>
      <c r="J377" s="188"/>
      <c r="K377" s="188" t="s">
        <v>1005</v>
      </c>
      <c r="L377" s="188" t="s">
        <v>11379</v>
      </c>
      <c r="M377" s="188">
        <v>808530000</v>
      </c>
      <c r="N377" s="188">
        <v>554739991</v>
      </c>
      <c r="O377" s="188">
        <v>37827020</v>
      </c>
      <c r="P377" s="188"/>
      <c r="Q377" s="188"/>
    </row>
    <row r="378" spans="1:17" ht="14.4" customHeight="1">
      <c r="A378" s="5" t="str">
        <f t="shared" si="6"/>
        <v/>
      </c>
      <c r="C378" s="68" t="s">
        <v>11351</v>
      </c>
      <c r="E378" s="68" t="s">
        <v>11350</v>
      </c>
      <c r="F378" s="68" t="s">
        <v>26</v>
      </c>
      <c r="M378" s="68">
        <v>300000000</v>
      </c>
      <c r="N378" s="68">
        <v>266650010</v>
      </c>
      <c r="O378" s="68">
        <v>18923458</v>
      </c>
    </row>
    <row r="379" spans="1:17" ht="14.4" customHeight="1">
      <c r="A379" s="5" t="str">
        <f t="shared" si="6"/>
        <v>2024/05/08 12:00</v>
      </c>
      <c r="B379" s="188" t="s">
        <v>999</v>
      </c>
      <c r="C379" s="188" t="s">
        <v>11380</v>
      </c>
      <c r="D379" s="188" t="s">
        <v>1023</v>
      </c>
      <c r="E379" s="188" t="s">
        <v>11381</v>
      </c>
      <c r="F379" s="188" t="s">
        <v>5293</v>
      </c>
      <c r="G379" s="188" t="s">
        <v>5293</v>
      </c>
      <c r="H379" s="188" t="s">
        <v>1009</v>
      </c>
      <c r="I379" s="188" t="s">
        <v>11382</v>
      </c>
      <c r="J379" s="188"/>
      <c r="K379" s="188" t="s">
        <v>1005</v>
      </c>
      <c r="L379" s="188" t="s">
        <v>11383</v>
      </c>
      <c r="M379" s="188"/>
      <c r="N379" s="188"/>
      <c r="O379" s="188"/>
    </row>
    <row r="380" spans="1:17" ht="14.4" customHeight="1">
      <c r="A380" s="5" t="str">
        <f t="shared" si="6"/>
        <v>2024/04/30 10:00</v>
      </c>
      <c r="B380" s="188" t="s">
        <v>999</v>
      </c>
      <c r="C380" s="188" t="s">
        <v>11384</v>
      </c>
      <c r="D380" s="188" t="s">
        <v>1001</v>
      </c>
      <c r="E380" s="188" t="s">
        <v>11385</v>
      </c>
      <c r="F380" s="188" t="s">
        <v>1165</v>
      </c>
      <c r="G380" s="188" t="s">
        <v>1165</v>
      </c>
      <c r="H380" s="188" t="s">
        <v>1009</v>
      </c>
      <c r="I380" s="188" t="s">
        <v>11386</v>
      </c>
      <c r="J380" s="188"/>
      <c r="K380" s="188" t="s">
        <v>1005</v>
      </c>
      <c r="L380" s="188" t="s">
        <v>11387</v>
      </c>
      <c r="M380" s="188">
        <v>868549000</v>
      </c>
      <c r="N380" s="188">
        <v>698809258</v>
      </c>
      <c r="O380" s="188">
        <v>28762492</v>
      </c>
    </row>
    <row r="381" spans="1:17" ht="14.4" customHeight="1">
      <c r="A381" s="5" t="str">
        <f t="shared" si="6"/>
        <v>2024/04/30 14:00</v>
      </c>
      <c r="B381" s="188" t="s">
        <v>999</v>
      </c>
      <c r="C381" s="188" t="s">
        <v>11388</v>
      </c>
      <c r="D381" s="188" t="s">
        <v>1001</v>
      </c>
      <c r="E381" s="188" t="s">
        <v>11389</v>
      </c>
      <c r="F381" s="188" t="s">
        <v>343</v>
      </c>
      <c r="G381" s="188" t="s">
        <v>11390</v>
      </c>
      <c r="H381" s="188" t="s">
        <v>1003</v>
      </c>
      <c r="I381" s="188" t="s">
        <v>11391</v>
      </c>
      <c r="J381" s="188"/>
      <c r="K381" s="188" t="s">
        <v>1005</v>
      </c>
      <c r="L381" s="188" t="s">
        <v>11392</v>
      </c>
      <c r="M381" s="188">
        <v>727465000</v>
      </c>
      <c r="N381" s="188">
        <v>622516528</v>
      </c>
      <c r="O381" s="188">
        <v>35631808</v>
      </c>
    </row>
    <row r="382" spans="1:17" ht="14.4" customHeight="1">
      <c r="A382" s="5" t="str">
        <f t="shared" si="6"/>
        <v>2024/04/29 12:00</v>
      </c>
      <c r="B382" s="188" t="s">
        <v>999</v>
      </c>
      <c r="C382" s="188" t="s">
        <v>11414</v>
      </c>
      <c r="D382" s="188" t="s">
        <v>1001</v>
      </c>
      <c r="E382" s="188" t="s">
        <v>11393</v>
      </c>
      <c r="F382" s="188" t="s">
        <v>326</v>
      </c>
      <c r="G382" s="188" t="s">
        <v>326</v>
      </c>
      <c r="H382" s="188" t="s">
        <v>1009</v>
      </c>
      <c r="I382" s="188" t="s">
        <v>11394</v>
      </c>
      <c r="J382" s="188" t="s">
        <v>1026</v>
      </c>
      <c r="K382" s="188" t="s">
        <v>1005</v>
      </c>
      <c r="L382" s="188" t="s">
        <v>11395</v>
      </c>
      <c r="M382" s="188">
        <v>489833000</v>
      </c>
      <c r="N382" s="188">
        <v>423358305</v>
      </c>
      <c r="O382" s="188">
        <v>24430898</v>
      </c>
    </row>
    <row r="383" spans="1:17" ht="14.4" customHeight="1">
      <c r="A383" s="5" t="str">
        <f t="shared" si="6"/>
        <v>2024/04/24 10:00</v>
      </c>
      <c r="B383" s="188" t="s">
        <v>999</v>
      </c>
      <c r="C383" s="188" t="s">
        <v>11400</v>
      </c>
      <c r="D383" s="188" t="s">
        <v>1001</v>
      </c>
      <c r="E383" s="188" t="s">
        <v>11397</v>
      </c>
      <c r="F383" s="188" t="s">
        <v>420</v>
      </c>
      <c r="G383" s="188" t="s">
        <v>420</v>
      </c>
      <c r="H383" s="188" t="s">
        <v>1009</v>
      </c>
      <c r="I383" s="188" t="s">
        <v>11398</v>
      </c>
      <c r="J383" s="188"/>
      <c r="K383" s="188" t="s">
        <v>1005</v>
      </c>
      <c r="L383" s="188" t="s">
        <v>11399</v>
      </c>
      <c r="M383" s="188">
        <v>345130000</v>
      </c>
      <c r="N383" s="188">
        <v>247250608</v>
      </c>
      <c r="O383" s="188">
        <v>20059530</v>
      </c>
    </row>
    <row r="384" spans="1:17" ht="14.4" customHeight="1">
      <c r="A384" s="5" t="str">
        <f t="shared" si="6"/>
        <v>2024/05/02 10:00</v>
      </c>
      <c r="B384" s="188" t="s">
        <v>999</v>
      </c>
      <c r="C384" s="188" t="s">
        <v>11401</v>
      </c>
      <c r="D384" s="188" t="s">
        <v>1001</v>
      </c>
      <c r="E384" s="188" t="s">
        <v>11402</v>
      </c>
      <c r="F384" s="188" t="s">
        <v>330</v>
      </c>
      <c r="G384" s="188" t="s">
        <v>330</v>
      </c>
      <c r="H384" s="188" t="s">
        <v>1003</v>
      </c>
      <c r="I384" s="188" t="s">
        <v>11403</v>
      </c>
      <c r="J384" s="188"/>
      <c r="K384" s="188" t="s">
        <v>1005</v>
      </c>
      <c r="L384" s="188" t="s">
        <v>11404</v>
      </c>
      <c r="M384" s="188">
        <v>898574000</v>
      </c>
      <c r="N384" s="188">
        <v>737059920</v>
      </c>
      <c r="O384" s="188">
        <v>55507795</v>
      </c>
    </row>
    <row r="385" spans="1:15" ht="14.4" customHeight="1">
      <c r="A385" s="5" t="str">
        <f t="shared" si="6"/>
        <v>2024/04/30 10:00</v>
      </c>
      <c r="B385" s="188" t="s">
        <v>999</v>
      </c>
      <c r="C385" s="188" t="s">
        <v>11405</v>
      </c>
      <c r="D385" s="188" t="s">
        <v>1017</v>
      </c>
      <c r="E385" s="188" t="s">
        <v>11406</v>
      </c>
      <c r="F385" s="188" t="s">
        <v>11407</v>
      </c>
      <c r="G385" s="188" t="s">
        <v>11407</v>
      </c>
      <c r="H385" s="188" t="s">
        <v>1009</v>
      </c>
      <c r="I385" s="188" t="s">
        <v>11408</v>
      </c>
      <c r="J385" s="188"/>
      <c r="K385" s="188" t="s">
        <v>1005</v>
      </c>
      <c r="L385" s="188" t="s">
        <v>11409</v>
      </c>
      <c r="M385" s="188">
        <v>1115719000</v>
      </c>
      <c r="N385" s="188">
        <v>890998954</v>
      </c>
      <c r="O385" s="188">
        <v>39673135</v>
      </c>
    </row>
    <row r="386" spans="1:15" ht="14.4" customHeight="1">
      <c r="A386" s="5" t="str">
        <f t="shared" si="6"/>
        <v>2024/05/02 10:00</v>
      </c>
      <c r="B386" s="188" t="s">
        <v>999</v>
      </c>
      <c r="C386" s="188" t="s">
        <v>11410</v>
      </c>
      <c r="D386" s="188" t="s">
        <v>1001</v>
      </c>
      <c r="E386" s="188" t="s">
        <v>11411</v>
      </c>
      <c r="F386" s="188" t="s">
        <v>4965</v>
      </c>
      <c r="G386" s="188" t="s">
        <v>4965</v>
      </c>
      <c r="H386" s="188" t="s">
        <v>1003</v>
      </c>
      <c r="I386" s="188" t="s">
        <v>11412</v>
      </c>
      <c r="J386" s="188"/>
      <c r="K386" s="188" t="s">
        <v>1005</v>
      </c>
      <c r="L386" s="188" t="s">
        <v>11413</v>
      </c>
      <c r="M386" s="188">
        <v>693528000</v>
      </c>
      <c r="N386" s="188">
        <v>531464800</v>
      </c>
      <c r="O386" s="188">
        <v>43299734</v>
      </c>
    </row>
    <row r="387" spans="1:15" ht="14.4" customHeight="1">
      <c r="A387" s="5" t="str">
        <f t="shared" si="6"/>
        <v>2024/05/08 10:00</v>
      </c>
      <c r="B387" s="188" t="s">
        <v>999</v>
      </c>
      <c r="C387" s="188" t="s">
        <v>11415</v>
      </c>
      <c r="D387" s="188" t="s">
        <v>1001</v>
      </c>
      <c r="E387" s="188" t="s">
        <v>11416</v>
      </c>
      <c r="F387" s="188" t="s">
        <v>11417</v>
      </c>
      <c r="G387" s="188" t="s">
        <v>11417</v>
      </c>
      <c r="H387" s="188" t="s">
        <v>1009</v>
      </c>
      <c r="I387" s="188" t="s">
        <v>11418</v>
      </c>
      <c r="J387" s="188"/>
      <c r="K387" s="188" t="s">
        <v>1005</v>
      </c>
      <c r="L387" s="188" t="s">
        <v>11419</v>
      </c>
      <c r="M387" s="188"/>
      <c r="N387" s="188"/>
      <c r="O387" s="188"/>
    </row>
    <row r="388" spans="1:15" ht="14.4" customHeight="1">
      <c r="A388" s="5" t="str">
        <f t="shared" si="6"/>
        <v>2024/05/07 12:00</v>
      </c>
      <c r="B388" s="188" t="s">
        <v>999</v>
      </c>
      <c r="C388" s="188" t="s">
        <v>11420</v>
      </c>
      <c r="D388" s="188" t="s">
        <v>1017</v>
      </c>
      <c r="E388" s="188" t="s">
        <v>11421</v>
      </c>
      <c r="F388" s="188" t="s">
        <v>322</v>
      </c>
      <c r="G388" s="188" t="s">
        <v>322</v>
      </c>
      <c r="H388" s="188" t="s">
        <v>1009</v>
      </c>
      <c r="I388" s="188" t="s">
        <v>11422</v>
      </c>
      <c r="J388" s="188"/>
      <c r="K388" s="188" t="s">
        <v>1005</v>
      </c>
      <c r="L388" s="188" t="s">
        <v>11423</v>
      </c>
      <c r="M388" s="188">
        <v>1166929000</v>
      </c>
      <c r="N388" s="188">
        <v>977604282</v>
      </c>
      <c r="O388" s="188">
        <v>61143871</v>
      </c>
    </row>
    <row r="389" spans="1:15" ht="14.4" customHeight="1">
      <c r="A389" s="5" t="str">
        <f t="shared" si="6"/>
        <v>2024/05/07 10:00</v>
      </c>
      <c r="B389" s="188" t="s">
        <v>999</v>
      </c>
      <c r="C389" s="188" t="s">
        <v>11424</v>
      </c>
      <c r="D389" s="188" t="s">
        <v>1001</v>
      </c>
      <c r="E389" s="188" t="s">
        <v>11425</v>
      </c>
      <c r="F389" s="188" t="s">
        <v>322</v>
      </c>
      <c r="G389" s="188" t="s">
        <v>322</v>
      </c>
      <c r="H389" s="188" t="s">
        <v>1009</v>
      </c>
      <c r="I389" s="188" t="s">
        <v>11426</v>
      </c>
      <c r="J389" s="188"/>
      <c r="K389" s="188" t="s">
        <v>1005</v>
      </c>
      <c r="L389" s="188" t="s">
        <v>11427</v>
      </c>
      <c r="M389" s="188">
        <v>620562000</v>
      </c>
      <c r="N389" s="188">
        <v>519399548</v>
      </c>
      <c r="O389" s="188">
        <v>31770533</v>
      </c>
    </row>
    <row r="390" spans="1:15" ht="14.4" customHeight="1">
      <c r="A390" s="5" t="str">
        <f t="shared" si="6"/>
        <v>2024/05/07 10:00</v>
      </c>
      <c r="B390" s="188" t="s">
        <v>999</v>
      </c>
      <c r="C390" s="188" t="s">
        <v>11428</v>
      </c>
      <c r="D390" s="188" t="s">
        <v>1023</v>
      </c>
      <c r="E390" s="188" t="s">
        <v>11429</v>
      </c>
      <c r="F390" s="188" t="s">
        <v>384</v>
      </c>
      <c r="G390" s="188" t="s">
        <v>384</v>
      </c>
      <c r="H390" s="188" t="s">
        <v>1003</v>
      </c>
      <c r="I390" s="188" t="s">
        <v>11430</v>
      </c>
      <c r="J390" s="188"/>
      <c r="K390" s="188" t="s">
        <v>1005</v>
      </c>
      <c r="L390" s="188" t="s">
        <v>11431</v>
      </c>
      <c r="M390" s="188">
        <v>481400000</v>
      </c>
      <c r="N390" s="188">
        <v>413700580</v>
      </c>
      <c r="O390" s="188">
        <v>28154574</v>
      </c>
    </row>
    <row r="391" spans="1:15" ht="14.4" customHeight="1">
      <c r="A391" s="5" t="str">
        <f t="shared" si="6"/>
        <v>2024/05/02 10:00</v>
      </c>
      <c r="B391" s="188" t="s">
        <v>999</v>
      </c>
      <c r="C391" s="188" t="s">
        <v>11437</v>
      </c>
      <c r="D391" s="188" t="s">
        <v>1001</v>
      </c>
      <c r="E391" s="188" t="s">
        <v>11433</v>
      </c>
      <c r="F391" s="188" t="s">
        <v>11434</v>
      </c>
      <c r="G391" s="188" t="s">
        <v>11434</v>
      </c>
      <c r="H391" s="188" t="s">
        <v>1009</v>
      </c>
      <c r="I391" s="188" t="s">
        <v>11435</v>
      </c>
      <c r="J391" s="188"/>
      <c r="K391" s="188" t="s">
        <v>1005</v>
      </c>
      <c r="L391" s="188" t="s">
        <v>11436</v>
      </c>
      <c r="M391" s="188">
        <v>473187000</v>
      </c>
      <c r="N391" s="188">
        <v>419117909</v>
      </c>
      <c r="O391" s="188">
        <v>20414204</v>
      </c>
    </row>
    <row r="392" spans="1:15" ht="14.4" customHeight="1">
      <c r="A392" s="5" t="str">
        <f t="shared" si="6"/>
        <v>2024/05/10 10:00</v>
      </c>
      <c r="B392" s="188" t="s">
        <v>999</v>
      </c>
      <c r="C392" s="188" t="s">
        <v>11442</v>
      </c>
      <c r="D392" s="188" t="s">
        <v>1023</v>
      </c>
      <c r="E392" s="188" t="s">
        <v>11416</v>
      </c>
      <c r="F392" s="188" t="s">
        <v>11417</v>
      </c>
      <c r="G392" s="188" t="s">
        <v>11417</v>
      </c>
      <c r="H392" s="188" t="s">
        <v>1009</v>
      </c>
      <c r="I392" s="188" t="s">
        <v>11443</v>
      </c>
      <c r="J392" s="188"/>
      <c r="K392" s="188" t="s">
        <v>1005</v>
      </c>
      <c r="L392" s="188" t="s">
        <v>11444</v>
      </c>
      <c r="M392" s="188"/>
      <c r="N392" s="188"/>
      <c r="O392" s="188"/>
    </row>
    <row r="393" spans="1:15" ht="14.4" customHeight="1">
      <c r="A393" s="5" t="str">
        <f t="shared" si="6"/>
        <v>2024/05/08 10:00</v>
      </c>
      <c r="B393" s="188" t="s">
        <v>999</v>
      </c>
      <c r="C393" s="188" t="s">
        <v>11445</v>
      </c>
      <c r="D393" s="188" t="s">
        <v>1017</v>
      </c>
      <c r="E393" s="188" t="s">
        <v>11446</v>
      </c>
      <c r="F393" s="188" t="s">
        <v>373</v>
      </c>
      <c r="G393" s="188" t="s">
        <v>373</v>
      </c>
      <c r="H393" s="188" t="s">
        <v>1003</v>
      </c>
      <c r="I393" s="188" t="s">
        <v>11447</v>
      </c>
      <c r="J393" s="188"/>
      <c r="K393" s="188" t="s">
        <v>1005</v>
      </c>
      <c r="L393" s="188" t="s">
        <v>11448</v>
      </c>
      <c r="M393" s="188">
        <v>456624000</v>
      </c>
      <c r="N393" s="188">
        <v>406759632</v>
      </c>
      <c r="O393" s="188">
        <v>17862244</v>
      </c>
    </row>
    <row r="394" spans="1:15" ht="14.4" customHeight="1">
      <c r="A394" s="5" t="str">
        <f t="shared" si="6"/>
        <v>2024/05/08 10:00</v>
      </c>
      <c r="B394" s="188" t="s">
        <v>999</v>
      </c>
      <c r="C394" s="188" t="s">
        <v>11454</v>
      </c>
      <c r="D394" s="188" t="s">
        <v>1023</v>
      </c>
      <c r="E394" s="188" t="s">
        <v>11455</v>
      </c>
      <c r="F394" s="188" t="s">
        <v>496</v>
      </c>
      <c r="G394" s="188" t="s">
        <v>496</v>
      </c>
      <c r="H394" s="188" t="s">
        <v>1003</v>
      </c>
      <c r="I394" s="188" t="s">
        <v>11456</v>
      </c>
      <c r="J394" s="188"/>
      <c r="K394" s="188" t="s">
        <v>1005</v>
      </c>
      <c r="L394" s="188" t="s">
        <v>11457</v>
      </c>
      <c r="M394" s="188">
        <v>3801242000</v>
      </c>
      <c r="N394" s="188">
        <v>2906371000</v>
      </c>
      <c r="O394" s="188">
        <v>191113524</v>
      </c>
    </row>
    <row r="395" spans="1:15" ht="14.4" customHeight="1">
      <c r="A395" s="5" t="str">
        <f t="shared" si="6"/>
        <v>2024/05/03 10:00</v>
      </c>
      <c r="B395" s="188" t="s">
        <v>999</v>
      </c>
      <c r="C395" s="188" t="s">
        <v>11465</v>
      </c>
      <c r="D395" s="188" t="s">
        <v>1001</v>
      </c>
      <c r="E395" s="188" t="s">
        <v>11462</v>
      </c>
      <c r="F395" s="188" t="s">
        <v>624</v>
      </c>
      <c r="G395" s="188" t="s">
        <v>624</v>
      </c>
      <c r="H395" s="188" t="s">
        <v>1009</v>
      </c>
      <c r="I395" s="188" t="s">
        <v>11463</v>
      </c>
      <c r="J395" s="188"/>
      <c r="K395" s="188" t="s">
        <v>1005</v>
      </c>
      <c r="L395" s="188" t="s">
        <v>11464</v>
      </c>
      <c r="M395" s="188">
        <v>388563000</v>
      </c>
      <c r="N395" s="188">
        <v>339685897</v>
      </c>
      <c r="O395" s="188">
        <v>21772783</v>
      </c>
    </row>
    <row r="396" spans="1:15" ht="14.4" customHeight="1">
      <c r="A396" s="5" t="str">
        <f t="shared" si="6"/>
        <v>2024/05/10 10:00</v>
      </c>
      <c r="B396" s="188" t="s">
        <v>999</v>
      </c>
      <c r="C396" s="188" t="s">
        <v>11466</v>
      </c>
      <c r="D396" s="188" t="s">
        <v>1017</v>
      </c>
      <c r="E396" s="188" t="s">
        <v>11467</v>
      </c>
      <c r="F396" s="188" t="s">
        <v>4814</v>
      </c>
      <c r="G396" s="188" t="s">
        <v>4814</v>
      </c>
      <c r="H396" s="188" t="s">
        <v>1003</v>
      </c>
      <c r="I396" s="188" t="s">
        <v>11468</v>
      </c>
      <c r="J396" s="188"/>
      <c r="K396" s="188" t="s">
        <v>1005</v>
      </c>
      <c r="L396" s="188" t="s">
        <v>11469</v>
      </c>
      <c r="M396" s="188">
        <v>791444000</v>
      </c>
      <c r="N396" s="188">
        <v>699493522</v>
      </c>
      <c r="O396" s="188">
        <v>32308358</v>
      </c>
    </row>
    <row r="397" spans="1:15" ht="14.4" customHeight="1">
      <c r="A397" s="5" t="str">
        <f t="shared" ref="A397:A458" si="7">MID(I397,19,16)</f>
        <v>2024/05/10 10:00</v>
      </c>
      <c r="B397" s="188" t="s">
        <v>999</v>
      </c>
      <c r="C397" s="188" t="s">
        <v>11438</v>
      </c>
      <c r="D397" s="188" t="s">
        <v>1001</v>
      </c>
      <c r="E397" s="188" t="s">
        <v>11439</v>
      </c>
      <c r="F397" s="188" t="s">
        <v>440</v>
      </c>
      <c r="G397" s="188" t="s">
        <v>440</v>
      </c>
      <c r="H397" s="188" t="s">
        <v>1009</v>
      </c>
      <c r="I397" s="188" t="s">
        <v>11440</v>
      </c>
      <c r="J397" s="188"/>
      <c r="K397" s="188" t="s">
        <v>1005</v>
      </c>
      <c r="L397" s="188" t="s">
        <v>11441</v>
      </c>
      <c r="M397" s="188">
        <v>530596000</v>
      </c>
      <c r="N397" s="188">
        <v>443027427</v>
      </c>
      <c r="O397" s="188">
        <v>29857335</v>
      </c>
    </row>
    <row r="398" spans="1:15" ht="14.4" customHeight="1">
      <c r="A398" s="5" t="str">
        <f t="shared" si="7"/>
        <v>2024/05/10 10:00</v>
      </c>
      <c r="B398" s="188" t="s">
        <v>999</v>
      </c>
      <c r="C398" s="188" t="s">
        <v>11458</v>
      </c>
      <c r="D398" s="188" t="s">
        <v>1001</v>
      </c>
      <c r="E398" s="188" t="s">
        <v>11459</v>
      </c>
      <c r="F398" s="188" t="s">
        <v>4965</v>
      </c>
      <c r="G398" s="188" t="s">
        <v>4965</v>
      </c>
      <c r="H398" s="188" t="s">
        <v>1003</v>
      </c>
      <c r="I398" s="188" t="s">
        <v>11460</v>
      </c>
      <c r="J398" s="188"/>
      <c r="K398" s="188" t="s">
        <v>1005</v>
      </c>
      <c r="L398" s="188" t="s">
        <v>11461</v>
      </c>
      <c r="M398" s="188">
        <v>615890000</v>
      </c>
      <c r="N398" s="188">
        <v>487228483</v>
      </c>
      <c r="O398" s="188">
        <v>26716868</v>
      </c>
    </row>
    <row r="399" spans="1:15" ht="14.4" customHeight="1">
      <c r="A399" s="5" t="str">
        <f t="shared" si="7"/>
        <v>2024/05/20 10:00</v>
      </c>
      <c r="B399" s="188" t="s">
        <v>999</v>
      </c>
      <c r="C399" s="188" t="s">
        <v>11497</v>
      </c>
      <c r="D399" s="188" t="s">
        <v>1017</v>
      </c>
      <c r="E399" s="188" t="s">
        <v>11498</v>
      </c>
      <c r="F399" s="188" t="s">
        <v>4422</v>
      </c>
      <c r="G399" s="188" t="s">
        <v>4422</v>
      </c>
      <c r="H399" s="188" t="s">
        <v>1009</v>
      </c>
      <c r="I399" s="188" t="s">
        <v>11499</v>
      </c>
      <c r="J399" s="188"/>
      <c r="K399" s="188" t="s">
        <v>1005</v>
      </c>
      <c r="L399" s="188" t="s">
        <v>11500</v>
      </c>
      <c r="M399" s="188">
        <v>706651000</v>
      </c>
      <c r="N399" s="188">
        <v>433719983</v>
      </c>
      <c r="O399" s="188">
        <v>34632834</v>
      </c>
    </row>
    <row r="400" spans="1:15" ht="14.4" customHeight="1">
      <c r="A400" s="5" t="str">
        <f t="shared" si="7"/>
        <v>2024/05/20 12:00</v>
      </c>
      <c r="B400" s="188" t="s">
        <v>999</v>
      </c>
      <c r="C400" s="188" t="s">
        <v>11478</v>
      </c>
      <c r="D400" s="188" t="s">
        <v>1023</v>
      </c>
      <c r="E400" s="188" t="s">
        <v>11479</v>
      </c>
      <c r="F400" s="188" t="s">
        <v>326</v>
      </c>
      <c r="G400" s="188" t="s">
        <v>326</v>
      </c>
      <c r="H400" s="188" t="s">
        <v>1009</v>
      </c>
      <c r="I400" s="188" t="s">
        <v>11480</v>
      </c>
      <c r="J400" s="188" t="s">
        <v>1026</v>
      </c>
      <c r="K400" s="188" t="s">
        <v>1005</v>
      </c>
      <c r="L400" s="188" t="s">
        <v>11481</v>
      </c>
      <c r="M400" s="188"/>
      <c r="N400" s="188"/>
      <c r="O400" s="188"/>
    </row>
    <row r="401" spans="1:15" ht="14.4" customHeight="1">
      <c r="A401" s="5" t="str">
        <f t="shared" si="7"/>
        <v>2024/05/17 14:00</v>
      </c>
      <c r="B401" s="188" t="s">
        <v>999</v>
      </c>
      <c r="C401" s="188" t="s">
        <v>11482</v>
      </c>
      <c r="D401" s="188" t="s">
        <v>1001</v>
      </c>
      <c r="E401" s="188" t="s">
        <v>11483</v>
      </c>
      <c r="F401" s="188" t="s">
        <v>343</v>
      </c>
      <c r="G401" s="188" t="s">
        <v>11390</v>
      </c>
      <c r="H401" s="188" t="s">
        <v>1003</v>
      </c>
      <c r="I401" s="188" t="s">
        <v>11484</v>
      </c>
      <c r="J401" s="188"/>
      <c r="K401" s="188" t="s">
        <v>1005</v>
      </c>
      <c r="L401" s="188" t="s">
        <v>11485</v>
      </c>
      <c r="M401" s="188"/>
      <c r="N401" s="188"/>
      <c r="O401" s="188"/>
    </row>
    <row r="402" spans="1:15" ht="14.4" customHeight="1">
      <c r="A402" s="5" t="str">
        <f t="shared" si="7"/>
        <v>2024/05/13 10:00</v>
      </c>
      <c r="B402" s="188" t="s">
        <v>999</v>
      </c>
      <c r="C402" s="188" t="s">
        <v>11486</v>
      </c>
      <c r="D402" s="188" t="s">
        <v>1017</v>
      </c>
      <c r="E402" s="188" t="s">
        <v>11467</v>
      </c>
      <c r="F402" s="188" t="s">
        <v>4814</v>
      </c>
      <c r="G402" s="188" t="s">
        <v>4814</v>
      </c>
      <c r="H402" s="188" t="s">
        <v>1009</v>
      </c>
      <c r="I402" s="188" t="s">
        <v>11487</v>
      </c>
      <c r="J402" s="188"/>
      <c r="K402" s="188" t="s">
        <v>1005</v>
      </c>
      <c r="L402" s="188" t="s">
        <v>11488</v>
      </c>
      <c r="M402" s="188">
        <v>791444000</v>
      </c>
      <c r="N402" s="188">
        <v>699493522</v>
      </c>
      <c r="O402" s="188">
        <v>32308358</v>
      </c>
    </row>
    <row r="403" spans="1:15" ht="14.4" customHeight="1">
      <c r="A403" s="5" t="str">
        <f t="shared" si="7"/>
        <v>2024/05/14 14:00</v>
      </c>
      <c r="B403" s="188" t="s">
        <v>999</v>
      </c>
      <c r="C403" s="188" t="s">
        <v>11501</v>
      </c>
      <c r="D403" s="188" t="s">
        <v>1001</v>
      </c>
      <c r="E403" s="188" t="s">
        <v>11471</v>
      </c>
      <c r="F403" s="188" t="s">
        <v>343</v>
      </c>
      <c r="G403" s="188" t="s">
        <v>11472</v>
      </c>
      <c r="H403" s="188" t="s">
        <v>1003</v>
      </c>
      <c r="I403" s="188" t="s">
        <v>11473</v>
      </c>
      <c r="J403" s="188"/>
      <c r="K403" s="188" t="s">
        <v>1005</v>
      </c>
      <c r="L403" s="188" t="s">
        <v>11474</v>
      </c>
      <c r="M403" s="188">
        <v>493680000</v>
      </c>
      <c r="N403" s="188">
        <v>403284669</v>
      </c>
      <c r="O403" s="188">
        <v>26503891</v>
      </c>
    </row>
    <row r="404" spans="1:15" ht="14.4" customHeight="1">
      <c r="A404" s="5" t="str">
        <f t="shared" si="7"/>
        <v>2024/05/13 10:00</v>
      </c>
      <c r="B404" s="188" t="s">
        <v>999</v>
      </c>
      <c r="C404" s="188" t="s">
        <v>11475</v>
      </c>
      <c r="D404" s="188" t="s">
        <v>1023</v>
      </c>
      <c r="E404" s="188" t="s">
        <v>11416</v>
      </c>
      <c r="F404" s="188" t="s">
        <v>11417</v>
      </c>
      <c r="G404" s="188" t="s">
        <v>11417</v>
      </c>
      <c r="H404" s="188" t="s">
        <v>1009</v>
      </c>
      <c r="I404" s="188" t="s">
        <v>11476</v>
      </c>
      <c r="J404" s="188"/>
      <c r="K404" s="188" t="s">
        <v>1005</v>
      </c>
      <c r="L404" s="188" t="s">
        <v>11477</v>
      </c>
      <c r="M404" s="188">
        <v>801127000</v>
      </c>
      <c r="N404" s="188">
        <v>688181838</v>
      </c>
      <c r="O404" s="188">
        <v>43289763</v>
      </c>
    </row>
    <row r="405" spans="1:15" ht="14.4" customHeight="1">
      <c r="A405" s="5" t="str">
        <f t="shared" si="7"/>
        <v>2024/05/24 10:00</v>
      </c>
      <c r="B405" s="188" t="s">
        <v>999</v>
      </c>
      <c r="C405" s="188" t="s">
        <v>11502</v>
      </c>
      <c r="D405" s="188" t="s">
        <v>1023</v>
      </c>
      <c r="E405" s="188" t="s">
        <v>11498</v>
      </c>
      <c r="F405" s="188" t="s">
        <v>4422</v>
      </c>
      <c r="G405" s="188" t="s">
        <v>4422</v>
      </c>
      <c r="H405" s="188" t="s">
        <v>1009</v>
      </c>
      <c r="I405" s="188" t="s">
        <v>11503</v>
      </c>
      <c r="J405" s="188"/>
      <c r="K405" s="188" t="s">
        <v>1005</v>
      </c>
      <c r="L405" s="188" t="s">
        <v>11504</v>
      </c>
      <c r="M405" s="188">
        <v>706651000</v>
      </c>
      <c r="N405" s="188">
        <v>549652983</v>
      </c>
      <c r="O405" s="188">
        <v>34632834</v>
      </c>
    </row>
    <row r="406" spans="1:15" ht="14.4" customHeight="1">
      <c r="A406" s="5" t="str">
        <f t="shared" si="7"/>
        <v>2024/05/20 12:00</v>
      </c>
      <c r="B406" s="188" t="s">
        <v>999</v>
      </c>
      <c r="C406" s="188" t="s">
        <v>11505</v>
      </c>
      <c r="D406" s="188" t="s">
        <v>1023</v>
      </c>
      <c r="E406" s="188" t="s">
        <v>11479</v>
      </c>
      <c r="F406" s="188" t="s">
        <v>326</v>
      </c>
      <c r="G406" s="188" t="s">
        <v>326</v>
      </c>
      <c r="H406" s="188" t="s">
        <v>1009</v>
      </c>
      <c r="I406" s="188" t="s">
        <v>11506</v>
      </c>
      <c r="J406" s="188" t="s">
        <v>1026</v>
      </c>
      <c r="K406" s="188" t="s">
        <v>1005</v>
      </c>
      <c r="L406" s="188" t="s">
        <v>11507</v>
      </c>
      <c r="M406" s="188"/>
      <c r="N406" s="188"/>
      <c r="O406" s="188"/>
    </row>
    <row r="407" spans="1:15" ht="14.4" customHeight="1">
      <c r="A407" s="5" t="str">
        <f t="shared" si="7"/>
        <v>2024/05/22 10:00</v>
      </c>
      <c r="B407" s="188" t="s">
        <v>999</v>
      </c>
      <c r="C407" s="188" t="s">
        <v>11543</v>
      </c>
      <c r="D407" s="188" t="s">
        <v>1001</v>
      </c>
      <c r="E407" s="188" t="s">
        <v>11508</v>
      </c>
      <c r="F407" s="188" t="s">
        <v>4965</v>
      </c>
      <c r="G407" s="188" t="s">
        <v>4965</v>
      </c>
      <c r="H407" s="188" t="s">
        <v>1003</v>
      </c>
      <c r="I407" s="188" t="s">
        <v>11509</v>
      </c>
      <c r="J407" s="188"/>
      <c r="K407" s="188" t="s">
        <v>1005</v>
      </c>
      <c r="L407" s="188" t="s">
        <v>11510</v>
      </c>
      <c r="M407" s="188">
        <v>555038000</v>
      </c>
      <c r="N407" s="188">
        <v>436071026</v>
      </c>
      <c r="O407" s="188">
        <v>30688522</v>
      </c>
    </row>
    <row r="408" spans="1:15" ht="14.4" customHeight="1">
      <c r="A408" s="5" t="str">
        <f t="shared" si="7"/>
        <v>2024/05/21 10:00</v>
      </c>
      <c r="B408" s="188" t="s">
        <v>999</v>
      </c>
      <c r="C408" s="188" t="s">
        <v>11536</v>
      </c>
      <c r="D408" s="188" t="s">
        <v>1017</v>
      </c>
      <c r="E408" s="188" t="s">
        <v>11512</v>
      </c>
      <c r="F408" s="188" t="s">
        <v>309</v>
      </c>
      <c r="G408" s="188" t="s">
        <v>309</v>
      </c>
      <c r="H408" s="188" t="s">
        <v>1009</v>
      </c>
      <c r="I408" s="188" t="s">
        <v>11513</v>
      </c>
      <c r="J408" s="188" t="s">
        <v>1026</v>
      </c>
      <c r="K408" s="188" t="s">
        <v>1005</v>
      </c>
      <c r="L408" s="188" t="s">
        <v>11514</v>
      </c>
      <c r="M408" s="188">
        <v>4373854000</v>
      </c>
      <c r="N408" s="188">
        <v>3865331770</v>
      </c>
      <c r="O408" s="188">
        <v>244185069</v>
      </c>
    </row>
    <row r="409" spans="1:15" ht="14.4" customHeight="1">
      <c r="A409" s="5" t="str">
        <f t="shared" si="7"/>
        <v>2024/05/16 16:00</v>
      </c>
      <c r="B409" s="188" t="s">
        <v>999</v>
      </c>
      <c r="C409" s="188" t="s">
        <v>11489</v>
      </c>
      <c r="D409" s="188" t="s">
        <v>1017</v>
      </c>
      <c r="E409" s="188" t="s">
        <v>11490</v>
      </c>
      <c r="F409" s="188" t="s">
        <v>317</v>
      </c>
      <c r="G409" s="188" t="s">
        <v>317</v>
      </c>
      <c r="H409" s="188" t="s">
        <v>1009</v>
      </c>
      <c r="I409" s="188" t="s">
        <v>11491</v>
      </c>
      <c r="J409" s="188"/>
      <c r="K409" s="188" t="s">
        <v>1005</v>
      </c>
      <c r="L409" s="188" t="s">
        <v>11492</v>
      </c>
      <c r="M409" s="188">
        <v>1405001000</v>
      </c>
      <c r="N409" s="188">
        <v>1207032336</v>
      </c>
      <c r="O409" s="188">
        <v>79687369</v>
      </c>
    </row>
    <row r="410" spans="1:15" ht="14.4" customHeight="1">
      <c r="A410" s="5" t="str">
        <f t="shared" si="7"/>
        <v>2024/05/20 10:00</v>
      </c>
      <c r="B410" s="188" t="s">
        <v>999</v>
      </c>
      <c r="C410" s="188" t="s">
        <v>11493</v>
      </c>
      <c r="D410" s="188" t="s">
        <v>1001</v>
      </c>
      <c r="E410" s="188" t="s">
        <v>11494</v>
      </c>
      <c r="F410" s="188" t="s">
        <v>5502</v>
      </c>
      <c r="G410" s="188" t="s">
        <v>5502</v>
      </c>
      <c r="H410" s="188" t="s">
        <v>1009</v>
      </c>
      <c r="I410" s="188" t="s">
        <v>11495</v>
      </c>
      <c r="J410" s="188"/>
      <c r="K410" s="188" t="s">
        <v>1005</v>
      </c>
      <c r="L410" s="188" t="s">
        <v>11496</v>
      </c>
      <c r="M410" s="188">
        <v>649235000</v>
      </c>
      <c r="N410" s="188">
        <v>582557126</v>
      </c>
      <c r="O410" s="188">
        <v>28621798</v>
      </c>
    </row>
    <row r="411" spans="1:15" ht="14.4" customHeight="1">
      <c r="A411" s="5" t="str">
        <f t="shared" si="7"/>
        <v>2024/05/27 14:00</v>
      </c>
      <c r="B411" s="188" t="s">
        <v>999</v>
      </c>
      <c r="C411" s="188" t="s">
        <v>11449</v>
      </c>
      <c r="D411" s="188" t="s">
        <v>1001</v>
      </c>
      <c r="E411" s="188" t="s">
        <v>11450</v>
      </c>
      <c r="F411" s="188" t="s">
        <v>11451</v>
      </c>
      <c r="G411" s="188" t="s">
        <v>11451</v>
      </c>
      <c r="H411" s="188" t="s">
        <v>1009</v>
      </c>
      <c r="I411" s="188" t="s">
        <v>11452</v>
      </c>
      <c r="J411" s="188"/>
      <c r="K411" s="188" t="s">
        <v>1005</v>
      </c>
      <c r="L411" s="188" t="s">
        <v>11453</v>
      </c>
      <c r="M411" s="188"/>
      <c r="N411" s="188"/>
      <c r="O411" s="188"/>
    </row>
    <row r="412" spans="1:15" ht="14.4" customHeight="1">
      <c r="A412" s="5" t="str">
        <f t="shared" si="7"/>
        <v/>
      </c>
      <c r="C412" s="195" t="s">
        <v>11516</v>
      </c>
      <c r="E412" s="68" t="s">
        <v>11517</v>
      </c>
      <c r="F412" s="196" t="s">
        <v>11515</v>
      </c>
      <c r="G412" s="196" t="s">
        <v>11515</v>
      </c>
      <c r="M412" s="197">
        <v>314853440</v>
      </c>
      <c r="N412" s="68">
        <v>277603866</v>
      </c>
      <c r="O412" s="68">
        <v>17174750</v>
      </c>
    </row>
    <row r="413" spans="1:15" ht="14.4" customHeight="1">
      <c r="A413" s="5" t="str">
        <f t="shared" si="7"/>
        <v/>
      </c>
      <c r="C413" s="68" t="s">
        <v>11518</v>
      </c>
      <c r="E413" s="68" t="s">
        <v>11519</v>
      </c>
      <c r="F413" s="68" t="s">
        <v>11520</v>
      </c>
      <c r="G413" s="68" t="s">
        <v>11520</v>
      </c>
      <c r="M413" s="68">
        <v>191818000</v>
      </c>
      <c r="O413" s="68">
        <v>9552671</v>
      </c>
    </row>
    <row r="414" spans="1:15" ht="14.4" customHeight="1">
      <c r="A414" s="5" t="str">
        <f t="shared" si="7"/>
        <v/>
      </c>
      <c r="C414" s="110" t="s">
        <v>11523</v>
      </c>
      <c r="E414" s="68" t="s">
        <v>11521</v>
      </c>
      <c r="F414" s="198" t="s">
        <v>11522</v>
      </c>
      <c r="G414" s="198" t="s">
        <v>11522</v>
      </c>
      <c r="M414" s="68">
        <v>149732000</v>
      </c>
    </row>
    <row r="415" spans="1:15" ht="14.4" customHeight="1">
      <c r="A415" s="5" t="str">
        <f t="shared" si="7"/>
        <v>2024/05/23 12:00</v>
      </c>
      <c r="B415" s="188" t="s">
        <v>999</v>
      </c>
      <c r="C415" s="188" t="s">
        <v>11561</v>
      </c>
      <c r="D415" s="188" t="s">
        <v>1001</v>
      </c>
      <c r="E415" s="188" t="s">
        <v>11526</v>
      </c>
      <c r="F415" s="188" t="s">
        <v>330</v>
      </c>
      <c r="G415" s="188" t="s">
        <v>330</v>
      </c>
      <c r="H415" s="188" t="s">
        <v>1003</v>
      </c>
      <c r="I415" s="188" t="s">
        <v>11527</v>
      </c>
      <c r="J415" s="188"/>
      <c r="K415" s="188" t="s">
        <v>1005</v>
      </c>
      <c r="L415" s="188" t="s">
        <v>11528</v>
      </c>
      <c r="M415" s="188">
        <v>2033900000</v>
      </c>
      <c r="N415" s="188">
        <v>1755048768</v>
      </c>
      <c r="O415" s="188">
        <v>111926115</v>
      </c>
    </row>
    <row r="416" spans="1:15" ht="14.4" customHeight="1">
      <c r="A416" s="5" t="str">
        <f t="shared" si="7"/>
        <v>2024/05/31 17:00</v>
      </c>
      <c r="B416" s="188" t="s">
        <v>999</v>
      </c>
      <c r="C416" s="188" t="s">
        <v>11524</v>
      </c>
      <c r="D416" s="188" t="s">
        <v>1001</v>
      </c>
      <c r="E416" s="188" t="s">
        <v>11529</v>
      </c>
      <c r="F416" s="188" t="s">
        <v>11530</v>
      </c>
      <c r="G416" s="188" t="s">
        <v>11530</v>
      </c>
      <c r="H416" s="188" t="s">
        <v>1009</v>
      </c>
      <c r="I416" s="188" t="s">
        <v>11531</v>
      </c>
      <c r="J416" s="188"/>
      <c r="K416" s="188" t="s">
        <v>1005</v>
      </c>
      <c r="L416" s="188" t="s">
        <v>11532</v>
      </c>
      <c r="M416" s="188">
        <v>1181000000</v>
      </c>
      <c r="N416" s="188">
        <v>1023033291</v>
      </c>
      <c r="O416" s="188">
        <v>48901336</v>
      </c>
    </row>
    <row r="417" spans="1:17" ht="14.4" customHeight="1">
      <c r="A417" s="5" t="str">
        <f t="shared" si="7"/>
        <v>2024/05/24 12:00</v>
      </c>
      <c r="B417" s="188" t="s">
        <v>999</v>
      </c>
      <c r="C417" s="188" t="s">
        <v>11525</v>
      </c>
      <c r="D417" s="188" t="s">
        <v>1017</v>
      </c>
      <c r="E417" s="188" t="s">
        <v>11533</v>
      </c>
      <c r="F417" s="188" t="s">
        <v>1196</v>
      </c>
      <c r="G417" s="188" t="s">
        <v>4965</v>
      </c>
      <c r="H417" s="188" t="s">
        <v>1003</v>
      </c>
      <c r="I417" s="188" t="s">
        <v>11534</v>
      </c>
      <c r="J417" s="188" t="s">
        <v>1026</v>
      </c>
      <c r="K417" s="188" t="s">
        <v>1005</v>
      </c>
      <c r="L417" s="188" t="s">
        <v>11535</v>
      </c>
      <c r="M417" s="188">
        <v>4531178000</v>
      </c>
      <c r="N417" s="188">
        <v>3861738203</v>
      </c>
      <c r="O417" s="188">
        <v>273460981</v>
      </c>
    </row>
    <row r="418" spans="1:17" ht="14.4" customHeight="1" thickBot="1">
      <c r="A418" s="5" t="str">
        <f t="shared" si="7"/>
        <v/>
      </c>
      <c r="C418" s="68" t="s">
        <v>11537</v>
      </c>
      <c r="E418" s="68" t="s">
        <v>11538</v>
      </c>
      <c r="F418" s="68" t="s">
        <v>11539</v>
      </c>
      <c r="M418" s="68">
        <v>534143000</v>
      </c>
      <c r="N418" s="68">
        <v>457764839</v>
      </c>
      <c r="O418" s="68">
        <v>28938934</v>
      </c>
    </row>
    <row r="419" spans="1:17" ht="14.4" customHeight="1" thickBot="1">
      <c r="A419" s="5" t="str">
        <f t="shared" si="7"/>
        <v/>
      </c>
      <c r="C419" s="68" t="s">
        <v>11540</v>
      </c>
      <c r="E419" s="68" t="s">
        <v>11541</v>
      </c>
      <c r="F419" s="68" t="s">
        <v>11542</v>
      </c>
      <c r="G419" s="199" t="s">
        <v>11515</v>
      </c>
      <c r="M419" s="68">
        <v>364957990</v>
      </c>
      <c r="N419" s="68">
        <v>319232849</v>
      </c>
      <c r="O419" s="68">
        <v>21534266</v>
      </c>
    </row>
    <row r="420" spans="1:17" ht="14.4" customHeight="1">
      <c r="A420" s="5" t="str">
        <f t="shared" si="7"/>
        <v>2024/05/28 12:00</v>
      </c>
      <c r="B420" s="188" t="s">
        <v>999</v>
      </c>
      <c r="C420" s="188" t="s">
        <v>11544</v>
      </c>
      <c r="D420" s="188" t="s">
        <v>1017</v>
      </c>
      <c r="E420" s="188" t="s">
        <v>11545</v>
      </c>
      <c r="F420" s="188" t="s">
        <v>343</v>
      </c>
      <c r="G420" s="188" t="s">
        <v>11546</v>
      </c>
      <c r="H420" s="188" t="s">
        <v>1003</v>
      </c>
      <c r="I420" s="188" t="s">
        <v>11547</v>
      </c>
      <c r="J420" s="188"/>
      <c r="K420" s="188" t="s">
        <v>1005</v>
      </c>
      <c r="L420" s="188" t="s">
        <v>11548</v>
      </c>
      <c r="M420" s="188">
        <v>1425645533</v>
      </c>
      <c r="N420" s="188">
        <v>1228844054</v>
      </c>
      <c r="O420" s="188">
        <v>53237591</v>
      </c>
      <c r="P420" s="188"/>
      <c r="Q420" s="188"/>
    </row>
    <row r="421" spans="1:17" ht="14.4" customHeight="1">
      <c r="A421" s="5" t="str">
        <f t="shared" si="7"/>
        <v>2024/05/29 14:00</v>
      </c>
      <c r="B421" s="188" t="s">
        <v>999</v>
      </c>
      <c r="C421" s="188" t="s">
        <v>11549</v>
      </c>
      <c r="D421" s="188" t="s">
        <v>1001</v>
      </c>
      <c r="E421" s="188" t="s">
        <v>11550</v>
      </c>
      <c r="F421" s="188" t="s">
        <v>1196</v>
      </c>
      <c r="G421" s="188" t="s">
        <v>11551</v>
      </c>
      <c r="H421" s="188" t="s">
        <v>1003</v>
      </c>
      <c r="I421" s="188" t="s">
        <v>11552</v>
      </c>
      <c r="J421" s="188" t="s">
        <v>1026</v>
      </c>
      <c r="K421" s="188" t="s">
        <v>1005</v>
      </c>
      <c r="L421" s="188" t="s">
        <v>11553</v>
      </c>
      <c r="M421" s="188">
        <v>866961000</v>
      </c>
      <c r="N421" s="188">
        <v>744389832</v>
      </c>
      <c r="O421" s="188">
        <v>49886992</v>
      </c>
      <c r="P421" s="188"/>
      <c r="Q421" s="188"/>
    </row>
    <row r="422" spans="1:17" ht="14.4" customHeight="1">
      <c r="A422" s="5" t="str">
        <f t="shared" si="7"/>
        <v>2024/05/31 17:00</v>
      </c>
      <c r="B422" s="188" t="s">
        <v>999</v>
      </c>
      <c r="C422" s="188" t="s">
        <v>11554</v>
      </c>
      <c r="D422" s="188" t="s">
        <v>1001</v>
      </c>
      <c r="E422" s="188" t="s">
        <v>11555</v>
      </c>
      <c r="F422" s="188" t="s">
        <v>11530</v>
      </c>
      <c r="G422" s="188" t="s">
        <v>11530</v>
      </c>
      <c r="H422" s="188" t="s">
        <v>1009</v>
      </c>
      <c r="I422" s="188" t="s">
        <v>11556</v>
      </c>
      <c r="J422" s="188"/>
      <c r="K422" s="188" t="s">
        <v>1005</v>
      </c>
      <c r="L422" s="188" t="s">
        <v>11557</v>
      </c>
      <c r="M422" s="188"/>
      <c r="N422" s="188"/>
      <c r="O422" s="188"/>
      <c r="P422" s="188"/>
      <c r="Q422" s="188"/>
    </row>
    <row r="423" spans="1:17" ht="14.4" customHeight="1">
      <c r="A423" s="5" t="str">
        <f t="shared" si="7"/>
        <v/>
      </c>
      <c r="C423" s="110" t="s">
        <v>11559</v>
      </c>
      <c r="E423" s="68" t="s">
        <v>11558</v>
      </c>
      <c r="F423" s="110" t="s">
        <v>11560</v>
      </c>
      <c r="G423" s="110" t="s">
        <v>11560</v>
      </c>
      <c r="M423" s="68">
        <v>1467510000</v>
      </c>
      <c r="N423" s="68">
        <v>1268169866</v>
      </c>
      <c r="O423" s="68">
        <v>52541764</v>
      </c>
    </row>
    <row r="424" spans="1:17" ht="14.4" customHeight="1">
      <c r="A424" s="5" t="str">
        <f t="shared" si="7"/>
        <v/>
      </c>
      <c r="C424" s="68" t="s">
        <v>11562</v>
      </c>
      <c r="E424" s="68" t="s">
        <v>11563</v>
      </c>
      <c r="F424" s="200" t="s">
        <v>5715</v>
      </c>
      <c r="G424" s="200" t="s">
        <v>5715</v>
      </c>
      <c r="M424" s="68">
        <v>197065000</v>
      </c>
      <c r="O424" s="68">
        <v>10319660</v>
      </c>
    </row>
    <row r="425" spans="1:17" ht="14.4" customHeight="1">
      <c r="A425" s="5" t="str">
        <f t="shared" si="7"/>
        <v>2024/05/28 12:00</v>
      </c>
      <c r="B425" s="188" t="s">
        <v>999</v>
      </c>
      <c r="C425" s="188" t="s">
        <v>11564</v>
      </c>
      <c r="D425" s="188" t="s">
        <v>1017</v>
      </c>
      <c r="E425" s="188" t="s">
        <v>11565</v>
      </c>
      <c r="F425" s="188" t="s">
        <v>343</v>
      </c>
      <c r="G425" s="188" t="s">
        <v>11566</v>
      </c>
      <c r="H425" s="188" t="s">
        <v>1009</v>
      </c>
      <c r="I425" s="188" t="s">
        <v>11567</v>
      </c>
      <c r="J425" s="188" t="s">
        <v>1026</v>
      </c>
      <c r="K425" s="188" t="s">
        <v>1005</v>
      </c>
      <c r="L425" s="188" t="s">
        <v>11568</v>
      </c>
      <c r="M425" s="188">
        <v>4086049000</v>
      </c>
      <c r="N425" s="188">
        <v>3457093792</v>
      </c>
      <c r="O425" s="188">
        <v>180510147</v>
      </c>
    </row>
    <row r="426" spans="1:17" ht="14.4" customHeight="1">
      <c r="A426" s="5" t="str">
        <f t="shared" si="7"/>
        <v>2024/05/27 10:00</v>
      </c>
      <c r="B426" s="188" t="s">
        <v>999</v>
      </c>
      <c r="C426" s="188" t="s">
        <v>11569</v>
      </c>
      <c r="D426" s="188" t="s">
        <v>1017</v>
      </c>
      <c r="E426" s="188" t="s">
        <v>11570</v>
      </c>
      <c r="F426" s="188" t="s">
        <v>4621</v>
      </c>
      <c r="G426" s="188" t="s">
        <v>4621</v>
      </c>
      <c r="H426" s="188" t="s">
        <v>1009</v>
      </c>
      <c r="I426" s="188" t="s">
        <v>11571</v>
      </c>
      <c r="J426" s="188"/>
      <c r="K426" s="188" t="s">
        <v>1005</v>
      </c>
      <c r="L426" s="188" t="s">
        <v>11572</v>
      </c>
      <c r="M426" s="188">
        <v>1233859000</v>
      </c>
      <c r="N426" s="188">
        <v>1083677375</v>
      </c>
      <c r="O426" s="188">
        <v>56040030</v>
      </c>
    </row>
    <row r="427" spans="1:17" ht="14.4" customHeight="1">
      <c r="A427" s="5" t="str">
        <f t="shared" si="7"/>
        <v>2024/05/29 10:00</v>
      </c>
      <c r="B427" s="188" t="s">
        <v>999</v>
      </c>
      <c r="C427" s="188" t="s">
        <v>11573</v>
      </c>
      <c r="D427" s="188" t="s">
        <v>1001</v>
      </c>
      <c r="E427" s="188" t="s">
        <v>11574</v>
      </c>
      <c r="F427" s="188" t="s">
        <v>4814</v>
      </c>
      <c r="G427" s="188" t="s">
        <v>4814</v>
      </c>
      <c r="H427" s="188" t="s">
        <v>1009</v>
      </c>
      <c r="I427" s="188" t="s">
        <v>11575</v>
      </c>
      <c r="J427" s="188"/>
      <c r="K427" s="188" t="s">
        <v>1005</v>
      </c>
      <c r="L427" s="188" t="s">
        <v>11576</v>
      </c>
      <c r="M427" s="188">
        <v>585625000</v>
      </c>
      <c r="N427" s="188">
        <v>482790687</v>
      </c>
      <c r="O427" s="188">
        <v>59356668</v>
      </c>
    </row>
    <row r="428" spans="1:17" ht="14.4" customHeight="1">
      <c r="A428" s="5" t="str">
        <f t="shared" si="7"/>
        <v/>
      </c>
      <c r="C428" s="68" t="s">
        <v>11577</v>
      </c>
      <c r="E428" s="68" t="s">
        <v>11578</v>
      </c>
      <c r="F428" s="68" t="s">
        <v>11579</v>
      </c>
      <c r="G428" s="68" t="s">
        <v>11579</v>
      </c>
      <c r="M428" s="68">
        <v>1788283330</v>
      </c>
      <c r="N428" s="68">
        <v>1622129809</v>
      </c>
      <c r="O428" s="68">
        <v>100722756</v>
      </c>
    </row>
    <row r="429" spans="1:17" ht="14.4" customHeight="1">
      <c r="A429" s="5" t="str">
        <f t="shared" si="7"/>
        <v>2024/06/04 14:00</v>
      </c>
      <c r="B429" s="188" t="s">
        <v>999</v>
      </c>
      <c r="C429" s="188" t="s">
        <v>11580</v>
      </c>
      <c r="D429" s="188" t="s">
        <v>1001</v>
      </c>
      <c r="E429" s="188" t="s">
        <v>11581</v>
      </c>
      <c r="F429" s="188" t="s">
        <v>434</v>
      </c>
      <c r="G429" s="188" t="s">
        <v>434</v>
      </c>
      <c r="H429" s="188" t="s">
        <v>1009</v>
      </c>
      <c r="I429" s="188" t="s">
        <v>11582</v>
      </c>
      <c r="J429" s="188"/>
      <c r="K429" s="188" t="s">
        <v>1005</v>
      </c>
      <c r="L429" s="188" t="s">
        <v>11583</v>
      </c>
      <c r="M429" s="188">
        <v>558668000</v>
      </c>
      <c r="N429" s="188">
        <v>469839690</v>
      </c>
      <c r="O429" s="188">
        <v>32790077</v>
      </c>
    </row>
    <row r="430" spans="1:17" ht="14.4" customHeight="1">
      <c r="A430" s="5" t="str">
        <f t="shared" si="7"/>
        <v>2024/06/04 15:00</v>
      </c>
      <c r="B430" s="188" t="s">
        <v>999</v>
      </c>
      <c r="C430" s="188" t="s">
        <v>11584</v>
      </c>
      <c r="D430" s="188" t="s">
        <v>1001</v>
      </c>
      <c r="E430" s="188" t="s">
        <v>11585</v>
      </c>
      <c r="F430" s="188" t="s">
        <v>11586</v>
      </c>
      <c r="G430" s="188" t="s">
        <v>11586</v>
      </c>
      <c r="H430" s="188" t="s">
        <v>1009</v>
      </c>
      <c r="I430" s="188" t="s">
        <v>11587</v>
      </c>
      <c r="J430" s="188"/>
      <c r="K430" s="188" t="s">
        <v>1005</v>
      </c>
      <c r="L430" s="188" t="s">
        <v>11588</v>
      </c>
      <c r="M430" s="188">
        <v>422800000</v>
      </c>
      <c r="N430" s="188">
        <v>372286464</v>
      </c>
      <c r="O430" s="188">
        <v>26298479</v>
      </c>
    </row>
    <row r="431" spans="1:17" ht="14.4" customHeight="1">
      <c r="A431" s="5" t="str">
        <f t="shared" si="7"/>
        <v>2024/06/12 10:00</v>
      </c>
      <c r="B431" s="188" t="s">
        <v>999</v>
      </c>
      <c r="C431" s="188" t="s">
        <v>11589</v>
      </c>
      <c r="D431" s="188" t="s">
        <v>1001</v>
      </c>
      <c r="E431" s="188" t="s">
        <v>11590</v>
      </c>
      <c r="F431" s="188" t="s">
        <v>367</v>
      </c>
      <c r="G431" s="188" t="s">
        <v>367</v>
      </c>
      <c r="H431" s="188" t="s">
        <v>1009</v>
      </c>
      <c r="I431" s="188" t="s">
        <v>11591</v>
      </c>
      <c r="J431" s="188"/>
      <c r="K431" s="188" t="s">
        <v>1005</v>
      </c>
      <c r="L431" s="188" t="s">
        <v>11592</v>
      </c>
      <c r="M431" s="188">
        <v>2268700000</v>
      </c>
      <c r="N431" s="188">
        <v>1995626820</v>
      </c>
      <c r="O431" s="188">
        <v>77774836</v>
      </c>
    </row>
    <row r="432" spans="1:17" ht="14.4" customHeight="1">
      <c r="A432" s="5" t="str">
        <f t="shared" si="7"/>
        <v>2024/06/03 10:00</v>
      </c>
      <c r="B432" s="188" t="s">
        <v>999</v>
      </c>
      <c r="C432" s="188" t="s">
        <v>11593</v>
      </c>
      <c r="D432" s="188" t="s">
        <v>1001</v>
      </c>
      <c r="E432" s="188" t="s">
        <v>11594</v>
      </c>
      <c r="F432" s="188" t="s">
        <v>330</v>
      </c>
      <c r="G432" s="188" t="s">
        <v>330</v>
      </c>
      <c r="H432" s="188" t="s">
        <v>1003</v>
      </c>
      <c r="I432" s="188" t="s">
        <v>11595</v>
      </c>
      <c r="J432" s="188"/>
      <c r="K432" s="188" t="s">
        <v>1005</v>
      </c>
      <c r="L432" s="188" t="s">
        <v>11596</v>
      </c>
      <c r="M432" s="188">
        <v>776435000</v>
      </c>
      <c r="N432" s="188">
        <v>681033841</v>
      </c>
      <c r="O432" s="188">
        <v>32861817</v>
      </c>
    </row>
    <row r="433" spans="1:15" ht="14.4" customHeight="1">
      <c r="A433" s="5" t="str">
        <f t="shared" si="7"/>
        <v>2024/05/31 10:00</v>
      </c>
      <c r="B433" s="188" t="s">
        <v>999</v>
      </c>
      <c r="C433" s="188" t="s">
        <v>11597</v>
      </c>
      <c r="D433" s="188" t="s">
        <v>1001</v>
      </c>
      <c r="E433" s="188" t="s">
        <v>11598</v>
      </c>
      <c r="F433" s="188" t="s">
        <v>317</v>
      </c>
      <c r="G433" s="188" t="s">
        <v>317</v>
      </c>
      <c r="H433" s="188" t="s">
        <v>1003</v>
      </c>
      <c r="I433" s="188" t="s">
        <v>11599</v>
      </c>
      <c r="J433" s="188"/>
      <c r="K433" s="188" t="s">
        <v>1005</v>
      </c>
      <c r="L433" s="188" t="s">
        <v>11600</v>
      </c>
      <c r="M433" s="188">
        <v>357797000</v>
      </c>
      <c r="N433" s="188">
        <v>304345776</v>
      </c>
      <c r="O433" s="188">
        <v>22699291</v>
      </c>
    </row>
    <row r="434" spans="1:15" ht="14.4" customHeight="1">
      <c r="A434" s="5" t="str">
        <f t="shared" si="7"/>
        <v>2024/05/28 10:00</v>
      </c>
      <c r="B434" s="188" t="s">
        <v>999</v>
      </c>
      <c r="C434" s="188" t="s">
        <v>11601</v>
      </c>
      <c r="D434" s="188" t="s">
        <v>1001</v>
      </c>
      <c r="E434" s="188" t="s">
        <v>11602</v>
      </c>
      <c r="F434" s="188" t="s">
        <v>373</v>
      </c>
      <c r="G434" s="188" t="s">
        <v>373</v>
      </c>
      <c r="H434" s="188" t="s">
        <v>1003</v>
      </c>
      <c r="I434" s="188" t="s">
        <v>11603</v>
      </c>
      <c r="J434" s="188"/>
      <c r="K434" s="188" t="s">
        <v>1005</v>
      </c>
      <c r="L434" s="188" t="s">
        <v>11604</v>
      </c>
      <c r="M434" s="188">
        <v>532308630</v>
      </c>
      <c r="N434" s="188">
        <v>445365563</v>
      </c>
      <c r="O434" s="188">
        <v>26612640</v>
      </c>
    </row>
    <row r="435" spans="1:15" ht="14.4" customHeight="1">
      <c r="A435" s="5" t="str">
        <f t="shared" si="7"/>
        <v>2024/06/07 16:00</v>
      </c>
      <c r="B435" s="188" t="s">
        <v>999</v>
      </c>
      <c r="C435" s="188" t="s">
        <v>11605</v>
      </c>
      <c r="D435" s="188" t="s">
        <v>1001</v>
      </c>
      <c r="E435" s="188" t="s">
        <v>11585</v>
      </c>
      <c r="F435" s="188" t="s">
        <v>11586</v>
      </c>
      <c r="G435" s="188" t="s">
        <v>11586</v>
      </c>
      <c r="H435" s="188" t="s">
        <v>1009</v>
      </c>
      <c r="I435" s="188" t="s">
        <v>11606</v>
      </c>
      <c r="J435" s="188"/>
      <c r="K435" s="188" t="s">
        <v>1005</v>
      </c>
      <c r="L435" s="188" t="s">
        <v>11607</v>
      </c>
      <c r="M435" s="188"/>
      <c r="N435" s="188"/>
      <c r="O435" s="188"/>
    </row>
    <row r="436" spans="1:15" ht="14.4" customHeight="1">
      <c r="A436" s="5" t="str">
        <f t="shared" si="7"/>
        <v>2024/06/07 14:00</v>
      </c>
      <c r="B436" s="188" t="s">
        <v>999</v>
      </c>
      <c r="C436" s="188" t="s">
        <v>11608</v>
      </c>
      <c r="D436" s="188" t="s">
        <v>1001</v>
      </c>
      <c r="E436" s="188" t="s">
        <v>11609</v>
      </c>
      <c r="F436" s="188" t="s">
        <v>434</v>
      </c>
      <c r="G436" s="188" t="s">
        <v>434</v>
      </c>
      <c r="H436" s="188" t="s">
        <v>1009</v>
      </c>
      <c r="I436" s="188" t="s">
        <v>11610</v>
      </c>
      <c r="J436" s="188"/>
      <c r="K436" s="188" t="s">
        <v>1005</v>
      </c>
      <c r="L436" s="188" t="s">
        <v>11611</v>
      </c>
      <c r="M436" s="188">
        <v>558668000</v>
      </c>
      <c r="N436" s="188">
        <v>469839690</v>
      </c>
      <c r="O436" s="188">
        <v>32790077</v>
      </c>
    </row>
    <row r="437" spans="1:15" ht="14.4" customHeight="1">
      <c r="A437" s="5" t="str">
        <f t="shared" si="7"/>
        <v>2024/06/07 14:00</v>
      </c>
      <c r="B437" s="188" t="s">
        <v>999</v>
      </c>
      <c r="C437" s="188" t="s">
        <v>11612</v>
      </c>
      <c r="D437" s="188" t="s">
        <v>1001</v>
      </c>
      <c r="E437" s="188" t="s">
        <v>11613</v>
      </c>
      <c r="F437" s="188" t="s">
        <v>11614</v>
      </c>
      <c r="G437" s="188" t="s">
        <v>11614</v>
      </c>
      <c r="H437" s="188" t="s">
        <v>1009</v>
      </c>
      <c r="I437" s="188" t="s">
        <v>11615</v>
      </c>
      <c r="J437" s="188"/>
      <c r="K437" s="188" t="s">
        <v>1005</v>
      </c>
      <c r="L437" s="188" t="s">
        <v>11616</v>
      </c>
      <c r="M437" s="188">
        <v>488532000</v>
      </c>
      <c r="N437" s="188">
        <v>438132194</v>
      </c>
      <c r="O437" s="188">
        <v>13503226</v>
      </c>
    </row>
    <row r="438" spans="1:15" ht="14.4" customHeight="1">
      <c r="A438" s="5" t="str">
        <f t="shared" si="7"/>
        <v>2024/06/04 10:00</v>
      </c>
      <c r="B438" s="188" t="s">
        <v>999</v>
      </c>
      <c r="C438" s="188" t="s">
        <v>11617</v>
      </c>
      <c r="D438" s="188" t="s">
        <v>1017</v>
      </c>
      <c r="E438" s="188" t="s">
        <v>11618</v>
      </c>
      <c r="F438" s="188" t="s">
        <v>11619</v>
      </c>
      <c r="G438" s="188" t="s">
        <v>11619</v>
      </c>
      <c r="H438" s="188" t="s">
        <v>1009</v>
      </c>
      <c r="I438" s="188" t="s">
        <v>11620</v>
      </c>
      <c r="J438" s="188"/>
      <c r="K438" s="188" t="s">
        <v>1005</v>
      </c>
      <c r="L438" s="188" t="s">
        <v>11621</v>
      </c>
      <c r="M438" s="188">
        <v>1446522000</v>
      </c>
      <c r="N438" s="188">
        <v>1166501198</v>
      </c>
      <c r="O438" s="188">
        <v>42598503</v>
      </c>
    </row>
    <row r="439" spans="1:15" ht="14.4" customHeight="1">
      <c r="A439" s="5" t="str">
        <f t="shared" si="7"/>
        <v>2024/06/05 10:00</v>
      </c>
      <c r="B439" s="188" t="s">
        <v>999</v>
      </c>
      <c r="C439" s="188" t="s">
        <v>11622</v>
      </c>
      <c r="D439" s="188" t="s">
        <v>1017</v>
      </c>
      <c r="E439" s="188" t="s">
        <v>11623</v>
      </c>
      <c r="F439" s="188" t="s">
        <v>11624</v>
      </c>
      <c r="G439" s="188" t="s">
        <v>11624</v>
      </c>
      <c r="H439" s="188" t="s">
        <v>1003</v>
      </c>
      <c r="I439" s="188" t="s">
        <v>11625</v>
      </c>
      <c r="J439" s="188"/>
      <c r="K439" s="188" t="s">
        <v>1005</v>
      </c>
      <c r="L439" s="188" t="s">
        <v>11626</v>
      </c>
      <c r="M439" s="188">
        <v>1160236000</v>
      </c>
      <c r="N439" s="188">
        <v>1058168865</v>
      </c>
      <c r="O439" s="188">
        <v>58995777</v>
      </c>
    </row>
    <row r="440" spans="1:15" ht="14.4" customHeight="1">
      <c r="A440" s="5" t="str">
        <f t="shared" si="7"/>
        <v>2024/06/03 10:00</v>
      </c>
      <c r="B440" s="188" t="s">
        <v>999</v>
      </c>
      <c r="C440" s="188" t="s">
        <v>11627</v>
      </c>
      <c r="D440" s="188" t="s">
        <v>1017</v>
      </c>
      <c r="E440" s="188" t="s">
        <v>11628</v>
      </c>
      <c r="F440" s="188" t="s">
        <v>309</v>
      </c>
      <c r="G440" s="188" t="s">
        <v>309</v>
      </c>
      <c r="H440" s="188" t="s">
        <v>1003</v>
      </c>
      <c r="I440" s="188" t="s">
        <v>11629</v>
      </c>
      <c r="J440" s="188"/>
      <c r="K440" s="188" t="s">
        <v>1005</v>
      </c>
      <c r="L440" s="188" t="s">
        <v>11630</v>
      </c>
      <c r="M440" s="188">
        <v>6046649000</v>
      </c>
      <c r="N440" s="188">
        <v>5078442279</v>
      </c>
      <c r="O440" s="188">
        <v>413779152</v>
      </c>
    </row>
    <row r="441" spans="1:15" ht="14.4" customHeight="1">
      <c r="A441" s="5" t="str">
        <f t="shared" si="7"/>
        <v>2024/06/10 10:00</v>
      </c>
      <c r="B441" s="188" t="s">
        <v>999</v>
      </c>
      <c r="C441" s="188" t="s">
        <v>11711</v>
      </c>
      <c r="D441" s="188" t="s">
        <v>1001</v>
      </c>
      <c r="E441" s="188" t="s">
        <v>11631</v>
      </c>
      <c r="F441" s="188" t="s">
        <v>4990</v>
      </c>
      <c r="G441" s="188" t="s">
        <v>4990</v>
      </c>
      <c r="H441" s="188" t="s">
        <v>1009</v>
      </c>
      <c r="I441" s="188" t="s">
        <v>11632</v>
      </c>
      <c r="J441" s="188"/>
      <c r="K441" s="188" t="s">
        <v>1005</v>
      </c>
      <c r="L441" s="188" t="s">
        <v>11633</v>
      </c>
      <c r="M441" s="188">
        <v>1131984000</v>
      </c>
      <c r="N441" s="188">
        <v>879850388</v>
      </c>
      <c r="O441" s="188">
        <v>52591203</v>
      </c>
    </row>
    <row r="442" spans="1:15" ht="14.4" customHeight="1">
      <c r="A442" s="5" t="str">
        <f t="shared" si="7"/>
        <v>2024/06/11 10:00</v>
      </c>
      <c r="B442" s="188" t="s">
        <v>999</v>
      </c>
      <c r="C442" s="188" t="s">
        <v>11634</v>
      </c>
      <c r="D442" s="188" t="s">
        <v>1017</v>
      </c>
      <c r="E442" s="188" t="s">
        <v>11635</v>
      </c>
      <c r="F442" s="188" t="s">
        <v>343</v>
      </c>
      <c r="G442" s="188" t="s">
        <v>11636</v>
      </c>
      <c r="H442" s="188" t="s">
        <v>1009</v>
      </c>
      <c r="I442" s="188" t="s">
        <v>11637</v>
      </c>
      <c r="J442" s="188"/>
      <c r="K442" s="188" t="s">
        <v>1005</v>
      </c>
      <c r="L442" s="188" t="s">
        <v>11638</v>
      </c>
      <c r="M442" s="188">
        <v>1156553000</v>
      </c>
      <c r="N442" s="188">
        <v>949701331</v>
      </c>
      <c r="O442" s="188">
        <v>60898311</v>
      </c>
    </row>
    <row r="443" spans="1:15" ht="14.4" customHeight="1">
      <c r="A443" s="5" t="str">
        <f t="shared" si="7"/>
        <v>2024/06/11 10:00</v>
      </c>
      <c r="B443" s="188" t="s">
        <v>999</v>
      </c>
      <c r="C443" s="188" t="s">
        <v>11639</v>
      </c>
      <c r="D443" s="188" t="s">
        <v>1001</v>
      </c>
      <c r="E443" s="188" t="s">
        <v>11640</v>
      </c>
      <c r="F443" s="188" t="s">
        <v>326</v>
      </c>
      <c r="G443" s="188" t="s">
        <v>326</v>
      </c>
      <c r="H443" s="188" t="s">
        <v>1009</v>
      </c>
      <c r="I443" s="188" t="s">
        <v>11641</v>
      </c>
      <c r="J443" s="188"/>
      <c r="K443" s="188" t="s">
        <v>1005</v>
      </c>
      <c r="L443" s="188" t="s">
        <v>11642</v>
      </c>
      <c r="M443" s="188">
        <v>936232000</v>
      </c>
      <c r="N443" s="188">
        <v>829949807</v>
      </c>
      <c r="O443" s="188">
        <v>45806822</v>
      </c>
    </row>
    <row r="444" spans="1:15" ht="14.4" customHeight="1">
      <c r="A444" s="5" t="str">
        <f t="shared" si="7"/>
        <v>2024/06/11 14:00</v>
      </c>
      <c r="B444" s="188" t="s">
        <v>999</v>
      </c>
      <c r="C444" s="188" t="s">
        <v>11643</v>
      </c>
      <c r="D444" s="188" t="s">
        <v>1017</v>
      </c>
      <c r="E444" s="188" t="s">
        <v>11644</v>
      </c>
      <c r="F444" s="188" t="s">
        <v>1196</v>
      </c>
      <c r="G444" s="188" t="s">
        <v>11645</v>
      </c>
      <c r="H444" s="188" t="s">
        <v>1003</v>
      </c>
      <c r="I444" s="188" t="s">
        <v>11646</v>
      </c>
      <c r="J444" s="188" t="s">
        <v>1026</v>
      </c>
      <c r="K444" s="188" t="s">
        <v>1005</v>
      </c>
      <c r="L444" s="188" t="s">
        <v>11647</v>
      </c>
      <c r="M444" s="188"/>
      <c r="N444" s="188"/>
      <c r="O444" s="188"/>
    </row>
    <row r="445" spans="1:15" ht="14.4" customHeight="1">
      <c r="A445" s="5" t="str">
        <f t="shared" si="7"/>
        <v>2024/06/07 16:00</v>
      </c>
      <c r="B445" s="188" t="s">
        <v>999</v>
      </c>
      <c r="C445" s="188" t="s">
        <v>11648</v>
      </c>
      <c r="D445" s="188" t="s">
        <v>1001</v>
      </c>
      <c r="E445" s="188" t="s">
        <v>11585</v>
      </c>
      <c r="F445" s="188" t="s">
        <v>11586</v>
      </c>
      <c r="G445" s="188" t="s">
        <v>11586</v>
      </c>
      <c r="H445" s="188" t="s">
        <v>1009</v>
      </c>
      <c r="I445" s="188" t="s">
        <v>11649</v>
      </c>
      <c r="J445" s="188"/>
      <c r="K445" s="188" t="s">
        <v>1005</v>
      </c>
      <c r="L445" s="188" t="s">
        <v>11650</v>
      </c>
      <c r="M445" s="188">
        <v>422800000</v>
      </c>
      <c r="N445" s="188">
        <v>372286464</v>
      </c>
      <c r="O445" s="188">
        <v>26298479</v>
      </c>
    </row>
    <row r="446" spans="1:15" ht="14.4" customHeight="1">
      <c r="A446" s="5" t="str">
        <f t="shared" si="7"/>
        <v>2024/06/07 12:00</v>
      </c>
      <c r="B446" s="188" t="s">
        <v>999</v>
      </c>
      <c r="C446" s="188" t="s">
        <v>11651</v>
      </c>
      <c r="D446" s="188" t="s">
        <v>1017</v>
      </c>
      <c r="E446" s="188" t="s">
        <v>11652</v>
      </c>
      <c r="F446" s="188" t="s">
        <v>379</v>
      </c>
      <c r="G446" s="188" t="s">
        <v>379</v>
      </c>
      <c r="H446" s="188" t="s">
        <v>1009</v>
      </c>
      <c r="I446" s="188" t="s">
        <v>11653</v>
      </c>
      <c r="J446" s="188"/>
      <c r="K446" s="188" t="s">
        <v>1005</v>
      </c>
      <c r="L446" s="188" t="s">
        <v>11654</v>
      </c>
      <c r="M446" s="188">
        <v>1336757000</v>
      </c>
      <c r="N446" s="188">
        <v>1160802706</v>
      </c>
      <c r="O446" s="188">
        <v>62975140</v>
      </c>
    </row>
    <row r="447" spans="1:15" ht="14.4" customHeight="1">
      <c r="A447" s="5" t="str">
        <f t="shared" si="7"/>
        <v>2024/06/07 10:00</v>
      </c>
      <c r="B447" s="188" t="s">
        <v>999</v>
      </c>
      <c r="C447" s="188" t="s">
        <v>11655</v>
      </c>
      <c r="D447" s="188" t="s">
        <v>1001</v>
      </c>
      <c r="E447" s="188" t="s">
        <v>11656</v>
      </c>
      <c r="F447" s="188" t="s">
        <v>322</v>
      </c>
      <c r="G447" s="188" t="s">
        <v>322</v>
      </c>
      <c r="H447" s="188" t="s">
        <v>1009</v>
      </c>
      <c r="I447" s="188" t="s">
        <v>11657</v>
      </c>
      <c r="J447" s="188"/>
      <c r="K447" s="188" t="s">
        <v>1005</v>
      </c>
      <c r="L447" s="188" t="s">
        <v>11658</v>
      </c>
      <c r="M447" s="188">
        <v>933850000</v>
      </c>
      <c r="N447" s="188">
        <v>794471265</v>
      </c>
      <c r="O447" s="188">
        <v>40374479</v>
      </c>
    </row>
    <row r="448" spans="1:15" ht="14.4" customHeight="1">
      <c r="A448" s="5" t="str">
        <f t="shared" si="7"/>
        <v/>
      </c>
      <c r="C448" s="68" t="s">
        <v>11660</v>
      </c>
      <c r="E448" s="68" t="s">
        <v>11659</v>
      </c>
      <c r="F448" s="68" t="s">
        <v>11661</v>
      </c>
      <c r="M448" s="68">
        <v>1874412640</v>
      </c>
      <c r="N448" s="68">
        <v>1556563000</v>
      </c>
      <c r="O448" s="68">
        <v>108508058</v>
      </c>
    </row>
    <row r="449" spans="1:15" ht="14.4" customHeight="1">
      <c r="A449" s="5" t="str">
        <f t="shared" si="7"/>
        <v/>
      </c>
      <c r="C449" s="110" t="s">
        <v>11665</v>
      </c>
      <c r="E449" s="68" t="s">
        <v>11663</v>
      </c>
      <c r="F449" s="68" t="s">
        <v>11662</v>
      </c>
      <c r="G449" s="110" t="s">
        <v>11664</v>
      </c>
      <c r="M449" s="68">
        <v>308499000</v>
      </c>
      <c r="N449" s="68">
        <v>224275432</v>
      </c>
      <c r="O449" s="68">
        <v>14870482</v>
      </c>
    </row>
    <row r="450" spans="1:15" ht="14.4" customHeight="1">
      <c r="A450" s="5" t="str">
        <f t="shared" si="7"/>
        <v/>
      </c>
      <c r="C450" s="68" t="s">
        <v>11667</v>
      </c>
      <c r="E450" s="68" t="s">
        <v>11666</v>
      </c>
      <c r="F450" s="68" t="s">
        <v>26</v>
      </c>
      <c r="G450" s="68" t="s">
        <v>26</v>
      </c>
      <c r="M450" s="68">
        <v>298973000</v>
      </c>
      <c r="N450" s="68">
        <v>264110803</v>
      </c>
      <c r="O450" s="68">
        <v>20024644</v>
      </c>
    </row>
    <row r="451" spans="1:15" ht="14.4" customHeight="1">
      <c r="A451" s="5" t="str">
        <f t="shared" si="7"/>
        <v/>
      </c>
      <c r="C451" s="68" t="s">
        <v>11669</v>
      </c>
      <c r="E451" s="68" t="s">
        <v>11668</v>
      </c>
      <c r="F451" s="68" t="s">
        <v>11579</v>
      </c>
      <c r="G451" s="68" t="s">
        <v>11579</v>
      </c>
      <c r="M451" s="68">
        <v>1890543130</v>
      </c>
      <c r="N451" s="68">
        <v>1559152727</v>
      </c>
      <c r="O451" s="68">
        <v>84708366</v>
      </c>
    </row>
    <row r="452" spans="1:15" ht="14.4" customHeight="1">
      <c r="A452" s="5" t="str">
        <f t="shared" si="7"/>
        <v>2024/06/11 10:00</v>
      </c>
      <c r="B452" s="188" t="s">
        <v>999</v>
      </c>
      <c r="C452" s="188" t="s">
        <v>11670</v>
      </c>
      <c r="D452" s="188" t="s">
        <v>1017</v>
      </c>
      <c r="E452" s="188" t="s">
        <v>11671</v>
      </c>
      <c r="F452" s="188" t="s">
        <v>388</v>
      </c>
      <c r="G452" s="188" t="s">
        <v>388</v>
      </c>
      <c r="H452" s="188" t="s">
        <v>1009</v>
      </c>
      <c r="I452" s="188" t="s">
        <v>11672</v>
      </c>
      <c r="J452" s="188"/>
      <c r="K452" s="188" t="s">
        <v>1005</v>
      </c>
      <c r="L452" s="188" t="s">
        <v>11673</v>
      </c>
      <c r="M452" s="188">
        <v>4644129000</v>
      </c>
      <c r="N452" s="188">
        <v>3483445411</v>
      </c>
      <c r="O452" s="188">
        <v>281216817</v>
      </c>
    </row>
    <row r="453" spans="1:15" ht="14.4" customHeight="1">
      <c r="A453" s="5" t="str">
        <f t="shared" si="7"/>
        <v>2024/06/11 10:00</v>
      </c>
      <c r="B453" s="188" t="s">
        <v>999</v>
      </c>
      <c r="C453" s="188" t="s">
        <v>11674</v>
      </c>
      <c r="D453" s="188" t="s">
        <v>1017</v>
      </c>
      <c r="E453" s="188" t="s">
        <v>11675</v>
      </c>
      <c r="F453" s="188" t="s">
        <v>322</v>
      </c>
      <c r="G453" s="188" t="s">
        <v>322</v>
      </c>
      <c r="H453" s="188" t="s">
        <v>1009</v>
      </c>
      <c r="I453" s="188" t="s">
        <v>11676</v>
      </c>
      <c r="J453" s="188"/>
      <c r="K453" s="188" t="s">
        <v>1005</v>
      </c>
      <c r="L453" s="188" t="s">
        <v>11677</v>
      </c>
      <c r="M453" s="188">
        <v>6292844000</v>
      </c>
      <c r="N453" s="188">
        <v>5267274896</v>
      </c>
      <c r="O453" s="188">
        <v>368970436</v>
      </c>
    </row>
    <row r="454" spans="1:15" ht="14.4" customHeight="1">
      <c r="A454" s="5" t="str">
        <f t="shared" si="7"/>
        <v>2024/06/12 10:00</v>
      </c>
      <c r="B454" s="188" t="s">
        <v>999</v>
      </c>
      <c r="C454" s="188" t="s">
        <v>11678</v>
      </c>
      <c r="D454" s="188" t="s">
        <v>1001</v>
      </c>
      <c r="E454" s="188" t="s">
        <v>11679</v>
      </c>
      <c r="F454" s="188" t="s">
        <v>384</v>
      </c>
      <c r="G454" s="188" t="s">
        <v>384</v>
      </c>
      <c r="H454" s="188" t="s">
        <v>1009</v>
      </c>
      <c r="I454" s="188" t="s">
        <v>11680</v>
      </c>
      <c r="J454" s="188"/>
      <c r="K454" s="188" t="s">
        <v>1005</v>
      </c>
      <c r="L454" s="188" t="s">
        <v>11681</v>
      </c>
      <c r="M454" s="188">
        <v>581878000</v>
      </c>
      <c r="N454" s="188">
        <v>508231828</v>
      </c>
      <c r="O454" s="188">
        <v>28267560</v>
      </c>
    </row>
    <row r="455" spans="1:15" ht="14.4" customHeight="1">
      <c r="A455" s="5" t="str">
        <f t="shared" si="7"/>
        <v>2024/06/11 10:00</v>
      </c>
      <c r="B455" s="188" t="s">
        <v>999</v>
      </c>
      <c r="C455" s="188" t="s">
        <v>11682</v>
      </c>
      <c r="D455" s="188" t="s">
        <v>1001</v>
      </c>
      <c r="E455" s="188" t="s">
        <v>11683</v>
      </c>
      <c r="F455" s="188" t="s">
        <v>330</v>
      </c>
      <c r="G455" s="188" t="s">
        <v>330</v>
      </c>
      <c r="H455" s="188" t="s">
        <v>1003</v>
      </c>
      <c r="I455" s="188" t="s">
        <v>11684</v>
      </c>
      <c r="J455" s="188"/>
      <c r="K455" s="188" t="s">
        <v>1005</v>
      </c>
      <c r="L455" s="188" t="s">
        <v>11685</v>
      </c>
      <c r="M455" s="188">
        <v>832511900</v>
      </c>
      <c r="N455" s="188">
        <v>750596454</v>
      </c>
      <c r="O455" s="188">
        <v>22625558</v>
      </c>
    </row>
    <row r="456" spans="1:15" ht="14.4" customHeight="1">
      <c r="A456" s="5" t="str">
        <f t="shared" si="7"/>
        <v>2024/06/07 14:00</v>
      </c>
      <c r="B456" s="188" t="s">
        <v>999</v>
      </c>
      <c r="C456" s="188" t="s">
        <v>11686</v>
      </c>
      <c r="D456" s="188" t="s">
        <v>1023</v>
      </c>
      <c r="E456" s="188" t="s">
        <v>11687</v>
      </c>
      <c r="F456" s="188" t="s">
        <v>496</v>
      </c>
      <c r="G456" s="188" t="s">
        <v>496</v>
      </c>
      <c r="H456" s="188" t="s">
        <v>11688</v>
      </c>
      <c r="I456" s="188" t="s">
        <v>11689</v>
      </c>
      <c r="J456" s="188"/>
      <c r="K456" s="188" t="s">
        <v>1005</v>
      </c>
      <c r="L456" s="188" t="s">
        <v>11690</v>
      </c>
      <c r="M456" s="188">
        <v>163440000</v>
      </c>
      <c r="N456" s="188"/>
      <c r="O456" s="188">
        <v>8619689</v>
      </c>
    </row>
    <row r="457" spans="1:15" ht="14.4" customHeight="1">
      <c r="A457" s="5" t="str">
        <f t="shared" si="7"/>
        <v>2024/06/11 15:00</v>
      </c>
      <c r="B457" s="188" t="s">
        <v>999</v>
      </c>
      <c r="C457" s="188" t="s">
        <v>11691</v>
      </c>
      <c r="D457" s="188" t="s">
        <v>1001</v>
      </c>
      <c r="E457" s="188" t="s">
        <v>11692</v>
      </c>
      <c r="F457" s="188" t="s">
        <v>11693</v>
      </c>
      <c r="G457" s="188" t="s">
        <v>11693</v>
      </c>
      <c r="H457" s="188" t="s">
        <v>1003</v>
      </c>
      <c r="I457" s="188" t="s">
        <v>11694</v>
      </c>
      <c r="J457" s="188"/>
      <c r="K457" s="188" t="s">
        <v>1005</v>
      </c>
      <c r="L457" s="188" t="s">
        <v>11695</v>
      </c>
      <c r="M457" s="188">
        <v>404712000</v>
      </c>
      <c r="N457" s="188">
        <v>311848694</v>
      </c>
      <c r="O457" s="188">
        <v>12768908</v>
      </c>
    </row>
    <row r="458" spans="1:15" ht="14.25" customHeight="1">
      <c r="A458" s="5" t="str">
        <f t="shared" si="7"/>
        <v>2024/06/17 11:00</v>
      </c>
      <c r="B458" s="188" t="s">
        <v>999</v>
      </c>
      <c r="C458" s="188" t="s">
        <v>11696</v>
      </c>
      <c r="D458" s="188" t="s">
        <v>1023</v>
      </c>
      <c r="E458" s="188" t="s">
        <v>11697</v>
      </c>
      <c r="F458" s="188" t="s">
        <v>11698</v>
      </c>
      <c r="G458" s="188" t="s">
        <v>11698</v>
      </c>
      <c r="H458" s="188" t="s">
        <v>1009</v>
      </c>
      <c r="I458" s="188" t="s">
        <v>11699</v>
      </c>
      <c r="J458" s="188"/>
      <c r="K458" s="188" t="s">
        <v>1005</v>
      </c>
      <c r="L458" s="188" t="s">
        <v>11700</v>
      </c>
      <c r="M458" s="188"/>
      <c r="N458" s="188"/>
      <c r="O458" s="188"/>
    </row>
    <row r="459" spans="1:15" ht="14.4" customHeight="1">
      <c r="A459" s="5" t="str">
        <f>MID(I459,19,16)</f>
        <v>-)</v>
      </c>
      <c r="B459" s="188" t="s">
        <v>999</v>
      </c>
      <c r="C459" s="188" t="s">
        <v>11701</v>
      </c>
      <c r="D459" s="188" t="s">
        <v>1023</v>
      </c>
      <c r="E459" s="188" t="s">
        <v>11702</v>
      </c>
      <c r="F459" s="188" t="s">
        <v>11703</v>
      </c>
      <c r="G459" s="188" t="s">
        <v>11703</v>
      </c>
      <c r="H459" s="188" t="s">
        <v>1009</v>
      </c>
      <c r="I459" s="188" t="s">
        <v>11704</v>
      </c>
      <c r="J459" s="188"/>
      <c r="K459" s="188"/>
      <c r="L459" s="188" t="s">
        <v>11705</v>
      </c>
      <c r="M459" s="188"/>
      <c r="N459" s="188"/>
      <c r="O459" s="188"/>
    </row>
    <row r="460" spans="1:15" ht="14.4" customHeight="1">
      <c r="B460" s="188" t="s">
        <v>999</v>
      </c>
      <c r="C460" s="68" t="s">
        <v>11706</v>
      </c>
      <c r="E460" s="68" t="s">
        <v>11707</v>
      </c>
      <c r="F460" s="68" t="s">
        <v>11708</v>
      </c>
      <c r="G460" s="68" t="s">
        <v>11708</v>
      </c>
      <c r="M460" s="68">
        <v>105189000</v>
      </c>
      <c r="O460" s="68">
        <v>4771492</v>
      </c>
    </row>
    <row r="461" spans="1:15" ht="14.4" customHeight="1">
      <c r="C461" s="68" t="s">
        <v>11709</v>
      </c>
      <c r="E461" s="68" t="s">
        <v>11710</v>
      </c>
      <c r="F461" s="68" t="s">
        <v>11579</v>
      </c>
      <c r="G461" s="68" t="s">
        <v>11579</v>
      </c>
      <c r="M461" s="68">
        <v>2472872540</v>
      </c>
      <c r="N461" s="68">
        <v>2200226648</v>
      </c>
      <c r="O461" s="68">
        <v>150925843</v>
      </c>
    </row>
    <row r="462" spans="1:15" ht="14.4" customHeight="1">
      <c r="C462" s="68" t="s">
        <v>11712</v>
      </c>
      <c r="E462" s="68" t="s">
        <v>11659</v>
      </c>
      <c r="F462" s="68" t="s">
        <v>11661</v>
      </c>
      <c r="G462" s="68" t="s">
        <v>11661</v>
      </c>
      <c r="M462" s="68">
        <v>1874412640</v>
      </c>
      <c r="N462" s="68">
        <v>1556563000</v>
      </c>
      <c r="O462" s="68">
        <v>108508058</v>
      </c>
    </row>
    <row r="463" spans="1:15" ht="14.4" customHeight="1">
      <c r="C463" s="68" t="s">
        <v>11713</v>
      </c>
      <c r="E463" s="68" t="s">
        <v>11714</v>
      </c>
      <c r="F463" s="68" t="s">
        <v>11661</v>
      </c>
      <c r="G463" s="68" t="s">
        <v>11661</v>
      </c>
      <c r="M463" s="68">
        <v>3277308000</v>
      </c>
      <c r="N463" s="68">
        <v>2700979674</v>
      </c>
      <c r="O463" s="68">
        <v>188304601</v>
      </c>
    </row>
  </sheetData>
  <autoFilter ref="A1:W461" xr:uid="{C29CEC92-C01A-40A1-913F-05B71A309999}"/>
  <phoneticPr fontId="2" type="noConversion"/>
  <conditionalFormatting sqref="A1">
    <cfRule type="duplicateValues" dxfId="10" priority="11"/>
  </conditionalFormatting>
  <conditionalFormatting sqref="C261:C272">
    <cfRule type="duplicateValues" dxfId="9" priority="569"/>
  </conditionalFormatting>
  <conditionalFormatting sqref="C261:C272">
    <cfRule type="duplicateValues" dxfId="8" priority="570"/>
    <cfRule type="duplicateValues" dxfId="7" priority="571"/>
  </conditionalFormatting>
  <conditionalFormatting sqref="C1:C411 C413:C1048576">
    <cfRule type="duplicateValues" dxfId="6" priority="1"/>
  </conditionalFormatting>
  <conditionalFormatting sqref="C1:C50 C206:C260 C273:C411 C413:C1048576">
    <cfRule type="duplicateValues" dxfId="5" priority="1005"/>
  </conditionalFormatting>
  <conditionalFormatting sqref="C1:C260 C273:C411 C413:C1048576">
    <cfRule type="duplicateValues" dxfId="4" priority="1010"/>
  </conditionalFormatting>
  <pageMargins left="0.7" right="0.7" top="0.75" bottom="0.75" header="0.3" footer="0.3"/>
  <pageSetup paperSize="9" orientation="portrait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17A4-306D-4984-926D-C9579F41CDFA}">
  <dimension ref="A1:L1349"/>
  <sheetViews>
    <sheetView workbookViewId="0">
      <pane ySplit="1" topLeftCell="A1316" activePane="bottomLeft" state="frozen"/>
      <selection activeCell="E55" sqref="E55"/>
      <selection pane="bottomLeft" activeCell="AM1335" sqref="AM1335"/>
    </sheetView>
  </sheetViews>
  <sheetFormatPr defaultRowHeight="15.6" customHeight="1"/>
  <cols>
    <col min="1" max="1" width="15.19921875" customWidth="1"/>
    <col min="4" max="4" width="10.19921875" customWidth="1"/>
    <col min="5" max="5" width="15.19921875" style="109" customWidth="1"/>
    <col min="9" max="9" width="21.19921875" customWidth="1"/>
    <col min="10" max="10" width="13.3984375" customWidth="1"/>
    <col min="12" max="12" width="11.8984375" customWidth="1"/>
  </cols>
  <sheetData>
    <row r="1" spans="1:12" ht="15.6" customHeight="1">
      <c r="A1" s="62" t="s">
        <v>1214</v>
      </c>
      <c r="B1" s="62" t="s">
        <v>981</v>
      </c>
      <c r="C1" s="62" t="s">
        <v>1215</v>
      </c>
      <c r="D1" s="62" t="s">
        <v>1216</v>
      </c>
      <c r="E1" s="105" t="s">
        <v>1217</v>
      </c>
      <c r="F1" s="62" t="s">
        <v>1218</v>
      </c>
      <c r="G1" s="62" t="s">
        <v>1219</v>
      </c>
      <c r="H1" s="62" t="s">
        <v>1220</v>
      </c>
      <c r="I1" s="62" t="s">
        <v>1221</v>
      </c>
      <c r="J1" s="62" t="s">
        <v>1222</v>
      </c>
      <c r="K1" s="62" t="s">
        <v>1223</v>
      </c>
      <c r="L1" t="s">
        <v>4408</v>
      </c>
    </row>
    <row r="2" spans="1:12" ht="15.6" customHeight="1">
      <c r="A2" s="62" t="s">
        <v>2658</v>
      </c>
      <c r="B2" s="62" t="s">
        <v>2659</v>
      </c>
      <c r="C2" s="62" t="s">
        <v>1581</v>
      </c>
      <c r="D2" s="63">
        <v>44166</v>
      </c>
      <c r="E2" s="105">
        <v>1436974000</v>
      </c>
      <c r="F2" s="65">
        <v>87.287000000000006</v>
      </c>
      <c r="G2" s="65">
        <v>-12</v>
      </c>
      <c r="H2" s="65">
        <v>509</v>
      </c>
      <c r="I2" s="65" t="s">
        <v>1248</v>
      </c>
      <c r="J2" s="64">
        <v>1437877700</v>
      </c>
      <c r="K2" s="65">
        <v>87.341999999999999</v>
      </c>
      <c r="L2" s="97" t="str">
        <f t="shared" ref="L2:L65" si="0">_xlfn.CONCAT(G2,"/",H2)</f>
        <v>-12/509</v>
      </c>
    </row>
    <row r="3" spans="1:12" ht="15.6" customHeight="1">
      <c r="A3" s="62" t="s">
        <v>4403</v>
      </c>
      <c r="B3" s="62" t="s">
        <v>4404</v>
      </c>
      <c r="C3" s="62" t="s">
        <v>4405</v>
      </c>
      <c r="D3" s="63">
        <v>44166</v>
      </c>
      <c r="E3" s="105">
        <v>8881768000</v>
      </c>
      <c r="F3" s="65">
        <v>81.018000000000001</v>
      </c>
      <c r="G3" s="65">
        <v>391</v>
      </c>
      <c r="H3" s="65">
        <v>882</v>
      </c>
      <c r="I3" s="65" t="s">
        <v>4406</v>
      </c>
      <c r="J3" s="64">
        <v>8711283000</v>
      </c>
      <c r="K3" s="65">
        <v>79.462999999999994</v>
      </c>
      <c r="L3" s="97" t="str">
        <f t="shared" si="0"/>
        <v>391/882</v>
      </c>
    </row>
    <row r="4" spans="1:12" ht="15.6" customHeight="1">
      <c r="A4" s="62" t="s">
        <v>2654</v>
      </c>
      <c r="B4" s="62" t="s">
        <v>2655</v>
      </c>
      <c r="C4" s="62" t="s">
        <v>1750</v>
      </c>
      <c r="D4" s="63">
        <v>44167</v>
      </c>
      <c r="E4" s="105">
        <v>3278121000</v>
      </c>
      <c r="F4" s="65">
        <v>88.18</v>
      </c>
      <c r="G4" s="65">
        <v>209</v>
      </c>
      <c r="H4" s="65">
        <v>470</v>
      </c>
      <c r="I4" s="65" t="s">
        <v>1554</v>
      </c>
      <c r="J4" s="64">
        <v>3251450000</v>
      </c>
      <c r="K4" s="65">
        <v>87.462000000000003</v>
      </c>
      <c r="L4" s="97" t="str">
        <f t="shared" si="0"/>
        <v>209/470</v>
      </c>
    </row>
    <row r="5" spans="1:12" ht="15.6" customHeight="1">
      <c r="A5" s="62" t="s">
        <v>2651</v>
      </c>
      <c r="B5" s="62" t="s">
        <v>2652</v>
      </c>
      <c r="C5" s="62" t="s">
        <v>2653</v>
      </c>
      <c r="D5" s="63">
        <v>44167</v>
      </c>
      <c r="E5" s="105">
        <v>3016651000</v>
      </c>
      <c r="F5" s="65">
        <v>88.486000000000004</v>
      </c>
      <c r="G5" s="65">
        <v>295</v>
      </c>
      <c r="H5" s="65">
        <v>478</v>
      </c>
      <c r="I5" s="65" t="s">
        <v>1694</v>
      </c>
      <c r="J5" s="64">
        <v>2980836000</v>
      </c>
      <c r="K5" s="65">
        <v>87.436000000000007</v>
      </c>
      <c r="L5" s="97" t="str">
        <f t="shared" si="0"/>
        <v>295/478</v>
      </c>
    </row>
    <row r="6" spans="1:12" ht="15.6" customHeight="1">
      <c r="A6" s="62" t="s">
        <v>2656</v>
      </c>
      <c r="B6" s="62" t="s">
        <v>2657</v>
      </c>
      <c r="C6" s="62" t="s">
        <v>1328</v>
      </c>
      <c r="D6" s="63">
        <v>44167</v>
      </c>
      <c r="E6" s="105">
        <v>1674029000</v>
      </c>
      <c r="F6" s="65">
        <v>88.387</v>
      </c>
      <c r="G6" s="65">
        <v>139</v>
      </c>
      <c r="H6" s="65">
        <v>352</v>
      </c>
      <c r="I6" s="65" t="s">
        <v>2405</v>
      </c>
      <c r="J6" s="64">
        <v>1656059530</v>
      </c>
      <c r="K6" s="65">
        <v>87.438000000000002</v>
      </c>
      <c r="L6" s="97" t="str">
        <f t="shared" si="0"/>
        <v>139/352</v>
      </c>
    </row>
    <row r="7" spans="1:12" ht="15.6" customHeight="1">
      <c r="A7" s="62" t="s">
        <v>2647</v>
      </c>
      <c r="B7" s="62" t="s">
        <v>2648</v>
      </c>
      <c r="C7" s="62" t="s">
        <v>1693</v>
      </c>
      <c r="D7" s="63">
        <v>44168</v>
      </c>
      <c r="E7" s="105">
        <v>3399105000</v>
      </c>
      <c r="F7" s="65">
        <v>87.369</v>
      </c>
      <c r="G7" s="65">
        <v>-20</v>
      </c>
      <c r="H7" s="65">
        <v>475</v>
      </c>
      <c r="I7" s="65" t="s">
        <v>1471</v>
      </c>
      <c r="J7" s="64">
        <v>3402105526</v>
      </c>
      <c r="K7" s="65">
        <v>87.445999999999998</v>
      </c>
      <c r="L7" s="97" t="str">
        <f t="shared" si="0"/>
        <v>-20/475</v>
      </c>
    </row>
    <row r="8" spans="1:12" ht="15.6" customHeight="1">
      <c r="A8" s="62" t="s">
        <v>2645</v>
      </c>
      <c r="B8" s="62" t="s">
        <v>2646</v>
      </c>
      <c r="C8" s="62" t="s">
        <v>1624</v>
      </c>
      <c r="D8" s="63">
        <v>44168</v>
      </c>
      <c r="E8" s="105">
        <v>2282847000</v>
      </c>
      <c r="F8" s="65">
        <v>88.034000000000006</v>
      </c>
      <c r="G8" s="65">
        <v>106</v>
      </c>
      <c r="H8" s="65">
        <v>333</v>
      </c>
      <c r="I8" s="65" t="s">
        <v>2448</v>
      </c>
      <c r="J8" s="64">
        <v>2268124000</v>
      </c>
      <c r="K8" s="65">
        <v>87.466999999999999</v>
      </c>
      <c r="L8" s="97" t="str">
        <f t="shared" si="0"/>
        <v>106/333</v>
      </c>
    </row>
    <row r="9" spans="1:12" ht="15.6" customHeight="1">
      <c r="A9" s="62" t="s">
        <v>2649</v>
      </c>
      <c r="B9" s="62" t="s">
        <v>2650</v>
      </c>
      <c r="C9" s="62" t="s">
        <v>1571</v>
      </c>
      <c r="D9" s="63">
        <v>44168</v>
      </c>
      <c r="E9" s="105">
        <v>2591799000</v>
      </c>
      <c r="F9" s="65">
        <v>88.004999999999995</v>
      </c>
      <c r="G9" s="65">
        <v>110</v>
      </c>
      <c r="H9" s="65">
        <v>300</v>
      </c>
      <c r="I9" s="65" t="s">
        <v>2448</v>
      </c>
      <c r="J9" s="64">
        <v>2575338400</v>
      </c>
      <c r="K9" s="65">
        <v>87.445999999999998</v>
      </c>
      <c r="L9" s="97" t="str">
        <f t="shared" si="0"/>
        <v>110/300</v>
      </c>
    </row>
    <row r="10" spans="1:12" ht="15.6" customHeight="1">
      <c r="A10" s="62" t="s">
        <v>4400</v>
      </c>
      <c r="B10" s="62" t="s">
        <v>4401</v>
      </c>
      <c r="C10" s="62" t="s">
        <v>1298</v>
      </c>
      <c r="D10" s="63">
        <v>44168</v>
      </c>
      <c r="E10" s="105">
        <v>1193380000</v>
      </c>
      <c r="F10" s="65">
        <v>88.429000000000002</v>
      </c>
      <c r="G10" s="65">
        <v>302</v>
      </c>
      <c r="H10" s="65">
        <v>506</v>
      </c>
      <c r="I10" s="65" t="s">
        <v>4402</v>
      </c>
      <c r="J10" s="64">
        <v>1179037000</v>
      </c>
      <c r="K10" s="65">
        <v>87.366</v>
      </c>
      <c r="L10" s="97" t="str">
        <f t="shared" si="0"/>
        <v>302/506</v>
      </c>
    </row>
    <row r="11" spans="1:12" ht="15.6" customHeight="1">
      <c r="A11" s="62" t="s">
        <v>4396</v>
      </c>
      <c r="B11" s="62" t="s">
        <v>4397</v>
      </c>
      <c r="C11" s="62" t="s">
        <v>4398</v>
      </c>
      <c r="D11" s="63">
        <v>44168</v>
      </c>
      <c r="E11" s="105">
        <v>7807287000</v>
      </c>
      <c r="F11" s="65">
        <v>87.067999999999998</v>
      </c>
      <c r="G11" s="65">
        <v>242</v>
      </c>
      <c r="H11" s="65">
        <v>1103</v>
      </c>
      <c r="I11" s="65" t="s">
        <v>4399</v>
      </c>
      <c r="J11" s="64">
        <v>7780119000</v>
      </c>
      <c r="K11" s="65">
        <v>86.765000000000001</v>
      </c>
      <c r="L11" s="97" t="str">
        <f t="shared" si="0"/>
        <v>242/1103</v>
      </c>
    </row>
    <row r="12" spans="1:12" ht="15.6" customHeight="1">
      <c r="A12" s="62" t="s">
        <v>4392</v>
      </c>
      <c r="B12" s="62" t="s">
        <v>4393</v>
      </c>
      <c r="C12" s="62" t="s">
        <v>4394</v>
      </c>
      <c r="D12" s="63">
        <v>44168</v>
      </c>
      <c r="E12" s="105">
        <v>7628247000</v>
      </c>
      <c r="F12" s="65">
        <v>86.789000000000001</v>
      </c>
      <c r="G12" s="65">
        <v>30</v>
      </c>
      <c r="H12" s="65">
        <v>1106</v>
      </c>
      <c r="I12" s="65" t="s">
        <v>4395</v>
      </c>
      <c r="J12" s="64">
        <v>7623029500</v>
      </c>
      <c r="K12" s="65">
        <v>86.73</v>
      </c>
      <c r="L12" s="97" t="str">
        <f t="shared" si="0"/>
        <v>30/1106</v>
      </c>
    </row>
    <row r="13" spans="1:12" ht="15.6" customHeight="1">
      <c r="A13" s="62" t="s">
        <v>4389</v>
      </c>
      <c r="B13" s="62" t="s">
        <v>4390</v>
      </c>
      <c r="C13" s="62" t="s">
        <v>1224</v>
      </c>
      <c r="D13" s="63">
        <v>44172</v>
      </c>
      <c r="E13" s="105">
        <v>746355000</v>
      </c>
      <c r="F13" s="65">
        <v>89.287999999999997</v>
      </c>
      <c r="G13" s="65">
        <v>290</v>
      </c>
      <c r="H13" s="65">
        <v>544</v>
      </c>
      <c r="I13" s="65" t="s">
        <v>4391</v>
      </c>
      <c r="J13" s="64">
        <v>738724800</v>
      </c>
      <c r="K13" s="65">
        <v>88.375</v>
      </c>
      <c r="L13" s="97" t="str">
        <f t="shared" si="0"/>
        <v>290/544</v>
      </c>
    </row>
    <row r="14" spans="1:12" ht="15.6" customHeight="1">
      <c r="A14" s="62" t="s">
        <v>2643</v>
      </c>
      <c r="B14" s="62" t="s">
        <v>2644</v>
      </c>
      <c r="C14" s="62" t="s">
        <v>1291</v>
      </c>
      <c r="D14" s="63">
        <v>44172</v>
      </c>
      <c r="E14" s="105">
        <v>815720000</v>
      </c>
      <c r="F14" s="65">
        <v>88.938000000000002</v>
      </c>
      <c r="G14" s="65">
        <v>172</v>
      </c>
      <c r="H14" s="65">
        <v>541</v>
      </c>
      <c r="I14" s="65" t="s">
        <v>2032</v>
      </c>
      <c r="J14" s="64">
        <v>810483000</v>
      </c>
      <c r="K14" s="65">
        <v>88.367000000000004</v>
      </c>
      <c r="L14" s="97" t="str">
        <f t="shared" si="0"/>
        <v>172/541</v>
      </c>
    </row>
    <row r="15" spans="1:12" ht="15.6" customHeight="1">
      <c r="A15" s="62" t="s">
        <v>2641</v>
      </c>
      <c r="B15" s="62" t="s">
        <v>2642</v>
      </c>
      <c r="C15" s="62" t="s">
        <v>1224</v>
      </c>
      <c r="D15" s="63">
        <v>44174</v>
      </c>
      <c r="E15" s="105">
        <v>1021405000</v>
      </c>
      <c r="F15" s="65">
        <v>87.861999999999995</v>
      </c>
      <c r="G15" s="65">
        <v>120</v>
      </c>
      <c r="H15" s="65">
        <v>521</v>
      </c>
      <c r="I15" s="65" t="s">
        <v>1495</v>
      </c>
      <c r="J15" s="64">
        <v>1016785000</v>
      </c>
      <c r="K15" s="65">
        <v>87.463999999999999</v>
      </c>
      <c r="L15" s="97" t="str">
        <f t="shared" si="0"/>
        <v>120/521</v>
      </c>
    </row>
    <row r="16" spans="1:12" ht="15.6" customHeight="1">
      <c r="A16" s="62" t="s">
        <v>4377</v>
      </c>
      <c r="B16" s="62" t="s">
        <v>4378</v>
      </c>
      <c r="C16" s="62" t="s">
        <v>1240</v>
      </c>
      <c r="D16" s="63">
        <v>44175</v>
      </c>
      <c r="E16" s="105">
        <v>848582000</v>
      </c>
      <c r="F16" s="65">
        <v>88.518000000000001</v>
      </c>
      <c r="G16" s="65">
        <v>29</v>
      </c>
      <c r="H16" s="65">
        <v>562</v>
      </c>
      <c r="I16" s="65" t="s">
        <v>4379</v>
      </c>
      <c r="J16" s="64">
        <v>847889780</v>
      </c>
      <c r="K16" s="65">
        <v>88.445999999999998</v>
      </c>
      <c r="L16" s="97" t="str">
        <f t="shared" si="0"/>
        <v>29/562</v>
      </c>
    </row>
    <row r="17" spans="1:12" ht="15.6" customHeight="1">
      <c r="A17" s="62" t="s">
        <v>4380</v>
      </c>
      <c r="B17" s="62" t="s">
        <v>4381</v>
      </c>
      <c r="C17" s="62" t="s">
        <v>1237</v>
      </c>
      <c r="D17" s="63">
        <v>44175</v>
      </c>
      <c r="E17" s="105">
        <v>1150961000</v>
      </c>
      <c r="F17" s="65">
        <v>86.748999999999995</v>
      </c>
      <c r="G17" s="65">
        <v>-109</v>
      </c>
      <c r="H17" s="65">
        <v>522</v>
      </c>
      <c r="I17" s="65" t="s">
        <v>4382</v>
      </c>
      <c r="J17" s="64">
        <v>1159312000</v>
      </c>
      <c r="K17" s="65">
        <v>87.379000000000005</v>
      </c>
      <c r="L17" s="97" t="str">
        <f t="shared" si="0"/>
        <v>-109/522</v>
      </c>
    </row>
    <row r="18" spans="1:12" ht="15.6" customHeight="1">
      <c r="A18" s="62" t="s">
        <v>4383</v>
      </c>
      <c r="B18" s="62" t="s">
        <v>4384</v>
      </c>
      <c r="C18" s="62" t="s">
        <v>1531</v>
      </c>
      <c r="D18" s="63">
        <v>44175</v>
      </c>
      <c r="E18" s="105">
        <v>886972200</v>
      </c>
      <c r="F18" s="65">
        <v>89.266999999999996</v>
      </c>
      <c r="G18" s="65">
        <v>69</v>
      </c>
      <c r="H18" s="65">
        <v>224</v>
      </c>
      <c r="I18" s="65" t="s">
        <v>4385</v>
      </c>
      <c r="J18" s="64">
        <v>877981000</v>
      </c>
      <c r="K18" s="65">
        <v>88.361999999999995</v>
      </c>
      <c r="L18" s="97" t="str">
        <f t="shared" si="0"/>
        <v>69/224</v>
      </c>
    </row>
    <row r="19" spans="1:12" ht="15.6" customHeight="1">
      <c r="A19" s="62" t="s">
        <v>2639</v>
      </c>
      <c r="B19" s="62" t="s">
        <v>2640</v>
      </c>
      <c r="C19" s="62" t="s">
        <v>2469</v>
      </c>
      <c r="D19" s="63">
        <v>44175</v>
      </c>
      <c r="E19" s="105">
        <v>4486792000</v>
      </c>
      <c r="F19" s="65">
        <v>88.86</v>
      </c>
      <c r="G19" s="65">
        <v>330</v>
      </c>
      <c r="H19" s="65">
        <v>465</v>
      </c>
      <c r="I19" s="65" t="s">
        <v>2624</v>
      </c>
      <c r="J19" s="64">
        <v>4416694000</v>
      </c>
      <c r="K19" s="65">
        <v>87.471000000000004</v>
      </c>
      <c r="L19" s="97" t="str">
        <f t="shared" si="0"/>
        <v>330/465</v>
      </c>
    </row>
    <row r="20" spans="1:12" ht="15.6" customHeight="1">
      <c r="A20" s="62" t="s">
        <v>4374</v>
      </c>
      <c r="B20" s="62" t="s">
        <v>4375</v>
      </c>
      <c r="C20" s="62" t="s">
        <v>2385</v>
      </c>
      <c r="D20" s="63">
        <v>44175</v>
      </c>
      <c r="E20" s="105">
        <v>2289985000</v>
      </c>
      <c r="F20" s="65">
        <v>88.036000000000001</v>
      </c>
      <c r="G20" s="65">
        <v>163</v>
      </c>
      <c r="H20" s="65">
        <v>498</v>
      </c>
      <c r="I20" s="65" t="s">
        <v>4376</v>
      </c>
      <c r="J20" s="64">
        <v>2274784400</v>
      </c>
      <c r="K20" s="65">
        <v>87.451999999999998</v>
      </c>
      <c r="L20" s="97" t="str">
        <f t="shared" si="0"/>
        <v>163/498</v>
      </c>
    </row>
    <row r="21" spans="1:12" ht="15.6" customHeight="1">
      <c r="A21" s="62" t="s">
        <v>4386</v>
      </c>
      <c r="B21" s="62" t="s">
        <v>4387</v>
      </c>
      <c r="C21" s="62" t="s">
        <v>1224</v>
      </c>
      <c r="D21" s="63">
        <v>44175</v>
      </c>
      <c r="E21" s="105">
        <v>1703353000</v>
      </c>
      <c r="F21" s="65">
        <v>87.266000000000005</v>
      </c>
      <c r="G21" s="65">
        <v>-36</v>
      </c>
      <c r="H21" s="65">
        <v>513</v>
      </c>
      <c r="I21" s="65" t="s">
        <v>4388</v>
      </c>
      <c r="J21" s="64">
        <v>1706292700</v>
      </c>
      <c r="K21" s="65">
        <v>87.417000000000002</v>
      </c>
      <c r="L21" s="97" t="str">
        <f t="shared" si="0"/>
        <v>-36/513</v>
      </c>
    </row>
    <row r="22" spans="1:12" ht="15.6" customHeight="1">
      <c r="A22" s="62" t="s">
        <v>2637</v>
      </c>
      <c r="B22" s="62" t="s">
        <v>2638</v>
      </c>
      <c r="C22" s="62" t="s">
        <v>2385</v>
      </c>
      <c r="D22" s="63">
        <v>44175</v>
      </c>
      <c r="E22" s="105">
        <v>3245614000</v>
      </c>
      <c r="F22" s="65">
        <v>87.655000000000001</v>
      </c>
      <c r="G22" s="65">
        <v>58</v>
      </c>
      <c r="H22" s="65">
        <v>478</v>
      </c>
      <c r="I22" s="65" t="s">
        <v>2530</v>
      </c>
      <c r="J22" s="64">
        <v>3238387570</v>
      </c>
      <c r="K22" s="65">
        <v>87.46</v>
      </c>
      <c r="L22" s="97" t="str">
        <f t="shared" si="0"/>
        <v>58/478</v>
      </c>
    </row>
    <row r="23" spans="1:12" ht="15.6" customHeight="1">
      <c r="A23" s="62" t="s">
        <v>4371</v>
      </c>
      <c r="B23" s="62" t="s">
        <v>4372</v>
      </c>
      <c r="C23" s="62" t="s">
        <v>2089</v>
      </c>
      <c r="D23" s="63">
        <v>44176</v>
      </c>
      <c r="E23" s="105">
        <v>5160497000</v>
      </c>
      <c r="F23" s="65">
        <v>86.828999999999994</v>
      </c>
      <c r="G23" s="65">
        <v>12</v>
      </c>
      <c r="H23" s="65">
        <v>305</v>
      </c>
      <c r="I23" s="65" t="s">
        <v>4373</v>
      </c>
      <c r="J23" s="64">
        <v>5157192570</v>
      </c>
      <c r="K23" s="65">
        <v>86.774000000000001</v>
      </c>
      <c r="L23" s="97" t="str">
        <f t="shared" si="0"/>
        <v>12/305</v>
      </c>
    </row>
    <row r="24" spans="1:12" ht="15.6" customHeight="1">
      <c r="A24" s="62" t="s">
        <v>2635</v>
      </c>
      <c r="B24" s="62" t="s">
        <v>2636</v>
      </c>
      <c r="C24" s="62" t="s">
        <v>1247</v>
      </c>
      <c r="D24" s="63">
        <v>44176</v>
      </c>
      <c r="E24" s="105">
        <v>1001598000</v>
      </c>
      <c r="F24" s="65">
        <v>88.352999999999994</v>
      </c>
      <c r="G24" s="65">
        <v>226</v>
      </c>
      <c r="H24" s="65">
        <v>511</v>
      </c>
      <c r="I24" s="65" t="s">
        <v>2050</v>
      </c>
      <c r="J24" s="64">
        <v>991486900</v>
      </c>
      <c r="K24" s="65">
        <v>87.460999999999999</v>
      </c>
      <c r="L24" s="97" t="str">
        <f t="shared" si="0"/>
        <v>226/511</v>
      </c>
    </row>
    <row r="25" spans="1:12" ht="15.6" customHeight="1">
      <c r="A25" s="62" t="s">
        <v>4365</v>
      </c>
      <c r="B25" s="62" t="s">
        <v>4366</v>
      </c>
      <c r="C25" s="62" t="s">
        <v>1235</v>
      </c>
      <c r="D25" s="63">
        <v>44179</v>
      </c>
      <c r="E25" s="105">
        <v>900556000</v>
      </c>
      <c r="F25" s="65">
        <v>88.671000000000006</v>
      </c>
      <c r="G25" s="65">
        <v>91</v>
      </c>
      <c r="H25" s="65">
        <v>562</v>
      </c>
      <c r="I25" s="65" t="s">
        <v>4367</v>
      </c>
      <c r="J25" s="64">
        <v>895830703</v>
      </c>
      <c r="K25" s="65">
        <v>88.206000000000003</v>
      </c>
      <c r="L25" s="97" t="str">
        <f t="shared" si="0"/>
        <v>91/562</v>
      </c>
    </row>
    <row r="26" spans="1:12" ht="15.6" customHeight="1">
      <c r="A26" s="62" t="s">
        <v>2627</v>
      </c>
      <c r="B26" s="62" t="s">
        <v>2628</v>
      </c>
      <c r="C26" s="62" t="s">
        <v>1454</v>
      </c>
      <c r="D26" s="63">
        <v>44179</v>
      </c>
      <c r="E26" s="105">
        <v>2372915000</v>
      </c>
      <c r="F26" s="65">
        <v>87.831000000000003</v>
      </c>
      <c r="G26" s="65">
        <v>131</v>
      </c>
      <c r="H26" s="65">
        <v>514</v>
      </c>
      <c r="I26" s="65" t="s">
        <v>1754</v>
      </c>
      <c r="J26" s="64">
        <v>2361730350</v>
      </c>
      <c r="K26" s="65">
        <v>87.417000000000002</v>
      </c>
      <c r="L26" s="97" t="str">
        <f t="shared" si="0"/>
        <v>131/514</v>
      </c>
    </row>
    <row r="27" spans="1:12" ht="15.6" customHeight="1">
      <c r="A27" s="62" t="s">
        <v>2633</v>
      </c>
      <c r="B27" s="62" t="s">
        <v>2634</v>
      </c>
      <c r="C27" s="62" t="s">
        <v>1235</v>
      </c>
      <c r="D27" s="63">
        <v>44179</v>
      </c>
      <c r="E27" s="105">
        <v>905713000</v>
      </c>
      <c r="F27" s="65">
        <v>89.325000000000003</v>
      </c>
      <c r="G27" s="65">
        <v>85</v>
      </c>
      <c r="H27" s="65">
        <v>321</v>
      </c>
      <c r="I27" s="65" t="s">
        <v>1787</v>
      </c>
      <c r="J27" s="64">
        <v>896089000</v>
      </c>
      <c r="K27" s="65">
        <v>88.376000000000005</v>
      </c>
      <c r="L27" s="97" t="str">
        <f t="shared" si="0"/>
        <v>85/321</v>
      </c>
    </row>
    <row r="28" spans="1:12" ht="15.6" customHeight="1">
      <c r="A28" s="62" t="s">
        <v>2629</v>
      </c>
      <c r="B28" s="62" t="s">
        <v>2630</v>
      </c>
      <c r="C28" s="62" t="s">
        <v>1454</v>
      </c>
      <c r="D28" s="63">
        <v>44179</v>
      </c>
      <c r="E28" s="105">
        <v>2789715000</v>
      </c>
      <c r="F28" s="65">
        <v>87.37</v>
      </c>
      <c r="G28" s="65">
        <v>30</v>
      </c>
      <c r="H28" s="65">
        <v>502</v>
      </c>
      <c r="I28" s="65" t="s">
        <v>1816</v>
      </c>
      <c r="J28" s="64">
        <v>2787128000</v>
      </c>
      <c r="K28" s="65">
        <v>87.289000000000001</v>
      </c>
      <c r="L28" s="97" t="str">
        <f t="shared" si="0"/>
        <v>30/502</v>
      </c>
    </row>
    <row r="29" spans="1:12" ht="15.6" customHeight="1">
      <c r="A29" s="62" t="s">
        <v>2631</v>
      </c>
      <c r="B29" s="62" t="s">
        <v>2632</v>
      </c>
      <c r="C29" s="62" t="s">
        <v>1298</v>
      </c>
      <c r="D29" s="63">
        <v>44179</v>
      </c>
      <c r="E29" s="105">
        <v>2328779000</v>
      </c>
      <c r="F29" s="65">
        <v>87.858999999999995</v>
      </c>
      <c r="G29" s="65">
        <v>138</v>
      </c>
      <c r="H29" s="65">
        <v>491</v>
      </c>
      <c r="I29" s="65" t="s">
        <v>1280</v>
      </c>
      <c r="J29" s="64">
        <v>2315888680</v>
      </c>
      <c r="K29" s="65">
        <v>87.373000000000005</v>
      </c>
      <c r="L29" s="97" t="str">
        <f t="shared" si="0"/>
        <v>138/491</v>
      </c>
    </row>
    <row r="30" spans="1:12" ht="15.6" customHeight="1">
      <c r="A30" s="62" t="s">
        <v>4368</v>
      </c>
      <c r="B30" s="62" t="s">
        <v>4369</v>
      </c>
      <c r="C30" s="62" t="s">
        <v>1298</v>
      </c>
      <c r="D30" s="63">
        <v>44179</v>
      </c>
      <c r="E30" s="105">
        <v>1026901000</v>
      </c>
      <c r="F30" s="65">
        <v>87.504999999999995</v>
      </c>
      <c r="G30" s="65">
        <v>7</v>
      </c>
      <c r="H30" s="65">
        <v>512</v>
      </c>
      <c r="I30" s="65" t="s">
        <v>4370</v>
      </c>
      <c r="J30" s="64">
        <v>1026743679</v>
      </c>
      <c r="K30" s="65">
        <v>87.491</v>
      </c>
      <c r="L30" s="97" t="str">
        <f t="shared" si="0"/>
        <v>7/512</v>
      </c>
    </row>
    <row r="31" spans="1:12" ht="15.6" customHeight="1">
      <c r="A31" s="62" t="s">
        <v>4362</v>
      </c>
      <c r="B31" s="62" t="s">
        <v>4363</v>
      </c>
      <c r="C31" s="62" t="s">
        <v>1454</v>
      </c>
      <c r="D31" s="63">
        <v>44179</v>
      </c>
      <c r="E31" s="105">
        <v>3095718000</v>
      </c>
      <c r="F31" s="65">
        <v>87.24</v>
      </c>
      <c r="G31" s="65">
        <v>-35</v>
      </c>
      <c r="H31" s="65">
        <v>499</v>
      </c>
      <c r="I31" s="65" t="s">
        <v>4364</v>
      </c>
      <c r="J31" s="64">
        <v>3101236000</v>
      </c>
      <c r="K31" s="65">
        <v>87.396000000000001</v>
      </c>
      <c r="L31" s="97" t="str">
        <f t="shared" si="0"/>
        <v>-35/499</v>
      </c>
    </row>
    <row r="32" spans="1:12" ht="15.6" customHeight="1">
      <c r="A32" s="62" t="s">
        <v>4353</v>
      </c>
      <c r="B32" s="62" t="s">
        <v>4354</v>
      </c>
      <c r="C32" s="62" t="s">
        <v>1652</v>
      </c>
      <c r="D32" s="63">
        <v>44180</v>
      </c>
      <c r="E32" s="105">
        <v>3098481000</v>
      </c>
      <c r="F32" s="65">
        <v>86.572000000000003</v>
      </c>
      <c r="G32" s="65">
        <v>-113</v>
      </c>
      <c r="H32" s="65">
        <v>222</v>
      </c>
      <c r="I32" s="65" t="s">
        <v>4355</v>
      </c>
      <c r="J32" s="64">
        <v>3138351098</v>
      </c>
      <c r="K32" s="65">
        <v>87.686000000000007</v>
      </c>
      <c r="L32" s="97" t="str">
        <f t="shared" si="0"/>
        <v>-113/222</v>
      </c>
    </row>
    <row r="33" spans="1:12" ht="15.6" customHeight="1">
      <c r="A33" s="62" t="s">
        <v>2613</v>
      </c>
      <c r="B33" s="62" t="s">
        <v>2614</v>
      </c>
      <c r="C33" s="62" t="s">
        <v>1480</v>
      </c>
      <c r="D33" s="63">
        <v>44180</v>
      </c>
      <c r="E33" s="105">
        <v>1093973000</v>
      </c>
      <c r="F33" s="65">
        <v>86.510999999999996</v>
      </c>
      <c r="G33" s="65">
        <v>-88</v>
      </c>
      <c r="H33" s="65">
        <v>229</v>
      </c>
      <c r="I33" s="65" t="s">
        <v>2416</v>
      </c>
      <c r="J33" s="64">
        <v>1104685220</v>
      </c>
      <c r="K33" s="65">
        <v>87.358000000000004</v>
      </c>
      <c r="L33" s="97" t="str">
        <f t="shared" si="0"/>
        <v>-88/229</v>
      </c>
    </row>
    <row r="34" spans="1:12" ht="15.6" customHeight="1">
      <c r="A34" s="62" t="s">
        <v>4359</v>
      </c>
      <c r="B34" s="62" t="s">
        <v>4360</v>
      </c>
      <c r="C34" s="62" t="s">
        <v>1298</v>
      </c>
      <c r="D34" s="63">
        <v>44180</v>
      </c>
      <c r="E34" s="105">
        <v>1955221000</v>
      </c>
      <c r="F34" s="65">
        <v>88.186999999999998</v>
      </c>
      <c r="G34" s="65">
        <v>199</v>
      </c>
      <c r="H34" s="65">
        <v>516</v>
      </c>
      <c r="I34" s="65" t="s">
        <v>4361</v>
      </c>
      <c r="J34" s="64">
        <v>1939498000</v>
      </c>
      <c r="K34" s="65">
        <v>87.477999999999994</v>
      </c>
      <c r="L34" s="97" t="str">
        <f t="shared" si="0"/>
        <v>199/516</v>
      </c>
    </row>
    <row r="35" spans="1:12" ht="15.6" customHeight="1">
      <c r="A35" s="62" t="s">
        <v>2625</v>
      </c>
      <c r="B35" s="62" t="s">
        <v>2626</v>
      </c>
      <c r="C35" s="62" t="s">
        <v>1247</v>
      </c>
      <c r="D35" s="63">
        <v>44180</v>
      </c>
      <c r="E35" s="105">
        <v>822019000</v>
      </c>
      <c r="F35" s="65">
        <v>88.430999999999997</v>
      </c>
      <c r="G35" s="65">
        <v>11</v>
      </c>
      <c r="H35" s="65">
        <v>558</v>
      </c>
      <c r="I35" s="65" t="s">
        <v>1495</v>
      </c>
      <c r="J35" s="64">
        <v>821720000</v>
      </c>
      <c r="K35" s="65">
        <v>88.397999999999996</v>
      </c>
      <c r="L35" s="97" t="str">
        <f t="shared" si="0"/>
        <v>11/558</v>
      </c>
    </row>
    <row r="36" spans="1:12" ht="15.6" customHeight="1">
      <c r="A36" s="62" t="s">
        <v>4350</v>
      </c>
      <c r="B36" s="62" t="s">
        <v>4351</v>
      </c>
      <c r="C36" s="62" t="s">
        <v>1480</v>
      </c>
      <c r="D36" s="63">
        <v>44180</v>
      </c>
      <c r="E36" s="105">
        <v>1181265000</v>
      </c>
      <c r="F36" s="65">
        <v>86.680999999999997</v>
      </c>
      <c r="G36" s="65">
        <v>-156</v>
      </c>
      <c r="H36" s="65">
        <v>520</v>
      </c>
      <c r="I36" s="65" t="s">
        <v>4352</v>
      </c>
      <c r="J36" s="64">
        <v>1190261226</v>
      </c>
      <c r="K36" s="65">
        <v>87.340999999999994</v>
      </c>
      <c r="L36" s="97" t="str">
        <f t="shared" si="0"/>
        <v>-156/520</v>
      </c>
    </row>
    <row r="37" spans="1:12" ht="15.6" customHeight="1">
      <c r="A37" s="62" t="s">
        <v>2621</v>
      </c>
      <c r="B37" s="62" t="s">
        <v>2622</v>
      </c>
      <c r="C37" s="62" t="s">
        <v>2623</v>
      </c>
      <c r="D37" s="63">
        <v>44180</v>
      </c>
      <c r="E37" s="105">
        <v>968210000</v>
      </c>
      <c r="F37" s="65">
        <v>87.896000000000001</v>
      </c>
      <c r="G37" s="65">
        <v>179</v>
      </c>
      <c r="H37" s="65">
        <v>485</v>
      </c>
      <c r="I37" s="65" t="s">
        <v>2624</v>
      </c>
      <c r="J37" s="64">
        <v>962538000</v>
      </c>
      <c r="K37" s="65">
        <v>87.381</v>
      </c>
      <c r="L37" s="97" t="str">
        <f t="shared" si="0"/>
        <v>179/485</v>
      </c>
    </row>
    <row r="38" spans="1:12" ht="15.6" customHeight="1">
      <c r="A38" s="62" t="s">
        <v>2615</v>
      </c>
      <c r="B38" s="62" t="s">
        <v>2616</v>
      </c>
      <c r="C38" s="62" t="s">
        <v>1237</v>
      </c>
      <c r="D38" s="63">
        <v>44180</v>
      </c>
      <c r="E38" s="105">
        <v>1106067000</v>
      </c>
      <c r="F38" s="65">
        <v>87.655000000000001</v>
      </c>
      <c r="G38" s="65">
        <v>91</v>
      </c>
      <c r="H38" s="65">
        <v>528</v>
      </c>
      <c r="I38" s="65" t="s">
        <v>1809</v>
      </c>
      <c r="J38" s="64">
        <v>1101428400</v>
      </c>
      <c r="K38" s="65">
        <v>87.287999999999997</v>
      </c>
      <c r="L38" s="97" t="str">
        <f t="shared" si="0"/>
        <v>91/528</v>
      </c>
    </row>
    <row r="39" spans="1:12" ht="15.6" customHeight="1">
      <c r="A39" s="62" t="s">
        <v>4356</v>
      </c>
      <c r="B39" s="62" t="s">
        <v>4357</v>
      </c>
      <c r="C39" s="62" t="s">
        <v>2576</v>
      </c>
      <c r="D39" s="63">
        <v>44180</v>
      </c>
      <c r="E39" s="105">
        <v>1890754000</v>
      </c>
      <c r="F39" s="65">
        <v>88.686999999999998</v>
      </c>
      <c r="G39" s="65">
        <v>293</v>
      </c>
      <c r="H39" s="65">
        <v>514</v>
      </c>
      <c r="I39" s="65" t="s">
        <v>4358</v>
      </c>
      <c r="J39" s="64">
        <v>1864541000</v>
      </c>
      <c r="K39" s="65">
        <v>87.457999999999998</v>
      </c>
      <c r="L39" s="97" t="str">
        <f t="shared" si="0"/>
        <v>293/514</v>
      </c>
    </row>
    <row r="40" spans="1:12" ht="15.6" customHeight="1">
      <c r="A40" s="62" t="s">
        <v>2619</v>
      </c>
      <c r="B40" s="62" t="s">
        <v>2620</v>
      </c>
      <c r="C40" s="62" t="s">
        <v>1935</v>
      </c>
      <c r="D40" s="63">
        <v>44180</v>
      </c>
      <c r="E40" s="105">
        <v>2571189000</v>
      </c>
      <c r="F40" s="65">
        <v>86.870999999999995</v>
      </c>
      <c r="G40" s="65">
        <v>-144</v>
      </c>
      <c r="H40" s="65">
        <v>494</v>
      </c>
      <c r="I40" s="65" t="s">
        <v>2037</v>
      </c>
      <c r="J40" s="64">
        <v>2586170900</v>
      </c>
      <c r="K40" s="65">
        <v>87.376999999999995</v>
      </c>
      <c r="L40" s="97" t="str">
        <f t="shared" si="0"/>
        <v>-144/494</v>
      </c>
    </row>
    <row r="41" spans="1:12" ht="15.6" customHeight="1">
      <c r="A41" s="62" t="s">
        <v>2617</v>
      </c>
      <c r="B41" s="62" t="s">
        <v>2618</v>
      </c>
      <c r="C41" s="62" t="s">
        <v>2385</v>
      </c>
      <c r="D41" s="63">
        <v>44180</v>
      </c>
      <c r="E41" s="105">
        <v>3041360000</v>
      </c>
      <c r="F41" s="65">
        <v>86.045000000000002</v>
      </c>
      <c r="G41" s="65">
        <v>-310</v>
      </c>
      <c r="H41" s="65">
        <v>486</v>
      </c>
      <c r="I41" s="65" t="s">
        <v>1627</v>
      </c>
      <c r="J41" s="64">
        <v>3090760000</v>
      </c>
      <c r="K41" s="65">
        <v>87.442999999999998</v>
      </c>
      <c r="L41" s="97" t="str">
        <f t="shared" si="0"/>
        <v>-310/486</v>
      </c>
    </row>
    <row r="42" spans="1:12" ht="15.6" customHeight="1">
      <c r="A42" s="62" t="s">
        <v>4347</v>
      </c>
      <c r="B42" s="62" t="s">
        <v>4348</v>
      </c>
      <c r="C42" s="62" t="s">
        <v>1228</v>
      </c>
      <c r="D42" s="63">
        <v>44181</v>
      </c>
      <c r="E42" s="105">
        <v>1173284000</v>
      </c>
      <c r="F42" s="65">
        <v>88.1</v>
      </c>
      <c r="G42" s="65">
        <v>234</v>
      </c>
      <c r="H42" s="65">
        <v>518</v>
      </c>
      <c r="I42" s="65" t="s">
        <v>4349</v>
      </c>
      <c r="J42" s="64">
        <v>1161782000</v>
      </c>
      <c r="K42" s="65">
        <v>87.236000000000004</v>
      </c>
      <c r="L42" s="97" t="str">
        <f t="shared" si="0"/>
        <v>234/518</v>
      </c>
    </row>
    <row r="43" spans="1:12" ht="15.6" customHeight="1">
      <c r="A43" s="62" t="s">
        <v>2611</v>
      </c>
      <c r="B43" s="62" t="s">
        <v>2612</v>
      </c>
      <c r="C43" s="62" t="s">
        <v>1235</v>
      </c>
      <c r="D43" s="63">
        <v>44181</v>
      </c>
      <c r="E43" s="105">
        <v>1365331000</v>
      </c>
      <c r="F43" s="65">
        <v>87.536000000000001</v>
      </c>
      <c r="G43" s="65">
        <v>37</v>
      </c>
      <c r="H43" s="65">
        <v>518</v>
      </c>
      <c r="I43" s="65" t="s">
        <v>1972</v>
      </c>
      <c r="J43" s="64">
        <v>1363277700</v>
      </c>
      <c r="K43" s="65">
        <v>87.405000000000001</v>
      </c>
      <c r="L43" s="97" t="str">
        <f t="shared" si="0"/>
        <v>37/518</v>
      </c>
    </row>
    <row r="44" spans="1:12" ht="15.6" customHeight="1">
      <c r="A44" s="62" t="s">
        <v>2609</v>
      </c>
      <c r="B44" s="62" t="s">
        <v>2610</v>
      </c>
      <c r="C44" s="62" t="s">
        <v>2576</v>
      </c>
      <c r="D44" s="63">
        <v>44181</v>
      </c>
      <c r="E44" s="105">
        <v>15052144000</v>
      </c>
      <c r="F44" s="65">
        <v>82.558999999999997</v>
      </c>
      <c r="G44" s="65">
        <v>45</v>
      </c>
      <c r="H44" s="65">
        <v>418</v>
      </c>
      <c r="I44" s="65" t="s">
        <v>1325</v>
      </c>
      <c r="J44" s="64">
        <v>14994176000</v>
      </c>
      <c r="K44" s="65">
        <v>82.241</v>
      </c>
      <c r="L44" s="97" t="str">
        <f t="shared" si="0"/>
        <v>45/418</v>
      </c>
    </row>
    <row r="45" spans="1:12" ht="15.6" customHeight="1">
      <c r="A45" s="62" t="s">
        <v>2605</v>
      </c>
      <c r="B45" s="62" t="s">
        <v>2606</v>
      </c>
      <c r="C45" s="62" t="s">
        <v>1608</v>
      </c>
      <c r="D45" s="63">
        <v>44182</v>
      </c>
      <c r="E45" s="105">
        <v>1405719000</v>
      </c>
      <c r="F45" s="65">
        <v>86.944000000000003</v>
      </c>
      <c r="G45" s="65">
        <v>-66</v>
      </c>
      <c r="H45" s="65">
        <v>344</v>
      </c>
      <c r="I45" s="65" t="s">
        <v>1972</v>
      </c>
      <c r="J45" s="64">
        <v>1413039000</v>
      </c>
      <c r="K45" s="65">
        <v>87.397000000000006</v>
      </c>
      <c r="L45" s="97" t="str">
        <f t="shared" si="0"/>
        <v>-66/344</v>
      </c>
    </row>
    <row r="46" spans="1:12" ht="15.6" customHeight="1">
      <c r="A46" s="62" t="s">
        <v>2607</v>
      </c>
      <c r="B46" s="62" t="s">
        <v>2608</v>
      </c>
      <c r="C46" s="62" t="s">
        <v>1917</v>
      </c>
      <c r="D46" s="63">
        <v>44182</v>
      </c>
      <c r="E46" s="105">
        <v>847972700</v>
      </c>
      <c r="F46" s="65">
        <v>88.24</v>
      </c>
      <c r="G46" s="65">
        <v>-24</v>
      </c>
      <c r="H46" s="65">
        <v>163</v>
      </c>
      <c r="I46" s="65" t="s">
        <v>1252</v>
      </c>
      <c r="J46" s="64">
        <v>850198300</v>
      </c>
      <c r="K46" s="65">
        <v>88.471000000000004</v>
      </c>
      <c r="L46" s="97" t="str">
        <f t="shared" si="0"/>
        <v>-24/163</v>
      </c>
    </row>
    <row r="47" spans="1:12" ht="15.6" customHeight="1">
      <c r="A47" s="62" t="s">
        <v>4344</v>
      </c>
      <c r="B47" s="62" t="s">
        <v>4345</v>
      </c>
      <c r="C47" s="62" t="s">
        <v>2199</v>
      </c>
      <c r="D47" s="63">
        <v>44182</v>
      </c>
      <c r="E47" s="105">
        <v>9079264000</v>
      </c>
      <c r="F47" s="65">
        <v>81.403000000000006</v>
      </c>
      <c r="G47" s="65" t="s">
        <v>2577</v>
      </c>
      <c r="H47" s="65">
        <v>424</v>
      </c>
      <c r="I47" s="65" t="s">
        <v>4346</v>
      </c>
      <c r="J47" s="64">
        <v>9164356000</v>
      </c>
      <c r="K47" s="65">
        <v>82.165999999999997</v>
      </c>
      <c r="L47" s="97" t="str">
        <f t="shared" si="0"/>
        <v>적격점수미달/424</v>
      </c>
    </row>
    <row r="48" spans="1:12" ht="15.6" customHeight="1">
      <c r="A48" s="62" t="s">
        <v>2603</v>
      </c>
      <c r="B48" s="62" t="s">
        <v>2604</v>
      </c>
      <c r="C48" s="62" t="s">
        <v>1652</v>
      </c>
      <c r="D48" s="63">
        <v>44182</v>
      </c>
      <c r="E48" s="105">
        <v>1170585000</v>
      </c>
      <c r="F48" s="65">
        <v>88.057000000000002</v>
      </c>
      <c r="G48" s="65">
        <v>114</v>
      </c>
      <c r="H48" s="65">
        <v>338</v>
      </c>
      <c r="I48" s="65" t="s">
        <v>2064</v>
      </c>
      <c r="J48" s="64">
        <v>1162103140</v>
      </c>
      <c r="K48" s="65">
        <v>87.418999999999997</v>
      </c>
      <c r="L48" s="97" t="str">
        <f t="shared" si="0"/>
        <v>114/338</v>
      </c>
    </row>
    <row r="49" spans="1:12" ht="15.6" customHeight="1">
      <c r="A49" s="62" t="s">
        <v>4338</v>
      </c>
      <c r="B49" s="62" t="s">
        <v>4339</v>
      </c>
      <c r="C49" s="62" t="s">
        <v>1652</v>
      </c>
      <c r="D49" s="63">
        <v>44183</v>
      </c>
      <c r="E49" s="105">
        <v>4775707000</v>
      </c>
      <c r="F49" s="65">
        <v>87.09</v>
      </c>
      <c r="G49" s="65">
        <v>-30</v>
      </c>
      <c r="H49" s="65">
        <v>210</v>
      </c>
      <c r="I49" s="65" t="s">
        <v>4340</v>
      </c>
      <c r="J49" s="64">
        <v>4791931900</v>
      </c>
      <c r="K49" s="65">
        <v>87.385999999999996</v>
      </c>
      <c r="L49" s="97" t="str">
        <f t="shared" si="0"/>
        <v>-30/210</v>
      </c>
    </row>
    <row r="50" spans="1:12" ht="15.6" customHeight="1">
      <c r="A50" s="62" t="s">
        <v>4341</v>
      </c>
      <c r="B50" s="62" t="s">
        <v>4342</v>
      </c>
      <c r="C50" s="62" t="s">
        <v>2253</v>
      </c>
      <c r="D50" s="63">
        <v>44183</v>
      </c>
      <c r="E50" s="105">
        <v>1418649000</v>
      </c>
      <c r="F50" s="65">
        <v>88.072000000000003</v>
      </c>
      <c r="G50" s="65">
        <v>101</v>
      </c>
      <c r="H50" s="65">
        <v>354</v>
      </c>
      <c r="I50" s="65" t="s">
        <v>4343</v>
      </c>
      <c r="J50" s="64">
        <v>1408766900</v>
      </c>
      <c r="K50" s="65">
        <v>87.459000000000003</v>
      </c>
      <c r="L50" s="97" t="str">
        <f t="shared" si="0"/>
        <v>101/354</v>
      </c>
    </row>
    <row r="51" spans="1:12" ht="15.6" customHeight="1">
      <c r="A51" s="62" t="s">
        <v>4334</v>
      </c>
      <c r="B51" s="62" t="s">
        <v>4335</v>
      </c>
      <c r="C51" s="62" t="s">
        <v>4336</v>
      </c>
      <c r="D51" s="63">
        <v>44186</v>
      </c>
      <c r="E51" s="105">
        <v>3721969000</v>
      </c>
      <c r="F51" s="65">
        <v>88.012</v>
      </c>
      <c r="G51" s="65">
        <v>217</v>
      </c>
      <c r="H51" s="65">
        <v>488</v>
      </c>
      <c r="I51" s="65" t="s">
        <v>4337</v>
      </c>
      <c r="J51" s="64">
        <v>3691240000</v>
      </c>
      <c r="K51" s="65">
        <v>87.284999999999997</v>
      </c>
      <c r="L51" s="97" t="str">
        <f t="shared" si="0"/>
        <v>217/488</v>
      </c>
    </row>
    <row r="52" spans="1:12" ht="15.6" customHeight="1">
      <c r="A52" s="62" t="s">
        <v>2601</v>
      </c>
      <c r="B52" s="62" t="s">
        <v>2602</v>
      </c>
      <c r="C52" s="62" t="s">
        <v>1652</v>
      </c>
      <c r="D52" s="63">
        <v>44187</v>
      </c>
      <c r="E52" s="105">
        <v>1458328000</v>
      </c>
      <c r="F52" s="65">
        <v>89.082999999999998</v>
      </c>
      <c r="G52" s="65">
        <v>166</v>
      </c>
      <c r="H52" s="65">
        <v>216</v>
      </c>
      <c r="I52" s="65" t="s">
        <v>1295</v>
      </c>
      <c r="J52" s="64">
        <v>1431285000</v>
      </c>
      <c r="K52" s="65">
        <v>87.430999999999997</v>
      </c>
      <c r="L52" s="97" t="str">
        <f t="shared" si="0"/>
        <v>166/216</v>
      </c>
    </row>
    <row r="53" spans="1:12" ht="15.6" customHeight="1">
      <c r="A53" s="62" t="s">
        <v>2599</v>
      </c>
      <c r="B53" s="62" t="s">
        <v>2600</v>
      </c>
      <c r="C53" s="62" t="s">
        <v>1602</v>
      </c>
      <c r="D53" s="63">
        <v>44188</v>
      </c>
      <c r="E53" s="105">
        <v>1559084000</v>
      </c>
      <c r="F53" s="65">
        <v>87.278000000000006</v>
      </c>
      <c r="G53" s="65">
        <v>-30</v>
      </c>
      <c r="H53" s="65">
        <v>523</v>
      </c>
      <c r="I53" s="65" t="s">
        <v>1560</v>
      </c>
      <c r="J53" s="64">
        <v>1561634487</v>
      </c>
      <c r="K53" s="65">
        <v>87.421000000000006</v>
      </c>
      <c r="L53" s="97" t="str">
        <f t="shared" si="0"/>
        <v>-30/523</v>
      </c>
    </row>
    <row r="54" spans="1:12" ht="15.6" customHeight="1">
      <c r="A54" s="62" t="s">
        <v>4331</v>
      </c>
      <c r="B54" s="62" t="s">
        <v>4332</v>
      </c>
      <c r="C54" s="62" t="s">
        <v>1652</v>
      </c>
      <c r="D54" s="63">
        <v>44189</v>
      </c>
      <c r="E54" s="105">
        <v>1321959000</v>
      </c>
      <c r="F54" s="65">
        <v>87.924999999999997</v>
      </c>
      <c r="G54" s="65">
        <v>62</v>
      </c>
      <c r="H54" s="65">
        <v>342</v>
      </c>
      <c r="I54" s="65" t="s">
        <v>4333</v>
      </c>
      <c r="J54" s="64">
        <v>1314507000</v>
      </c>
      <c r="K54" s="65">
        <v>87.429000000000002</v>
      </c>
      <c r="L54" s="97" t="str">
        <f t="shared" si="0"/>
        <v>62/342</v>
      </c>
    </row>
    <row r="55" spans="1:12" ht="15.6" customHeight="1">
      <c r="A55" s="62" t="s">
        <v>4327</v>
      </c>
      <c r="B55" s="62" t="s">
        <v>4328</v>
      </c>
      <c r="C55" s="62" t="s">
        <v>4329</v>
      </c>
      <c r="D55" s="63">
        <v>44203</v>
      </c>
      <c r="E55" s="105">
        <v>8710250000</v>
      </c>
      <c r="F55" s="65">
        <v>86.42</v>
      </c>
      <c r="G55" s="65" t="s">
        <v>2577</v>
      </c>
      <c r="H55" s="65">
        <v>1096</v>
      </c>
      <c r="I55" s="65" t="s">
        <v>4330</v>
      </c>
      <c r="J55" s="64">
        <v>8748689000</v>
      </c>
      <c r="K55" s="65">
        <v>86.802000000000007</v>
      </c>
      <c r="L55" s="97" t="str">
        <f t="shared" si="0"/>
        <v>적격점수미달/1096</v>
      </c>
    </row>
    <row r="56" spans="1:12" ht="15.6" customHeight="1">
      <c r="A56" s="62" t="s">
        <v>4324</v>
      </c>
      <c r="B56" s="62" t="s">
        <v>4325</v>
      </c>
      <c r="C56" s="62" t="s">
        <v>1815</v>
      </c>
      <c r="D56" s="63">
        <v>44204</v>
      </c>
      <c r="E56" s="105">
        <v>3120783000</v>
      </c>
      <c r="F56" s="65">
        <v>87.472999999999999</v>
      </c>
      <c r="G56" s="65">
        <v>19</v>
      </c>
      <c r="H56" s="65">
        <v>474</v>
      </c>
      <c r="I56" s="65" t="s">
        <v>4326</v>
      </c>
      <c r="J56" s="64">
        <v>3118120000</v>
      </c>
      <c r="K56" s="65">
        <v>87.397999999999996</v>
      </c>
      <c r="L56" s="97" t="str">
        <f t="shared" si="0"/>
        <v>19/474</v>
      </c>
    </row>
    <row r="57" spans="1:12" ht="15.6" customHeight="1">
      <c r="A57" s="62" t="s">
        <v>2596</v>
      </c>
      <c r="B57" s="62" t="s">
        <v>2597</v>
      </c>
      <c r="C57" s="62" t="s">
        <v>2598</v>
      </c>
      <c r="D57" s="63">
        <v>44210</v>
      </c>
      <c r="E57" s="105">
        <v>1858627000</v>
      </c>
      <c r="F57" s="65">
        <v>87.331999999999994</v>
      </c>
      <c r="G57" s="65">
        <v>-61</v>
      </c>
      <c r="H57" s="65">
        <v>440</v>
      </c>
      <c r="I57" s="65" t="s">
        <v>1726</v>
      </c>
      <c r="J57" s="64">
        <v>1862442570</v>
      </c>
      <c r="K57" s="65">
        <v>87.512</v>
      </c>
      <c r="L57" s="97" t="str">
        <f t="shared" si="0"/>
        <v>-61/440</v>
      </c>
    </row>
    <row r="58" spans="1:12" ht="15.6" customHeight="1">
      <c r="A58" s="62" t="s">
        <v>4320</v>
      </c>
      <c r="B58" s="62" t="s">
        <v>4321</v>
      </c>
      <c r="C58" s="62" t="s">
        <v>4322</v>
      </c>
      <c r="D58" s="63">
        <v>44215</v>
      </c>
      <c r="E58" s="105">
        <v>9139674662</v>
      </c>
      <c r="F58" s="65">
        <v>82.935000000000002</v>
      </c>
      <c r="G58" s="65">
        <v>737</v>
      </c>
      <c r="H58" s="65">
        <v>910</v>
      </c>
      <c r="I58" s="65" t="s">
        <v>4323</v>
      </c>
      <c r="J58" s="64">
        <v>9045700000</v>
      </c>
      <c r="K58" s="65">
        <v>82.081999999999994</v>
      </c>
      <c r="L58" s="97" t="str">
        <f t="shared" si="0"/>
        <v>737/910</v>
      </c>
    </row>
    <row r="59" spans="1:12" ht="15.6" customHeight="1">
      <c r="A59" s="62" t="s">
        <v>4317</v>
      </c>
      <c r="B59" s="62" t="s">
        <v>4318</v>
      </c>
      <c r="C59" s="62" t="s">
        <v>1460</v>
      </c>
      <c r="D59" s="63">
        <v>44215</v>
      </c>
      <c r="E59" s="105">
        <v>873085000</v>
      </c>
      <c r="F59" s="65">
        <v>88.215000000000003</v>
      </c>
      <c r="G59" s="65">
        <v>-57</v>
      </c>
      <c r="H59" s="65">
        <v>993</v>
      </c>
      <c r="I59" s="65" t="s">
        <v>4319</v>
      </c>
      <c r="J59" s="64">
        <v>874248762</v>
      </c>
      <c r="K59" s="65">
        <v>88.331999999999994</v>
      </c>
      <c r="L59" s="97" t="str">
        <f t="shared" si="0"/>
        <v>-57/993</v>
      </c>
    </row>
    <row r="60" spans="1:12" ht="15.6" customHeight="1">
      <c r="A60" s="62" t="s">
        <v>4314</v>
      </c>
      <c r="B60" s="62" t="s">
        <v>4315</v>
      </c>
      <c r="C60" s="62" t="s">
        <v>1237</v>
      </c>
      <c r="D60" s="63">
        <v>44221</v>
      </c>
      <c r="E60" s="105">
        <v>4340399000</v>
      </c>
      <c r="F60" s="65">
        <v>86.763999999999996</v>
      </c>
      <c r="G60" s="65">
        <v>-162</v>
      </c>
      <c r="H60" s="65">
        <v>473</v>
      </c>
      <c r="I60" s="65" t="s">
        <v>4316</v>
      </c>
      <c r="J60" s="64">
        <v>4373548000</v>
      </c>
      <c r="K60" s="65">
        <v>87.427000000000007</v>
      </c>
      <c r="L60" s="97" t="str">
        <f t="shared" si="0"/>
        <v>-162/473</v>
      </c>
    </row>
    <row r="61" spans="1:12" ht="15.6" customHeight="1">
      <c r="A61" s="62" t="s">
        <v>4310</v>
      </c>
      <c r="B61" s="62" t="s">
        <v>4311</v>
      </c>
      <c r="C61" s="62" t="s">
        <v>4312</v>
      </c>
      <c r="D61" s="63">
        <v>44225</v>
      </c>
      <c r="E61" s="105">
        <v>8094929000</v>
      </c>
      <c r="F61" s="65">
        <v>87.254000000000005</v>
      </c>
      <c r="G61" s="65">
        <v>182</v>
      </c>
      <c r="H61" s="65">
        <v>1129</v>
      </c>
      <c r="I61" s="65" t="s">
        <v>4313</v>
      </c>
      <c r="J61" s="64">
        <v>8049230000</v>
      </c>
      <c r="K61" s="65">
        <v>86.760999999999996</v>
      </c>
      <c r="L61" s="97" t="str">
        <f t="shared" si="0"/>
        <v>182/1129</v>
      </c>
    </row>
    <row r="62" spans="1:12" ht="15.6" customHeight="1">
      <c r="A62" s="62" t="s">
        <v>2594</v>
      </c>
      <c r="B62" s="62" t="s">
        <v>2595</v>
      </c>
      <c r="C62" s="62" t="s">
        <v>1447</v>
      </c>
      <c r="D62" s="63">
        <v>44230</v>
      </c>
      <c r="E62" s="105">
        <v>7243749000</v>
      </c>
      <c r="F62" s="65">
        <v>86.783000000000001</v>
      </c>
      <c r="G62" s="65">
        <v>124</v>
      </c>
      <c r="H62" s="65">
        <v>288</v>
      </c>
      <c r="I62" s="65" t="s">
        <v>1703</v>
      </c>
      <c r="J62" s="64">
        <v>7196258000</v>
      </c>
      <c r="K62" s="65">
        <v>86.215000000000003</v>
      </c>
      <c r="L62" s="97" t="str">
        <f t="shared" si="0"/>
        <v>124/288</v>
      </c>
    </row>
    <row r="63" spans="1:12" ht="15.6" customHeight="1">
      <c r="A63" s="62" t="s">
        <v>2592</v>
      </c>
      <c r="B63" s="62" t="s">
        <v>2593</v>
      </c>
      <c r="C63" s="62" t="s">
        <v>1626</v>
      </c>
      <c r="D63" s="63">
        <v>44242</v>
      </c>
      <c r="E63" s="105">
        <v>10881653000</v>
      </c>
      <c r="F63" s="65">
        <v>82.406999999999996</v>
      </c>
      <c r="G63" s="65">
        <v>61</v>
      </c>
      <c r="H63" s="65">
        <v>428</v>
      </c>
      <c r="I63" s="65" t="s">
        <v>1651</v>
      </c>
      <c r="J63" s="64">
        <v>10861798273</v>
      </c>
      <c r="K63" s="65">
        <v>82.256</v>
      </c>
      <c r="L63" s="97" t="str">
        <f t="shared" si="0"/>
        <v>61/428</v>
      </c>
    </row>
    <row r="64" spans="1:12" ht="15.6" customHeight="1">
      <c r="A64" s="62" t="s">
        <v>4307</v>
      </c>
      <c r="B64" s="62" t="s">
        <v>4308</v>
      </c>
      <c r="C64" s="62" t="s">
        <v>2053</v>
      </c>
      <c r="D64" s="63">
        <v>44242</v>
      </c>
      <c r="E64" s="105">
        <v>1715987000</v>
      </c>
      <c r="F64" s="65">
        <v>86.846999999999994</v>
      </c>
      <c r="G64" s="65">
        <v>-20</v>
      </c>
      <c r="H64" s="65">
        <v>447</v>
      </c>
      <c r="I64" s="65" t="s">
        <v>4309</v>
      </c>
      <c r="J64" s="64">
        <v>1793521000</v>
      </c>
      <c r="K64" s="65">
        <v>90.771000000000001</v>
      </c>
      <c r="L64" s="97" t="str">
        <f t="shared" si="0"/>
        <v>-20/447</v>
      </c>
    </row>
    <row r="65" spans="1:12" ht="15.6" customHeight="1">
      <c r="A65" s="62" t="s">
        <v>4303</v>
      </c>
      <c r="B65" s="62" t="s">
        <v>4304</v>
      </c>
      <c r="C65" s="62" t="s">
        <v>4305</v>
      </c>
      <c r="D65" s="63">
        <v>44244</v>
      </c>
      <c r="E65" s="105">
        <v>8996995000</v>
      </c>
      <c r="F65" s="65">
        <v>82.367000000000004</v>
      </c>
      <c r="G65" s="65">
        <v>737</v>
      </c>
      <c r="H65" s="65">
        <v>942</v>
      </c>
      <c r="I65" s="65" t="s">
        <v>4306</v>
      </c>
      <c r="J65" s="64">
        <v>8881060021</v>
      </c>
      <c r="K65" s="65">
        <v>81.305000000000007</v>
      </c>
      <c r="L65" s="97" t="str">
        <f t="shared" si="0"/>
        <v>737/942</v>
      </c>
    </row>
    <row r="66" spans="1:12" ht="15.6" customHeight="1">
      <c r="A66" s="62" t="s">
        <v>2590</v>
      </c>
      <c r="B66" s="62" t="s">
        <v>2591</v>
      </c>
      <c r="C66" s="62" t="s">
        <v>1404</v>
      </c>
      <c r="D66" s="63">
        <v>44251</v>
      </c>
      <c r="E66" s="105">
        <v>1329630000</v>
      </c>
      <c r="F66" s="65">
        <v>87.734999999999999</v>
      </c>
      <c r="G66" s="65">
        <v>80</v>
      </c>
      <c r="H66" s="65">
        <v>486</v>
      </c>
      <c r="I66" s="65" t="s">
        <v>1987</v>
      </c>
      <c r="J66" s="64">
        <v>1324226900</v>
      </c>
      <c r="K66" s="65">
        <v>87.379000000000005</v>
      </c>
      <c r="L66" s="97" t="str">
        <f t="shared" ref="L66:L129" si="1">_xlfn.CONCAT(G66,"/",H66)</f>
        <v>80/486</v>
      </c>
    </row>
    <row r="67" spans="1:12" ht="15.6" customHeight="1">
      <c r="A67" s="62" t="s">
        <v>4299</v>
      </c>
      <c r="B67" s="62" t="s">
        <v>4300</v>
      </c>
      <c r="C67" s="62" t="s">
        <v>4301</v>
      </c>
      <c r="D67" s="63">
        <v>44284</v>
      </c>
      <c r="E67" s="105">
        <v>1538451000</v>
      </c>
      <c r="F67" s="65">
        <v>86.382000000000005</v>
      </c>
      <c r="G67" s="65">
        <v>-286</v>
      </c>
      <c r="H67" s="65">
        <v>473</v>
      </c>
      <c r="I67" s="65" t="s">
        <v>4302</v>
      </c>
      <c r="J67" s="64">
        <v>1556266230</v>
      </c>
      <c r="K67" s="65">
        <v>87.382000000000005</v>
      </c>
      <c r="L67" s="97" t="str">
        <f t="shared" si="1"/>
        <v>-286/473</v>
      </c>
    </row>
    <row r="68" spans="1:12" ht="15.6" customHeight="1">
      <c r="A68" s="62" t="s">
        <v>2588</v>
      </c>
      <c r="B68" s="62" t="s">
        <v>2589</v>
      </c>
      <c r="C68" s="62" t="s">
        <v>1435</v>
      </c>
      <c r="D68" s="63">
        <v>44286</v>
      </c>
      <c r="E68" s="105">
        <v>715541900</v>
      </c>
      <c r="F68" s="65">
        <v>87.466999999999999</v>
      </c>
      <c r="G68" s="65">
        <v>-357</v>
      </c>
      <c r="H68" s="65">
        <v>490</v>
      </c>
      <c r="I68" s="65" t="s">
        <v>1944</v>
      </c>
      <c r="J68" s="64">
        <v>724249900</v>
      </c>
      <c r="K68" s="65">
        <v>88.531999999999996</v>
      </c>
      <c r="L68" s="97" t="str">
        <f t="shared" si="1"/>
        <v>-357/490</v>
      </c>
    </row>
    <row r="69" spans="1:12" ht="15.6" customHeight="1">
      <c r="A69" s="62" t="s">
        <v>2586</v>
      </c>
      <c r="B69" s="62" t="s">
        <v>2587</v>
      </c>
      <c r="C69" s="62" t="s">
        <v>1224</v>
      </c>
      <c r="D69" s="63">
        <v>44287</v>
      </c>
      <c r="E69" s="105">
        <v>2208517000</v>
      </c>
      <c r="F69" s="65">
        <v>88.838999999999999</v>
      </c>
      <c r="G69" s="65">
        <v>343</v>
      </c>
      <c r="H69" s="65">
        <v>489</v>
      </c>
      <c r="I69" s="65" t="s">
        <v>2505</v>
      </c>
      <c r="J69" s="64">
        <v>2174961000</v>
      </c>
      <c r="K69" s="65">
        <v>87.489000000000004</v>
      </c>
      <c r="L69" s="97" t="str">
        <f t="shared" si="1"/>
        <v>343/489</v>
      </c>
    </row>
    <row r="70" spans="1:12" ht="15.6" customHeight="1">
      <c r="A70" s="62" t="s">
        <v>4296</v>
      </c>
      <c r="B70" s="62" t="s">
        <v>4297</v>
      </c>
      <c r="C70" s="62" t="s">
        <v>2199</v>
      </c>
      <c r="D70" s="63">
        <v>44293</v>
      </c>
      <c r="E70" s="105">
        <v>2530098000</v>
      </c>
      <c r="F70" s="65">
        <v>87.168000000000006</v>
      </c>
      <c r="G70" s="65">
        <v>-42</v>
      </c>
      <c r="H70" s="65">
        <v>503</v>
      </c>
      <c r="I70" s="65" t="s">
        <v>4298</v>
      </c>
      <c r="J70" s="64">
        <v>2535171310</v>
      </c>
      <c r="K70" s="65">
        <v>87.343000000000004</v>
      </c>
      <c r="L70" s="97" t="str">
        <f t="shared" si="1"/>
        <v>-42/503</v>
      </c>
    </row>
    <row r="71" spans="1:12" ht="15.6" customHeight="1">
      <c r="A71" s="62" t="s">
        <v>2582</v>
      </c>
      <c r="B71" s="62" t="s">
        <v>2583</v>
      </c>
      <c r="C71" s="62" t="s">
        <v>2584</v>
      </c>
      <c r="D71" s="63">
        <v>44293</v>
      </c>
      <c r="E71" s="105">
        <v>2713147000</v>
      </c>
      <c r="F71" s="65">
        <v>90.254000000000005</v>
      </c>
      <c r="G71" s="65" t="s">
        <v>2585</v>
      </c>
      <c r="H71" s="65">
        <v>481</v>
      </c>
      <c r="I71" s="65" t="s">
        <v>1757</v>
      </c>
      <c r="J71" s="64">
        <v>2724795369</v>
      </c>
      <c r="K71" s="65">
        <v>90.641000000000005</v>
      </c>
      <c r="L71" s="97" t="str">
        <f t="shared" si="1"/>
        <v>순공사원가98%미만/481</v>
      </c>
    </row>
    <row r="72" spans="1:12" ht="15.6" customHeight="1">
      <c r="A72" s="62" t="s">
        <v>4293</v>
      </c>
      <c r="B72" s="62" t="s">
        <v>4294</v>
      </c>
      <c r="C72" s="62" t="s">
        <v>2576</v>
      </c>
      <c r="D72" s="63">
        <v>44295</v>
      </c>
      <c r="E72" s="105">
        <v>6678468000</v>
      </c>
      <c r="F72" s="65">
        <v>87.414000000000001</v>
      </c>
      <c r="G72" s="65">
        <v>39</v>
      </c>
      <c r="H72" s="65">
        <v>117</v>
      </c>
      <c r="I72" s="65" t="s">
        <v>4295</v>
      </c>
      <c r="J72" s="64">
        <v>6624720000</v>
      </c>
      <c r="K72" s="65">
        <v>86.71</v>
      </c>
      <c r="L72" s="97" t="str">
        <f t="shared" si="1"/>
        <v>39/117</v>
      </c>
    </row>
    <row r="73" spans="1:12" ht="15.6" customHeight="1">
      <c r="A73" s="62" t="s">
        <v>4289</v>
      </c>
      <c r="B73" s="62" t="s">
        <v>4290</v>
      </c>
      <c r="C73" s="62" t="s">
        <v>4291</v>
      </c>
      <c r="D73" s="63">
        <v>44299</v>
      </c>
      <c r="E73" s="105">
        <v>561645700</v>
      </c>
      <c r="F73" s="65">
        <v>87.299000000000007</v>
      </c>
      <c r="G73" s="65">
        <v>-427</v>
      </c>
      <c r="H73" s="65">
        <v>628</v>
      </c>
      <c r="I73" s="65" t="s">
        <v>4292</v>
      </c>
      <c r="J73" s="64">
        <v>569610995</v>
      </c>
      <c r="K73" s="65">
        <v>88.537000000000006</v>
      </c>
      <c r="L73" s="97" t="str">
        <f t="shared" si="1"/>
        <v>-427/628</v>
      </c>
    </row>
    <row r="74" spans="1:12" ht="15.6" customHeight="1">
      <c r="A74" s="62" t="s">
        <v>2580</v>
      </c>
      <c r="B74" s="62" t="s">
        <v>2581</v>
      </c>
      <c r="C74" s="62" t="s">
        <v>1474</v>
      </c>
      <c r="D74" s="63">
        <v>44300</v>
      </c>
      <c r="E74" s="105">
        <v>895860300</v>
      </c>
      <c r="F74" s="65">
        <v>90.644999999999996</v>
      </c>
      <c r="G74" s="65">
        <v>456</v>
      </c>
      <c r="H74" s="65">
        <v>555</v>
      </c>
      <c r="I74" s="65" t="s">
        <v>2488</v>
      </c>
      <c r="J74" s="64">
        <v>873816270</v>
      </c>
      <c r="K74" s="65">
        <v>88.415000000000006</v>
      </c>
      <c r="L74" s="97" t="str">
        <f t="shared" si="1"/>
        <v>456/555</v>
      </c>
    </row>
    <row r="75" spans="1:12" ht="15.6" customHeight="1">
      <c r="A75" s="62" t="s">
        <v>2578</v>
      </c>
      <c r="B75" s="62" t="s">
        <v>2579</v>
      </c>
      <c r="C75" s="62" t="s">
        <v>2576</v>
      </c>
      <c r="D75" s="63">
        <v>44301</v>
      </c>
      <c r="E75" s="105">
        <v>11363310000</v>
      </c>
      <c r="F75" s="65">
        <v>81.168000000000006</v>
      </c>
      <c r="G75" s="65" t="s">
        <v>2577</v>
      </c>
      <c r="H75" s="65">
        <v>247</v>
      </c>
      <c r="I75" s="65" t="s">
        <v>1325</v>
      </c>
      <c r="J75" s="64">
        <v>11530878000</v>
      </c>
      <c r="K75" s="65">
        <v>82.364999999999995</v>
      </c>
      <c r="L75" s="97" t="str">
        <f t="shared" si="1"/>
        <v>적격점수미달/247</v>
      </c>
    </row>
    <row r="76" spans="1:12" ht="15.6" customHeight="1">
      <c r="A76" s="62" t="s">
        <v>2574</v>
      </c>
      <c r="B76" s="62" t="s">
        <v>2575</v>
      </c>
      <c r="C76" s="62" t="s">
        <v>2576</v>
      </c>
      <c r="D76" s="63">
        <v>44302</v>
      </c>
      <c r="E76" s="105">
        <v>12461928000</v>
      </c>
      <c r="F76" s="65">
        <v>80.965999999999994</v>
      </c>
      <c r="G76" s="65" t="s">
        <v>2577</v>
      </c>
      <c r="H76" s="65">
        <v>240</v>
      </c>
      <c r="I76" s="65" t="s">
        <v>1248</v>
      </c>
      <c r="J76" s="64">
        <v>12697808310</v>
      </c>
      <c r="K76" s="65">
        <v>82.498999999999995</v>
      </c>
      <c r="L76" s="97" t="str">
        <f t="shared" si="1"/>
        <v>적격점수미달/240</v>
      </c>
    </row>
    <row r="77" spans="1:12" ht="15.6" customHeight="1">
      <c r="A77" s="62" t="s">
        <v>4286</v>
      </c>
      <c r="B77" s="62" t="s">
        <v>4287</v>
      </c>
      <c r="C77" s="62" t="s">
        <v>1602</v>
      </c>
      <c r="D77" s="63">
        <v>44305</v>
      </c>
      <c r="E77" s="105">
        <v>562988500</v>
      </c>
      <c r="F77" s="65">
        <v>87.655000000000001</v>
      </c>
      <c r="G77" s="65">
        <v>-176</v>
      </c>
      <c r="H77" s="65">
        <v>544</v>
      </c>
      <c r="I77" s="65" t="s">
        <v>4288</v>
      </c>
      <c r="J77" s="64">
        <v>566787000</v>
      </c>
      <c r="K77" s="65">
        <v>88.245999999999995</v>
      </c>
      <c r="L77" s="97" t="str">
        <f t="shared" si="1"/>
        <v>-176/544</v>
      </c>
    </row>
    <row r="78" spans="1:12" ht="15.6" customHeight="1">
      <c r="A78" s="62" t="s">
        <v>4283</v>
      </c>
      <c r="B78" s="62" t="s">
        <v>4284</v>
      </c>
      <c r="C78" s="62" t="s">
        <v>1624</v>
      </c>
      <c r="D78" s="63">
        <v>44305</v>
      </c>
      <c r="E78" s="105">
        <v>3594892000</v>
      </c>
      <c r="F78" s="65">
        <v>87.971000000000004</v>
      </c>
      <c r="G78" s="65">
        <v>128</v>
      </c>
      <c r="H78" s="65">
        <v>508</v>
      </c>
      <c r="I78" s="65" t="s">
        <v>4285</v>
      </c>
      <c r="J78" s="64">
        <v>3574495180</v>
      </c>
      <c r="K78" s="65">
        <v>87.471000000000004</v>
      </c>
      <c r="L78" s="97" t="str">
        <f t="shared" si="1"/>
        <v>128/508</v>
      </c>
    </row>
    <row r="79" spans="1:12" ht="15.6" customHeight="1">
      <c r="A79" s="62" t="s">
        <v>2572</v>
      </c>
      <c r="B79" s="62" t="s">
        <v>2573</v>
      </c>
      <c r="C79" s="62" t="s">
        <v>1480</v>
      </c>
      <c r="D79" s="63">
        <v>44307</v>
      </c>
      <c r="E79" s="105">
        <v>994319500</v>
      </c>
      <c r="F79" s="65">
        <v>87.775000000000006</v>
      </c>
      <c r="G79" s="65">
        <v>105</v>
      </c>
      <c r="H79" s="65">
        <v>494</v>
      </c>
      <c r="I79" s="65" t="s">
        <v>2328</v>
      </c>
      <c r="J79" s="64">
        <v>989638400</v>
      </c>
      <c r="K79" s="65">
        <v>87.361000000000004</v>
      </c>
      <c r="L79" s="97" t="str">
        <f t="shared" si="1"/>
        <v>105/494</v>
      </c>
    </row>
    <row r="80" spans="1:12" ht="15.6" customHeight="1">
      <c r="A80" s="62" t="s">
        <v>4280</v>
      </c>
      <c r="B80" s="62" t="s">
        <v>4281</v>
      </c>
      <c r="C80" s="62" t="s">
        <v>1247</v>
      </c>
      <c r="D80" s="63">
        <v>44313</v>
      </c>
      <c r="E80" s="105">
        <v>888136900</v>
      </c>
      <c r="F80" s="65">
        <v>87.44</v>
      </c>
      <c r="G80" s="65">
        <v>-299</v>
      </c>
      <c r="H80" s="65">
        <v>569</v>
      </c>
      <c r="I80" s="65" t="s">
        <v>4282</v>
      </c>
      <c r="J80" s="64">
        <v>897397200</v>
      </c>
      <c r="K80" s="65">
        <v>88.352000000000004</v>
      </c>
      <c r="L80" s="97" t="str">
        <f t="shared" si="1"/>
        <v>-299/569</v>
      </c>
    </row>
    <row r="81" spans="1:12" ht="15.6" customHeight="1">
      <c r="A81" s="62" t="s">
        <v>4277</v>
      </c>
      <c r="B81" s="62" t="s">
        <v>4278</v>
      </c>
      <c r="C81" s="62" t="s">
        <v>2431</v>
      </c>
      <c r="D81" s="63">
        <v>44315</v>
      </c>
      <c r="E81" s="105">
        <v>5876181000</v>
      </c>
      <c r="F81" s="65">
        <v>87.248999999999995</v>
      </c>
      <c r="G81" s="65">
        <v>75</v>
      </c>
      <c r="H81" s="65">
        <v>299</v>
      </c>
      <c r="I81" s="65" t="s">
        <v>4279</v>
      </c>
      <c r="J81" s="64">
        <v>5839482400</v>
      </c>
      <c r="K81" s="65">
        <v>86.703999999999994</v>
      </c>
      <c r="L81" s="97" t="str">
        <f t="shared" si="1"/>
        <v>75/299</v>
      </c>
    </row>
    <row r="82" spans="1:12" ht="15.6" customHeight="1">
      <c r="A82" s="62" t="s">
        <v>2570</v>
      </c>
      <c r="B82" s="62" t="s">
        <v>2571</v>
      </c>
      <c r="C82" s="62" t="s">
        <v>1938</v>
      </c>
      <c r="D82" s="63">
        <v>44323</v>
      </c>
      <c r="E82" s="105">
        <v>1477141000</v>
      </c>
      <c r="F82" s="65">
        <v>87.912999999999997</v>
      </c>
      <c r="G82" s="65">
        <v>218</v>
      </c>
      <c r="H82" s="66"/>
      <c r="I82" s="65" t="s">
        <v>1987</v>
      </c>
      <c r="J82" s="66"/>
      <c r="K82" s="66"/>
      <c r="L82" s="97" t="str">
        <f t="shared" si="1"/>
        <v>218/</v>
      </c>
    </row>
    <row r="83" spans="1:12" ht="15.6" customHeight="1">
      <c r="A83" s="62" t="s">
        <v>2568</v>
      </c>
      <c r="B83" s="62" t="s">
        <v>2569</v>
      </c>
      <c r="C83" s="62" t="s">
        <v>2284</v>
      </c>
      <c r="D83" s="63">
        <v>44323</v>
      </c>
      <c r="E83" s="105">
        <v>3071734000</v>
      </c>
      <c r="F83" s="65">
        <v>87.968000000000004</v>
      </c>
      <c r="G83" s="65">
        <v>159</v>
      </c>
      <c r="H83" s="65">
        <v>460</v>
      </c>
      <c r="I83" s="65" t="s">
        <v>1627</v>
      </c>
      <c r="J83" s="64">
        <v>3056243000</v>
      </c>
      <c r="K83" s="65">
        <v>87.525000000000006</v>
      </c>
      <c r="L83" s="97" t="str">
        <f t="shared" si="1"/>
        <v>159/460</v>
      </c>
    </row>
    <row r="84" spans="1:12" ht="15.6" customHeight="1">
      <c r="A84" s="62" t="s">
        <v>2565</v>
      </c>
      <c r="B84" s="62" t="s">
        <v>2566</v>
      </c>
      <c r="C84" s="62" t="s">
        <v>2567</v>
      </c>
      <c r="D84" s="63">
        <v>44326</v>
      </c>
      <c r="E84" s="105">
        <v>855747000</v>
      </c>
      <c r="F84" s="65">
        <v>87.766999999999996</v>
      </c>
      <c r="G84" s="65">
        <v>-164</v>
      </c>
      <c r="H84" s="65">
        <v>573</v>
      </c>
      <c r="I84" s="65" t="s">
        <v>1864</v>
      </c>
      <c r="J84" s="64">
        <v>861049680</v>
      </c>
      <c r="K84" s="65">
        <v>88.311000000000007</v>
      </c>
      <c r="L84" s="97" t="str">
        <f t="shared" si="1"/>
        <v>-164/573</v>
      </c>
    </row>
    <row r="85" spans="1:12" ht="15.6" customHeight="1">
      <c r="A85" s="62" t="s">
        <v>4274</v>
      </c>
      <c r="B85" s="62" t="s">
        <v>4275</v>
      </c>
      <c r="C85" s="62" t="s">
        <v>1581</v>
      </c>
      <c r="D85" s="63">
        <v>44326</v>
      </c>
      <c r="E85" s="105">
        <v>839153300</v>
      </c>
      <c r="F85" s="65">
        <v>87.899000000000001</v>
      </c>
      <c r="G85" s="65">
        <v>-274</v>
      </c>
      <c r="H85" s="65">
        <v>1099</v>
      </c>
      <c r="I85" s="65" t="s">
        <v>4276</v>
      </c>
      <c r="J85" s="64">
        <v>843021000</v>
      </c>
      <c r="K85" s="65">
        <v>88.304000000000002</v>
      </c>
      <c r="L85" s="97" t="str">
        <f t="shared" si="1"/>
        <v>-274/1099</v>
      </c>
    </row>
    <row r="86" spans="1:12" ht="15.6" customHeight="1">
      <c r="A86" s="62" t="s">
        <v>4271</v>
      </c>
      <c r="B86" s="62" t="s">
        <v>4272</v>
      </c>
      <c r="C86" s="62" t="s">
        <v>1476</v>
      </c>
      <c r="D86" s="63">
        <v>44327</v>
      </c>
      <c r="E86" s="105">
        <v>548056200</v>
      </c>
      <c r="F86" s="65">
        <v>88.825000000000003</v>
      </c>
      <c r="G86" s="65">
        <v>102</v>
      </c>
      <c r="H86" s="65">
        <v>559</v>
      </c>
      <c r="I86" s="65" t="s">
        <v>4273</v>
      </c>
      <c r="J86" s="64">
        <v>544263000</v>
      </c>
      <c r="K86" s="65">
        <v>88.21</v>
      </c>
      <c r="L86" s="97" t="str">
        <f t="shared" si="1"/>
        <v>102/559</v>
      </c>
    </row>
    <row r="87" spans="1:12" ht="15.6" customHeight="1">
      <c r="A87" s="62" t="s">
        <v>2562</v>
      </c>
      <c r="B87" s="62" t="s">
        <v>2563</v>
      </c>
      <c r="C87" s="62" t="s">
        <v>2564</v>
      </c>
      <c r="D87" s="63">
        <v>44328</v>
      </c>
      <c r="E87" s="105">
        <v>824749000</v>
      </c>
      <c r="F87" s="65">
        <v>89.313999999999993</v>
      </c>
      <c r="G87" s="65">
        <v>240</v>
      </c>
      <c r="H87" s="65">
        <v>472</v>
      </c>
      <c r="I87" s="65" t="s">
        <v>1551</v>
      </c>
      <c r="J87" s="64">
        <v>816154000</v>
      </c>
      <c r="K87" s="65">
        <v>88.382999999999996</v>
      </c>
      <c r="L87" s="97" t="str">
        <f t="shared" si="1"/>
        <v>240/472</v>
      </c>
    </row>
    <row r="88" spans="1:12" ht="15.6" customHeight="1">
      <c r="A88" s="62" t="s">
        <v>4268</v>
      </c>
      <c r="B88" s="62" t="s">
        <v>4269</v>
      </c>
      <c r="C88" s="62" t="s">
        <v>1566</v>
      </c>
      <c r="D88" s="63">
        <v>44334</v>
      </c>
      <c r="E88" s="105">
        <v>527983000</v>
      </c>
      <c r="F88" s="65">
        <v>88.9</v>
      </c>
      <c r="G88" s="65">
        <v>98</v>
      </c>
      <c r="H88" s="65">
        <v>459</v>
      </c>
      <c r="I88" s="65" t="s">
        <v>4270</v>
      </c>
      <c r="J88" s="64">
        <v>523783000</v>
      </c>
      <c r="K88" s="65">
        <v>88.192999999999998</v>
      </c>
      <c r="L88" s="97" t="str">
        <f t="shared" si="1"/>
        <v>98/459</v>
      </c>
    </row>
    <row r="89" spans="1:12" ht="15.6" customHeight="1">
      <c r="A89" s="62" t="s">
        <v>4265</v>
      </c>
      <c r="B89" s="62" t="s">
        <v>4266</v>
      </c>
      <c r="C89" s="62" t="s">
        <v>1917</v>
      </c>
      <c r="D89" s="63">
        <v>44336</v>
      </c>
      <c r="E89" s="105">
        <v>2093091000</v>
      </c>
      <c r="F89" s="65">
        <v>87.594999999999999</v>
      </c>
      <c r="G89" s="65">
        <v>34</v>
      </c>
      <c r="H89" s="65">
        <v>495</v>
      </c>
      <c r="I89" s="65" t="s">
        <v>4267</v>
      </c>
      <c r="J89" s="64">
        <v>2089780000</v>
      </c>
      <c r="K89" s="65">
        <v>87.456000000000003</v>
      </c>
      <c r="L89" s="97" t="str">
        <f t="shared" si="1"/>
        <v>34/495</v>
      </c>
    </row>
    <row r="90" spans="1:12" ht="15.6" customHeight="1">
      <c r="A90" s="62" t="s">
        <v>4262</v>
      </c>
      <c r="B90" s="62" t="s">
        <v>4263</v>
      </c>
      <c r="C90" s="62" t="s">
        <v>1247</v>
      </c>
      <c r="D90" s="63">
        <v>44337</v>
      </c>
      <c r="E90" s="105">
        <v>764427300</v>
      </c>
      <c r="F90" s="65">
        <v>87.695999999999998</v>
      </c>
      <c r="G90" s="65">
        <v>-213</v>
      </c>
      <c r="H90" s="65">
        <v>555</v>
      </c>
      <c r="I90" s="65" t="s">
        <v>4264</v>
      </c>
      <c r="J90" s="64">
        <v>770387000</v>
      </c>
      <c r="K90" s="65">
        <v>88.38</v>
      </c>
      <c r="L90" s="97" t="str">
        <f t="shared" si="1"/>
        <v>-213/555</v>
      </c>
    </row>
    <row r="91" spans="1:12" ht="15.6" customHeight="1">
      <c r="A91" s="62" t="s">
        <v>2560</v>
      </c>
      <c r="B91" s="62" t="s">
        <v>2561</v>
      </c>
      <c r="C91" s="62" t="s">
        <v>2559</v>
      </c>
      <c r="D91" s="63">
        <v>44342</v>
      </c>
      <c r="E91" s="105">
        <v>1850206000</v>
      </c>
      <c r="F91" s="65">
        <v>86.546999999999997</v>
      </c>
      <c r="G91" s="65">
        <v>30</v>
      </c>
      <c r="H91" s="65">
        <v>275</v>
      </c>
      <c r="I91" s="65" t="s">
        <v>1856</v>
      </c>
      <c r="J91" s="64">
        <v>1846064460</v>
      </c>
      <c r="K91" s="65">
        <v>86.343000000000004</v>
      </c>
      <c r="L91" s="97" t="str">
        <f t="shared" si="1"/>
        <v>30/275</v>
      </c>
    </row>
    <row r="92" spans="1:12" ht="15.6" customHeight="1">
      <c r="A92" s="62" t="s">
        <v>2557</v>
      </c>
      <c r="B92" s="62" t="s">
        <v>2558</v>
      </c>
      <c r="C92" s="62" t="s">
        <v>2559</v>
      </c>
      <c r="D92" s="63">
        <v>44342</v>
      </c>
      <c r="E92" s="105">
        <v>5002228000</v>
      </c>
      <c r="F92" s="65">
        <v>85.436999999999998</v>
      </c>
      <c r="G92" s="65">
        <v>-22</v>
      </c>
      <c r="H92" s="65">
        <v>640</v>
      </c>
      <c r="I92" s="65" t="s">
        <v>2241</v>
      </c>
      <c r="J92" s="64">
        <v>5005380000</v>
      </c>
      <c r="K92" s="65">
        <v>85.495000000000005</v>
      </c>
      <c r="L92" s="97" t="str">
        <f t="shared" si="1"/>
        <v>-22/640</v>
      </c>
    </row>
    <row r="93" spans="1:12" ht="15.6" customHeight="1">
      <c r="A93" s="62" t="s">
        <v>2555</v>
      </c>
      <c r="B93" s="62" t="s">
        <v>2556</v>
      </c>
      <c r="C93" s="62" t="s">
        <v>1476</v>
      </c>
      <c r="D93" s="63">
        <v>44347</v>
      </c>
      <c r="E93" s="105">
        <v>1293679000</v>
      </c>
      <c r="F93" s="65">
        <v>86.539000000000001</v>
      </c>
      <c r="G93" s="65">
        <v>-180</v>
      </c>
      <c r="H93" s="65">
        <v>486</v>
      </c>
      <c r="I93" s="65" t="s">
        <v>1587</v>
      </c>
      <c r="J93" s="64">
        <v>1305396000</v>
      </c>
      <c r="K93" s="65">
        <v>87.322999999999993</v>
      </c>
      <c r="L93" s="97" t="str">
        <f t="shared" si="1"/>
        <v>-180/486</v>
      </c>
    </row>
    <row r="94" spans="1:12" ht="15.6" customHeight="1">
      <c r="A94" s="62" t="s">
        <v>2553</v>
      </c>
      <c r="B94" s="62" t="s">
        <v>2554</v>
      </c>
      <c r="C94" s="62" t="s">
        <v>1571</v>
      </c>
      <c r="D94" s="63">
        <v>44348</v>
      </c>
      <c r="E94" s="105">
        <v>3105890000</v>
      </c>
      <c r="F94" s="65">
        <v>88.634</v>
      </c>
      <c r="G94" s="65">
        <v>127</v>
      </c>
      <c r="H94" s="65">
        <v>329</v>
      </c>
      <c r="I94" s="65" t="s">
        <v>1534</v>
      </c>
      <c r="J94" s="64">
        <v>3068622160</v>
      </c>
      <c r="K94" s="65">
        <v>87.570999999999998</v>
      </c>
      <c r="L94" s="97" t="str">
        <f t="shared" si="1"/>
        <v>127/329</v>
      </c>
    </row>
    <row r="95" spans="1:12" ht="15.6" customHeight="1">
      <c r="A95" s="62" t="s">
        <v>2549</v>
      </c>
      <c r="B95" s="62" t="s">
        <v>2550</v>
      </c>
      <c r="C95" s="62" t="s">
        <v>1571</v>
      </c>
      <c r="D95" s="63">
        <v>44349</v>
      </c>
      <c r="E95" s="105">
        <v>1544785000</v>
      </c>
      <c r="F95" s="65">
        <v>88.516999999999996</v>
      </c>
      <c r="G95" s="65">
        <v>164</v>
      </c>
      <c r="H95" s="65">
        <v>329</v>
      </c>
      <c r="I95" s="65" t="s">
        <v>1762</v>
      </c>
      <c r="J95" s="64">
        <v>1526596900</v>
      </c>
      <c r="K95" s="65">
        <v>87.474999999999994</v>
      </c>
      <c r="L95" s="97" t="str">
        <f t="shared" si="1"/>
        <v>164/329</v>
      </c>
    </row>
    <row r="96" spans="1:12" ht="15.6" customHeight="1">
      <c r="A96" s="62" t="s">
        <v>2551</v>
      </c>
      <c r="B96" s="62" t="s">
        <v>2552</v>
      </c>
      <c r="C96" s="62" t="s">
        <v>2180</v>
      </c>
      <c r="D96" s="63">
        <v>44349</v>
      </c>
      <c r="E96" s="105">
        <v>818063900</v>
      </c>
      <c r="F96" s="65">
        <v>89.037999999999997</v>
      </c>
      <c r="G96" s="65">
        <v>37</v>
      </c>
      <c r="H96" s="65">
        <v>137</v>
      </c>
      <c r="I96" s="65" t="s">
        <v>1338</v>
      </c>
      <c r="J96" s="64">
        <v>813310280</v>
      </c>
      <c r="K96" s="65">
        <v>88.521000000000001</v>
      </c>
      <c r="L96" s="97" t="str">
        <f t="shared" si="1"/>
        <v>37/137</v>
      </c>
    </row>
    <row r="97" spans="1:12" ht="15.6" customHeight="1">
      <c r="A97" s="62" t="s">
        <v>2547</v>
      </c>
      <c r="B97" s="62" t="s">
        <v>2548</v>
      </c>
      <c r="C97" s="62" t="s">
        <v>1474</v>
      </c>
      <c r="D97" s="63">
        <v>44350</v>
      </c>
      <c r="E97" s="105">
        <v>799900300</v>
      </c>
      <c r="F97" s="65">
        <v>89.846000000000004</v>
      </c>
      <c r="G97" s="65">
        <v>325</v>
      </c>
      <c r="H97" s="65">
        <v>564</v>
      </c>
      <c r="I97" s="65" t="s">
        <v>1292</v>
      </c>
      <c r="J97" s="64">
        <v>787476900</v>
      </c>
      <c r="K97" s="65">
        <v>88.450999999999993</v>
      </c>
      <c r="L97" s="97" t="str">
        <f t="shared" si="1"/>
        <v>325/564</v>
      </c>
    </row>
    <row r="98" spans="1:12" ht="15.6" customHeight="1">
      <c r="A98" s="62" t="s">
        <v>2545</v>
      </c>
      <c r="B98" s="62" t="s">
        <v>2546</v>
      </c>
      <c r="C98" s="62" t="s">
        <v>1480</v>
      </c>
      <c r="D98" s="63">
        <v>44351</v>
      </c>
      <c r="E98" s="105">
        <v>716767300</v>
      </c>
      <c r="F98" s="65">
        <v>87.409000000000006</v>
      </c>
      <c r="G98" s="65">
        <v>-228</v>
      </c>
      <c r="H98" s="65">
        <v>520</v>
      </c>
      <c r="I98" s="65" t="s">
        <v>1690</v>
      </c>
      <c r="J98" s="64">
        <v>725947000</v>
      </c>
      <c r="K98" s="65">
        <v>88.528999999999996</v>
      </c>
      <c r="L98" s="97" t="str">
        <f t="shared" si="1"/>
        <v>-228/520</v>
      </c>
    </row>
    <row r="99" spans="1:12" ht="15.6" customHeight="1">
      <c r="A99" s="62" t="s">
        <v>4259</v>
      </c>
      <c r="B99" s="62" t="s">
        <v>4260</v>
      </c>
      <c r="C99" s="62" t="s">
        <v>1938</v>
      </c>
      <c r="D99" s="63">
        <v>44355</v>
      </c>
      <c r="E99" s="105">
        <v>8236260000</v>
      </c>
      <c r="F99" s="65">
        <v>87.177000000000007</v>
      </c>
      <c r="G99" s="65">
        <v>446</v>
      </c>
      <c r="H99" s="66"/>
      <c r="I99" s="65" t="s">
        <v>4261</v>
      </c>
      <c r="J99" s="66"/>
      <c r="K99" s="66"/>
      <c r="L99" s="97" t="str">
        <f t="shared" si="1"/>
        <v>446/</v>
      </c>
    </row>
    <row r="100" spans="1:12" ht="15.6" customHeight="1">
      <c r="A100" s="62" t="s">
        <v>2543</v>
      </c>
      <c r="B100" s="62" t="s">
        <v>2544</v>
      </c>
      <c r="C100" s="62" t="s">
        <v>1917</v>
      </c>
      <c r="D100" s="63">
        <v>44355</v>
      </c>
      <c r="E100" s="105">
        <v>6782881000</v>
      </c>
      <c r="F100" s="65">
        <v>86.326999999999998</v>
      </c>
      <c r="G100" s="65">
        <v>-5</v>
      </c>
      <c r="H100" s="65">
        <v>178</v>
      </c>
      <c r="I100" s="65" t="s">
        <v>1990</v>
      </c>
      <c r="J100" s="64">
        <v>6787021700</v>
      </c>
      <c r="K100" s="65">
        <v>86.38</v>
      </c>
      <c r="L100" s="97" t="str">
        <f t="shared" si="1"/>
        <v>-5/178</v>
      </c>
    </row>
    <row r="101" spans="1:12" ht="15.6" customHeight="1">
      <c r="A101" s="62" t="s">
        <v>4256</v>
      </c>
      <c r="B101" s="62" t="s">
        <v>4257</v>
      </c>
      <c r="C101" s="62" t="s">
        <v>4254</v>
      </c>
      <c r="D101" s="63">
        <v>44356</v>
      </c>
      <c r="E101" s="105">
        <v>570498100</v>
      </c>
      <c r="F101" s="65">
        <v>88.855000000000004</v>
      </c>
      <c r="G101" s="65">
        <v>212</v>
      </c>
      <c r="H101" s="65">
        <v>308</v>
      </c>
      <c r="I101" s="65" t="s">
        <v>4258</v>
      </c>
      <c r="J101" s="64">
        <v>563787590</v>
      </c>
      <c r="K101" s="65">
        <v>87.747</v>
      </c>
      <c r="L101" s="97" t="str">
        <f t="shared" si="1"/>
        <v>212/308</v>
      </c>
    </row>
    <row r="102" spans="1:12" ht="15.6" customHeight="1">
      <c r="A102" s="62" t="s">
        <v>4252</v>
      </c>
      <c r="B102" s="62" t="s">
        <v>4253</v>
      </c>
      <c r="C102" s="62" t="s">
        <v>4254</v>
      </c>
      <c r="D102" s="63">
        <v>44356</v>
      </c>
      <c r="E102" s="105">
        <v>510978000</v>
      </c>
      <c r="F102" s="65">
        <v>88.447000000000003</v>
      </c>
      <c r="G102" s="65">
        <v>143</v>
      </c>
      <c r="H102" s="65">
        <v>323</v>
      </c>
      <c r="I102" s="65" t="s">
        <v>4255</v>
      </c>
      <c r="J102" s="64">
        <v>507168186</v>
      </c>
      <c r="K102" s="65">
        <v>87.745999999999995</v>
      </c>
      <c r="L102" s="97" t="str">
        <f t="shared" si="1"/>
        <v>143/323</v>
      </c>
    </row>
    <row r="103" spans="1:12" ht="15.6" customHeight="1">
      <c r="A103" s="62" t="s">
        <v>2541</v>
      </c>
      <c r="B103" s="62" t="s">
        <v>2542</v>
      </c>
      <c r="C103" s="62" t="s">
        <v>1531</v>
      </c>
      <c r="D103" s="63">
        <v>44361</v>
      </c>
      <c r="E103" s="105">
        <v>9846185000</v>
      </c>
      <c r="F103" s="65">
        <v>82.156000000000006</v>
      </c>
      <c r="G103" s="65">
        <v>-29</v>
      </c>
      <c r="H103" s="65">
        <v>391</v>
      </c>
      <c r="I103" s="65" t="s">
        <v>2346</v>
      </c>
      <c r="J103" s="64">
        <v>9869282000</v>
      </c>
      <c r="K103" s="65">
        <v>82.349000000000004</v>
      </c>
      <c r="L103" s="97" t="str">
        <f t="shared" si="1"/>
        <v>-29/391</v>
      </c>
    </row>
    <row r="104" spans="1:12" ht="15.6" customHeight="1">
      <c r="A104" s="62" t="s">
        <v>4249</v>
      </c>
      <c r="B104" s="62" t="s">
        <v>4250</v>
      </c>
      <c r="C104" s="62" t="s">
        <v>1938</v>
      </c>
      <c r="D104" s="63">
        <v>44362</v>
      </c>
      <c r="E104" s="105">
        <v>6096136000</v>
      </c>
      <c r="F104" s="65">
        <v>86.213999999999999</v>
      </c>
      <c r="G104" s="65">
        <v>-166</v>
      </c>
      <c r="H104" s="66"/>
      <c r="I104" s="65" t="s">
        <v>4251</v>
      </c>
      <c r="J104" s="66"/>
      <c r="K104" s="66"/>
      <c r="L104" s="97" t="str">
        <f t="shared" si="1"/>
        <v>-166/</v>
      </c>
    </row>
    <row r="105" spans="1:12" ht="15.6" customHeight="1">
      <c r="A105" s="62" t="s">
        <v>4246</v>
      </c>
      <c r="B105" s="62" t="s">
        <v>4247</v>
      </c>
      <c r="C105" s="62" t="s">
        <v>1298</v>
      </c>
      <c r="D105" s="63">
        <v>44362</v>
      </c>
      <c r="E105" s="105">
        <v>710070600</v>
      </c>
      <c r="F105" s="65">
        <v>88.932000000000002</v>
      </c>
      <c r="G105" s="65">
        <v>395</v>
      </c>
      <c r="H105" s="65">
        <v>995</v>
      </c>
      <c r="I105" s="65" t="s">
        <v>4248</v>
      </c>
      <c r="J105" s="64">
        <v>703702730</v>
      </c>
      <c r="K105" s="65">
        <v>88.134</v>
      </c>
      <c r="L105" s="97" t="str">
        <f t="shared" si="1"/>
        <v>395/995</v>
      </c>
    </row>
    <row r="106" spans="1:12" ht="15.6" customHeight="1">
      <c r="A106" s="62" t="s">
        <v>4243</v>
      </c>
      <c r="B106" s="62" t="s">
        <v>4244</v>
      </c>
      <c r="C106" s="62" t="s">
        <v>2559</v>
      </c>
      <c r="D106" s="63">
        <v>44362</v>
      </c>
      <c r="E106" s="105">
        <v>4001905000</v>
      </c>
      <c r="F106" s="65">
        <v>85.521000000000001</v>
      </c>
      <c r="G106" s="65">
        <v>-111</v>
      </c>
      <c r="H106" s="65">
        <v>251</v>
      </c>
      <c r="I106" s="65" t="s">
        <v>4245</v>
      </c>
      <c r="J106" s="64">
        <v>4038841733</v>
      </c>
      <c r="K106" s="65">
        <v>86.356999999999999</v>
      </c>
      <c r="L106" s="97" t="str">
        <f t="shared" si="1"/>
        <v>-111/251</v>
      </c>
    </row>
    <row r="107" spans="1:12" ht="15.6" customHeight="1">
      <c r="A107" s="62" t="s">
        <v>2539</v>
      </c>
      <c r="B107" s="62" t="s">
        <v>2540</v>
      </c>
      <c r="C107" s="62" t="s">
        <v>1815</v>
      </c>
      <c r="D107" s="63">
        <v>44362</v>
      </c>
      <c r="E107" s="105">
        <v>7548719000</v>
      </c>
      <c r="F107" s="65">
        <v>85.828000000000003</v>
      </c>
      <c r="G107" s="65">
        <v>-41</v>
      </c>
      <c r="H107" s="65">
        <v>239</v>
      </c>
      <c r="I107" s="65" t="s">
        <v>1271</v>
      </c>
      <c r="J107" s="64">
        <v>7581134900</v>
      </c>
      <c r="K107" s="65">
        <v>86.197000000000003</v>
      </c>
      <c r="L107" s="97" t="str">
        <f t="shared" si="1"/>
        <v>-41/239</v>
      </c>
    </row>
    <row r="108" spans="1:12" ht="15.6" customHeight="1">
      <c r="A108" s="62" t="s">
        <v>4240</v>
      </c>
      <c r="B108" s="62" t="s">
        <v>4241</v>
      </c>
      <c r="C108" s="62" t="s">
        <v>1235</v>
      </c>
      <c r="D108" s="63">
        <v>44363</v>
      </c>
      <c r="E108" s="105">
        <v>654385500</v>
      </c>
      <c r="F108" s="65">
        <v>88.893000000000001</v>
      </c>
      <c r="G108" s="65">
        <v>349</v>
      </c>
      <c r="H108" s="65">
        <v>1188</v>
      </c>
      <c r="I108" s="65" t="s">
        <v>4242</v>
      </c>
      <c r="J108" s="64">
        <v>650992000</v>
      </c>
      <c r="K108" s="65">
        <v>88.432000000000002</v>
      </c>
      <c r="L108" s="97" t="str">
        <f t="shared" si="1"/>
        <v>349/1188</v>
      </c>
    </row>
    <row r="109" spans="1:12" ht="15.6" customHeight="1">
      <c r="A109" s="62" t="s">
        <v>4237</v>
      </c>
      <c r="B109" s="62" t="s">
        <v>4238</v>
      </c>
      <c r="C109" s="62" t="s">
        <v>1613</v>
      </c>
      <c r="D109" s="63">
        <v>44363</v>
      </c>
      <c r="E109" s="105">
        <v>1581179000</v>
      </c>
      <c r="F109" s="65">
        <v>87.352999999999994</v>
      </c>
      <c r="G109" s="65">
        <v>162</v>
      </c>
      <c r="H109" s="65">
        <v>1235</v>
      </c>
      <c r="I109" s="65" t="s">
        <v>4239</v>
      </c>
      <c r="J109" s="64">
        <v>1578456280</v>
      </c>
      <c r="K109" s="65">
        <v>87.203000000000003</v>
      </c>
      <c r="L109" s="97" t="str">
        <f t="shared" si="1"/>
        <v>162/1235</v>
      </c>
    </row>
    <row r="110" spans="1:12" ht="15.6" customHeight="1">
      <c r="A110" s="62" t="s">
        <v>4234</v>
      </c>
      <c r="B110" s="62" t="s">
        <v>4235</v>
      </c>
      <c r="C110" s="62" t="s">
        <v>1240</v>
      </c>
      <c r="D110" s="63">
        <v>44364</v>
      </c>
      <c r="E110" s="105">
        <v>1032394000</v>
      </c>
      <c r="F110" s="65">
        <v>87.128</v>
      </c>
      <c r="G110" s="65">
        <v>-37</v>
      </c>
      <c r="H110" s="65">
        <v>516</v>
      </c>
      <c r="I110" s="65" t="s">
        <v>4236</v>
      </c>
      <c r="J110" s="64">
        <v>1034661420</v>
      </c>
      <c r="K110" s="65">
        <v>87.319000000000003</v>
      </c>
      <c r="L110" s="97" t="str">
        <f t="shared" si="1"/>
        <v>-37/516</v>
      </c>
    </row>
    <row r="111" spans="1:12" ht="15.6" customHeight="1">
      <c r="A111" s="62" t="s">
        <v>2536</v>
      </c>
      <c r="B111" s="62" t="s">
        <v>2537</v>
      </c>
      <c r="C111" s="62" t="s">
        <v>2538</v>
      </c>
      <c r="D111" s="63">
        <v>44364</v>
      </c>
      <c r="E111" s="105">
        <v>667194200</v>
      </c>
      <c r="F111" s="65">
        <v>87.917000000000002</v>
      </c>
      <c r="G111" s="65">
        <v>-145</v>
      </c>
      <c r="H111" s="66"/>
      <c r="I111" s="65" t="s">
        <v>1841</v>
      </c>
      <c r="J111" s="66"/>
      <c r="K111" s="66"/>
      <c r="L111" s="97" t="str">
        <f t="shared" si="1"/>
        <v>-145/</v>
      </c>
    </row>
    <row r="112" spans="1:12" ht="15.6" customHeight="1">
      <c r="A112" s="62" t="s">
        <v>4230</v>
      </c>
      <c r="B112" s="62" t="s">
        <v>4231</v>
      </c>
      <c r="C112" s="62" t="s">
        <v>4232</v>
      </c>
      <c r="D112" s="63">
        <v>44368</v>
      </c>
      <c r="E112" s="105">
        <v>603992600</v>
      </c>
      <c r="F112" s="65">
        <v>87.262</v>
      </c>
      <c r="G112" s="65">
        <v>-633</v>
      </c>
      <c r="H112" s="65">
        <v>1032</v>
      </c>
      <c r="I112" s="65" t="s">
        <v>4233</v>
      </c>
      <c r="J112" s="64">
        <v>610431000</v>
      </c>
      <c r="K112" s="65">
        <v>88.191999999999993</v>
      </c>
      <c r="L112" s="97" t="str">
        <f t="shared" si="1"/>
        <v>-633/1032</v>
      </c>
    </row>
    <row r="113" spans="1:12" ht="15.6" customHeight="1">
      <c r="A113" s="62" t="s">
        <v>2533</v>
      </c>
      <c r="B113" s="62" t="s">
        <v>2534</v>
      </c>
      <c r="C113" s="62" t="s">
        <v>2535</v>
      </c>
      <c r="D113" s="63">
        <v>44369</v>
      </c>
      <c r="E113" s="105">
        <v>551341800</v>
      </c>
      <c r="F113" s="65">
        <v>87.66</v>
      </c>
      <c r="G113" s="65">
        <v>-277</v>
      </c>
      <c r="H113" s="66"/>
      <c r="I113" s="65" t="s">
        <v>1277</v>
      </c>
      <c r="J113" s="66"/>
      <c r="K113" s="66"/>
      <c r="L113" s="97" t="str">
        <f t="shared" si="1"/>
        <v>-277/</v>
      </c>
    </row>
    <row r="114" spans="1:12" ht="15.6" customHeight="1">
      <c r="A114" s="62" t="s">
        <v>4227</v>
      </c>
      <c r="B114" s="62" t="s">
        <v>4228</v>
      </c>
      <c r="C114" s="62" t="s">
        <v>2109</v>
      </c>
      <c r="D114" s="63">
        <v>44369</v>
      </c>
      <c r="E114" s="105">
        <v>519498200</v>
      </c>
      <c r="F114" s="65">
        <v>88.739000000000004</v>
      </c>
      <c r="G114" s="65">
        <v>117</v>
      </c>
      <c r="H114" s="66"/>
      <c r="I114" s="65" t="s">
        <v>4229</v>
      </c>
      <c r="J114" s="66"/>
      <c r="K114" s="66"/>
      <c r="L114" s="97" t="str">
        <f t="shared" si="1"/>
        <v>117/</v>
      </c>
    </row>
    <row r="115" spans="1:12" ht="15.6" customHeight="1">
      <c r="A115" s="62" t="s">
        <v>2531</v>
      </c>
      <c r="B115" s="62" t="s">
        <v>2532</v>
      </c>
      <c r="C115" s="62" t="s">
        <v>1586</v>
      </c>
      <c r="D115" s="63">
        <v>44370</v>
      </c>
      <c r="E115" s="105">
        <v>658390600</v>
      </c>
      <c r="F115" s="65">
        <v>89.1</v>
      </c>
      <c r="G115" s="65">
        <v>80</v>
      </c>
      <c r="H115" s="65">
        <v>261</v>
      </c>
      <c r="I115" s="65" t="s">
        <v>1944</v>
      </c>
      <c r="J115" s="64">
        <v>654089900</v>
      </c>
      <c r="K115" s="65">
        <v>88.518000000000001</v>
      </c>
      <c r="L115" s="97" t="str">
        <f t="shared" si="1"/>
        <v>80/261</v>
      </c>
    </row>
    <row r="116" spans="1:12" ht="15.6" customHeight="1">
      <c r="A116" s="62" t="s">
        <v>4224</v>
      </c>
      <c r="B116" s="62" t="s">
        <v>4225</v>
      </c>
      <c r="C116" s="62" t="s">
        <v>2053</v>
      </c>
      <c r="D116" s="63">
        <v>44370</v>
      </c>
      <c r="E116" s="105">
        <v>568480600</v>
      </c>
      <c r="F116" s="65">
        <v>88.679000000000002</v>
      </c>
      <c r="G116" s="65">
        <v>-187</v>
      </c>
      <c r="H116" s="65">
        <v>512</v>
      </c>
      <c r="I116" s="65" t="s">
        <v>4226</v>
      </c>
      <c r="J116" s="64">
        <v>572649000</v>
      </c>
      <c r="K116" s="65">
        <v>89.328999999999994</v>
      </c>
      <c r="L116" s="97" t="str">
        <f t="shared" si="1"/>
        <v>-187/512</v>
      </c>
    </row>
    <row r="117" spans="1:12" ht="15.6" customHeight="1">
      <c r="A117" s="62" t="s">
        <v>4221</v>
      </c>
      <c r="B117" s="62" t="s">
        <v>4222</v>
      </c>
      <c r="C117" s="62" t="s">
        <v>1564</v>
      </c>
      <c r="D117" s="63">
        <v>44372</v>
      </c>
      <c r="E117" s="105">
        <v>566457200</v>
      </c>
      <c r="F117" s="65">
        <v>89.471999999999994</v>
      </c>
      <c r="G117" s="65">
        <v>633</v>
      </c>
      <c r="H117" s="65">
        <v>1130</v>
      </c>
      <c r="I117" s="65" t="s">
        <v>4223</v>
      </c>
      <c r="J117" s="64">
        <v>560767000</v>
      </c>
      <c r="K117" s="65">
        <v>88.572999999999993</v>
      </c>
      <c r="L117" s="97" t="str">
        <f t="shared" si="1"/>
        <v>633/1130</v>
      </c>
    </row>
    <row r="118" spans="1:12" ht="15.6" customHeight="1">
      <c r="A118" s="62" t="s">
        <v>2527</v>
      </c>
      <c r="B118" s="62" t="s">
        <v>2528</v>
      </c>
      <c r="C118" s="62" t="s">
        <v>2529</v>
      </c>
      <c r="D118" s="63">
        <v>44372</v>
      </c>
      <c r="E118" s="105">
        <v>10614335000</v>
      </c>
      <c r="F118" s="65">
        <v>82.864000000000004</v>
      </c>
      <c r="G118" s="65">
        <v>106</v>
      </c>
      <c r="H118" s="65">
        <v>425</v>
      </c>
      <c r="I118" s="65" t="s">
        <v>2530</v>
      </c>
      <c r="J118" s="64">
        <v>10543020300</v>
      </c>
      <c r="K118" s="65">
        <v>82.307000000000002</v>
      </c>
      <c r="L118" s="97" t="str">
        <f t="shared" si="1"/>
        <v>106/425</v>
      </c>
    </row>
    <row r="119" spans="1:12" ht="15.6" customHeight="1">
      <c r="A119" s="62" t="s">
        <v>2525</v>
      </c>
      <c r="B119" s="62" t="s">
        <v>2526</v>
      </c>
      <c r="C119" s="62" t="s">
        <v>2053</v>
      </c>
      <c r="D119" s="63">
        <v>44375</v>
      </c>
      <c r="E119" s="105">
        <v>3841241000</v>
      </c>
      <c r="F119" s="65">
        <v>92.120999999999995</v>
      </c>
      <c r="G119" s="65">
        <v>369</v>
      </c>
      <c r="H119" s="65">
        <v>466</v>
      </c>
      <c r="I119" s="65" t="s">
        <v>2061</v>
      </c>
      <c r="J119" s="64">
        <v>3772718000</v>
      </c>
      <c r="K119" s="65">
        <v>90.477999999999994</v>
      </c>
      <c r="L119" s="97" t="str">
        <f t="shared" si="1"/>
        <v>369/466</v>
      </c>
    </row>
    <row r="120" spans="1:12" ht="15.6" customHeight="1">
      <c r="A120" s="62" t="s">
        <v>4218</v>
      </c>
      <c r="B120" s="62" t="s">
        <v>4219</v>
      </c>
      <c r="C120" s="62" t="s">
        <v>1233</v>
      </c>
      <c r="D120" s="63">
        <v>44375</v>
      </c>
      <c r="E120" s="105">
        <v>651895200</v>
      </c>
      <c r="F120" s="65">
        <v>90.236999999999995</v>
      </c>
      <c r="G120" s="65">
        <v>994</v>
      </c>
      <c r="H120" s="65">
        <v>1202</v>
      </c>
      <c r="I120" s="65" t="s">
        <v>4220</v>
      </c>
      <c r="J120" s="64">
        <v>639006700</v>
      </c>
      <c r="K120" s="65">
        <v>88.453000000000003</v>
      </c>
      <c r="L120" s="97" t="str">
        <f t="shared" si="1"/>
        <v>994/1202</v>
      </c>
    </row>
    <row r="121" spans="1:12" ht="15.6" customHeight="1">
      <c r="A121" s="62" t="s">
        <v>2523</v>
      </c>
      <c r="B121" s="62" t="s">
        <v>2524</v>
      </c>
      <c r="C121" s="62" t="s">
        <v>1235</v>
      </c>
      <c r="D121" s="63">
        <v>44376</v>
      </c>
      <c r="E121" s="105">
        <v>876868100</v>
      </c>
      <c r="F121" s="65">
        <v>88.97</v>
      </c>
      <c r="G121" s="65">
        <v>265</v>
      </c>
      <c r="H121" s="65">
        <v>639</v>
      </c>
      <c r="I121" s="65" t="s">
        <v>2372</v>
      </c>
      <c r="J121" s="64">
        <v>870183269</v>
      </c>
      <c r="K121" s="65">
        <v>88.290999999999997</v>
      </c>
      <c r="L121" s="97" t="str">
        <f t="shared" si="1"/>
        <v>265/639</v>
      </c>
    </row>
    <row r="122" spans="1:12" ht="15.6" customHeight="1">
      <c r="A122" s="62" t="s">
        <v>2521</v>
      </c>
      <c r="B122" s="62" t="s">
        <v>2522</v>
      </c>
      <c r="C122" s="62" t="s">
        <v>1247</v>
      </c>
      <c r="D122" s="63">
        <v>44376</v>
      </c>
      <c r="E122" s="105">
        <v>541778700</v>
      </c>
      <c r="F122" s="65">
        <v>88.322999999999993</v>
      </c>
      <c r="G122" s="65">
        <v>-8</v>
      </c>
      <c r="H122" s="65">
        <v>695</v>
      </c>
      <c r="I122" s="65" t="s">
        <v>1232</v>
      </c>
      <c r="J122" s="64">
        <v>541827890</v>
      </c>
      <c r="K122" s="65">
        <v>88.331000000000003</v>
      </c>
      <c r="L122" s="97" t="str">
        <f t="shared" si="1"/>
        <v>-8/695</v>
      </c>
    </row>
    <row r="123" spans="1:12" ht="15.6" customHeight="1">
      <c r="A123" s="62" t="s">
        <v>2518</v>
      </c>
      <c r="B123" s="62" t="s">
        <v>2519</v>
      </c>
      <c r="C123" s="62" t="s">
        <v>2520</v>
      </c>
      <c r="D123" s="63">
        <v>44376</v>
      </c>
      <c r="E123" s="105">
        <v>4213520000</v>
      </c>
      <c r="F123" s="65">
        <v>87.775999999999996</v>
      </c>
      <c r="G123" s="65">
        <v>134</v>
      </c>
      <c r="H123" s="65">
        <v>465</v>
      </c>
      <c r="I123" s="65" t="s">
        <v>2166</v>
      </c>
      <c r="J123" s="64">
        <v>4190968587</v>
      </c>
      <c r="K123" s="65">
        <v>87.307000000000002</v>
      </c>
      <c r="L123" s="97" t="str">
        <f t="shared" si="1"/>
        <v>134/465</v>
      </c>
    </row>
    <row r="124" spans="1:12" ht="15.6" customHeight="1">
      <c r="A124" s="62" t="s">
        <v>4215</v>
      </c>
      <c r="B124" s="62" t="s">
        <v>4216</v>
      </c>
      <c r="C124" s="62" t="s">
        <v>1235</v>
      </c>
      <c r="D124" s="63">
        <v>44377</v>
      </c>
      <c r="E124" s="105">
        <v>851075800</v>
      </c>
      <c r="F124" s="65">
        <v>88.382000000000005</v>
      </c>
      <c r="G124" s="65">
        <v>111</v>
      </c>
      <c r="H124" s="65">
        <v>1149</v>
      </c>
      <c r="I124" s="65" t="s">
        <v>4217</v>
      </c>
      <c r="J124" s="64">
        <v>849611860</v>
      </c>
      <c r="K124" s="65">
        <v>88.23</v>
      </c>
      <c r="L124" s="97" t="str">
        <f t="shared" si="1"/>
        <v>111/1149</v>
      </c>
    </row>
    <row r="125" spans="1:12" ht="15.6" customHeight="1">
      <c r="A125" s="62" t="s">
        <v>2516</v>
      </c>
      <c r="B125" s="62" t="s">
        <v>2517</v>
      </c>
      <c r="C125" s="62" t="s">
        <v>1247</v>
      </c>
      <c r="D125" s="63">
        <v>44379</v>
      </c>
      <c r="E125" s="105">
        <v>730412200</v>
      </c>
      <c r="F125" s="65">
        <v>88.522000000000006</v>
      </c>
      <c r="G125" s="65">
        <v>43</v>
      </c>
      <c r="H125" s="65">
        <v>553</v>
      </c>
      <c r="I125" s="65" t="s">
        <v>2408</v>
      </c>
      <c r="J125" s="64">
        <v>729219900</v>
      </c>
      <c r="K125" s="65">
        <v>88.378</v>
      </c>
      <c r="L125" s="97" t="str">
        <f t="shared" si="1"/>
        <v>43/553</v>
      </c>
    </row>
    <row r="126" spans="1:12" ht="15.6" customHeight="1">
      <c r="A126" s="62" t="s">
        <v>2508</v>
      </c>
      <c r="B126" s="62" t="s">
        <v>2509</v>
      </c>
      <c r="C126" s="62" t="s">
        <v>1298</v>
      </c>
      <c r="D126" s="63">
        <v>44382</v>
      </c>
      <c r="E126" s="105">
        <v>945054600</v>
      </c>
      <c r="F126" s="65">
        <v>90.296999999999997</v>
      </c>
      <c r="G126" s="65">
        <v>936</v>
      </c>
      <c r="H126" s="65">
        <v>1153</v>
      </c>
      <c r="I126" s="65" t="s">
        <v>2177</v>
      </c>
      <c r="J126" s="64">
        <v>924941000</v>
      </c>
      <c r="K126" s="65">
        <v>88.375</v>
      </c>
      <c r="L126" s="97" t="str">
        <f t="shared" si="1"/>
        <v>936/1153</v>
      </c>
    </row>
    <row r="127" spans="1:12" ht="15.6" customHeight="1">
      <c r="A127" s="62" t="s">
        <v>2510</v>
      </c>
      <c r="B127" s="62" t="s">
        <v>2511</v>
      </c>
      <c r="C127" s="62" t="s">
        <v>1228</v>
      </c>
      <c r="D127" s="63">
        <v>44382</v>
      </c>
      <c r="E127" s="105">
        <v>517631700</v>
      </c>
      <c r="F127" s="65">
        <v>90.527000000000001</v>
      </c>
      <c r="G127" s="65">
        <v>617</v>
      </c>
      <c r="H127" s="65">
        <v>682</v>
      </c>
      <c r="I127" s="65" t="s">
        <v>2413</v>
      </c>
      <c r="J127" s="64">
        <v>505120860</v>
      </c>
      <c r="K127" s="65">
        <v>88.338999999999999</v>
      </c>
      <c r="L127" s="97" t="str">
        <f t="shared" si="1"/>
        <v>617/682</v>
      </c>
    </row>
    <row r="128" spans="1:12" ht="15.6" customHeight="1">
      <c r="A128" s="62" t="s">
        <v>4199</v>
      </c>
      <c r="B128" s="62" t="s">
        <v>4200</v>
      </c>
      <c r="C128" s="62" t="s">
        <v>1298</v>
      </c>
      <c r="D128" s="63">
        <v>44382</v>
      </c>
      <c r="E128" s="105">
        <v>754113200</v>
      </c>
      <c r="F128" s="65">
        <v>90.174000000000007</v>
      </c>
      <c r="G128" s="65">
        <v>1014</v>
      </c>
      <c r="H128" s="65">
        <v>1233</v>
      </c>
      <c r="I128" s="65" t="s">
        <v>4201</v>
      </c>
      <c r="J128" s="64">
        <v>737937000</v>
      </c>
      <c r="K128" s="65">
        <v>88.24</v>
      </c>
      <c r="L128" s="97" t="str">
        <f t="shared" si="1"/>
        <v>1014/1233</v>
      </c>
    </row>
    <row r="129" spans="1:12" ht="15.6" customHeight="1">
      <c r="A129" s="62" t="s">
        <v>2514</v>
      </c>
      <c r="B129" s="62" t="s">
        <v>2515</v>
      </c>
      <c r="C129" s="62" t="s">
        <v>1224</v>
      </c>
      <c r="D129" s="63">
        <v>44382</v>
      </c>
      <c r="E129" s="105">
        <v>656651500</v>
      </c>
      <c r="F129" s="65">
        <v>89.022999999999996</v>
      </c>
      <c r="G129" s="65">
        <v>128</v>
      </c>
      <c r="H129" s="65">
        <v>654</v>
      </c>
      <c r="I129" s="65" t="s">
        <v>1497</v>
      </c>
      <c r="J129" s="64">
        <v>651436800</v>
      </c>
      <c r="K129" s="65">
        <v>88.316000000000003</v>
      </c>
      <c r="L129" s="97" t="str">
        <f t="shared" si="1"/>
        <v>128/654</v>
      </c>
    </row>
    <row r="130" spans="1:12" ht="15.6" customHeight="1">
      <c r="A130" s="62" t="s">
        <v>4196</v>
      </c>
      <c r="B130" s="62" t="s">
        <v>4197</v>
      </c>
      <c r="C130" s="62" t="s">
        <v>1298</v>
      </c>
      <c r="D130" s="63">
        <v>44382</v>
      </c>
      <c r="E130" s="105">
        <v>613776600</v>
      </c>
      <c r="F130" s="65">
        <v>89.887</v>
      </c>
      <c r="G130" s="65">
        <v>713</v>
      </c>
      <c r="H130" s="65">
        <v>1202</v>
      </c>
      <c r="I130" s="65" t="s">
        <v>4198</v>
      </c>
      <c r="J130" s="64">
        <v>603866300</v>
      </c>
      <c r="K130" s="65">
        <v>88.436000000000007</v>
      </c>
      <c r="L130" s="97" t="str">
        <f t="shared" ref="L130:L193" si="2">_xlfn.CONCAT(G130,"/",H130)</f>
        <v>713/1202</v>
      </c>
    </row>
    <row r="131" spans="1:12" ht="15.6" customHeight="1">
      <c r="A131" s="62" t="s">
        <v>4209</v>
      </c>
      <c r="B131" s="62" t="s">
        <v>4210</v>
      </c>
      <c r="C131" s="62" t="s">
        <v>1224</v>
      </c>
      <c r="D131" s="63">
        <v>44382</v>
      </c>
      <c r="E131" s="105">
        <v>628946300</v>
      </c>
      <c r="F131" s="65">
        <v>90.572000000000003</v>
      </c>
      <c r="G131" s="65">
        <v>608</v>
      </c>
      <c r="H131" s="65">
        <v>661</v>
      </c>
      <c r="I131" s="65" t="s">
        <v>4211</v>
      </c>
      <c r="J131" s="64">
        <v>613530226</v>
      </c>
      <c r="K131" s="65">
        <v>88.352000000000004</v>
      </c>
      <c r="L131" s="97" t="str">
        <f t="shared" si="2"/>
        <v>608/661</v>
      </c>
    </row>
    <row r="132" spans="1:12" ht="15.6" customHeight="1">
      <c r="A132" s="62" t="s">
        <v>2512</v>
      </c>
      <c r="B132" s="62" t="s">
        <v>2513</v>
      </c>
      <c r="C132" s="62" t="s">
        <v>1237</v>
      </c>
      <c r="D132" s="63">
        <v>44382</v>
      </c>
      <c r="E132" s="105">
        <v>1019237000</v>
      </c>
      <c r="F132" s="65">
        <v>87.405000000000001</v>
      </c>
      <c r="G132" s="65">
        <v>12</v>
      </c>
      <c r="H132" s="65">
        <v>514</v>
      </c>
      <c r="I132" s="65" t="s">
        <v>1248</v>
      </c>
      <c r="J132" s="64">
        <v>1019038530</v>
      </c>
      <c r="K132" s="65">
        <v>87.388000000000005</v>
      </c>
      <c r="L132" s="97" t="str">
        <f t="shared" si="2"/>
        <v>12/514</v>
      </c>
    </row>
    <row r="133" spans="1:12" ht="15.6" customHeight="1">
      <c r="A133" s="62" t="s">
        <v>4202</v>
      </c>
      <c r="B133" s="62" t="s">
        <v>4203</v>
      </c>
      <c r="C133" s="62" t="s">
        <v>1298</v>
      </c>
      <c r="D133" s="63">
        <v>44382</v>
      </c>
      <c r="E133" s="105">
        <v>1183676000</v>
      </c>
      <c r="F133" s="65">
        <v>87.915000000000006</v>
      </c>
      <c r="G133" s="65">
        <v>128</v>
      </c>
      <c r="H133" s="65">
        <v>1090</v>
      </c>
      <c r="I133" s="65" t="s">
        <v>4204</v>
      </c>
      <c r="J133" s="64">
        <v>1176612210</v>
      </c>
      <c r="K133" s="65">
        <v>87.391000000000005</v>
      </c>
      <c r="L133" s="97" t="str">
        <f t="shared" si="2"/>
        <v>128/1090</v>
      </c>
    </row>
    <row r="134" spans="1:12" ht="15.6" customHeight="1">
      <c r="A134" s="62" t="s">
        <v>4212</v>
      </c>
      <c r="B134" s="62" t="s">
        <v>4213</v>
      </c>
      <c r="C134" s="62" t="s">
        <v>1247</v>
      </c>
      <c r="D134" s="63">
        <v>44382</v>
      </c>
      <c r="E134" s="105">
        <v>601090300</v>
      </c>
      <c r="F134" s="65">
        <v>91.025000000000006</v>
      </c>
      <c r="G134" s="65">
        <v>1182</v>
      </c>
      <c r="H134" s="65">
        <v>1215</v>
      </c>
      <c r="I134" s="65" t="s">
        <v>4214</v>
      </c>
      <c r="J134" s="64">
        <v>583914000</v>
      </c>
      <c r="K134" s="65">
        <v>88.424000000000007</v>
      </c>
      <c r="L134" s="97" t="str">
        <f t="shared" si="2"/>
        <v>1182/1215</v>
      </c>
    </row>
    <row r="135" spans="1:12" ht="15.6" customHeight="1">
      <c r="A135" s="62" t="s">
        <v>4205</v>
      </c>
      <c r="B135" s="62" t="s">
        <v>4206</v>
      </c>
      <c r="C135" s="62" t="s">
        <v>4207</v>
      </c>
      <c r="D135" s="63">
        <v>44382</v>
      </c>
      <c r="E135" s="105">
        <v>537041023</v>
      </c>
      <c r="F135" s="65">
        <v>87.841999999999999</v>
      </c>
      <c r="G135" s="65">
        <v>-612</v>
      </c>
      <c r="H135" s="65">
        <v>1871</v>
      </c>
      <c r="I135" s="65" t="s">
        <v>4208</v>
      </c>
      <c r="J135" s="64">
        <v>540772750</v>
      </c>
      <c r="K135" s="65">
        <v>88.451999999999998</v>
      </c>
      <c r="L135" s="97" t="str">
        <f t="shared" si="2"/>
        <v>-612/1871</v>
      </c>
    </row>
    <row r="136" spans="1:12" ht="15.6" customHeight="1">
      <c r="A136" s="62" t="s">
        <v>4192</v>
      </c>
      <c r="B136" s="62" t="s">
        <v>4193</v>
      </c>
      <c r="C136" s="62" t="s">
        <v>4194</v>
      </c>
      <c r="D136" s="63">
        <v>44384</v>
      </c>
      <c r="E136" s="105">
        <v>716760300</v>
      </c>
      <c r="F136" s="65">
        <v>88.1</v>
      </c>
      <c r="G136" s="65">
        <v>-211</v>
      </c>
      <c r="H136" s="65">
        <v>1173</v>
      </c>
      <c r="I136" s="65" t="s">
        <v>4195</v>
      </c>
      <c r="J136" s="64">
        <v>719486547</v>
      </c>
      <c r="K136" s="65">
        <v>88.435000000000002</v>
      </c>
      <c r="L136" s="97" t="str">
        <f t="shared" si="2"/>
        <v>-211/1173</v>
      </c>
    </row>
    <row r="137" spans="1:12" ht="15.6" customHeight="1">
      <c r="A137" s="62" t="s">
        <v>4189</v>
      </c>
      <c r="B137" s="62" t="s">
        <v>4190</v>
      </c>
      <c r="C137" s="62" t="s">
        <v>4064</v>
      </c>
      <c r="D137" s="63">
        <v>44384</v>
      </c>
      <c r="E137" s="105">
        <v>543064000</v>
      </c>
      <c r="F137" s="65">
        <v>86.534000000000006</v>
      </c>
      <c r="G137" s="65">
        <v>-420</v>
      </c>
      <c r="H137" s="65">
        <v>512</v>
      </c>
      <c r="I137" s="65" t="s">
        <v>4191</v>
      </c>
      <c r="J137" s="64">
        <v>550212437</v>
      </c>
      <c r="K137" s="65">
        <v>87.748000000000005</v>
      </c>
      <c r="L137" s="97" t="str">
        <f t="shared" si="2"/>
        <v>-420/512</v>
      </c>
    </row>
    <row r="138" spans="1:12" ht="15.6" customHeight="1">
      <c r="A138" s="62" t="s">
        <v>2506</v>
      </c>
      <c r="B138" s="62" t="s">
        <v>2507</v>
      </c>
      <c r="C138" s="62" t="s">
        <v>1224</v>
      </c>
      <c r="D138" s="63">
        <v>44389</v>
      </c>
      <c r="E138" s="105">
        <v>873876200</v>
      </c>
      <c r="F138" s="65">
        <v>89.581999999999994</v>
      </c>
      <c r="G138" s="65">
        <v>303</v>
      </c>
      <c r="H138" s="65">
        <v>525</v>
      </c>
      <c r="I138" s="65" t="s">
        <v>2074</v>
      </c>
      <c r="J138" s="64">
        <v>862663960</v>
      </c>
      <c r="K138" s="65">
        <v>88.433000000000007</v>
      </c>
      <c r="L138" s="97" t="str">
        <f t="shared" si="2"/>
        <v>303/525</v>
      </c>
    </row>
    <row r="139" spans="1:12" ht="15.6" customHeight="1">
      <c r="A139" s="62" t="s">
        <v>4183</v>
      </c>
      <c r="B139" s="62" t="s">
        <v>4184</v>
      </c>
      <c r="C139" s="62" t="s">
        <v>1267</v>
      </c>
      <c r="D139" s="63">
        <v>44389</v>
      </c>
      <c r="E139" s="105">
        <v>586623700</v>
      </c>
      <c r="F139" s="65">
        <v>88.301000000000002</v>
      </c>
      <c r="G139" s="65">
        <v>-83</v>
      </c>
      <c r="H139" s="65">
        <v>1216</v>
      </c>
      <c r="I139" s="65" t="s">
        <v>4185</v>
      </c>
      <c r="J139" s="64">
        <v>587687200</v>
      </c>
      <c r="K139" s="65">
        <v>88.460999999999999</v>
      </c>
      <c r="L139" s="97" t="str">
        <f t="shared" si="2"/>
        <v>-83/1216</v>
      </c>
    </row>
    <row r="140" spans="1:12" ht="15.6" customHeight="1">
      <c r="A140" s="62" t="s">
        <v>4186</v>
      </c>
      <c r="B140" s="62" t="s">
        <v>4187</v>
      </c>
      <c r="C140" s="62" t="s">
        <v>1267</v>
      </c>
      <c r="D140" s="63">
        <v>44389</v>
      </c>
      <c r="E140" s="105">
        <v>631976700</v>
      </c>
      <c r="F140" s="65">
        <v>89.534000000000006</v>
      </c>
      <c r="G140" s="65">
        <v>760</v>
      </c>
      <c r="H140" s="65">
        <v>1214</v>
      </c>
      <c r="I140" s="65" t="s">
        <v>4188</v>
      </c>
      <c r="J140" s="64">
        <v>623999000</v>
      </c>
      <c r="K140" s="65">
        <v>88.403999999999996</v>
      </c>
      <c r="L140" s="97" t="str">
        <f t="shared" si="2"/>
        <v>760/1214</v>
      </c>
    </row>
    <row r="141" spans="1:12" ht="15.6" customHeight="1">
      <c r="A141" s="62" t="s">
        <v>2502</v>
      </c>
      <c r="B141" s="62" t="s">
        <v>2503</v>
      </c>
      <c r="C141" s="62" t="s">
        <v>2504</v>
      </c>
      <c r="D141" s="63">
        <v>44389</v>
      </c>
      <c r="E141" s="105">
        <v>1491260000</v>
      </c>
      <c r="F141" s="65">
        <v>87.566999999999993</v>
      </c>
      <c r="G141" s="65">
        <v>69</v>
      </c>
      <c r="H141" s="65">
        <v>520</v>
      </c>
      <c r="I141" s="65" t="s">
        <v>2505</v>
      </c>
      <c r="J141" s="64">
        <v>1488162000</v>
      </c>
      <c r="K141" s="65">
        <v>87.385000000000005</v>
      </c>
      <c r="L141" s="97" t="str">
        <f t="shared" si="2"/>
        <v>69/520</v>
      </c>
    </row>
    <row r="142" spans="1:12" ht="15.6" customHeight="1">
      <c r="A142" s="62" t="s">
        <v>2500</v>
      </c>
      <c r="B142" s="62" t="s">
        <v>2501</v>
      </c>
      <c r="C142" s="62" t="s">
        <v>1247</v>
      </c>
      <c r="D142" s="63">
        <v>44390</v>
      </c>
      <c r="E142" s="105">
        <v>999212200</v>
      </c>
      <c r="F142" s="65">
        <v>87.741</v>
      </c>
      <c r="G142" s="65">
        <v>62</v>
      </c>
      <c r="H142" s="65">
        <v>483</v>
      </c>
      <c r="I142" s="65" t="s">
        <v>2152</v>
      </c>
      <c r="J142" s="64">
        <v>995791280</v>
      </c>
      <c r="K142" s="65">
        <v>87.441000000000003</v>
      </c>
      <c r="L142" s="97" t="str">
        <f t="shared" si="2"/>
        <v>62/483</v>
      </c>
    </row>
    <row r="143" spans="1:12" ht="15.6" customHeight="1">
      <c r="A143" s="62" t="s">
        <v>4177</v>
      </c>
      <c r="B143" s="62" t="s">
        <v>4178</v>
      </c>
      <c r="C143" s="62" t="s">
        <v>1996</v>
      </c>
      <c r="D143" s="63">
        <v>44390</v>
      </c>
      <c r="E143" s="105">
        <v>795488600</v>
      </c>
      <c r="F143" s="65">
        <v>87.537000000000006</v>
      </c>
      <c r="G143" s="65">
        <v>-258</v>
      </c>
      <c r="H143" s="65">
        <v>522</v>
      </c>
      <c r="I143" s="65" t="s">
        <v>4179</v>
      </c>
      <c r="J143" s="64">
        <v>801406280</v>
      </c>
      <c r="K143" s="65">
        <v>88.188000000000002</v>
      </c>
      <c r="L143" s="97" t="str">
        <f t="shared" si="2"/>
        <v>-258/522</v>
      </c>
    </row>
    <row r="144" spans="1:12" ht="15.6" customHeight="1">
      <c r="A144" s="62" t="s">
        <v>4180</v>
      </c>
      <c r="B144" s="62" t="s">
        <v>4181</v>
      </c>
      <c r="C144" s="62" t="s">
        <v>1291</v>
      </c>
      <c r="D144" s="63">
        <v>44390</v>
      </c>
      <c r="E144" s="105">
        <v>1651850000</v>
      </c>
      <c r="F144" s="65">
        <v>87.385999999999996</v>
      </c>
      <c r="G144" s="65">
        <v>-3</v>
      </c>
      <c r="H144" s="65">
        <v>500</v>
      </c>
      <c r="I144" s="65" t="s">
        <v>4182</v>
      </c>
      <c r="J144" s="64">
        <v>1652130700</v>
      </c>
      <c r="K144" s="65">
        <v>87.4</v>
      </c>
      <c r="L144" s="97" t="str">
        <f t="shared" si="2"/>
        <v>-3/500</v>
      </c>
    </row>
    <row r="145" spans="1:12" ht="15.6" customHeight="1">
      <c r="A145" s="62" t="s">
        <v>4171</v>
      </c>
      <c r="B145" s="62" t="s">
        <v>4172</v>
      </c>
      <c r="C145" s="62" t="s">
        <v>1235</v>
      </c>
      <c r="D145" s="63">
        <v>44391</v>
      </c>
      <c r="E145" s="105">
        <v>1032070000</v>
      </c>
      <c r="F145" s="65">
        <v>87.382999999999996</v>
      </c>
      <c r="G145" s="65">
        <v>14</v>
      </c>
      <c r="H145" s="65">
        <v>528</v>
      </c>
      <c r="I145" s="65" t="s">
        <v>4173</v>
      </c>
      <c r="J145" s="64">
        <v>1031519680</v>
      </c>
      <c r="K145" s="65">
        <v>87.335999999999999</v>
      </c>
      <c r="L145" s="97" t="str">
        <f t="shared" si="2"/>
        <v>14/528</v>
      </c>
    </row>
    <row r="146" spans="1:12" ht="15.6" customHeight="1">
      <c r="A146" s="62" t="s">
        <v>4174</v>
      </c>
      <c r="B146" s="62" t="s">
        <v>4175</v>
      </c>
      <c r="C146" s="62" t="s">
        <v>1247</v>
      </c>
      <c r="D146" s="63">
        <v>44391</v>
      </c>
      <c r="E146" s="105">
        <v>508207200</v>
      </c>
      <c r="F146" s="65">
        <v>87.293000000000006</v>
      </c>
      <c r="G146" s="65">
        <v>-268</v>
      </c>
      <c r="H146" s="65">
        <v>537</v>
      </c>
      <c r="I146" s="65" t="s">
        <v>4176</v>
      </c>
      <c r="J146" s="64">
        <v>513493080</v>
      </c>
      <c r="K146" s="65">
        <v>88.200999999999993</v>
      </c>
      <c r="L146" s="97" t="str">
        <f t="shared" si="2"/>
        <v>-268/537</v>
      </c>
    </row>
    <row r="147" spans="1:12" ht="15.6" customHeight="1">
      <c r="A147" s="62" t="s">
        <v>2498</v>
      </c>
      <c r="B147" s="62" t="s">
        <v>2499</v>
      </c>
      <c r="C147" s="62" t="s">
        <v>1750</v>
      </c>
      <c r="D147" s="63">
        <v>44391</v>
      </c>
      <c r="E147" s="105">
        <v>3538648000</v>
      </c>
      <c r="F147" s="65">
        <v>87.426000000000002</v>
      </c>
      <c r="G147" s="65">
        <v>3</v>
      </c>
      <c r="H147" s="65">
        <v>494</v>
      </c>
      <c r="I147" s="65" t="s">
        <v>1512</v>
      </c>
      <c r="J147" s="64">
        <v>3538275280</v>
      </c>
      <c r="K147" s="65">
        <v>87.417000000000002</v>
      </c>
      <c r="L147" s="97" t="str">
        <f t="shared" si="2"/>
        <v>3/494</v>
      </c>
    </row>
    <row r="148" spans="1:12" ht="15.6" customHeight="1">
      <c r="A148" s="62" t="s">
        <v>4168</v>
      </c>
      <c r="B148" s="62" t="s">
        <v>4169</v>
      </c>
      <c r="C148" s="62" t="s">
        <v>1237</v>
      </c>
      <c r="D148" s="63">
        <v>44392</v>
      </c>
      <c r="E148" s="105">
        <v>888739100</v>
      </c>
      <c r="F148" s="65">
        <v>88.777000000000001</v>
      </c>
      <c r="G148" s="65">
        <v>135</v>
      </c>
      <c r="H148" s="65">
        <v>565</v>
      </c>
      <c r="I148" s="65" t="s">
        <v>4170</v>
      </c>
      <c r="J148" s="64">
        <v>884505560</v>
      </c>
      <c r="K148" s="65">
        <v>88.355000000000004</v>
      </c>
      <c r="L148" s="97" t="str">
        <f t="shared" si="2"/>
        <v>135/565</v>
      </c>
    </row>
    <row r="149" spans="1:12" ht="15.6" customHeight="1">
      <c r="A149" s="62" t="s">
        <v>4165</v>
      </c>
      <c r="B149" s="62" t="s">
        <v>4166</v>
      </c>
      <c r="C149" s="62" t="s">
        <v>1454</v>
      </c>
      <c r="D149" s="63">
        <v>44392</v>
      </c>
      <c r="E149" s="105">
        <v>502634900</v>
      </c>
      <c r="F149" s="65">
        <v>89.418999999999997</v>
      </c>
      <c r="G149" s="65">
        <v>232</v>
      </c>
      <c r="H149" s="65">
        <v>544</v>
      </c>
      <c r="I149" s="65" t="s">
        <v>4167</v>
      </c>
      <c r="J149" s="64">
        <v>496890600</v>
      </c>
      <c r="K149" s="65">
        <v>88.397000000000006</v>
      </c>
      <c r="L149" s="97" t="str">
        <f t="shared" si="2"/>
        <v>232/544</v>
      </c>
    </row>
    <row r="150" spans="1:12" ht="15.6" customHeight="1">
      <c r="A150" s="62" t="s">
        <v>2493</v>
      </c>
      <c r="B150" s="62" t="s">
        <v>2494</v>
      </c>
      <c r="C150" s="62" t="s">
        <v>1624</v>
      </c>
      <c r="D150" s="63">
        <v>44396</v>
      </c>
      <c r="E150" s="105">
        <v>619864500</v>
      </c>
      <c r="F150" s="65">
        <v>88.319000000000003</v>
      </c>
      <c r="G150" s="65">
        <v>-20</v>
      </c>
      <c r="H150" s="65">
        <v>545</v>
      </c>
      <c r="I150" s="65" t="s">
        <v>1642</v>
      </c>
      <c r="J150" s="64">
        <v>620896900</v>
      </c>
      <c r="K150" s="65">
        <v>88.465999999999994</v>
      </c>
      <c r="L150" s="97" t="str">
        <f t="shared" si="2"/>
        <v>-20/545</v>
      </c>
    </row>
    <row r="151" spans="1:12" ht="15.6" customHeight="1">
      <c r="A151" s="62" t="s">
        <v>2495</v>
      </c>
      <c r="B151" s="62" t="s">
        <v>2496</v>
      </c>
      <c r="C151" s="62" t="s">
        <v>2497</v>
      </c>
      <c r="D151" s="63">
        <v>44396</v>
      </c>
      <c r="E151" s="105">
        <v>514440700</v>
      </c>
      <c r="F151" s="65">
        <v>89.043999999999997</v>
      </c>
      <c r="G151" s="65">
        <v>303</v>
      </c>
      <c r="H151" s="65">
        <v>966</v>
      </c>
      <c r="I151" s="65" t="s">
        <v>1450</v>
      </c>
      <c r="J151" s="64">
        <v>510773700</v>
      </c>
      <c r="K151" s="65">
        <v>88.409000000000006</v>
      </c>
      <c r="L151" s="97" t="str">
        <f t="shared" si="2"/>
        <v>303/966</v>
      </c>
    </row>
    <row r="152" spans="1:12" ht="15.6" customHeight="1">
      <c r="A152" s="62" t="s">
        <v>2491</v>
      </c>
      <c r="B152" s="62" t="s">
        <v>2492</v>
      </c>
      <c r="C152" s="62" t="s">
        <v>1624</v>
      </c>
      <c r="D152" s="63">
        <v>44396</v>
      </c>
      <c r="E152" s="105">
        <v>567899400</v>
      </c>
      <c r="F152" s="65">
        <v>87.468999999999994</v>
      </c>
      <c r="G152" s="65">
        <v>-317</v>
      </c>
      <c r="H152" s="65">
        <v>555</v>
      </c>
      <c r="I152" s="65" t="s">
        <v>2435</v>
      </c>
      <c r="J152" s="64">
        <v>574351970</v>
      </c>
      <c r="K152" s="65">
        <v>88.462999999999994</v>
      </c>
      <c r="L152" s="97" t="str">
        <f t="shared" si="2"/>
        <v>-317/555</v>
      </c>
    </row>
    <row r="153" spans="1:12" ht="15.6" customHeight="1">
      <c r="A153" s="62" t="s">
        <v>2489</v>
      </c>
      <c r="B153" s="62" t="s">
        <v>2490</v>
      </c>
      <c r="C153" s="62" t="s">
        <v>1917</v>
      </c>
      <c r="D153" s="63">
        <v>44397</v>
      </c>
      <c r="E153" s="105">
        <v>1007909000</v>
      </c>
      <c r="F153" s="65">
        <v>86.834999999999994</v>
      </c>
      <c r="G153" s="65">
        <v>-347</v>
      </c>
      <c r="H153" s="65">
        <v>529</v>
      </c>
      <c r="I153" s="65" t="s">
        <v>2074</v>
      </c>
      <c r="J153" s="64">
        <v>1012978270</v>
      </c>
      <c r="K153" s="65">
        <v>87.272000000000006</v>
      </c>
      <c r="L153" s="97" t="str">
        <f t="shared" si="2"/>
        <v>-347/529</v>
      </c>
    </row>
    <row r="154" spans="1:12" ht="15.6" customHeight="1">
      <c r="A154" s="62" t="s">
        <v>4161</v>
      </c>
      <c r="B154" s="62" t="s">
        <v>4162</v>
      </c>
      <c r="C154" s="62" t="s">
        <v>4163</v>
      </c>
      <c r="D154" s="63">
        <v>44397</v>
      </c>
      <c r="E154" s="105">
        <v>1134191000</v>
      </c>
      <c r="F154" s="65">
        <v>87.111999999999995</v>
      </c>
      <c r="G154" s="65">
        <v>-46</v>
      </c>
      <c r="H154" s="65">
        <v>525</v>
      </c>
      <c r="I154" s="65" t="s">
        <v>4164</v>
      </c>
      <c r="J154" s="64">
        <v>1136129960</v>
      </c>
      <c r="K154" s="65">
        <v>87.260999999999996</v>
      </c>
      <c r="L154" s="97" t="str">
        <f t="shared" si="2"/>
        <v>-46/525</v>
      </c>
    </row>
    <row r="155" spans="1:12" ht="15.6" customHeight="1">
      <c r="A155" s="62" t="s">
        <v>4154</v>
      </c>
      <c r="B155" s="62" t="s">
        <v>4155</v>
      </c>
      <c r="C155" s="62" t="s">
        <v>2031</v>
      </c>
      <c r="D155" s="63">
        <v>44399</v>
      </c>
      <c r="E155" s="105">
        <v>3884968000</v>
      </c>
      <c r="F155" s="65">
        <v>87.376000000000005</v>
      </c>
      <c r="G155" s="65">
        <v>-37</v>
      </c>
      <c r="H155" s="65">
        <v>479</v>
      </c>
      <c r="I155" s="65" t="s">
        <v>4156</v>
      </c>
      <c r="J155" s="64">
        <v>3891624000</v>
      </c>
      <c r="K155" s="65">
        <v>87.525999999999996</v>
      </c>
      <c r="L155" s="97" t="str">
        <f t="shared" si="2"/>
        <v>-37/479</v>
      </c>
    </row>
    <row r="156" spans="1:12" ht="15.6" customHeight="1">
      <c r="A156" s="62" t="s">
        <v>4157</v>
      </c>
      <c r="B156" s="62" t="s">
        <v>4158</v>
      </c>
      <c r="C156" s="62" t="s">
        <v>4159</v>
      </c>
      <c r="D156" s="63">
        <v>44399</v>
      </c>
      <c r="E156" s="105">
        <v>689865900</v>
      </c>
      <c r="F156" s="65">
        <v>86.778000000000006</v>
      </c>
      <c r="G156" s="65">
        <v>-750</v>
      </c>
      <c r="H156" s="65">
        <v>963</v>
      </c>
      <c r="I156" s="65" t="s">
        <v>4160</v>
      </c>
      <c r="J156" s="64">
        <v>699575650</v>
      </c>
      <c r="K156" s="65">
        <v>87.998999999999995</v>
      </c>
      <c r="L156" s="97" t="str">
        <f t="shared" si="2"/>
        <v>-750/963</v>
      </c>
    </row>
    <row r="157" spans="1:12" ht="15.6" customHeight="1">
      <c r="A157" s="62" t="s">
        <v>2484</v>
      </c>
      <c r="B157" s="62" t="s">
        <v>2485</v>
      </c>
      <c r="C157" s="62" t="s">
        <v>1815</v>
      </c>
      <c r="D157" s="63">
        <v>44404</v>
      </c>
      <c r="E157" s="105">
        <v>1037766000</v>
      </c>
      <c r="F157" s="65">
        <v>87.462000000000003</v>
      </c>
      <c r="G157" s="65">
        <v>75</v>
      </c>
      <c r="H157" s="65">
        <v>535</v>
      </c>
      <c r="I157" s="65" t="s">
        <v>1554</v>
      </c>
      <c r="J157" s="64">
        <v>1035481000</v>
      </c>
      <c r="K157" s="65">
        <v>87.27</v>
      </c>
      <c r="L157" s="97" t="str">
        <f t="shared" si="2"/>
        <v>75/535</v>
      </c>
    </row>
    <row r="158" spans="1:12" ht="15.6" customHeight="1">
      <c r="A158" s="62" t="s">
        <v>2486</v>
      </c>
      <c r="B158" s="62" t="s">
        <v>2487</v>
      </c>
      <c r="C158" s="62" t="s">
        <v>1267</v>
      </c>
      <c r="D158" s="63">
        <v>44404</v>
      </c>
      <c r="E158" s="105">
        <v>528888400</v>
      </c>
      <c r="F158" s="65">
        <v>88.277000000000001</v>
      </c>
      <c r="G158" s="65">
        <v>-98</v>
      </c>
      <c r="H158" s="65">
        <v>1210</v>
      </c>
      <c r="I158" s="65" t="s">
        <v>2488</v>
      </c>
      <c r="J158" s="64">
        <v>529656770</v>
      </c>
      <c r="K158" s="65">
        <v>88.405000000000001</v>
      </c>
      <c r="L158" s="97" t="str">
        <f t="shared" si="2"/>
        <v>-98/1210</v>
      </c>
    </row>
    <row r="159" spans="1:12" ht="15.6" customHeight="1">
      <c r="A159" s="62" t="s">
        <v>4148</v>
      </c>
      <c r="B159" s="62" t="s">
        <v>4149</v>
      </c>
      <c r="C159" s="62" t="s">
        <v>1267</v>
      </c>
      <c r="D159" s="63">
        <v>44404</v>
      </c>
      <c r="E159" s="105">
        <v>593727200</v>
      </c>
      <c r="F159" s="65">
        <v>88.168999999999997</v>
      </c>
      <c r="G159" s="65">
        <v>-172</v>
      </c>
      <c r="H159" s="65">
        <v>1213</v>
      </c>
      <c r="I159" s="65" t="s">
        <v>4150</v>
      </c>
      <c r="J159" s="64">
        <v>595377400</v>
      </c>
      <c r="K159" s="65">
        <v>88.414000000000001</v>
      </c>
      <c r="L159" s="97" t="str">
        <f t="shared" si="2"/>
        <v>-172/1213</v>
      </c>
    </row>
    <row r="160" spans="1:12" ht="15.6" customHeight="1">
      <c r="A160" s="62" t="s">
        <v>4151</v>
      </c>
      <c r="B160" s="62" t="s">
        <v>4152</v>
      </c>
      <c r="C160" s="62" t="s">
        <v>1247</v>
      </c>
      <c r="D160" s="63">
        <v>44404</v>
      </c>
      <c r="E160" s="105">
        <v>1206747000</v>
      </c>
      <c r="F160" s="65">
        <v>87.119</v>
      </c>
      <c r="G160" s="65">
        <v>-36</v>
      </c>
      <c r="H160" s="65">
        <v>1074</v>
      </c>
      <c r="I160" s="65" t="s">
        <v>4153</v>
      </c>
      <c r="J160" s="64">
        <v>1207512600</v>
      </c>
      <c r="K160" s="65">
        <v>87.174000000000007</v>
      </c>
      <c r="L160" s="97" t="str">
        <f t="shared" si="2"/>
        <v>-36/1074</v>
      </c>
    </row>
    <row r="161" spans="1:12" ht="15.6" customHeight="1">
      <c r="A161" s="62" t="s">
        <v>4145</v>
      </c>
      <c r="B161" s="62" t="s">
        <v>4146</v>
      </c>
      <c r="C161" s="62" t="s">
        <v>3517</v>
      </c>
      <c r="D161" s="63">
        <v>44405</v>
      </c>
      <c r="E161" s="105">
        <v>1038111000</v>
      </c>
      <c r="F161" s="65">
        <v>86.302999999999997</v>
      </c>
      <c r="G161" s="65">
        <v>-679</v>
      </c>
      <c r="H161" s="65">
        <v>2044</v>
      </c>
      <c r="I161" s="65" t="s">
        <v>4147</v>
      </c>
      <c r="J161" s="64">
        <v>1043199000</v>
      </c>
      <c r="K161" s="65">
        <v>86.745000000000005</v>
      </c>
      <c r="L161" s="97" t="str">
        <f t="shared" si="2"/>
        <v>-679/2044</v>
      </c>
    </row>
    <row r="162" spans="1:12" ht="15.6" customHeight="1">
      <c r="A162" s="62" t="s">
        <v>2482</v>
      </c>
      <c r="B162" s="62" t="s">
        <v>2483</v>
      </c>
      <c r="C162" s="62" t="s">
        <v>1624</v>
      </c>
      <c r="D162" s="63">
        <v>44406</v>
      </c>
      <c r="E162" s="105">
        <v>811981500</v>
      </c>
      <c r="F162" s="65">
        <v>88.228999999999999</v>
      </c>
      <c r="G162" s="65">
        <v>-32</v>
      </c>
      <c r="H162" s="65">
        <v>512</v>
      </c>
      <c r="I162" s="65" t="s">
        <v>1548</v>
      </c>
      <c r="J162" s="64">
        <v>813231500</v>
      </c>
      <c r="K162" s="65">
        <v>88.364999999999995</v>
      </c>
      <c r="L162" s="97" t="str">
        <f t="shared" si="2"/>
        <v>-32/512</v>
      </c>
    </row>
    <row r="163" spans="1:12" ht="15.6" customHeight="1">
      <c r="A163" s="62" t="s">
        <v>4141</v>
      </c>
      <c r="B163" s="62" t="s">
        <v>4142</v>
      </c>
      <c r="C163" s="62" t="s">
        <v>4143</v>
      </c>
      <c r="D163" s="63">
        <v>44406</v>
      </c>
      <c r="E163" s="105">
        <v>813407700</v>
      </c>
      <c r="F163" s="65">
        <v>88.227000000000004</v>
      </c>
      <c r="G163" s="65">
        <v>-2</v>
      </c>
      <c r="H163" s="65">
        <v>573</v>
      </c>
      <c r="I163" s="65" t="s">
        <v>4144</v>
      </c>
      <c r="J163" s="64">
        <v>813421472</v>
      </c>
      <c r="K163" s="65">
        <v>88.227999999999994</v>
      </c>
      <c r="L163" s="97" t="str">
        <f t="shared" si="2"/>
        <v>-2/573</v>
      </c>
    </row>
    <row r="164" spans="1:12" ht="15.6" customHeight="1">
      <c r="A164" s="62" t="s">
        <v>2479</v>
      </c>
      <c r="B164" s="62" t="s">
        <v>2480</v>
      </c>
      <c r="C164" s="62" t="s">
        <v>2481</v>
      </c>
      <c r="D164" s="63">
        <v>44406</v>
      </c>
      <c r="E164" s="105">
        <v>585932800</v>
      </c>
      <c r="F164" s="65">
        <v>88.302000000000007</v>
      </c>
      <c r="G164" s="65">
        <v>44</v>
      </c>
      <c r="H164" s="65">
        <v>521</v>
      </c>
      <c r="I164" s="65" t="s">
        <v>1465</v>
      </c>
      <c r="J164" s="64">
        <v>585277000</v>
      </c>
      <c r="K164" s="65">
        <v>88.203000000000003</v>
      </c>
      <c r="L164" s="97" t="str">
        <f t="shared" si="2"/>
        <v>44/521</v>
      </c>
    </row>
    <row r="165" spans="1:12" ht="15.6" customHeight="1">
      <c r="A165" s="62" t="s">
        <v>4138</v>
      </c>
      <c r="B165" s="62" t="s">
        <v>4139</v>
      </c>
      <c r="C165" s="62" t="s">
        <v>3012</v>
      </c>
      <c r="D165" s="63">
        <v>44407</v>
      </c>
      <c r="E165" s="107"/>
      <c r="F165" s="66"/>
      <c r="G165" s="65" t="s">
        <v>2940</v>
      </c>
      <c r="H165" s="65">
        <v>451</v>
      </c>
      <c r="I165" s="65" t="s">
        <v>4140</v>
      </c>
      <c r="J165" s="64">
        <v>2651369600</v>
      </c>
      <c r="K165" s="65">
        <v>91.387</v>
      </c>
      <c r="L165" s="97" t="str">
        <f t="shared" si="2"/>
        <v>입찰보증금 미수납/451</v>
      </c>
    </row>
    <row r="166" spans="1:12" ht="15.6" customHeight="1">
      <c r="A166" s="62" t="s">
        <v>4135</v>
      </c>
      <c r="B166" s="62" t="s">
        <v>4136</v>
      </c>
      <c r="C166" s="62" t="s">
        <v>1267</v>
      </c>
      <c r="D166" s="63">
        <v>44410</v>
      </c>
      <c r="E166" s="105">
        <v>514038900</v>
      </c>
      <c r="F166" s="65">
        <v>89.682000000000002</v>
      </c>
      <c r="G166" s="65">
        <v>617</v>
      </c>
      <c r="H166" s="65">
        <v>1208</v>
      </c>
      <c r="I166" s="65" t="s">
        <v>4137</v>
      </c>
      <c r="J166" s="64">
        <v>506751900</v>
      </c>
      <c r="K166" s="65">
        <v>88.41</v>
      </c>
      <c r="L166" s="97" t="str">
        <f t="shared" si="2"/>
        <v>617/1208</v>
      </c>
    </row>
    <row r="167" spans="1:12" ht="15.6" customHeight="1">
      <c r="A167" s="62" t="s">
        <v>4132</v>
      </c>
      <c r="B167" s="62" t="s">
        <v>4133</v>
      </c>
      <c r="C167" s="62" t="s">
        <v>1602</v>
      </c>
      <c r="D167" s="63">
        <v>44411</v>
      </c>
      <c r="E167" s="105">
        <v>1237827000</v>
      </c>
      <c r="F167" s="65">
        <v>88.956000000000003</v>
      </c>
      <c r="G167" s="65">
        <v>414</v>
      </c>
      <c r="H167" s="65">
        <v>530</v>
      </c>
      <c r="I167" s="65" t="s">
        <v>4134</v>
      </c>
      <c r="J167" s="64">
        <v>1214638300</v>
      </c>
      <c r="K167" s="65">
        <v>87.29</v>
      </c>
      <c r="L167" s="97" t="str">
        <f t="shared" si="2"/>
        <v>414/530</v>
      </c>
    </row>
    <row r="168" spans="1:12" ht="15.6" customHeight="1">
      <c r="A168" s="62" t="s">
        <v>4129</v>
      </c>
      <c r="B168" s="62" t="s">
        <v>4130</v>
      </c>
      <c r="C168" s="62" t="s">
        <v>1404</v>
      </c>
      <c r="D168" s="63">
        <v>44412</v>
      </c>
      <c r="E168" s="105">
        <v>903588200</v>
      </c>
      <c r="F168" s="65">
        <v>88.863</v>
      </c>
      <c r="G168" s="65">
        <v>307</v>
      </c>
      <c r="H168" s="65">
        <v>1172</v>
      </c>
      <c r="I168" s="65" t="s">
        <v>4131</v>
      </c>
      <c r="J168" s="64">
        <v>898469300</v>
      </c>
      <c r="K168" s="65">
        <v>88.36</v>
      </c>
      <c r="L168" s="97" t="str">
        <f t="shared" si="2"/>
        <v>307/1172</v>
      </c>
    </row>
    <row r="169" spans="1:12" ht="15.6" customHeight="1">
      <c r="A169" s="62" t="s">
        <v>2476</v>
      </c>
      <c r="B169" s="62" t="s">
        <v>2477</v>
      </c>
      <c r="C169" s="62" t="s">
        <v>2478</v>
      </c>
      <c r="D169" s="63">
        <v>44413</v>
      </c>
      <c r="E169" s="105">
        <v>688741000</v>
      </c>
      <c r="F169" s="65">
        <v>88.573999999999998</v>
      </c>
      <c r="G169" s="65">
        <v>82</v>
      </c>
      <c r="H169" s="65">
        <v>528</v>
      </c>
      <c r="I169" s="65" t="s">
        <v>1227</v>
      </c>
      <c r="J169" s="64">
        <v>686953000</v>
      </c>
      <c r="K169" s="65">
        <v>88.343999999999994</v>
      </c>
      <c r="L169" s="97" t="str">
        <f t="shared" si="2"/>
        <v>82/528</v>
      </c>
    </row>
    <row r="170" spans="1:12" ht="15.6" customHeight="1">
      <c r="A170" s="62" t="s">
        <v>4125</v>
      </c>
      <c r="B170" s="62" t="s">
        <v>4126</v>
      </c>
      <c r="C170" s="62" t="s">
        <v>4127</v>
      </c>
      <c r="D170" s="63">
        <v>44413</v>
      </c>
      <c r="E170" s="105">
        <v>9228300000</v>
      </c>
      <c r="F170" s="65">
        <v>81.867999999999995</v>
      </c>
      <c r="G170" s="65">
        <v>24</v>
      </c>
      <c r="H170" s="65">
        <v>892</v>
      </c>
      <c r="I170" s="65" t="s">
        <v>4128</v>
      </c>
      <c r="J170" s="64">
        <v>8979975000</v>
      </c>
      <c r="K170" s="65">
        <v>79.665000000000006</v>
      </c>
      <c r="L170" s="97" t="str">
        <f t="shared" si="2"/>
        <v>24/892</v>
      </c>
    </row>
    <row r="171" spans="1:12" ht="15.6" customHeight="1">
      <c r="A171" s="62" t="s">
        <v>4122</v>
      </c>
      <c r="B171" s="62" t="s">
        <v>4123</v>
      </c>
      <c r="C171" s="62" t="s">
        <v>1569</v>
      </c>
      <c r="D171" s="63">
        <v>44418</v>
      </c>
      <c r="E171" s="105">
        <v>8665090000</v>
      </c>
      <c r="F171" s="65">
        <v>91.216999999999999</v>
      </c>
      <c r="G171" s="65">
        <v>1259</v>
      </c>
      <c r="H171" s="65">
        <v>1683</v>
      </c>
      <c r="I171" s="65" t="s">
        <v>4124</v>
      </c>
      <c r="J171" s="64">
        <v>8507591000</v>
      </c>
      <c r="K171" s="65">
        <v>89.558999999999997</v>
      </c>
      <c r="L171" s="97" t="str">
        <f t="shared" si="2"/>
        <v>1259/1683</v>
      </c>
    </row>
    <row r="172" spans="1:12" ht="15.6" customHeight="1">
      <c r="A172" s="62" t="s">
        <v>4118</v>
      </c>
      <c r="B172" s="62" t="s">
        <v>4119</v>
      </c>
      <c r="C172" s="62" t="s">
        <v>4120</v>
      </c>
      <c r="D172" s="63">
        <v>44418</v>
      </c>
      <c r="E172" s="105">
        <v>573960000</v>
      </c>
      <c r="F172" s="65">
        <v>88.314999999999998</v>
      </c>
      <c r="G172" s="65">
        <v>-126</v>
      </c>
      <c r="H172" s="65">
        <v>951</v>
      </c>
      <c r="I172" s="65" t="s">
        <v>4121</v>
      </c>
      <c r="J172" s="64">
        <v>575061555</v>
      </c>
      <c r="K172" s="65">
        <v>88.483999999999995</v>
      </c>
      <c r="L172" s="97" t="str">
        <f t="shared" si="2"/>
        <v>-126/951</v>
      </c>
    </row>
    <row r="173" spans="1:12" ht="15.6" customHeight="1">
      <c r="A173" s="62" t="s">
        <v>2474</v>
      </c>
      <c r="B173" s="62" t="s">
        <v>2475</v>
      </c>
      <c r="C173" s="62" t="s">
        <v>2047</v>
      </c>
      <c r="D173" s="63">
        <v>44426</v>
      </c>
      <c r="E173" s="105">
        <v>967165400</v>
      </c>
      <c r="F173" s="65">
        <v>95.176000000000002</v>
      </c>
      <c r="G173" s="65">
        <v>-86</v>
      </c>
      <c r="H173" s="65">
        <v>471</v>
      </c>
      <c r="I173" s="65" t="s">
        <v>1745</v>
      </c>
      <c r="J173" s="64">
        <v>970002000</v>
      </c>
      <c r="K173" s="65">
        <v>95.454999999999998</v>
      </c>
      <c r="L173" s="97" t="str">
        <f t="shared" si="2"/>
        <v>-86/471</v>
      </c>
    </row>
    <row r="174" spans="1:12" ht="15.6" customHeight="1">
      <c r="A174" s="62" t="s">
        <v>2472</v>
      </c>
      <c r="B174" s="62" t="s">
        <v>2473</v>
      </c>
      <c r="C174" s="62" t="s">
        <v>1404</v>
      </c>
      <c r="D174" s="63">
        <v>44427</v>
      </c>
      <c r="E174" s="105">
        <v>520842200</v>
      </c>
      <c r="F174" s="65">
        <v>88.197999999999993</v>
      </c>
      <c r="G174" s="65">
        <v>-59</v>
      </c>
      <c r="H174" s="65">
        <v>545</v>
      </c>
      <c r="I174" s="65" t="s">
        <v>2287</v>
      </c>
      <c r="J174" s="64">
        <v>522205000</v>
      </c>
      <c r="K174" s="65">
        <v>88.427999999999997</v>
      </c>
      <c r="L174" s="97" t="str">
        <f t="shared" si="2"/>
        <v>-59/545</v>
      </c>
    </row>
    <row r="175" spans="1:12" ht="15.6" customHeight="1">
      <c r="A175" s="62" t="s">
        <v>4115</v>
      </c>
      <c r="B175" s="62" t="s">
        <v>4116</v>
      </c>
      <c r="C175" s="62" t="s">
        <v>3760</v>
      </c>
      <c r="D175" s="63">
        <v>44427</v>
      </c>
      <c r="E175" s="105">
        <v>527040500</v>
      </c>
      <c r="F175" s="65">
        <v>90.79</v>
      </c>
      <c r="G175" s="65">
        <v>0</v>
      </c>
      <c r="H175" s="65">
        <v>1350</v>
      </c>
      <c r="I175" s="65" t="s">
        <v>4117</v>
      </c>
      <c r="J175" s="64">
        <v>527785090</v>
      </c>
      <c r="K175" s="65">
        <v>90.923000000000002</v>
      </c>
      <c r="L175" s="97" t="str">
        <f t="shared" si="2"/>
        <v>0/1350</v>
      </c>
    </row>
    <row r="176" spans="1:12" ht="15.6" customHeight="1">
      <c r="A176" s="62" t="s">
        <v>2470</v>
      </c>
      <c r="B176" s="62" t="s">
        <v>2471</v>
      </c>
      <c r="C176" s="62" t="s">
        <v>1404</v>
      </c>
      <c r="D176" s="63">
        <v>44427</v>
      </c>
      <c r="E176" s="105">
        <v>1281011000</v>
      </c>
      <c r="F176" s="65">
        <v>86.94</v>
      </c>
      <c r="G176" s="65">
        <v>-77</v>
      </c>
      <c r="H176" s="65">
        <v>534</v>
      </c>
      <c r="I176" s="65" t="s">
        <v>1647</v>
      </c>
      <c r="J176" s="64">
        <v>1285648120</v>
      </c>
      <c r="K176" s="65">
        <v>87.254000000000005</v>
      </c>
      <c r="L176" s="97" t="str">
        <f t="shared" si="2"/>
        <v>-77/534</v>
      </c>
    </row>
    <row r="177" spans="1:12" ht="15.6" customHeight="1">
      <c r="A177" s="62" t="s">
        <v>2467</v>
      </c>
      <c r="B177" s="62" t="s">
        <v>2468</v>
      </c>
      <c r="C177" s="62" t="s">
        <v>2469</v>
      </c>
      <c r="D177" s="63">
        <v>44427</v>
      </c>
      <c r="E177" s="105">
        <v>4202506000</v>
      </c>
      <c r="F177" s="65">
        <v>89.317999999999998</v>
      </c>
      <c r="G177" s="65">
        <v>283</v>
      </c>
      <c r="H177" s="65">
        <v>482</v>
      </c>
      <c r="I177" s="65" t="s">
        <v>2166</v>
      </c>
      <c r="J177" s="64">
        <v>4123638294</v>
      </c>
      <c r="K177" s="65">
        <v>87.641999999999996</v>
      </c>
      <c r="L177" s="97" t="str">
        <f t="shared" si="2"/>
        <v>283/482</v>
      </c>
    </row>
    <row r="178" spans="1:12" ht="15.6" customHeight="1">
      <c r="A178" s="62" t="s">
        <v>4111</v>
      </c>
      <c r="B178" s="62" t="s">
        <v>4112</v>
      </c>
      <c r="C178" s="62" t="s">
        <v>4113</v>
      </c>
      <c r="D178" s="63">
        <v>44428</v>
      </c>
      <c r="E178" s="105">
        <v>8558007000</v>
      </c>
      <c r="F178" s="65">
        <v>81.768000000000001</v>
      </c>
      <c r="G178" s="65">
        <v>54</v>
      </c>
      <c r="H178" s="65">
        <v>884</v>
      </c>
      <c r="I178" s="65" t="s">
        <v>4114</v>
      </c>
      <c r="J178" s="64">
        <v>8485976000</v>
      </c>
      <c r="K178" s="65">
        <v>81.08</v>
      </c>
      <c r="L178" s="97" t="str">
        <f t="shared" si="2"/>
        <v>54/884</v>
      </c>
    </row>
    <row r="179" spans="1:12" ht="15.6" customHeight="1">
      <c r="A179" s="62" t="s">
        <v>2463</v>
      </c>
      <c r="B179" s="62" t="s">
        <v>2464</v>
      </c>
      <c r="C179" s="62" t="s">
        <v>1490</v>
      </c>
      <c r="D179" s="63">
        <v>44432</v>
      </c>
      <c r="E179" s="105">
        <v>3133968000</v>
      </c>
      <c r="F179" s="65">
        <v>89.363</v>
      </c>
      <c r="G179" s="65">
        <v>410</v>
      </c>
      <c r="H179" s="65">
        <v>501</v>
      </c>
      <c r="I179" s="65" t="s">
        <v>1292</v>
      </c>
      <c r="J179" s="64">
        <v>3070063400</v>
      </c>
      <c r="K179" s="65">
        <v>87.540999999999997</v>
      </c>
      <c r="L179" s="97" t="str">
        <f t="shared" si="2"/>
        <v>410/501</v>
      </c>
    </row>
    <row r="180" spans="1:12" ht="15.6" customHeight="1">
      <c r="A180" s="62" t="s">
        <v>2460</v>
      </c>
      <c r="B180" s="62" t="s">
        <v>2461</v>
      </c>
      <c r="C180" s="62" t="s">
        <v>2462</v>
      </c>
      <c r="D180" s="63">
        <v>44432</v>
      </c>
      <c r="E180" s="105">
        <v>1105256000</v>
      </c>
      <c r="F180" s="65">
        <v>88.064999999999998</v>
      </c>
      <c r="G180" s="65">
        <v>278</v>
      </c>
      <c r="H180" s="65">
        <v>520</v>
      </c>
      <c r="I180" s="65" t="s">
        <v>1575</v>
      </c>
      <c r="J180" s="64">
        <v>1096813370</v>
      </c>
      <c r="K180" s="65">
        <v>87.391999999999996</v>
      </c>
      <c r="L180" s="97" t="str">
        <f t="shared" si="2"/>
        <v>278/520</v>
      </c>
    </row>
    <row r="181" spans="1:12" ht="15.6" customHeight="1">
      <c r="A181" s="62" t="s">
        <v>2465</v>
      </c>
      <c r="B181" s="62" t="s">
        <v>2466</v>
      </c>
      <c r="C181" s="62" t="s">
        <v>1917</v>
      </c>
      <c r="D181" s="63">
        <v>44432</v>
      </c>
      <c r="E181" s="105">
        <v>1582363000</v>
      </c>
      <c r="F181" s="65">
        <v>88.483999999999995</v>
      </c>
      <c r="G181" s="65">
        <v>31</v>
      </c>
      <c r="H181" s="65">
        <v>130</v>
      </c>
      <c r="I181" s="65" t="s">
        <v>1432</v>
      </c>
      <c r="J181" s="64">
        <v>1566291937</v>
      </c>
      <c r="K181" s="65">
        <v>87.584999999999994</v>
      </c>
      <c r="L181" s="97" t="str">
        <f t="shared" si="2"/>
        <v>31/130</v>
      </c>
    </row>
    <row r="182" spans="1:12" ht="15.6" customHeight="1">
      <c r="A182" s="62" t="s">
        <v>4105</v>
      </c>
      <c r="B182" s="62" t="s">
        <v>4106</v>
      </c>
      <c r="C182" s="62" t="s">
        <v>1454</v>
      </c>
      <c r="D182" s="63">
        <v>44433</v>
      </c>
      <c r="E182" s="105">
        <v>5456266000</v>
      </c>
      <c r="F182" s="65">
        <v>85.296000000000006</v>
      </c>
      <c r="G182" s="65">
        <v>-234</v>
      </c>
      <c r="H182" s="65">
        <v>376</v>
      </c>
      <c r="I182" s="65" t="s">
        <v>4107</v>
      </c>
      <c r="J182" s="64">
        <v>5548438400</v>
      </c>
      <c r="K182" s="65">
        <v>86.736999999999995</v>
      </c>
      <c r="L182" s="97" t="str">
        <f t="shared" si="2"/>
        <v>-234/376</v>
      </c>
    </row>
    <row r="183" spans="1:12" ht="15.6" customHeight="1">
      <c r="A183" s="62" t="s">
        <v>4108</v>
      </c>
      <c r="B183" s="62" t="s">
        <v>4109</v>
      </c>
      <c r="C183" s="62" t="s">
        <v>1328</v>
      </c>
      <c r="D183" s="63">
        <v>44433</v>
      </c>
      <c r="E183" s="105">
        <v>529474600</v>
      </c>
      <c r="F183" s="65">
        <v>88.097999999999999</v>
      </c>
      <c r="G183" s="65">
        <v>-41</v>
      </c>
      <c r="H183" s="65">
        <v>793</v>
      </c>
      <c r="I183" s="65" t="s">
        <v>4110</v>
      </c>
      <c r="J183" s="64">
        <v>531686630</v>
      </c>
      <c r="K183" s="65">
        <v>88.465999999999994</v>
      </c>
      <c r="L183" s="97" t="str">
        <f t="shared" si="2"/>
        <v>-41/793</v>
      </c>
    </row>
    <row r="184" spans="1:12" ht="15.6" customHeight="1">
      <c r="A184" s="62" t="s">
        <v>2456</v>
      </c>
      <c r="B184" s="62" t="s">
        <v>2457</v>
      </c>
      <c r="C184" s="62" t="s">
        <v>1633</v>
      </c>
      <c r="D184" s="63">
        <v>44438</v>
      </c>
      <c r="E184" s="105">
        <v>3019942000</v>
      </c>
      <c r="F184" s="65">
        <v>87.613</v>
      </c>
      <c r="G184" s="65">
        <v>35</v>
      </c>
      <c r="H184" s="65">
        <v>307</v>
      </c>
      <c r="I184" s="65" t="s">
        <v>1634</v>
      </c>
      <c r="J184" s="64">
        <v>3012035950</v>
      </c>
      <c r="K184" s="65">
        <v>87.382999999999996</v>
      </c>
      <c r="L184" s="97" t="str">
        <f t="shared" si="2"/>
        <v>35/307</v>
      </c>
    </row>
    <row r="185" spans="1:12" ht="15.6" customHeight="1">
      <c r="A185" s="62" t="s">
        <v>2458</v>
      </c>
      <c r="B185" s="62" t="s">
        <v>2459</v>
      </c>
      <c r="C185" s="62" t="s">
        <v>1917</v>
      </c>
      <c r="D185" s="63">
        <v>44438</v>
      </c>
      <c r="E185" s="105">
        <v>1205425000</v>
      </c>
      <c r="F185" s="65">
        <v>88.843999999999994</v>
      </c>
      <c r="G185" s="65">
        <v>86</v>
      </c>
      <c r="H185" s="65">
        <v>132</v>
      </c>
      <c r="I185" s="65" t="s">
        <v>1676</v>
      </c>
      <c r="J185" s="64">
        <v>1186875954</v>
      </c>
      <c r="K185" s="65">
        <v>87.477000000000004</v>
      </c>
      <c r="L185" s="97" t="str">
        <f t="shared" si="2"/>
        <v>86/132</v>
      </c>
    </row>
    <row r="186" spans="1:12" ht="15.6" customHeight="1">
      <c r="A186" s="62" t="s">
        <v>4102</v>
      </c>
      <c r="B186" s="62" t="s">
        <v>4103</v>
      </c>
      <c r="C186" s="62" t="s">
        <v>3075</v>
      </c>
      <c r="D186" s="63">
        <v>44439</v>
      </c>
      <c r="E186" s="105">
        <v>705400300</v>
      </c>
      <c r="F186" s="65">
        <v>93.197000000000003</v>
      </c>
      <c r="G186" s="65">
        <v>770</v>
      </c>
      <c r="H186" s="65">
        <v>1311</v>
      </c>
      <c r="I186" s="65" t="s">
        <v>4104</v>
      </c>
      <c r="J186" s="64">
        <v>697881670</v>
      </c>
      <c r="K186" s="65">
        <v>92.203999999999994</v>
      </c>
      <c r="L186" s="97" t="str">
        <f t="shared" si="2"/>
        <v>770/1311</v>
      </c>
    </row>
    <row r="187" spans="1:12" ht="15.6" customHeight="1">
      <c r="A187" s="62" t="s">
        <v>2454</v>
      </c>
      <c r="B187" s="62" t="s">
        <v>2455</v>
      </c>
      <c r="C187" s="62" t="s">
        <v>1902</v>
      </c>
      <c r="D187" s="63">
        <v>44440</v>
      </c>
      <c r="E187" s="105">
        <v>546027700</v>
      </c>
      <c r="F187" s="65">
        <v>87.081999999999994</v>
      </c>
      <c r="G187" s="65">
        <v>-277</v>
      </c>
      <c r="H187" s="65">
        <v>541</v>
      </c>
      <c r="I187" s="65" t="s">
        <v>2136</v>
      </c>
      <c r="J187" s="64">
        <v>553480000</v>
      </c>
      <c r="K187" s="65">
        <v>88.271000000000001</v>
      </c>
      <c r="L187" s="97" t="str">
        <f t="shared" si="2"/>
        <v>-277/541</v>
      </c>
    </row>
    <row r="188" spans="1:12" ht="15.6" customHeight="1">
      <c r="A188" s="62" t="s">
        <v>2452</v>
      </c>
      <c r="B188" s="62" t="s">
        <v>2453</v>
      </c>
      <c r="C188" s="62" t="s">
        <v>1917</v>
      </c>
      <c r="D188" s="63">
        <v>44441</v>
      </c>
      <c r="E188" s="105">
        <v>960271400</v>
      </c>
      <c r="F188" s="65">
        <v>88.394000000000005</v>
      </c>
      <c r="G188" s="65">
        <v>-5</v>
      </c>
      <c r="H188" s="65">
        <v>570</v>
      </c>
      <c r="I188" s="65" t="s">
        <v>1770</v>
      </c>
      <c r="J188" s="64">
        <v>960413200</v>
      </c>
      <c r="K188" s="65">
        <v>88.406999999999996</v>
      </c>
      <c r="L188" s="97" t="str">
        <f t="shared" si="2"/>
        <v>-5/570</v>
      </c>
    </row>
    <row r="189" spans="1:12" ht="15.6" customHeight="1">
      <c r="A189" s="62" t="s">
        <v>2449</v>
      </c>
      <c r="B189" s="62" t="s">
        <v>2450</v>
      </c>
      <c r="C189" s="62" t="s">
        <v>2451</v>
      </c>
      <c r="D189" s="63">
        <v>44442</v>
      </c>
      <c r="E189" s="105">
        <v>3706543000</v>
      </c>
      <c r="F189" s="65">
        <v>88.025999999999996</v>
      </c>
      <c r="G189" s="65">
        <v>156</v>
      </c>
      <c r="H189" s="65">
        <v>472</v>
      </c>
      <c r="I189" s="65" t="s">
        <v>1632</v>
      </c>
      <c r="J189" s="64">
        <v>3680077618</v>
      </c>
      <c r="K189" s="65">
        <v>87.397000000000006</v>
      </c>
      <c r="L189" s="97" t="str">
        <f t="shared" si="2"/>
        <v>156/472</v>
      </c>
    </row>
    <row r="190" spans="1:12" ht="15.6" customHeight="1">
      <c r="A190" s="62" t="s">
        <v>4099</v>
      </c>
      <c r="B190" s="62" t="s">
        <v>4100</v>
      </c>
      <c r="C190" s="62" t="s">
        <v>2431</v>
      </c>
      <c r="D190" s="63">
        <v>44442</v>
      </c>
      <c r="E190" s="105">
        <v>671439400</v>
      </c>
      <c r="F190" s="65">
        <v>89.278000000000006</v>
      </c>
      <c r="G190" s="65">
        <v>220</v>
      </c>
      <c r="H190" s="65">
        <v>560</v>
      </c>
      <c r="I190" s="65" t="s">
        <v>4101</v>
      </c>
      <c r="J190" s="64">
        <v>664330900</v>
      </c>
      <c r="K190" s="65">
        <v>88.332999999999998</v>
      </c>
      <c r="L190" s="97" t="str">
        <f t="shared" si="2"/>
        <v>220/560</v>
      </c>
    </row>
    <row r="191" spans="1:12" ht="15.6" customHeight="1">
      <c r="A191" s="62" t="s">
        <v>4096</v>
      </c>
      <c r="B191" s="62" t="s">
        <v>4097</v>
      </c>
      <c r="C191" s="62" t="s">
        <v>1404</v>
      </c>
      <c r="D191" s="63">
        <v>44446</v>
      </c>
      <c r="E191" s="105">
        <v>9521201000</v>
      </c>
      <c r="F191" s="65">
        <v>83.034999999999997</v>
      </c>
      <c r="G191" s="65">
        <v>120</v>
      </c>
      <c r="H191" s="65">
        <v>446</v>
      </c>
      <c r="I191" s="65" t="s">
        <v>4098</v>
      </c>
      <c r="J191" s="64">
        <v>9462776000</v>
      </c>
      <c r="K191" s="65">
        <v>82.525999999999996</v>
      </c>
      <c r="L191" s="97" t="str">
        <f t="shared" si="2"/>
        <v>120/446</v>
      </c>
    </row>
    <row r="192" spans="1:12" ht="15.6" customHeight="1">
      <c r="A192" s="62" t="s">
        <v>4093</v>
      </c>
      <c r="B192" s="62" t="s">
        <v>4094</v>
      </c>
      <c r="C192" s="62" t="s">
        <v>1569</v>
      </c>
      <c r="D192" s="63">
        <v>44447</v>
      </c>
      <c r="E192" s="105">
        <v>2183756000</v>
      </c>
      <c r="F192" s="65">
        <v>90.710999999999999</v>
      </c>
      <c r="G192" s="65">
        <v>22</v>
      </c>
      <c r="H192" s="65">
        <v>380</v>
      </c>
      <c r="I192" s="65" t="s">
        <v>4095</v>
      </c>
      <c r="J192" s="64">
        <v>2181647000</v>
      </c>
      <c r="K192" s="65">
        <v>90.623999999999995</v>
      </c>
      <c r="L192" s="97" t="str">
        <f t="shared" si="2"/>
        <v>22/380</v>
      </c>
    </row>
    <row r="193" spans="1:12" ht="15.6" customHeight="1">
      <c r="A193" s="62" t="s">
        <v>2446</v>
      </c>
      <c r="B193" s="62" t="s">
        <v>2447</v>
      </c>
      <c r="C193" s="62" t="s">
        <v>1224</v>
      </c>
      <c r="D193" s="63">
        <v>44453</v>
      </c>
      <c r="E193" s="105">
        <v>2656944000</v>
      </c>
      <c r="F193" s="65">
        <v>88.768000000000001</v>
      </c>
      <c r="G193" s="65">
        <v>263</v>
      </c>
      <c r="H193" s="65">
        <v>520</v>
      </c>
      <c r="I193" s="65" t="s">
        <v>2448</v>
      </c>
      <c r="J193" s="64">
        <v>2618423600</v>
      </c>
      <c r="K193" s="65">
        <v>87.480999999999995</v>
      </c>
      <c r="L193" s="97" t="str">
        <f t="shared" si="2"/>
        <v>263/520</v>
      </c>
    </row>
    <row r="194" spans="1:12" ht="15.6" customHeight="1">
      <c r="A194" s="62" t="s">
        <v>2444</v>
      </c>
      <c r="B194" s="62" t="s">
        <v>2445</v>
      </c>
      <c r="C194" s="62" t="s">
        <v>2180</v>
      </c>
      <c r="D194" s="63">
        <v>44453</v>
      </c>
      <c r="E194" s="105">
        <v>1226434000</v>
      </c>
      <c r="F194" s="65">
        <v>87.028999999999996</v>
      </c>
      <c r="G194" s="65">
        <v>-35</v>
      </c>
      <c r="H194" s="65">
        <v>155</v>
      </c>
      <c r="I194" s="65" t="s">
        <v>1623</v>
      </c>
      <c r="J194" s="64">
        <v>1231817100</v>
      </c>
      <c r="K194" s="65">
        <v>87.411000000000001</v>
      </c>
      <c r="L194" s="97" t="str">
        <f t="shared" ref="L194:L257" si="3">_xlfn.CONCAT(G194,"/",H194)</f>
        <v>-35/155</v>
      </c>
    </row>
    <row r="195" spans="1:12" ht="15.6" customHeight="1">
      <c r="A195" s="62" t="s">
        <v>2442</v>
      </c>
      <c r="B195" s="62" t="s">
        <v>2443</v>
      </c>
      <c r="C195" s="62" t="s">
        <v>1753</v>
      </c>
      <c r="D195" s="63">
        <v>44453</v>
      </c>
      <c r="E195" s="105">
        <v>8951042000</v>
      </c>
      <c r="F195" s="65">
        <v>86.713999999999999</v>
      </c>
      <c r="G195" s="65">
        <v>12</v>
      </c>
      <c r="H195" s="65">
        <v>295</v>
      </c>
      <c r="I195" s="65" t="s">
        <v>1453</v>
      </c>
      <c r="J195" s="64">
        <v>8946074300</v>
      </c>
      <c r="K195" s="65">
        <v>86.665999999999997</v>
      </c>
      <c r="L195" s="97" t="str">
        <f t="shared" si="3"/>
        <v>12/295</v>
      </c>
    </row>
    <row r="196" spans="1:12" ht="15.6" customHeight="1">
      <c r="A196" s="62" t="s">
        <v>4090</v>
      </c>
      <c r="B196" s="62" t="s">
        <v>4091</v>
      </c>
      <c r="C196" s="62" t="s">
        <v>1228</v>
      </c>
      <c r="D196" s="63">
        <v>44454</v>
      </c>
      <c r="E196" s="105">
        <v>800586900</v>
      </c>
      <c r="F196" s="65">
        <v>88.388000000000005</v>
      </c>
      <c r="G196" s="65">
        <v>14</v>
      </c>
      <c r="H196" s="65">
        <v>560</v>
      </c>
      <c r="I196" s="65" t="s">
        <v>4092</v>
      </c>
      <c r="J196" s="64">
        <v>800267800</v>
      </c>
      <c r="K196" s="65">
        <v>88.352999999999994</v>
      </c>
      <c r="L196" s="97" t="str">
        <f t="shared" si="3"/>
        <v>14/560</v>
      </c>
    </row>
    <row r="197" spans="1:12" ht="15.6" customHeight="1">
      <c r="A197" s="62" t="s">
        <v>4086</v>
      </c>
      <c r="B197" s="62" t="s">
        <v>4087</v>
      </c>
      <c r="C197" s="62" t="s">
        <v>4088</v>
      </c>
      <c r="D197" s="63">
        <v>44455</v>
      </c>
      <c r="E197" s="105">
        <v>796907700</v>
      </c>
      <c r="F197" s="65">
        <v>88.106999999999999</v>
      </c>
      <c r="G197" s="65">
        <v>-106</v>
      </c>
      <c r="H197" s="65">
        <v>1034</v>
      </c>
      <c r="I197" s="65" t="s">
        <v>4089</v>
      </c>
      <c r="J197" s="64">
        <v>798236000</v>
      </c>
      <c r="K197" s="65">
        <v>88.254000000000005</v>
      </c>
      <c r="L197" s="97" t="str">
        <f t="shared" si="3"/>
        <v>-106/1034</v>
      </c>
    </row>
    <row r="198" spans="1:12" ht="15.6" customHeight="1">
      <c r="A198" s="62" t="s">
        <v>2440</v>
      </c>
      <c r="B198" s="62" t="s">
        <v>2441</v>
      </c>
      <c r="C198" s="62" t="s">
        <v>1815</v>
      </c>
      <c r="D198" s="63">
        <v>44456</v>
      </c>
      <c r="E198" s="105">
        <v>572568400</v>
      </c>
      <c r="F198" s="65">
        <v>88.619</v>
      </c>
      <c r="G198" s="65">
        <v>98</v>
      </c>
      <c r="H198" s="65">
        <v>618</v>
      </c>
      <c r="I198" s="65" t="s">
        <v>1878</v>
      </c>
      <c r="J198" s="64">
        <v>570692000</v>
      </c>
      <c r="K198" s="65">
        <v>88.328000000000003</v>
      </c>
      <c r="L198" s="97" t="str">
        <f t="shared" si="3"/>
        <v>98/618</v>
      </c>
    </row>
    <row r="199" spans="1:12" ht="15.6" customHeight="1">
      <c r="A199" s="62" t="s">
        <v>4082</v>
      </c>
      <c r="B199" s="62" t="s">
        <v>4083</v>
      </c>
      <c r="C199" s="62" t="s">
        <v>4084</v>
      </c>
      <c r="D199" s="63">
        <v>44462</v>
      </c>
      <c r="E199" s="105">
        <v>573013600</v>
      </c>
      <c r="F199" s="65">
        <v>88.805999999999997</v>
      </c>
      <c r="G199" s="65">
        <v>276</v>
      </c>
      <c r="H199" s="65">
        <v>1177</v>
      </c>
      <c r="I199" s="65" t="s">
        <v>4085</v>
      </c>
      <c r="J199" s="64">
        <v>569998600</v>
      </c>
      <c r="K199" s="65">
        <v>88.338999999999999</v>
      </c>
      <c r="L199" s="97" t="str">
        <f t="shared" si="3"/>
        <v>276/1177</v>
      </c>
    </row>
    <row r="200" spans="1:12" ht="15.6" customHeight="1">
      <c r="A200" s="62" t="s">
        <v>4079</v>
      </c>
      <c r="B200" s="62" t="s">
        <v>4080</v>
      </c>
      <c r="C200" s="62" t="s">
        <v>1504</v>
      </c>
      <c r="D200" s="63">
        <v>44467</v>
      </c>
      <c r="E200" s="105">
        <v>688900500</v>
      </c>
      <c r="F200" s="65">
        <v>88.403000000000006</v>
      </c>
      <c r="G200" s="65">
        <v>9</v>
      </c>
      <c r="H200" s="65">
        <v>180</v>
      </c>
      <c r="I200" s="65" t="s">
        <v>4081</v>
      </c>
      <c r="J200" s="64">
        <v>688548200</v>
      </c>
      <c r="K200" s="65">
        <v>88.358000000000004</v>
      </c>
      <c r="L200" s="97" t="str">
        <f t="shared" si="3"/>
        <v>9/180</v>
      </c>
    </row>
    <row r="201" spans="1:12" ht="15.6" customHeight="1">
      <c r="A201" s="62" t="s">
        <v>2438</v>
      </c>
      <c r="B201" s="62" t="s">
        <v>2439</v>
      </c>
      <c r="C201" s="62" t="s">
        <v>1523</v>
      </c>
      <c r="D201" s="63">
        <v>44468</v>
      </c>
      <c r="E201" s="105">
        <v>1294151000</v>
      </c>
      <c r="F201" s="65">
        <v>88.061000000000007</v>
      </c>
      <c r="G201" s="65">
        <v>101</v>
      </c>
      <c r="H201" s="65">
        <v>540</v>
      </c>
      <c r="I201" s="65" t="s">
        <v>1634</v>
      </c>
      <c r="J201" s="64">
        <v>1285650640</v>
      </c>
      <c r="K201" s="65">
        <v>87.483000000000004</v>
      </c>
      <c r="L201" s="97" t="str">
        <f t="shared" si="3"/>
        <v>101/540</v>
      </c>
    </row>
    <row r="202" spans="1:12" ht="15.6" customHeight="1">
      <c r="A202" s="62" t="s">
        <v>2436</v>
      </c>
      <c r="B202" s="62" t="s">
        <v>2437</v>
      </c>
      <c r="C202" s="62" t="s">
        <v>1750</v>
      </c>
      <c r="D202" s="63">
        <v>44469</v>
      </c>
      <c r="E202" s="105">
        <v>2828371000</v>
      </c>
      <c r="F202" s="65">
        <v>88.418999999999997</v>
      </c>
      <c r="G202" s="65">
        <v>199</v>
      </c>
      <c r="H202" s="65">
        <v>506</v>
      </c>
      <c r="I202" s="65" t="s">
        <v>2339</v>
      </c>
      <c r="J202" s="64">
        <v>2795743500</v>
      </c>
      <c r="K202" s="65">
        <v>87.399000000000001</v>
      </c>
      <c r="L202" s="97" t="str">
        <f t="shared" si="3"/>
        <v>199/506</v>
      </c>
    </row>
    <row r="203" spans="1:12" ht="15.6" customHeight="1">
      <c r="A203" s="62" t="s">
        <v>4076</v>
      </c>
      <c r="B203" s="62" t="s">
        <v>4077</v>
      </c>
      <c r="C203" s="62" t="s">
        <v>1480</v>
      </c>
      <c r="D203" s="63">
        <v>44469</v>
      </c>
      <c r="E203" s="105">
        <v>660690300</v>
      </c>
      <c r="F203" s="65">
        <v>88.715000000000003</v>
      </c>
      <c r="G203" s="65">
        <v>103</v>
      </c>
      <c r="H203" s="65">
        <v>543</v>
      </c>
      <c r="I203" s="65" t="s">
        <v>4078</v>
      </c>
      <c r="J203" s="64">
        <v>658046700</v>
      </c>
      <c r="K203" s="65">
        <v>88.36</v>
      </c>
      <c r="L203" s="97" t="str">
        <f t="shared" si="3"/>
        <v>103/543</v>
      </c>
    </row>
    <row r="204" spans="1:12" ht="15.6" customHeight="1">
      <c r="A204" s="62" t="s">
        <v>4072</v>
      </c>
      <c r="B204" s="62" t="s">
        <v>4073</v>
      </c>
      <c r="C204" s="62" t="s">
        <v>4074</v>
      </c>
      <c r="D204" s="63">
        <v>44474</v>
      </c>
      <c r="E204" s="105">
        <v>891163300</v>
      </c>
      <c r="F204" s="65">
        <v>85.63</v>
      </c>
      <c r="G204" s="65">
        <v>-562</v>
      </c>
      <c r="H204" s="65">
        <v>593</v>
      </c>
      <c r="I204" s="65" t="s">
        <v>4075</v>
      </c>
      <c r="J204" s="64">
        <v>920947800</v>
      </c>
      <c r="K204" s="65">
        <v>88.492000000000004</v>
      </c>
      <c r="L204" s="97" t="str">
        <f t="shared" si="3"/>
        <v>-562/593</v>
      </c>
    </row>
    <row r="205" spans="1:12" ht="15.6" customHeight="1">
      <c r="A205" s="62" t="s">
        <v>2427</v>
      </c>
      <c r="B205" s="62" t="s">
        <v>2428</v>
      </c>
      <c r="C205" s="62" t="s">
        <v>1602</v>
      </c>
      <c r="D205" s="63">
        <v>44474</v>
      </c>
      <c r="E205" s="105">
        <v>963761100</v>
      </c>
      <c r="F205" s="65">
        <v>87.340999999999994</v>
      </c>
      <c r="G205" s="65">
        <v>-29</v>
      </c>
      <c r="H205" s="65">
        <v>524</v>
      </c>
      <c r="I205" s="65" t="s">
        <v>1587</v>
      </c>
      <c r="J205" s="64">
        <v>964932000</v>
      </c>
      <c r="K205" s="65">
        <v>87.447999999999993</v>
      </c>
      <c r="L205" s="97" t="str">
        <f t="shared" si="3"/>
        <v>-29/524</v>
      </c>
    </row>
    <row r="206" spans="1:12" ht="15.6" customHeight="1">
      <c r="A206" s="62" t="s">
        <v>2429</v>
      </c>
      <c r="B206" s="62" t="s">
        <v>2430</v>
      </c>
      <c r="C206" s="62" t="s">
        <v>2431</v>
      </c>
      <c r="D206" s="63">
        <v>44474</v>
      </c>
      <c r="E206" s="105">
        <v>5010307800</v>
      </c>
      <c r="F206" s="65">
        <v>87.031000000000006</v>
      </c>
      <c r="G206" s="65">
        <v>50</v>
      </c>
      <c r="H206" s="65">
        <v>295</v>
      </c>
      <c r="I206" s="65" t="s">
        <v>1592</v>
      </c>
      <c r="J206" s="64">
        <v>4993798600</v>
      </c>
      <c r="K206" s="65">
        <v>86.744</v>
      </c>
      <c r="L206" s="97" t="str">
        <f t="shared" si="3"/>
        <v>50/295</v>
      </c>
    </row>
    <row r="207" spans="1:12" ht="15.6" customHeight="1">
      <c r="A207" s="62" t="s">
        <v>2432</v>
      </c>
      <c r="B207" s="62" t="s">
        <v>2433</v>
      </c>
      <c r="C207" s="62" t="s">
        <v>2434</v>
      </c>
      <c r="D207" s="63">
        <v>44474</v>
      </c>
      <c r="E207" s="105">
        <v>560011346</v>
      </c>
      <c r="F207" s="65">
        <v>89.007999999999996</v>
      </c>
      <c r="G207" s="65">
        <v>591</v>
      </c>
      <c r="H207" s="65">
        <v>1102</v>
      </c>
      <c r="I207" s="65" t="s">
        <v>2435</v>
      </c>
      <c r="J207" s="64">
        <v>555518710</v>
      </c>
      <c r="K207" s="65">
        <v>88.293999999999997</v>
      </c>
      <c r="L207" s="97" t="str">
        <f t="shared" si="3"/>
        <v>591/1102</v>
      </c>
    </row>
    <row r="208" spans="1:12" ht="15.6" customHeight="1">
      <c r="A208" s="62" t="s">
        <v>4069</v>
      </c>
      <c r="B208" s="62" t="s">
        <v>4070</v>
      </c>
      <c r="C208" s="62" t="s">
        <v>1652</v>
      </c>
      <c r="D208" s="63">
        <v>44474</v>
      </c>
      <c r="E208" s="105">
        <v>1319881100</v>
      </c>
      <c r="F208" s="65">
        <v>88.584999999999994</v>
      </c>
      <c r="G208" s="65">
        <v>106</v>
      </c>
      <c r="H208" s="65">
        <v>184</v>
      </c>
      <c r="I208" s="65" t="s">
        <v>4071</v>
      </c>
      <c r="J208" s="64">
        <v>1303232011</v>
      </c>
      <c r="K208" s="65">
        <v>87.468000000000004</v>
      </c>
      <c r="L208" s="97" t="str">
        <f t="shared" si="3"/>
        <v>106/184</v>
      </c>
    </row>
    <row r="209" spans="1:12" ht="15.6" customHeight="1">
      <c r="A209" s="62" t="s">
        <v>2425</v>
      </c>
      <c r="B209" s="62" t="s">
        <v>2426</v>
      </c>
      <c r="C209" s="62" t="s">
        <v>1531</v>
      </c>
      <c r="D209" s="63">
        <v>44475</v>
      </c>
      <c r="E209" s="105">
        <v>539513700</v>
      </c>
      <c r="F209" s="65">
        <v>89.876999999999995</v>
      </c>
      <c r="G209" s="65">
        <v>758</v>
      </c>
      <c r="H209" s="65">
        <v>1072</v>
      </c>
      <c r="I209" s="65" t="s">
        <v>1553</v>
      </c>
      <c r="J209" s="64">
        <v>530554860</v>
      </c>
      <c r="K209" s="65">
        <v>88.384</v>
      </c>
      <c r="L209" s="97" t="str">
        <f t="shared" si="3"/>
        <v>758/1072</v>
      </c>
    </row>
    <row r="210" spans="1:12" ht="15.6" customHeight="1">
      <c r="A210" s="62" t="s">
        <v>4062</v>
      </c>
      <c r="B210" s="62" t="s">
        <v>4063</v>
      </c>
      <c r="C210" s="62" t="s">
        <v>4064</v>
      </c>
      <c r="D210" s="63">
        <v>44475</v>
      </c>
      <c r="E210" s="105">
        <v>535781400</v>
      </c>
      <c r="F210" s="65">
        <v>87.465999999999994</v>
      </c>
      <c r="G210" s="65">
        <v>-615</v>
      </c>
      <c r="H210" s="65">
        <v>3720</v>
      </c>
      <c r="I210" s="65" t="s">
        <v>4065</v>
      </c>
      <c r="J210" s="64">
        <v>537382682</v>
      </c>
      <c r="K210" s="65">
        <v>87.745000000000005</v>
      </c>
      <c r="L210" s="97" t="str">
        <f t="shared" si="3"/>
        <v>-615/3720</v>
      </c>
    </row>
    <row r="211" spans="1:12" ht="15.6" customHeight="1">
      <c r="A211" s="62" t="s">
        <v>4066</v>
      </c>
      <c r="B211" s="62" t="s">
        <v>4067</v>
      </c>
      <c r="C211" s="62" t="s">
        <v>1404</v>
      </c>
      <c r="D211" s="63">
        <v>44475</v>
      </c>
      <c r="E211" s="105">
        <v>1072798500</v>
      </c>
      <c r="F211" s="65">
        <v>87.986999999999995</v>
      </c>
      <c r="G211" s="65">
        <v>168</v>
      </c>
      <c r="H211" s="65">
        <v>515</v>
      </c>
      <c r="I211" s="65" t="s">
        <v>4068</v>
      </c>
      <c r="J211" s="64">
        <v>1066024150</v>
      </c>
      <c r="K211" s="65">
        <v>87.432000000000002</v>
      </c>
      <c r="L211" s="97" t="str">
        <f t="shared" si="3"/>
        <v>168/515</v>
      </c>
    </row>
    <row r="212" spans="1:12" ht="15.6" customHeight="1">
      <c r="A212" s="62" t="s">
        <v>4059</v>
      </c>
      <c r="B212" s="62" t="s">
        <v>4060</v>
      </c>
      <c r="C212" s="62" t="s">
        <v>1404</v>
      </c>
      <c r="D212" s="63">
        <v>44477</v>
      </c>
      <c r="E212" s="105">
        <v>461972000</v>
      </c>
      <c r="F212" s="65">
        <v>87.248000000000005</v>
      </c>
      <c r="G212" s="65">
        <v>-584</v>
      </c>
      <c r="H212" s="65">
        <v>1030</v>
      </c>
      <c r="I212" s="65" t="s">
        <v>4061</v>
      </c>
      <c r="J212" s="64">
        <v>467507054</v>
      </c>
      <c r="K212" s="65">
        <v>88.293000000000006</v>
      </c>
      <c r="L212" s="97" t="str">
        <f t="shared" si="3"/>
        <v>-584/1030</v>
      </c>
    </row>
    <row r="213" spans="1:12" ht="15.6" customHeight="1">
      <c r="A213" s="62" t="s">
        <v>2423</v>
      </c>
      <c r="B213" s="62" t="s">
        <v>2424</v>
      </c>
      <c r="C213" s="62" t="s">
        <v>1626</v>
      </c>
      <c r="D213" s="63">
        <v>44481</v>
      </c>
      <c r="E213" s="105">
        <v>1472878700</v>
      </c>
      <c r="F213" s="65">
        <v>86.298000000000002</v>
      </c>
      <c r="G213" s="65">
        <v>-256</v>
      </c>
      <c r="H213" s="65">
        <v>522</v>
      </c>
      <c r="I213" s="65" t="s">
        <v>2148</v>
      </c>
      <c r="J213" s="64">
        <v>1490538275</v>
      </c>
      <c r="K213" s="65">
        <v>87.332999999999998</v>
      </c>
      <c r="L213" s="97" t="str">
        <f t="shared" si="3"/>
        <v>-256/522</v>
      </c>
    </row>
    <row r="214" spans="1:12" ht="15.6" customHeight="1">
      <c r="A214" s="62" t="s">
        <v>2421</v>
      </c>
      <c r="B214" s="62" t="s">
        <v>2422</v>
      </c>
      <c r="C214" s="62" t="s">
        <v>2234</v>
      </c>
      <c r="D214" s="63">
        <v>44482</v>
      </c>
      <c r="E214" s="105">
        <v>3460880400</v>
      </c>
      <c r="F214" s="65">
        <v>88.259</v>
      </c>
      <c r="G214" s="65">
        <v>313</v>
      </c>
      <c r="H214" s="65">
        <v>503</v>
      </c>
      <c r="I214" s="65" t="s">
        <v>1332</v>
      </c>
      <c r="J214" s="64">
        <v>3419764000</v>
      </c>
      <c r="K214" s="65">
        <v>87.21</v>
      </c>
      <c r="L214" s="97" t="str">
        <f t="shared" si="3"/>
        <v>313/503</v>
      </c>
    </row>
    <row r="215" spans="1:12" ht="15.6" customHeight="1">
      <c r="A215" s="62" t="s">
        <v>2419</v>
      </c>
      <c r="B215" s="62" t="s">
        <v>2420</v>
      </c>
      <c r="C215" s="62" t="s">
        <v>1240</v>
      </c>
      <c r="D215" s="63">
        <v>44483</v>
      </c>
      <c r="E215" s="105">
        <v>563753600</v>
      </c>
      <c r="F215" s="65">
        <v>87.858999999999995</v>
      </c>
      <c r="G215" s="65">
        <v>-143</v>
      </c>
      <c r="H215" s="65">
        <v>522</v>
      </c>
      <c r="I215" s="65" t="s">
        <v>1809</v>
      </c>
      <c r="J215" s="64">
        <v>567166500</v>
      </c>
      <c r="K215" s="65">
        <v>88.391000000000005</v>
      </c>
      <c r="L215" s="97" t="str">
        <f t="shared" si="3"/>
        <v>-143/522</v>
      </c>
    </row>
    <row r="216" spans="1:12" ht="15.6" customHeight="1">
      <c r="A216" s="62" t="s">
        <v>4055</v>
      </c>
      <c r="B216" s="62" t="s">
        <v>4056</v>
      </c>
      <c r="C216" s="62" t="s">
        <v>4057</v>
      </c>
      <c r="D216" s="63">
        <v>44483</v>
      </c>
      <c r="E216" s="105">
        <v>646681100</v>
      </c>
      <c r="F216" s="65">
        <v>88.894000000000005</v>
      </c>
      <c r="G216" s="65">
        <v>197</v>
      </c>
      <c r="H216" s="65">
        <v>533</v>
      </c>
      <c r="I216" s="65" t="s">
        <v>4058</v>
      </c>
      <c r="J216" s="64">
        <v>642556000</v>
      </c>
      <c r="K216" s="65">
        <v>88.326999999999998</v>
      </c>
      <c r="L216" s="97" t="str">
        <f t="shared" si="3"/>
        <v>197/533</v>
      </c>
    </row>
    <row r="217" spans="1:12" ht="15.6" customHeight="1">
      <c r="A217" s="62" t="s">
        <v>2414</v>
      </c>
      <c r="B217" s="62" t="s">
        <v>2415</v>
      </c>
      <c r="C217" s="62" t="s">
        <v>1608</v>
      </c>
      <c r="D217" s="63">
        <v>44489</v>
      </c>
      <c r="E217" s="105">
        <v>1097633300</v>
      </c>
      <c r="F217" s="65">
        <v>88.965000000000003</v>
      </c>
      <c r="G217" s="65">
        <v>419</v>
      </c>
      <c r="H217" s="65">
        <v>536</v>
      </c>
      <c r="I217" s="65" t="s">
        <v>2416</v>
      </c>
      <c r="J217" s="64">
        <v>1078201700</v>
      </c>
      <c r="K217" s="65">
        <v>87.39</v>
      </c>
      <c r="L217" s="97" t="str">
        <f t="shared" si="3"/>
        <v>419/536</v>
      </c>
    </row>
    <row r="218" spans="1:12" ht="15.6" customHeight="1">
      <c r="A218" s="62" t="s">
        <v>2411</v>
      </c>
      <c r="B218" s="62" t="s">
        <v>2412</v>
      </c>
      <c r="C218" s="62" t="s">
        <v>1231</v>
      </c>
      <c r="D218" s="63">
        <v>44489</v>
      </c>
      <c r="E218" s="105">
        <v>511657600</v>
      </c>
      <c r="F218" s="65">
        <v>87.805000000000007</v>
      </c>
      <c r="G218" s="65">
        <v>-521</v>
      </c>
      <c r="H218" s="65">
        <v>1169</v>
      </c>
      <c r="I218" s="65" t="s">
        <v>2413</v>
      </c>
      <c r="J218" s="64">
        <v>515622040</v>
      </c>
      <c r="K218" s="65">
        <v>88.484999999999999</v>
      </c>
      <c r="L218" s="97" t="str">
        <f t="shared" si="3"/>
        <v>-521/1169</v>
      </c>
    </row>
    <row r="219" spans="1:12" ht="15.6" customHeight="1">
      <c r="A219" s="62" t="s">
        <v>2417</v>
      </c>
      <c r="B219" s="62" t="s">
        <v>2418</v>
      </c>
      <c r="C219" s="62" t="s">
        <v>1240</v>
      </c>
      <c r="D219" s="63">
        <v>44489</v>
      </c>
      <c r="E219" s="105">
        <v>1641483800</v>
      </c>
      <c r="F219" s="65">
        <v>87.251999999999995</v>
      </c>
      <c r="G219" s="65">
        <v>-43</v>
      </c>
      <c r="H219" s="65">
        <v>522</v>
      </c>
      <c r="I219" s="65" t="s">
        <v>1305</v>
      </c>
      <c r="J219" s="64">
        <v>1644831000</v>
      </c>
      <c r="K219" s="65">
        <v>87.43</v>
      </c>
      <c r="L219" s="97" t="str">
        <f t="shared" si="3"/>
        <v>-43/522</v>
      </c>
    </row>
    <row r="220" spans="1:12" ht="15.6" customHeight="1">
      <c r="A220" s="62" t="s">
        <v>2409</v>
      </c>
      <c r="B220" s="62" t="s">
        <v>2410</v>
      </c>
      <c r="C220" s="62" t="s">
        <v>1231</v>
      </c>
      <c r="D220" s="63">
        <v>44490</v>
      </c>
      <c r="E220" s="105">
        <v>855632500</v>
      </c>
      <c r="F220" s="65">
        <v>88.602999999999994</v>
      </c>
      <c r="G220" s="65">
        <v>142</v>
      </c>
      <c r="H220" s="65">
        <v>563</v>
      </c>
      <c r="I220" s="65" t="s">
        <v>1280</v>
      </c>
      <c r="J220" s="64">
        <v>851366833</v>
      </c>
      <c r="K220" s="65">
        <v>88.161000000000001</v>
      </c>
      <c r="L220" s="97" t="str">
        <f t="shared" si="3"/>
        <v>142/563</v>
      </c>
    </row>
    <row r="221" spans="1:12" ht="15.6" customHeight="1">
      <c r="A221" s="62" t="s">
        <v>4052</v>
      </c>
      <c r="B221" s="62" t="s">
        <v>4053</v>
      </c>
      <c r="C221" s="62" t="s">
        <v>1523</v>
      </c>
      <c r="D221" s="63">
        <v>44491</v>
      </c>
      <c r="E221" s="105">
        <v>516760300</v>
      </c>
      <c r="F221" s="65">
        <v>89.653999999999996</v>
      </c>
      <c r="G221" s="65">
        <v>223</v>
      </c>
      <c r="H221" s="65">
        <v>524</v>
      </c>
      <c r="I221" s="65" t="s">
        <v>4054</v>
      </c>
      <c r="J221" s="64">
        <v>509218700</v>
      </c>
      <c r="K221" s="65">
        <v>88.344999999999999</v>
      </c>
      <c r="L221" s="97" t="str">
        <f t="shared" si="3"/>
        <v>223/524</v>
      </c>
    </row>
    <row r="222" spans="1:12" ht="15.6" customHeight="1">
      <c r="A222" s="62" t="s">
        <v>4046</v>
      </c>
      <c r="B222" s="62" t="s">
        <v>4047</v>
      </c>
      <c r="C222" s="62" t="s">
        <v>1224</v>
      </c>
      <c r="D222" s="63">
        <v>44494</v>
      </c>
      <c r="E222" s="105">
        <v>1154194200</v>
      </c>
      <c r="F222" s="65">
        <v>86.847999999999999</v>
      </c>
      <c r="G222" s="65">
        <v>-54</v>
      </c>
      <c r="H222" s="65">
        <v>524</v>
      </c>
      <c r="I222" s="65" t="s">
        <v>4048</v>
      </c>
      <c r="J222" s="64">
        <v>1160744808</v>
      </c>
      <c r="K222" s="65">
        <v>87.340999999999994</v>
      </c>
      <c r="L222" s="97" t="str">
        <f t="shared" si="3"/>
        <v>-54/524</v>
      </c>
    </row>
    <row r="223" spans="1:12" ht="15.6" customHeight="1">
      <c r="A223" s="62" t="s">
        <v>2406</v>
      </c>
      <c r="B223" s="62" t="s">
        <v>2407</v>
      </c>
      <c r="C223" s="62" t="s">
        <v>1240</v>
      </c>
      <c r="D223" s="63">
        <v>44494</v>
      </c>
      <c r="E223" s="105">
        <v>472056600</v>
      </c>
      <c r="F223" s="65">
        <v>87.893000000000001</v>
      </c>
      <c r="G223" s="65">
        <v>-120</v>
      </c>
      <c r="H223" s="65">
        <v>521</v>
      </c>
      <c r="I223" s="65" t="s">
        <v>2408</v>
      </c>
      <c r="J223" s="64">
        <v>474667700</v>
      </c>
      <c r="K223" s="65">
        <v>88.379000000000005</v>
      </c>
      <c r="L223" s="97" t="str">
        <f t="shared" si="3"/>
        <v>-120/521</v>
      </c>
    </row>
    <row r="224" spans="1:12" ht="15.6" customHeight="1">
      <c r="A224" s="62" t="s">
        <v>4043</v>
      </c>
      <c r="B224" s="62" t="s">
        <v>4044</v>
      </c>
      <c r="C224" s="62" t="s">
        <v>1240</v>
      </c>
      <c r="D224" s="63">
        <v>44494</v>
      </c>
      <c r="E224" s="105">
        <v>946185600</v>
      </c>
      <c r="F224" s="65">
        <v>86.816999999999993</v>
      </c>
      <c r="G224" s="65">
        <v>-430</v>
      </c>
      <c r="H224" s="65">
        <v>569</v>
      </c>
      <c r="I224" s="65" t="s">
        <v>4045</v>
      </c>
      <c r="J224" s="64">
        <v>963251578</v>
      </c>
      <c r="K224" s="65">
        <v>88.382999999999996</v>
      </c>
      <c r="L224" s="97" t="str">
        <f t="shared" si="3"/>
        <v>-430/569</v>
      </c>
    </row>
    <row r="225" spans="1:12" ht="15.6" customHeight="1">
      <c r="A225" s="62" t="s">
        <v>4049</v>
      </c>
      <c r="B225" s="62" t="s">
        <v>4050</v>
      </c>
      <c r="C225" s="62" t="s">
        <v>1298</v>
      </c>
      <c r="D225" s="63">
        <v>44494</v>
      </c>
      <c r="E225" s="105">
        <v>492247300</v>
      </c>
      <c r="F225" s="65">
        <v>86.832999999999998</v>
      </c>
      <c r="G225" s="65">
        <v>-814</v>
      </c>
      <c r="H225" s="65">
        <v>1162</v>
      </c>
      <c r="I225" s="65" t="s">
        <v>4051</v>
      </c>
      <c r="J225" s="64">
        <v>501121900</v>
      </c>
      <c r="K225" s="65">
        <v>88.397999999999996</v>
      </c>
      <c r="L225" s="97" t="str">
        <f t="shared" si="3"/>
        <v>-814/1162</v>
      </c>
    </row>
    <row r="226" spans="1:12" ht="15.6" customHeight="1">
      <c r="A226" s="62" t="s">
        <v>2403</v>
      </c>
      <c r="B226" s="62" t="s">
        <v>2404</v>
      </c>
      <c r="C226" s="62" t="s">
        <v>1298</v>
      </c>
      <c r="D226" s="63">
        <v>44495</v>
      </c>
      <c r="E226" s="105">
        <v>500561200</v>
      </c>
      <c r="F226" s="65">
        <v>87.561999999999998</v>
      </c>
      <c r="G226" s="65">
        <v>-224</v>
      </c>
      <c r="H226" s="65">
        <v>540</v>
      </c>
      <c r="I226" s="65" t="s">
        <v>2405</v>
      </c>
      <c r="J226" s="64">
        <v>505073970</v>
      </c>
      <c r="K226" s="65">
        <v>88.352000000000004</v>
      </c>
      <c r="L226" s="97" t="str">
        <f t="shared" si="3"/>
        <v>-224/540</v>
      </c>
    </row>
    <row r="227" spans="1:12" ht="15.6" customHeight="1">
      <c r="A227" s="62" t="s">
        <v>2401</v>
      </c>
      <c r="B227" s="62" t="s">
        <v>2402</v>
      </c>
      <c r="C227" s="62" t="s">
        <v>1247</v>
      </c>
      <c r="D227" s="63">
        <v>44495</v>
      </c>
      <c r="E227" s="105">
        <v>603636900</v>
      </c>
      <c r="F227" s="65">
        <v>88.811999999999998</v>
      </c>
      <c r="G227" s="65">
        <v>124</v>
      </c>
      <c r="H227" s="65">
        <v>548</v>
      </c>
      <c r="I227" s="65" t="s">
        <v>1384</v>
      </c>
      <c r="J227" s="64">
        <v>600643941</v>
      </c>
      <c r="K227" s="65">
        <v>88.372</v>
      </c>
      <c r="L227" s="97" t="str">
        <f t="shared" si="3"/>
        <v>124/548</v>
      </c>
    </row>
    <row r="228" spans="1:12" ht="15.6" customHeight="1">
      <c r="A228" s="62" t="s">
        <v>4036</v>
      </c>
      <c r="B228" s="62" t="s">
        <v>4037</v>
      </c>
      <c r="C228" s="62" t="s">
        <v>2559</v>
      </c>
      <c r="D228" s="63">
        <v>44496</v>
      </c>
      <c r="E228" s="105">
        <v>4669771900</v>
      </c>
      <c r="F228" s="65">
        <v>85.986999999999995</v>
      </c>
      <c r="G228" s="65">
        <v>99</v>
      </c>
      <c r="H228" s="65">
        <v>338</v>
      </c>
      <c r="I228" s="65" t="s">
        <v>4038</v>
      </c>
      <c r="J228" s="64">
        <v>4644448880</v>
      </c>
      <c r="K228" s="65">
        <v>85.501000000000005</v>
      </c>
      <c r="L228" s="97" t="str">
        <f t="shared" si="3"/>
        <v>99/338</v>
      </c>
    </row>
    <row r="229" spans="1:12" ht="15.6" customHeight="1">
      <c r="A229" s="62" t="s">
        <v>4039</v>
      </c>
      <c r="B229" s="62" t="s">
        <v>4040</v>
      </c>
      <c r="C229" s="62" t="s">
        <v>4041</v>
      </c>
      <c r="D229" s="63">
        <v>44496</v>
      </c>
      <c r="E229" s="105">
        <v>8389846400</v>
      </c>
      <c r="F229" s="65">
        <v>86.870999999999995</v>
      </c>
      <c r="G229" s="65">
        <v>70</v>
      </c>
      <c r="H229" s="65">
        <v>1002</v>
      </c>
      <c r="I229" s="65" t="s">
        <v>4042</v>
      </c>
      <c r="J229" s="64">
        <v>8381887846</v>
      </c>
      <c r="K229" s="65">
        <v>86.789000000000001</v>
      </c>
      <c r="L229" s="97" t="str">
        <f t="shared" si="3"/>
        <v>70/1002</v>
      </c>
    </row>
    <row r="230" spans="1:12" ht="15.6" customHeight="1">
      <c r="A230" s="62" t="s">
        <v>2399</v>
      </c>
      <c r="B230" s="62" t="s">
        <v>2400</v>
      </c>
      <c r="C230" s="62" t="s">
        <v>1237</v>
      </c>
      <c r="D230" s="63">
        <v>44498</v>
      </c>
      <c r="E230" s="105">
        <v>608706400</v>
      </c>
      <c r="F230" s="65">
        <v>88.147999999999996</v>
      </c>
      <c r="G230" s="65">
        <v>-11</v>
      </c>
      <c r="H230" s="65">
        <v>545</v>
      </c>
      <c r="I230" s="65" t="s">
        <v>1246</v>
      </c>
      <c r="J230" s="64">
        <v>609247200</v>
      </c>
      <c r="K230" s="65">
        <v>88.225999999999999</v>
      </c>
      <c r="L230" s="97" t="str">
        <f t="shared" si="3"/>
        <v>-11/545</v>
      </c>
    </row>
    <row r="231" spans="1:12" ht="15.6" customHeight="1">
      <c r="A231" s="62" t="s">
        <v>2397</v>
      </c>
      <c r="B231" s="62" t="s">
        <v>2398</v>
      </c>
      <c r="C231" s="62" t="s">
        <v>1240</v>
      </c>
      <c r="D231" s="63">
        <v>44501</v>
      </c>
      <c r="E231" s="105">
        <v>471600600</v>
      </c>
      <c r="F231" s="65">
        <v>88.138999999999996</v>
      </c>
      <c r="G231" s="65">
        <v>-70</v>
      </c>
      <c r="H231" s="65">
        <v>535</v>
      </c>
      <c r="I231" s="65" t="s">
        <v>1720</v>
      </c>
      <c r="J231" s="64">
        <v>472699110</v>
      </c>
      <c r="K231" s="65">
        <v>88.343999999999994</v>
      </c>
      <c r="L231" s="97" t="str">
        <f t="shared" si="3"/>
        <v>-70/535</v>
      </c>
    </row>
    <row r="232" spans="1:12" ht="15.6" customHeight="1">
      <c r="A232" s="62" t="s">
        <v>4033</v>
      </c>
      <c r="B232" s="62" t="s">
        <v>4034</v>
      </c>
      <c r="C232" s="62" t="s">
        <v>1235</v>
      </c>
      <c r="D232" s="63">
        <v>44501</v>
      </c>
      <c r="E232" s="105">
        <v>2596061500</v>
      </c>
      <c r="F232" s="65">
        <v>86.445999999999998</v>
      </c>
      <c r="G232" s="65">
        <v>-299</v>
      </c>
      <c r="H232" s="65">
        <v>518</v>
      </c>
      <c r="I232" s="65" t="s">
        <v>4035</v>
      </c>
      <c r="J232" s="64">
        <v>2624570000</v>
      </c>
      <c r="K232" s="65">
        <v>87.394999999999996</v>
      </c>
      <c r="L232" s="97" t="str">
        <f t="shared" si="3"/>
        <v>-299/518</v>
      </c>
    </row>
    <row r="233" spans="1:12" ht="15.6" customHeight="1">
      <c r="A233" s="62" t="s">
        <v>2395</v>
      </c>
      <c r="B233" s="62" t="s">
        <v>2396</v>
      </c>
      <c r="C233" s="62" t="s">
        <v>1228</v>
      </c>
      <c r="D233" s="63">
        <v>44501</v>
      </c>
      <c r="E233" s="105">
        <v>535546200</v>
      </c>
      <c r="F233" s="65">
        <v>89.081000000000003</v>
      </c>
      <c r="G233" s="65">
        <v>334</v>
      </c>
      <c r="H233" s="65">
        <v>985</v>
      </c>
      <c r="I233" s="65" t="s">
        <v>1923</v>
      </c>
      <c r="J233" s="64">
        <v>531171776</v>
      </c>
      <c r="K233" s="65">
        <v>88.352999999999994</v>
      </c>
      <c r="L233" s="97" t="str">
        <f t="shared" si="3"/>
        <v>334/985</v>
      </c>
    </row>
    <row r="234" spans="1:12" ht="15.6" customHeight="1">
      <c r="A234" s="62" t="s">
        <v>4030</v>
      </c>
      <c r="B234" s="62" t="s">
        <v>4031</v>
      </c>
      <c r="C234" s="62" t="s">
        <v>1240</v>
      </c>
      <c r="D234" s="63">
        <v>44501</v>
      </c>
      <c r="E234" s="105">
        <v>487764800</v>
      </c>
      <c r="F234" s="65">
        <v>87.569000000000003</v>
      </c>
      <c r="G234" s="65">
        <v>-233</v>
      </c>
      <c r="H234" s="65">
        <v>536</v>
      </c>
      <c r="I234" s="65" t="s">
        <v>4032</v>
      </c>
      <c r="J234" s="64">
        <v>491831932</v>
      </c>
      <c r="K234" s="65">
        <v>88.299000000000007</v>
      </c>
      <c r="L234" s="97" t="str">
        <f t="shared" si="3"/>
        <v>-233/536</v>
      </c>
    </row>
    <row r="235" spans="1:12" ht="15.6" customHeight="1">
      <c r="A235" s="62" t="s">
        <v>2393</v>
      </c>
      <c r="B235" s="62" t="s">
        <v>2394</v>
      </c>
      <c r="C235" s="62" t="s">
        <v>2277</v>
      </c>
      <c r="D235" s="63">
        <v>44502</v>
      </c>
      <c r="E235" s="105">
        <v>1057939500</v>
      </c>
      <c r="F235" s="65">
        <v>87.77</v>
      </c>
      <c r="G235" s="65">
        <v>99</v>
      </c>
      <c r="H235" s="65">
        <v>530</v>
      </c>
      <c r="I235" s="65" t="s">
        <v>1497</v>
      </c>
      <c r="J235" s="64">
        <v>1054000000</v>
      </c>
      <c r="K235" s="65">
        <v>87.442999999999998</v>
      </c>
      <c r="L235" s="97" t="str">
        <f t="shared" si="3"/>
        <v>99/530</v>
      </c>
    </row>
    <row r="236" spans="1:12" ht="15.6" customHeight="1">
      <c r="A236" s="62" t="s">
        <v>4027</v>
      </c>
      <c r="B236" s="62" t="s">
        <v>4028</v>
      </c>
      <c r="C236" s="62" t="s">
        <v>1231</v>
      </c>
      <c r="D236" s="63">
        <v>44502</v>
      </c>
      <c r="E236" s="105">
        <v>803001300</v>
      </c>
      <c r="F236" s="65">
        <v>88.111000000000004</v>
      </c>
      <c r="G236" s="65">
        <v>-73</v>
      </c>
      <c r="H236" s="65">
        <v>565</v>
      </c>
      <c r="I236" s="65" t="s">
        <v>4029</v>
      </c>
      <c r="J236" s="64">
        <v>804982000</v>
      </c>
      <c r="K236" s="65">
        <v>88.328000000000003</v>
      </c>
      <c r="L236" s="97" t="str">
        <f t="shared" si="3"/>
        <v>-73/565</v>
      </c>
    </row>
    <row r="237" spans="1:12" ht="15.6" customHeight="1">
      <c r="A237" s="62" t="s">
        <v>2391</v>
      </c>
      <c r="B237" s="62" t="s">
        <v>2392</v>
      </c>
      <c r="C237" s="62" t="s">
        <v>1298</v>
      </c>
      <c r="D237" s="63">
        <v>44502</v>
      </c>
      <c r="E237" s="105">
        <v>494318900</v>
      </c>
      <c r="F237" s="65">
        <v>87.203000000000003</v>
      </c>
      <c r="G237" s="65">
        <v>-764</v>
      </c>
      <c r="H237" s="65">
        <v>1233</v>
      </c>
      <c r="I237" s="65" t="s">
        <v>1570</v>
      </c>
      <c r="J237" s="64">
        <v>500911000</v>
      </c>
      <c r="K237" s="65">
        <v>88.366</v>
      </c>
      <c r="L237" s="97" t="str">
        <f t="shared" si="3"/>
        <v>-764/1233</v>
      </c>
    </row>
    <row r="238" spans="1:12" ht="15.6" customHeight="1">
      <c r="A238" s="62" t="s">
        <v>4024</v>
      </c>
      <c r="B238" s="62" t="s">
        <v>4025</v>
      </c>
      <c r="C238" s="62" t="s">
        <v>1235</v>
      </c>
      <c r="D238" s="63">
        <v>44503</v>
      </c>
      <c r="E238" s="105">
        <v>1387441800</v>
      </c>
      <c r="F238" s="65">
        <v>87.042000000000002</v>
      </c>
      <c r="G238" s="65">
        <v>-51</v>
      </c>
      <c r="H238" s="65">
        <v>514</v>
      </c>
      <c r="I238" s="65" t="s">
        <v>4026</v>
      </c>
      <c r="J238" s="64">
        <v>1390214000</v>
      </c>
      <c r="K238" s="65">
        <v>87.215999999999994</v>
      </c>
      <c r="L238" s="97" t="str">
        <f t="shared" si="3"/>
        <v>-51/514</v>
      </c>
    </row>
    <row r="239" spans="1:12" ht="15.6" customHeight="1">
      <c r="A239" s="62" t="s">
        <v>2388</v>
      </c>
      <c r="B239" s="62" t="s">
        <v>2389</v>
      </c>
      <c r="C239" s="62" t="s">
        <v>2390</v>
      </c>
      <c r="D239" s="63">
        <v>44503</v>
      </c>
      <c r="E239" s="105">
        <v>451986900</v>
      </c>
      <c r="F239" s="65">
        <v>88.284999999999997</v>
      </c>
      <c r="G239" s="65">
        <v>56</v>
      </c>
      <c r="H239" s="65">
        <v>1030</v>
      </c>
      <c r="I239" s="65" t="s">
        <v>2081</v>
      </c>
      <c r="J239" s="64">
        <v>451681100</v>
      </c>
      <c r="K239" s="65">
        <v>88.224999999999994</v>
      </c>
      <c r="L239" s="97" t="str">
        <f t="shared" si="3"/>
        <v>56/1030</v>
      </c>
    </row>
    <row r="240" spans="1:12" ht="15.6" customHeight="1">
      <c r="A240" s="62" t="s">
        <v>4021</v>
      </c>
      <c r="B240" s="62" t="s">
        <v>4022</v>
      </c>
      <c r="C240" s="62" t="s">
        <v>1235</v>
      </c>
      <c r="D240" s="63">
        <v>44503</v>
      </c>
      <c r="E240" s="105">
        <v>533213500</v>
      </c>
      <c r="F240" s="65">
        <v>88.332999999999998</v>
      </c>
      <c r="G240" s="65">
        <v>-23</v>
      </c>
      <c r="H240" s="65">
        <v>1184</v>
      </c>
      <c r="I240" s="65" t="s">
        <v>4023</v>
      </c>
      <c r="J240" s="64">
        <v>533532440</v>
      </c>
      <c r="K240" s="65">
        <v>88.385999999999996</v>
      </c>
      <c r="L240" s="97" t="str">
        <f t="shared" si="3"/>
        <v>-23/1184</v>
      </c>
    </row>
    <row r="241" spans="1:12" ht="15.6" customHeight="1">
      <c r="A241" s="62" t="s">
        <v>4018</v>
      </c>
      <c r="B241" s="62" t="s">
        <v>4019</v>
      </c>
      <c r="C241" s="62" t="s">
        <v>1231</v>
      </c>
      <c r="D241" s="63">
        <v>44504</v>
      </c>
      <c r="E241" s="105">
        <v>719084200</v>
      </c>
      <c r="F241" s="65">
        <v>88.992000000000004</v>
      </c>
      <c r="G241" s="65">
        <v>288</v>
      </c>
      <c r="H241" s="65">
        <v>950</v>
      </c>
      <c r="I241" s="65" t="s">
        <v>4020</v>
      </c>
      <c r="J241" s="64">
        <v>714433250</v>
      </c>
      <c r="K241" s="65">
        <v>88.415999999999997</v>
      </c>
      <c r="L241" s="97" t="str">
        <f t="shared" si="3"/>
        <v>288/950</v>
      </c>
    </row>
    <row r="242" spans="1:12" ht="15.6" customHeight="1">
      <c r="A242" s="62" t="s">
        <v>2386</v>
      </c>
      <c r="B242" s="62" t="s">
        <v>2387</v>
      </c>
      <c r="C242" s="62" t="s">
        <v>2053</v>
      </c>
      <c r="D242" s="63">
        <v>44504</v>
      </c>
      <c r="E242" s="105">
        <v>3444261700</v>
      </c>
      <c r="F242" s="65">
        <v>90.65</v>
      </c>
      <c r="G242" s="65">
        <v>304</v>
      </c>
      <c r="H242" s="65">
        <v>503</v>
      </c>
      <c r="I242" s="65" t="s">
        <v>1977</v>
      </c>
      <c r="J242" s="64">
        <v>3405426000</v>
      </c>
      <c r="K242" s="65">
        <v>89.628</v>
      </c>
      <c r="L242" s="97" t="str">
        <f t="shared" si="3"/>
        <v>304/503</v>
      </c>
    </row>
    <row r="243" spans="1:12" ht="15.6" customHeight="1">
      <c r="A243" s="62" t="s">
        <v>4015</v>
      </c>
      <c r="B243" s="62" t="s">
        <v>4016</v>
      </c>
      <c r="C243" s="62" t="s">
        <v>1523</v>
      </c>
      <c r="D243" s="63">
        <v>44504</v>
      </c>
      <c r="E243" s="105">
        <v>965164400</v>
      </c>
      <c r="F243" s="65">
        <v>86.664000000000001</v>
      </c>
      <c r="G243" s="65">
        <v>-220</v>
      </c>
      <c r="H243" s="65">
        <v>514</v>
      </c>
      <c r="I243" s="65" t="s">
        <v>4017</v>
      </c>
      <c r="J243" s="64">
        <v>973747300</v>
      </c>
      <c r="K243" s="65">
        <v>87.435000000000002</v>
      </c>
      <c r="L243" s="97" t="str">
        <f t="shared" si="3"/>
        <v>-220/514</v>
      </c>
    </row>
    <row r="244" spans="1:12" ht="15.6" customHeight="1">
      <c r="A244" s="62" t="s">
        <v>2383</v>
      </c>
      <c r="B244" s="62" t="s">
        <v>2384</v>
      </c>
      <c r="C244" s="62" t="s">
        <v>2385</v>
      </c>
      <c r="D244" s="63">
        <v>44505</v>
      </c>
      <c r="E244" s="105">
        <v>4751285700</v>
      </c>
      <c r="F244" s="65">
        <v>88.712000000000003</v>
      </c>
      <c r="G244" s="65">
        <v>280</v>
      </c>
      <c r="H244" s="65">
        <v>474</v>
      </c>
      <c r="I244" s="65" t="s">
        <v>1762</v>
      </c>
      <c r="J244" s="64">
        <v>4688766900</v>
      </c>
      <c r="K244" s="65">
        <v>87.545000000000002</v>
      </c>
      <c r="L244" s="97" t="str">
        <f t="shared" si="3"/>
        <v>280/474</v>
      </c>
    </row>
    <row r="245" spans="1:12" ht="15.6" customHeight="1">
      <c r="A245" s="62" t="s">
        <v>4012</v>
      </c>
      <c r="B245" s="62" t="s">
        <v>4013</v>
      </c>
      <c r="C245" s="62" t="s">
        <v>1231</v>
      </c>
      <c r="D245" s="63">
        <v>44505</v>
      </c>
      <c r="E245" s="105">
        <v>2184398000</v>
      </c>
      <c r="F245" s="65">
        <v>88.581999999999994</v>
      </c>
      <c r="G245" s="65">
        <v>351</v>
      </c>
      <c r="H245" s="65">
        <v>970</v>
      </c>
      <c r="I245" s="65" t="s">
        <v>4014</v>
      </c>
      <c r="J245" s="64">
        <v>2149222676</v>
      </c>
      <c r="K245" s="65">
        <v>87.156000000000006</v>
      </c>
      <c r="L245" s="97" t="str">
        <f t="shared" si="3"/>
        <v>351/970</v>
      </c>
    </row>
    <row r="246" spans="1:12" ht="15.6" customHeight="1">
      <c r="A246" s="62" t="s">
        <v>2381</v>
      </c>
      <c r="B246" s="62" t="s">
        <v>2382</v>
      </c>
      <c r="C246" s="62" t="s">
        <v>1633</v>
      </c>
      <c r="D246" s="63">
        <v>44508</v>
      </c>
      <c r="E246" s="105">
        <v>2773942500</v>
      </c>
      <c r="F246" s="65">
        <v>85.631</v>
      </c>
      <c r="G246" s="65">
        <v>-206</v>
      </c>
      <c r="H246" s="65">
        <v>324</v>
      </c>
      <c r="I246" s="65" t="s">
        <v>1887</v>
      </c>
      <c r="J246" s="64">
        <v>3187162000</v>
      </c>
      <c r="K246" s="65">
        <v>98.387</v>
      </c>
      <c r="L246" s="97" t="str">
        <f t="shared" si="3"/>
        <v>-206/324</v>
      </c>
    </row>
    <row r="247" spans="1:12" ht="15.6" customHeight="1">
      <c r="A247" s="62" t="s">
        <v>4009</v>
      </c>
      <c r="B247" s="62" t="s">
        <v>4010</v>
      </c>
      <c r="C247" s="62" t="s">
        <v>1233</v>
      </c>
      <c r="D247" s="63">
        <v>44509</v>
      </c>
      <c r="E247" s="105">
        <v>724725100</v>
      </c>
      <c r="F247" s="65">
        <v>88.673000000000002</v>
      </c>
      <c r="G247" s="65">
        <v>145</v>
      </c>
      <c r="H247" s="65">
        <v>965</v>
      </c>
      <c r="I247" s="65" t="s">
        <v>4011</v>
      </c>
      <c r="J247" s="64">
        <v>722919578</v>
      </c>
      <c r="K247" s="65">
        <v>88.451999999999998</v>
      </c>
      <c r="L247" s="97" t="str">
        <f t="shared" si="3"/>
        <v>145/965</v>
      </c>
    </row>
    <row r="248" spans="1:12" ht="15.6" customHeight="1">
      <c r="A248" s="62" t="s">
        <v>2378</v>
      </c>
      <c r="B248" s="62" t="s">
        <v>2379</v>
      </c>
      <c r="C248" s="62" t="s">
        <v>2380</v>
      </c>
      <c r="D248" s="63">
        <v>44509</v>
      </c>
      <c r="E248" s="105">
        <v>1813419700</v>
      </c>
      <c r="F248" s="65">
        <v>87.769000000000005</v>
      </c>
      <c r="G248" s="65">
        <v>12</v>
      </c>
      <c r="H248" s="65">
        <v>507</v>
      </c>
      <c r="I248" s="65" t="s">
        <v>1455</v>
      </c>
      <c r="J248" s="64">
        <v>1812397630</v>
      </c>
      <c r="K248" s="65">
        <v>87.718999999999994</v>
      </c>
      <c r="L248" s="97" t="str">
        <f t="shared" si="3"/>
        <v>12/507</v>
      </c>
    </row>
    <row r="249" spans="1:12" ht="15.6" customHeight="1">
      <c r="A249" s="62" t="s">
        <v>4006</v>
      </c>
      <c r="B249" s="62" t="s">
        <v>4007</v>
      </c>
      <c r="C249" s="62" t="s">
        <v>1531</v>
      </c>
      <c r="D249" s="63">
        <v>44510</v>
      </c>
      <c r="E249" s="105">
        <v>585328800</v>
      </c>
      <c r="F249" s="65">
        <v>89.721999999999994</v>
      </c>
      <c r="G249" s="65">
        <v>2538</v>
      </c>
      <c r="H249" s="65">
        <v>3504</v>
      </c>
      <c r="I249" s="65" t="s">
        <v>4008</v>
      </c>
      <c r="J249" s="64">
        <v>576049022</v>
      </c>
      <c r="K249" s="65">
        <v>88.299000000000007</v>
      </c>
      <c r="L249" s="97" t="str">
        <f t="shared" si="3"/>
        <v>2538/3504</v>
      </c>
    </row>
    <row r="250" spans="1:12" ht="15.6" customHeight="1">
      <c r="A250" s="62" t="s">
        <v>4002</v>
      </c>
      <c r="B250" s="62" t="s">
        <v>4003</v>
      </c>
      <c r="C250" s="62" t="s">
        <v>4004</v>
      </c>
      <c r="D250" s="63">
        <v>44511</v>
      </c>
      <c r="E250" s="105">
        <v>7928832600</v>
      </c>
      <c r="F250" s="65">
        <v>86.760999999999996</v>
      </c>
      <c r="G250" s="65">
        <v>-117</v>
      </c>
      <c r="H250" s="65">
        <v>1045</v>
      </c>
      <c r="I250" s="65" t="s">
        <v>4005</v>
      </c>
      <c r="J250" s="64">
        <v>7940050310</v>
      </c>
      <c r="K250" s="65">
        <v>86.884</v>
      </c>
      <c r="L250" s="97" t="str">
        <f t="shared" si="3"/>
        <v>-117/1045</v>
      </c>
    </row>
    <row r="251" spans="1:12" ht="15.6" customHeight="1">
      <c r="A251" s="62" t="s">
        <v>2376</v>
      </c>
      <c r="B251" s="62" t="s">
        <v>2377</v>
      </c>
      <c r="C251" s="62" t="s">
        <v>1480</v>
      </c>
      <c r="D251" s="63">
        <v>44512</v>
      </c>
      <c r="E251" s="105">
        <v>811997800</v>
      </c>
      <c r="F251" s="65">
        <v>86.099000000000004</v>
      </c>
      <c r="G251" s="65">
        <v>-461</v>
      </c>
      <c r="H251" s="65">
        <v>548</v>
      </c>
      <c r="I251" s="65" t="s">
        <v>1851</v>
      </c>
      <c r="J251" s="64">
        <v>833501760</v>
      </c>
      <c r="K251" s="65">
        <v>88.379000000000005</v>
      </c>
      <c r="L251" s="97" t="str">
        <f t="shared" si="3"/>
        <v>-461/548</v>
      </c>
    </row>
    <row r="252" spans="1:12" ht="15.6" customHeight="1">
      <c r="A252" s="62" t="s">
        <v>2373</v>
      </c>
      <c r="B252" s="62" t="s">
        <v>2374</v>
      </c>
      <c r="C252" s="62" t="s">
        <v>2375</v>
      </c>
      <c r="D252" s="63">
        <v>44512</v>
      </c>
      <c r="E252" s="105">
        <v>5028813400</v>
      </c>
      <c r="F252" s="65">
        <v>85.936000000000007</v>
      </c>
      <c r="G252" s="65">
        <v>-250</v>
      </c>
      <c r="H252" s="65">
        <v>391</v>
      </c>
      <c r="I252" s="65" t="s">
        <v>1565</v>
      </c>
      <c r="J252" s="64">
        <v>5075846700</v>
      </c>
      <c r="K252" s="65">
        <v>86.74</v>
      </c>
      <c r="L252" s="97" t="str">
        <f t="shared" si="3"/>
        <v>-250/391</v>
      </c>
    </row>
    <row r="253" spans="1:12" ht="15.6" customHeight="1">
      <c r="A253" s="62" t="s">
        <v>3999</v>
      </c>
      <c r="B253" s="62" t="s">
        <v>4000</v>
      </c>
      <c r="C253" s="62" t="s">
        <v>1581</v>
      </c>
      <c r="D253" s="63">
        <v>44515</v>
      </c>
      <c r="E253" s="105">
        <v>1171167700</v>
      </c>
      <c r="F253" s="65">
        <v>87.016000000000005</v>
      </c>
      <c r="G253" s="65">
        <v>-64</v>
      </c>
      <c r="H253" s="65">
        <v>530</v>
      </c>
      <c r="I253" s="65" t="s">
        <v>4001</v>
      </c>
      <c r="J253" s="64">
        <v>1174379300</v>
      </c>
      <c r="K253" s="65">
        <v>87.254000000000005</v>
      </c>
      <c r="L253" s="97" t="str">
        <f t="shared" si="3"/>
        <v>-64/530</v>
      </c>
    </row>
    <row r="254" spans="1:12" ht="15.6" customHeight="1">
      <c r="A254" s="62" t="s">
        <v>3996</v>
      </c>
      <c r="B254" s="62" t="s">
        <v>3997</v>
      </c>
      <c r="C254" s="62" t="s">
        <v>1626</v>
      </c>
      <c r="D254" s="63">
        <v>44515</v>
      </c>
      <c r="E254" s="105">
        <v>4426009200</v>
      </c>
      <c r="F254" s="65">
        <v>85.831999999999994</v>
      </c>
      <c r="G254" s="65">
        <v>-338</v>
      </c>
      <c r="H254" s="65">
        <v>479</v>
      </c>
      <c r="I254" s="65" t="s">
        <v>3998</v>
      </c>
      <c r="J254" s="64">
        <v>4504076818</v>
      </c>
      <c r="K254" s="65">
        <v>87.346000000000004</v>
      </c>
      <c r="L254" s="97" t="str">
        <f t="shared" si="3"/>
        <v>-338/479</v>
      </c>
    </row>
    <row r="255" spans="1:12" ht="15.6" customHeight="1">
      <c r="A255" s="62" t="s">
        <v>2369</v>
      </c>
      <c r="B255" s="62" t="s">
        <v>2370</v>
      </c>
      <c r="C255" s="62" t="s">
        <v>2371</v>
      </c>
      <c r="D255" s="63">
        <v>44516</v>
      </c>
      <c r="E255" s="105">
        <v>670457100</v>
      </c>
      <c r="F255" s="65">
        <v>88.477999999999994</v>
      </c>
      <c r="G255" s="65">
        <v>13</v>
      </c>
      <c r="H255" s="65">
        <v>382</v>
      </c>
      <c r="I255" s="65" t="s">
        <v>2372</v>
      </c>
      <c r="J255" s="64">
        <v>670187540</v>
      </c>
      <c r="K255" s="65">
        <v>88.442999999999998</v>
      </c>
      <c r="L255" s="97" t="str">
        <f t="shared" si="3"/>
        <v>13/382</v>
      </c>
    </row>
    <row r="256" spans="1:12" ht="15.6" customHeight="1">
      <c r="A256" s="62" t="s">
        <v>3993</v>
      </c>
      <c r="B256" s="62" t="s">
        <v>3994</v>
      </c>
      <c r="C256" s="62" t="s">
        <v>1545</v>
      </c>
      <c r="D256" s="63">
        <v>44516</v>
      </c>
      <c r="E256" s="105">
        <v>8168572800</v>
      </c>
      <c r="F256" s="65">
        <v>86.822999999999993</v>
      </c>
      <c r="G256" s="65">
        <v>-225</v>
      </c>
      <c r="H256" s="65">
        <v>1783</v>
      </c>
      <c r="I256" s="65" t="s">
        <v>3995</v>
      </c>
      <c r="J256" s="64">
        <v>8186782000</v>
      </c>
      <c r="K256" s="65">
        <v>87.016999999999996</v>
      </c>
      <c r="L256" s="97" t="str">
        <f t="shared" si="3"/>
        <v>-225/1783</v>
      </c>
    </row>
    <row r="257" spans="1:12" ht="15.6" customHeight="1">
      <c r="A257" s="62" t="s">
        <v>2367</v>
      </c>
      <c r="B257" s="62" t="s">
        <v>2368</v>
      </c>
      <c r="C257" s="62" t="s">
        <v>2277</v>
      </c>
      <c r="D257" s="63">
        <v>44517</v>
      </c>
      <c r="E257" s="105">
        <v>4130696800</v>
      </c>
      <c r="F257" s="65">
        <v>87.215000000000003</v>
      </c>
      <c r="G257" s="65">
        <v>1</v>
      </c>
      <c r="H257" s="65">
        <v>490</v>
      </c>
      <c r="I257" s="65" t="s">
        <v>1213</v>
      </c>
      <c r="J257" s="64">
        <v>4130696800</v>
      </c>
      <c r="K257" s="65">
        <v>87.215000000000003</v>
      </c>
      <c r="L257" s="97" t="str">
        <f t="shared" si="3"/>
        <v>1/490</v>
      </c>
    </row>
    <row r="258" spans="1:12" ht="15.6" customHeight="1">
      <c r="A258" s="62" t="s">
        <v>2363</v>
      </c>
      <c r="B258" s="62" t="s">
        <v>2364</v>
      </c>
      <c r="C258" s="62" t="s">
        <v>1775</v>
      </c>
      <c r="D258" s="63">
        <v>44518</v>
      </c>
      <c r="E258" s="105">
        <v>450519000</v>
      </c>
      <c r="F258" s="65">
        <v>88.671000000000006</v>
      </c>
      <c r="G258" s="65">
        <v>120</v>
      </c>
      <c r="H258" s="65">
        <v>456</v>
      </c>
      <c r="I258" s="65" t="s">
        <v>2351</v>
      </c>
      <c r="J258" s="64">
        <v>448332100</v>
      </c>
      <c r="K258" s="65">
        <v>88.24</v>
      </c>
      <c r="L258" s="97" t="str">
        <f t="shared" ref="L258:L321" si="4">_xlfn.CONCAT(G258,"/",H258)</f>
        <v>120/456</v>
      </c>
    </row>
    <row r="259" spans="1:12" ht="15.6" customHeight="1">
      <c r="A259" s="62" t="s">
        <v>2365</v>
      </c>
      <c r="B259" s="62" t="s">
        <v>2366</v>
      </c>
      <c r="C259" s="62" t="s">
        <v>1608</v>
      </c>
      <c r="D259" s="63">
        <v>44518</v>
      </c>
      <c r="E259" s="105">
        <v>2645475300</v>
      </c>
      <c r="F259" s="65">
        <v>87.283000000000001</v>
      </c>
      <c r="G259" s="65">
        <v>-12</v>
      </c>
      <c r="H259" s="65">
        <v>326</v>
      </c>
      <c r="I259" s="65" t="s">
        <v>1762</v>
      </c>
      <c r="J259" s="64">
        <v>2649833400</v>
      </c>
      <c r="K259" s="65">
        <v>87.427000000000007</v>
      </c>
      <c r="L259" s="97" t="str">
        <f t="shared" si="4"/>
        <v>-12/326</v>
      </c>
    </row>
    <row r="260" spans="1:12" ht="15.6" customHeight="1">
      <c r="A260" s="62" t="s">
        <v>2360</v>
      </c>
      <c r="B260" s="62" t="s">
        <v>2361</v>
      </c>
      <c r="C260" s="62" t="s">
        <v>2362</v>
      </c>
      <c r="D260" s="63">
        <v>44519</v>
      </c>
      <c r="E260" s="105">
        <v>989267300</v>
      </c>
      <c r="F260" s="65">
        <v>87.146000000000001</v>
      </c>
      <c r="G260" s="65">
        <v>-69</v>
      </c>
      <c r="H260" s="65">
        <v>503</v>
      </c>
      <c r="I260" s="65" t="s">
        <v>1651</v>
      </c>
      <c r="J260" s="64">
        <v>991132000</v>
      </c>
      <c r="K260" s="65">
        <v>87.311000000000007</v>
      </c>
      <c r="L260" s="97" t="str">
        <f t="shared" si="4"/>
        <v>-69/503</v>
      </c>
    </row>
    <row r="261" spans="1:12" ht="15.6" customHeight="1">
      <c r="A261" s="62" t="s">
        <v>3990</v>
      </c>
      <c r="B261" s="62" t="s">
        <v>3991</v>
      </c>
      <c r="C261" s="62" t="s">
        <v>1231</v>
      </c>
      <c r="D261" s="63">
        <v>44519</v>
      </c>
      <c r="E261" s="105">
        <v>842328000</v>
      </c>
      <c r="F261" s="65">
        <v>90.36</v>
      </c>
      <c r="G261" s="65">
        <v>418</v>
      </c>
      <c r="H261" s="65">
        <v>505</v>
      </c>
      <c r="I261" s="65" t="s">
        <v>3992</v>
      </c>
      <c r="J261" s="64">
        <v>824309512</v>
      </c>
      <c r="K261" s="65">
        <v>88.427000000000007</v>
      </c>
      <c r="L261" s="97" t="str">
        <f t="shared" si="4"/>
        <v>418/505</v>
      </c>
    </row>
    <row r="262" spans="1:12" ht="15.6" customHeight="1">
      <c r="A262" s="62" t="s">
        <v>3987</v>
      </c>
      <c r="B262" s="62" t="s">
        <v>3988</v>
      </c>
      <c r="C262" s="62" t="s">
        <v>1569</v>
      </c>
      <c r="D262" s="63">
        <v>44524</v>
      </c>
      <c r="E262" s="105">
        <v>8654423100</v>
      </c>
      <c r="F262" s="65">
        <v>87.566000000000003</v>
      </c>
      <c r="G262" s="65">
        <v>140</v>
      </c>
      <c r="H262" s="65">
        <v>1795</v>
      </c>
      <c r="I262" s="65" t="s">
        <v>3989</v>
      </c>
      <c r="J262" s="64">
        <v>8642967780</v>
      </c>
      <c r="K262" s="65">
        <v>87.450999999999993</v>
      </c>
      <c r="L262" s="97" t="str">
        <f t="shared" si="4"/>
        <v>140/1795</v>
      </c>
    </row>
    <row r="263" spans="1:12" ht="15.6" customHeight="1">
      <c r="A263" s="62" t="s">
        <v>3965</v>
      </c>
      <c r="B263" s="62" t="s">
        <v>3966</v>
      </c>
      <c r="C263" s="62" t="s">
        <v>3967</v>
      </c>
      <c r="D263" s="63">
        <v>44525</v>
      </c>
      <c r="E263" s="105">
        <v>1061482500</v>
      </c>
      <c r="F263" s="65">
        <v>87.617999999999995</v>
      </c>
      <c r="G263" s="65">
        <v>42</v>
      </c>
      <c r="H263" s="65">
        <v>364</v>
      </c>
      <c r="I263" s="65" t="s">
        <v>3968</v>
      </c>
      <c r="J263" s="64">
        <v>1059098800</v>
      </c>
      <c r="K263" s="65">
        <v>87.421999999999997</v>
      </c>
      <c r="L263" s="97" t="str">
        <f t="shared" si="4"/>
        <v>42/364</v>
      </c>
    </row>
    <row r="264" spans="1:12" ht="15.6" customHeight="1">
      <c r="A264" s="62" t="s">
        <v>3962</v>
      </c>
      <c r="B264" s="62" t="s">
        <v>3963</v>
      </c>
      <c r="C264" s="62" t="s">
        <v>1626</v>
      </c>
      <c r="D264" s="63">
        <v>44525</v>
      </c>
      <c r="E264" s="105">
        <v>507988500</v>
      </c>
      <c r="F264" s="65">
        <v>89.35</v>
      </c>
      <c r="G264" s="65">
        <v>232</v>
      </c>
      <c r="H264" s="65">
        <v>548</v>
      </c>
      <c r="I264" s="65" t="s">
        <v>3964</v>
      </c>
      <c r="J264" s="64">
        <v>502648360</v>
      </c>
      <c r="K264" s="65">
        <v>88.41</v>
      </c>
      <c r="L264" s="97" t="str">
        <f t="shared" si="4"/>
        <v>232/548</v>
      </c>
    </row>
    <row r="265" spans="1:12" ht="15.6" customHeight="1">
      <c r="A265" s="62" t="s">
        <v>3981</v>
      </c>
      <c r="B265" s="62" t="s">
        <v>3982</v>
      </c>
      <c r="C265" s="62" t="s">
        <v>1586</v>
      </c>
      <c r="D265" s="63">
        <v>44525</v>
      </c>
      <c r="E265" s="105">
        <v>1811675800</v>
      </c>
      <c r="F265" s="65">
        <v>86.775000000000006</v>
      </c>
      <c r="G265" s="65">
        <v>-26</v>
      </c>
      <c r="H265" s="65">
        <v>73</v>
      </c>
      <c r="I265" s="65" t="s">
        <v>3983</v>
      </c>
      <c r="J265" s="64">
        <v>1825479000</v>
      </c>
      <c r="K265" s="65">
        <v>87.436999999999998</v>
      </c>
      <c r="L265" s="97" t="str">
        <f t="shared" si="4"/>
        <v>-26/73</v>
      </c>
    </row>
    <row r="266" spans="1:12" ht="15.6" customHeight="1">
      <c r="A266" s="62" t="s">
        <v>3984</v>
      </c>
      <c r="B266" s="62" t="s">
        <v>3985</v>
      </c>
      <c r="C266" s="62" t="s">
        <v>1267</v>
      </c>
      <c r="D266" s="63">
        <v>44525</v>
      </c>
      <c r="E266" s="105">
        <v>650927800</v>
      </c>
      <c r="F266" s="65">
        <v>88.200999999999993</v>
      </c>
      <c r="G266" s="65">
        <v>-63</v>
      </c>
      <c r="H266" s="65">
        <v>546</v>
      </c>
      <c r="I266" s="65" t="s">
        <v>3986</v>
      </c>
      <c r="J266" s="64">
        <v>652476000</v>
      </c>
      <c r="K266" s="65">
        <v>88.411000000000001</v>
      </c>
      <c r="L266" s="97" t="str">
        <f t="shared" si="4"/>
        <v>-63/546</v>
      </c>
    </row>
    <row r="267" spans="1:12" ht="15.6" customHeight="1">
      <c r="A267" s="62" t="s">
        <v>3972</v>
      </c>
      <c r="B267" s="62" t="s">
        <v>3973</v>
      </c>
      <c r="C267" s="62" t="s">
        <v>1240</v>
      </c>
      <c r="D267" s="63">
        <v>44525</v>
      </c>
      <c r="E267" s="105">
        <v>1743603300</v>
      </c>
      <c r="F267" s="65">
        <v>86.356999999999999</v>
      </c>
      <c r="G267" s="65">
        <v>-114</v>
      </c>
      <c r="H267" s="65">
        <v>544</v>
      </c>
      <c r="I267" s="65" t="s">
        <v>3974</v>
      </c>
      <c r="J267" s="64">
        <v>1766625200</v>
      </c>
      <c r="K267" s="65">
        <v>87.498000000000005</v>
      </c>
      <c r="L267" s="97" t="str">
        <f t="shared" si="4"/>
        <v>-114/544</v>
      </c>
    </row>
    <row r="268" spans="1:12" ht="15.6" customHeight="1">
      <c r="A268" s="62" t="s">
        <v>2354</v>
      </c>
      <c r="B268" s="62" t="s">
        <v>2355</v>
      </c>
      <c r="C268" s="62" t="s">
        <v>1476</v>
      </c>
      <c r="D268" s="63">
        <v>44525</v>
      </c>
      <c r="E268" s="105">
        <v>1997521700</v>
      </c>
      <c r="F268" s="65">
        <v>86.474000000000004</v>
      </c>
      <c r="G268" s="65">
        <v>-191</v>
      </c>
      <c r="H268" s="65">
        <v>334</v>
      </c>
      <c r="I268" s="65" t="s">
        <v>1787</v>
      </c>
      <c r="J268" s="64">
        <v>2020859650</v>
      </c>
      <c r="K268" s="65">
        <v>87.483999999999995</v>
      </c>
      <c r="L268" s="97" t="str">
        <f t="shared" si="4"/>
        <v>-191/334</v>
      </c>
    </row>
    <row r="269" spans="1:12" ht="15.6" customHeight="1">
      <c r="A269" s="62" t="s">
        <v>2352</v>
      </c>
      <c r="B269" s="62" t="s">
        <v>2353</v>
      </c>
      <c r="C269" s="62" t="s">
        <v>1237</v>
      </c>
      <c r="D269" s="63">
        <v>44525</v>
      </c>
      <c r="E269" s="105">
        <v>442488200</v>
      </c>
      <c r="F269" s="65">
        <v>88.799000000000007</v>
      </c>
      <c r="G269" s="65">
        <v>315</v>
      </c>
      <c r="H269" s="65">
        <v>1188</v>
      </c>
      <c r="I269" s="65" t="s">
        <v>2200</v>
      </c>
      <c r="J269" s="64">
        <v>440495600</v>
      </c>
      <c r="K269" s="65">
        <v>88.399000000000001</v>
      </c>
      <c r="L269" s="97" t="str">
        <f t="shared" si="4"/>
        <v>315/1188</v>
      </c>
    </row>
    <row r="270" spans="1:12" ht="15.6" customHeight="1">
      <c r="A270" s="62" t="s">
        <v>2349</v>
      </c>
      <c r="B270" s="62" t="s">
        <v>2350</v>
      </c>
      <c r="C270" s="62" t="s">
        <v>1231</v>
      </c>
      <c r="D270" s="63">
        <v>44525</v>
      </c>
      <c r="E270" s="105">
        <v>1213462100</v>
      </c>
      <c r="F270" s="65">
        <v>88.197999999999993</v>
      </c>
      <c r="G270" s="65">
        <v>215</v>
      </c>
      <c r="H270" s="65">
        <v>533</v>
      </c>
      <c r="I270" s="65" t="s">
        <v>2351</v>
      </c>
      <c r="J270" s="64">
        <v>1201844270</v>
      </c>
      <c r="K270" s="65">
        <v>87.352999999999994</v>
      </c>
      <c r="L270" s="97" t="str">
        <f t="shared" si="4"/>
        <v>215/533</v>
      </c>
    </row>
    <row r="271" spans="1:12" ht="15.6" customHeight="1">
      <c r="A271" s="62" t="s">
        <v>3978</v>
      </c>
      <c r="B271" s="62" t="s">
        <v>3979</v>
      </c>
      <c r="C271" s="62" t="s">
        <v>1404</v>
      </c>
      <c r="D271" s="63">
        <v>44525</v>
      </c>
      <c r="E271" s="105">
        <v>3260559800</v>
      </c>
      <c r="F271" s="65">
        <v>87.25</v>
      </c>
      <c r="G271" s="65">
        <v>-23</v>
      </c>
      <c r="H271" s="65">
        <v>504</v>
      </c>
      <c r="I271" s="65" t="s">
        <v>3980</v>
      </c>
      <c r="J271" s="64">
        <v>3263594520</v>
      </c>
      <c r="K271" s="65">
        <v>87.331000000000003</v>
      </c>
      <c r="L271" s="97" t="str">
        <f t="shared" si="4"/>
        <v>-23/504</v>
      </c>
    </row>
    <row r="272" spans="1:12" ht="15.6" customHeight="1">
      <c r="A272" s="62" t="s">
        <v>2356</v>
      </c>
      <c r="B272" s="62" t="s">
        <v>2357</v>
      </c>
      <c r="C272" s="62" t="s">
        <v>1298</v>
      </c>
      <c r="D272" s="63">
        <v>44525</v>
      </c>
      <c r="E272" s="105">
        <v>515925300</v>
      </c>
      <c r="F272" s="65">
        <v>89.376999999999995</v>
      </c>
      <c r="G272" s="65">
        <v>453</v>
      </c>
      <c r="H272" s="65">
        <v>1106</v>
      </c>
      <c r="I272" s="65" t="s">
        <v>1462</v>
      </c>
      <c r="J272" s="64">
        <v>509569661</v>
      </c>
      <c r="K272" s="65">
        <v>88.275999999999996</v>
      </c>
      <c r="L272" s="97" t="str">
        <f t="shared" si="4"/>
        <v>453/1106</v>
      </c>
    </row>
    <row r="273" spans="1:12" ht="15.6" customHeight="1">
      <c r="A273" s="62" t="s">
        <v>3969</v>
      </c>
      <c r="B273" s="62" t="s">
        <v>3970</v>
      </c>
      <c r="C273" s="62" t="s">
        <v>1750</v>
      </c>
      <c r="D273" s="63">
        <v>44525</v>
      </c>
      <c r="E273" s="105">
        <v>2417811800</v>
      </c>
      <c r="F273" s="65">
        <v>88.73</v>
      </c>
      <c r="G273" s="65">
        <v>347</v>
      </c>
      <c r="H273" s="65">
        <v>520</v>
      </c>
      <c r="I273" s="65" t="s">
        <v>3971</v>
      </c>
      <c r="J273" s="64">
        <v>2384826900</v>
      </c>
      <c r="K273" s="65">
        <v>87.519000000000005</v>
      </c>
      <c r="L273" s="97" t="str">
        <f t="shared" si="4"/>
        <v>347/520</v>
      </c>
    </row>
    <row r="274" spans="1:12" ht="15.6" customHeight="1">
      <c r="A274" s="62" t="s">
        <v>3975</v>
      </c>
      <c r="B274" s="62" t="s">
        <v>3976</v>
      </c>
      <c r="C274" s="62" t="s">
        <v>1228</v>
      </c>
      <c r="D274" s="63">
        <v>44525</v>
      </c>
      <c r="E274" s="105">
        <v>537579600</v>
      </c>
      <c r="F274" s="65">
        <v>88.772000000000006</v>
      </c>
      <c r="G274" s="65">
        <v>287</v>
      </c>
      <c r="H274" s="65">
        <v>988</v>
      </c>
      <c r="I274" s="65" t="s">
        <v>3977</v>
      </c>
      <c r="J274" s="64">
        <v>534897300</v>
      </c>
      <c r="K274" s="65">
        <v>88.328999999999994</v>
      </c>
      <c r="L274" s="97" t="str">
        <f t="shared" si="4"/>
        <v>287/988</v>
      </c>
    </row>
    <row r="275" spans="1:12" ht="15.6" customHeight="1">
      <c r="A275" s="62" t="s">
        <v>2358</v>
      </c>
      <c r="B275" s="62" t="s">
        <v>2359</v>
      </c>
      <c r="C275" s="62" t="s">
        <v>1633</v>
      </c>
      <c r="D275" s="63">
        <v>44525</v>
      </c>
      <c r="E275" s="105">
        <v>1293309900</v>
      </c>
      <c r="F275" s="65">
        <v>87.183999999999997</v>
      </c>
      <c r="G275" s="65">
        <v>-47</v>
      </c>
      <c r="H275" s="65">
        <v>319</v>
      </c>
      <c r="I275" s="65" t="s">
        <v>1609</v>
      </c>
      <c r="J275" s="64">
        <v>1297759000</v>
      </c>
      <c r="K275" s="65">
        <v>87.483999999999995</v>
      </c>
      <c r="L275" s="97" t="str">
        <f t="shared" si="4"/>
        <v>-47/319</v>
      </c>
    </row>
    <row r="276" spans="1:12" ht="15.6" customHeight="1">
      <c r="A276" s="62" t="s">
        <v>2347</v>
      </c>
      <c r="B276" s="62" t="s">
        <v>2348</v>
      </c>
      <c r="C276" s="62" t="s">
        <v>1474</v>
      </c>
      <c r="D276" s="63">
        <v>44526</v>
      </c>
      <c r="E276" s="105">
        <v>582719500</v>
      </c>
      <c r="F276" s="65">
        <v>89.682000000000002</v>
      </c>
      <c r="G276" s="65">
        <v>833</v>
      </c>
      <c r="H276" s="65">
        <v>1203</v>
      </c>
      <c r="I276" s="65" t="s">
        <v>1812</v>
      </c>
      <c r="J276" s="64">
        <v>574089000</v>
      </c>
      <c r="K276" s="65">
        <v>88.353999999999999</v>
      </c>
      <c r="L276" s="97" t="str">
        <f t="shared" si="4"/>
        <v>833/1203</v>
      </c>
    </row>
    <row r="277" spans="1:12" ht="15.6" customHeight="1">
      <c r="A277" s="62" t="s">
        <v>3956</v>
      </c>
      <c r="B277" s="62" t="s">
        <v>3957</v>
      </c>
      <c r="C277" s="62" t="s">
        <v>1231</v>
      </c>
      <c r="D277" s="63">
        <v>44526</v>
      </c>
      <c r="E277" s="105">
        <v>584855900</v>
      </c>
      <c r="F277" s="65">
        <v>87.063999999999993</v>
      </c>
      <c r="G277" s="65">
        <v>-525</v>
      </c>
      <c r="H277" s="65">
        <v>964</v>
      </c>
      <c r="I277" s="65" t="s">
        <v>3958</v>
      </c>
      <c r="J277" s="64">
        <v>594611600</v>
      </c>
      <c r="K277" s="65">
        <v>88.516000000000005</v>
      </c>
      <c r="L277" s="97" t="str">
        <f t="shared" si="4"/>
        <v>-525/964</v>
      </c>
    </row>
    <row r="278" spans="1:12" ht="15.6" customHeight="1">
      <c r="A278" s="62" t="s">
        <v>3959</v>
      </c>
      <c r="B278" s="62" t="s">
        <v>3960</v>
      </c>
      <c r="C278" s="62" t="s">
        <v>1298</v>
      </c>
      <c r="D278" s="63">
        <v>44526</v>
      </c>
      <c r="E278" s="105">
        <v>452524900</v>
      </c>
      <c r="F278" s="65">
        <v>89.605999999999995</v>
      </c>
      <c r="G278" s="65">
        <v>454</v>
      </c>
      <c r="H278" s="65">
        <v>964</v>
      </c>
      <c r="I278" s="65" t="s">
        <v>3961</v>
      </c>
      <c r="J278" s="64">
        <v>446213244</v>
      </c>
      <c r="K278" s="65">
        <v>88.355999999999995</v>
      </c>
      <c r="L278" s="97" t="str">
        <f t="shared" si="4"/>
        <v>454/964</v>
      </c>
    </row>
    <row r="279" spans="1:12" ht="15.6" customHeight="1">
      <c r="A279" s="62" t="s">
        <v>3953</v>
      </c>
      <c r="B279" s="62" t="s">
        <v>3954</v>
      </c>
      <c r="C279" s="62" t="s">
        <v>1247</v>
      </c>
      <c r="D279" s="63">
        <v>44529</v>
      </c>
      <c r="E279" s="105">
        <v>640115000</v>
      </c>
      <c r="F279" s="65">
        <v>89.384</v>
      </c>
      <c r="G279" s="65">
        <v>699</v>
      </c>
      <c r="H279" s="65">
        <v>1150</v>
      </c>
      <c r="I279" s="65" t="s">
        <v>3955</v>
      </c>
      <c r="J279" s="64">
        <v>632537000</v>
      </c>
      <c r="K279" s="65">
        <v>88.325999999999993</v>
      </c>
      <c r="L279" s="97" t="str">
        <f t="shared" si="4"/>
        <v>699/1150</v>
      </c>
    </row>
    <row r="280" spans="1:12" ht="15.6" customHeight="1">
      <c r="A280" s="62" t="s">
        <v>2342</v>
      </c>
      <c r="B280" s="62" t="s">
        <v>2343</v>
      </c>
      <c r="C280" s="62" t="s">
        <v>1240</v>
      </c>
      <c r="D280" s="63">
        <v>44530</v>
      </c>
      <c r="E280" s="105">
        <v>823927300</v>
      </c>
      <c r="F280" s="65">
        <v>88.361999999999995</v>
      </c>
      <c r="G280" s="65">
        <v>-10</v>
      </c>
      <c r="H280" s="65">
        <v>546</v>
      </c>
      <c r="I280" s="65" t="s">
        <v>2074</v>
      </c>
      <c r="J280" s="64">
        <v>824254810</v>
      </c>
      <c r="K280" s="65">
        <v>88.397999999999996</v>
      </c>
      <c r="L280" s="97" t="str">
        <f t="shared" si="4"/>
        <v>-10/546</v>
      </c>
    </row>
    <row r="281" spans="1:12" ht="15.6" customHeight="1">
      <c r="A281" s="62" t="s">
        <v>2344</v>
      </c>
      <c r="B281" s="62" t="s">
        <v>2345</v>
      </c>
      <c r="C281" s="62" t="s">
        <v>1291</v>
      </c>
      <c r="D281" s="63">
        <v>44530</v>
      </c>
      <c r="E281" s="105">
        <v>521166400</v>
      </c>
      <c r="F281" s="65">
        <v>88.444999999999993</v>
      </c>
      <c r="G281" s="65">
        <v>110</v>
      </c>
      <c r="H281" s="65">
        <v>942</v>
      </c>
      <c r="I281" s="65" t="s">
        <v>2346</v>
      </c>
      <c r="J281" s="64">
        <v>519896000</v>
      </c>
      <c r="K281" s="65">
        <v>88.23</v>
      </c>
      <c r="L281" s="97" t="str">
        <f t="shared" si="4"/>
        <v>110/942</v>
      </c>
    </row>
    <row r="282" spans="1:12" ht="15.6" customHeight="1">
      <c r="A282" s="62" t="s">
        <v>3950</v>
      </c>
      <c r="B282" s="62" t="s">
        <v>3951</v>
      </c>
      <c r="C282" s="62" t="s">
        <v>1902</v>
      </c>
      <c r="D282" s="63">
        <v>44530</v>
      </c>
      <c r="E282" s="105">
        <v>1435376600</v>
      </c>
      <c r="F282" s="65">
        <v>88.721000000000004</v>
      </c>
      <c r="G282" s="65">
        <v>372</v>
      </c>
      <c r="H282" s="65">
        <v>520</v>
      </c>
      <c r="I282" s="65" t="s">
        <v>3952</v>
      </c>
      <c r="J282" s="64">
        <v>1414151300</v>
      </c>
      <c r="K282" s="65">
        <v>87.409000000000006</v>
      </c>
      <c r="L282" s="97" t="str">
        <f t="shared" si="4"/>
        <v>372/520</v>
      </c>
    </row>
    <row r="283" spans="1:12" ht="15.6" customHeight="1">
      <c r="A283" s="62" t="s">
        <v>2340</v>
      </c>
      <c r="B283" s="62" t="s">
        <v>2341</v>
      </c>
      <c r="C283" s="62" t="s">
        <v>1750</v>
      </c>
      <c r="D283" s="63">
        <v>44530</v>
      </c>
      <c r="E283" s="105">
        <v>5134740300</v>
      </c>
      <c r="F283" s="65">
        <v>87.998000000000005</v>
      </c>
      <c r="G283" s="65">
        <v>203</v>
      </c>
      <c r="H283" s="65">
        <v>369</v>
      </c>
      <c r="I283" s="65" t="s">
        <v>1717</v>
      </c>
      <c r="J283" s="64">
        <v>5066591000</v>
      </c>
      <c r="K283" s="65">
        <v>86.83</v>
      </c>
      <c r="L283" s="97" t="str">
        <f t="shared" si="4"/>
        <v>203/369</v>
      </c>
    </row>
    <row r="284" spans="1:12" ht="15.6" customHeight="1">
      <c r="A284" s="62" t="s">
        <v>2331</v>
      </c>
      <c r="B284" s="62" t="s">
        <v>2332</v>
      </c>
      <c r="C284" s="62" t="s">
        <v>1235</v>
      </c>
      <c r="D284" s="63">
        <v>44531</v>
      </c>
      <c r="E284" s="105">
        <v>1065977400</v>
      </c>
      <c r="F284" s="65">
        <v>88.825000000000003</v>
      </c>
      <c r="G284" s="65">
        <v>413</v>
      </c>
      <c r="H284" s="65">
        <v>497</v>
      </c>
      <c r="I284" s="65" t="s">
        <v>1260</v>
      </c>
      <c r="J284" s="64">
        <v>1046192000</v>
      </c>
      <c r="K284" s="65">
        <v>87.176000000000002</v>
      </c>
      <c r="L284" s="97" t="str">
        <f t="shared" si="4"/>
        <v>413/497</v>
      </c>
    </row>
    <row r="285" spans="1:12" ht="15.6" customHeight="1">
      <c r="A285" s="62" t="s">
        <v>2329</v>
      </c>
      <c r="B285" s="62" t="s">
        <v>2330</v>
      </c>
      <c r="C285" s="62" t="s">
        <v>1235</v>
      </c>
      <c r="D285" s="63">
        <v>44531</v>
      </c>
      <c r="E285" s="105">
        <v>1076330700</v>
      </c>
      <c r="F285" s="65">
        <v>87.722999999999999</v>
      </c>
      <c r="G285" s="65">
        <v>126</v>
      </c>
      <c r="H285" s="65">
        <v>520</v>
      </c>
      <c r="I285" s="65" t="s">
        <v>2200</v>
      </c>
      <c r="J285" s="64">
        <v>1071620580</v>
      </c>
      <c r="K285" s="65">
        <v>87.338999999999999</v>
      </c>
      <c r="L285" s="97" t="str">
        <f t="shared" si="4"/>
        <v>126/520</v>
      </c>
    </row>
    <row r="286" spans="1:12" ht="15.6" customHeight="1">
      <c r="A286" s="62" t="s">
        <v>3944</v>
      </c>
      <c r="B286" s="62" t="s">
        <v>3945</v>
      </c>
      <c r="C286" s="62" t="s">
        <v>1235</v>
      </c>
      <c r="D286" s="63">
        <v>44531</v>
      </c>
      <c r="E286" s="105">
        <v>509529400</v>
      </c>
      <c r="F286" s="65">
        <v>87.126000000000005</v>
      </c>
      <c r="G286" s="65">
        <v>-773</v>
      </c>
      <c r="H286" s="65">
        <v>1120</v>
      </c>
      <c r="I286" s="65" t="s">
        <v>3946</v>
      </c>
      <c r="J286" s="64">
        <v>516271000</v>
      </c>
      <c r="K286" s="65">
        <v>88.278999999999996</v>
      </c>
      <c r="L286" s="97" t="str">
        <f t="shared" si="4"/>
        <v>-773/1120</v>
      </c>
    </row>
    <row r="287" spans="1:12" ht="15.6" customHeight="1">
      <c r="A287" s="62" t="s">
        <v>3938</v>
      </c>
      <c r="B287" s="62" t="s">
        <v>3939</v>
      </c>
      <c r="C287" s="62" t="s">
        <v>1237</v>
      </c>
      <c r="D287" s="63">
        <v>44531</v>
      </c>
      <c r="E287" s="105">
        <v>572776200</v>
      </c>
      <c r="F287" s="65">
        <v>87.93</v>
      </c>
      <c r="G287" s="65">
        <v>-350</v>
      </c>
      <c r="H287" s="65">
        <v>1164</v>
      </c>
      <c r="I287" s="65" t="s">
        <v>3940</v>
      </c>
      <c r="J287" s="64">
        <v>576065000</v>
      </c>
      <c r="K287" s="65">
        <v>88.435000000000002</v>
      </c>
      <c r="L287" s="97" t="str">
        <f t="shared" si="4"/>
        <v>-350/1164</v>
      </c>
    </row>
    <row r="288" spans="1:12" ht="15.6" customHeight="1">
      <c r="A288" s="62" t="s">
        <v>3941</v>
      </c>
      <c r="B288" s="62" t="s">
        <v>3942</v>
      </c>
      <c r="C288" s="62" t="s">
        <v>1624</v>
      </c>
      <c r="D288" s="63">
        <v>44531</v>
      </c>
      <c r="E288" s="105">
        <v>904421000</v>
      </c>
      <c r="F288" s="65">
        <v>89.596999999999994</v>
      </c>
      <c r="G288" s="65">
        <v>149</v>
      </c>
      <c r="H288" s="65">
        <v>243</v>
      </c>
      <c r="I288" s="65" t="s">
        <v>3943</v>
      </c>
      <c r="J288" s="64">
        <v>891667000</v>
      </c>
      <c r="K288" s="65">
        <v>88.334000000000003</v>
      </c>
      <c r="L288" s="97" t="str">
        <f t="shared" si="4"/>
        <v>149/243</v>
      </c>
    </row>
    <row r="289" spans="1:12" ht="15.6" customHeight="1">
      <c r="A289" s="62" t="s">
        <v>2326</v>
      </c>
      <c r="B289" s="62" t="s">
        <v>2327</v>
      </c>
      <c r="C289" s="62" t="s">
        <v>1435</v>
      </c>
      <c r="D289" s="63">
        <v>44531</v>
      </c>
      <c r="E289" s="105">
        <v>531534700</v>
      </c>
      <c r="F289" s="65">
        <v>87.123999999999995</v>
      </c>
      <c r="G289" s="65">
        <v>-331</v>
      </c>
      <c r="H289" s="65">
        <v>489</v>
      </c>
      <c r="I289" s="65" t="s">
        <v>2328</v>
      </c>
      <c r="J289" s="64">
        <v>538456500</v>
      </c>
      <c r="K289" s="65">
        <v>88.259</v>
      </c>
      <c r="L289" s="97" t="str">
        <f t="shared" si="4"/>
        <v>-331/489</v>
      </c>
    </row>
    <row r="290" spans="1:12" ht="15.6" customHeight="1">
      <c r="A290" s="62" t="s">
        <v>3947</v>
      </c>
      <c r="B290" s="62" t="s">
        <v>3948</v>
      </c>
      <c r="C290" s="62" t="s">
        <v>1902</v>
      </c>
      <c r="D290" s="63">
        <v>44531</v>
      </c>
      <c r="E290" s="105">
        <v>350431700</v>
      </c>
      <c r="F290" s="65">
        <v>86.456000000000003</v>
      </c>
      <c r="G290" s="65">
        <v>-207</v>
      </c>
      <c r="H290" s="65">
        <v>247</v>
      </c>
      <c r="I290" s="65" t="s">
        <v>3949</v>
      </c>
      <c r="J290" s="64">
        <v>358041000</v>
      </c>
      <c r="K290" s="65">
        <v>88.332999999999998</v>
      </c>
      <c r="L290" s="97" t="str">
        <f t="shared" si="4"/>
        <v>-207/247</v>
      </c>
    </row>
    <row r="291" spans="1:12" ht="15.6" customHeight="1">
      <c r="A291" s="62" t="s">
        <v>2335</v>
      </c>
      <c r="B291" s="62" t="s">
        <v>2336</v>
      </c>
      <c r="C291" s="62" t="s">
        <v>1298</v>
      </c>
      <c r="D291" s="63">
        <v>44531</v>
      </c>
      <c r="E291" s="105">
        <v>973844000</v>
      </c>
      <c r="F291" s="65">
        <v>87.623999999999995</v>
      </c>
      <c r="G291" s="65">
        <v>196</v>
      </c>
      <c r="H291" s="65">
        <v>1177</v>
      </c>
      <c r="I291" s="65" t="s">
        <v>2256</v>
      </c>
      <c r="J291" s="64">
        <v>969849705</v>
      </c>
      <c r="K291" s="65">
        <v>87.263999999999996</v>
      </c>
      <c r="L291" s="97" t="str">
        <f t="shared" si="4"/>
        <v>196/1177</v>
      </c>
    </row>
    <row r="292" spans="1:12" ht="15.6" customHeight="1">
      <c r="A292" s="62" t="s">
        <v>2337</v>
      </c>
      <c r="B292" s="62" t="s">
        <v>2338</v>
      </c>
      <c r="C292" s="62" t="s">
        <v>2253</v>
      </c>
      <c r="D292" s="63">
        <v>44531</v>
      </c>
      <c r="E292" s="105">
        <v>808895200</v>
      </c>
      <c r="F292" s="65">
        <v>89.007999999999996</v>
      </c>
      <c r="G292" s="65">
        <v>101</v>
      </c>
      <c r="H292" s="65">
        <v>288</v>
      </c>
      <c r="I292" s="65" t="s">
        <v>2339</v>
      </c>
      <c r="J292" s="64">
        <v>803178600</v>
      </c>
      <c r="K292" s="65">
        <v>88.379000000000005</v>
      </c>
      <c r="L292" s="97" t="str">
        <f t="shared" si="4"/>
        <v>101/288</v>
      </c>
    </row>
    <row r="293" spans="1:12" ht="15.6" customHeight="1">
      <c r="A293" s="62" t="s">
        <v>2333</v>
      </c>
      <c r="B293" s="62" t="s">
        <v>2334</v>
      </c>
      <c r="C293" s="62" t="s">
        <v>1404</v>
      </c>
      <c r="D293" s="63">
        <v>44531</v>
      </c>
      <c r="E293" s="105">
        <v>884580000</v>
      </c>
      <c r="F293" s="65">
        <v>87.685000000000002</v>
      </c>
      <c r="G293" s="65">
        <v>-50</v>
      </c>
      <c r="H293" s="65">
        <v>563</v>
      </c>
      <c r="I293" s="65" t="s">
        <v>1654</v>
      </c>
      <c r="J293" s="64">
        <v>890152000</v>
      </c>
      <c r="K293" s="65">
        <v>88.236999999999995</v>
      </c>
      <c r="L293" s="97" t="str">
        <f t="shared" si="4"/>
        <v>-50/563</v>
      </c>
    </row>
    <row r="294" spans="1:12" ht="15.6" customHeight="1">
      <c r="A294" s="62" t="s">
        <v>2324</v>
      </c>
      <c r="B294" s="62" t="s">
        <v>2325</v>
      </c>
      <c r="C294" s="62" t="s">
        <v>1935</v>
      </c>
      <c r="D294" s="63">
        <v>44531</v>
      </c>
      <c r="E294" s="105">
        <v>2081903300</v>
      </c>
      <c r="F294" s="65">
        <v>87.072999999999993</v>
      </c>
      <c r="G294" s="65">
        <v>-70</v>
      </c>
      <c r="H294" s="65">
        <v>502</v>
      </c>
      <c r="I294" s="65" t="s">
        <v>1288</v>
      </c>
      <c r="J294" s="64">
        <v>2088267500</v>
      </c>
      <c r="K294" s="65">
        <v>87.338999999999999</v>
      </c>
      <c r="L294" s="97" t="str">
        <f t="shared" si="4"/>
        <v>-70/502</v>
      </c>
    </row>
    <row r="295" spans="1:12" ht="15.6" customHeight="1">
      <c r="A295" s="62" t="s">
        <v>2319</v>
      </c>
      <c r="B295" s="62" t="s">
        <v>2320</v>
      </c>
      <c r="C295" s="62" t="s">
        <v>1523</v>
      </c>
      <c r="D295" s="63">
        <v>44532</v>
      </c>
      <c r="E295" s="105">
        <v>1941842400</v>
      </c>
      <c r="F295" s="65">
        <v>87.263000000000005</v>
      </c>
      <c r="G295" s="65">
        <v>-35</v>
      </c>
      <c r="H295" s="65">
        <v>514</v>
      </c>
      <c r="I295" s="65" t="s">
        <v>1551</v>
      </c>
      <c r="J295" s="64">
        <v>1943770000</v>
      </c>
      <c r="K295" s="65">
        <v>87.349000000000004</v>
      </c>
      <c r="L295" s="97" t="str">
        <f t="shared" si="4"/>
        <v>-35/514</v>
      </c>
    </row>
    <row r="296" spans="1:12" ht="15.6" customHeight="1">
      <c r="A296" s="62" t="s">
        <v>3935</v>
      </c>
      <c r="B296" s="62" t="s">
        <v>3936</v>
      </c>
      <c r="C296" s="62" t="s">
        <v>3124</v>
      </c>
      <c r="D296" s="63">
        <v>44532</v>
      </c>
      <c r="E296" s="105">
        <v>8682308100</v>
      </c>
      <c r="F296" s="65">
        <v>86.287999999999997</v>
      </c>
      <c r="G296" s="65">
        <v>-424</v>
      </c>
      <c r="H296" s="65">
        <v>1058</v>
      </c>
      <c r="I296" s="65" t="s">
        <v>3937</v>
      </c>
      <c r="J296" s="64">
        <v>8732596370</v>
      </c>
      <c r="K296" s="65">
        <v>86.787999999999997</v>
      </c>
      <c r="L296" s="97" t="str">
        <f t="shared" si="4"/>
        <v>-424/1058</v>
      </c>
    </row>
    <row r="297" spans="1:12" ht="15.6" customHeight="1">
      <c r="A297" s="62" t="s">
        <v>2321</v>
      </c>
      <c r="B297" s="62" t="s">
        <v>2322</v>
      </c>
      <c r="C297" s="62" t="s">
        <v>2323</v>
      </c>
      <c r="D297" s="63">
        <v>44532</v>
      </c>
      <c r="E297" s="105">
        <v>723856000</v>
      </c>
      <c r="F297" s="65">
        <v>87.564999999999998</v>
      </c>
      <c r="G297" s="65">
        <v>-215</v>
      </c>
      <c r="H297" s="65">
        <v>882</v>
      </c>
      <c r="I297" s="65" t="s">
        <v>1607</v>
      </c>
      <c r="J297" s="64">
        <v>729481900</v>
      </c>
      <c r="K297" s="65">
        <v>88.245000000000005</v>
      </c>
      <c r="L297" s="97" t="str">
        <f t="shared" si="4"/>
        <v>-215/882</v>
      </c>
    </row>
    <row r="298" spans="1:12" ht="15.6" customHeight="1">
      <c r="A298" s="62" t="s">
        <v>2312</v>
      </c>
      <c r="B298" s="62" t="s">
        <v>2313</v>
      </c>
      <c r="C298" s="62" t="s">
        <v>2314</v>
      </c>
      <c r="D298" s="63">
        <v>44536</v>
      </c>
      <c r="E298" s="105">
        <v>2216571100</v>
      </c>
      <c r="F298" s="65">
        <v>89.655000000000001</v>
      </c>
      <c r="G298" s="65">
        <v>369</v>
      </c>
      <c r="H298" s="65">
        <v>507</v>
      </c>
      <c r="I298" s="65" t="s">
        <v>1424</v>
      </c>
      <c r="J298" s="64">
        <v>2184253000</v>
      </c>
      <c r="K298" s="65">
        <v>88.347999999999999</v>
      </c>
      <c r="L298" s="97" t="str">
        <f t="shared" si="4"/>
        <v>369/507</v>
      </c>
    </row>
    <row r="299" spans="1:12" ht="15.6" customHeight="1">
      <c r="A299" s="62" t="s">
        <v>2300</v>
      </c>
      <c r="B299" s="62" t="s">
        <v>2301</v>
      </c>
      <c r="C299" s="62" t="s">
        <v>1476</v>
      </c>
      <c r="D299" s="63">
        <v>44536</v>
      </c>
      <c r="E299" s="105">
        <v>821035900</v>
      </c>
      <c r="F299" s="65">
        <v>88.358999999999995</v>
      </c>
      <c r="G299" s="65">
        <v>-15</v>
      </c>
      <c r="H299" s="65">
        <v>255</v>
      </c>
      <c r="I299" s="65" t="s">
        <v>2148</v>
      </c>
      <c r="J299" s="64">
        <v>823127373</v>
      </c>
      <c r="K299" s="65">
        <v>88.584000000000003</v>
      </c>
      <c r="L299" s="97" t="str">
        <f t="shared" si="4"/>
        <v>-15/255</v>
      </c>
    </row>
    <row r="300" spans="1:12" ht="15.6" customHeight="1">
      <c r="A300" s="62" t="s">
        <v>2304</v>
      </c>
      <c r="B300" s="62" t="s">
        <v>2305</v>
      </c>
      <c r="C300" s="62" t="s">
        <v>1267</v>
      </c>
      <c r="D300" s="63">
        <v>44536</v>
      </c>
      <c r="E300" s="105">
        <v>508840300</v>
      </c>
      <c r="F300" s="65">
        <v>89.456000000000003</v>
      </c>
      <c r="G300" s="65">
        <v>381</v>
      </c>
      <c r="H300" s="65">
        <v>951</v>
      </c>
      <c r="I300" s="65" t="s">
        <v>1332</v>
      </c>
      <c r="J300" s="64">
        <v>502854500</v>
      </c>
      <c r="K300" s="65">
        <v>88.403999999999996</v>
      </c>
      <c r="L300" s="97" t="str">
        <f t="shared" si="4"/>
        <v>381/951</v>
      </c>
    </row>
    <row r="301" spans="1:12" ht="15.6" customHeight="1">
      <c r="A301" s="62" t="s">
        <v>2315</v>
      </c>
      <c r="B301" s="62" t="s">
        <v>2316</v>
      </c>
      <c r="C301" s="62" t="s">
        <v>1298</v>
      </c>
      <c r="D301" s="63">
        <v>44536</v>
      </c>
      <c r="E301" s="105">
        <v>961569900</v>
      </c>
      <c r="F301" s="65">
        <v>86.972999999999999</v>
      </c>
      <c r="G301" s="65">
        <v>-172</v>
      </c>
      <c r="H301" s="65">
        <v>551</v>
      </c>
      <c r="I301" s="65" t="s">
        <v>2096</v>
      </c>
      <c r="J301" s="64">
        <v>978791000</v>
      </c>
      <c r="K301" s="65">
        <v>88.531000000000006</v>
      </c>
      <c r="L301" s="97" t="str">
        <f t="shared" si="4"/>
        <v>-172/551</v>
      </c>
    </row>
    <row r="302" spans="1:12" ht="15.6" customHeight="1">
      <c r="A302" s="62" t="s">
        <v>2306</v>
      </c>
      <c r="B302" s="62" t="s">
        <v>2307</v>
      </c>
      <c r="C302" s="62" t="s">
        <v>1267</v>
      </c>
      <c r="D302" s="63">
        <v>44536</v>
      </c>
      <c r="E302" s="105">
        <v>509436700</v>
      </c>
      <c r="F302" s="65">
        <v>87.408000000000001</v>
      </c>
      <c r="G302" s="65">
        <v>-303</v>
      </c>
      <c r="H302" s="65">
        <v>528</v>
      </c>
      <c r="I302" s="65" t="s">
        <v>1984</v>
      </c>
      <c r="J302" s="64">
        <v>515417620</v>
      </c>
      <c r="K302" s="65">
        <v>88.433999999999997</v>
      </c>
      <c r="L302" s="97" t="str">
        <f t="shared" si="4"/>
        <v>-303/528</v>
      </c>
    </row>
    <row r="303" spans="1:12" ht="15.6" customHeight="1">
      <c r="A303" s="62" t="s">
        <v>2308</v>
      </c>
      <c r="B303" s="62" t="s">
        <v>2309</v>
      </c>
      <c r="C303" s="62" t="s">
        <v>1224</v>
      </c>
      <c r="D303" s="63">
        <v>44536</v>
      </c>
      <c r="E303" s="105">
        <v>535462600</v>
      </c>
      <c r="F303" s="65">
        <v>88.430999999999997</v>
      </c>
      <c r="G303" s="65">
        <v>14</v>
      </c>
      <c r="H303" s="65">
        <v>517</v>
      </c>
      <c r="I303" s="65" t="s">
        <v>1572</v>
      </c>
      <c r="J303" s="64">
        <v>535149960</v>
      </c>
      <c r="K303" s="65">
        <v>88.379000000000005</v>
      </c>
      <c r="L303" s="97" t="str">
        <f t="shared" si="4"/>
        <v>14/517</v>
      </c>
    </row>
    <row r="304" spans="1:12" ht="15.6" customHeight="1">
      <c r="A304" s="62" t="s">
        <v>2310</v>
      </c>
      <c r="B304" s="62" t="s">
        <v>2311</v>
      </c>
      <c r="C304" s="62" t="s">
        <v>2277</v>
      </c>
      <c r="D304" s="63">
        <v>44536</v>
      </c>
      <c r="E304" s="105">
        <v>1863958500</v>
      </c>
      <c r="F304" s="65">
        <v>85.957999999999998</v>
      </c>
      <c r="G304" s="65">
        <v>-260</v>
      </c>
      <c r="H304" s="65">
        <v>518</v>
      </c>
      <c r="I304" s="65" t="s">
        <v>1486</v>
      </c>
      <c r="J304" s="64">
        <v>1894584400</v>
      </c>
      <c r="K304" s="65">
        <v>87.370999999999995</v>
      </c>
      <c r="L304" s="97" t="str">
        <f t="shared" si="4"/>
        <v>-260/518</v>
      </c>
    </row>
    <row r="305" spans="1:12" ht="15.6" customHeight="1">
      <c r="A305" s="62" t="s">
        <v>3929</v>
      </c>
      <c r="B305" s="62" t="s">
        <v>3930</v>
      </c>
      <c r="C305" s="62" t="s">
        <v>1224</v>
      </c>
      <c r="D305" s="63">
        <v>44536</v>
      </c>
      <c r="E305" s="105">
        <v>644888000</v>
      </c>
      <c r="F305" s="65">
        <v>88.533000000000001</v>
      </c>
      <c r="G305" s="65">
        <v>45</v>
      </c>
      <c r="H305" s="65">
        <v>530</v>
      </c>
      <c r="I305" s="65" t="s">
        <v>3931</v>
      </c>
      <c r="J305" s="64">
        <v>642404940</v>
      </c>
      <c r="K305" s="65">
        <v>88.191999999999993</v>
      </c>
      <c r="L305" s="97" t="str">
        <f t="shared" si="4"/>
        <v>45/530</v>
      </c>
    </row>
    <row r="306" spans="1:12" ht="15.6" customHeight="1">
      <c r="A306" s="62" t="s">
        <v>2296</v>
      </c>
      <c r="B306" s="62" t="s">
        <v>2297</v>
      </c>
      <c r="C306" s="62" t="s">
        <v>2298</v>
      </c>
      <c r="D306" s="63">
        <v>44536</v>
      </c>
      <c r="E306" s="107"/>
      <c r="F306" s="66"/>
      <c r="G306" s="65" t="s">
        <v>2299</v>
      </c>
      <c r="H306" s="65">
        <v>313</v>
      </c>
      <c r="I306" s="65" t="s">
        <v>1890</v>
      </c>
      <c r="J306" s="64">
        <v>728000000</v>
      </c>
      <c r="K306" s="65">
        <v>96.024000000000001</v>
      </c>
      <c r="L306" s="97" t="str">
        <f t="shared" si="4"/>
        <v>서류미제출/313</v>
      </c>
    </row>
    <row r="307" spans="1:12" ht="15.6" customHeight="1">
      <c r="A307" s="62" t="s">
        <v>3932</v>
      </c>
      <c r="B307" s="62" t="s">
        <v>3933</v>
      </c>
      <c r="C307" s="62" t="s">
        <v>1504</v>
      </c>
      <c r="D307" s="63">
        <v>44536</v>
      </c>
      <c r="E307" s="105">
        <v>1245345700</v>
      </c>
      <c r="F307" s="65">
        <v>89.263999999999996</v>
      </c>
      <c r="G307" s="65">
        <v>876</v>
      </c>
      <c r="H307" s="65">
        <v>1241</v>
      </c>
      <c r="I307" s="65" t="s">
        <v>3934</v>
      </c>
      <c r="J307" s="64">
        <v>1230271560</v>
      </c>
      <c r="K307" s="65">
        <v>88.183000000000007</v>
      </c>
      <c r="L307" s="97" t="str">
        <f t="shared" si="4"/>
        <v>876/1241</v>
      </c>
    </row>
    <row r="308" spans="1:12" ht="15.6" customHeight="1">
      <c r="A308" s="62" t="s">
        <v>2317</v>
      </c>
      <c r="B308" s="62" t="s">
        <v>2318</v>
      </c>
      <c r="C308" s="62" t="s">
        <v>1298</v>
      </c>
      <c r="D308" s="63">
        <v>44536</v>
      </c>
      <c r="E308" s="105">
        <v>1363312100</v>
      </c>
      <c r="F308" s="65">
        <v>86.85</v>
      </c>
      <c r="G308" s="65">
        <v>-202</v>
      </c>
      <c r="H308" s="65">
        <v>523</v>
      </c>
      <c r="I308" s="65" t="s">
        <v>2037</v>
      </c>
      <c r="J308" s="64">
        <v>1372855900</v>
      </c>
      <c r="K308" s="65">
        <v>87.457999999999998</v>
      </c>
      <c r="L308" s="97" t="str">
        <f t="shared" si="4"/>
        <v>-202/523</v>
      </c>
    </row>
    <row r="309" spans="1:12" ht="15.6" customHeight="1">
      <c r="A309" s="62" t="s">
        <v>2302</v>
      </c>
      <c r="B309" s="62" t="s">
        <v>2303</v>
      </c>
      <c r="C309" s="62" t="s">
        <v>1267</v>
      </c>
      <c r="D309" s="63">
        <v>44536</v>
      </c>
      <c r="E309" s="105">
        <v>834524900</v>
      </c>
      <c r="F309" s="65">
        <v>89.165999999999997</v>
      </c>
      <c r="G309" s="65">
        <v>216</v>
      </c>
      <c r="H309" s="65">
        <v>551</v>
      </c>
      <c r="I309" s="65" t="s">
        <v>1241</v>
      </c>
      <c r="J309" s="64">
        <v>827106800</v>
      </c>
      <c r="K309" s="65">
        <v>88.373999999999995</v>
      </c>
      <c r="L309" s="97" t="str">
        <f t="shared" si="4"/>
        <v>216/551</v>
      </c>
    </row>
    <row r="310" spans="1:12" ht="15.6" customHeight="1">
      <c r="A310" s="62" t="s">
        <v>2294</v>
      </c>
      <c r="B310" s="62" t="s">
        <v>2295</v>
      </c>
      <c r="C310" s="62" t="s">
        <v>1267</v>
      </c>
      <c r="D310" s="63">
        <v>44537</v>
      </c>
      <c r="E310" s="105">
        <v>720559200</v>
      </c>
      <c r="F310" s="65">
        <v>87.58</v>
      </c>
      <c r="G310" s="65">
        <v>-157</v>
      </c>
      <c r="H310" s="65">
        <v>544</v>
      </c>
      <c r="I310" s="65" t="s">
        <v>1495</v>
      </c>
      <c r="J310" s="64">
        <v>726260000</v>
      </c>
      <c r="K310" s="65">
        <v>88.272999999999996</v>
      </c>
      <c r="L310" s="97" t="str">
        <f t="shared" si="4"/>
        <v>-157/544</v>
      </c>
    </row>
    <row r="311" spans="1:12" ht="15.6" customHeight="1">
      <c r="A311" s="62" t="s">
        <v>3923</v>
      </c>
      <c r="B311" s="62" t="s">
        <v>3924</v>
      </c>
      <c r="C311" s="62" t="s">
        <v>1566</v>
      </c>
      <c r="D311" s="63">
        <v>44537</v>
      </c>
      <c r="E311" s="105">
        <v>958428300</v>
      </c>
      <c r="F311" s="65">
        <v>86.733999999999995</v>
      </c>
      <c r="G311" s="65">
        <v>-143</v>
      </c>
      <c r="H311" s="65">
        <v>513</v>
      </c>
      <c r="I311" s="65" t="s">
        <v>3925</v>
      </c>
      <c r="J311" s="64">
        <v>964125803</v>
      </c>
      <c r="K311" s="65">
        <v>87.248999999999995</v>
      </c>
      <c r="L311" s="97" t="str">
        <f t="shared" si="4"/>
        <v>-143/513</v>
      </c>
    </row>
    <row r="312" spans="1:12" ht="15.6" customHeight="1">
      <c r="A312" s="62" t="s">
        <v>3926</v>
      </c>
      <c r="B312" s="62" t="s">
        <v>3927</v>
      </c>
      <c r="C312" s="62" t="s">
        <v>1224</v>
      </c>
      <c r="D312" s="63">
        <v>44537</v>
      </c>
      <c r="E312" s="105">
        <v>465976700</v>
      </c>
      <c r="F312" s="65">
        <v>88.906000000000006</v>
      </c>
      <c r="G312" s="65">
        <v>293</v>
      </c>
      <c r="H312" s="65">
        <v>997</v>
      </c>
      <c r="I312" s="65" t="s">
        <v>3928</v>
      </c>
      <c r="J312" s="64">
        <v>462895900</v>
      </c>
      <c r="K312" s="65">
        <v>88.319000000000003</v>
      </c>
      <c r="L312" s="97" t="str">
        <f t="shared" si="4"/>
        <v>293/997</v>
      </c>
    </row>
    <row r="313" spans="1:12" ht="15.6" customHeight="1">
      <c r="A313" s="62" t="s">
        <v>3914</v>
      </c>
      <c r="B313" s="62" t="s">
        <v>3915</v>
      </c>
      <c r="C313" s="62" t="s">
        <v>3760</v>
      </c>
      <c r="D313" s="63">
        <v>44538</v>
      </c>
      <c r="E313" s="105">
        <v>3181769700</v>
      </c>
      <c r="F313" s="65">
        <v>90.966999999999999</v>
      </c>
      <c r="G313" s="65">
        <v>980</v>
      </c>
      <c r="H313" s="65">
        <v>1334</v>
      </c>
      <c r="I313" s="65" t="s">
        <v>3916</v>
      </c>
      <c r="J313" s="64">
        <v>3142369000</v>
      </c>
      <c r="K313" s="65">
        <v>89.784000000000006</v>
      </c>
      <c r="L313" s="97" t="str">
        <f t="shared" si="4"/>
        <v>980/1334</v>
      </c>
    </row>
    <row r="314" spans="1:12" ht="15.6" customHeight="1">
      <c r="A314" s="62" t="s">
        <v>2292</v>
      </c>
      <c r="B314" s="62" t="s">
        <v>2293</v>
      </c>
      <c r="C314" s="62" t="s">
        <v>1224</v>
      </c>
      <c r="D314" s="63">
        <v>44538</v>
      </c>
      <c r="E314" s="105">
        <v>689849400</v>
      </c>
      <c r="F314" s="65">
        <v>89.566999999999993</v>
      </c>
      <c r="G314" s="65">
        <v>268</v>
      </c>
      <c r="H314" s="65">
        <v>541</v>
      </c>
      <c r="I314" s="65" t="s">
        <v>2261</v>
      </c>
      <c r="J314" s="64">
        <v>680883400</v>
      </c>
      <c r="K314" s="65">
        <v>88.403000000000006</v>
      </c>
      <c r="L314" s="97" t="str">
        <f t="shared" si="4"/>
        <v>268/541</v>
      </c>
    </row>
    <row r="315" spans="1:12" ht="15.6" customHeight="1">
      <c r="A315" s="62" t="s">
        <v>3917</v>
      </c>
      <c r="B315" s="62" t="s">
        <v>3918</v>
      </c>
      <c r="C315" s="62" t="s">
        <v>1917</v>
      </c>
      <c r="D315" s="63">
        <v>44538</v>
      </c>
      <c r="E315" s="105">
        <v>1483110300</v>
      </c>
      <c r="F315" s="65">
        <v>88.075999999999993</v>
      </c>
      <c r="G315" s="65">
        <v>66</v>
      </c>
      <c r="H315" s="65">
        <v>184</v>
      </c>
      <c r="I315" s="65" t="s">
        <v>3919</v>
      </c>
      <c r="J315" s="64">
        <v>1471381164</v>
      </c>
      <c r="K315" s="65">
        <v>87.379000000000005</v>
      </c>
      <c r="L315" s="97" t="str">
        <f t="shared" si="4"/>
        <v>66/184</v>
      </c>
    </row>
    <row r="316" spans="1:12" ht="15.6" customHeight="1">
      <c r="A316" s="62" t="s">
        <v>3920</v>
      </c>
      <c r="B316" s="62" t="s">
        <v>3921</v>
      </c>
      <c r="C316" s="62" t="s">
        <v>1224</v>
      </c>
      <c r="D316" s="63">
        <v>44538</v>
      </c>
      <c r="E316" s="105">
        <v>747305200</v>
      </c>
      <c r="F316" s="65">
        <v>89.066000000000003</v>
      </c>
      <c r="G316" s="65">
        <v>181</v>
      </c>
      <c r="H316" s="65">
        <v>539</v>
      </c>
      <c r="I316" s="65" t="s">
        <v>3922</v>
      </c>
      <c r="J316" s="64">
        <v>741563300</v>
      </c>
      <c r="K316" s="65">
        <v>88.382000000000005</v>
      </c>
      <c r="L316" s="97" t="str">
        <f t="shared" si="4"/>
        <v>181/539</v>
      </c>
    </row>
    <row r="317" spans="1:12" ht="15.6" customHeight="1">
      <c r="A317" s="62" t="s">
        <v>3907</v>
      </c>
      <c r="B317" s="62" t="s">
        <v>3908</v>
      </c>
      <c r="C317" s="62" t="s">
        <v>3909</v>
      </c>
      <c r="D317" s="63">
        <v>44539</v>
      </c>
      <c r="E317" s="105">
        <v>1073675100</v>
      </c>
      <c r="F317" s="65">
        <v>87.478999999999999</v>
      </c>
      <c r="G317" s="65">
        <v>79</v>
      </c>
      <c r="H317" s="65">
        <v>445</v>
      </c>
      <c r="I317" s="65" t="s">
        <v>3910</v>
      </c>
      <c r="J317" s="64">
        <v>1070946800</v>
      </c>
      <c r="K317" s="65">
        <v>87.257000000000005</v>
      </c>
      <c r="L317" s="97" t="str">
        <f t="shared" si="4"/>
        <v>79/445</v>
      </c>
    </row>
    <row r="318" spans="1:12" ht="15.6" customHeight="1">
      <c r="A318" s="62" t="s">
        <v>2285</v>
      </c>
      <c r="B318" s="62" t="s">
        <v>2286</v>
      </c>
      <c r="C318" s="62" t="s">
        <v>1298</v>
      </c>
      <c r="D318" s="63">
        <v>44539</v>
      </c>
      <c r="E318" s="105">
        <v>445078300</v>
      </c>
      <c r="F318" s="65">
        <v>89.6</v>
      </c>
      <c r="G318" s="65">
        <v>350</v>
      </c>
      <c r="H318" s="65">
        <v>505</v>
      </c>
      <c r="I318" s="65" t="s">
        <v>2287</v>
      </c>
      <c r="J318" s="64">
        <v>438835000</v>
      </c>
      <c r="K318" s="65">
        <v>88.343000000000004</v>
      </c>
      <c r="L318" s="97" t="str">
        <f t="shared" si="4"/>
        <v>350/505</v>
      </c>
    </row>
    <row r="319" spans="1:12" ht="15.6" customHeight="1">
      <c r="A319" s="62" t="s">
        <v>2290</v>
      </c>
      <c r="B319" s="62" t="s">
        <v>2291</v>
      </c>
      <c r="C319" s="62" t="s">
        <v>1235</v>
      </c>
      <c r="D319" s="63">
        <v>44539</v>
      </c>
      <c r="E319" s="105">
        <v>568763800</v>
      </c>
      <c r="F319" s="65">
        <v>87.363</v>
      </c>
      <c r="G319" s="65">
        <v>-656</v>
      </c>
      <c r="H319" s="65">
        <v>1098</v>
      </c>
      <c r="I319" s="65" t="s">
        <v>1362</v>
      </c>
      <c r="J319" s="64">
        <v>575585900</v>
      </c>
      <c r="K319" s="65">
        <v>88.41</v>
      </c>
      <c r="L319" s="97" t="str">
        <f t="shared" si="4"/>
        <v>-656/1098</v>
      </c>
    </row>
    <row r="320" spans="1:12" ht="15.6" customHeight="1">
      <c r="A320" s="62" t="s">
        <v>3911</v>
      </c>
      <c r="B320" s="62" t="s">
        <v>3912</v>
      </c>
      <c r="C320" s="62" t="s">
        <v>2469</v>
      </c>
      <c r="D320" s="63">
        <v>44539</v>
      </c>
      <c r="E320" s="105">
        <v>3016896000</v>
      </c>
      <c r="F320" s="65">
        <v>87.328000000000003</v>
      </c>
      <c r="G320" s="65">
        <v>-68</v>
      </c>
      <c r="H320" s="65">
        <v>497</v>
      </c>
      <c r="I320" s="65" t="s">
        <v>3913</v>
      </c>
      <c r="J320" s="64">
        <v>3023860200</v>
      </c>
      <c r="K320" s="65">
        <v>87.53</v>
      </c>
      <c r="L320" s="97" t="str">
        <f t="shared" si="4"/>
        <v>-68/497</v>
      </c>
    </row>
    <row r="321" spans="1:12" ht="15.6" customHeight="1">
      <c r="A321" s="62" t="s">
        <v>2282</v>
      </c>
      <c r="B321" s="62" t="s">
        <v>2283</v>
      </c>
      <c r="C321" s="62" t="s">
        <v>2284</v>
      </c>
      <c r="D321" s="63">
        <v>44539</v>
      </c>
      <c r="E321" s="105">
        <v>1089354400</v>
      </c>
      <c r="F321" s="65">
        <v>87.287999999999997</v>
      </c>
      <c r="G321" s="65">
        <v>-90</v>
      </c>
      <c r="H321" s="65">
        <v>489</v>
      </c>
      <c r="I321" s="65" t="s">
        <v>1770</v>
      </c>
      <c r="J321" s="64">
        <v>1091592400</v>
      </c>
      <c r="K321" s="65">
        <v>87.466999999999999</v>
      </c>
      <c r="L321" s="97" t="str">
        <f t="shared" si="4"/>
        <v>-90/489</v>
      </c>
    </row>
    <row r="322" spans="1:12" ht="15.6" customHeight="1">
      <c r="A322" s="62" t="s">
        <v>2288</v>
      </c>
      <c r="B322" s="62" t="s">
        <v>2289</v>
      </c>
      <c r="C322" s="62" t="s">
        <v>2253</v>
      </c>
      <c r="D322" s="63">
        <v>44539</v>
      </c>
      <c r="E322" s="105">
        <v>1172118200</v>
      </c>
      <c r="F322" s="65">
        <v>89.126999999999995</v>
      </c>
      <c r="G322" s="65">
        <v>227</v>
      </c>
      <c r="H322" s="65">
        <v>305</v>
      </c>
      <c r="I322" s="65" t="s">
        <v>1723</v>
      </c>
      <c r="J322" s="64">
        <v>1149964330</v>
      </c>
      <c r="K322" s="65">
        <v>87.442999999999998</v>
      </c>
      <c r="L322" s="97" t="str">
        <f t="shared" ref="L322:L385" si="5">_xlfn.CONCAT(G322,"/",H322)</f>
        <v>227/305</v>
      </c>
    </row>
    <row r="323" spans="1:12" ht="15.6" customHeight="1">
      <c r="A323" s="62" t="s">
        <v>3904</v>
      </c>
      <c r="B323" s="62" t="s">
        <v>3905</v>
      </c>
      <c r="C323" s="62" t="s">
        <v>1466</v>
      </c>
      <c r="D323" s="63">
        <v>44540</v>
      </c>
      <c r="E323" s="105">
        <v>955789100</v>
      </c>
      <c r="F323" s="65">
        <v>88.676000000000002</v>
      </c>
      <c r="G323" s="65">
        <v>72</v>
      </c>
      <c r="H323" s="65">
        <v>523</v>
      </c>
      <c r="I323" s="65" t="s">
        <v>3906</v>
      </c>
      <c r="J323" s="64">
        <v>953779500</v>
      </c>
      <c r="K323" s="65">
        <v>88.489000000000004</v>
      </c>
      <c r="L323" s="97" t="str">
        <f t="shared" si="5"/>
        <v>72/523</v>
      </c>
    </row>
    <row r="324" spans="1:12" ht="15.6" customHeight="1">
      <c r="A324" s="62" t="s">
        <v>2280</v>
      </c>
      <c r="B324" s="62" t="s">
        <v>2281</v>
      </c>
      <c r="C324" s="62" t="s">
        <v>1240</v>
      </c>
      <c r="D324" s="63">
        <v>44540</v>
      </c>
      <c r="E324" s="105">
        <v>826916700</v>
      </c>
      <c r="F324" s="65">
        <v>88.942999999999998</v>
      </c>
      <c r="G324" s="65">
        <v>299</v>
      </c>
      <c r="H324" s="65">
        <v>1135</v>
      </c>
      <c r="I324" s="65" t="s">
        <v>1335</v>
      </c>
      <c r="J324" s="64">
        <v>821953300</v>
      </c>
      <c r="K324" s="65">
        <v>88.41</v>
      </c>
      <c r="L324" s="97" t="str">
        <f t="shared" si="5"/>
        <v>299/1135</v>
      </c>
    </row>
    <row r="325" spans="1:12" ht="15.6" customHeight="1">
      <c r="A325" s="62" t="s">
        <v>3900</v>
      </c>
      <c r="B325" s="62" t="s">
        <v>3901</v>
      </c>
      <c r="C325" s="62" t="s">
        <v>3902</v>
      </c>
      <c r="D325" s="63">
        <v>44540</v>
      </c>
      <c r="E325" s="105">
        <v>1226272200</v>
      </c>
      <c r="F325" s="65">
        <v>88.462999999999994</v>
      </c>
      <c r="G325" s="65">
        <v>346</v>
      </c>
      <c r="H325" s="65">
        <v>1410</v>
      </c>
      <c r="I325" s="65" t="s">
        <v>3903</v>
      </c>
      <c r="J325" s="64">
        <v>1220526783</v>
      </c>
      <c r="K325" s="65">
        <v>88.048000000000002</v>
      </c>
      <c r="L325" s="97" t="str">
        <f t="shared" si="5"/>
        <v>346/1410</v>
      </c>
    </row>
    <row r="326" spans="1:12" ht="15.6" customHeight="1">
      <c r="A326" s="62" t="s">
        <v>2267</v>
      </c>
      <c r="B326" s="62" t="s">
        <v>2268</v>
      </c>
      <c r="C326" s="62" t="s">
        <v>1291</v>
      </c>
      <c r="D326" s="63">
        <v>44543</v>
      </c>
      <c r="E326" s="105">
        <v>742331900</v>
      </c>
      <c r="F326" s="65">
        <v>89.222999999999999</v>
      </c>
      <c r="G326" s="65">
        <v>265</v>
      </c>
      <c r="H326" s="65">
        <v>587</v>
      </c>
      <c r="I326" s="65" t="s">
        <v>1371</v>
      </c>
      <c r="J326" s="64">
        <v>732978010</v>
      </c>
      <c r="K326" s="65">
        <v>88.097999999999999</v>
      </c>
      <c r="L326" s="97" t="str">
        <f t="shared" si="5"/>
        <v>265/587</v>
      </c>
    </row>
    <row r="327" spans="1:12" ht="15.6" customHeight="1">
      <c r="A327" s="62" t="s">
        <v>2269</v>
      </c>
      <c r="B327" s="62" t="s">
        <v>2270</v>
      </c>
      <c r="C327" s="62" t="s">
        <v>1291</v>
      </c>
      <c r="D327" s="63">
        <v>44543</v>
      </c>
      <c r="E327" s="105">
        <v>655281700</v>
      </c>
      <c r="F327" s="65">
        <v>87.06</v>
      </c>
      <c r="G327" s="65">
        <v>-618</v>
      </c>
      <c r="H327" s="65">
        <v>921</v>
      </c>
      <c r="I327" s="65" t="s">
        <v>2084</v>
      </c>
      <c r="J327" s="64">
        <v>664825100</v>
      </c>
      <c r="K327" s="65">
        <v>88.328000000000003</v>
      </c>
      <c r="L327" s="97" t="str">
        <f t="shared" si="5"/>
        <v>-618/921</v>
      </c>
    </row>
    <row r="328" spans="1:12" ht="15.6" customHeight="1">
      <c r="A328" s="62" t="s">
        <v>3888</v>
      </c>
      <c r="B328" s="62" t="s">
        <v>3889</v>
      </c>
      <c r="C328" s="62" t="s">
        <v>1291</v>
      </c>
      <c r="D328" s="63">
        <v>44543</v>
      </c>
      <c r="E328" s="105">
        <v>534658400</v>
      </c>
      <c r="F328" s="65">
        <v>88.808000000000007</v>
      </c>
      <c r="G328" s="65">
        <v>160</v>
      </c>
      <c r="H328" s="65">
        <v>609</v>
      </c>
      <c r="I328" s="65" t="s">
        <v>3890</v>
      </c>
      <c r="J328" s="64">
        <v>530737090</v>
      </c>
      <c r="K328" s="65">
        <v>88.156999999999996</v>
      </c>
      <c r="L328" s="97" t="str">
        <f t="shared" si="5"/>
        <v>160/609</v>
      </c>
    </row>
    <row r="329" spans="1:12" ht="15.6" customHeight="1">
      <c r="A329" s="62" t="s">
        <v>3891</v>
      </c>
      <c r="B329" s="62" t="s">
        <v>3892</v>
      </c>
      <c r="C329" s="62" t="s">
        <v>1240</v>
      </c>
      <c r="D329" s="63">
        <v>44543</v>
      </c>
      <c r="E329" s="105">
        <v>838360600</v>
      </c>
      <c r="F329" s="65">
        <v>89.414000000000001</v>
      </c>
      <c r="G329" s="65">
        <v>363</v>
      </c>
      <c r="H329" s="65">
        <v>553</v>
      </c>
      <c r="I329" s="65" t="s">
        <v>3893</v>
      </c>
      <c r="J329" s="64">
        <v>827656900</v>
      </c>
      <c r="K329" s="65">
        <v>88.272000000000006</v>
      </c>
      <c r="L329" s="97" t="str">
        <f t="shared" si="5"/>
        <v>363/553</v>
      </c>
    </row>
    <row r="330" spans="1:12" ht="15.6" customHeight="1">
      <c r="A330" s="62" t="s">
        <v>2278</v>
      </c>
      <c r="B330" s="62" t="s">
        <v>2279</v>
      </c>
      <c r="C330" s="62" t="s">
        <v>1224</v>
      </c>
      <c r="D330" s="63">
        <v>44543</v>
      </c>
      <c r="E330" s="105">
        <v>897313400</v>
      </c>
      <c r="F330" s="65">
        <v>87.084999999999994</v>
      </c>
      <c r="G330" s="65">
        <v>-375</v>
      </c>
      <c r="H330" s="65">
        <v>553</v>
      </c>
      <c r="I330" s="65" t="s">
        <v>1562</v>
      </c>
      <c r="J330" s="64">
        <v>910480900</v>
      </c>
      <c r="K330" s="65">
        <v>88.363</v>
      </c>
      <c r="L330" s="97" t="str">
        <f t="shared" si="5"/>
        <v>-375/553</v>
      </c>
    </row>
    <row r="331" spans="1:12" ht="15.6" customHeight="1">
      <c r="A331" s="62" t="s">
        <v>2275</v>
      </c>
      <c r="B331" s="62" t="s">
        <v>2276</v>
      </c>
      <c r="C331" s="62" t="s">
        <v>2277</v>
      </c>
      <c r="D331" s="63">
        <v>44543</v>
      </c>
      <c r="E331" s="105">
        <v>683198900</v>
      </c>
      <c r="F331" s="65">
        <v>89.394000000000005</v>
      </c>
      <c r="G331" s="65">
        <v>167</v>
      </c>
      <c r="H331" s="65">
        <v>282</v>
      </c>
      <c r="I331" s="65" t="s">
        <v>1890</v>
      </c>
      <c r="J331" s="64">
        <v>674593450</v>
      </c>
      <c r="K331" s="65">
        <v>88.268000000000001</v>
      </c>
      <c r="L331" s="97" t="str">
        <f t="shared" si="5"/>
        <v>167/282</v>
      </c>
    </row>
    <row r="332" spans="1:12" ht="15.6" customHeight="1">
      <c r="A332" s="62" t="s">
        <v>2273</v>
      </c>
      <c r="B332" s="62" t="s">
        <v>2274</v>
      </c>
      <c r="C332" s="62" t="s">
        <v>1480</v>
      </c>
      <c r="D332" s="63">
        <v>44543</v>
      </c>
      <c r="E332" s="105">
        <v>445455900</v>
      </c>
      <c r="F332" s="65">
        <v>89.096000000000004</v>
      </c>
      <c r="G332" s="65">
        <v>110</v>
      </c>
      <c r="H332" s="65">
        <v>478</v>
      </c>
      <c r="I332" s="65" t="s">
        <v>1232</v>
      </c>
      <c r="J332" s="64">
        <v>442007000</v>
      </c>
      <c r="K332" s="65">
        <v>88.406000000000006</v>
      </c>
      <c r="L332" s="97" t="str">
        <f t="shared" si="5"/>
        <v>110/478</v>
      </c>
    </row>
    <row r="333" spans="1:12" ht="15.6" customHeight="1">
      <c r="A333" s="62" t="s">
        <v>3894</v>
      </c>
      <c r="B333" s="62" t="s">
        <v>3895</v>
      </c>
      <c r="C333" s="62" t="s">
        <v>1298</v>
      </c>
      <c r="D333" s="63">
        <v>44543</v>
      </c>
      <c r="E333" s="105">
        <v>1077701700</v>
      </c>
      <c r="F333" s="65">
        <v>88.751999999999995</v>
      </c>
      <c r="G333" s="65">
        <v>354</v>
      </c>
      <c r="H333" s="65">
        <v>511</v>
      </c>
      <c r="I333" s="65" t="s">
        <v>3896</v>
      </c>
      <c r="J333" s="64">
        <v>1060914000</v>
      </c>
      <c r="K333" s="65">
        <v>87.37</v>
      </c>
      <c r="L333" s="97" t="str">
        <f t="shared" si="5"/>
        <v>354/511</v>
      </c>
    </row>
    <row r="334" spans="1:12" ht="15.6" customHeight="1">
      <c r="A334" s="62" t="s">
        <v>2271</v>
      </c>
      <c r="B334" s="62" t="s">
        <v>2272</v>
      </c>
      <c r="C334" s="62" t="s">
        <v>1247</v>
      </c>
      <c r="D334" s="63">
        <v>44543</v>
      </c>
      <c r="E334" s="105">
        <v>505347700</v>
      </c>
      <c r="F334" s="65">
        <v>88.064999999999998</v>
      </c>
      <c r="G334" s="65">
        <v>-43</v>
      </c>
      <c r="H334" s="65">
        <v>603</v>
      </c>
      <c r="I334" s="65" t="s">
        <v>2019</v>
      </c>
      <c r="J334" s="64">
        <v>506752000</v>
      </c>
      <c r="K334" s="65">
        <v>88.31</v>
      </c>
      <c r="L334" s="97" t="str">
        <f t="shared" si="5"/>
        <v>-43/603</v>
      </c>
    </row>
    <row r="335" spans="1:12" ht="15.6" customHeight="1">
      <c r="A335" s="62" t="s">
        <v>3897</v>
      </c>
      <c r="B335" s="62" t="s">
        <v>3898</v>
      </c>
      <c r="C335" s="62" t="s">
        <v>1633</v>
      </c>
      <c r="D335" s="63">
        <v>44543</v>
      </c>
      <c r="E335" s="105">
        <v>1194370000</v>
      </c>
      <c r="F335" s="65">
        <v>88.447999999999993</v>
      </c>
      <c r="G335" s="65">
        <v>107</v>
      </c>
      <c r="H335" s="65">
        <v>311</v>
      </c>
      <c r="I335" s="65" t="s">
        <v>3899</v>
      </c>
      <c r="J335" s="64">
        <v>1181298178</v>
      </c>
      <c r="K335" s="65">
        <v>87.48</v>
      </c>
      <c r="L335" s="97" t="str">
        <f t="shared" si="5"/>
        <v>107/311</v>
      </c>
    </row>
    <row r="336" spans="1:12" ht="15.6" customHeight="1">
      <c r="A336" s="62" t="s">
        <v>3885</v>
      </c>
      <c r="B336" s="62" t="s">
        <v>3886</v>
      </c>
      <c r="C336" s="62" t="s">
        <v>1569</v>
      </c>
      <c r="D336" s="63">
        <v>44544</v>
      </c>
      <c r="E336" s="105">
        <v>8494276300</v>
      </c>
      <c r="F336" s="65">
        <v>86.841999999999999</v>
      </c>
      <c r="G336" s="65">
        <v>-161</v>
      </c>
      <c r="H336" s="65">
        <v>1821</v>
      </c>
      <c r="I336" s="65" t="s">
        <v>3887</v>
      </c>
      <c r="J336" s="64">
        <v>8512634600</v>
      </c>
      <c r="K336" s="65">
        <v>87.03</v>
      </c>
      <c r="L336" s="97" t="str">
        <f t="shared" si="5"/>
        <v>-161/1821</v>
      </c>
    </row>
    <row r="337" spans="1:12" ht="15.6" customHeight="1">
      <c r="A337" s="62" t="s">
        <v>3882</v>
      </c>
      <c r="B337" s="62" t="s">
        <v>3883</v>
      </c>
      <c r="C337" s="62" t="s">
        <v>1469</v>
      </c>
      <c r="D337" s="63">
        <v>44544</v>
      </c>
      <c r="E337" s="105">
        <v>570007300</v>
      </c>
      <c r="F337" s="65">
        <v>89.022000000000006</v>
      </c>
      <c r="G337" s="65">
        <v>529</v>
      </c>
      <c r="H337" s="65">
        <v>1166</v>
      </c>
      <c r="I337" s="65" t="s">
        <v>3884</v>
      </c>
      <c r="J337" s="64">
        <v>564650802</v>
      </c>
      <c r="K337" s="65">
        <v>88.185000000000002</v>
      </c>
      <c r="L337" s="97" t="str">
        <f t="shared" si="5"/>
        <v>529/1166</v>
      </c>
    </row>
    <row r="338" spans="1:12" ht="15.6" customHeight="1">
      <c r="A338" s="62" t="s">
        <v>3872</v>
      </c>
      <c r="B338" s="62" t="s">
        <v>3873</v>
      </c>
      <c r="C338" s="62" t="s">
        <v>3874</v>
      </c>
      <c r="D338" s="63">
        <v>44544</v>
      </c>
      <c r="E338" s="105">
        <v>461943100</v>
      </c>
      <c r="F338" s="65">
        <v>86.334000000000003</v>
      </c>
      <c r="G338" s="65">
        <v>-743</v>
      </c>
      <c r="H338" s="65">
        <v>975</v>
      </c>
      <c r="I338" s="65" t="s">
        <v>3875</v>
      </c>
      <c r="J338" s="64">
        <v>472663000</v>
      </c>
      <c r="K338" s="65">
        <v>88.337000000000003</v>
      </c>
      <c r="L338" s="97" t="str">
        <f t="shared" si="5"/>
        <v>-743/975</v>
      </c>
    </row>
    <row r="339" spans="1:12" ht="15.6" customHeight="1">
      <c r="A339" s="62" t="s">
        <v>2264</v>
      </c>
      <c r="B339" s="62" t="s">
        <v>2265</v>
      </c>
      <c r="C339" s="62" t="s">
        <v>2266</v>
      </c>
      <c r="D339" s="63">
        <v>44544</v>
      </c>
      <c r="E339" s="105">
        <v>1924924200</v>
      </c>
      <c r="F339" s="65">
        <v>86.480999999999995</v>
      </c>
      <c r="G339" s="65">
        <v>-304</v>
      </c>
      <c r="H339" s="65">
        <v>515</v>
      </c>
      <c r="I339" s="65" t="s">
        <v>1565</v>
      </c>
      <c r="J339" s="64">
        <v>1943674330</v>
      </c>
      <c r="K339" s="65">
        <v>87.322999999999993</v>
      </c>
      <c r="L339" s="97" t="str">
        <f t="shared" si="5"/>
        <v>-304/515</v>
      </c>
    </row>
    <row r="340" spans="1:12" ht="15.6" customHeight="1">
      <c r="A340" s="62" t="s">
        <v>3868</v>
      </c>
      <c r="B340" s="62" t="s">
        <v>3869</v>
      </c>
      <c r="C340" s="62" t="s">
        <v>3870</v>
      </c>
      <c r="D340" s="63">
        <v>44544</v>
      </c>
      <c r="E340" s="105">
        <v>6131524800</v>
      </c>
      <c r="F340" s="65">
        <v>86.37</v>
      </c>
      <c r="G340" s="65">
        <v>-119</v>
      </c>
      <c r="H340" s="65">
        <v>356</v>
      </c>
      <c r="I340" s="65" t="s">
        <v>3871</v>
      </c>
      <c r="J340" s="64">
        <v>6157726900</v>
      </c>
      <c r="K340" s="65">
        <v>86.739000000000004</v>
      </c>
      <c r="L340" s="97" t="str">
        <f t="shared" si="5"/>
        <v>-119/356</v>
      </c>
    </row>
    <row r="341" spans="1:12" ht="15.6" customHeight="1">
      <c r="A341" s="62" t="s">
        <v>2259</v>
      </c>
      <c r="B341" s="62" t="s">
        <v>2260</v>
      </c>
      <c r="C341" s="62" t="s">
        <v>1710</v>
      </c>
      <c r="D341" s="63">
        <v>44544</v>
      </c>
      <c r="E341" s="105">
        <v>826277000</v>
      </c>
      <c r="F341" s="65">
        <v>88.631</v>
      </c>
      <c r="G341" s="65">
        <v>59</v>
      </c>
      <c r="H341" s="65">
        <v>499</v>
      </c>
      <c r="I341" s="65" t="s">
        <v>2261</v>
      </c>
      <c r="J341" s="64">
        <v>824941700</v>
      </c>
      <c r="K341" s="65">
        <v>88.486999999999995</v>
      </c>
      <c r="L341" s="97" t="str">
        <f t="shared" si="5"/>
        <v>59/499</v>
      </c>
    </row>
    <row r="342" spans="1:12" ht="15.6" customHeight="1">
      <c r="A342" s="62" t="s">
        <v>3876</v>
      </c>
      <c r="B342" s="62" t="s">
        <v>3877</v>
      </c>
      <c r="C342" s="62" t="s">
        <v>1247</v>
      </c>
      <c r="D342" s="63">
        <v>44544</v>
      </c>
      <c r="E342" s="105">
        <v>528418300</v>
      </c>
      <c r="F342" s="65">
        <v>89.69</v>
      </c>
      <c r="G342" s="65">
        <v>688</v>
      </c>
      <c r="H342" s="65">
        <v>981</v>
      </c>
      <c r="I342" s="65" t="s">
        <v>3878</v>
      </c>
      <c r="J342" s="64">
        <v>520339842</v>
      </c>
      <c r="K342" s="65">
        <v>88.319000000000003</v>
      </c>
      <c r="L342" s="97" t="str">
        <f t="shared" si="5"/>
        <v>688/981</v>
      </c>
    </row>
    <row r="343" spans="1:12" ht="15.6" customHeight="1">
      <c r="A343" s="62" t="s">
        <v>3879</v>
      </c>
      <c r="B343" s="62" t="s">
        <v>3880</v>
      </c>
      <c r="C343" s="62" t="s">
        <v>1247</v>
      </c>
      <c r="D343" s="63">
        <v>44544</v>
      </c>
      <c r="E343" s="105">
        <v>452357700</v>
      </c>
      <c r="F343" s="65">
        <v>89.436999999999998</v>
      </c>
      <c r="G343" s="65">
        <v>522</v>
      </c>
      <c r="H343" s="65">
        <v>1162</v>
      </c>
      <c r="I343" s="65" t="s">
        <v>3881</v>
      </c>
      <c r="J343" s="64">
        <v>447047000</v>
      </c>
      <c r="K343" s="65">
        <v>88.387</v>
      </c>
      <c r="L343" s="97" t="str">
        <f t="shared" si="5"/>
        <v>522/1162</v>
      </c>
    </row>
    <row r="344" spans="1:12" ht="15.6" customHeight="1">
      <c r="A344" s="62" t="s">
        <v>2262</v>
      </c>
      <c r="B344" s="62" t="s">
        <v>2263</v>
      </c>
      <c r="C344" s="62" t="s">
        <v>1328</v>
      </c>
      <c r="D344" s="63">
        <v>44544</v>
      </c>
      <c r="E344" s="105">
        <v>1049972500</v>
      </c>
      <c r="F344" s="65">
        <v>87.022000000000006</v>
      </c>
      <c r="G344" s="65">
        <v>-59</v>
      </c>
      <c r="H344" s="65">
        <v>295</v>
      </c>
      <c r="I344" s="65" t="s">
        <v>1455</v>
      </c>
      <c r="J344" s="64">
        <v>1054177750</v>
      </c>
      <c r="K344" s="65">
        <v>87.370999999999995</v>
      </c>
      <c r="L344" s="97" t="str">
        <f t="shared" si="5"/>
        <v>-59/295</v>
      </c>
    </row>
    <row r="345" spans="1:12" ht="15.6" customHeight="1">
      <c r="A345" s="62" t="s">
        <v>3861</v>
      </c>
      <c r="B345" s="62" t="s">
        <v>3862</v>
      </c>
      <c r="C345" s="62" t="s">
        <v>3863</v>
      </c>
      <c r="D345" s="63">
        <v>44545</v>
      </c>
      <c r="E345" s="105">
        <v>974628400</v>
      </c>
      <c r="F345" s="65">
        <v>89.195999999999998</v>
      </c>
      <c r="G345" s="65">
        <v>2061</v>
      </c>
      <c r="H345" s="65">
        <v>3437</v>
      </c>
      <c r="I345" s="65" t="s">
        <v>3864</v>
      </c>
      <c r="J345" s="64">
        <v>952987000</v>
      </c>
      <c r="K345" s="65">
        <v>87.215000000000003</v>
      </c>
      <c r="L345" s="97" t="str">
        <f t="shared" si="5"/>
        <v>2061/3437</v>
      </c>
    </row>
    <row r="346" spans="1:12" ht="15.6" customHeight="1">
      <c r="A346" s="62" t="s">
        <v>3865</v>
      </c>
      <c r="B346" s="62" t="s">
        <v>3866</v>
      </c>
      <c r="C346" s="62" t="s">
        <v>1267</v>
      </c>
      <c r="D346" s="63">
        <v>44545</v>
      </c>
      <c r="E346" s="105">
        <v>799994700</v>
      </c>
      <c r="F346" s="65">
        <v>89.037000000000006</v>
      </c>
      <c r="G346" s="65">
        <v>409</v>
      </c>
      <c r="H346" s="65">
        <v>978</v>
      </c>
      <c r="I346" s="65" t="s">
        <v>3867</v>
      </c>
      <c r="J346" s="64">
        <v>792766000</v>
      </c>
      <c r="K346" s="65">
        <v>88.233000000000004</v>
      </c>
      <c r="L346" s="97" t="str">
        <f t="shared" si="5"/>
        <v>409/978</v>
      </c>
    </row>
    <row r="347" spans="1:12" ht="15.6" customHeight="1">
      <c r="A347" s="62" t="s">
        <v>3858</v>
      </c>
      <c r="B347" s="62" t="s">
        <v>3859</v>
      </c>
      <c r="C347" s="62" t="s">
        <v>1231</v>
      </c>
      <c r="D347" s="63">
        <v>44545</v>
      </c>
      <c r="E347" s="105">
        <v>933100700</v>
      </c>
      <c r="F347" s="65">
        <v>88.198999999999998</v>
      </c>
      <c r="G347" s="65">
        <v>-78</v>
      </c>
      <c r="H347" s="65">
        <v>1129</v>
      </c>
      <c r="I347" s="65" t="s">
        <v>3860</v>
      </c>
      <c r="J347" s="64">
        <v>935341000</v>
      </c>
      <c r="K347" s="65">
        <v>88.411000000000001</v>
      </c>
      <c r="L347" s="97" t="str">
        <f t="shared" si="5"/>
        <v>-78/1129</v>
      </c>
    </row>
    <row r="348" spans="1:12" ht="15.6" customHeight="1">
      <c r="A348" s="62" t="s">
        <v>2254</v>
      </c>
      <c r="B348" s="62" t="s">
        <v>2255</v>
      </c>
      <c r="C348" s="62" t="s">
        <v>1240</v>
      </c>
      <c r="D348" s="63">
        <v>44545</v>
      </c>
      <c r="E348" s="105">
        <v>581540300</v>
      </c>
      <c r="F348" s="65">
        <v>88.177000000000007</v>
      </c>
      <c r="G348" s="65">
        <v>-45</v>
      </c>
      <c r="H348" s="65">
        <v>539</v>
      </c>
      <c r="I348" s="65" t="s">
        <v>2256</v>
      </c>
      <c r="J348" s="64">
        <v>582341333</v>
      </c>
      <c r="K348" s="65">
        <v>88.298000000000002</v>
      </c>
      <c r="L348" s="97" t="str">
        <f t="shared" si="5"/>
        <v>-45/539</v>
      </c>
    </row>
    <row r="349" spans="1:12" ht="15.6" customHeight="1">
      <c r="A349" s="62" t="s">
        <v>2257</v>
      </c>
      <c r="B349" s="62" t="s">
        <v>2258</v>
      </c>
      <c r="C349" s="62" t="s">
        <v>2253</v>
      </c>
      <c r="D349" s="63">
        <v>44545</v>
      </c>
      <c r="E349" s="105">
        <v>1188258400</v>
      </c>
      <c r="F349" s="65">
        <v>88.302999999999997</v>
      </c>
      <c r="G349" s="65">
        <v>177</v>
      </c>
      <c r="H349" s="65">
        <v>305</v>
      </c>
      <c r="I349" s="65" t="s">
        <v>2169</v>
      </c>
      <c r="J349" s="64">
        <v>1176614000</v>
      </c>
      <c r="K349" s="65">
        <v>87.436999999999998</v>
      </c>
      <c r="L349" s="97" t="str">
        <f t="shared" si="5"/>
        <v>177/305</v>
      </c>
    </row>
    <row r="350" spans="1:12" ht="15.6" customHeight="1">
      <c r="A350" s="62" t="s">
        <v>2251</v>
      </c>
      <c r="B350" s="62" t="s">
        <v>2252</v>
      </c>
      <c r="C350" s="62" t="s">
        <v>2253</v>
      </c>
      <c r="D350" s="63">
        <v>44546</v>
      </c>
      <c r="E350" s="105">
        <v>797640500</v>
      </c>
      <c r="F350" s="65">
        <v>87.554000000000002</v>
      </c>
      <c r="G350" s="65">
        <v>-125</v>
      </c>
      <c r="H350" s="65">
        <v>264</v>
      </c>
      <c r="I350" s="65" t="s">
        <v>1658</v>
      </c>
      <c r="J350" s="64">
        <v>805429000</v>
      </c>
      <c r="K350" s="65">
        <v>88.409000000000006</v>
      </c>
      <c r="L350" s="97" t="str">
        <f t="shared" si="5"/>
        <v>-125/264</v>
      </c>
    </row>
    <row r="351" spans="1:12" ht="15.6" customHeight="1">
      <c r="A351" s="62" t="s">
        <v>3855</v>
      </c>
      <c r="B351" s="62" t="s">
        <v>3856</v>
      </c>
      <c r="C351" s="62" t="s">
        <v>1228</v>
      </c>
      <c r="D351" s="63">
        <v>44546</v>
      </c>
      <c r="E351" s="105">
        <v>1240277500</v>
      </c>
      <c r="F351" s="65">
        <v>87.122</v>
      </c>
      <c r="G351" s="65">
        <v>-27</v>
      </c>
      <c r="H351" s="65">
        <v>1048</v>
      </c>
      <c r="I351" s="65" t="s">
        <v>3857</v>
      </c>
      <c r="J351" s="64">
        <v>1244052900</v>
      </c>
      <c r="K351" s="65">
        <v>87.387</v>
      </c>
      <c r="L351" s="97" t="str">
        <f t="shared" si="5"/>
        <v>-27/1048</v>
      </c>
    </row>
    <row r="352" spans="1:12" ht="15.6" customHeight="1">
      <c r="A352" s="62" t="s">
        <v>2246</v>
      </c>
      <c r="B352" s="62" t="s">
        <v>2247</v>
      </c>
      <c r="C352" s="62" t="s">
        <v>1267</v>
      </c>
      <c r="D352" s="63">
        <v>44546</v>
      </c>
      <c r="E352" s="105">
        <v>1668501200</v>
      </c>
      <c r="F352" s="65">
        <v>87.597999999999999</v>
      </c>
      <c r="G352" s="65">
        <v>88</v>
      </c>
      <c r="H352" s="65">
        <v>506</v>
      </c>
      <c r="I352" s="65" t="s">
        <v>2248</v>
      </c>
      <c r="J352" s="64">
        <v>1663284900</v>
      </c>
      <c r="K352" s="65">
        <v>87.325000000000003</v>
      </c>
      <c r="L352" s="97" t="str">
        <f t="shared" si="5"/>
        <v>88/506</v>
      </c>
    </row>
    <row r="353" spans="1:12" ht="15.6" customHeight="1">
      <c r="A353" s="62" t="s">
        <v>2249</v>
      </c>
      <c r="B353" s="62" t="s">
        <v>2250</v>
      </c>
      <c r="C353" s="62" t="s">
        <v>1224</v>
      </c>
      <c r="D353" s="63">
        <v>44546</v>
      </c>
      <c r="E353" s="105">
        <v>798132700</v>
      </c>
      <c r="F353" s="65">
        <v>89.23</v>
      </c>
      <c r="G353" s="65">
        <v>88</v>
      </c>
      <c r="H353" s="65">
        <v>162</v>
      </c>
      <c r="I353" s="65" t="s">
        <v>2248</v>
      </c>
      <c r="J353" s="64">
        <v>788946500</v>
      </c>
      <c r="K353" s="65">
        <v>88.203000000000003</v>
      </c>
      <c r="L353" s="97" t="str">
        <f t="shared" si="5"/>
        <v>88/162</v>
      </c>
    </row>
    <row r="354" spans="1:12" ht="15.6" customHeight="1">
      <c r="A354" s="62" t="s">
        <v>3852</v>
      </c>
      <c r="B354" s="62" t="s">
        <v>3853</v>
      </c>
      <c r="C354" s="62" t="s">
        <v>1228</v>
      </c>
      <c r="D354" s="63">
        <v>44546</v>
      </c>
      <c r="E354" s="105">
        <v>1156250800</v>
      </c>
      <c r="F354" s="65">
        <v>87.742000000000004</v>
      </c>
      <c r="G354" s="65">
        <v>265</v>
      </c>
      <c r="H354" s="65">
        <v>853</v>
      </c>
      <c r="I354" s="65" t="s">
        <v>3854</v>
      </c>
      <c r="J354" s="64">
        <v>1148949400</v>
      </c>
      <c r="K354" s="65">
        <v>87.188000000000002</v>
      </c>
      <c r="L354" s="97" t="str">
        <f t="shared" si="5"/>
        <v>265/853</v>
      </c>
    </row>
    <row r="355" spans="1:12" ht="15.6" customHeight="1">
      <c r="A355" s="62" t="s">
        <v>2242</v>
      </c>
      <c r="B355" s="62" t="s">
        <v>2243</v>
      </c>
      <c r="C355" s="62" t="s">
        <v>1228</v>
      </c>
      <c r="D355" s="63">
        <v>44546</v>
      </c>
      <c r="E355" s="105">
        <v>1648699200</v>
      </c>
      <c r="F355" s="65">
        <v>86.287000000000006</v>
      </c>
      <c r="G355" s="65">
        <v>-399</v>
      </c>
      <c r="H355" s="65">
        <v>1000</v>
      </c>
      <c r="I355" s="65" t="s">
        <v>1948</v>
      </c>
      <c r="J355" s="64">
        <v>1666268380</v>
      </c>
      <c r="K355" s="65">
        <v>87.206000000000003</v>
      </c>
      <c r="L355" s="97" t="str">
        <f t="shared" si="5"/>
        <v>-399/1000</v>
      </c>
    </row>
    <row r="356" spans="1:12" ht="15.6" customHeight="1">
      <c r="A356" s="62" t="s">
        <v>2235</v>
      </c>
      <c r="B356" s="62" t="s">
        <v>2236</v>
      </c>
      <c r="C356" s="62" t="s">
        <v>2237</v>
      </c>
      <c r="D356" s="63">
        <v>44546</v>
      </c>
      <c r="E356" s="105">
        <v>1643106200</v>
      </c>
      <c r="F356" s="65">
        <v>86.808999999999997</v>
      </c>
      <c r="G356" s="65">
        <v>-180</v>
      </c>
      <c r="H356" s="65">
        <v>500</v>
      </c>
      <c r="I356" s="65" t="s">
        <v>1436</v>
      </c>
      <c r="J356" s="64">
        <v>1651844200</v>
      </c>
      <c r="K356" s="65">
        <v>87.27</v>
      </c>
      <c r="L356" s="97" t="str">
        <f t="shared" si="5"/>
        <v>-180/500</v>
      </c>
    </row>
    <row r="357" spans="1:12" ht="15.6" customHeight="1">
      <c r="A357" s="62" t="s">
        <v>3849</v>
      </c>
      <c r="B357" s="62" t="s">
        <v>3850</v>
      </c>
      <c r="C357" s="62" t="s">
        <v>1476</v>
      </c>
      <c r="D357" s="63">
        <v>44546</v>
      </c>
      <c r="E357" s="105">
        <v>6773853000</v>
      </c>
      <c r="F357" s="65">
        <v>88.375</v>
      </c>
      <c r="G357" s="65">
        <v>227</v>
      </c>
      <c r="H357" s="65">
        <v>424</v>
      </c>
      <c r="I357" s="65" t="s">
        <v>3851</v>
      </c>
      <c r="J357" s="64">
        <v>6648770000</v>
      </c>
      <c r="K357" s="65">
        <v>86.742999999999995</v>
      </c>
      <c r="L357" s="97" t="str">
        <f t="shared" si="5"/>
        <v>227/424</v>
      </c>
    </row>
    <row r="358" spans="1:12" ht="15.6" customHeight="1">
      <c r="A358" s="62" t="s">
        <v>2244</v>
      </c>
      <c r="B358" s="62" t="s">
        <v>2245</v>
      </c>
      <c r="C358" s="62" t="s">
        <v>1224</v>
      </c>
      <c r="D358" s="63">
        <v>44546</v>
      </c>
      <c r="E358" s="105">
        <v>593920600</v>
      </c>
      <c r="F358" s="65">
        <v>88.628</v>
      </c>
      <c r="G358" s="65">
        <v>78</v>
      </c>
      <c r="H358" s="65">
        <v>527</v>
      </c>
      <c r="I358" s="65" t="s">
        <v>1833</v>
      </c>
      <c r="J358" s="64">
        <v>592302990</v>
      </c>
      <c r="K358" s="65">
        <v>88.387</v>
      </c>
      <c r="L358" s="97" t="str">
        <f t="shared" si="5"/>
        <v>78/527</v>
      </c>
    </row>
    <row r="359" spans="1:12" ht="15.6" customHeight="1">
      <c r="A359" s="62" t="s">
        <v>2238</v>
      </c>
      <c r="B359" s="62" t="s">
        <v>2239</v>
      </c>
      <c r="C359" s="62" t="s">
        <v>2240</v>
      </c>
      <c r="D359" s="63">
        <v>44546</v>
      </c>
      <c r="E359" s="105">
        <v>1881676100</v>
      </c>
      <c r="F359" s="65">
        <v>87.653999999999996</v>
      </c>
      <c r="G359" s="65">
        <v>715</v>
      </c>
      <c r="H359" s="65">
        <v>2335</v>
      </c>
      <c r="I359" s="65" t="s">
        <v>2241</v>
      </c>
      <c r="J359" s="64">
        <v>1874167000</v>
      </c>
      <c r="K359" s="65">
        <v>87.304000000000002</v>
      </c>
      <c r="L359" s="97" t="str">
        <f t="shared" si="5"/>
        <v>715/2335</v>
      </c>
    </row>
    <row r="360" spans="1:12" ht="15.6" customHeight="1">
      <c r="A360" s="62" t="s">
        <v>3846</v>
      </c>
      <c r="B360" s="62" t="s">
        <v>3847</v>
      </c>
      <c r="C360" s="62" t="s">
        <v>1435</v>
      </c>
      <c r="D360" s="63">
        <v>44547</v>
      </c>
      <c r="E360" s="105">
        <v>466817000</v>
      </c>
      <c r="F360" s="65">
        <v>88.677000000000007</v>
      </c>
      <c r="G360" s="65">
        <v>90</v>
      </c>
      <c r="H360" s="65">
        <v>463</v>
      </c>
      <c r="I360" s="65" t="s">
        <v>3848</v>
      </c>
      <c r="J360" s="64">
        <v>465255000</v>
      </c>
      <c r="K360" s="65">
        <v>88.38</v>
      </c>
      <c r="L360" s="97" t="str">
        <f t="shared" si="5"/>
        <v>90/463</v>
      </c>
    </row>
    <row r="361" spans="1:12" ht="15.6" customHeight="1">
      <c r="A361" s="62" t="s">
        <v>2232</v>
      </c>
      <c r="B361" s="62" t="s">
        <v>2233</v>
      </c>
      <c r="C361" s="62" t="s">
        <v>2234</v>
      </c>
      <c r="D361" s="63">
        <v>44547</v>
      </c>
      <c r="E361" s="105">
        <v>823196100</v>
      </c>
      <c r="F361" s="65">
        <v>87.465000000000003</v>
      </c>
      <c r="G361" s="65">
        <v>-183</v>
      </c>
      <c r="H361" s="65">
        <v>502</v>
      </c>
      <c r="I361" s="65" t="s">
        <v>1887</v>
      </c>
      <c r="J361" s="64">
        <v>831383600</v>
      </c>
      <c r="K361" s="65">
        <v>88.334999999999994</v>
      </c>
      <c r="L361" s="97" t="str">
        <f t="shared" si="5"/>
        <v>-183/502</v>
      </c>
    </row>
    <row r="362" spans="1:12" ht="15.6" customHeight="1">
      <c r="A362" s="62" t="s">
        <v>3843</v>
      </c>
      <c r="B362" s="62" t="s">
        <v>3844</v>
      </c>
      <c r="C362" s="62" t="s">
        <v>1237</v>
      </c>
      <c r="D362" s="63">
        <v>44547</v>
      </c>
      <c r="E362" s="105">
        <v>690211400</v>
      </c>
      <c r="F362" s="65">
        <v>88.054000000000002</v>
      </c>
      <c r="G362" s="65">
        <v>-125</v>
      </c>
      <c r="H362" s="65">
        <v>937</v>
      </c>
      <c r="I362" s="65" t="s">
        <v>3845</v>
      </c>
      <c r="J362" s="64">
        <v>691838470</v>
      </c>
      <c r="K362" s="65">
        <v>88.260999999999996</v>
      </c>
      <c r="L362" s="97" t="str">
        <f t="shared" si="5"/>
        <v>-125/937</v>
      </c>
    </row>
    <row r="363" spans="1:12" ht="15.6" customHeight="1">
      <c r="A363" s="62" t="s">
        <v>3840</v>
      </c>
      <c r="B363" s="62" t="s">
        <v>3841</v>
      </c>
      <c r="C363" s="62" t="s">
        <v>3817</v>
      </c>
      <c r="D363" s="63">
        <v>44550</v>
      </c>
      <c r="E363" s="105">
        <v>1101047700</v>
      </c>
      <c r="F363" s="65">
        <v>87.742999999999995</v>
      </c>
      <c r="G363" s="65">
        <v>50</v>
      </c>
      <c r="H363" s="65">
        <v>343</v>
      </c>
      <c r="I363" s="65" t="s">
        <v>3842</v>
      </c>
      <c r="J363" s="64">
        <v>1098113000</v>
      </c>
      <c r="K363" s="65">
        <v>87.509</v>
      </c>
      <c r="L363" s="97" t="str">
        <f t="shared" si="5"/>
        <v>50/343</v>
      </c>
    </row>
    <row r="364" spans="1:12" ht="15.6" customHeight="1">
      <c r="A364" s="62" t="s">
        <v>3825</v>
      </c>
      <c r="B364" s="62" t="s">
        <v>3826</v>
      </c>
      <c r="C364" s="62" t="s">
        <v>1298</v>
      </c>
      <c r="D364" s="63">
        <v>44551</v>
      </c>
      <c r="E364" s="105">
        <v>1862443300</v>
      </c>
      <c r="F364" s="65">
        <v>86.59</v>
      </c>
      <c r="G364" s="65">
        <v>-248</v>
      </c>
      <c r="H364" s="65">
        <v>517</v>
      </c>
      <c r="I364" s="65" t="s">
        <v>3827</v>
      </c>
      <c r="J364" s="64">
        <v>1879821960</v>
      </c>
      <c r="K364" s="65">
        <v>87.397999999999996</v>
      </c>
      <c r="L364" s="97" t="str">
        <f t="shared" si="5"/>
        <v>-248/517</v>
      </c>
    </row>
    <row r="365" spans="1:12" ht="15.6" customHeight="1">
      <c r="A365" s="62" t="s">
        <v>3831</v>
      </c>
      <c r="B365" s="62" t="s">
        <v>3832</v>
      </c>
      <c r="C365" s="62" t="s">
        <v>1569</v>
      </c>
      <c r="D365" s="63">
        <v>44551</v>
      </c>
      <c r="E365" s="105">
        <v>1154846000</v>
      </c>
      <c r="F365" s="65">
        <v>87.463999999999999</v>
      </c>
      <c r="G365" s="65">
        <v>-108</v>
      </c>
      <c r="H365" s="65">
        <v>4730</v>
      </c>
      <c r="I365" s="65" t="s">
        <v>3833</v>
      </c>
      <c r="J365" s="64">
        <v>1155166334</v>
      </c>
      <c r="K365" s="65">
        <v>87.488</v>
      </c>
      <c r="L365" s="97" t="str">
        <f t="shared" si="5"/>
        <v>-108/4730</v>
      </c>
    </row>
    <row r="366" spans="1:12" ht="15.6" customHeight="1">
      <c r="A366" s="62" t="s">
        <v>3834</v>
      </c>
      <c r="B366" s="62" t="s">
        <v>3835</v>
      </c>
      <c r="C366" s="62" t="s">
        <v>1545</v>
      </c>
      <c r="D366" s="63">
        <v>44551</v>
      </c>
      <c r="E366" s="105">
        <v>8687472200</v>
      </c>
      <c r="F366" s="65">
        <v>87.216999999999999</v>
      </c>
      <c r="G366" s="65">
        <v>-634</v>
      </c>
      <c r="H366" s="65">
        <v>1796</v>
      </c>
      <c r="I366" s="65" t="s">
        <v>3836</v>
      </c>
      <c r="J366" s="64">
        <v>8735184000</v>
      </c>
      <c r="K366" s="65">
        <v>87.695999999999998</v>
      </c>
      <c r="L366" s="97" t="str">
        <f t="shared" si="5"/>
        <v>-634/1796</v>
      </c>
    </row>
    <row r="367" spans="1:12" ht="15.6" customHeight="1">
      <c r="A367" s="62" t="s">
        <v>3828</v>
      </c>
      <c r="B367" s="62" t="s">
        <v>3829</v>
      </c>
      <c r="C367" s="62" t="s">
        <v>1569</v>
      </c>
      <c r="D367" s="63">
        <v>44551</v>
      </c>
      <c r="E367" s="105">
        <v>8358710500</v>
      </c>
      <c r="F367" s="65">
        <v>88.102999999999994</v>
      </c>
      <c r="G367" s="65">
        <v>-362</v>
      </c>
      <c r="H367" s="65">
        <v>1948</v>
      </c>
      <c r="I367" s="65" t="s">
        <v>3830</v>
      </c>
      <c r="J367" s="64">
        <v>8395248260</v>
      </c>
      <c r="K367" s="65">
        <v>88.488</v>
      </c>
      <c r="L367" s="97" t="str">
        <f t="shared" si="5"/>
        <v>-362/1948</v>
      </c>
    </row>
    <row r="368" spans="1:12" ht="15.6" customHeight="1">
      <c r="A368" s="62" t="s">
        <v>2226</v>
      </c>
      <c r="B368" s="62" t="s">
        <v>2227</v>
      </c>
      <c r="C368" s="62" t="s">
        <v>1641</v>
      </c>
      <c r="D368" s="63">
        <v>44551</v>
      </c>
      <c r="E368" s="105">
        <v>4407349700</v>
      </c>
      <c r="F368" s="65">
        <v>86.744</v>
      </c>
      <c r="G368" s="65">
        <v>-45</v>
      </c>
      <c r="H368" s="65">
        <v>160</v>
      </c>
      <c r="I368" s="65" t="s">
        <v>1547</v>
      </c>
      <c r="J368" s="64">
        <v>4438396000</v>
      </c>
      <c r="K368" s="65">
        <v>87.355000000000004</v>
      </c>
      <c r="L368" s="97" t="str">
        <f t="shared" si="5"/>
        <v>-45/160</v>
      </c>
    </row>
    <row r="369" spans="1:12" ht="15.6" customHeight="1">
      <c r="A369" s="62" t="s">
        <v>2228</v>
      </c>
      <c r="B369" s="62" t="s">
        <v>2229</v>
      </c>
      <c r="C369" s="62" t="s">
        <v>1569</v>
      </c>
      <c r="D369" s="63">
        <v>44551</v>
      </c>
      <c r="E369" s="105">
        <v>7783898500</v>
      </c>
      <c r="F369" s="65">
        <v>89.606999999999999</v>
      </c>
      <c r="G369" s="65">
        <v>1613</v>
      </c>
      <c r="H369" s="65">
        <v>2050</v>
      </c>
      <c r="I369" s="65" t="s">
        <v>1622</v>
      </c>
      <c r="J369" s="64">
        <v>7659746000</v>
      </c>
      <c r="K369" s="65">
        <v>88.177999999999997</v>
      </c>
      <c r="L369" s="97" t="str">
        <f t="shared" si="5"/>
        <v>1613/2050</v>
      </c>
    </row>
    <row r="370" spans="1:12" ht="15.6" customHeight="1">
      <c r="A370" s="62" t="s">
        <v>2224</v>
      </c>
      <c r="B370" s="62" t="s">
        <v>2225</v>
      </c>
      <c r="C370" s="62" t="s">
        <v>1476</v>
      </c>
      <c r="D370" s="63">
        <v>44551</v>
      </c>
      <c r="E370" s="105">
        <v>1259554100</v>
      </c>
      <c r="F370" s="65">
        <v>88.328000000000003</v>
      </c>
      <c r="G370" s="65">
        <v>58</v>
      </c>
      <c r="H370" s="65">
        <v>95</v>
      </c>
      <c r="I370" s="65" t="s">
        <v>1556</v>
      </c>
      <c r="J370" s="64">
        <v>1243870000</v>
      </c>
      <c r="K370" s="65">
        <v>87.227999999999994</v>
      </c>
      <c r="L370" s="97" t="str">
        <f t="shared" si="5"/>
        <v>58/95</v>
      </c>
    </row>
    <row r="371" spans="1:12" ht="15.6" customHeight="1">
      <c r="A371" s="62" t="s">
        <v>3822</v>
      </c>
      <c r="B371" s="62" t="s">
        <v>3823</v>
      </c>
      <c r="C371" s="62" t="s">
        <v>2431</v>
      </c>
      <c r="D371" s="63">
        <v>44551</v>
      </c>
      <c r="E371" s="105">
        <v>523152500</v>
      </c>
      <c r="F371" s="65">
        <v>88.381</v>
      </c>
      <c r="G371" s="65">
        <v>-36</v>
      </c>
      <c r="H371" s="65">
        <v>520</v>
      </c>
      <c r="I371" s="65" t="s">
        <v>3824</v>
      </c>
      <c r="J371" s="64">
        <v>523754250</v>
      </c>
      <c r="K371" s="65">
        <v>88.481999999999999</v>
      </c>
      <c r="L371" s="97" t="str">
        <f t="shared" si="5"/>
        <v>-36/520</v>
      </c>
    </row>
    <row r="372" spans="1:12" ht="15.6" customHeight="1">
      <c r="A372" s="62" t="s">
        <v>3837</v>
      </c>
      <c r="B372" s="62" t="s">
        <v>3838</v>
      </c>
      <c r="C372" s="62" t="s">
        <v>1545</v>
      </c>
      <c r="D372" s="63">
        <v>44551</v>
      </c>
      <c r="E372" s="105">
        <v>8845849500</v>
      </c>
      <c r="F372" s="65">
        <v>88.893000000000001</v>
      </c>
      <c r="G372" s="65">
        <v>813</v>
      </c>
      <c r="H372" s="65">
        <v>1816</v>
      </c>
      <c r="I372" s="65" t="s">
        <v>3839</v>
      </c>
      <c r="J372" s="64">
        <v>8775244000</v>
      </c>
      <c r="K372" s="65">
        <v>88.183999999999997</v>
      </c>
      <c r="L372" s="97" t="str">
        <f t="shared" si="5"/>
        <v>813/1816</v>
      </c>
    </row>
    <row r="373" spans="1:12" ht="15.6" customHeight="1">
      <c r="A373" s="62" t="s">
        <v>2221</v>
      </c>
      <c r="B373" s="62" t="s">
        <v>2222</v>
      </c>
      <c r="C373" s="62" t="s">
        <v>2223</v>
      </c>
      <c r="D373" s="63">
        <v>44551</v>
      </c>
      <c r="E373" s="105">
        <v>9135695100</v>
      </c>
      <c r="F373" s="65">
        <v>87.025999999999996</v>
      </c>
      <c r="G373" s="65">
        <v>171</v>
      </c>
      <c r="H373" s="65">
        <v>1033</v>
      </c>
      <c r="I373" s="65" t="s">
        <v>1939</v>
      </c>
      <c r="J373" s="64">
        <v>9110232000</v>
      </c>
      <c r="K373" s="65">
        <v>86.784000000000006</v>
      </c>
      <c r="L373" s="97" t="str">
        <f t="shared" si="5"/>
        <v>171/1033</v>
      </c>
    </row>
    <row r="374" spans="1:12" ht="15.6" customHeight="1">
      <c r="A374" s="62" t="s">
        <v>2230</v>
      </c>
      <c r="B374" s="62" t="s">
        <v>2231</v>
      </c>
      <c r="C374" s="62" t="s">
        <v>1569</v>
      </c>
      <c r="D374" s="63">
        <v>44551</v>
      </c>
      <c r="E374" s="105">
        <v>1410673000</v>
      </c>
      <c r="F374" s="65">
        <v>88.49</v>
      </c>
      <c r="G374" s="65">
        <v>-134</v>
      </c>
      <c r="H374" s="65">
        <v>362</v>
      </c>
      <c r="I374" s="65" t="s">
        <v>1356</v>
      </c>
      <c r="J374" s="64">
        <v>1419338522</v>
      </c>
      <c r="K374" s="65">
        <v>89.033000000000001</v>
      </c>
      <c r="L374" s="97" t="str">
        <f t="shared" si="5"/>
        <v>-134/362</v>
      </c>
    </row>
    <row r="375" spans="1:12" ht="15.6" customHeight="1">
      <c r="A375" s="62" t="s">
        <v>2217</v>
      </c>
      <c r="B375" s="62" t="s">
        <v>2218</v>
      </c>
      <c r="C375" s="62" t="s">
        <v>1542</v>
      </c>
      <c r="D375" s="63">
        <v>44552</v>
      </c>
      <c r="E375" s="105">
        <v>716970700</v>
      </c>
      <c r="F375" s="65">
        <v>88.808999999999997</v>
      </c>
      <c r="G375" s="65">
        <v>272</v>
      </c>
      <c r="H375" s="65">
        <v>936</v>
      </c>
      <c r="I375" s="65" t="s">
        <v>1787</v>
      </c>
      <c r="J375" s="64">
        <v>712708800</v>
      </c>
      <c r="K375" s="65">
        <v>88.281000000000006</v>
      </c>
      <c r="L375" s="97" t="str">
        <f t="shared" si="5"/>
        <v>272/936</v>
      </c>
    </row>
    <row r="376" spans="1:12" ht="15.6" customHeight="1">
      <c r="A376" s="62" t="s">
        <v>2219</v>
      </c>
      <c r="B376" s="62" t="s">
        <v>2220</v>
      </c>
      <c r="C376" s="62" t="s">
        <v>1569</v>
      </c>
      <c r="D376" s="63">
        <v>44552</v>
      </c>
      <c r="E376" s="105">
        <v>8745455500</v>
      </c>
      <c r="F376" s="65">
        <v>88.197000000000003</v>
      </c>
      <c r="G376" s="65">
        <v>-822</v>
      </c>
      <c r="H376" s="65">
        <v>1969</v>
      </c>
      <c r="I376" s="65" t="s">
        <v>1481</v>
      </c>
      <c r="J376" s="64">
        <v>8803409900</v>
      </c>
      <c r="K376" s="65">
        <v>88.781000000000006</v>
      </c>
      <c r="L376" s="97" t="str">
        <f t="shared" si="5"/>
        <v>-822/1969</v>
      </c>
    </row>
    <row r="377" spans="1:12" ht="15.6" customHeight="1">
      <c r="A377" s="62" t="s">
        <v>3815</v>
      </c>
      <c r="B377" s="62" t="s">
        <v>3816</v>
      </c>
      <c r="C377" s="62" t="s">
        <v>3817</v>
      </c>
      <c r="D377" s="63">
        <v>44552</v>
      </c>
      <c r="E377" s="105">
        <v>517147400</v>
      </c>
      <c r="F377" s="65">
        <v>88.072000000000003</v>
      </c>
      <c r="G377" s="65">
        <v>-57</v>
      </c>
      <c r="H377" s="65">
        <v>330</v>
      </c>
      <c r="I377" s="65" t="s">
        <v>3818</v>
      </c>
      <c r="J377" s="64">
        <v>518985810</v>
      </c>
      <c r="K377" s="65">
        <v>88.385000000000005</v>
      </c>
      <c r="L377" s="97" t="str">
        <f t="shared" si="5"/>
        <v>-57/330</v>
      </c>
    </row>
    <row r="378" spans="1:12" ht="15.6" customHeight="1">
      <c r="A378" s="62" t="s">
        <v>3819</v>
      </c>
      <c r="B378" s="62" t="s">
        <v>3820</v>
      </c>
      <c r="C378" s="62" t="s">
        <v>1569</v>
      </c>
      <c r="D378" s="63">
        <v>44552</v>
      </c>
      <c r="E378" s="105">
        <v>8595402000</v>
      </c>
      <c r="F378" s="65">
        <v>87.986999999999995</v>
      </c>
      <c r="G378" s="65">
        <v>-381</v>
      </c>
      <c r="H378" s="65">
        <v>2015</v>
      </c>
      <c r="I378" s="65" t="s">
        <v>3821</v>
      </c>
      <c r="J378" s="64">
        <v>8621662800</v>
      </c>
      <c r="K378" s="65">
        <v>88.256</v>
      </c>
      <c r="L378" s="97" t="str">
        <f t="shared" si="5"/>
        <v>-381/2015</v>
      </c>
    </row>
    <row r="379" spans="1:12" ht="15.6" customHeight="1">
      <c r="A379" s="62" t="s">
        <v>2211</v>
      </c>
      <c r="B379" s="62" t="s">
        <v>2212</v>
      </c>
      <c r="C379" s="62" t="s">
        <v>1641</v>
      </c>
      <c r="D379" s="63">
        <v>44553</v>
      </c>
      <c r="E379" s="105">
        <v>512834800</v>
      </c>
      <c r="F379" s="65">
        <v>87.655000000000001</v>
      </c>
      <c r="G379" s="65">
        <v>-146</v>
      </c>
      <c r="H379" s="65">
        <v>507</v>
      </c>
      <c r="I379" s="65" t="s">
        <v>1371</v>
      </c>
      <c r="J379" s="64">
        <v>516833920</v>
      </c>
      <c r="K379" s="65">
        <v>88.338999999999999</v>
      </c>
      <c r="L379" s="97" t="str">
        <f t="shared" si="5"/>
        <v>-146/507</v>
      </c>
    </row>
    <row r="380" spans="1:12" ht="15.6" customHeight="1">
      <c r="A380" s="62" t="s">
        <v>3812</v>
      </c>
      <c r="B380" s="62" t="s">
        <v>3813</v>
      </c>
      <c r="C380" s="62" t="s">
        <v>1545</v>
      </c>
      <c r="D380" s="63">
        <v>44553</v>
      </c>
      <c r="E380" s="105">
        <v>7447399600</v>
      </c>
      <c r="F380" s="65">
        <v>87.694000000000003</v>
      </c>
      <c r="G380" s="65">
        <v>460</v>
      </c>
      <c r="H380" s="65">
        <v>2128</v>
      </c>
      <c r="I380" s="65" t="s">
        <v>3814</v>
      </c>
      <c r="J380" s="64">
        <v>7424255000</v>
      </c>
      <c r="K380" s="65">
        <v>87.421000000000006</v>
      </c>
      <c r="L380" s="97" t="str">
        <f t="shared" si="5"/>
        <v>460/2128</v>
      </c>
    </row>
    <row r="381" spans="1:12" ht="15.6" customHeight="1">
      <c r="A381" s="62" t="s">
        <v>3809</v>
      </c>
      <c r="B381" s="62" t="s">
        <v>3810</v>
      </c>
      <c r="C381" s="62" t="s">
        <v>1545</v>
      </c>
      <c r="D381" s="63">
        <v>44553</v>
      </c>
      <c r="E381" s="105">
        <v>7565872900</v>
      </c>
      <c r="F381" s="65">
        <v>87.388999999999996</v>
      </c>
      <c r="G381" s="65">
        <v>104</v>
      </c>
      <c r="H381" s="65">
        <v>2092</v>
      </c>
      <c r="I381" s="65" t="s">
        <v>3811</v>
      </c>
      <c r="J381" s="64">
        <v>7561010000</v>
      </c>
      <c r="K381" s="65">
        <v>87.332999999999998</v>
      </c>
      <c r="L381" s="97" t="str">
        <f t="shared" si="5"/>
        <v>104/2092</v>
      </c>
    </row>
    <row r="382" spans="1:12" ht="15.6" customHeight="1">
      <c r="A382" s="62" t="s">
        <v>2215</v>
      </c>
      <c r="B382" s="62" t="s">
        <v>2216</v>
      </c>
      <c r="C382" s="62" t="s">
        <v>1641</v>
      </c>
      <c r="D382" s="63">
        <v>44553</v>
      </c>
      <c r="E382" s="105">
        <v>1679260800</v>
      </c>
      <c r="F382" s="65">
        <v>89.608000000000004</v>
      </c>
      <c r="G382" s="65">
        <v>454</v>
      </c>
      <c r="H382" s="65">
        <v>506</v>
      </c>
      <c r="I382" s="65" t="s">
        <v>1507</v>
      </c>
      <c r="J382" s="64">
        <v>1638564700</v>
      </c>
      <c r="K382" s="65">
        <v>87.436000000000007</v>
      </c>
      <c r="L382" s="97" t="str">
        <f t="shared" si="5"/>
        <v>454/506</v>
      </c>
    </row>
    <row r="383" spans="1:12" ht="15.6" customHeight="1">
      <c r="A383" s="62" t="s">
        <v>2213</v>
      </c>
      <c r="B383" s="62" t="s">
        <v>2214</v>
      </c>
      <c r="C383" s="62" t="s">
        <v>1608</v>
      </c>
      <c r="D383" s="63">
        <v>44553</v>
      </c>
      <c r="E383" s="105">
        <v>4080463100</v>
      </c>
      <c r="F383" s="65">
        <v>86.718999999999994</v>
      </c>
      <c r="G383" s="65">
        <v>-44</v>
      </c>
      <c r="H383" s="65">
        <v>156</v>
      </c>
      <c r="I383" s="65" t="s">
        <v>1408</v>
      </c>
      <c r="J383" s="64">
        <v>4108868000</v>
      </c>
      <c r="K383" s="65">
        <v>87.322999999999993</v>
      </c>
      <c r="L383" s="97" t="str">
        <f t="shared" si="5"/>
        <v>-44/156</v>
      </c>
    </row>
    <row r="384" spans="1:12" ht="15.6" customHeight="1">
      <c r="A384" s="62" t="s">
        <v>3806</v>
      </c>
      <c r="B384" s="62" t="s">
        <v>3807</v>
      </c>
      <c r="C384" s="62" t="s">
        <v>1569</v>
      </c>
      <c r="D384" s="63">
        <v>44553</v>
      </c>
      <c r="E384" s="105">
        <v>8091634700</v>
      </c>
      <c r="F384" s="65">
        <v>90.116</v>
      </c>
      <c r="G384" s="65">
        <v>1623</v>
      </c>
      <c r="H384" s="65">
        <v>2113</v>
      </c>
      <c r="I384" s="65" t="s">
        <v>3808</v>
      </c>
      <c r="J384" s="64">
        <v>7978902055</v>
      </c>
      <c r="K384" s="65">
        <v>88.86</v>
      </c>
      <c r="L384" s="97" t="str">
        <f t="shared" si="5"/>
        <v>1623/2113</v>
      </c>
    </row>
    <row r="385" spans="1:12" ht="15.6" customHeight="1">
      <c r="A385" s="62" t="s">
        <v>2209</v>
      </c>
      <c r="B385" s="62" t="s">
        <v>2210</v>
      </c>
      <c r="C385" s="62" t="s">
        <v>1693</v>
      </c>
      <c r="D385" s="63">
        <v>44553</v>
      </c>
      <c r="E385" s="105">
        <v>3887469100</v>
      </c>
      <c r="F385" s="65">
        <v>88.650999999999996</v>
      </c>
      <c r="G385" s="65">
        <v>334</v>
      </c>
      <c r="H385" s="65">
        <v>478</v>
      </c>
      <c r="I385" s="65" t="s">
        <v>1441</v>
      </c>
      <c r="J385" s="64">
        <v>3836120000</v>
      </c>
      <c r="K385" s="65">
        <v>87.48</v>
      </c>
      <c r="L385" s="97" t="str">
        <f t="shared" si="5"/>
        <v>334/478</v>
      </c>
    </row>
    <row r="386" spans="1:12" ht="15.6" customHeight="1">
      <c r="A386" s="62" t="s">
        <v>3803</v>
      </c>
      <c r="B386" s="62" t="s">
        <v>3804</v>
      </c>
      <c r="C386" s="62" t="s">
        <v>1569</v>
      </c>
      <c r="D386" s="63">
        <v>44554</v>
      </c>
      <c r="E386" s="105">
        <v>7883401400</v>
      </c>
      <c r="F386" s="65">
        <v>87.840999999999994</v>
      </c>
      <c r="G386" s="65">
        <v>1391</v>
      </c>
      <c r="H386" s="65">
        <v>2117</v>
      </c>
      <c r="I386" s="65" t="s">
        <v>3805</v>
      </c>
      <c r="J386" s="64">
        <v>7799983000</v>
      </c>
      <c r="K386" s="65">
        <v>86.912000000000006</v>
      </c>
      <c r="L386" s="97" t="str">
        <f t="shared" ref="L386:L449" si="6">_xlfn.CONCAT(G386,"/",H386)</f>
        <v>1391/2117</v>
      </c>
    </row>
    <row r="387" spans="1:12" ht="15.6" customHeight="1">
      <c r="A387" s="62" t="s">
        <v>3799</v>
      </c>
      <c r="B387" s="62" t="s">
        <v>3800</v>
      </c>
      <c r="C387" s="62" t="s">
        <v>3801</v>
      </c>
      <c r="D387" s="63">
        <v>44557</v>
      </c>
      <c r="E387" s="105">
        <v>3732846000</v>
      </c>
      <c r="F387" s="65">
        <v>95.497</v>
      </c>
      <c r="G387" s="65">
        <v>306</v>
      </c>
      <c r="H387" s="65">
        <v>486</v>
      </c>
      <c r="I387" s="65" t="s">
        <v>3802</v>
      </c>
      <c r="J387" s="64">
        <v>3692684140</v>
      </c>
      <c r="K387" s="65">
        <v>94.47</v>
      </c>
      <c r="L387" s="97" t="str">
        <f t="shared" si="6"/>
        <v>306/486</v>
      </c>
    </row>
    <row r="388" spans="1:12" ht="15.6" customHeight="1">
      <c r="A388" s="62" t="s">
        <v>2206</v>
      </c>
      <c r="B388" s="62" t="s">
        <v>2207</v>
      </c>
      <c r="C388" s="62" t="s">
        <v>2208</v>
      </c>
      <c r="D388" s="63">
        <v>44558</v>
      </c>
      <c r="E388" s="105">
        <v>1716428400</v>
      </c>
      <c r="F388" s="65">
        <v>87.608999999999995</v>
      </c>
      <c r="G388" s="65">
        <v>116</v>
      </c>
      <c r="H388" s="65">
        <v>497</v>
      </c>
      <c r="I388" s="65" t="s">
        <v>1491</v>
      </c>
      <c r="J388" s="64">
        <v>1710517901</v>
      </c>
      <c r="K388" s="65">
        <v>87.307000000000002</v>
      </c>
      <c r="L388" s="97" t="str">
        <f t="shared" si="6"/>
        <v>116/497</v>
      </c>
    </row>
    <row r="389" spans="1:12" ht="15.6" customHeight="1">
      <c r="A389" s="62" t="s">
        <v>2201</v>
      </c>
      <c r="B389" s="62" t="s">
        <v>2202</v>
      </c>
      <c r="C389" s="62" t="s">
        <v>2203</v>
      </c>
      <c r="D389" s="63">
        <v>44560</v>
      </c>
      <c r="E389" s="105">
        <v>559878700</v>
      </c>
      <c r="F389" s="65">
        <v>87.188999999999993</v>
      </c>
      <c r="G389" s="65">
        <v>-635</v>
      </c>
      <c r="H389" s="65">
        <v>967</v>
      </c>
      <c r="I389" s="65" t="s">
        <v>2148</v>
      </c>
      <c r="J389" s="64">
        <v>567597527</v>
      </c>
      <c r="K389" s="65">
        <v>88.391999999999996</v>
      </c>
      <c r="L389" s="97" t="str">
        <f t="shared" si="6"/>
        <v>-635/967</v>
      </c>
    </row>
    <row r="390" spans="1:12" ht="15.6" customHeight="1">
      <c r="A390" s="62" t="s">
        <v>3792</v>
      </c>
      <c r="B390" s="62" t="s">
        <v>3793</v>
      </c>
      <c r="C390" s="62" t="s">
        <v>3794</v>
      </c>
      <c r="D390" s="63">
        <v>44560</v>
      </c>
      <c r="E390" s="105">
        <v>481980200</v>
      </c>
      <c r="F390" s="65">
        <v>87.216999999999999</v>
      </c>
      <c r="G390" s="65">
        <v>-457</v>
      </c>
      <c r="H390" s="65">
        <v>885</v>
      </c>
      <c r="I390" s="65" t="s">
        <v>3795</v>
      </c>
      <c r="J390" s="64">
        <v>486556562</v>
      </c>
      <c r="K390" s="65">
        <v>88.045000000000002</v>
      </c>
      <c r="L390" s="97" t="str">
        <f t="shared" si="6"/>
        <v>-457/885</v>
      </c>
    </row>
    <row r="391" spans="1:12" ht="15.6" customHeight="1">
      <c r="A391" s="62" t="s">
        <v>2204</v>
      </c>
      <c r="B391" s="62" t="s">
        <v>2205</v>
      </c>
      <c r="C391" s="62" t="s">
        <v>2199</v>
      </c>
      <c r="D391" s="63">
        <v>44560</v>
      </c>
      <c r="E391" s="105">
        <v>578455800</v>
      </c>
      <c r="F391" s="65">
        <v>89.376999999999995</v>
      </c>
      <c r="G391" s="65">
        <v>132</v>
      </c>
      <c r="H391" s="65">
        <v>517</v>
      </c>
      <c r="I391" s="65" t="s">
        <v>2064</v>
      </c>
      <c r="J391" s="64">
        <v>572833490</v>
      </c>
      <c r="K391" s="65">
        <v>88.509</v>
      </c>
      <c r="L391" s="97" t="str">
        <f t="shared" si="6"/>
        <v>132/517</v>
      </c>
    </row>
    <row r="392" spans="1:12" ht="15.6" customHeight="1">
      <c r="A392" s="62" t="s">
        <v>3796</v>
      </c>
      <c r="B392" s="62" t="s">
        <v>3797</v>
      </c>
      <c r="C392" s="62" t="s">
        <v>1675</v>
      </c>
      <c r="D392" s="63">
        <v>44560</v>
      </c>
      <c r="E392" s="105">
        <v>471303700</v>
      </c>
      <c r="F392" s="65">
        <v>86.763999999999996</v>
      </c>
      <c r="G392" s="65">
        <v>-358</v>
      </c>
      <c r="H392" s="65">
        <v>471</v>
      </c>
      <c r="I392" s="65" t="s">
        <v>3798</v>
      </c>
      <c r="J392" s="64">
        <v>479568800</v>
      </c>
      <c r="K392" s="65">
        <v>88.286000000000001</v>
      </c>
      <c r="L392" s="97" t="str">
        <f t="shared" si="6"/>
        <v>-358/471</v>
      </c>
    </row>
    <row r="393" spans="1:12" ht="15.6" customHeight="1">
      <c r="A393" s="62" t="s">
        <v>3789</v>
      </c>
      <c r="B393" s="62" t="s">
        <v>3790</v>
      </c>
      <c r="C393" s="62" t="s">
        <v>1523</v>
      </c>
      <c r="D393" s="63">
        <v>44566</v>
      </c>
      <c r="E393" s="105">
        <v>2250993100</v>
      </c>
      <c r="F393" s="65">
        <v>87.281999999999996</v>
      </c>
      <c r="G393" s="65">
        <v>-68</v>
      </c>
      <c r="H393" s="65">
        <v>500</v>
      </c>
      <c r="I393" s="65" t="s">
        <v>3791</v>
      </c>
      <c r="J393" s="64">
        <v>2255296000</v>
      </c>
      <c r="K393" s="65">
        <v>87.447999999999993</v>
      </c>
      <c r="L393" s="97" t="str">
        <f t="shared" si="6"/>
        <v>-68/500</v>
      </c>
    </row>
    <row r="394" spans="1:12" ht="15.6" customHeight="1">
      <c r="A394" s="62" t="s">
        <v>2197</v>
      </c>
      <c r="B394" s="62" t="s">
        <v>2198</v>
      </c>
      <c r="C394" s="62" t="s">
        <v>2199</v>
      </c>
      <c r="D394" s="63">
        <v>44567</v>
      </c>
      <c r="E394" s="105">
        <v>1180571400</v>
      </c>
      <c r="F394" s="65">
        <v>87.576999999999998</v>
      </c>
      <c r="G394" s="65">
        <v>42</v>
      </c>
      <c r="H394" s="65">
        <v>522</v>
      </c>
      <c r="I394" s="65" t="s">
        <v>2200</v>
      </c>
      <c r="J394" s="64">
        <v>1178344380</v>
      </c>
      <c r="K394" s="65">
        <v>87.412000000000006</v>
      </c>
      <c r="L394" s="97" t="str">
        <f t="shared" si="6"/>
        <v>42/522</v>
      </c>
    </row>
    <row r="395" spans="1:12" ht="15.6" customHeight="1">
      <c r="A395" s="62" t="s">
        <v>3783</v>
      </c>
      <c r="B395" s="62" t="s">
        <v>3784</v>
      </c>
      <c r="C395" s="62" t="s">
        <v>3785</v>
      </c>
      <c r="D395" s="63">
        <v>44567</v>
      </c>
      <c r="E395" s="105">
        <v>8210530400</v>
      </c>
      <c r="F395" s="65">
        <v>86.125</v>
      </c>
      <c r="G395" s="65">
        <v>-546</v>
      </c>
      <c r="H395" s="65">
        <v>1739</v>
      </c>
      <c r="I395" s="65" t="s">
        <v>3786</v>
      </c>
      <c r="J395" s="64">
        <v>8257749000</v>
      </c>
      <c r="K395" s="65">
        <v>86.62</v>
      </c>
      <c r="L395" s="97" t="str">
        <f t="shared" si="6"/>
        <v>-546/1739</v>
      </c>
    </row>
    <row r="396" spans="1:12" ht="15.6" customHeight="1">
      <c r="A396" s="62" t="s">
        <v>2195</v>
      </c>
      <c r="B396" s="62" t="s">
        <v>2196</v>
      </c>
      <c r="C396" s="62" t="s">
        <v>1571</v>
      </c>
      <c r="D396" s="63">
        <v>44567</v>
      </c>
      <c r="E396" s="105">
        <v>1212687200</v>
      </c>
      <c r="F396" s="65">
        <v>87.131</v>
      </c>
      <c r="G396" s="65">
        <v>-111</v>
      </c>
      <c r="H396" s="65">
        <v>693</v>
      </c>
      <c r="I396" s="65" t="s">
        <v>1643</v>
      </c>
      <c r="J396" s="64">
        <v>1216535550</v>
      </c>
      <c r="K396" s="65">
        <v>87.408000000000001</v>
      </c>
      <c r="L396" s="97" t="str">
        <f t="shared" si="6"/>
        <v>-111/693</v>
      </c>
    </row>
    <row r="397" spans="1:12" ht="15.6" customHeight="1">
      <c r="A397" s="62" t="s">
        <v>3787</v>
      </c>
      <c r="B397" s="62" t="s">
        <v>2191</v>
      </c>
      <c r="C397" s="62" t="s">
        <v>1542</v>
      </c>
      <c r="D397" s="63">
        <v>44567</v>
      </c>
      <c r="E397" s="105">
        <v>548848000</v>
      </c>
      <c r="F397" s="65">
        <v>87.826999999999998</v>
      </c>
      <c r="G397" s="65">
        <v>-56</v>
      </c>
      <c r="H397" s="65">
        <v>903</v>
      </c>
      <c r="I397" s="65" t="s">
        <v>3788</v>
      </c>
      <c r="J397" s="64">
        <v>551556510</v>
      </c>
      <c r="K397" s="65">
        <v>88.26</v>
      </c>
      <c r="L397" s="97" t="str">
        <f t="shared" si="6"/>
        <v>-56/903</v>
      </c>
    </row>
    <row r="398" spans="1:12" ht="15.6" customHeight="1">
      <c r="A398" s="62" t="s">
        <v>2192</v>
      </c>
      <c r="B398" s="62" t="s">
        <v>2193</v>
      </c>
      <c r="C398" s="62" t="s">
        <v>2194</v>
      </c>
      <c r="D398" s="63">
        <v>44567</v>
      </c>
      <c r="E398" s="105">
        <v>445409400</v>
      </c>
      <c r="F398" s="65">
        <v>87.091999999999999</v>
      </c>
      <c r="G398" s="65">
        <v>-568</v>
      </c>
      <c r="H398" s="65">
        <v>960</v>
      </c>
      <c r="I398" s="65" t="s">
        <v>2028</v>
      </c>
      <c r="J398" s="64">
        <v>450345900</v>
      </c>
      <c r="K398" s="65">
        <v>88.057000000000002</v>
      </c>
      <c r="L398" s="97" t="str">
        <f t="shared" si="6"/>
        <v>-568/960</v>
      </c>
    </row>
    <row r="399" spans="1:12" ht="15.6" customHeight="1">
      <c r="A399" s="62" t="s">
        <v>3779</v>
      </c>
      <c r="B399" s="62" t="s">
        <v>3780</v>
      </c>
      <c r="C399" s="62" t="s">
        <v>3781</v>
      </c>
      <c r="D399" s="63">
        <v>44571</v>
      </c>
      <c r="E399" s="105">
        <v>475245500</v>
      </c>
      <c r="F399" s="65">
        <v>87.858999999999995</v>
      </c>
      <c r="G399" s="65">
        <v>-230</v>
      </c>
      <c r="H399" s="65">
        <v>865</v>
      </c>
      <c r="I399" s="65" t="s">
        <v>3782</v>
      </c>
      <c r="J399" s="64">
        <v>477230130</v>
      </c>
      <c r="K399" s="65">
        <v>88.225999999999999</v>
      </c>
      <c r="L399" s="97" t="str">
        <f t="shared" si="6"/>
        <v>-230/865</v>
      </c>
    </row>
    <row r="400" spans="1:12" ht="15.6" customHeight="1">
      <c r="A400" s="62" t="s">
        <v>3775</v>
      </c>
      <c r="B400" s="62" t="s">
        <v>3776</v>
      </c>
      <c r="C400" s="62" t="s">
        <v>3777</v>
      </c>
      <c r="D400" s="63">
        <v>44573</v>
      </c>
      <c r="E400" s="105">
        <v>6859425200</v>
      </c>
      <c r="F400" s="65">
        <v>87.248000000000005</v>
      </c>
      <c r="G400" s="65">
        <v>67</v>
      </c>
      <c r="H400" s="65">
        <v>292</v>
      </c>
      <c r="I400" s="65" t="s">
        <v>3778</v>
      </c>
      <c r="J400" s="64">
        <v>6831970900</v>
      </c>
      <c r="K400" s="65">
        <v>86.897999999999996</v>
      </c>
      <c r="L400" s="97" t="str">
        <f t="shared" si="6"/>
        <v>67/292</v>
      </c>
    </row>
    <row r="401" spans="1:12" ht="15.6" customHeight="1">
      <c r="A401" s="62" t="s">
        <v>3771</v>
      </c>
      <c r="B401" s="62" t="s">
        <v>3772</v>
      </c>
      <c r="C401" s="62" t="s">
        <v>3773</v>
      </c>
      <c r="D401" s="63">
        <v>44575</v>
      </c>
      <c r="E401" s="105">
        <v>1498068500</v>
      </c>
      <c r="F401" s="65">
        <v>87.424000000000007</v>
      </c>
      <c r="G401" s="65">
        <v>119</v>
      </c>
      <c r="H401" s="65">
        <v>2123</v>
      </c>
      <c r="I401" s="65" t="s">
        <v>3774</v>
      </c>
      <c r="J401" s="64">
        <v>1496752460</v>
      </c>
      <c r="K401" s="65">
        <v>87.346999999999994</v>
      </c>
      <c r="L401" s="97" t="str">
        <f t="shared" si="6"/>
        <v>119/2123</v>
      </c>
    </row>
    <row r="402" spans="1:12" ht="15.6" customHeight="1">
      <c r="A402" s="62" t="s">
        <v>2190</v>
      </c>
      <c r="B402" s="62" t="s">
        <v>2191</v>
      </c>
      <c r="C402" s="62" t="s">
        <v>1542</v>
      </c>
      <c r="D402" s="63">
        <v>44578</v>
      </c>
      <c r="E402" s="105">
        <v>555786800</v>
      </c>
      <c r="F402" s="65">
        <v>88.488</v>
      </c>
      <c r="G402" s="65">
        <v>185</v>
      </c>
      <c r="H402" s="65">
        <v>953</v>
      </c>
      <c r="I402" s="65" t="s">
        <v>1264</v>
      </c>
      <c r="J402" s="64">
        <v>554221400</v>
      </c>
      <c r="K402" s="65">
        <v>88.238</v>
      </c>
      <c r="L402" s="97" t="str">
        <f t="shared" si="6"/>
        <v>185/953</v>
      </c>
    </row>
    <row r="403" spans="1:12" ht="15.6" customHeight="1">
      <c r="A403" s="62" t="s">
        <v>3768</v>
      </c>
      <c r="B403" s="62" t="s">
        <v>3769</v>
      </c>
      <c r="C403" s="62" t="s">
        <v>2277</v>
      </c>
      <c r="D403" s="63">
        <v>44585</v>
      </c>
      <c r="E403" s="105">
        <v>900715100</v>
      </c>
      <c r="F403" s="65">
        <v>87.81</v>
      </c>
      <c r="G403" s="65">
        <v>-131</v>
      </c>
      <c r="H403" s="65">
        <v>565</v>
      </c>
      <c r="I403" s="65" t="s">
        <v>3770</v>
      </c>
      <c r="J403" s="64">
        <v>906913600</v>
      </c>
      <c r="K403" s="65">
        <v>88.415000000000006</v>
      </c>
      <c r="L403" s="97" t="str">
        <f t="shared" si="6"/>
        <v>-131/565</v>
      </c>
    </row>
    <row r="404" spans="1:12" ht="15.6" customHeight="1">
      <c r="A404" s="62" t="s">
        <v>2188</v>
      </c>
      <c r="B404" s="62" t="s">
        <v>2189</v>
      </c>
      <c r="C404" s="62" t="s">
        <v>1641</v>
      </c>
      <c r="D404" s="63">
        <v>44586</v>
      </c>
      <c r="E404" s="105">
        <v>2797956200</v>
      </c>
      <c r="F404" s="65">
        <v>87.472999999999999</v>
      </c>
      <c r="G404" s="65">
        <v>9</v>
      </c>
      <c r="H404" s="65">
        <v>297</v>
      </c>
      <c r="I404" s="65" t="s">
        <v>1359</v>
      </c>
      <c r="J404" s="64">
        <v>2797141570</v>
      </c>
      <c r="K404" s="65">
        <v>87.447000000000003</v>
      </c>
      <c r="L404" s="97" t="str">
        <f t="shared" si="6"/>
        <v>9/297</v>
      </c>
    </row>
    <row r="405" spans="1:12" ht="15.6" customHeight="1">
      <c r="A405" s="62" t="s">
        <v>2186</v>
      </c>
      <c r="B405" s="62" t="s">
        <v>2187</v>
      </c>
      <c r="C405" s="62" t="s">
        <v>1526</v>
      </c>
      <c r="D405" s="63">
        <v>44586</v>
      </c>
      <c r="E405" s="105">
        <v>498955500</v>
      </c>
      <c r="F405" s="65">
        <v>88.861000000000004</v>
      </c>
      <c r="G405" s="65">
        <v>270</v>
      </c>
      <c r="H405" s="65">
        <v>682</v>
      </c>
      <c r="I405" s="65" t="s">
        <v>1856</v>
      </c>
      <c r="J405" s="64">
        <v>495234690</v>
      </c>
      <c r="K405" s="65">
        <v>88.197999999999993</v>
      </c>
      <c r="L405" s="97" t="str">
        <f t="shared" si="6"/>
        <v>270/682</v>
      </c>
    </row>
    <row r="406" spans="1:12" ht="15.6" customHeight="1">
      <c r="A406" s="62" t="s">
        <v>3765</v>
      </c>
      <c r="B406" s="62" t="s">
        <v>3766</v>
      </c>
      <c r="C406" s="62" t="s">
        <v>1447</v>
      </c>
      <c r="D406" s="63">
        <v>44595</v>
      </c>
      <c r="E406" s="105">
        <v>3590386800</v>
      </c>
      <c r="F406" s="65">
        <v>86.933000000000007</v>
      </c>
      <c r="G406" s="65">
        <v>-170</v>
      </c>
      <c r="H406" s="65">
        <v>465</v>
      </c>
      <c r="I406" s="65" t="s">
        <v>3767</v>
      </c>
      <c r="J406" s="64">
        <v>3608626000</v>
      </c>
      <c r="K406" s="65">
        <v>87.375</v>
      </c>
      <c r="L406" s="97" t="str">
        <f t="shared" si="6"/>
        <v>-170/465</v>
      </c>
    </row>
    <row r="407" spans="1:12" ht="15.6" customHeight="1">
      <c r="A407" s="62" t="s">
        <v>2184</v>
      </c>
      <c r="B407" s="62" t="s">
        <v>2185</v>
      </c>
      <c r="C407" s="62" t="s">
        <v>1447</v>
      </c>
      <c r="D407" s="63">
        <v>44595</v>
      </c>
      <c r="E407" s="105">
        <v>1187052700</v>
      </c>
      <c r="F407" s="65">
        <v>87.004999999999995</v>
      </c>
      <c r="G407" s="65">
        <v>-212</v>
      </c>
      <c r="H407" s="65">
        <v>512</v>
      </c>
      <c r="I407" s="65" t="s">
        <v>2116</v>
      </c>
      <c r="J407" s="64">
        <v>1193774850</v>
      </c>
      <c r="K407" s="65">
        <v>87.498000000000005</v>
      </c>
      <c r="L407" s="97" t="str">
        <f t="shared" si="6"/>
        <v>-212/512</v>
      </c>
    </row>
    <row r="408" spans="1:12" ht="15.6" customHeight="1">
      <c r="A408" s="62" t="s">
        <v>2181</v>
      </c>
      <c r="B408" s="62" t="s">
        <v>2182</v>
      </c>
      <c r="C408" s="62" t="s">
        <v>2183</v>
      </c>
      <c r="D408" s="63">
        <v>44596</v>
      </c>
      <c r="E408" s="105">
        <v>578382800</v>
      </c>
      <c r="F408" s="65">
        <v>87.718999999999994</v>
      </c>
      <c r="G408" s="65">
        <v>-183</v>
      </c>
      <c r="H408" s="65">
        <v>968</v>
      </c>
      <c r="I408" s="65" t="s">
        <v>1260</v>
      </c>
      <c r="J408" s="64">
        <v>582115000</v>
      </c>
      <c r="K408" s="65">
        <v>88.284999999999997</v>
      </c>
      <c r="L408" s="97" t="str">
        <f t="shared" si="6"/>
        <v>-183/968</v>
      </c>
    </row>
    <row r="409" spans="1:12" ht="15.6" customHeight="1">
      <c r="A409" s="62" t="s">
        <v>2175</v>
      </c>
      <c r="B409" s="62" t="s">
        <v>2176</v>
      </c>
      <c r="C409" s="62" t="s">
        <v>2172</v>
      </c>
      <c r="D409" s="63">
        <v>44596</v>
      </c>
      <c r="E409" s="105">
        <v>602612900</v>
      </c>
      <c r="F409" s="65">
        <v>88.796000000000006</v>
      </c>
      <c r="G409" s="65">
        <v>56</v>
      </c>
      <c r="H409" s="65">
        <v>356</v>
      </c>
      <c r="I409" s="65" t="s">
        <v>2177</v>
      </c>
      <c r="J409" s="64">
        <v>601066000</v>
      </c>
      <c r="K409" s="65">
        <v>88.567999999999998</v>
      </c>
      <c r="L409" s="97" t="str">
        <f t="shared" si="6"/>
        <v>56/356</v>
      </c>
    </row>
    <row r="410" spans="1:12" ht="15.6" customHeight="1">
      <c r="A410" s="62" t="s">
        <v>2178</v>
      </c>
      <c r="B410" s="62" t="s">
        <v>2179</v>
      </c>
      <c r="C410" s="62" t="s">
        <v>2180</v>
      </c>
      <c r="D410" s="63">
        <v>44596</v>
      </c>
      <c r="E410" s="105">
        <v>2178666900</v>
      </c>
      <c r="F410" s="65">
        <v>87.441000000000003</v>
      </c>
      <c r="G410" s="65">
        <v>-26</v>
      </c>
      <c r="H410" s="65">
        <v>1567</v>
      </c>
      <c r="I410" s="65" t="s">
        <v>1546</v>
      </c>
      <c r="J410" s="64">
        <v>2180086819</v>
      </c>
      <c r="K410" s="65">
        <v>87.498000000000005</v>
      </c>
      <c r="L410" s="97" t="str">
        <f t="shared" si="6"/>
        <v>-26/1567</v>
      </c>
    </row>
    <row r="411" spans="1:12" ht="15.6" customHeight="1">
      <c r="A411" s="62" t="s">
        <v>3762</v>
      </c>
      <c r="B411" s="62" t="s">
        <v>3763</v>
      </c>
      <c r="C411" s="62" t="s">
        <v>1469</v>
      </c>
      <c r="D411" s="63">
        <v>44596</v>
      </c>
      <c r="E411" s="105">
        <v>1154490500</v>
      </c>
      <c r="F411" s="65">
        <v>86.772999999999996</v>
      </c>
      <c r="G411" s="65">
        <v>-126</v>
      </c>
      <c r="H411" s="65">
        <v>561</v>
      </c>
      <c r="I411" s="65" t="s">
        <v>3764</v>
      </c>
      <c r="J411" s="64">
        <v>1162465000</v>
      </c>
      <c r="K411" s="65">
        <v>87.373000000000005</v>
      </c>
      <c r="L411" s="97" t="str">
        <f t="shared" si="6"/>
        <v>-126/561</v>
      </c>
    </row>
    <row r="412" spans="1:12" ht="15.6" customHeight="1">
      <c r="A412" s="62" t="s">
        <v>2173</v>
      </c>
      <c r="B412" s="62" t="s">
        <v>2174</v>
      </c>
      <c r="C412" s="62" t="s">
        <v>1240</v>
      </c>
      <c r="D412" s="63">
        <v>44599</v>
      </c>
      <c r="E412" s="105">
        <v>1130346100</v>
      </c>
      <c r="F412" s="65">
        <v>86.626999999999995</v>
      </c>
      <c r="G412" s="65">
        <v>-530</v>
      </c>
      <c r="H412" s="65">
        <v>1034</v>
      </c>
      <c r="I412" s="65" t="s">
        <v>1246</v>
      </c>
      <c r="J412" s="64">
        <v>1140701500</v>
      </c>
      <c r="K412" s="65">
        <v>87.421000000000006</v>
      </c>
      <c r="L412" s="97" t="str">
        <f t="shared" si="6"/>
        <v>-530/1034</v>
      </c>
    </row>
    <row r="413" spans="1:12" ht="15.6" customHeight="1">
      <c r="A413" s="62" t="s">
        <v>3758</v>
      </c>
      <c r="B413" s="62" t="s">
        <v>3759</v>
      </c>
      <c r="C413" s="62" t="s">
        <v>3760</v>
      </c>
      <c r="D413" s="63">
        <v>44600</v>
      </c>
      <c r="E413" s="105">
        <v>3523923500</v>
      </c>
      <c r="F413" s="65">
        <v>89.551000000000002</v>
      </c>
      <c r="G413" s="65">
        <v>329</v>
      </c>
      <c r="H413" s="65">
        <v>1422</v>
      </c>
      <c r="I413" s="65" t="s">
        <v>3761</v>
      </c>
      <c r="J413" s="64">
        <v>3511700000</v>
      </c>
      <c r="K413" s="65">
        <v>89.224999999999994</v>
      </c>
      <c r="L413" s="97" t="str">
        <f t="shared" si="6"/>
        <v>329/1422</v>
      </c>
    </row>
    <row r="414" spans="1:12" ht="15.6" customHeight="1">
      <c r="A414" s="62" t="s">
        <v>3755</v>
      </c>
      <c r="B414" s="62" t="s">
        <v>3756</v>
      </c>
      <c r="C414" s="62" t="s">
        <v>3145</v>
      </c>
      <c r="D414" s="63">
        <v>44600</v>
      </c>
      <c r="E414" s="105">
        <v>563502200</v>
      </c>
      <c r="F414" s="65">
        <v>87.14</v>
      </c>
      <c r="G414" s="65">
        <v>-1028</v>
      </c>
      <c r="H414" s="65">
        <v>1477</v>
      </c>
      <c r="I414" s="65" t="s">
        <v>3757</v>
      </c>
      <c r="J414" s="64">
        <v>571932220</v>
      </c>
      <c r="K414" s="65">
        <v>88.444000000000003</v>
      </c>
      <c r="L414" s="97" t="str">
        <f t="shared" si="6"/>
        <v>-1028/1477</v>
      </c>
    </row>
    <row r="415" spans="1:12" ht="15.6" customHeight="1">
      <c r="A415" s="62" t="s">
        <v>2170</v>
      </c>
      <c r="B415" s="62" t="s">
        <v>2171</v>
      </c>
      <c r="C415" s="62" t="s">
        <v>2172</v>
      </c>
      <c r="D415" s="63">
        <v>44601</v>
      </c>
      <c r="E415" s="105">
        <v>1115650200</v>
      </c>
      <c r="F415" s="65">
        <v>89.605000000000004</v>
      </c>
      <c r="G415" s="65">
        <v>259</v>
      </c>
      <c r="H415" s="66"/>
      <c r="I415" s="65" t="s">
        <v>1623</v>
      </c>
      <c r="J415" s="66"/>
      <c r="K415" s="66"/>
      <c r="L415" s="97" t="str">
        <f t="shared" si="6"/>
        <v>259/</v>
      </c>
    </row>
    <row r="416" spans="1:12" ht="15.6" customHeight="1">
      <c r="A416" s="62" t="s">
        <v>2167</v>
      </c>
      <c r="B416" s="62" t="s">
        <v>2168</v>
      </c>
      <c r="C416" s="62" t="s">
        <v>1447</v>
      </c>
      <c r="D416" s="63">
        <v>44601</v>
      </c>
      <c r="E416" s="105">
        <v>2574670600</v>
      </c>
      <c r="F416" s="65">
        <v>87.641999999999996</v>
      </c>
      <c r="G416" s="65">
        <v>90</v>
      </c>
      <c r="H416" s="65">
        <v>543</v>
      </c>
      <c r="I416" s="65" t="s">
        <v>2169</v>
      </c>
      <c r="J416" s="64">
        <v>2566385000</v>
      </c>
      <c r="K416" s="65">
        <v>87.36</v>
      </c>
      <c r="L416" s="97" t="str">
        <f t="shared" si="6"/>
        <v>90/543</v>
      </c>
    </row>
    <row r="417" spans="1:12" ht="15.6" customHeight="1">
      <c r="A417" s="62" t="s">
        <v>3752</v>
      </c>
      <c r="B417" s="62" t="s">
        <v>3753</v>
      </c>
      <c r="C417" s="62" t="s">
        <v>1454</v>
      </c>
      <c r="D417" s="63">
        <v>44602</v>
      </c>
      <c r="E417" s="105">
        <v>1214551200</v>
      </c>
      <c r="F417" s="65">
        <v>88.048000000000002</v>
      </c>
      <c r="G417" s="65">
        <v>208</v>
      </c>
      <c r="H417" s="65">
        <v>586</v>
      </c>
      <c r="I417" s="65" t="s">
        <v>3754</v>
      </c>
      <c r="J417" s="64">
        <v>1205441400</v>
      </c>
      <c r="K417" s="65">
        <v>87.388000000000005</v>
      </c>
      <c r="L417" s="97" t="str">
        <f t="shared" si="6"/>
        <v>208/586</v>
      </c>
    </row>
    <row r="418" spans="1:12" ht="15.6" customHeight="1">
      <c r="A418" s="62" t="s">
        <v>2164</v>
      </c>
      <c r="B418" s="62" t="s">
        <v>2165</v>
      </c>
      <c r="C418" s="62" t="s">
        <v>1624</v>
      </c>
      <c r="D418" s="63">
        <v>44602</v>
      </c>
      <c r="E418" s="105">
        <v>1994497100</v>
      </c>
      <c r="F418" s="65">
        <v>86.08</v>
      </c>
      <c r="G418" s="65">
        <v>-196</v>
      </c>
      <c r="H418" s="65">
        <v>291</v>
      </c>
      <c r="I418" s="65" t="s">
        <v>2166</v>
      </c>
      <c r="J418" s="64">
        <v>2024554979</v>
      </c>
      <c r="K418" s="65">
        <v>87.376999999999995</v>
      </c>
      <c r="L418" s="97" t="str">
        <f t="shared" si="6"/>
        <v>-196/291</v>
      </c>
    </row>
    <row r="419" spans="1:12" ht="15.6" customHeight="1">
      <c r="A419" s="62" t="s">
        <v>3748</v>
      </c>
      <c r="B419" s="62" t="s">
        <v>3749</v>
      </c>
      <c r="C419" s="62" t="s">
        <v>3750</v>
      </c>
      <c r="D419" s="63">
        <v>44607</v>
      </c>
      <c r="E419" s="105">
        <v>6750565400</v>
      </c>
      <c r="F419" s="65">
        <v>85.911000000000001</v>
      </c>
      <c r="G419" s="65">
        <v>-558</v>
      </c>
      <c r="H419" s="65">
        <v>1476</v>
      </c>
      <c r="I419" s="65" t="s">
        <v>3751</v>
      </c>
      <c r="J419" s="64">
        <v>6792896700</v>
      </c>
      <c r="K419" s="65">
        <v>86.478999999999999</v>
      </c>
      <c r="L419" s="97" t="str">
        <f t="shared" si="6"/>
        <v>-558/1476</v>
      </c>
    </row>
    <row r="420" spans="1:12" ht="15.6" customHeight="1">
      <c r="A420" s="62" t="s">
        <v>3744</v>
      </c>
      <c r="B420" s="62" t="s">
        <v>3745</v>
      </c>
      <c r="C420" s="62" t="s">
        <v>3746</v>
      </c>
      <c r="D420" s="63">
        <v>44610</v>
      </c>
      <c r="E420" s="105">
        <v>8989507800</v>
      </c>
      <c r="F420" s="65">
        <v>86.289000000000001</v>
      </c>
      <c r="G420" s="65">
        <v>-216</v>
      </c>
      <c r="H420" s="65">
        <v>1066</v>
      </c>
      <c r="I420" s="65" t="s">
        <v>3747</v>
      </c>
      <c r="J420" s="64">
        <v>9040577890</v>
      </c>
      <c r="K420" s="65">
        <v>86.778999999999996</v>
      </c>
      <c r="L420" s="97" t="str">
        <f t="shared" si="6"/>
        <v>-216/1066</v>
      </c>
    </row>
    <row r="421" spans="1:12" ht="15.6" customHeight="1">
      <c r="A421" s="62" t="s">
        <v>2159</v>
      </c>
      <c r="B421" s="62" t="s">
        <v>2160</v>
      </c>
      <c r="C421" s="62" t="s">
        <v>2161</v>
      </c>
      <c r="D421" s="63">
        <v>44613</v>
      </c>
      <c r="E421" s="105">
        <v>1532381500</v>
      </c>
      <c r="F421" s="65">
        <v>87.683000000000007</v>
      </c>
      <c r="G421" s="65">
        <v>484</v>
      </c>
      <c r="H421" s="65">
        <v>2167</v>
      </c>
      <c r="I421" s="65" t="s">
        <v>1456</v>
      </c>
      <c r="L421" s="97" t="str">
        <f t="shared" si="6"/>
        <v>484/2167</v>
      </c>
    </row>
    <row r="422" spans="1:12" ht="15.6" customHeight="1">
      <c r="A422" s="62" t="s">
        <v>2162</v>
      </c>
      <c r="B422" s="62" t="s">
        <v>2163</v>
      </c>
      <c r="C422" s="62" t="s">
        <v>2106</v>
      </c>
      <c r="D422" s="63">
        <v>44613</v>
      </c>
      <c r="E422" s="105">
        <v>613972100</v>
      </c>
      <c r="F422" s="65">
        <v>88.716999999999999</v>
      </c>
      <c r="G422" s="65">
        <v>136</v>
      </c>
      <c r="H422" s="65">
        <v>501</v>
      </c>
      <c r="I422" s="65" t="s">
        <v>1530</v>
      </c>
      <c r="J422" s="64">
        <v>611699850</v>
      </c>
      <c r="K422" s="65">
        <v>88.388999999999996</v>
      </c>
      <c r="L422" s="97" t="str">
        <f t="shared" si="6"/>
        <v>136/501</v>
      </c>
    </row>
    <row r="423" spans="1:12" ht="15.6" customHeight="1">
      <c r="A423" s="62" t="s">
        <v>3741</v>
      </c>
      <c r="B423" s="62" t="s">
        <v>3742</v>
      </c>
      <c r="C423" s="62" t="s">
        <v>1485</v>
      </c>
      <c r="D423" s="63">
        <v>44614</v>
      </c>
      <c r="E423" s="105">
        <v>562893900</v>
      </c>
      <c r="F423" s="65">
        <v>88.581999999999994</v>
      </c>
      <c r="G423" s="65">
        <v>73</v>
      </c>
      <c r="H423" s="65">
        <v>397</v>
      </c>
      <c r="I423" s="65" t="s">
        <v>3743</v>
      </c>
      <c r="J423" s="64">
        <v>560950000</v>
      </c>
      <c r="K423" s="65">
        <v>88.275999999999996</v>
      </c>
      <c r="L423" s="97" t="str">
        <f t="shared" si="6"/>
        <v>73/397</v>
      </c>
    </row>
    <row r="424" spans="1:12" ht="15.6" customHeight="1">
      <c r="A424" s="62" t="s">
        <v>3737</v>
      </c>
      <c r="B424" s="62" t="s">
        <v>3738</v>
      </c>
      <c r="C424" s="62" t="s">
        <v>3739</v>
      </c>
      <c r="D424" s="63">
        <v>44615</v>
      </c>
      <c r="E424" s="105">
        <v>4393070900</v>
      </c>
      <c r="F424" s="65">
        <v>87.233999999999995</v>
      </c>
      <c r="G424" s="65">
        <v>-88</v>
      </c>
      <c r="H424" s="65">
        <v>473</v>
      </c>
      <c r="I424" s="65" t="s">
        <v>3740</v>
      </c>
      <c r="J424" s="64">
        <v>4405602690</v>
      </c>
      <c r="K424" s="65">
        <v>87.483000000000004</v>
      </c>
      <c r="L424" s="97" t="str">
        <f t="shared" si="6"/>
        <v>-88/473</v>
      </c>
    </row>
    <row r="425" spans="1:12" ht="15.6" customHeight="1">
      <c r="A425" s="62" t="s">
        <v>2157</v>
      </c>
      <c r="B425" s="62" t="s">
        <v>2158</v>
      </c>
      <c r="C425" s="62" t="s">
        <v>1629</v>
      </c>
      <c r="D425" s="63">
        <v>44616</v>
      </c>
      <c r="E425" s="105">
        <v>957747300</v>
      </c>
      <c r="F425" s="65">
        <v>87.802000000000007</v>
      </c>
      <c r="G425" s="65">
        <v>-265</v>
      </c>
      <c r="H425" s="65">
        <v>529</v>
      </c>
      <c r="I425" s="65" t="s">
        <v>1302</v>
      </c>
      <c r="J425" s="64">
        <v>964889600</v>
      </c>
      <c r="K425" s="65">
        <v>88.456999999999994</v>
      </c>
      <c r="L425" s="97" t="str">
        <f t="shared" si="6"/>
        <v>-265/529</v>
      </c>
    </row>
    <row r="426" spans="1:12" ht="15.6" customHeight="1">
      <c r="A426" s="62" t="s">
        <v>3733</v>
      </c>
      <c r="B426" s="62" t="s">
        <v>3734</v>
      </c>
      <c r="C426" s="62" t="s">
        <v>3735</v>
      </c>
      <c r="D426" s="63">
        <v>44617</v>
      </c>
      <c r="E426" s="105">
        <v>551684500</v>
      </c>
      <c r="F426" s="65">
        <v>87.292000000000002</v>
      </c>
      <c r="G426" s="65">
        <v>-1094</v>
      </c>
      <c r="H426" s="65">
        <v>1880</v>
      </c>
      <c r="I426" s="65" t="s">
        <v>3736</v>
      </c>
      <c r="J426" s="64">
        <v>558314000</v>
      </c>
      <c r="K426" s="65">
        <v>88.340999999999994</v>
      </c>
      <c r="L426" s="97" t="str">
        <f t="shared" si="6"/>
        <v>-1094/1880</v>
      </c>
    </row>
    <row r="427" spans="1:12" ht="15.6" customHeight="1">
      <c r="A427" s="62" t="s">
        <v>2155</v>
      </c>
      <c r="B427" s="62" t="s">
        <v>2156</v>
      </c>
      <c r="C427" s="62" t="s">
        <v>1917</v>
      </c>
      <c r="D427" s="63">
        <v>44620</v>
      </c>
      <c r="E427" s="105">
        <v>892884500</v>
      </c>
      <c r="F427" s="65">
        <v>86.572000000000003</v>
      </c>
      <c r="G427" s="65">
        <v>-123</v>
      </c>
      <c r="H427" s="65">
        <v>143</v>
      </c>
      <c r="I427" s="65" t="s">
        <v>1572</v>
      </c>
      <c r="J427" s="64">
        <v>910952790</v>
      </c>
      <c r="K427" s="65">
        <v>88.323999999999998</v>
      </c>
      <c r="L427" s="97" t="str">
        <f t="shared" si="6"/>
        <v>-123/143</v>
      </c>
    </row>
    <row r="428" spans="1:12" ht="15.6" customHeight="1">
      <c r="A428" s="62" t="s">
        <v>3730</v>
      </c>
      <c r="B428" s="62" t="s">
        <v>3731</v>
      </c>
      <c r="C428" s="62" t="s">
        <v>1485</v>
      </c>
      <c r="D428" s="63">
        <v>44622</v>
      </c>
      <c r="E428" s="105">
        <v>559277000</v>
      </c>
      <c r="F428" s="65">
        <v>87.346999999999994</v>
      </c>
      <c r="G428" s="65">
        <v>-427</v>
      </c>
      <c r="H428" s="65">
        <v>961</v>
      </c>
      <c r="I428" s="65" t="s">
        <v>3732</v>
      </c>
      <c r="J428" s="64">
        <v>565212200</v>
      </c>
      <c r="K428" s="65">
        <v>88.274000000000001</v>
      </c>
      <c r="L428" s="97" t="str">
        <f t="shared" si="6"/>
        <v>-427/961</v>
      </c>
    </row>
    <row r="429" spans="1:12" ht="15.6" customHeight="1">
      <c r="A429" s="62" t="s">
        <v>3727</v>
      </c>
      <c r="B429" s="62" t="s">
        <v>3728</v>
      </c>
      <c r="C429" s="62" t="s">
        <v>1626</v>
      </c>
      <c r="D429" s="63">
        <v>44623</v>
      </c>
      <c r="E429" s="105">
        <v>9224518600</v>
      </c>
      <c r="F429" s="65">
        <v>81.528000000000006</v>
      </c>
      <c r="G429" s="65">
        <v>-60</v>
      </c>
      <c r="H429" s="65">
        <v>459</v>
      </c>
      <c r="I429" s="65" t="s">
        <v>3729</v>
      </c>
      <c r="J429" s="64">
        <v>9300271570</v>
      </c>
      <c r="K429" s="65">
        <v>82.197999999999993</v>
      </c>
      <c r="L429" s="97" t="str">
        <f t="shared" si="6"/>
        <v>-60/459</v>
      </c>
    </row>
    <row r="430" spans="1:12" ht="15.6" customHeight="1">
      <c r="A430" s="62" t="s">
        <v>2153</v>
      </c>
      <c r="B430" s="62" t="s">
        <v>2154</v>
      </c>
      <c r="C430" s="62" t="s">
        <v>1476</v>
      </c>
      <c r="D430" s="63">
        <v>44624</v>
      </c>
      <c r="E430" s="105">
        <v>1777578400</v>
      </c>
      <c r="F430" s="65">
        <v>87.421999999999997</v>
      </c>
      <c r="G430" s="65">
        <v>16</v>
      </c>
      <c r="H430" s="65">
        <v>565</v>
      </c>
      <c r="I430" s="65" t="s">
        <v>1547</v>
      </c>
      <c r="J430" s="64">
        <v>1776923420</v>
      </c>
      <c r="K430" s="65">
        <v>87.39</v>
      </c>
      <c r="L430" s="97" t="str">
        <f t="shared" si="6"/>
        <v>16/565</v>
      </c>
    </row>
    <row r="431" spans="1:12" ht="15.6" customHeight="1">
      <c r="A431" s="62" t="s">
        <v>3724</v>
      </c>
      <c r="B431" s="62" t="s">
        <v>3725</v>
      </c>
      <c r="C431" s="62" t="s">
        <v>1571</v>
      </c>
      <c r="D431" s="63">
        <v>44628</v>
      </c>
      <c r="E431" s="105">
        <v>1220923600</v>
      </c>
      <c r="F431" s="65">
        <v>87.83</v>
      </c>
      <c r="G431" s="65">
        <v>144</v>
      </c>
      <c r="H431" s="65">
        <v>662</v>
      </c>
      <c r="I431" s="65" t="s">
        <v>3726</v>
      </c>
      <c r="J431" s="64">
        <v>1215738300</v>
      </c>
      <c r="K431" s="65">
        <v>87.456999999999994</v>
      </c>
      <c r="L431" s="97" t="str">
        <f t="shared" si="6"/>
        <v>144/662</v>
      </c>
    </row>
    <row r="432" spans="1:12" ht="15.6" customHeight="1">
      <c r="A432" s="62" t="s">
        <v>2149</v>
      </c>
      <c r="B432" s="62" t="s">
        <v>2150</v>
      </c>
      <c r="C432" s="62" t="s">
        <v>2151</v>
      </c>
      <c r="D432" s="63">
        <v>44628</v>
      </c>
      <c r="E432" s="105">
        <v>1007206800</v>
      </c>
      <c r="F432" s="65">
        <v>86.134</v>
      </c>
      <c r="G432" s="65">
        <v>-1329</v>
      </c>
      <c r="H432" s="65">
        <v>2507</v>
      </c>
      <c r="I432" s="65" t="s">
        <v>2152</v>
      </c>
      <c r="J432" s="64">
        <v>1016697300</v>
      </c>
      <c r="K432" s="65">
        <v>86.978999999999999</v>
      </c>
      <c r="L432" s="97" t="str">
        <f t="shared" si="6"/>
        <v>-1329/2507</v>
      </c>
    </row>
    <row r="433" spans="1:12" ht="15.6" customHeight="1">
      <c r="A433" s="62" t="s">
        <v>2146</v>
      </c>
      <c r="B433" s="62" t="s">
        <v>2147</v>
      </c>
      <c r="C433" s="62" t="s">
        <v>1474</v>
      </c>
      <c r="D433" s="63">
        <v>44630</v>
      </c>
      <c r="E433" s="105">
        <v>1074373800</v>
      </c>
      <c r="F433" s="65">
        <v>86.674999999999997</v>
      </c>
      <c r="G433" s="65">
        <v>-208</v>
      </c>
      <c r="H433" s="65">
        <v>595</v>
      </c>
      <c r="I433" s="65" t="s">
        <v>2148</v>
      </c>
      <c r="J433" s="64">
        <v>1082570385</v>
      </c>
      <c r="K433" s="65">
        <v>87.335999999999999</v>
      </c>
      <c r="L433" s="97" t="str">
        <f t="shared" si="6"/>
        <v>-208/595</v>
      </c>
    </row>
    <row r="434" spans="1:12" ht="15.6" customHeight="1">
      <c r="A434" s="62" t="s">
        <v>3721</v>
      </c>
      <c r="B434" s="62" t="s">
        <v>3722</v>
      </c>
      <c r="C434" s="62" t="s">
        <v>1626</v>
      </c>
      <c r="D434" s="63">
        <v>44630</v>
      </c>
      <c r="E434" s="105">
        <v>14733284100</v>
      </c>
      <c r="F434" s="65">
        <v>81.474000000000004</v>
      </c>
      <c r="G434" s="65">
        <v>-117</v>
      </c>
      <c r="H434" s="65">
        <v>445</v>
      </c>
      <c r="I434" s="65" t="s">
        <v>3723</v>
      </c>
      <c r="J434" s="64">
        <v>14906450000</v>
      </c>
      <c r="K434" s="65">
        <v>82.430999999999997</v>
      </c>
      <c r="L434" s="97" t="str">
        <f t="shared" si="6"/>
        <v>-117/445</v>
      </c>
    </row>
    <row r="435" spans="1:12" ht="15.6" customHeight="1">
      <c r="A435" s="62" t="s">
        <v>2144</v>
      </c>
      <c r="B435" s="62" t="s">
        <v>2145</v>
      </c>
      <c r="C435" s="62" t="s">
        <v>1641</v>
      </c>
      <c r="D435" s="63">
        <v>44630</v>
      </c>
      <c r="E435" s="105">
        <v>4527694700</v>
      </c>
      <c r="F435" s="65">
        <v>89.385000000000005</v>
      </c>
      <c r="G435" s="65">
        <v>247</v>
      </c>
      <c r="H435" s="65">
        <v>301</v>
      </c>
      <c r="I435" s="65" t="s">
        <v>1305</v>
      </c>
      <c r="J435" s="64">
        <v>4427885000</v>
      </c>
      <c r="K435" s="65">
        <v>87.414000000000001</v>
      </c>
      <c r="L435" s="97" t="str">
        <f t="shared" si="6"/>
        <v>247/301</v>
      </c>
    </row>
    <row r="436" spans="1:12" ht="15.6" customHeight="1">
      <c r="A436" s="62" t="s">
        <v>3718</v>
      </c>
      <c r="B436" s="62" t="s">
        <v>3719</v>
      </c>
      <c r="C436" s="62" t="s">
        <v>1602</v>
      </c>
      <c r="D436" s="63">
        <v>44630</v>
      </c>
      <c r="E436" s="105">
        <v>689000500</v>
      </c>
      <c r="F436" s="65">
        <v>89.097999999999999</v>
      </c>
      <c r="G436" s="65">
        <v>230</v>
      </c>
      <c r="H436" s="65">
        <v>604</v>
      </c>
      <c r="I436" s="65" t="s">
        <v>3720</v>
      </c>
      <c r="J436" s="64">
        <v>683970630</v>
      </c>
      <c r="K436" s="65">
        <v>88.447999999999993</v>
      </c>
      <c r="L436" s="97" t="str">
        <f t="shared" si="6"/>
        <v>230/604</v>
      </c>
    </row>
    <row r="437" spans="1:12" ht="15.6" customHeight="1">
      <c r="A437" s="62" t="s">
        <v>2142</v>
      </c>
      <c r="B437" s="62" t="s">
        <v>2143</v>
      </c>
      <c r="C437" s="62" t="s">
        <v>1629</v>
      </c>
      <c r="D437" s="63">
        <v>44631</v>
      </c>
      <c r="E437" s="105">
        <v>552896000</v>
      </c>
      <c r="F437" s="65">
        <v>88.787000000000006</v>
      </c>
      <c r="G437" s="65">
        <v>130</v>
      </c>
      <c r="H437" s="65">
        <v>551</v>
      </c>
      <c r="I437" s="65" t="s">
        <v>1720</v>
      </c>
      <c r="J437" s="64">
        <v>550634440</v>
      </c>
      <c r="K437" s="65">
        <v>88.424000000000007</v>
      </c>
      <c r="L437" s="97" t="str">
        <f t="shared" si="6"/>
        <v>130/551</v>
      </c>
    </row>
    <row r="438" spans="1:12" ht="15.6" customHeight="1">
      <c r="A438" s="62" t="s">
        <v>3712</v>
      </c>
      <c r="B438" s="62" t="s">
        <v>3713</v>
      </c>
      <c r="C438" s="62" t="s">
        <v>2371</v>
      </c>
      <c r="D438" s="63">
        <v>44631</v>
      </c>
      <c r="E438" s="105">
        <v>2847900600</v>
      </c>
      <c r="F438" s="65">
        <v>87.58</v>
      </c>
      <c r="G438" s="65">
        <v>12</v>
      </c>
      <c r="H438" s="65">
        <v>134</v>
      </c>
      <c r="I438" s="65" t="s">
        <v>3714</v>
      </c>
      <c r="J438" s="64">
        <v>2841452156</v>
      </c>
      <c r="K438" s="65">
        <v>87.381</v>
      </c>
      <c r="L438" s="97" t="str">
        <f t="shared" si="6"/>
        <v>12/134</v>
      </c>
    </row>
    <row r="439" spans="1:12" ht="15.6" customHeight="1">
      <c r="A439" s="62" t="s">
        <v>2140</v>
      </c>
      <c r="B439" s="62" t="s">
        <v>2141</v>
      </c>
      <c r="C439" s="62" t="s">
        <v>1469</v>
      </c>
      <c r="D439" s="63">
        <v>44631</v>
      </c>
      <c r="E439" s="105">
        <v>2336587000</v>
      </c>
      <c r="F439" s="65">
        <v>87.983000000000004</v>
      </c>
      <c r="G439" s="65">
        <v>260</v>
      </c>
      <c r="H439" s="65">
        <v>587</v>
      </c>
      <c r="I439" s="65" t="s">
        <v>2064</v>
      </c>
      <c r="J439" s="64">
        <v>2316504440</v>
      </c>
      <c r="K439" s="65">
        <v>87.227000000000004</v>
      </c>
      <c r="L439" s="97" t="str">
        <f t="shared" si="6"/>
        <v>260/587</v>
      </c>
    </row>
    <row r="440" spans="1:12" ht="15.6" customHeight="1">
      <c r="A440" s="62" t="s">
        <v>3715</v>
      </c>
      <c r="B440" s="62" t="s">
        <v>3716</v>
      </c>
      <c r="C440" s="62" t="s">
        <v>1938</v>
      </c>
      <c r="D440" s="63">
        <v>44631</v>
      </c>
      <c r="E440" s="105">
        <v>781319700</v>
      </c>
      <c r="F440" s="65">
        <v>87.995999999999995</v>
      </c>
      <c r="G440" s="65">
        <v>-190</v>
      </c>
      <c r="H440" s="66"/>
      <c r="I440" s="65" t="s">
        <v>3717</v>
      </c>
      <c r="J440" s="66"/>
      <c r="K440" s="66"/>
      <c r="L440" s="97" t="str">
        <f t="shared" si="6"/>
        <v>-190/</v>
      </c>
    </row>
    <row r="441" spans="1:12" ht="15.6" customHeight="1">
      <c r="A441" s="62" t="s">
        <v>2137</v>
      </c>
      <c r="B441" s="62" t="s">
        <v>2138</v>
      </c>
      <c r="C441" s="62" t="s">
        <v>2139</v>
      </c>
      <c r="D441" s="63">
        <v>44634</v>
      </c>
      <c r="E441" s="105">
        <v>1175362100</v>
      </c>
      <c r="F441" s="65">
        <v>88.316999999999993</v>
      </c>
      <c r="G441" s="65">
        <v>215</v>
      </c>
      <c r="H441" s="65">
        <v>489</v>
      </c>
      <c r="I441" s="65" t="s">
        <v>1757</v>
      </c>
      <c r="J441" s="64">
        <v>1164941980</v>
      </c>
      <c r="K441" s="65">
        <v>87.534000000000006</v>
      </c>
      <c r="L441" s="97" t="str">
        <f t="shared" si="6"/>
        <v>215/489</v>
      </c>
    </row>
    <row r="442" spans="1:12" ht="15.6" customHeight="1">
      <c r="A442" s="62" t="s">
        <v>3709</v>
      </c>
      <c r="B442" s="62" t="s">
        <v>3710</v>
      </c>
      <c r="C442" s="62" t="s">
        <v>1938</v>
      </c>
      <c r="D442" s="63">
        <v>44635</v>
      </c>
      <c r="E442" s="105">
        <v>1308761400</v>
      </c>
      <c r="F442" s="65">
        <v>89.846000000000004</v>
      </c>
      <c r="G442" s="65">
        <v>-327</v>
      </c>
      <c r="H442" s="66"/>
      <c r="I442" s="65" t="s">
        <v>3711</v>
      </c>
      <c r="J442" s="66"/>
      <c r="K442" s="66"/>
      <c r="L442" s="97" t="str">
        <f t="shared" si="6"/>
        <v>-327/</v>
      </c>
    </row>
    <row r="443" spans="1:12" ht="15.6" customHeight="1">
      <c r="A443" s="62" t="s">
        <v>2134</v>
      </c>
      <c r="B443" s="62" t="s">
        <v>2135</v>
      </c>
      <c r="C443" s="62" t="s">
        <v>1476</v>
      </c>
      <c r="D443" s="63">
        <v>44635</v>
      </c>
      <c r="E443" s="105">
        <v>1810082500</v>
      </c>
      <c r="F443" s="65">
        <v>87.466999999999999</v>
      </c>
      <c r="G443" s="65">
        <v>26</v>
      </c>
      <c r="H443" s="65">
        <v>321</v>
      </c>
      <c r="I443" s="65" t="s">
        <v>2136</v>
      </c>
      <c r="J443" s="64">
        <v>1807411000</v>
      </c>
      <c r="K443" s="65">
        <v>87.337000000000003</v>
      </c>
      <c r="L443" s="97" t="str">
        <f t="shared" si="6"/>
        <v>26/321</v>
      </c>
    </row>
    <row r="444" spans="1:12" ht="15.6" customHeight="1">
      <c r="A444" s="62" t="s">
        <v>3706</v>
      </c>
      <c r="B444" s="62" t="s">
        <v>3707</v>
      </c>
      <c r="C444" s="62" t="s">
        <v>1571</v>
      </c>
      <c r="D444" s="63">
        <v>44636</v>
      </c>
      <c r="E444" s="105">
        <v>2005919300</v>
      </c>
      <c r="F444" s="65">
        <v>87.525000000000006</v>
      </c>
      <c r="G444" s="65">
        <v>13</v>
      </c>
      <c r="H444" s="65">
        <v>248</v>
      </c>
      <c r="I444" s="65" t="s">
        <v>3708</v>
      </c>
      <c r="J444" s="64">
        <v>2004300000</v>
      </c>
      <c r="K444" s="65">
        <v>87.453999999999994</v>
      </c>
      <c r="L444" s="97" t="str">
        <f t="shared" si="6"/>
        <v>13/248</v>
      </c>
    </row>
    <row r="445" spans="1:12" ht="15.6" customHeight="1">
      <c r="A445" s="62" t="s">
        <v>3699</v>
      </c>
      <c r="B445" s="62" t="s">
        <v>3700</v>
      </c>
      <c r="C445" s="62" t="s">
        <v>1504</v>
      </c>
      <c r="D445" s="63">
        <v>44636</v>
      </c>
      <c r="E445" s="105">
        <v>765789500</v>
      </c>
      <c r="F445" s="65">
        <v>88.350999999999999</v>
      </c>
      <c r="G445" s="65">
        <v>26</v>
      </c>
      <c r="H445" s="65">
        <v>464</v>
      </c>
      <c r="I445" s="65" t="s">
        <v>3701</v>
      </c>
      <c r="J445" s="64">
        <v>764917980</v>
      </c>
      <c r="K445" s="65">
        <v>88.25</v>
      </c>
      <c r="L445" s="97" t="str">
        <f t="shared" si="6"/>
        <v>26/464</v>
      </c>
    </row>
    <row r="446" spans="1:12" ht="15.6" customHeight="1">
      <c r="A446" s="62" t="s">
        <v>3702</v>
      </c>
      <c r="B446" s="62" t="s">
        <v>3703</v>
      </c>
      <c r="C446" s="62" t="s">
        <v>3704</v>
      </c>
      <c r="D446" s="63">
        <v>44636</v>
      </c>
      <c r="E446" s="105">
        <v>1551176300</v>
      </c>
      <c r="F446" s="65">
        <v>86.795000000000002</v>
      </c>
      <c r="G446" s="65">
        <v>-167</v>
      </c>
      <c r="H446" s="65">
        <v>3181</v>
      </c>
      <c r="I446" s="65" t="s">
        <v>3705</v>
      </c>
      <c r="J446" s="64">
        <v>1552985580</v>
      </c>
      <c r="K446" s="65">
        <v>86.896000000000001</v>
      </c>
      <c r="L446" s="97" t="str">
        <f t="shared" si="6"/>
        <v>-167/3181</v>
      </c>
    </row>
    <row r="447" spans="1:12" ht="15.6" customHeight="1">
      <c r="A447" s="62" t="s">
        <v>2132</v>
      </c>
      <c r="B447" s="62" t="s">
        <v>2133</v>
      </c>
      <c r="C447" s="62" t="s">
        <v>1237</v>
      </c>
      <c r="D447" s="63">
        <v>44642</v>
      </c>
      <c r="E447" s="105">
        <v>1132012000</v>
      </c>
      <c r="F447" s="65">
        <v>86.277000000000001</v>
      </c>
      <c r="G447" s="65">
        <v>-343</v>
      </c>
      <c r="H447" s="65">
        <v>570</v>
      </c>
      <c r="I447" s="65" t="s">
        <v>1248</v>
      </c>
      <c r="J447" s="64">
        <v>1146901630</v>
      </c>
      <c r="K447" s="65">
        <v>87.412000000000006</v>
      </c>
      <c r="L447" s="97" t="str">
        <f t="shared" si="6"/>
        <v>-343/570</v>
      </c>
    </row>
    <row r="448" spans="1:12" ht="15.6" customHeight="1">
      <c r="A448" s="62" t="s">
        <v>2130</v>
      </c>
      <c r="B448" s="62" t="s">
        <v>2131</v>
      </c>
      <c r="C448" s="62" t="s">
        <v>1571</v>
      </c>
      <c r="D448" s="63">
        <v>44643</v>
      </c>
      <c r="E448" s="105">
        <v>545869900</v>
      </c>
      <c r="F448" s="65">
        <v>87.65</v>
      </c>
      <c r="G448" s="65">
        <v>-320</v>
      </c>
      <c r="H448" s="65">
        <v>754</v>
      </c>
      <c r="I448" s="65" t="s">
        <v>1558</v>
      </c>
      <c r="J448" s="64">
        <v>550026000</v>
      </c>
      <c r="K448" s="65">
        <v>88.317999999999998</v>
      </c>
      <c r="L448" s="97" t="str">
        <f t="shared" si="6"/>
        <v>-320/754</v>
      </c>
    </row>
    <row r="449" spans="1:12" ht="15.6" customHeight="1">
      <c r="A449" s="62" t="s">
        <v>2124</v>
      </c>
      <c r="B449" s="62" t="s">
        <v>2125</v>
      </c>
      <c r="C449" s="62" t="s">
        <v>2126</v>
      </c>
      <c r="D449" s="63">
        <v>44644</v>
      </c>
      <c r="E449" s="105">
        <v>2809840800</v>
      </c>
      <c r="F449" s="65">
        <v>87.277000000000001</v>
      </c>
      <c r="G449" s="65">
        <v>-43</v>
      </c>
      <c r="H449" s="65">
        <v>547</v>
      </c>
      <c r="I449" s="65" t="s">
        <v>1227</v>
      </c>
      <c r="J449" s="64">
        <v>2813073500</v>
      </c>
      <c r="K449" s="65">
        <v>87.378</v>
      </c>
      <c r="L449" s="97" t="str">
        <f t="shared" si="6"/>
        <v>-43/547</v>
      </c>
    </row>
    <row r="450" spans="1:12" ht="15.6" customHeight="1">
      <c r="A450" s="62" t="s">
        <v>2127</v>
      </c>
      <c r="B450" s="62" t="s">
        <v>2128</v>
      </c>
      <c r="C450" s="62" t="s">
        <v>2129</v>
      </c>
      <c r="D450" s="63">
        <v>44644</v>
      </c>
      <c r="E450" s="105">
        <v>1367261400</v>
      </c>
      <c r="F450" s="65">
        <v>87.445999999999998</v>
      </c>
      <c r="G450" s="65">
        <v>13</v>
      </c>
      <c r="H450" s="65">
        <v>566</v>
      </c>
      <c r="I450" s="65" t="s">
        <v>1521</v>
      </c>
      <c r="J450" s="64">
        <v>1365312500</v>
      </c>
      <c r="K450" s="65">
        <v>87.322000000000003</v>
      </c>
      <c r="L450" s="97" t="str">
        <f t="shared" ref="L450:L513" si="7">_xlfn.CONCAT(G450,"/",H450)</f>
        <v>13/566</v>
      </c>
    </row>
    <row r="451" spans="1:12" ht="15.6" customHeight="1">
      <c r="A451" s="62" t="s">
        <v>3695</v>
      </c>
      <c r="B451" s="62" t="s">
        <v>3696</v>
      </c>
      <c r="C451" s="62" t="s">
        <v>3697</v>
      </c>
      <c r="D451" s="63">
        <v>44645</v>
      </c>
      <c r="E451" s="105">
        <v>7939392200</v>
      </c>
      <c r="F451" s="65">
        <v>86.412000000000006</v>
      </c>
      <c r="G451" s="65">
        <v>-278</v>
      </c>
      <c r="H451" s="65">
        <v>1033</v>
      </c>
      <c r="I451" s="65" t="s">
        <v>3698</v>
      </c>
      <c r="J451" s="64">
        <v>7968748000</v>
      </c>
      <c r="K451" s="65">
        <v>86.731999999999999</v>
      </c>
      <c r="L451" s="97" t="str">
        <f t="shared" si="7"/>
        <v>-278/1033</v>
      </c>
    </row>
    <row r="452" spans="1:12" ht="15.6" customHeight="1">
      <c r="A452" s="62" t="s">
        <v>2122</v>
      </c>
      <c r="B452" s="62" t="s">
        <v>2123</v>
      </c>
      <c r="C452" s="62" t="s">
        <v>1917</v>
      </c>
      <c r="D452" s="63">
        <v>44649</v>
      </c>
      <c r="E452" s="105">
        <v>599510500</v>
      </c>
      <c r="F452" s="65">
        <v>87.322999999999993</v>
      </c>
      <c r="G452" s="65">
        <v>-306</v>
      </c>
      <c r="H452" s="65">
        <v>611</v>
      </c>
      <c r="I452" s="65" t="s">
        <v>1552</v>
      </c>
      <c r="J452" s="64">
        <v>606705000</v>
      </c>
      <c r="K452" s="65">
        <v>88.370999999999995</v>
      </c>
      <c r="L452" s="97" t="str">
        <f t="shared" si="7"/>
        <v>-306/611</v>
      </c>
    </row>
    <row r="453" spans="1:12" ht="15.6" customHeight="1">
      <c r="A453" s="62" t="s">
        <v>3692</v>
      </c>
      <c r="B453" s="62" t="s">
        <v>3693</v>
      </c>
      <c r="C453" s="62" t="s">
        <v>1629</v>
      </c>
      <c r="D453" s="63">
        <v>44650</v>
      </c>
      <c r="E453" s="105">
        <v>834613500</v>
      </c>
      <c r="F453" s="65">
        <v>88.995999999999995</v>
      </c>
      <c r="G453" s="65">
        <v>310</v>
      </c>
      <c r="H453" s="65">
        <v>596</v>
      </c>
      <c r="I453" s="65" t="s">
        <v>3694</v>
      </c>
      <c r="J453" s="64">
        <v>828936450</v>
      </c>
      <c r="K453" s="65">
        <v>88.391000000000005</v>
      </c>
      <c r="L453" s="97" t="str">
        <f t="shared" si="7"/>
        <v>310/596</v>
      </c>
    </row>
    <row r="454" spans="1:12" ht="15.6" customHeight="1">
      <c r="A454" s="62" t="s">
        <v>3689</v>
      </c>
      <c r="B454" s="62" t="s">
        <v>3690</v>
      </c>
      <c r="C454" s="62" t="s">
        <v>1581</v>
      </c>
      <c r="D454" s="63">
        <v>44655</v>
      </c>
      <c r="E454" s="105">
        <v>763765500</v>
      </c>
      <c r="F454" s="65">
        <v>89.033000000000001</v>
      </c>
      <c r="G454" s="65">
        <v>78</v>
      </c>
      <c r="H454" s="65">
        <v>484</v>
      </c>
      <c r="I454" s="65" t="s">
        <v>3691</v>
      </c>
      <c r="J454" s="64">
        <v>758793227</v>
      </c>
      <c r="K454" s="65">
        <v>88.453999999999994</v>
      </c>
      <c r="L454" s="97" t="str">
        <f t="shared" si="7"/>
        <v>78/484</v>
      </c>
    </row>
    <row r="455" spans="1:12" ht="15.6" customHeight="1">
      <c r="A455" s="62" t="s">
        <v>2120</v>
      </c>
      <c r="B455" s="62" t="s">
        <v>2121</v>
      </c>
      <c r="C455" s="62" t="s">
        <v>1629</v>
      </c>
      <c r="D455" s="63">
        <v>44655</v>
      </c>
      <c r="E455" s="105">
        <v>3982241200</v>
      </c>
      <c r="F455" s="65">
        <v>86.307000000000002</v>
      </c>
      <c r="G455" s="65">
        <v>-388</v>
      </c>
      <c r="H455" s="65">
        <v>515</v>
      </c>
      <c r="I455" s="65" t="s">
        <v>1507</v>
      </c>
      <c r="J455" s="64">
        <v>4027449620</v>
      </c>
      <c r="K455" s="65">
        <v>87.287000000000006</v>
      </c>
      <c r="L455" s="97" t="str">
        <f t="shared" si="7"/>
        <v>-388/515</v>
      </c>
    </row>
    <row r="456" spans="1:12" ht="15.6" customHeight="1">
      <c r="A456" s="62" t="s">
        <v>2117</v>
      </c>
      <c r="B456" s="62" t="s">
        <v>2118</v>
      </c>
      <c r="C456" s="62" t="s">
        <v>2119</v>
      </c>
      <c r="D456" s="63">
        <v>44662</v>
      </c>
      <c r="E456" s="105">
        <v>3529506000</v>
      </c>
      <c r="F456" s="65">
        <v>87.706999999999994</v>
      </c>
      <c r="G456" s="65">
        <v>74</v>
      </c>
      <c r="H456" s="65">
        <v>544</v>
      </c>
      <c r="I456" s="65" t="s">
        <v>1984</v>
      </c>
      <c r="J456" s="64">
        <v>3520272800</v>
      </c>
      <c r="K456" s="65">
        <v>87.477000000000004</v>
      </c>
      <c r="L456" s="97" t="str">
        <f t="shared" si="7"/>
        <v>74/544</v>
      </c>
    </row>
    <row r="457" spans="1:12" ht="15.6" customHeight="1">
      <c r="A457" s="62" t="s">
        <v>3683</v>
      </c>
      <c r="B457" s="62" t="s">
        <v>3684</v>
      </c>
      <c r="C457" s="62" t="s">
        <v>1629</v>
      </c>
      <c r="D457" s="63">
        <v>44663</v>
      </c>
      <c r="E457" s="105">
        <v>666408800</v>
      </c>
      <c r="F457" s="65">
        <v>87.391000000000005</v>
      </c>
      <c r="G457" s="65">
        <v>-204</v>
      </c>
      <c r="H457" s="65">
        <v>594</v>
      </c>
      <c r="I457" s="65" t="s">
        <v>3685</v>
      </c>
      <c r="J457" s="64">
        <v>673273000</v>
      </c>
      <c r="K457" s="65">
        <v>88.290999999999997</v>
      </c>
      <c r="L457" s="97" t="str">
        <f t="shared" si="7"/>
        <v>-204/594</v>
      </c>
    </row>
    <row r="458" spans="1:12" ht="15.6" customHeight="1">
      <c r="A458" s="62" t="s">
        <v>3686</v>
      </c>
      <c r="B458" s="62" t="s">
        <v>3687</v>
      </c>
      <c r="C458" s="62" t="s">
        <v>1485</v>
      </c>
      <c r="D458" s="63">
        <v>44663</v>
      </c>
      <c r="E458" s="105">
        <v>2430075700</v>
      </c>
      <c r="F458" s="65">
        <v>86.26</v>
      </c>
      <c r="G458" s="65">
        <v>-332</v>
      </c>
      <c r="H458" s="65">
        <v>575</v>
      </c>
      <c r="I458" s="65" t="s">
        <v>3688</v>
      </c>
      <c r="J458" s="64">
        <v>2463134091</v>
      </c>
      <c r="K458" s="65">
        <v>87.433000000000007</v>
      </c>
      <c r="L458" s="97" t="str">
        <f t="shared" si="7"/>
        <v>-332/575</v>
      </c>
    </row>
    <row r="459" spans="1:12" ht="15.6" customHeight="1">
      <c r="A459" s="62" t="s">
        <v>3680</v>
      </c>
      <c r="B459" s="62" t="s">
        <v>3681</v>
      </c>
      <c r="C459" s="62" t="s">
        <v>1586</v>
      </c>
      <c r="D459" s="63">
        <v>44665</v>
      </c>
      <c r="E459" s="105">
        <v>817637200</v>
      </c>
      <c r="F459" s="65">
        <v>89.257000000000005</v>
      </c>
      <c r="G459" s="65">
        <v>310</v>
      </c>
      <c r="H459" s="65">
        <v>579</v>
      </c>
      <c r="I459" s="65" t="s">
        <v>3682</v>
      </c>
      <c r="J459" s="64">
        <v>808920111</v>
      </c>
      <c r="K459" s="65">
        <v>88.305000000000007</v>
      </c>
      <c r="L459" s="97" t="str">
        <f t="shared" si="7"/>
        <v>310/579</v>
      </c>
    </row>
    <row r="460" spans="1:12" ht="15.6" customHeight="1">
      <c r="A460" s="62" t="s">
        <v>3677</v>
      </c>
      <c r="B460" s="62" t="s">
        <v>3678</v>
      </c>
      <c r="C460" s="62" t="s">
        <v>1815</v>
      </c>
      <c r="D460" s="63">
        <v>44665</v>
      </c>
      <c r="E460" s="105">
        <v>1390190000</v>
      </c>
      <c r="F460" s="65">
        <v>87.361000000000004</v>
      </c>
      <c r="G460" s="65">
        <v>-4</v>
      </c>
      <c r="H460" s="65">
        <v>218</v>
      </c>
      <c r="I460" s="65" t="s">
        <v>3679</v>
      </c>
      <c r="J460" s="64">
        <v>1391013400</v>
      </c>
      <c r="K460" s="65">
        <v>87.412999999999997</v>
      </c>
      <c r="L460" s="97" t="str">
        <f t="shared" si="7"/>
        <v>-4/218</v>
      </c>
    </row>
    <row r="461" spans="1:12" ht="15.6" customHeight="1">
      <c r="A461" s="62" t="s">
        <v>2113</v>
      </c>
      <c r="B461" s="62" t="s">
        <v>2114</v>
      </c>
      <c r="C461" s="62" t="s">
        <v>2115</v>
      </c>
      <c r="D461" s="63">
        <v>44666</v>
      </c>
      <c r="E461" s="105">
        <v>8481898800</v>
      </c>
      <c r="F461" s="65">
        <v>85.78</v>
      </c>
      <c r="G461" s="65">
        <v>-169</v>
      </c>
      <c r="H461" s="65">
        <v>275</v>
      </c>
      <c r="I461" s="65" t="s">
        <v>2116</v>
      </c>
      <c r="J461" s="64">
        <v>8589946940</v>
      </c>
      <c r="K461" s="65">
        <v>86.872</v>
      </c>
      <c r="L461" s="97" t="str">
        <f t="shared" si="7"/>
        <v>-169/275</v>
      </c>
    </row>
    <row r="462" spans="1:12" ht="15.6" customHeight="1">
      <c r="A462" s="62" t="s">
        <v>3674</v>
      </c>
      <c r="B462" s="62" t="s">
        <v>3675</v>
      </c>
      <c r="C462" s="62" t="s">
        <v>1815</v>
      </c>
      <c r="D462" s="63">
        <v>44669</v>
      </c>
      <c r="E462" s="105">
        <v>1595846400</v>
      </c>
      <c r="F462" s="65">
        <v>87.47</v>
      </c>
      <c r="G462" s="65">
        <v>-1</v>
      </c>
      <c r="H462" s="65">
        <v>187</v>
      </c>
      <c r="I462" s="65" t="s">
        <v>3676</v>
      </c>
      <c r="J462" s="64">
        <v>1595985870</v>
      </c>
      <c r="K462" s="65">
        <v>87.477999999999994</v>
      </c>
      <c r="L462" s="97" t="str">
        <f t="shared" si="7"/>
        <v>-1/187</v>
      </c>
    </row>
    <row r="463" spans="1:12" ht="15.6" customHeight="1">
      <c r="A463" s="62" t="s">
        <v>2110</v>
      </c>
      <c r="B463" s="62" t="s">
        <v>2111</v>
      </c>
      <c r="C463" s="62" t="s">
        <v>2112</v>
      </c>
      <c r="D463" s="63">
        <v>44670</v>
      </c>
      <c r="E463" s="105">
        <v>2243285200</v>
      </c>
      <c r="F463" s="65">
        <v>86.239000000000004</v>
      </c>
      <c r="G463" s="65">
        <v>-229</v>
      </c>
      <c r="H463" s="65">
        <v>409</v>
      </c>
      <c r="I463" s="65" t="s">
        <v>1547</v>
      </c>
      <c r="J463" s="64">
        <v>2271125900</v>
      </c>
      <c r="K463" s="65">
        <v>87.31</v>
      </c>
      <c r="L463" s="97" t="str">
        <f t="shared" si="7"/>
        <v>-229/409</v>
      </c>
    </row>
    <row r="464" spans="1:12" ht="15.6" customHeight="1">
      <c r="A464" s="62" t="s">
        <v>2104</v>
      </c>
      <c r="B464" s="62" t="s">
        <v>2105</v>
      </c>
      <c r="C464" s="62" t="s">
        <v>2106</v>
      </c>
      <c r="D464" s="63">
        <v>44672</v>
      </c>
      <c r="E464" s="105">
        <v>1503414500</v>
      </c>
      <c r="F464" s="65">
        <v>87.457999999999998</v>
      </c>
      <c r="G464" s="65">
        <v>12</v>
      </c>
      <c r="H464" s="65">
        <v>589</v>
      </c>
      <c r="I464" s="65" t="s">
        <v>1501</v>
      </c>
      <c r="J464" s="64">
        <v>1502766000</v>
      </c>
      <c r="K464" s="65">
        <v>87.42</v>
      </c>
      <c r="L464" s="97" t="str">
        <f t="shared" si="7"/>
        <v>12/589</v>
      </c>
    </row>
    <row r="465" spans="1:12" ht="15.6" customHeight="1">
      <c r="A465" s="62" t="s">
        <v>2107</v>
      </c>
      <c r="B465" s="62" t="s">
        <v>2108</v>
      </c>
      <c r="C465" s="62" t="s">
        <v>2109</v>
      </c>
      <c r="D465" s="63">
        <v>44672</v>
      </c>
      <c r="E465" s="105">
        <v>847058900</v>
      </c>
      <c r="F465" s="65">
        <v>88.201999999999998</v>
      </c>
      <c r="G465" s="65">
        <v>-113</v>
      </c>
      <c r="H465" s="66"/>
      <c r="I465" s="65" t="s">
        <v>1236</v>
      </c>
      <c r="J465" s="66"/>
      <c r="K465" s="66"/>
      <c r="L465" s="97" t="str">
        <f t="shared" si="7"/>
        <v>-113/</v>
      </c>
    </row>
    <row r="466" spans="1:12" ht="15.6" customHeight="1">
      <c r="A466" s="62" t="s">
        <v>2101</v>
      </c>
      <c r="B466" s="62" t="s">
        <v>2102</v>
      </c>
      <c r="C466" s="62" t="s">
        <v>2103</v>
      </c>
      <c r="D466" s="63">
        <v>44672</v>
      </c>
      <c r="E466" s="105">
        <v>948689800</v>
      </c>
      <c r="F466" s="65">
        <v>89.230999999999995</v>
      </c>
      <c r="G466" s="65">
        <v>556</v>
      </c>
      <c r="H466" s="65">
        <v>936</v>
      </c>
      <c r="I466" s="65" t="s">
        <v>1819</v>
      </c>
      <c r="J466" s="64">
        <v>939493943</v>
      </c>
      <c r="K466" s="65">
        <v>88.366</v>
      </c>
      <c r="L466" s="97" t="str">
        <f t="shared" si="7"/>
        <v>556/936</v>
      </c>
    </row>
    <row r="467" spans="1:12" ht="15.6" customHeight="1">
      <c r="A467" s="62" t="s">
        <v>2099</v>
      </c>
      <c r="B467" s="62" t="s">
        <v>2100</v>
      </c>
      <c r="C467" s="62" t="s">
        <v>1469</v>
      </c>
      <c r="D467" s="63">
        <v>44673</v>
      </c>
      <c r="E467" s="105">
        <v>1094954300</v>
      </c>
      <c r="F467" s="65">
        <v>87.069000000000003</v>
      </c>
      <c r="G467" s="65">
        <v>-67</v>
      </c>
      <c r="H467" s="65">
        <v>603</v>
      </c>
      <c r="I467" s="65" t="s">
        <v>1816</v>
      </c>
      <c r="J467" s="64">
        <v>1098598000</v>
      </c>
      <c r="K467" s="65">
        <v>87.358999999999995</v>
      </c>
      <c r="L467" s="97" t="str">
        <f t="shared" si="7"/>
        <v>-67/603</v>
      </c>
    </row>
    <row r="468" spans="1:12" ht="15.6" customHeight="1">
      <c r="A468" s="62" t="s">
        <v>2097</v>
      </c>
      <c r="B468" s="62" t="s">
        <v>2098</v>
      </c>
      <c r="C468" s="62" t="s">
        <v>1815</v>
      </c>
      <c r="D468" s="63">
        <v>44676</v>
      </c>
      <c r="E468" s="105">
        <v>7172485900</v>
      </c>
      <c r="F468" s="65">
        <v>87.033000000000001</v>
      </c>
      <c r="G468" s="65">
        <v>9</v>
      </c>
      <c r="H468" s="65">
        <v>80</v>
      </c>
      <c r="I468" s="65" t="s">
        <v>1308</v>
      </c>
      <c r="J468" s="64">
        <v>7156086000</v>
      </c>
      <c r="K468" s="65">
        <v>86.834000000000003</v>
      </c>
      <c r="L468" s="97" t="str">
        <f t="shared" si="7"/>
        <v>9/80</v>
      </c>
    </row>
    <row r="469" spans="1:12" ht="15.6" customHeight="1">
      <c r="A469" s="62" t="s">
        <v>3670</v>
      </c>
      <c r="B469" s="62" t="s">
        <v>3671</v>
      </c>
      <c r="C469" s="62" t="s">
        <v>3672</v>
      </c>
      <c r="D469" s="63">
        <v>44677</v>
      </c>
      <c r="E469" s="105">
        <v>1648015400</v>
      </c>
      <c r="F469" s="65">
        <v>85.933999999999997</v>
      </c>
      <c r="G469" s="65">
        <v>-911</v>
      </c>
      <c r="H469" s="65">
        <v>2316</v>
      </c>
      <c r="I469" s="65" t="s">
        <v>3673</v>
      </c>
      <c r="J469" s="64">
        <v>1662774000</v>
      </c>
      <c r="K469" s="65">
        <v>86.748999999999995</v>
      </c>
      <c r="L469" s="97" t="str">
        <f t="shared" si="7"/>
        <v>-911/2316</v>
      </c>
    </row>
    <row r="470" spans="1:12" ht="15.6" customHeight="1">
      <c r="A470" s="62" t="s">
        <v>2093</v>
      </c>
      <c r="B470" s="62" t="s">
        <v>2094</v>
      </c>
      <c r="C470" s="62" t="s">
        <v>2095</v>
      </c>
      <c r="D470" s="63">
        <v>44677</v>
      </c>
      <c r="E470" s="105">
        <v>2948386500</v>
      </c>
      <c r="F470" s="65">
        <v>85.350999999999999</v>
      </c>
      <c r="G470" s="65">
        <v>-328</v>
      </c>
      <c r="H470" s="65">
        <v>549</v>
      </c>
      <c r="I470" s="65" t="s">
        <v>2096</v>
      </c>
      <c r="J470" s="64">
        <v>3019104000</v>
      </c>
      <c r="K470" s="65">
        <v>87.397999999999996</v>
      </c>
      <c r="L470" s="97" t="str">
        <f t="shared" si="7"/>
        <v>-328/549</v>
      </c>
    </row>
    <row r="471" spans="1:12" ht="15.6" customHeight="1">
      <c r="A471" s="62" t="s">
        <v>3667</v>
      </c>
      <c r="B471" s="62" t="s">
        <v>3668</v>
      </c>
      <c r="C471" s="62" t="s">
        <v>1938</v>
      </c>
      <c r="D471" s="63">
        <v>44677</v>
      </c>
      <c r="E471" s="105">
        <v>1133410500</v>
      </c>
      <c r="F471" s="65">
        <v>87.093999999999994</v>
      </c>
      <c r="G471" s="65">
        <v>-1663</v>
      </c>
      <c r="H471" s="66"/>
      <c r="I471" s="65" t="s">
        <v>3669</v>
      </c>
      <c r="J471" s="66"/>
      <c r="K471" s="66"/>
      <c r="L471" s="97" t="str">
        <f t="shared" si="7"/>
        <v>-1663/</v>
      </c>
    </row>
    <row r="472" spans="1:12" ht="15.6" customHeight="1">
      <c r="A472" s="62" t="s">
        <v>3664</v>
      </c>
      <c r="B472" s="62" t="s">
        <v>3665</v>
      </c>
      <c r="C472" s="62" t="s">
        <v>1938</v>
      </c>
      <c r="D472" s="63">
        <v>44679</v>
      </c>
      <c r="E472" s="105">
        <v>2595274200</v>
      </c>
      <c r="F472" s="65">
        <v>91.531000000000006</v>
      </c>
      <c r="G472" s="65">
        <v>1527</v>
      </c>
      <c r="H472" s="66"/>
      <c r="I472" s="65" t="s">
        <v>3666</v>
      </c>
      <c r="J472" s="66"/>
      <c r="K472" s="66"/>
      <c r="L472" s="97" t="str">
        <f t="shared" si="7"/>
        <v>1527/</v>
      </c>
    </row>
    <row r="473" spans="1:12" ht="15.6" customHeight="1">
      <c r="A473" s="62" t="s">
        <v>2090</v>
      </c>
      <c r="B473" s="62" t="s">
        <v>2091</v>
      </c>
      <c r="C473" s="62" t="s">
        <v>2092</v>
      </c>
      <c r="D473" s="63">
        <v>44680</v>
      </c>
      <c r="E473" s="105">
        <v>590466700</v>
      </c>
      <c r="F473" s="65">
        <v>87.677999999999997</v>
      </c>
      <c r="G473" s="65">
        <v>-283</v>
      </c>
      <c r="H473" s="65">
        <v>601</v>
      </c>
      <c r="I473" s="65" t="s">
        <v>1754</v>
      </c>
      <c r="J473" s="64">
        <v>595096400</v>
      </c>
      <c r="K473" s="65">
        <v>88.364999999999995</v>
      </c>
      <c r="L473" s="97" t="str">
        <f t="shared" si="7"/>
        <v>-283/601</v>
      </c>
    </row>
    <row r="474" spans="1:12" ht="15.6" customHeight="1">
      <c r="A474" s="62" t="s">
        <v>2087</v>
      </c>
      <c r="B474" s="62" t="s">
        <v>2088</v>
      </c>
      <c r="C474" s="62" t="s">
        <v>2089</v>
      </c>
      <c r="D474" s="63">
        <v>44680</v>
      </c>
      <c r="E474" s="105">
        <v>6634956800</v>
      </c>
      <c r="F474" s="65">
        <v>88.031999999999996</v>
      </c>
      <c r="G474" s="65">
        <v>207</v>
      </c>
      <c r="H474" s="65">
        <v>317</v>
      </c>
      <c r="I474" s="65" t="s">
        <v>1380</v>
      </c>
      <c r="J474" s="64">
        <v>6538314000</v>
      </c>
      <c r="K474" s="65">
        <v>86.748999999999995</v>
      </c>
      <c r="L474" s="97" t="str">
        <f t="shared" si="7"/>
        <v>207/317</v>
      </c>
    </row>
    <row r="475" spans="1:12" ht="15.6" customHeight="1">
      <c r="A475" s="62" t="s">
        <v>3661</v>
      </c>
      <c r="B475" s="62" t="s">
        <v>3662</v>
      </c>
      <c r="C475" s="62" t="s">
        <v>2253</v>
      </c>
      <c r="D475" s="63">
        <v>44684</v>
      </c>
      <c r="E475" s="105">
        <v>776069600</v>
      </c>
      <c r="F475" s="65">
        <v>88.495000000000005</v>
      </c>
      <c r="G475" s="65">
        <v>23</v>
      </c>
      <c r="H475" s="65">
        <v>283</v>
      </c>
      <c r="I475" s="65" t="s">
        <v>3663</v>
      </c>
      <c r="J475" s="64">
        <v>775254000</v>
      </c>
      <c r="K475" s="65">
        <v>88.402000000000001</v>
      </c>
      <c r="L475" s="97" t="str">
        <f t="shared" si="7"/>
        <v>23/283</v>
      </c>
    </row>
    <row r="476" spans="1:12" ht="15.6" customHeight="1">
      <c r="A476" s="62" t="s">
        <v>2082</v>
      </c>
      <c r="B476" s="62" t="s">
        <v>2083</v>
      </c>
      <c r="C476" s="62" t="s">
        <v>1480</v>
      </c>
      <c r="D476" s="63">
        <v>44687</v>
      </c>
      <c r="E476" s="105">
        <v>1246230600</v>
      </c>
      <c r="F476" s="65">
        <v>87.108000000000004</v>
      </c>
      <c r="G476" s="65">
        <v>-19</v>
      </c>
      <c r="H476" s="65">
        <v>584</v>
      </c>
      <c r="I476" s="65" t="s">
        <v>2084</v>
      </c>
      <c r="J476" s="64">
        <v>1247223700</v>
      </c>
      <c r="K476" s="65">
        <v>87.177000000000007</v>
      </c>
      <c r="L476" s="97" t="str">
        <f t="shared" si="7"/>
        <v>-19/584</v>
      </c>
    </row>
    <row r="477" spans="1:12" ht="15.6" customHeight="1">
      <c r="A477" s="62" t="s">
        <v>2085</v>
      </c>
      <c r="B477" s="62" t="s">
        <v>2086</v>
      </c>
      <c r="C477" s="62" t="s">
        <v>1447</v>
      </c>
      <c r="D477" s="63">
        <v>44687</v>
      </c>
      <c r="E477" s="105">
        <v>598384800</v>
      </c>
      <c r="F477" s="65">
        <v>87.956999999999994</v>
      </c>
      <c r="G477" s="65">
        <v>-99</v>
      </c>
      <c r="H477" s="65">
        <v>588</v>
      </c>
      <c r="I477" s="65" t="s">
        <v>1627</v>
      </c>
      <c r="J477" s="64">
        <v>601358000</v>
      </c>
      <c r="K477" s="65">
        <v>88.394000000000005</v>
      </c>
      <c r="L477" s="97" t="str">
        <f t="shared" si="7"/>
        <v>-99/588</v>
      </c>
    </row>
    <row r="478" spans="1:12" ht="15.6" customHeight="1">
      <c r="A478" s="62" t="s">
        <v>2078</v>
      </c>
      <c r="B478" s="62" t="s">
        <v>2079</v>
      </c>
      <c r="C478" s="62" t="s">
        <v>2080</v>
      </c>
      <c r="D478" s="63">
        <v>44690</v>
      </c>
      <c r="E478" s="105">
        <v>1002182900</v>
      </c>
      <c r="F478" s="65">
        <v>88.462000000000003</v>
      </c>
      <c r="G478" s="65">
        <v>743</v>
      </c>
      <c r="H478" s="65">
        <v>968</v>
      </c>
      <c r="I478" s="65" t="s">
        <v>2081</v>
      </c>
      <c r="J478" s="64">
        <v>989018500</v>
      </c>
      <c r="K478" s="65">
        <v>87.3</v>
      </c>
      <c r="L478" s="97" t="str">
        <f t="shared" si="7"/>
        <v>743/968</v>
      </c>
    </row>
    <row r="479" spans="1:12" ht="15.6" customHeight="1">
      <c r="A479" s="62" t="s">
        <v>3652</v>
      </c>
      <c r="B479" s="62" t="s">
        <v>3653</v>
      </c>
      <c r="C479" s="62" t="s">
        <v>2071</v>
      </c>
      <c r="D479" s="63">
        <v>44691</v>
      </c>
      <c r="E479" s="105">
        <v>646564600</v>
      </c>
      <c r="F479" s="65">
        <v>88.647000000000006</v>
      </c>
      <c r="G479" s="65">
        <v>205</v>
      </c>
      <c r="H479" s="65">
        <v>720</v>
      </c>
      <c r="I479" s="65" t="s">
        <v>3654</v>
      </c>
      <c r="J479" s="64">
        <v>642985500</v>
      </c>
      <c r="K479" s="65">
        <v>88.156000000000006</v>
      </c>
      <c r="L479" s="97" t="str">
        <f t="shared" si="7"/>
        <v>205/720</v>
      </c>
    </row>
    <row r="480" spans="1:12" ht="15.6" customHeight="1">
      <c r="A480" s="62" t="s">
        <v>3655</v>
      </c>
      <c r="B480" s="62" t="s">
        <v>3656</v>
      </c>
      <c r="C480" s="62" t="s">
        <v>1938</v>
      </c>
      <c r="D480" s="63">
        <v>44691</v>
      </c>
      <c r="E480" s="105">
        <v>1434671100</v>
      </c>
      <c r="F480" s="65">
        <v>88.483999999999995</v>
      </c>
      <c r="G480" s="65">
        <v>-2280</v>
      </c>
      <c r="H480" s="66"/>
      <c r="I480" s="65" t="s">
        <v>3657</v>
      </c>
      <c r="J480" s="66"/>
      <c r="K480" s="66"/>
      <c r="L480" s="97" t="str">
        <f t="shared" si="7"/>
        <v>-2280/</v>
      </c>
    </row>
    <row r="481" spans="1:12" ht="15.6" customHeight="1">
      <c r="A481" s="62" t="s">
        <v>3658</v>
      </c>
      <c r="B481" s="62" t="s">
        <v>3659</v>
      </c>
      <c r="C481" s="62" t="s">
        <v>1938</v>
      </c>
      <c r="D481" s="63">
        <v>44691</v>
      </c>
      <c r="E481" s="105">
        <v>1851462800</v>
      </c>
      <c r="F481" s="65">
        <v>88.305000000000007</v>
      </c>
      <c r="G481" s="65">
        <v>-322</v>
      </c>
      <c r="H481" s="66"/>
      <c r="I481" s="65" t="s">
        <v>3660</v>
      </c>
      <c r="J481" s="66"/>
      <c r="K481" s="66"/>
      <c r="L481" s="97" t="str">
        <f t="shared" si="7"/>
        <v>-322/</v>
      </c>
    </row>
    <row r="482" spans="1:12" ht="15.6" customHeight="1">
      <c r="A482" s="62" t="s">
        <v>2075</v>
      </c>
      <c r="B482" s="62" t="s">
        <v>2076</v>
      </c>
      <c r="C482" s="62" t="s">
        <v>2077</v>
      </c>
      <c r="D482" s="63">
        <v>44697</v>
      </c>
      <c r="E482" s="105">
        <v>771926400</v>
      </c>
      <c r="F482" s="65">
        <v>88.533000000000001</v>
      </c>
      <c r="G482" s="65">
        <v>15</v>
      </c>
      <c r="H482" s="65">
        <v>402</v>
      </c>
      <c r="I482" s="65" t="s">
        <v>1250</v>
      </c>
      <c r="J482" s="64">
        <v>771343190</v>
      </c>
      <c r="K482" s="65">
        <v>88.465999999999994</v>
      </c>
      <c r="L482" s="97" t="str">
        <f t="shared" si="7"/>
        <v>15/402</v>
      </c>
    </row>
    <row r="483" spans="1:12" ht="15.6" customHeight="1">
      <c r="A483" s="62" t="s">
        <v>2072</v>
      </c>
      <c r="B483" s="62" t="s">
        <v>2073</v>
      </c>
      <c r="C483" s="62" t="s">
        <v>1581</v>
      </c>
      <c r="D483" s="63">
        <v>44699</v>
      </c>
      <c r="E483" s="105">
        <v>502787200</v>
      </c>
      <c r="F483" s="65">
        <v>88.793000000000006</v>
      </c>
      <c r="G483" s="65">
        <v>302</v>
      </c>
      <c r="H483" s="65">
        <v>1106</v>
      </c>
      <c r="I483" s="65" t="s">
        <v>2074</v>
      </c>
      <c r="J483" s="64">
        <v>500173930</v>
      </c>
      <c r="K483" s="65">
        <v>88.331000000000003</v>
      </c>
      <c r="L483" s="97" t="str">
        <f t="shared" si="7"/>
        <v>302/1106</v>
      </c>
    </row>
    <row r="484" spans="1:12" ht="15.6" customHeight="1">
      <c r="A484" s="62" t="s">
        <v>2069</v>
      </c>
      <c r="B484" s="62" t="s">
        <v>2070</v>
      </c>
      <c r="C484" s="62" t="s">
        <v>2071</v>
      </c>
      <c r="D484" s="63">
        <v>44700</v>
      </c>
      <c r="E484" s="105">
        <v>571081700</v>
      </c>
      <c r="F484" s="65">
        <v>88.290999999999997</v>
      </c>
      <c r="G484" s="65">
        <v>-44</v>
      </c>
      <c r="H484" s="65">
        <v>761</v>
      </c>
      <c r="I484" s="65" t="s">
        <v>1575</v>
      </c>
      <c r="J484" s="64">
        <v>571675740</v>
      </c>
      <c r="K484" s="65">
        <v>88.382999999999996</v>
      </c>
      <c r="L484" s="97" t="str">
        <f t="shared" si="7"/>
        <v>-44/761</v>
      </c>
    </row>
    <row r="485" spans="1:12" ht="15.6" customHeight="1">
      <c r="A485" s="62" t="s">
        <v>2067</v>
      </c>
      <c r="B485" s="62" t="s">
        <v>2068</v>
      </c>
      <c r="C485" s="62" t="s">
        <v>1504</v>
      </c>
      <c r="D485" s="63">
        <v>44701</v>
      </c>
      <c r="E485" s="105">
        <v>1148966600</v>
      </c>
      <c r="F485" s="65">
        <v>87.614999999999995</v>
      </c>
      <c r="G485" s="65">
        <v>79</v>
      </c>
      <c r="H485" s="65">
        <v>484</v>
      </c>
      <c r="I485" s="65" t="s">
        <v>1607</v>
      </c>
      <c r="J485" s="64">
        <v>1145363900</v>
      </c>
      <c r="K485" s="65">
        <v>87.34</v>
      </c>
      <c r="L485" s="97" t="str">
        <f t="shared" si="7"/>
        <v>79/484</v>
      </c>
    </row>
    <row r="486" spans="1:12" ht="15.6" customHeight="1">
      <c r="A486" s="62" t="s">
        <v>2065</v>
      </c>
      <c r="B486" s="62" t="s">
        <v>2066</v>
      </c>
      <c r="C486" s="62" t="s">
        <v>1571</v>
      </c>
      <c r="D486" s="63">
        <v>44705</v>
      </c>
      <c r="E486" s="105">
        <v>1796453000</v>
      </c>
      <c r="F486" s="65">
        <v>88.736000000000004</v>
      </c>
      <c r="G486" s="65">
        <v>121</v>
      </c>
      <c r="H486" s="65">
        <v>173</v>
      </c>
      <c r="I486" s="65" t="s">
        <v>1844</v>
      </c>
      <c r="J486" s="64">
        <v>1772059900</v>
      </c>
      <c r="K486" s="65">
        <v>87.531000000000006</v>
      </c>
      <c r="L486" s="97" t="str">
        <f t="shared" si="7"/>
        <v>121/173</v>
      </c>
    </row>
    <row r="487" spans="1:12" ht="15.6" customHeight="1">
      <c r="A487" s="62" t="s">
        <v>3649</v>
      </c>
      <c r="B487" s="62" t="s">
        <v>3650</v>
      </c>
      <c r="C487" s="62" t="s">
        <v>1460</v>
      </c>
      <c r="D487" s="63">
        <v>44705</v>
      </c>
      <c r="E487" s="105">
        <v>977427000</v>
      </c>
      <c r="F487" s="65">
        <v>86.855000000000004</v>
      </c>
      <c r="G487" s="65">
        <v>-141</v>
      </c>
      <c r="H487" s="65">
        <v>424</v>
      </c>
      <c r="I487" s="65" t="s">
        <v>3651</v>
      </c>
      <c r="J487" s="64">
        <v>983562790</v>
      </c>
      <c r="K487" s="65">
        <v>87.4</v>
      </c>
      <c r="L487" s="97" t="str">
        <f t="shared" si="7"/>
        <v>-141/424</v>
      </c>
    </row>
    <row r="488" spans="1:12" ht="15.6" customHeight="1">
      <c r="A488" s="62" t="s">
        <v>2058</v>
      </c>
      <c r="B488" s="62" t="s">
        <v>2059</v>
      </c>
      <c r="C488" s="62" t="s">
        <v>2060</v>
      </c>
      <c r="D488" s="63">
        <v>44706</v>
      </c>
      <c r="E488" s="105">
        <v>1714488900</v>
      </c>
      <c r="F488" s="65">
        <v>88.569000000000003</v>
      </c>
      <c r="G488" s="65">
        <v>630</v>
      </c>
      <c r="H488" s="65">
        <v>1209</v>
      </c>
      <c r="I488" s="65" t="s">
        <v>2061</v>
      </c>
      <c r="J488" s="64">
        <v>1689796000</v>
      </c>
      <c r="K488" s="65">
        <v>87.293000000000006</v>
      </c>
      <c r="L488" s="97" t="str">
        <f t="shared" si="7"/>
        <v>630/1209</v>
      </c>
    </row>
    <row r="489" spans="1:12" ht="15.6" customHeight="1">
      <c r="A489" s="62" t="s">
        <v>2062</v>
      </c>
      <c r="B489" s="62" t="s">
        <v>2063</v>
      </c>
      <c r="C489" s="62" t="s">
        <v>1247</v>
      </c>
      <c r="D489" s="63">
        <v>44706</v>
      </c>
      <c r="E489" s="105">
        <v>647563500</v>
      </c>
      <c r="F489" s="65">
        <v>88.459000000000003</v>
      </c>
      <c r="G489" s="65">
        <v>95</v>
      </c>
      <c r="H489" s="65">
        <v>1008</v>
      </c>
      <c r="I489" s="65" t="s">
        <v>2064</v>
      </c>
      <c r="J489" s="64">
        <v>646472530</v>
      </c>
      <c r="K489" s="65">
        <v>88.31</v>
      </c>
      <c r="L489" s="97" t="str">
        <f t="shared" si="7"/>
        <v>95/1008</v>
      </c>
    </row>
    <row r="490" spans="1:12" ht="15.6" customHeight="1">
      <c r="A490" s="62" t="s">
        <v>2056</v>
      </c>
      <c r="B490" s="62" t="s">
        <v>2057</v>
      </c>
      <c r="C490" s="62" t="s">
        <v>1602</v>
      </c>
      <c r="D490" s="63">
        <v>44711</v>
      </c>
      <c r="E490" s="105">
        <v>1583907600</v>
      </c>
      <c r="F490" s="65">
        <v>88.484999999999999</v>
      </c>
      <c r="G490" s="65">
        <v>331</v>
      </c>
      <c r="H490" s="65">
        <v>573</v>
      </c>
      <c r="I490" s="65" t="s">
        <v>1491</v>
      </c>
      <c r="J490" s="64">
        <v>1564826860</v>
      </c>
      <c r="K490" s="65">
        <v>87.418999999999997</v>
      </c>
      <c r="L490" s="97" t="str">
        <f t="shared" si="7"/>
        <v>331/573</v>
      </c>
    </row>
    <row r="491" spans="1:12" ht="15.6" customHeight="1">
      <c r="A491" s="62" t="s">
        <v>3646</v>
      </c>
      <c r="B491" s="62" t="s">
        <v>3647</v>
      </c>
      <c r="C491" s="62" t="s">
        <v>1938</v>
      </c>
      <c r="D491" s="63">
        <v>44712</v>
      </c>
      <c r="E491" s="105">
        <v>1327965900</v>
      </c>
      <c r="F491" s="65">
        <v>86.799000000000007</v>
      </c>
      <c r="G491" s="65">
        <v>-1973</v>
      </c>
      <c r="H491" s="66"/>
      <c r="I491" s="65" t="s">
        <v>3648</v>
      </c>
      <c r="J491" s="66"/>
      <c r="K491" s="66"/>
      <c r="L491" s="97" t="str">
        <f t="shared" si="7"/>
        <v>-1973/</v>
      </c>
    </row>
    <row r="492" spans="1:12" ht="15.6" customHeight="1">
      <c r="A492" s="62" t="s">
        <v>3643</v>
      </c>
      <c r="B492" s="62" t="s">
        <v>3644</v>
      </c>
      <c r="C492" s="62" t="s">
        <v>1657</v>
      </c>
      <c r="D492" s="63">
        <v>44714</v>
      </c>
      <c r="E492" s="105">
        <v>588023300</v>
      </c>
      <c r="F492" s="65">
        <v>89.135000000000005</v>
      </c>
      <c r="G492" s="65">
        <v>277</v>
      </c>
      <c r="H492" s="65">
        <v>617</v>
      </c>
      <c r="I492" s="65" t="s">
        <v>3645</v>
      </c>
      <c r="J492" s="64">
        <v>583067200</v>
      </c>
      <c r="K492" s="65">
        <v>88.384</v>
      </c>
      <c r="L492" s="97" t="str">
        <f t="shared" si="7"/>
        <v>277/617</v>
      </c>
    </row>
    <row r="493" spans="1:12" ht="15.6" customHeight="1">
      <c r="A493" s="62" t="s">
        <v>2054</v>
      </c>
      <c r="B493" s="62" t="s">
        <v>2055</v>
      </c>
      <c r="C493" s="62" t="s">
        <v>1247</v>
      </c>
      <c r="D493" s="63">
        <v>44720</v>
      </c>
      <c r="E493" s="105">
        <v>491569400</v>
      </c>
      <c r="F493" s="65">
        <v>87.912000000000006</v>
      </c>
      <c r="G493" s="65">
        <v>-156</v>
      </c>
      <c r="H493" s="65">
        <v>689</v>
      </c>
      <c r="I493" s="65" t="s">
        <v>1964</v>
      </c>
      <c r="J493" s="64">
        <v>493497200</v>
      </c>
      <c r="K493" s="65">
        <v>88.257000000000005</v>
      </c>
      <c r="L493" s="97" t="str">
        <f t="shared" si="7"/>
        <v>-156/689</v>
      </c>
    </row>
    <row r="494" spans="1:12" ht="15.6" customHeight="1">
      <c r="A494" s="62" t="s">
        <v>3640</v>
      </c>
      <c r="B494" s="62" t="s">
        <v>3641</v>
      </c>
      <c r="C494" s="62" t="s">
        <v>3164</v>
      </c>
      <c r="D494" s="63">
        <v>44720</v>
      </c>
      <c r="E494" s="105">
        <v>581389800</v>
      </c>
      <c r="F494" s="65">
        <v>87.995999999999995</v>
      </c>
      <c r="G494" s="65">
        <v>-172</v>
      </c>
      <c r="H494" s="65">
        <v>597</v>
      </c>
      <c r="I494" s="65" t="s">
        <v>3642</v>
      </c>
      <c r="J494" s="64">
        <v>584005000</v>
      </c>
      <c r="K494" s="65">
        <v>88.391999999999996</v>
      </c>
      <c r="L494" s="97" t="str">
        <f t="shared" si="7"/>
        <v>-172/597</v>
      </c>
    </row>
    <row r="495" spans="1:12" ht="15.6" customHeight="1">
      <c r="A495" s="62" t="s">
        <v>2051</v>
      </c>
      <c r="B495" s="62" t="s">
        <v>2052</v>
      </c>
      <c r="C495" s="62" t="s">
        <v>2053</v>
      </c>
      <c r="D495" s="63">
        <v>44720</v>
      </c>
      <c r="E495" s="105">
        <v>1021863900</v>
      </c>
      <c r="F495" s="65">
        <v>90.831000000000003</v>
      </c>
      <c r="G495" s="65">
        <v>101</v>
      </c>
      <c r="H495" s="65">
        <v>589</v>
      </c>
      <c r="I495" s="65" t="s">
        <v>1627</v>
      </c>
      <c r="J495" s="64">
        <v>1018822000</v>
      </c>
      <c r="K495" s="65">
        <v>90.56</v>
      </c>
      <c r="L495" s="97" t="str">
        <f t="shared" si="7"/>
        <v>101/589</v>
      </c>
    </row>
    <row r="496" spans="1:12" ht="15.6" customHeight="1">
      <c r="A496" s="62" t="s">
        <v>2045</v>
      </c>
      <c r="B496" s="62" t="s">
        <v>2046</v>
      </c>
      <c r="C496" s="62" t="s">
        <v>2047</v>
      </c>
      <c r="D496" s="63">
        <v>44721</v>
      </c>
      <c r="E496" s="105">
        <v>993551200</v>
      </c>
      <c r="F496" s="65">
        <v>88.221000000000004</v>
      </c>
      <c r="G496" s="65">
        <v>278</v>
      </c>
      <c r="H496" s="65">
        <v>593</v>
      </c>
      <c r="I496" s="65" t="s">
        <v>1642</v>
      </c>
      <c r="J496" s="64">
        <v>984995900</v>
      </c>
      <c r="K496" s="65">
        <v>87.460999999999999</v>
      </c>
      <c r="L496" s="97" t="str">
        <f t="shared" si="7"/>
        <v>278/593</v>
      </c>
    </row>
    <row r="497" spans="1:12" ht="15.6" customHeight="1">
      <c r="A497" s="62" t="s">
        <v>2048</v>
      </c>
      <c r="B497" s="62" t="s">
        <v>2049</v>
      </c>
      <c r="C497" s="62" t="s">
        <v>1298</v>
      </c>
      <c r="D497" s="63">
        <v>44721</v>
      </c>
      <c r="E497" s="105">
        <v>487617300</v>
      </c>
      <c r="F497" s="65">
        <v>87.209000000000003</v>
      </c>
      <c r="G497" s="65">
        <v>-727</v>
      </c>
      <c r="H497" s="65">
        <v>1121</v>
      </c>
      <c r="I497" s="65" t="s">
        <v>2050</v>
      </c>
      <c r="J497" s="64">
        <v>494776900</v>
      </c>
      <c r="K497" s="65">
        <v>88.49</v>
      </c>
      <c r="L497" s="97" t="str">
        <f t="shared" si="7"/>
        <v>-727/1121</v>
      </c>
    </row>
    <row r="498" spans="1:12" ht="15.6" customHeight="1">
      <c r="A498" s="62" t="s">
        <v>3636</v>
      </c>
      <c r="B498" s="62" t="s">
        <v>3637</v>
      </c>
      <c r="C498" s="62" t="s">
        <v>3638</v>
      </c>
      <c r="D498" s="63">
        <v>44721</v>
      </c>
      <c r="E498" s="105">
        <v>1715578500</v>
      </c>
      <c r="F498" s="65">
        <v>89.212999999999994</v>
      </c>
      <c r="G498" s="65">
        <v>937</v>
      </c>
      <c r="H498" s="65">
        <v>2221</v>
      </c>
      <c r="I498" s="65" t="s">
        <v>3639</v>
      </c>
      <c r="J498" s="64">
        <v>1704233200</v>
      </c>
      <c r="K498" s="65">
        <v>88.623000000000005</v>
      </c>
      <c r="L498" s="97" t="str">
        <f t="shared" si="7"/>
        <v>937/2221</v>
      </c>
    </row>
    <row r="499" spans="1:12" ht="15.6" customHeight="1">
      <c r="A499" s="62" t="s">
        <v>3633</v>
      </c>
      <c r="B499" s="62" t="s">
        <v>3634</v>
      </c>
      <c r="C499" s="62" t="s">
        <v>1917</v>
      </c>
      <c r="D499" s="63">
        <v>44722</v>
      </c>
      <c r="E499" s="105">
        <v>730484100</v>
      </c>
      <c r="F499" s="65">
        <v>88.364000000000004</v>
      </c>
      <c r="G499" s="65">
        <v>-6</v>
      </c>
      <c r="H499" s="65">
        <v>1000</v>
      </c>
      <c r="I499" s="65" t="s">
        <v>3635</v>
      </c>
      <c r="J499" s="64">
        <v>730774600</v>
      </c>
      <c r="K499" s="65">
        <v>88.399000000000001</v>
      </c>
      <c r="L499" s="97" t="str">
        <f t="shared" si="7"/>
        <v>-6/1000</v>
      </c>
    </row>
    <row r="500" spans="1:12" ht="15.6" customHeight="1">
      <c r="A500" s="62" t="s">
        <v>2043</v>
      </c>
      <c r="B500" s="62" t="s">
        <v>2044</v>
      </c>
      <c r="C500" s="62" t="s">
        <v>1815</v>
      </c>
      <c r="D500" s="63">
        <v>44722</v>
      </c>
      <c r="E500" s="105">
        <v>2335369700</v>
      </c>
      <c r="F500" s="65">
        <v>86.245999999999995</v>
      </c>
      <c r="G500" s="65">
        <v>-101</v>
      </c>
      <c r="H500" s="65">
        <v>230</v>
      </c>
      <c r="I500" s="65" t="s">
        <v>1614</v>
      </c>
      <c r="J500" s="64">
        <v>2362693000</v>
      </c>
      <c r="K500" s="65">
        <v>87.254999999999995</v>
      </c>
      <c r="L500" s="97" t="str">
        <f t="shared" si="7"/>
        <v>-101/230</v>
      </c>
    </row>
    <row r="501" spans="1:12" ht="15.6" customHeight="1">
      <c r="A501" s="62" t="s">
        <v>2040</v>
      </c>
      <c r="B501" s="62" t="s">
        <v>2041</v>
      </c>
      <c r="C501" s="62" t="s">
        <v>2042</v>
      </c>
      <c r="D501" s="63">
        <v>44725</v>
      </c>
      <c r="E501" s="105">
        <v>965200200</v>
      </c>
      <c r="F501" s="65">
        <v>87.414000000000001</v>
      </c>
      <c r="G501" s="65">
        <v>75</v>
      </c>
      <c r="H501" s="65">
        <v>1495</v>
      </c>
      <c r="I501" s="65" t="s">
        <v>1471</v>
      </c>
      <c r="J501" s="64">
        <v>964307550</v>
      </c>
      <c r="K501" s="65">
        <v>87.332999999999998</v>
      </c>
      <c r="L501" s="97" t="str">
        <f t="shared" si="7"/>
        <v>75/1495</v>
      </c>
    </row>
    <row r="502" spans="1:12" ht="15.6" customHeight="1">
      <c r="A502" s="62" t="s">
        <v>2038</v>
      </c>
      <c r="B502" s="62" t="s">
        <v>2039</v>
      </c>
      <c r="C502" s="62" t="s">
        <v>1247</v>
      </c>
      <c r="D502" s="63">
        <v>44726</v>
      </c>
      <c r="E502" s="105">
        <v>520413700</v>
      </c>
      <c r="F502" s="65">
        <v>88.001000000000005</v>
      </c>
      <c r="G502" s="65">
        <v>-65</v>
      </c>
      <c r="H502" s="65">
        <v>611</v>
      </c>
      <c r="I502" s="65" t="s">
        <v>1993</v>
      </c>
      <c r="J502" s="64">
        <v>522032000</v>
      </c>
      <c r="K502" s="65">
        <v>88.274000000000001</v>
      </c>
      <c r="L502" s="97" t="str">
        <f t="shared" si="7"/>
        <v>-65/611</v>
      </c>
    </row>
    <row r="503" spans="1:12" ht="15.6" customHeight="1">
      <c r="A503" s="62" t="s">
        <v>3630</v>
      </c>
      <c r="B503" s="62" t="s">
        <v>3631</v>
      </c>
      <c r="C503" s="62" t="s">
        <v>1469</v>
      </c>
      <c r="D503" s="63">
        <v>44727</v>
      </c>
      <c r="E503" s="105">
        <v>1266619200</v>
      </c>
      <c r="F503" s="65">
        <v>87.623000000000005</v>
      </c>
      <c r="G503" s="65">
        <v>72</v>
      </c>
      <c r="H503" s="65">
        <v>610</v>
      </c>
      <c r="I503" s="65" t="s">
        <v>3632</v>
      </c>
      <c r="J503" s="64">
        <v>1262664683</v>
      </c>
      <c r="K503" s="65">
        <v>87.349000000000004</v>
      </c>
      <c r="L503" s="97" t="str">
        <f t="shared" si="7"/>
        <v>72/610</v>
      </c>
    </row>
    <row r="504" spans="1:12" ht="15.6" customHeight="1">
      <c r="A504" s="62" t="s">
        <v>3627</v>
      </c>
      <c r="B504" s="62" t="s">
        <v>3628</v>
      </c>
      <c r="C504" s="62" t="s">
        <v>1247</v>
      </c>
      <c r="D504" s="63">
        <v>44728</v>
      </c>
      <c r="E504" s="105">
        <v>594304100</v>
      </c>
      <c r="F504" s="65">
        <v>89.712999999999994</v>
      </c>
      <c r="G504" s="65">
        <v>748</v>
      </c>
      <c r="H504" s="65">
        <v>1068</v>
      </c>
      <c r="I504" s="65" t="s">
        <v>3629</v>
      </c>
      <c r="J504" s="64">
        <v>585509000</v>
      </c>
      <c r="K504" s="65">
        <v>88.385000000000005</v>
      </c>
      <c r="L504" s="97" t="str">
        <f t="shared" si="7"/>
        <v>748/1068</v>
      </c>
    </row>
    <row r="505" spans="1:12" ht="15.6" customHeight="1">
      <c r="A505" s="62" t="s">
        <v>2035</v>
      </c>
      <c r="B505" s="62" t="s">
        <v>2036</v>
      </c>
      <c r="C505" s="62" t="s">
        <v>1615</v>
      </c>
      <c r="D505" s="63">
        <v>44728</v>
      </c>
      <c r="E505" s="105">
        <v>616997600</v>
      </c>
      <c r="F505" s="65">
        <v>88.578999999999994</v>
      </c>
      <c r="G505" s="65">
        <v>117</v>
      </c>
      <c r="H505" s="65">
        <v>1068</v>
      </c>
      <c r="I505" s="65" t="s">
        <v>2037</v>
      </c>
      <c r="J505" s="64">
        <v>615613000</v>
      </c>
      <c r="K505" s="65">
        <v>88.381</v>
      </c>
      <c r="L505" s="97" t="str">
        <f t="shared" si="7"/>
        <v>117/1068</v>
      </c>
    </row>
    <row r="506" spans="1:12" ht="15.6" customHeight="1">
      <c r="A506" s="62" t="s">
        <v>3624</v>
      </c>
      <c r="B506" s="62" t="s">
        <v>3625</v>
      </c>
      <c r="C506" s="62" t="s">
        <v>1247</v>
      </c>
      <c r="D506" s="63">
        <v>44732</v>
      </c>
      <c r="E506" s="105">
        <v>491214800</v>
      </c>
      <c r="F506" s="65">
        <v>87.896000000000001</v>
      </c>
      <c r="G506" s="65">
        <v>-214</v>
      </c>
      <c r="H506" s="65">
        <v>1048</v>
      </c>
      <c r="I506" s="65" t="s">
        <v>3626</v>
      </c>
      <c r="J506" s="64">
        <v>493031900</v>
      </c>
      <c r="K506" s="65">
        <v>88.221000000000004</v>
      </c>
      <c r="L506" s="97" t="str">
        <f t="shared" si="7"/>
        <v>-214/1048</v>
      </c>
    </row>
    <row r="507" spans="1:12" ht="15.6" customHeight="1">
      <c r="A507" s="62" t="s">
        <v>2029</v>
      </c>
      <c r="B507" s="62" t="s">
        <v>2030</v>
      </c>
      <c r="C507" s="62" t="s">
        <v>2031</v>
      </c>
      <c r="D507" s="63">
        <v>44733</v>
      </c>
      <c r="E507" s="105">
        <v>5230577400</v>
      </c>
      <c r="F507" s="65">
        <v>87.403999999999996</v>
      </c>
      <c r="G507" s="65">
        <v>81</v>
      </c>
      <c r="H507" s="65">
        <v>377</v>
      </c>
      <c r="I507" s="65" t="s">
        <v>2032</v>
      </c>
      <c r="J507" s="64">
        <v>5197315000</v>
      </c>
      <c r="K507" s="65">
        <v>86.847999999999999</v>
      </c>
      <c r="L507" s="97" t="str">
        <f t="shared" si="7"/>
        <v>81/377</v>
      </c>
    </row>
    <row r="508" spans="1:12" ht="15.6" customHeight="1">
      <c r="A508" s="62" t="s">
        <v>2033</v>
      </c>
      <c r="B508" s="62" t="s">
        <v>2034</v>
      </c>
      <c r="C508" s="62" t="s">
        <v>1247</v>
      </c>
      <c r="D508" s="63">
        <v>44733</v>
      </c>
      <c r="E508" s="105">
        <v>658890700</v>
      </c>
      <c r="F508" s="65">
        <v>90.022999999999996</v>
      </c>
      <c r="G508" s="65">
        <v>805</v>
      </c>
      <c r="H508" s="65">
        <v>1077</v>
      </c>
      <c r="I508" s="65" t="s">
        <v>1603</v>
      </c>
      <c r="J508" s="64">
        <v>647603500</v>
      </c>
      <c r="K508" s="65">
        <v>88.48</v>
      </c>
      <c r="L508" s="97" t="str">
        <f t="shared" si="7"/>
        <v>805/1077</v>
      </c>
    </row>
    <row r="509" spans="1:12" ht="15.6" customHeight="1">
      <c r="A509" s="62" t="s">
        <v>3620</v>
      </c>
      <c r="B509" s="62" t="s">
        <v>3621</v>
      </c>
      <c r="C509" s="62" t="s">
        <v>3622</v>
      </c>
      <c r="D509" s="63">
        <v>44734</v>
      </c>
      <c r="E509" s="105">
        <v>1274978000</v>
      </c>
      <c r="F509" s="65">
        <v>87.100999999999999</v>
      </c>
      <c r="G509" s="65">
        <v>-893</v>
      </c>
      <c r="H509" s="66"/>
      <c r="I509" s="65" t="s">
        <v>3623</v>
      </c>
      <c r="J509" s="66"/>
      <c r="K509" s="66"/>
      <c r="L509" s="97" t="str">
        <f t="shared" si="7"/>
        <v>-893/</v>
      </c>
    </row>
    <row r="510" spans="1:12" ht="15.6" customHeight="1">
      <c r="A510" s="62" t="s">
        <v>2025</v>
      </c>
      <c r="B510" s="62" t="s">
        <v>2026</v>
      </c>
      <c r="C510" s="62" t="s">
        <v>2027</v>
      </c>
      <c r="D510" s="63">
        <v>44735</v>
      </c>
      <c r="E510" s="105">
        <v>756244600</v>
      </c>
      <c r="F510" s="65">
        <v>88.454999999999998</v>
      </c>
      <c r="G510" s="65">
        <v>94</v>
      </c>
      <c r="H510" s="66"/>
      <c r="I510" s="65" t="s">
        <v>2028</v>
      </c>
      <c r="J510" s="66"/>
      <c r="K510" s="66"/>
      <c r="L510" s="97" t="str">
        <f t="shared" si="7"/>
        <v>94/</v>
      </c>
    </row>
    <row r="511" spans="1:12" ht="15.6" customHeight="1">
      <c r="A511" s="62" t="s">
        <v>2023</v>
      </c>
      <c r="B511" s="62" t="s">
        <v>2024</v>
      </c>
      <c r="C511" s="62" t="s">
        <v>1298</v>
      </c>
      <c r="D511" s="63">
        <v>44739</v>
      </c>
      <c r="E511" s="105">
        <v>718726700</v>
      </c>
      <c r="F511" s="65">
        <v>89.834000000000003</v>
      </c>
      <c r="G511" s="65">
        <v>756</v>
      </c>
      <c r="H511" s="65">
        <v>1056</v>
      </c>
      <c r="I511" s="65" t="s">
        <v>1457</v>
      </c>
      <c r="J511" s="64">
        <v>707400000</v>
      </c>
      <c r="K511" s="65">
        <v>88.418000000000006</v>
      </c>
      <c r="L511" s="97" t="str">
        <f t="shared" si="7"/>
        <v>756/1056</v>
      </c>
    </row>
    <row r="512" spans="1:12" ht="15.6" customHeight="1">
      <c r="A512" s="62" t="s">
        <v>3614</v>
      </c>
      <c r="B512" s="62" t="s">
        <v>3615</v>
      </c>
      <c r="C512" s="62" t="s">
        <v>1460</v>
      </c>
      <c r="D512" s="63">
        <v>44740</v>
      </c>
      <c r="E512" s="105">
        <v>647498600</v>
      </c>
      <c r="F512" s="65">
        <v>89.938999999999993</v>
      </c>
      <c r="G512" s="65">
        <v>81</v>
      </c>
      <c r="H512" s="65">
        <v>117</v>
      </c>
      <c r="I512" s="65" t="s">
        <v>3616</v>
      </c>
      <c r="J512" s="64">
        <v>636103812</v>
      </c>
      <c r="K512" s="65">
        <v>88.355999999999995</v>
      </c>
      <c r="L512" s="97" t="str">
        <f t="shared" si="7"/>
        <v>81/117</v>
      </c>
    </row>
    <row r="513" spans="1:12" ht="15.6" customHeight="1">
      <c r="A513" s="62" t="s">
        <v>2020</v>
      </c>
      <c r="B513" s="62" t="s">
        <v>2021</v>
      </c>
      <c r="C513" s="62" t="s">
        <v>2022</v>
      </c>
      <c r="D513" s="63">
        <v>44740</v>
      </c>
      <c r="E513" s="105">
        <v>863205800</v>
      </c>
      <c r="F513" s="65">
        <v>88.191999999999993</v>
      </c>
      <c r="G513" s="65">
        <v>-168</v>
      </c>
      <c r="H513" s="65">
        <v>3471</v>
      </c>
      <c r="I513" s="65" t="s">
        <v>1456</v>
      </c>
      <c r="L513" s="97" t="str">
        <f t="shared" si="7"/>
        <v>-168/3471</v>
      </c>
    </row>
    <row r="514" spans="1:12" ht="15.6" customHeight="1">
      <c r="A514" s="62" t="s">
        <v>3617</v>
      </c>
      <c r="B514" s="62" t="s">
        <v>3618</v>
      </c>
      <c r="C514" s="62" t="s">
        <v>1240</v>
      </c>
      <c r="D514" s="63">
        <v>44740</v>
      </c>
      <c r="E514" s="105">
        <v>754748900</v>
      </c>
      <c r="F514" s="65">
        <v>86.935000000000002</v>
      </c>
      <c r="G514" s="65">
        <v>-653</v>
      </c>
      <c r="H514" s="65">
        <v>1006</v>
      </c>
      <c r="I514" s="65" t="s">
        <v>3619</v>
      </c>
      <c r="J514" s="64">
        <v>766987311</v>
      </c>
      <c r="K514" s="65">
        <v>88.344999999999999</v>
      </c>
      <c r="L514" s="97" t="str">
        <f t="shared" ref="L514:L577" si="8">_xlfn.CONCAT(G514,"/",H514)</f>
        <v>-653/1006</v>
      </c>
    </row>
    <row r="515" spans="1:12" ht="15.6" customHeight="1">
      <c r="A515" s="62" t="s">
        <v>3611</v>
      </c>
      <c r="B515" s="62" t="s">
        <v>3612</v>
      </c>
      <c r="C515" s="62" t="s">
        <v>1613</v>
      </c>
      <c r="D515" s="63">
        <v>44741</v>
      </c>
      <c r="E515" s="105">
        <v>1520780400</v>
      </c>
      <c r="F515" s="65">
        <v>87.003</v>
      </c>
      <c r="G515" s="65">
        <v>-157</v>
      </c>
      <c r="H515" s="65">
        <v>1153</v>
      </c>
      <c r="I515" s="65" t="s">
        <v>3613</v>
      </c>
      <c r="J515" s="64">
        <v>1528463900</v>
      </c>
      <c r="K515" s="65">
        <v>87.442999999999998</v>
      </c>
      <c r="L515" s="97" t="str">
        <f t="shared" si="8"/>
        <v>-157/1153</v>
      </c>
    </row>
    <row r="516" spans="1:12" ht="15.6" customHeight="1">
      <c r="A516" s="62" t="s">
        <v>2017</v>
      </c>
      <c r="B516" s="62" t="s">
        <v>2018</v>
      </c>
      <c r="C516" s="62" t="s">
        <v>1247</v>
      </c>
      <c r="D516" s="63">
        <v>44741</v>
      </c>
      <c r="E516" s="105">
        <v>751718600</v>
      </c>
      <c r="F516" s="65">
        <v>88.106999999999999</v>
      </c>
      <c r="G516" s="65">
        <v>-33</v>
      </c>
      <c r="H516" s="65">
        <v>662</v>
      </c>
      <c r="I516" s="65" t="s">
        <v>2019</v>
      </c>
      <c r="J516" s="64">
        <v>752958000</v>
      </c>
      <c r="K516" s="65">
        <v>88.251999999999995</v>
      </c>
      <c r="L516" s="97" t="str">
        <f t="shared" si="8"/>
        <v>-33/662</v>
      </c>
    </row>
    <row r="517" spans="1:12" ht="15.6" customHeight="1">
      <c r="A517" s="62" t="s">
        <v>2015</v>
      </c>
      <c r="B517" s="62" t="s">
        <v>2016</v>
      </c>
      <c r="C517" s="62" t="s">
        <v>1247</v>
      </c>
      <c r="D517" s="63">
        <v>44742</v>
      </c>
      <c r="E517" s="105">
        <v>1221807100</v>
      </c>
      <c r="F517" s="65">
        <v>86.614000000000004</v>
      </c>
      <c r="G517" s="65">
        <v>-125</v>
      </c>
      <c r="H517" s="65">
        <v>622</v>
      </c>
      <c r="I517" s="65" t="s">
        <v>2004</v>
      </c>
      <c r="J517" s="64">
        <v>1230060500</v>
      </c>
      <c r="K517" s="65">
        <v>87.198999999999998</v>
      </c>
      <c r="L517" s="97" t="str">
        <f t="shared" si="8"/>
        <v>-125/622</v>
      </c>
    </row>
    <row r="518" spans="1:12" ht="15.6" customHeight="1">
      <c r="A518" s="62" t="s">
        <v>2013</v>
      </c>
      <c r="B518" s="62" t="s">
        <v>2014</v>
      </c>
      <c r="C518" s="62" t="s">
        <v>1641</v>
      </c>
      <c r="D518" s="63">
        <v>44742</v>
      </c>
      <c r="E518" s="105">
        <v>2910351300</v>
      </c>
      <c r="F518" s="65">
        <v>87.725999999999999</v>
      </c>
      <c r="G518" s="65">
        <v>53</v>
      </c>
      <c r="H518" s="65">
        <v>316</v>
      </c>
      <c r="I518" s="65" t="s">
        <v>1408</v>
      </c>
      <c r="J518" s="64">
        <v>2899886750</v>
      </c>
      <c r="K518" s="65">
        <v>87.411000000000001</v>
      </c>
      <c r="L518" s="97" t="str">
        <f t="shared" si="8"/>
        <v>53/316</v>
      </c>
    </row>
    <row r="519" spans="1:12" ht="15.6" customHeight="1">
      <c r="A519" s="62" t="s">
        <v>3608</v>
      </c>
      <c r="B519" s="62" t="s">
        <v>3609</v>
      </c>
      <c r="C519" s="62" t="s">
        <v>1624</v>
      </c>
      <c r="D519" s="63">
        <v>44743</v>
      </c>
      <c r="E519" s="105">
        <v>797818500</v>
      </c>
      <c r="F519" s="65">
        <v>87.941000000000003</v>
      </c>
      <c r="G519" s="65">
        <v>-105</v>
      </c>
      <c r="H519" s="65">
        <v>486</v>
      </c>
      <c r="I519" s="65" t="s">
        <v>3610</v>
      </c>
      <c r="J519" s="64">
        <v>802145925</v>
      </c>
      <c r="K519" s="65">
        <v>88.418000000000006</v>
      </c>
      <c r="L519" s="97" t="str">
        <f t="shared" si="8"/>
        <v>-105/486</v>
      </c>
    </row>
    <row r="520" spans="1:12" ht="15.6" customHeight="1">
      <c r="A520" s="62" t="s">
        <v>3598</v>
      </c>
      <c r="B520" s="62" t="s">
        <v>3599</v>
      </c>
      <c r="C520" s="62" t="s">
        <v>1581</v>
      </c>
      <c r="D520" s="63">
        <v>44746</v>
      </c>
      <c r="E520" s="105">
        <v>648245000</v>
      </c>
      <c r="F520" s="65">
        <v>88.468000000000004</v>
      </c>
      <c r="G520" s="65">
        <v>120</v>
      </c>
      <c r="H520" s="65">
        <v>1680</v>
      </c>
      <c r="I520" s="65" t="s">
        <v>3600</v>
      </c>
      <c r="J520" s="64">
        <v>647289900</v>
      </c>
      <c r="K520" s="65">
        <v>88.337999999999994</v>
      </c>
      <c r="L520" s="97" t="str">
        <f t="shared" si="8"/>
        <v>120/1680</v>
      </c>
    </row>
    <row r="521" spans="1:12" ht="15.6" customHeight="1">
      <c r="A521" s="62" t="s">
        <v>3604</v>
      </c>
      <c r="B521" s="62" t="s">
        <v>3605</v>
      </c>
      <c r="C521" s="62" t="s">
        <v>3606</v>
      </c>
      <c r="D521" s="63">
        <v>44746</v>
      </c>
      <c r="E521" s="105">
        <v>774885300</v>
      </c>
      <c r="F521" s="65">
        <v>87.956999999999994</v>
      </c>
      <c r="G521" s="65">
        <v>-32</v>
      </c>
      <c r="H521" s="65">
        <v>1008</v>
      </c>
      <c r="I521" s="65" t="s">
        <v>3607</v>
      </c>
      <c r="J521" s="64">
        <v>775327000</v>
      </c>
      <c r="K521" s="65">
        <v>88.007000000000005</v>
      </c>
      <c r="L521" s="97" t="str">
        <f t="shared" si="8"/>
        <v>-32/1008</v>
      </c>
    </row>
    <row r="522" spans="1:12" ht="15.6" customHeight="1">
      <c r="A522" s="62" t="s">
        <v>3595</v>
      </c>
      <c r="B522" s="62" t="s">
        <v>3596</v>
      </c>
      <c r="C522" s="62" t="s">
        <v>3119</v>
      </c>
      <c r="D522" s="63">
        <v>44746</v>
      </c>
      <c r="E522" s="105">
        <v>1106985200</v>
      </c>
      <c r="F522" s="65">
        <v>85.731999999999999</v>
      </c>
      <c r="G522" s="65">
        <v>-486</v>
      </c>
      <c r="H522" s="65">
        <v>634</v>
      </c>
      <c r="I522" s="65" t="s">
        <v>3597</v>
      </c>
      <c r="J522" s="64">
        <v>1129124000</v>
      </c>
      <c r="K522" s="65">
        <v>87.445999999999998</v>
      </c>
      <c r="L522" s="97" t="str">
        <f t="shared" si="8"/>
        <v>-486/634</v>
      </c>
    </row>
    <row r="523" spans="1:12" ht="15.6" customHeight="1">
      <c r="A523" s="62" t="s">
        <v>2009</v>
      </c>
      <c r="B523" s="62" t="s">
        <v>2010</v>
      </c>
      <c r="C523" s="62" t="s">
        <v>1237</v>
      </c>
      <c r="D523" s="63">
        <v>44746</v>
      </c>
      <c r="E523" s="105">
        <v>1480421100</v>
      </c>
      <c r="F523" s="65">
        <v>87.686000000000007</v>
      </c>
      <c r="G523" s="65">
        <v>191</v>
      </c>
      <c r="H523" s="65">
        <v>628</v>
      </c>
      <c r="I523" s="65" t="s">
        <v>2001</v>
      </c>
      <c r="J523" s="64">
        <v>1471587100</v>
      </c>
      <c r="K523" s="65">
        <v>87.162999999999997</v>
      </c>
      <c r="L523" s="97" t="str">
        <f t="shared" si="8"/>
        <v>191/628</v>
      </c>
    </row>
    <row r="524" spans="1:12" ht="15.6" customHeight="1">
      <c r="A524" s="62" t="s">
        <v>2011</v>
      </c>
      <c r="B524" s="62" t="s">
        <v>2012</v>
      </c>
      <c r="C524" s="62" t="s">
        <v>1224</v>
      </c>
      <c r="D524" s="63">
        <v>44746</v>
      </c>
      <c r="E524" s="105">
        <v>619941800</v>
      </c>
      <c r="F524" s="65">
        <v>87.599000000000004</v>
      </c>
      <c r="G524" s="65">
        <v>-259</v>
      </c>
      <c r="H524" s="65">
        <v>656</v>
      </c>
      <c r="I524" s="65" t="s">
        <v>1990</v>
      </c>
      <c r="J524" s="64">
        <v>625126950</v>
      </c>
      <c r="K524" s="65">
        <v>88.331999999999994</v>
      </c>
      <c r="L524" s="97" t="str">
        <f t="shared" si="8"/>
        <v>-259/656</v>
      </c>
    </row>
    <row r="525" spans="1:12" ht="15.6" customHeight="1">
      <c r="A525" s="62" t="s">
        <v>3601</v>
      </c>
      <c r="B525" s="62" t="s">
        <v>3602</v>
      </c>
      <c r="C525" s="62" t="s">
        <v>1224</v>
      </c>
      <c r="D525" s="63">
        <v>44746</v>
      </c>
      <c r="E525" s="105">
        <v>1159724500</v>
      </c>
      <c r="F525" s="65">
        <v>85.88</v>
      </c>
      <c r="G525" s="65">
        <v>-462</v>
      </c>
      <c r="H525" s="65">
        <v>615</v>
      </c>
      <c r="I525" s="65" t="s">
        <v>3603</v>
      </c>
      <c r="J525" s="64">
        <v>1180172000</v>
      </c>
      <c r="K525" s="65">
        <v>87.394000000000005</v>
      </c>
      <c r="L525" s="97" t="str">
        <f t="shared" si="8"/>
        <v>-462/615</v>
      </c>
    </row>
    <row r="526" spans="1:12" ht="15.6" customHeight="1">
      <c r="A526" s="62" t="s">
        <v>3589</v>
      </c>
      <c r="B526" s="62" t="s">
        <v>3590</v>
      </c>
      <c r="C526" s="62" t="s">
        <v>1298</v>
      </c>
      <c r="D526" s="63">
        <v>44747</v>
      </c>
      <c r="E526" s="105">
        <v>504191700</v>
      </c>
      <c r="F526" s="65">
        <v>89.798000000000002</v>
      </c>
      <c r="G526" s="65">
        <v>549</v>
      </c>
      <c r="H526" s="65">
        <v>668</v>
      </c>
      <c r="I526" s="65" t="s">
        <v>3591</v>
      </c>
      <c r="J526" s="64">
        <v>494616968</v>
      </c>
      <c r="K526" s="65">
        <v>88.093000000000004</v>
      </c>
      <c r="L526" s="97" t="str">
        <f t="shared" si="8"/>
        <v>549/668</v>
      </c>
    </row>
    <row r="527" spans="1:12" ht="15.6" customHeight="1">
      <c r="A527" s="62" t="s">
        <v>3592</v>
      </c>
      <c r="B527" s="62" t="s">
        <v>3593</v>
      </c>
      <c r="C527" s="62" t="s">
        <v>1938</v>
      </c>
      <c r="D527" s="63">
        <v>44747</v>
      </c>
      <c r="E527" s="105">
        <v>2181547800</v>
      </c>
      <c r="F527" s="65">
        <v>89.441999999999993</v>
      </c>
      <c r="G527" s="65">
        <v>-1961</v>
      </c>
      <c r="H527" s="66"/>
      <c r="I527" s="65" t="s">
        <v>3594</v>
      </c>
      <c r="J527" s="66"/>
      <c r="K527" s="66"/>
      <c r="L527" s="97" t="str">
        <f t="shared" si="8"/>
        <v>-1961/</v>
      </c>
    </row>
    <row r="528" spans="1:12" ht="15.6" customHeight="1">
      <c r="A528" s="62" t="s">
        <v>2007</v>
      </c>
      <c r="B528" s="62" t="s">
        <v>2008</v>
      </c>
      <c r="C528" s="62" t="s">
        <v>1247</v>
      </c>
      <c r="D528" s="63">
        <v>44748</v>
      </c>
      <c r="E528" s="105">
        <v>610414200</v>
      </c>
      <c r="F528" s="65">
        <v>87.497</v>
      </c>
      <c r="G528" s="65">
        <v>-99</v>
      </c>
      <c r="H528" s="65">
        <v>643</v>
      </c>
      <c r="I528" s="65" t="s">
        <v>1559</v>
      </c>
      <c r="J528" s="64">
        <v>616694900</v>
      </c>
      <c r="K528" s="65">
        <v>88.397000000000006</v>
      </c>
      <c r="L528" s="97" t="str">
        <f t="shared" si="8"/>
        <v>-99/643</v>
      </c>
    </row>
    <row r="529" spans="1:12" ht="15.6" customHeight="1">
      <c r="A529" s="62" t="s">
        <v>2005</v>
      </c>
      <c r="B529" s="62" t="s">
        <v>2006</v>
      </c>
      <c r="C529" s="62" t="s">
        <v>1224</v>
      </c>
      <c r="D529" s="63">
        <v>44748</v>
      </c>
      <c r="E529" s="105">
        <v>615006000</v>
      </c>
      <c r="F529" s="65">
        <v>89.903999999999996</v>
      </c>
      <c r="G529" s="65">
        <v>475</v>
      </c>
      <c r="H529" s="65">
        <v>651</v>
      </c>
      <c r="I529" s="65" t="s">
        <v>1630</v>
      </c>
      <c r="J529" s="64">
        <v>604005906</v>
      </c>
      <c r="K529" s="65">
        <v>88.296000000000006</v>
      </c>
      <c r="L529" s="97" t="str">
        <f t="shared" si="8"/>
        <v>475/651</v>
      </c>
    </row>
    <row r="530" spans="1:12" ht="15.6" customHeight="1">
      <c r="A530" s="62" t="s">
        <v>3586</v>
      </c>
      <c r="B530" s="62" t="s">
        <v>3587</v>
      </c>
      <c r="C530" s="62" t="s">
        <v>1224</v>
      </c>
      <c r="D530" s="63">
        <v>44748</v>
      </c>
      <c r="E530" s="105">
        <v>510754900</v>
      </c>
      <c r="F530" s="65">
        <v>87.647000000000006</v>
      </c>
      <c r="G530" s="65">
        <v>-408</v>
      </c>
      <c r="H530" s="65">
        <v>1048</v>
      </c>
      <c r="I530" s="65" t="s">
        <v>3588</v>
      </c>
      <c r="J530" s="64">
        <v>514486910</v>
      </c>
      <c r="K530" s="65">
        <v>88.287999999999997</v>
      </c>
      <c r="L530" s="97" t="str">
        <f t="shared" si="8"/>
        <v>-408/1048</v>
      </c>
    </row>
    <row r="531" spans="1:12" ht="15.6" customHeight="1">
      <c r="A531" s="62" t="s">
        <v>2002</v>
      </c>
      <c r="B531" s="62" t="s">
        <v>2003</v>
      </c>
      <c r="C531" s="62" t="s">
        <v>1231</v>
      </c>
      <c r="D531" s="63">
        <v>44749</v>
      </c>
      <c r="E531" s="105">
        <v>678897300</v>
      </c>
      <c r="F531" s="65">
        <v>88.475999999999999</v>
      </c>
      <c r="G531" s="65">
        <v>61</v>
      </c>
      <c r="H531" s="65">
        <v>643</v>
      </c>
      <c r="I531" s="65" t="s">
        <v>2004</v>
      </c>
      <c r="J531" s="64">
        <v>677406970</v>
      </c>
      <c r="K531" s="65">
        <v>88.281999999999996</v>
      </c>
      <c r="L531" s="97" t="str">
        <f t="shared" si="8"/>
        <v>61/643</v>
      </c>
    </row>
    <row r="532" spans="1:12" ht="15.6" customHeight="1">
      <c r="A532" s="62" t="s">
        <v>3577</v>
      </c>
      <c r="B532" s="62" t="s">
        <v>3578</v>
      </c>
      <c r="C532" s="62" t="s">
        <v>1235</v>
      </c>
      <c r="D532" s="63">
        <v>44753</v>
      </c>
      <c r="E532" s="105">
        <v>886103400</v>
      </c>
      <c r="F532" s="65">
        <v>89.534999999999997</v>
      </c>
      <c r="G532" s="65">
        <v>551</v>
      </c>
      <c r="H532" s="65">
        <v>947</v>
      </c>
      <c r="I532" s="65" t="s">
        <v>3579</v>
      </c>
      <c r="J532" s="64">
        <v>875631168</v>
      </c>
      <c r="K532" s="65">
        <v>88.477000000000004</v>
      </c>
      <c r="L532" s="97" t="str">
        <f t="shared" si="8"/>
        <v>551/947</v>
      </c>
    </row>
    <row r="533" spans="1:12" ht="15.6" customHeight="1">
      <c r="A533" s="62" t="s">
        <v>1999</v>
      </c>
      <c r="B533" s="62" t="s">
        <v>2000</v>
      </c>
      <c r="C533" s="62" t="s">
        <v>1224</v>
      </c>
      <c r="D533" s="63">
        <v>44753</v>
      </c>
      <c r="E533" s="105">
        <v>734014700</v>
      </c>
      <c r="F533" s="65">
        <v>87.713999999999999</v>
      </c>
      <c r="G533" s="65">
        <v>-230</v>
      </c>
      <c r="H533" s="65">
        <v>646</v>
      </c>
      <c r="I533" s="65" t="s">
        <v>2001</v>
      </c>
      <c r="J533" s="64">
        <v>739024100</v>
      </c>
      <c r="K533" s="65">
        <v>88.313000000000002</v>
      </c>
      <c r="L533" s="97" t="str">
        <f t="shared" si="8"/>
        <v>-230/646</v>
      </c>
    </row>
    <row r="534" spans="1:12" ht="15.6" customHeight="1">
      <c r="A534" s="62" t="s">
        <v>3583</v>
      </c>
      <c r="B534" s="62" t="s">
        <v>3584</v>
      </c>
      <c r="C534" s="62" t="s">
        <v>1267</v>
      </c>
      <c r="D534" s="63">
        <v>44753</v>
      </c>
      <c r="E534" s="105">
        <v>1053903100</v>
      </c>
      <c r="F534" s="65">
        <v>86.177000000000007</v>
      </c>
      <c r="G534" s="65">
        <v>-354</v>
      </c>
      <c r="H534" s="65">
        <v>623</v>
      </c>
      <c r="I534" s="65" t="s">
        <v>3585</v>
      </c>
      <c r="J534" s="64">
        <v>1066603780</v>
      </c>
      <c r="K534" s="65">
        <v>87.215999999999994</v>
      </c>
      <c r="L534" s="97" t="str">
        <f t="shared" si="8"/>
        <v>-354/623</v>
      </c>
    </row>
    <row r="535" spans="1:12" ht="15.6" customHeight="1">
      <c r="A535" s="62" t="s">
        <v>3580</v>
      </c>
      <c r="B535" s="62" t="s">
        <v>3581</v>
      </c>
      <c r="C535" s="62" t="s">
        <v>1267</v>
      </c>
      <c r="D535" s="63">
        <v>44753</v>
      </c>
      <c r="E535" s="105">
        <v>691726700</v>
      </c>
      <c r="F535" s="65">
        <v>89.51</v>
      </c>
      <c r="G535" s="65">
        <v>273</v>
      </c>
      <c r="H535" s="65">
        <v>633</v>
      </c>
      <c r="I535" s="65" t="s">
        <v>3582</v>
      </c>
      <c r="J535" s="64">
        <v>682458000</v>
      </c>
      <c r="K535" s="65">
        <v>88.311000000000007</v>
      </c>
      <c r="L535" s="97" t="str">
        <f t="shared" si="8"/>
        <v>273/633</v>
      </c>
    </row>
    <row r="536" spans="1:12" ht="15.6" customHeight="1">
      <c r="A536" s="62" t="s">
        <v>3571</v>
      </c>
      <c r="B536" s="62" t="s">
        <v>3572</v>
      </c>
      <c r="C536" s="62" t="s">
        <v>1247</v>
      </c>
      <c r="D536" s="63">
        <v>44754</v>
      </c>
      <c r="E536" s="105">
        <v>542051900</v>
      </c>
      <c r="F536" s="65">
        <v>88.299000000000007</v>
      </c>
      <c r="G536" s="65">
        <v>-36</v>
      </c>
      <c r="H536" s="65">
        <v>1088</v>
      </c>
      <c r="I536" s="65" t="s">
        <v>3573</v>
      </c>
      <c r="J536" s="64">
        <v>542321900</v>
      </c>
      <c r="K536" s="65">
        <v>88.343000000000004</v>
      </c>
      <c r="L536" s="97" t="str">
        <f t="shared" si="8"/>
        <v>-36/1088</v>
      </c>
    </row>
    <row r="537" spans="1:12" ht="15.6" customHeight="1">
      <c r="A537" s="62" t="s">
        <v>3568</v>
      </c>
      <c r="B537" s="62" t="s">
        <v>3569</v>
      </c>
      <c r="C537" s="62" t="s">
        <v>1247</v>
      </c>
      <c r="D537" s="63">
        <v>44754</v>
      </c>
      <c r="E537" s="105">
        <v>2424280500</v>
      </c>
      <c r="F537" s="65">
        <v>86.745999999999995</v>
      </c>
      <c r="G537" s="65">
        <v>-82</v>
      </c>
      <c r="H537" s="65">
        <v>598</v>
      </c>
      <c r="I537" s="65" t="s">
        <v>3570</v>
      </c>
      <c r="J537" s="64">
        <v>2440075359</v>
      </c>
      <c r="K537" s="65">
        <v>87.311000000000007</v>
      </c>
      <c r="L537" s="97" t="str">
        <f t="shared" si="8"/>
        <v>-82/598</v>
      </c>
    </row>
    <row r="538" spans="1:12" ht="15.6" customHeight="1">
      <c r="A538" s="62" t="s">
        <v>3574</v>
      </c>
      <c r="B538" s="62" t="s">
        <v>3575</v>
      </c>
      <c r="C538" s="62" t="s">
        <v>1247</v>
      </c>
      <c r="D538" s="63">
        <v>44754</v>
      </c>
      <c r="E538" s="105">
        <v>784904900</v>
      </c>
      <c r="F538" s="65">
        <v>87.218999999999994</v>
      </c>
      <c r="G538" s="65">
        <v>-418</v>
      </c>
      <c r="H538" s="65">
        <v>658</v>
      </c>
      <c r="I538" s="65" t="s">
        <v>3576</v>
      </c>
      <c r="J538" s="64">
        <v>794720700</v>
      </c>
      <c r="K538" s="65">
        <v>88.31</v>
      </c>
      <c r="L538" s="97" t="str">
        <f t="shared" si="8"/>
        <v>-418/658</v>
      </c>
    </row>
    <row r="539" spans="1:12" ht="15.6" customHeight="1">
      <c r="A539" s="62" t="s">
        <v>1997</v>
      </c>
      <c r="B539" s="62" t="s">
        <v>1998</v>
      </c>
      <c r="C539" s="62" t="s">
        <v>1659</v>
      </c>
      <c r="D539" s="63">
        <v>44754</v>
      </c>
      <c r="E539" s="105">
        <v>559670400</v>
      </c>
      <c r="F539" s="65">
        <v>88.748999999999995</v>
      </c>
      <c r="G539" s="65">
        <v>218</v>
      </c>
      <c r="H539" s="65">
        <v>694</v>
      </c>
      <c r="I539" s="65" t="s">
        <v>1729</v>
      </c>
      <c r="J539" s="64">
        <v>556404350</v>
      </c>
      <c r="K539" s="65">
        <v>88.230999999999995</v>
      </c>
      <c r="L539" s="97" t="str">
        <f t="shared" si="8"/>
        <v>218/694</v>
      </c>
    </row>
    <row r="540" spans="1:12" ht="15.6" customHeight="1">
      <c r="A540" s="62" t="s">
        <v>3565</v>
      </c>
      <c r="B540" s="62" t="s">
        <v>3566</v>
      </c>
      <c r="C540" s="62" t="s">
        <v>1291</v>
      </c>
      <c r="D540" s="63">
        <v>44754</v>
      </c>
      <c r="E540" s="105">
        <v>836722000</v>
      </c>
      <c r="F540" s="65">
        <v>88.408000000000001</v>
      </c>
      <c r="G540" s="65">
        <v>51</v>
      </c>
      <c r="H540" s="65">
        <v>1042</v>
      </c>
      <c r="I540" s="65" t="s">
        <v>3567</v>
      </c>
      <c r="J540" s="64">
        <v>835977000</v>
      </c>
      <c r="K540" s="65">
        <v>88.328999999999994</v>
      </c>
      <c r="L540" s="97" t="str">
        <f t="shared" si="8"/>
        <v>51/1042</v>
      </c>
    </row>
    <row r="541" spans="1:12" ht="15.6" customHeight="1">
      <c r="A541" s="62" t="s">
        <v>1994</v>
      </c>
      <c r="B541" s="62" t="s">
        <v>1995</v>
      </c>
      <c r="C541" s="62" t="s">
        <v>1996</v>
      </c>
      <c r="D541" s="63">
        <v>44754</v>
      </c>
      <c r="E541" s="105">
        <v>1716473500</v>
      </c>
      <c r="F541" s="65">
        <v>86.055000000000007</v>
      </c>
      <c r="G541" s="65">
        <v>-433</v>
      </c>
      <c r="H541" s="65">
        <v>600</v>
      </c>
      <c r="I541" s="65" t="s">
        <v>1274</v>
      </c>
      <c r="J541" s="64">
        <v>1742886869</v>
      </c>
      <c r="K541" s="65">
        <v>87.379000000000005</v>
      </c>
      <c r="L541" s="97" t="str">
        <f t="shared" si="8"/>
        <v>-433/600</v>
      </c>
    </row>
    <row r="542" spans="1:12" ht="15.6" customHeight="1">
      <c r="A542" s="62" t="s">
        <v>3562</v>
      </c>
      <c r="B542" s="62" t="s">
        <v>3563</v>
      </c>
      <c r="C542" s="62" t="s">
        <v>1240</v>
      </c>
      <c r="D542" s="63">
        <v>44755</v>
      </c>
      <c r="E542" s="105">
        <v>970759500</v>
      </c>
      <c r="F542" s="65">
        <v>89.855000000000004</v>
      </c>
      <c r="G542" s="65">
        <v>474</v>
      </c>
      <c r="H542" s="65">
        <v>674</v>
      </c>
      <c r="I542" s="65" t="s">
        <v>3564</v>
      </c>
      <c r="J542" s="64">
        <v>954623000</v>
      </c>
      <c r="K542" s="65">
        <v>88.361000000000004</v>
      </c>
      <c r="L542" s="97" t="str">
        <f t="shared" si="8"/>
        <v>474/674</v>
      </c>
    </row>
    <row r="543" spans="1:12" ht="15.6" customHeight="1">
      <c r="A543" s="62" t="s">
        <v>3558</v>
      </c>
      <c r="B543" s="62" t="s">
        <v>3559</v>
      </c>
      <c r="C543" s="62" t="s">
        <v>3560</v>
      </c>
      <c r="D543" s="63">
        <v>44755</v>
      </c>
      <c r="E543" s="105">
        <v>958830700</v>
      </c>
      <c r="F543" s="65">
        <v>86.751999999999995</v>
      </c>
      <c r="G543" s="65">
        <v>-759</v>
      </c>
      <c r="H543" s="65">
        <v>1060</v>
      </c>
      <c r="I543" s="65" t="s">
        <v>3561</v>
      </c>
      <c r="J543" s="64">
        <v>976543000</v>
      </c>
      <c r="K543" s="65">
        <v>88.353999999999999</v>
      </c>
      <c r="L543" s="97" t="str">
        <f t="shared" si="8"/>
        <v>-759/1060</v>
      </c>
    </row>
    <row r="544" spans="1:12" ht="15.6" customHeight="1">
      <c r="A544" s="62" t="s">
        <v>1980</v>
      </c>
      <c r="B544" s="62" t="s">
        <v>1981</v>
      </c>
      <c r="C544" s="62" t="s">
        <v>1247</v>
      </c>
      <c r="D544" s="63">
        <v>44756</v>
      </c>
      <c r="E544" s="105">
        <v>1285218200</v>
      </c>
      <c r="F544" s="65">
        <v>86.918000000000006</v>
      </c>
      <c r="G544" s="65">
        <v>-123</v>
      </c>
      <c r="H544" s="65">
        <v>618</v>
      </c>
      <c r="I544" s="65" t="s">
        <v>1471</v>
      </c>
      <c r="J544" s="64">
        <v>1290330240</v>
      </c>
      <c r="K544" s="65">
        <v>87.263999999999996</v>
      </c>
      <c r="L544" s="97" t="str">
        <f t="shared" si="8"/>
        <v>-123/618</v>
      </c>
    </row>
    <row r="545" spans="1:12" ht="15.6" customHeight="1">
      <c r="A545" s="62" t="s">
        <v>3555</v>
      </c>
      <c r="B545" s="62" t="s">
        <v>3556</v>
      </c>
      <c r="C545" s="62" t="s">
        <v>3524</v>
      </c>
      <c r="D545" s="63">
        <v>44756</v>
      </c>
      <c r="E545" s="105">
        <v>805209600</v>
      </c>
      <c r="F545" s="65">
        <v>89.132000000000005</v>
      </c>
      <c r="G545" s="65">
        <v>461</v>
      </c>
      <c r="H545" s="65">
        <v>996</v>
      </c>
      <c r="I545" s="65" t="s">
        <v>3557</v>
      </c>
      <c r="J545" s="64">
        <v>798666000</v>
      </c>
      <c r="K545" s="65">
        <v>88.408000000000001</v>
      </c>
      <c r="L545" s="97" t="str">
        <f t="shared" si="8"/>
        <v>461/996</v>
      </c>
    </row>
    <row r="546" spans="1:12" ht="15.6" customHeight="1">
      <c r="A546" s="62" t="s">
        <v>1991</v>
      </c>
      <c r="B546" s="62" t="s">
        <v>1992</v>
      </c>
      <c r="C546" s="62" t="s">
        <v>1938</v>
      </c>
      <c r="D546" s="63">
        <v>44756</v>
      </c>
      <c r="E546" s="105">
        <v>988912400</v>
      </c>
      <c r="F546" s="65">
        <v>90.501000000000005</v>
      </c>
      <c r="G546" s="65">
        <v>63</v>
      </c>
      <c r="H546" s="66"/>
      <c r="I546" s="65" t="s">
        <v>1993</v>
      </c>
      <c r="J546" s="66"/>
      <c r="K546" s="66"/>
      <c r="L546" s="97" t="str">
        <f t="shared" si="8"/>
        <v>63/</v>
      </c>
    </row>
    <row r="547" spans="1:12" ht="15.6" customHeight="1">
      <c r="A547" s="62" t="s">
        <v>1978</v>
      </c>
      <c r="B547" s="62" t="s">
        <v>1979</v>
      </c>
      <c r="C547" s="62" t="s">
        <v>1291</v>
      </c>
      <c r="D547" s="63">
        <v>44756</v>
      </c>
      <c r="E547" s="105">
        <v>568962000</v>
      </c>
      <c r="F547" s="65">
        <v>89.22</v>
      </c>
      <c r="G547" s="65">
        <v>448</v>
      </c>
      <c r="H547" s="65">
        <v>1031</v>
      </c>
      <c r="I547" s="65" t="s">
        <v>1520</v>
      </c>
      <c r="J547" s="64">
        <v>564099900</v>
      </c>
      <c r="K547" s="65">
        <v>88.456999999999994</v>
      </c>
      <c r="L547" s="97" t="str">
        <f t="shared" si="8"/>
        <v>448/1031</v>
      </c>
    </row>
    <row r="548" spans="1:12" ht="15.6" customHeight="1">
      <c r="A548" s="62" t="s">
        <v>1982</v>
      </c>
      <c r="B548" s="62" t="s">
        <v>1983</v>
      </c>
      <c r="C548" s="62" t="s">
        <v>1267</v>
      </c>
      <c r="D548" s="63">
        <v>44756</v>
      </c>
      <c r="E548" s="105">
        <v>495477400</v>
      </c>
      <c r="F548" s="65">
        <v>88.59</v>
      </c>
      <c r="G548" s="65">
        <v>185</v>
      </c>
      <c r="H548" s="65">
        <v>1049</v>
      </c>
      <c r="I548" s="65" t="s">
        <v>1984</v>
      </c>
      <c r="J548" s="64">
        <v>493962000</v>
      </c>
      <c r="K548" s="65">
        <v>88.319000000000003</v>
      </c>
      <c r="L548" s="97" t="str">
        <f t="shared" si="8"/>
        <v>185/1049</v>
      </c>
    </row>
    <row r="549" spans="1:12" ht="15.6" customHeight="1">
      <c r="A549" s="62" t="s">
        <v>1988</v>
      </c>
      <c r="B549" s="62" t="s">
        <v>1989</v>
      </c>
      <c r="C549" s="62" t="s">
        <v>1224</v>
      </c>
      <c r="D549" s="63">
        <v>44756</v>
      </c>
      <c r="E549" s="105">
        <v>485071900</v>
      </c>
      <c r="F549" s="65">
        <v>87.965999999999994</v>
      </c>
      <c r="G549" s="65">
        <v>-116</v>
      </c>
      <c r="H549" s="65">
        <v>588</v>
      </c>
      <c r="I549" s="65" t="s">
        <v>1990</v>
      </c>
      <c r="J549" s="64">
        <v>486716800</v>
      </c>
      <c r="K549" s="65">
        <v>88.263999999999996</v>
      </c>
      <c r="L549" s="97" t="str">
        <f t="shared" si="8"/>
        <v>-116/588</v>
      </c>
    </row>
    <row r="550" spans="1:12" ht="15.6" customHeight="1">
      <c r="A550" s="62" t="s">
        <v>1985</v>
      </c>
      <c r="B550" s="62" t="s">
        <v>1986</v>
      </c>
      <c r="C550" s="62" t="s">
        <v>1240</v>
      </c>
      <c r="D550" s="63">
        <v>44756</v>
      </c>
      <c r="E550" s="105">
        <v>828510100</v>
      </c>
      <c r="F550" s="65">
        <v>89.566999999999993</v>
      </c>
      <c r="G550" s="65">
        <v>434</v>
      </c>
      <c r="H550" s="65">
        <v>660</v>
      </c>
      <c r="I550" s="65" t="s">
        <v>1987</v>
      </c>
      <c r="J550" s="64">
        <v>816326900</v>
      </c>
      <c r="K550" s="65">
        <v>88.25</v>
      </c>
      <c r="L550" s="97" t="str">
        <f t="shared" si="8"/>
        <v>434/660</v>
      </c>
    </row>
    <row r="551" spans="1:12" ht="15.6" customHeight="1">
      <c r="A551" s="62" t="s">
        <v>1973</v>
      </c>
      <c r="B551" s="62" t="s">
        <v>1974</v>
      </c>
      <c r="C551" s="62" t="s">
        <v>1571</v>
      </c>
      <c r="D551" s="63">
        <v>44760</v>
      </c>
      <c r="E551" s="105">
        <v>768779000</v>
      </c>
      <c r="F551" s="65">
        <v>88.231999999999999</v>
      </c>
      <c r="G551" s="65">
        <v>3</v>
      </c>
      <c r="H551" s="65">
        <v>532</v>
      </c>
      <c r="I551" s="65" t="s">
        <v>1658</v>
      </c>
      <c r="J551" s="64">
        <v>768755000</v>
      </c>
      <c r="K551" s="65">
        <v>88.228999999999999</v>
      </c>
      <c r="L551" s="97" t="str">
        <f t="shared" si="8"/>
        <v>3/532</v>
      </c>
    </row>
    <row r="552" spans="1:12" ht="15.6" customHeight="1">
      <c r="A552" s="62" t="s">
        <v>3552</v>
      </c>
      <c r="B552" s="62" t="s">
        <v>3553</v>
      </c>
      <c r="C552" s="62" t="s">
        <v>1247</v>
      </c>
      <c r="D552" s="63">
        <v>44760</v>
      </c>
      <c r="E552" s="105">
        <v>775928500</v>
      </c>
      <c r="F552" s="65">
        <v>88.388999999999996</v>
      </c>
      <c r="G552" s="65">
        <v>83</v>
      </c>
      <c r="H552" s="65">
        <v>1115</v>
      </c>
      <c r="I552" s="65" t="s">
        <v>3554</v>
      </c>
      <c r="J552" s="64">
        <v>774591700</v>
      </c>
      <c r="K552" s="65">
        <v>88.236999999999995</v>
      </c>
      <c r="L552" s="97" t="str">
        <f t="shared" si="8"/>
        <v>83/1115</v>
      </c>
    </row>
    <row r="553" spans="1:12" ht="15.6" customHeight="1">
      <c r="A553" s="62" t="s">
        <v>1975</v>
      </c>
      <c r="B553" s="62" t="s">
        <v>1976</v>
      </c>
      <c r="C553" s="62" t="s">
        <v>1224</v>
      </c>
      <c r="D553" s="63">
        <v>44760</v>
      </c>
      <c r="E553" s="105">
        <v>586032700</v>
      </c>
      <c r="F553" s="65">
        <v>88.350999999999999</v>
      </c>
      <c r="G553" s="65">
        <v>5</v>
      </c>
      <c r="H553" s="65">
        <v>1082</v>
      </c>
      <c r="I553" s="65" t="s">
        <v>1977</v>
      </c>
      <c r="J553" s="64">
        <v>586017000</v>
      </c>
      <c r="K553" s="65">
        <v>88.349000000000004</v>
      </c>
      <c r="L553" s="97" t="str">
        <f t="shared" si="8"/>
        <v>5/1082</v>
      </c>
    </row>
    <row r="554" spans="1:12" ht="15.6" customHeight="1">
      <c r="A554" s="62" t="s">
        <v>1970</v>
      </c>
      <c r="B554" s="62" t="s">
        <v>1971</v>
      </c>
      <c r="C554" s="62" t="s">
        <v>1504</v>
      </c>
      <c r="D554" s="63">
        <v>44761</v>
      </c>
      <c r="E554" s="105">
        <v>1233306100</v>
      </c>
      <c r="F554" s="65">
        <v>88.625</v>
      </c>
      <c r="G554" s="65">
        <v>512</v>
      </c>
      <c r="H554" s="65">
        <v>1205</v>
      </c>
      <c r="I554" s="65" t="s">
        <v>1972</v>
      </c>
      <c r="J554" s="64">
        <v>1222467100</v>
      </c>
      <c r="K554" s="65">
        <v>87.846000000000004</v>
      </c>
      <c r="L554" s="97" t="str">
        <f t="shared" si="8"/>
        <v>512/1205</v>
      </c>
    </row>
    <row r="555" spans="1:12" ht="15.6" customHeight="1">
      <c r="A555" s="62" t="s">
        <v>3543</v>
      </c>
      <c r="B555" s="62" t="s">
        <v>3544</v>
      </c>
      <c r="C555" s="62" t="s">
        <v>1237</v>
      </c>
      <c r="D555" s="63">
        <v>44761</v>
      </c>
      <c r="E555" s="105">
        <v>525685500</v>
      </c>
      <c r="F555" s="65">
        <v>87.296999999999997</v>
      </c>
      <c r="G555" s="65">
        <v>-257</v>
      </c>
      <c r="H555" s="65">
        <v>604</v>
      </c>
      <c r="I555" s="65" t="s">
        <v>3545</v>
      </c>
      <c r="J555" s="64">
        <v>531169370</v>
      </c>
      <c r="K555" s="65">
        <v>88.206999999999994</v>
      </c>
      <c r="L555" s="97" t="str">
        <f t="shared" si="8"/>
        <v>-257/604</v>
      </c>
    </row>
    <row r="556" spans="1:12" ht="15.6" customHeight="1">
      <c r="A556" s="62" t="s">
        <v>3546</v>
      </c>
      <c r="B556" s="62" t="s">
        <v>3547</v>
      </c>
      <c r="C556" s="62" t="s">
        <v>1298</v>
      </c>
      <c r="D556" s="63">
        <v>44761</v>
      </c>
      <c r="E556" s="105">
        <v>847727200</v>
      </c>
      <c r="F556" s="65">
        <v>88.685000000000002</v>
      </c>
      <c r="G556" s="65">
        <v>123</v>
      </c>
      <c r="H556" s="65">
        <v>1060</v>
      </c>
      <c r="I556" s="65" t="s">
        <v>3548</v>
      </c>
      <c r="J556" s="64">
        <v>844556000</v>
      </c>
      <c r="K556" s="65">
        <v>88.352999999999994</v>
      </c>
      <c r="L556" s="97" t="str">
        <f t="shared" si="8"/>
        <v>123/1060</v>
      </c>
    </row>
    <row r="557" spans="1:12" ht="15.6" customHeight="1">
      <c r="A557" s="62" t="s">
        <v>3549</v>
      </c>
      <c r="B557" s="62" t="s">
        <v>3550</v>
      </c>
      <c r="C557" s="62" t="s">
        <v>1298</v>
      </c>
      <c r="D557" s="63">
        <v>44761</v>
      </c>
      <c r="E557" s="105">
        <v>597790300</v>
      </c>
      <c r="F557" s="65">
        <v>89.760999999999996</v>
      </c>
      <c r="G557" s="65">
        <v>458</v>
      </c>
      <c r="H557" s="65">
        <v>638</v>
      </c>
      <c r="I557" s="65" t="s">
        <v>3551</v>
      </c>
      <c r="J557" s="64">
        <v>587950100</v>
      </c>
      <c r="K557" s="65">
        <v>88.284000000000006</v>
      </c>
      <c r="L557" s="97" t="str">
        <f t="shared" si="8"/>
        <v>458/638</v>
      </c>
    </row>
    <row r="558" spans="1:12" ht="15.6" customHeight="1">
      <c r="A558" s="62" t="s">
        <v>3536</v>
      </c>
      <c r="B558" s="62" t="s">
        <v>3537</v>
      </c>
      <c r="C558" s="62" t="s">
        <v>3538</v>
      </c>
      <c r="D558" s="63">
        <v>44763</v>
      </c>
      <c r="E558" s="105">
        <v>1151131400</v>
      </c>
      <c r="F558" s="65">
        <v>88.097999999999999</v>
      </c>
      <c r="G558" s="65">
        <v>209</v>
      </c>
      <c r="H558" s="65">
        <v>613</v>
      </c>
      <c r="I558" s="65" t="s">
        <v>3539</v>
      </c>
      <c r="J558" s="64">
        <v>1143151400</v>
      </c>
      <c r="K558" s="65">
        <v>87.486999999999995</v>
      </c>
      <c r="L558" s="97" t="str">
        <f t="shared" si="8"/>
        <v>209/613</v>
      </c>
    </row>
    <row r="559" spans="1:12" ht="15.6" customHeight="1">
      <c r="A559" s="62" t="s">
        <v>3540</v>
      </c>
      <c r="B559" s="62" t="s">
        <v>3541</v>
      </c>
      <c r="C559" s="62" t="s">
        <v>1298</v>
      </c>
      <c r="D559" s="63">
        <v>44763</v>
      </c>
      <c r="E559" s="105">
        <v>932936100</v>
      </c>
      <c r="F559" s="65">
        <v>89.263000000000005</v>
      </c>
      <c r="G559" s="65">
        <v>348</v>
      </c>
      <c r="H559" s="65">
        <v>672</v>
      </c>
      <c r="I559" s="65" t="s">
        <v>3542</v>
      </c>
      <c r="J559" s="64">
        <v>922583000</v>
      </c>
      <c r="K559" s="65">
        <v>88.272000000000006</v>
      </c>
      <c r="L559" s="97" t="str">
        <f t="shared" si="8"/>
        <v>348/672</v>
      </c>
    </row>
    <row r="560" spans="1:12" ht="15.6" customHeight="1">
      <c r="A560" s="62" t="s">
        <v>3533</v>
      </c>
      <c r="B560" s="62" t="s">
        <v>3534</v>
      </c>
      <c r="C560" s="62" t="s">
        <v>1969</v>
      </c>
      <c r="D560" s="63">
        <v>44763</v>
      </c>
      <c r="E560" s="105">
        <v>616069200</v>
      </c>
      <c r="F560" s="65">
        <v>88.171000000000006</v>
      </c>
      <c r="G560" s="65">
        <v>119</v>
      </c>
      <c r="H560" s="65">
        <v>711</v>
      </c>
      <c r="I560" s="65" t="s">
        <v>3535</v>
      </c>
      <c r="J560" s="64">
        <v>614779800</v>
      </c>
      <c r="K560" s="65">
        <v>87.986000000000004</v>
      </c>
      <c r="L560" s="97" t="str">
        <f t="shared" si="8"/>
        <v>119/711</v>
      </c>
    </row>
    <row r="561" spans="1:12" ht="15.6" customHeight="1">
      <c r="A561" s="62" t="s">
        <v>1967</v>
      </c>
      <c r="B561" s="62" t="s">
        <v>1968</v>
      </c>
      <c r="C561" s="62" t="s">
        <v>1969</v>
      </c>
      <c r="D561" s="63">
        <v>44764</v>
      </c>
      <c r="E561" s="105">
        <v>2158381000</v>
      </c>
      <c r="F561" s="65">
        <v>88.225999999999999</v>
      </c>
      <c r="G561" s="65">
        <v>357</v>
      </c>
      <c r="H561" s="65">
        <v>566</v>
      </c>
      <c r="I561" s="65" t="s">
        <v>1332</v>
      </c>
      <c r="J561" s="64">
        <v>2136751000</v>
      </c>
      <c r="K561" s="65">
        <v>87.341999999999999</v>
      </c>
      <c r="L561" s="97" t="str">
        <f t="shared" si="8"/>
        <v>357/566</v>
      </c>
    </row>
    <row r="562" spans="1:12" ht="15.6" customHeight="1">
      <c r="A562" s="62" t="s">
        <v>1965</v>
      </c>
      <c r="B562" s="62" t="s">
        <v>1966</v>
      </c>
      <c r="C562" s="62" t="s">
        <v>1474</v>
      </c>
      <c r="D562" s="63">
        <v>44764</v>
      </c>
      <c r="E562" s="105">
        <v>560352700</v>
      </c>
      <c r="F562" s="65">
        <v>88.35</v>
      </c>
      <c r="G562" s="65">
        <v>36</v>
      </c>
      <c r="H562" s="65">
        <v>641</v>
      </c>
      <c r="I562" s="65" t="s">
        <v>1520</v>
      </c>
      <c r="J562" s="64">
        <v>559752700</v>
      </c>
      <c r="K562" s="65">
        <v>88.254999999999995</v>
      </c>
      <c r="L562" s="97" t="str">
        <f t="shared" si="8"/>
        <v>36/641</v>
      </c>
    </row>
    <row r="563" spans="1:12" ht="15.6" customHeight="1">
      <c r="A563" s="62" t="s">
        <v>1961</v>
      </c>
      <c r="B563" s="62" t="s">
        <v>1962</v>
      </c>
      <c r="C563" s="62" t="s">
        <v>1963</v>
      </c>
      <c r="D563" s="63">
        <v>44767</v>
      </c>
      <c r="E563" s="105">
        <v>620118800</v>
      </c>
      <c r="F563" s="65">
        <v>87.899000000000001</v>
      </c>
      <c r="G563" s="65">
        <v>-83</v>
      </c>
      <c r="H563" s="65">
        <v>549</v>
      </c>
      <c r="I563" s="65" t="s">
        <v>1964</v>
      </c>
      <c r="J563" s="64">
        <v>622849500</v>
      </c>
      <c r="K563" s="65">
        <v>88.286000000000001</v>
      </c>
      <c r="L563" s="97" t="str">
        <f t="shared" si="8"/>
        <v>-83/549</v>
      </c>
    </row>
    <row r="564" spans="1:12" ht="15.6" customHeight="1">
      <c r="A564" s="62" t="s">
        <v>3530</v>
      </c>
      <c r="B564" s="62" t="s">
        <v>3531</v>
      </c>
      <c r="C564" s="62" t="s">
        <v>1938</v>
      </c>
      <c r="D564" s="63">
        <v>44770</v>
      </c>
      <c r="E564" s="105">
        <v>2430466500</v>
      </c>
      <c r="F564" s="65">
        <v>88.111000000000004</v>
      </c>
      <c r="G564" s="65">
        <v>-1102</v>
      </c>
      <c r="H564" s="66"/>
      <c r="I564" s="65" t="s">
        <v>3532</v>
      </c>
      <c r="J564" s="66"/>
      <c r="K564" s="66"/>
      <c r="L564" s="97" t="str">
        <f t="shared" si="8"/>
        <v>-1102/</v>
      </c>
    </row>
    <row r="565" spans="1:12" ht="15.6" customHeight="1">
      <c r="A565" s="62" t="s">
        <v>1958</v>
      </c>
      <c r="B565" s="62" t="s">
        <v>1959</v>
      </c>
      <c r="C565" s="62" t="s">
        <v>1960</v>
      </c>
      <c r="D565" s="63">
        <v>44771</v>
      </c>
      <c r="E565" s="105">
        <v>838317000</v>
      </c>
      <c r="F565" s="65">
        <v>86.578999999999994</v>
      </c>
      <c r="G565" s="65">
        <v>-251</v>
      </c>
      <c r="H565" s="65">
        <v>444</v>
      </c>
      <c r="I565" s="65" t="s">
        <v>1912</v>
      </c>
      <c r="J565" s="64">
        <v>855713000</v>
      </c>
      <c r="K565" s="65">
        <v>88.376000000000005</v>
      </c>
      <c r="L565" s="97" t="str">
        <f t="shared" si="8"/>
        <v>-251/444</v>
      </c>
    </row>
    <row r="566" spans="1:12" ht="15.6" customHeight="1">
      <c r="A566" s="62" t="s">
        <v>1956</v>
      </c>
      <c r="B566" s="62" t="s">
        <v>1957</v>
      </c>
      <c r="C566" s="62" t="s">
        <v>1447</v>
      </c>
      <c r="D566" s="63">
        <v>44774</v>
      </c>
      <c r="E566" s="105">
        <v>681040500</v>
      </c>
      <c r="F566" s="65">
        <v>89.150999999999996</v>
      </c>
      <c r="G566" s="65">
        <v>75</v>
      </c>
      <c r="H566" s="65">
        <v>654</v>
      </c>
      <c r="I566" s="65" t="s">
        <v>1246</v>
      </c>
      <c r="J566" s="64">
        <v>675919100</v>
      </c>
      <c r="K566" s="65">
        <v>88.48</v>
      </c>
      <c r="L566" s="97" t="str">
        <f t="shared" si="8"/>
        <v>75/654</v>
      </c>
    </row>
    <row r="567" spans="1:12" ht="15.6" customHeight="1">
      <c r="A567" s="62" t="s">
        <v>3526</v>
      </c>
      <c r="B567" s="62" t="s">
        <v>3527</v>
      </c>
      <c r="C567" s="62" t="s">
        <v>3528</v>
      </c>
      <c r="D567" s="63">
        <v>44781</v>
      </c>
      <c r="E567" s="105">
        <v>519388300</v>
      </c>
      <c r="F567" s="65">
        <v>88.265000000000001</v>
      </c>
      <c r="G567" s="65">
        <v>61</v>
      </c>
      <c r="H567" s="65">
        <v>1044</v>
      </c>
      <c r="I567" s="65" t="s">
        <v>3529</v>
      </c>
      <c r="J567" s="64">
        <v>519023410</v>
      </c>
      <c r="K567" s="65">
        <v>88.203000000000003</v>
      </c>
      <c r="L567" s="97" t="str">
        <f t="shared" si="8"/>
        <v>61/1044</v>
      </c>
    </row>
    <row r="568" spans="1:12" ht="15.6" customHeight="1">
      <c r="A568" s="62" t="s">
        <v>1954</v>
      </c>
      <c r="B568" s="62" t="s">
        <v>1955</v>
      </c>
      <c r="C568" s="62" t="s">
        <v>1629</v>
      </c>
      <c r="D568" s="63">
        <v>44781</v>
      </c>
      <c r="E568" s="105">
        <v>508024700</v>
      </c>
      <c r="F568" s="65">
        <v>89.11</v>
      </c>
      <c r="G568" s="65">
        <v>389</v>
      </c>
      <c r="H568" s="65">
        <v>724</v>
      </c>
      <c r="I568" s="65" t="s">
        <v>1338</v>
      </c>
      <c r="J568" s="64">
        <v>503575742</v>
      </c>
      <c r="K568" s="65">
        <v>88.33</v>
      </c>
      <c r="L568" s="97" t="str">
        <f t="shared" si="8"/>
        <v>389/724</v>
      </c>
    </row>
    <row r="569" spans="1:12" ht="15.6" customHeight="1">
      <c r="A569" s="62" t="s">
        <v>1951</v>
      </c>
      <c r="B569" s="62" t="s">
        <v>1952</v>
      </c>
      <c r="C569" s="62" t="s">
        <v>1953</v>
      </c>
      <c r="D569" s="63">
        <v>44782</v>
      </c>
      <c r="E569" s="105">
        <v>968041000</v>
      </c>
      <c r="F569" s="65">
        <v>87.701999999999998</v>
      </c>
      <c r="G569" s="65">
        <v>71</v>
      </c>
      <c r="H569" s="65">
        <v>408</v>
      </c>
      <c r="I569" s="65" t="s">
        <v>1603</v>
      </c>
      <c r="J569" s="64">
        <v>965097980</v>
      </c>
      <c r="K569" s="65">
        <v>87.436000000000007</v>
      </c>
      <c r="L569" s="97" t="str">
        <f t="shared" si="8"/>
        <v>71/408</v>
      </c>
    </row>
    <row r="570" spans="1:12" ht="15.6" customHeight="1">
      <c r="A570" s="62" t="s">
        <v>3522</v>
      </c>
      <c r="B570" s="62" t="s">
        <v>3523</v>
      </c>
      <c r="C570" s="62" t="s">
        <v>3524</v>
      </c>
      <c r="D570" s="63">
        <v>44789</v>
      </c>
      <c r="E570" s="105">
        <v>602407800</v>
      </c>
      <c r="F570" s="65">
        <v>88.674999999999997</v>
      </c>
      <c r="G570" s="65">
        <v>142</v>
      </c>
      <c r="H570" s="65">
        <v>917</v>
      </c>
      <c r="I570" s="65" t="s">
        <v>3525</v>
      </c>
      <c r="J570" s="64">
        <v>600016749</v>
      </c>
      <c r="K570" s="65">
        <v>88.323999999999998</v>
      </c>
      <c r="L570" s="97" t="str">
        <f t="shared" si="8"/>
        <v>142/917</v>
      </c>
    </row>
    <row r="571" spans="1:12" ht="15.6" customHeight="1">
      <c r="A571" s="62" t="s">
        <v>1949</v>
      </c>
      <c r="B571" s="62" t="s">
        <v>1950</v>
      </c>
      <c r="C571" s="62" t="s">
        <v>1228</v>
      </c>
      <c r="D571" s="63">
        <v>44789</v>
      </c>
      <c r="E571" s="105">
        <v>732815000</v>
      </c>
      <c r="F571" s="65">
        <v>88.653999999999996</v>
      </c>
      <c r="G571" s="65">
        <v>4</v>
      </c>
      <c r="H571" s="65">
        <v>235</v>
      </c>
      <c r="I571" s="65" t="s">
        <v>1365</v>
      </c>
      <c r="J571" s="64">
        <v>732670300</v>
      </c>
      <c r="K571" s="65">
        <v>88.637</v>
      </c>
      <c r="L571" s="97" t="str">
        <f t="shared" si="8"/>
        <v>4/235</v>
      </c>
    </row>
    <row r="572" spans="1:12" ht="15.6" customHeight="1">
      <c r="A572" s="62" t="s">
        <v>3515</v>
      </c>
      <c r="B572" s="62" t="s">
        <v>3516</v>
      </c>
      <c r="C572" s="62" t="s">
        <v>3517</v>
      </c>
      <c r="D572" s="63">
        <v>44789</v>
      </c>
      <c r="E572" s="105">
        <v>1770852600</v>
      </c>
      <c r="F572" s="65">
        <v>85.992000000000004</v>
      </c>
      <c r="G572" s="65">
        <v>-786</v>
      </c>
      <c r="H572" s="65">
        <v>1541</v>
      </c>
      <c r="I572" s="65" t="s">
        <v>3518</v>
      </c>
      <c r="J572" s="64">
        <v>1785853200</v>
      </c>
      <c r="K572" s="65">
        <v>86.745999999999995</v>
      </c>
      <c r="L572" s="97" t="str">
        <f t="shared" si="8"/>
        <v>-786/1541</v>
      </c>
    </row>
    <row r="573" spans="1:12" ht="15.6" customHeight="1">
      <c r="A573" s="62" t="s">
        <v>3519</v>
      </c>
      <c r="B573" s="62" t="s">
        <v>3520</v>
      </c>
      <c r="C573" s="62" t="s">
        <v>1228</v>
      </c>
      <c r="D573" s="63">
        <v>44789</v>
      </c>
      <c r="E573" s="105">
        <v>560359600</v>
      </c>
      <c r="F573" s="65">
        <v>87.647000000000006</v>
      </c>
      <c r="G573" s="65">
        <v>-132</v>
      </c>
      <c r="H573" s="65">
        <v>240</v>
      </c>
      <c r="I573" s="65" t="s">
        <v>3521</v>
      </c>
      <c r="J573" s="64">
        <v>567512260</v>
      </c>
      <c r="K573" s="65">
        <v>88.765000000000001</v>
      </c>
      <c r="L573" s="97" t="str">
        <f t="shared" si="8"/>
        <v>-132/240</v>
      </c>
    </row>
    <row r="574" spans="1:12" ht="15.6" customHeight="1">
      <c r="A574" s="62" t="s">
        <v>1945</v>
      </c>
      <c r="B574" s="62" t="s">
        <v>1946</v>
      </c>
      <c r="C574" s="62" t="s">
        <v>1947</v>
      </c>
      <c r="D574" s="63">
        <v>44795</v>
      </c>
      <c r="E574" s="105">
        <v>627674900</v>
      </c>
      <c r="F574" s="65">
        <v>88.584999999999994</v>
      </c>
      <c r="G574" s="65">
        <v>-87</v>
      </c>
      <c r="H574" s="65">
        <v>643</v>
      </c>
      <c r="I574" s="65" t="s">
        <v>1948</v>
      </c>
      <c r="J574" s="64">
        <v>629007000</v>
      </c>
      <c r="K574" s="65">
        <v>88.772999999999996</v>
      </c>
      <c r="L574" s="97" t="str">
        <f t="shared" si="8"/>
        <v>-87/643</v>
      </c>
    </row>
    <row r="575" spans="1:12" ht="15.6" customHeight="1">
      <c r="A575" s="62" t="s">
        <v>3511</v>
      </c>
      <c r="B575" s="62" t="s">
        <v>3512</v>
      </c>
      <c r="C575" s="62" t="s">
        <v>3513</v>
      </c>
      <c r="D575" s="63">
        <v>44798</v>
      </c>
      <c r="E575" s="105">
        <v>686398700</v>
      </c>
      <c r="F575" s="65">
        <v>87.748999999999995</v>
      </c>
      <c r="G575" s="65">
        <v>-385</v>
      </c>
      <c r="H575" s="65">
        <v>1077</v>
      </c>
      <c r="I575" s="65" t="s">
        <v>3514</v>
      </c>
      <c r="J575" s="64">
        <v>690949000</v>
      </c>
      <c r="K575" s="65">
        <v>88.331000000000003</v>
      </c>
      <c r="L575" s="97" t="str">
        <f t="shared" si="8"/>
        <v>-385/1077</v>
      </c>
    </row>
    <row r="576" spans="1:12" ht="15.6" customHeight="1">
      <c r="A576" s="62" t="s">
        <v>3508</v>
      </c>
      <c r="B576" s="62" t="s">
        <v>3509</v>
      </c>
      <c r="C576" s="62" t="s">
        <v>2576</v>
      </c>
      <c r="D576" s="63">
        <v>44798</v>
      </c>
      <c r="E576" s="105">
        <v>977173600</v>
      </c>
      <c r="F576" s="65">
        <v>90.248999999999995</v>
      </c>
      <c r="G576" s="65">
        <v>49</v>
      </c>
      <c r="H576" s="65">
        <v>77</v>
      </c>
      <c r="I576" s="65" t="s">
        <v>3510</v>
      </c>
      <c r="J576" s="64">
        <v>959948650</v>
      </c>
      <c r="K576" s="65">
        <v>88.658000000000001</v>
      </c>
      <c r="L576" s="97" t="str">
        <f t="shared" si="8"/>
        <v>49/77</v>
      </c>
    </row>
    <row r="577" spans="1:12" ht="15.6" customHeight="1">
      <c r="A577" s="62" t="s">
        <v>3505</v>
      </c>
      <c r="B577" s="62" t="s">
        <v>3506</v>
      </c>
      <c r="C577" s="62" t="s">
        <v>2298</v>
      </c>
      <c r="D577" s="63">
        <v>44803</v>
      </c>
      <c r="E577" s="105">
        <v>686192200</v>
      </c>
      <c r="F577" s="65">
        <v>89.736000000000004</v>
      </c>
      <c r="G577" s="65">
        <v>381</v>
      </c>
      <c r="H577" s="65">
        <v>563</v>
      </c>
      <c r="I577" s="65" t="s">
        <v>3507</v>
      </c>
      <c r="J577" s="64">
        <v>675839692</v>
      </c>
      <c r="K577" s="65">
        <v>88.382000000000005</v>
      </c>
      <c r="L577" s="97" t="str">
        <f t="shared" si="8"/>
        <v>381/563</v>
      </c>
    </row>
    <row r="578" spans="1:12" ht="15.6" customHeight="1">
      <c r="A578" s="62" t="s">
        <v>3493</v>
      </c>
      <c r="B578" s="62" t="s">
        <v>3494</v>
      </c>
      <c r="C578" s="62" t="s">
        <v>3145</v>
      </c>
      <c r="D578" s="63">
        <v>44803</v>
      </c>
      <c r="E578" s="105">
        <v>558349400</v>
      </c>
      <c r="F578" s="65">
        <v>88.527000000000001</v>
      </c>
      <c r="G578" s="65">
        <v>12</v>
      </c>
      <c r="H578" s="65">
        <v>1268</v>
      </c>
      <c r="I578" s="65" t="s">
        <v>3495</v>
      </c>
      <c r="J578" s="64">
        <v>557922800</v>
      </c>
      <c r="K578" s="65">
        <v>88.459000000000003</v>
      </c>
      <c r="L578" s="97" t="str">
        <f t="shared" ref="L578:L641" si="9">_xlfn.CONCAT(G578,"/",H578)</f>
        <v>12/1268</v>
      </c>
    </row>
    <row r="579" spans="1:12" ht="15.6" customHeight="1">
      <c r="A579" s="62" t="s">
        <v>1942</v>
      </c>
      <c r="B579" s="62" t="s">
        <v>1943</v>
      </c>
      <c r="C579" s="62" t="s">
        <v>1586</v>
      </c>
      <c r="D579" s="63">
        <v>44803</v>
      </c>
      <c r="E579" s="105">
        <v>1663007700</v>
      </c>
      <c r="F579" s="65">
        <v>88.968000000000004</v>
      </c>
      <c r="G579" s="65">
        <v>428</v>
      </c>
      <c r="H579" s="65">
        <v>606</v>
      </c>
      <c r="I579" s="65" t="s">
        <v>1944</v>
      </c>
      <c r="J579" s="64">
        <v>1634876900</v>
      </c>
      <c r="K579" s="65">
        <v>87.462999999999994</v>
      </c>
      <c r="L579" s="97" t="str">
        <f t="shared" si="9"/>
        <v>428/606</v>
      </c>
    </row>
    <row r="580" spans="1:12" ht="15.6" customHeight="1">
      <c r="A580" s="62" t="s">
        <v>3499</v>
      </c>
      <c r="B580" s="62" t="s">
        <v>3500</v>
      </c>
      <c r="C580" s="62" t="s">
        <v>1298</v>
      </c>
      <c r="D580" s="63">
        <v>44803</v>
      </c>
      <c r="E580" s="105">
        <v>720008200</v>
      </c>
      <c r="F580" s="65">
        <v>88.977999999999994</v>
      </c>
      <c r="G580" s="65">
        <v>351</v>
      </c>
      <c r="H580" s="65">
        <v>1054</v>
      </c>
      <c r="I580" s="65" t="s">
        <v>3501</v>
      </c>
      <c r="J580" s="64">
        <v>714799980</v>
      </c>
      <c r="K580" s="65">
        <v>88.334999999999994</v>
      </c>
      <c r="L580" s="97" t="str">
        <f t="shared" si="9"/>
        <v>351/1054</v>
      </c>
    </row>
    <row r="581" spans="1:12" ht="15.6" customHeight="1">
      <c r="A581" s="62" t="s">
        <v>3496</v>
      </c>
      <c r="B581" s="62" t="s">
        <v>3497</v>
      </c>
      <c r="C581" s="62" t="s">
        <v>1460</v>
      </c>
      <c r="D581" s="63">
        <v>44803</v>
      </c>
      <c r="E581" s="105">
        <v>690586700</v>
      </c>
      <c r="F581" s="65">
        <v>90.438999999999993</v>
      </c>
      <c r="G581" s="65">
        <v>749</v>
      </c>
      <c r="H581" s="65">
        <v>813</v>
      </c>
      <c r="I581" s="65" t="s">
        <v>3498</v>
      </c>
      <c r="J581" s="64">
        <v>672519508</v>
      </c>
      <c r="K581" s="65">
        <v>88.072999999999993</v>
      </c>
      <c r="L581" s="97" t="str">
        <f t="shared" si="9"/>
        <v>749/813</v>
      </c>
    </row>
    <row r="582" spans="1:12" ht="15.6" customHeight="1">
      <c r="A582" s="62" t="s">
        <v>3502</v>
      </c>
      <c r="B582" s="62" t="s">
        <v>3503</v>
      </c>
      <c r="C582" s="62" t="s">
        <v>3445</v>
      </c>
      <c r="D582" s="63">
        <v>44803</v>
      </c>
      <c r="E582" s="105">
        <v>605092100</v>
      </c>
      <c r="F582" s="65">
        <v>87.867999999999995</v>
      </c>
      <c r="G582" s="65">
        <v>-172</v>
      </c>
      <c r="H582" s="66"/>
      <c r="I582" s="65" t="s">
        <v>3504</v>
      </c>
      <c r="J582" s="66"/>
      <c r="K582" s="66"/>
      <c r="L582" s="97" t="str">
        <f t="shared" si="9"/>
        <v>-172/</v>
      </c>
    </row>
    <row r="583" spans="1:12" ht="15.6" customHeight="1">
      <c r="A583" s="62" t="s">
        <v>3486</v>
      </c>
      <c r="B583" s="62" t="s">
        <v>3487</v>
      </c>
      <c r="C583" s="62" t="s">
        <v>3488</v>
      </c>
      <c r="D583" s="63">
        <v>44804</v>
      </c>
      <c r="E583" s="105">
        <v>11876304871</v>
      </c>
      <c r="F583" s="65">
        <v>81.846000000000004</v>
      </c>
      <c r="G583" s="65">
        <v>671</v>
      </c>
      <c r="H583" s="65">
        <v>974</v>
      </c>
      <c r="I583" s="65" t="s">
        <v>3489</v>
      </c>
      <c r="J583" s="64">
        <v>11833474000</v>
      </c>
      <c r="K583" s="65">
        <v>81.551000000000002</v>
      </c>
      <c r="L583" s="97" t="str">
        <f t="shared" si="9"/>
        <v>671/974</v>
      </c>
    </row>
    <row r="584" spans="1:12" ht="15.6" customHeight="1">
      <c r="A584" s="62" t="s">
        <v>3490</v>
      </c>
      <c r="B584" s="62" t="s">
        <v>3491</v>
      </c>
      <c r="C584" s="62" t="s">
        <v>1404</v>
      </c>
      <c r="D584" s="63">
        <v>44804</v>
      </c>
      <c r="E584" s="105">
        <v>1512913200</v>
      </c>
      <c r="F584" s="65">
        <v>87.128</v>
      </c>
      <c r="G584" s="65">
        <v>-120</v>
      </c>
      <c r="H584" s="65">
        <v>636</v>
      </c>
      <c r="I584" s="65" t="s">
        <v>3492</v>
      </c>
      <c r="J584" s="64">
        <v>1519916159</v>
      </c>
      <c r="K584" s="65">
        <v>87.531999999999996</v>
      </c>
      <c r="L584" s="97" t="str">
        <f t="shared" si="9"/>
        <v>-120/636</v>
      </c>
    </row>
    <row r="585" spans="1:12" ht="15.6" customHeight="1">
      <c r="A585" s="62" t="s">
        <v>3482</v>
      </c>
      <c r="B585" s="62" t="s">
        <v>3483</v>
      </c>
      <c r="C585" s="62" t="s">
        <v>3484</v>
      </c>
      <c r="D585" s="63">
        <v>44806</v>
      </c>
      <c r="E585" s="105">
        <v>620392100</v>
      </c>
      <c r="F585" s="65">
        <v>88.153000000000006</v>
      </c>
      <c r="G585" s="65">
        <v>-153</v>
      </c>
      <c r="H585" s="65">
        <v>652</v>
      </c>
      <c r="I585" s="65" t="s">
        <v>3485</v>
      </c>
      <c r="J585" s="64">
        <v>622519710</v>
      </c>
      <c r="K585" s="65">
        <v>88.454999999999998</v>
      </c>
      <c r="L585" s="97" t="str">
        <f t="shared" si="9"/>
        <v>-153/652</v>
      </c>
    </row>
    <row r="586" spans="1:12" ht="15.6" customHeight="1">
      <c r="A586" s="62" t="s">
        <v>3479</v>
      </c>
      <c r="B586" s="62" t="s">
        <v>3480</v>
      </c>
      <c r="C586" s="62" t="s">
        <v>1298</v>
      </c>
      <c r="D586" s="63">
        <v>44809</v>
      </c>
      <c r="E586" s="105">
        <v>1806715100</v>
      </c>
      <c r="F586" s="65">
        <v>87.930999999999997</v>
      </c>
      <c r="G586" s="65">
        <v>191</v>
      </c>
      <c r="H586" s="65">
        <v>596</v>
      </c>
      <c r="I586" s="65" t="s">
        <v>3481</v>
      </c>
      <c r="J586" s="64">
        <v>1792610790</v>
      </c>
      <c r="K586" s="65">
        <v>87.244</v>
      </c>
      <c r="L586" s="97" t="str">
        <f t="shared" si="9"/>
        <v>191/596</v>
      </c>
    </row>
    <row r="587" spans="1:12" ht="15.6" customHeight="1">
      <c r="A587" s="62" t="s">
        <v>1940</v>
      </c>
      <c r="B587" s="62" t="s">
        <v>1941</v>
      </c>
      <c r="C587" s="62" t="s">
        <v>1476</v>
      </c>
      <c r="D587" s="63">
        <v>44809</v>
      </c>
      <c r="E587" s="105">
        <v>526167600</v>
      </c>
      <c r="F587" s="65">
        <v>87.212000000000003</v>
      </c>
      <c r="G587" s="65">
        <v>-580</v>
      </c>
      <c r="H587" s="65">
        <v>1014</v>
      </c>
      <c r="I587" s="65" t="s">
        <v>1401</v>
      </c>
      <c r="J587" s="64">
        <v>532999600</v>
      </c>
      <c r="K587" s="65">
        <v>88.344999999999999</v>
      </c>
      <c r="L587" s="97" t="str">
        <f t="shared" si="9"/>
        <v>-580/1014</v>
      </c>
    </row>
    <row r="588" spans="1:12" ht="15.6" customHeight="1">
      <c r="A588" s="62" t="s">
        <v>1936</v>
      </c>
      <c r="B588" s="62" t="s">
        <v>1937</v>
      </c>
      <c r="C588" s="62" t="s">
        <v>1938</v>
      </c>
      <c r="D588" s="63">
        <v>44810</v>
      </c>
      <c r="E588" s="105">
        <v>8113250500</v>
      </c>
      <c r="F588" s="65">
        <v>86.45</v>
      </c>
      <c r="G588" s="65">
        <v>-454</v>
      </c>
      <c r="H588" s="66"/>
      <c r="I588" s="65" t="s">
        <v>1939</v>
      </c>
      <c r="J588" s="66"/>
      <c r="K588" s="66"/>
      <c r="L588" s="97" t="str">
        <f t="shared" si="9"/>
        <v>-454/</v>
      </c>
    </row>
    <row r="589" spans="1:12" ht="15.6" customHeight="1">
      <c r="A589" s="62" t="s">
        <v>1933</v>
      </c>
      <c r="B589" s="62" t="s">
        <v>1934</v>
      </c>
      <c r="C589" s="62" t="s">
        <v>1935</v>
      </c>
      <c r="D589" s="63">
        <v>44811</v>
      </c>
      <c r="E589" s="105">
        <v>5500907000</v>
      </c>
      <c r="F589" s="65">
        <v>87.334000000000003</v>
      </c>
      <c r="G589" s="65">
        <v>117</v>
      </c>
      <c r="H589" s="65">
        <v>368</v>
      </c>
      <c r="I589" s="65" t="s">
        <v>1554</v>
      </c>
      <c r="J589" s="64">
        <v>5463903000</v>
      </c>
      <c r="K589" s="65">
        <v>86.747</v>
      </c>
      <c r="L589" s="97" t="str">
        <f t="shared" si="9"/>
        <v>117/368</v>
      </c>
    </row>
    <row r="590" spans="1:12" ht="15.6" customHeight="1">
      <c r="A590" s="62" t="s">
        <v>1930</v>
      </c>
      <c r="B590" s="62" t="s">
        <v>1931</v>
      </c>
      <c r="C590" s="62" t="s">
        <v>1932</v>
      </c>
      <c r="D590" s="63">
        <v>44812</v>
      </c>
      <c r="E590" s="105">
        <v>562260300</v>
      </c>
      <c r="F590" s="65">
        <v>88.128</v>
      </c>
      <c r="G590" s="65">
        <v>-131</v>
      </c>
      <c r="H590" s="65">
        <v>1617</v>
      </c>
      <c r="I590" s="65" t="s">
        <v>1285</v>
      </c>
      <c r="J590" s="64">
        <v>563185000</v>
      </c>
      <c r="K590" s="65">
        <v>88.272999999999996</v>
      </c>
      <c r="L590" s="97" t="str">
        <f t="shared" si="9"/>
        <v>-131/1617</v>
      </c>
    </row>
    <row r="591" spans="1:12" ht="15.6" customHeight="1">
      <c r="A591" s="62" t="s">
        <v>3476</v>
      </c>
      <c r="B591" s="62" t="s">
        <v>3477</v>
      </c>
      <c r="C591" s="62" t="s">
        <v>1641</v>
      </c>
      <c r="D591" s="63">
        <v>44823</v>
      </c>
      <c r="E591" s="105">
        <v>522842300</v>
      </c>
      <c r="F591" s="65">
        <v>87.366</v>
      </c>
      <c r="G591" s="65">
        <v>-566</v>
      </c>
      <c r="H591" s="65">
        <v>997</v>
      </c>
      <c r="I591" s="65" t="s">
        <v>3478</v>
      </c>
      <c r="J591" s="64">
        <v>527876200</v>
      </c>
      <c r="K591" s="65">
        <v>88.206999999999994</v>
      </c>
      <c r="L591" s="97" t="str">
        <f t="shared" si="9"/>
        <v>-566/997</v>
      </c>
    </row>
    <row r="592" spans="1:12" ht="15.6" customHeight="1">
      <c r="A592" s="62" t="s">
        <v>3473</v>
      </c>
      <c r="B592" s="62" t="s">
        <v>3474</v>
      </c>
      <c r="C592" s="62" t="s">
        <v>1454</v>
      </c>
      <c r="D592" s="63">
        <v>44824</v>
      </c>
      <c r="E592" s="105">
        <v>6639395100</v>
      </c>
      <c r="F592" s="65">
        <v>85.983000000000004</v>
      </c>
      <c r="G592" s="65">
        <v>-92</v>
      </c>
      <c r="H592" s="65">
        <v>341</v>
      </c>
      <c r="I592" s="65" t="s">
        <v>3475</v>
      </c>
      <c r="J592" s="64">
        <v>6702565800</v>
      </c>
      <c r="K592" s="65">
        <v>86.801000000000002</v>
      </c>
      <c r="L592" s="97" t="str">
        <f t="shared" si="9"/>
        <v>-92/341</v>
      </c>
    </row>
    <row r="593" spans="1:12" ht="15.6" customHeight="1">
      <c r="A593" s="62" t="s">
        <v>3470</v>
      </c>
      <c r="B593" s="62" t="s">
        <v>3471</v>
      </c>
      <c r="C593" s="62" t="s">
        <v>1476</v>
      </c>
      <c r="D593" s="63">
        <v>44825</v>
      </c>
      <c r="E593" s="105">
        <v>794494200</v>
      </c>
      <c r="F593" s="65">
        <v>87.405000000000001</v>
      </c>
      <c r="G593" s="65">
        <v>-308</v>
      </c>
      <c r="H593" s="65">
        <v>686</v>
      </c>
      <c r="I593" s="65" t="s">
        <v>3472</v>
      </c>
      <c r="J593" s="64">
        <v>802869000</v>
      </c>
      <c r="K593" s="65">
        <v>88.325999999999993</v>
      </c>
      <c r="L593" s="97" t="str">
        <f t="shared" si="9"/>
        <v>-308/686</v>
      </c>
    </row>
    <row r="594" spans="1:12" ht="15.6" customHeight="1">
      <c r="A594" s="62" t="s">
        <v>1928</v>
      </c>
      <c r="B594" s="62" t="s">
        <v>1929</v>
      </c>
      <c r="C594" s="62" t="s">
        <v>1697</v>
      </c>
      <c r="D594" s="63">
        <v>44826</v>
      </c>
      <c r="E594" s="105">
        <v>3972193200</v>
      </c>
      <c r="F594" s="65">
        <v>87.894000000000005</v>
      </c>
      <c r="G594" s="65">
        <v>201</v>
      </c>
      <c r="H594" s="65">
        <v>553</v>
      </c>
      <c r="I594" s="65" t="s">
        <v>1311</v>
      </c>
      <c r="J594" s="64">
        <v>3953920600</v>
      </c>
      <c r="K594" s="65">
        <v>87.49</v>
      </c>
      <c r="L594" s="97" t="str">
        <f t="shared" si="9"/>
        <v>201/553</v>
      </c>
    </row>
    <row r="595" spans="1:12" ht="15.6" customHeight="1">
      <c r="A595" s="62" t="s">
        <v>3466</v>
      </c>
      <c r="B595" s="62" t="s">
        <v>3467</v>
      </c>
      <c r="C595" s="62" t="s">
        <v>3468</v>
      </c>
      <c r="D595" s="63">
        <v>44827</v>
      </c>
      <c r="E595" s="105">
        <v>586327200</v>
      </c>
      <c r="F595" s="65">
        <v>89.587999999999994</v>
      </c>
      <c r="G595" s="65">
        <v>269</v>
      </c>
      <c r="H595" s="65">
        <v>612</v>
      </c>
      <c r="I595" s="65" t="s">
        <v>3469</v>
      </c>
      <c r="J595" s="64">
        <v>582103840</v>
      </c>
      <c r="K595" s="65">
        <v>88.941999999999993</v>
      </c>
      <c r="L595" s="97" t="str">
        <f t="shared" si="9"/>
        <v>269/612</v>
      </c>
    </row>
    <row r="596" spans="1:12" ht="15.6" customHeight="1">
      <c r="A596" s="62" t="s">
        <v>3464</v>
      </c>
      <c r="B596" s="62" t="s">
        <v>1909</v>
      </c>
      <c r="C596" s="62" t="s">
        <v>1624</v>
      </c>
      <c r="D596" s="63">
        <v>44830</v>
      </c>
      <c r="E596" s="105">
        <v>846839100</v>
      </c>
      <c r="F596" s="65">
        <v>89.427999999999997</v>
      </c>
      <c r="G596" s="65">
        <v>78</v>
      </c>
      <c r="H596" s="65">
        <v>252</v>
      </c>
      <c r="I596" s="65" t="s">
        <v>3465</v>
      </c>
      <c r="J596" s="64">
        <v>838765000</v>
      </c>
      <c r="K596" s="65">
        <v>88.575000000000003</v>
      </c>
      <c r="L596" s="97" t="str">
        <f t="shared" si="9"/>
        <v>78/252</v>
      </c>
    </row>
    <row r="597" spans="1:12" ht="15.6" customHeight="1">
      <c r="A597" s="62" t="s">
        <v>1926</v>
      </c>
      <c r="B597" s="62" t="s">
        <v>1927</v>
      </c>
      <c r="C597" s="62" t="s">
        <v>1581</v>
      </c>
      <c r="D597" s="63">
        <v>44832</v>
      </c>
      <c r="E597" s="105">
        <v>603256300</v>
      </c>
      <c r="F597" s="65">
        <v>86.936999999999998</v>
      </c>
      <c r="G597" s="65">
        <v>-613</v>
      </c>
      <c r="H597" s="65">
        <v>1060</v>
      </c>
      <c r="I597" s="65" t="s">
        <v>1784</v>
      </c>
      <c r="J597" s="64">
        <v>612428427</v>
      </c>
      <c r="K597" s="65">
        <v>88.259</v>
      </c>
      <c r="L597" s="97" t="str">
        <f t="shared" si="9"/>
        <v>-613/1060</v>
      </c>
    </row>
    <row r="598" spans="1:12" ht="15.6" customHeight="1">
      <c r="A598" s="62" t="s">
        <v>3460</v>
      </c>
      <c r="B598" s="62" t="s">
        <v>3461</v>
      </c>
      <c r="C598" s="62" t="s">
        <v>3462</v>
      </c>
      <c r="D598" s="63">
        <v>44833</v>
      </c>
      <c r="E598" s="105">
        <v>10382561640</v>
      </c>
      <c r="F598" s="65">
        <v>82.85</v>
      </c>
      <c r="G598" s="65">
        <v>942</v>
      </c>
      <c r="H598" s="65">
        <v>1015</v>
      </c>
      <c r="I598" s="65" t="s">
        <v>3463</v>
      </c>
      <c r="J598" s="64">
        <v>10321091000</v>
      </c>
      <c r="K598" s="65">
        <v>82.358999999999995</v>
      </c>
      <c r="L598" s="97" t="str">
        <f t="shared" si="9"/>
        <v>942/1015</v>
      </c>
    </row>
    <row r="599" spans="1:12" ht="15.6" customHeight="1">
      <c r="A599" s="62" t="s">
        <v>3453</v>
      </c>
      <c r="B599" s="62" t="s">
        <v>3454</v>
      </c>
      <c r="C599" s="62" t="s">
        <v>3455</v>
      </c>
      <c r="D599" s="63">
        <v>44834</v>
      </c>
      <c r="E599" s="105">
        <v>15229704806</v>
      </c>
      <c r="F599" s="65">
        <v>83.043999999999997</v>
      </c>
      <c r="G599" s="65">
        <v>773</v>
      </c>
      <c r="H599" s="65">
        <v>837</v>
      </c>
      <c r="I599" s="65" t="s">
        <v>3456</v>
      </c>
      <c r="J599" s="64">
        <v>10369012000</v>
      </c>
      <c r="K599" s="65">
        <v>56.54</v>
      </c>
      <c r="L599" s="97" t="str">
        <f t="shared" si="9"/>
        <v>773/837</v>
      </c>
    </row>
    <row r="600" spans="1:12" ht="15.6" customHeight="1">
      <c r="A600" s="62" t="s">
        <v>3457</v>
      </c>
      <c r="B600" s="62" t="s">
        <v>3458</v>
      </c>
      <c r="C600" s="62" t="s">
        <v>1490</v>
      </c>
      <c r="D600" s="63">
        <v>44834</v>
      </c>
      <c r="E600" s="105">
        <v>6531779000</v>
      </c>
      <c r="F600" s="65">
        <v>85.637</v>
      </c>
      <c r="G600" s="65">
        <v>-208</v>
      </c>
      <c r="H600" s="65">
        <v>344</v>
      </c>
      <c r="I600" s="65" t="s">
        <v>3459</v>
      </c>
      <c r="J600" s="64">
        <v>6620198000</v>
      </c>
      <c r="K600" s="65">
        <v>86.796999999999997</v>
      </c>
      <c r="L600" s="97" t="str">
        <f t="shared" si="9"/>
        <v>-208/344</v>
      </c>
    </row>
    <row r="601" spans="1:12" ht="15.6" customHeight="1">
      <c r="A601" s="62" t="s">
        <v>1924</v>
      </c>
      <c r="B601" s="62" t="s">
        <v>1925</v>
      </c>
      <c r="C601" s="62" t="s">
        <v>1624</v>
      </c>
      <c r="D601" s="63">
        <v>44834</v>
      </c>
      <c r="E601" s="105">
        <v>1065119500</v>
      </c>
      <c r="F601" s="65">
        <v>88.087000000000003</v>
      </c>
      <c r="G601" s="65">
        <v>89</v>
      </c>
      <c r="H601" s="65">
        <v>257</v>
      </c>
      <c r="I601" s="65" t="s">
        <v>1784</v>
      </c>
      <c r="J601" s="64">
        <v>1057317374</v>
      </c>
      <c r="K601" s="65">
        <v>87.441999999999993</v>
      </c>
      <c r="L601" s="97" t="str">
        <f t="shared" si="9"/>
        <v>89/257</v>
      </c>
    </row>
    <row r="602" spans="1:12" ht="15.6" customHeight="1">
      <c r="A602" s="62" t="s">
        <v>3450</v>
      </c>
      <c r="B602" s="62" t="s">
        <v>3451</v>
      </c>
      <c r="C602" s="62" t="s">
        <v>1235</v>
      </c>
      <c r="D602" s="63">
        <v>44838</v>
      </c>
      <c r="E602" s="105">
        <v>1852527500</v>
      </c>
      <c r="F602" s="65">
        <v>86.888999999999996</v>
      </c>
      <c r="G602" s="65">
        <v>-183</v>
      </c>
      <c r="H602" s="65">
        <v>624</v>
      </c>
      <c r="I602" s="65" t="s">
        <v>3452</v>
      </c>
      <c r="J602" s="64">
        <v>1862981840</v>
      </c>
      <c r="K602" s="65">
        <v>87.379000000000005</v>
      </c>
      <c r="L602" s="97" t="str">
        <f t="shared" si="9"/>
        <v>-183/624</v>
      </c>
    </row>
    <row r="603" spans="1:12" ht="15.6" customHeight="1">
      <c r="A603" s="62" t="s">
        <v>3447</v>
      </c>
      <c r="B603" s="62" t="s">
        <v>3448</v>
      </c>
      <c r="C603" s="62" t="s">
        <v>1476</v>
      </c>
      <c r="D603" s="63">
        <v>44839</v>
      </c>
      <c r="E603" s="105">
        <v>781679100</v>
      </c>
      <c r="F603" s="65">
        <v>87.040999999999997</v>
      </c>
      <c r="G603" s="65">
        <v>-216</v>
      </c>
      <c r="H603" s="65">
        <v>379</v>
      </c>
      <c r="I603" s="65" t="s">
        <v>3449</v>
      </c>
      <c r="J603" s="64">
        <v>793326480</v>
      </c>
      <c r="K603" s="65">
        <v>88.337999999999994</v>
      </c>
      <c r="L603" s="97" t="str">
        <f t="shared" si="9"/>
        <v>-216/379</v>
      </c>
    </row>
    <row r="604" spans="1:12" ht="15.6" customHeight="1">
      <c r="A604" s="62" t="s">
        <v>1918</v>
      </c>
      <c r="B604" s="62" t="s">
        <v>1919</v>
      </c>
      <c r="C604" s="62" t="s">
        <v>1920</v>
      </c>
      <c r="D604" s="63">
        <v>44839</v>
      </c>
      <c r="E604" s="105">
        <v>5998252200</v>
      </c>
      <c r="F604" s="65">
        <v>87.18</v>
      </c>
      <c r="G604" s="65">
        <v>172</v>
      </c>
      <c r="H604" s="65">
        <v>385</v>
      </c>
      <c r="I604" s="65" t="s">
        <v>1241</v>
      </c>
      <c r="J604" s="64">
        <v>5954926000</v>
      </c>
      <c r="K604" s="65">
        <v>86.551000000000002</v>
      </c>
      <c r="L604" s="97" t="str">
        <f t="shared" si="9"/>
        <v>172/385</v>
      </c>
    </row>
    <row r="605" spans="1:12" ht="15.6" customHeight="1">
      <c r="A605" s="62" t="s">
        <v>1921</v>
      </c>
      <c r="B605" s="62" t="s">
        <v>1922</v>
      </c>
      <c r="C605" s="62" t="s">
        <v>1460</v>
      </c>
      <c r="D605" s="63">
        <v>44839</v>
      </c>
      <c r="E605" s="105">
        <v>1333380900</v>
      </c>
      <c r="F605" s="65">
        <v>87.688999999999993</v>
      </c>
      <c r="G605" s="65">
        <v>88</v>
      </c>
      <c r="H605" s="65">
        <v>453</v>
      </c>
      <c r="I605" s="65" t="s">
        <v>1923</v>
      </c>
      <c r="J605" s="64">
        <v>1328306212</v>
      </c>
      <c r="K605" s="65">
        <v>87.355999999999995</v>
      </c>
      <c r="L605" s="97" t="str">
        <f t="shared" si="9"/>
        <v>88/453</v>
      </c>
    </row>
    <row r="606" spans="1:12" ht="15.6" customHeight="1">
      <c r="A606" s="62" t="s">
        <v>3443</v>
      </c>
      <c r="B606" s="62" t="s">
        <v>3444</v>
      </c>
      <c r="C606" s="62" t="s">
        <v>3445</v>
      </c>
      <c r="D606" s="63">
        <v>44840</v>
      </c>
      <c r="E606" s="105">
        <v>749448800</v>
      </c>
      <c r="F606" s="65">
        <v>87.894000000000005</v>
      </c>
      <c r="G606" s="65">
        <v>-190</v>
      </c>
      <c r="H606" s="66"/>
      <c r="I606" s="65" t="s">
        <v>3446</v>
      </c>
      <c r="J606" s="66"/>
      <c r="K606" s="66"/>
      <c r="L606" s="97" t="str">
        <f t="shared" si="9"/>
        <v>-190/</v>
      </c>
    </row>
    <row r="607" spans="1:12" ht="15.6" customHeight="1">
      <c r="A607" s="62" t="s">
        <v>3439</v>
      </c>
      <c r="B607" s="62" t="s">
        <v>3440</v>
      </c>
      <c r="C607" s="62" t="s">
        <v>3441</v>
      </c>
      <c r="D607" s="63">
        <v>44847</v>
      </c>
      <c r="E607" s="105">
        <v>885131200</v>
      </c>
      <c r="F607" s="65">
        <v>88.022999999999996</v>
      </c>
      <c r="G607" s="65">
        <v>-89</v>
      </c>
      <c r="H607" s="65">
        <v>497</v>
      </c>
      <c r="I607" s="65" t="s">
        <v>3442</v>
      </c>
      <c r="J607" s="64">
        <v>888106500</v>
      </c>
      <c r="K607" s="65">
        <v>88.319000000000003</v>
      </c>
      <c r="L607" s="97" t="str">
        <f t="shared" si="9"/>
        <v>-89/497</v>
      </c>
    </row>
    <row r="608" spans="1:12" ht="15.6" customHeight="1">
      <c r="A608" s="62" t="s">
        <v>1915</v>
      </c>
      <c r="B608" s="62" t="s">
        <v>1916</v>
      </c>
      <c r="C608" s="62" t="s">
        <v>1917</v>
      </c>
      <c r="D608" s="63">
        <v>44847</v>
      </c>
      <c r="E608" s="105">
        <v>1922973000</v>
      </c>
      <c r="F608" s="65">
        <v>87.647999999999996</v>
      </c>
      <c r="G608" s="65">
        <v>114</v>
      </c>
      <c r="H608" s="65">
        <v>633</v>
      </c>
      <c r="I608" s="65" t="s">
        <v>1315</v>
      </c>
      <c r="J608" s="64">
        <v>1916634950</v>
      </c>
      <c r="K608" s="65">
        <v>87.358999999999995</v>
      </c>
      <c r="L608" s="97" t="str">
        <f t="shared" si="9"/>
        <v>114/633</v>
      </c>
    </row>
    <row r="609" spans="1:12" ht="15.6" customHeight="1">
      <c r="A609" s="62" t="s">
        <v>1913</v>
      </c>
      <c r="B609" s="62" t="s">
        <v>1914</v>
      </c>
      <c r="C609" s="62" t="s">
        <v>1905</v>
      </c>
      <c r="D609" s="63">
        <v>44847</v>
      </c>
      <c r="E609" s="105">
        <v>683698300</v>
      </c>
      <c r="F609" s="65">
        <v>89.290999999999997</v>
      </c>
      <c r="G609" s="65">
        <v>469</v>
      </c>
      <c r="H609" s="65">
        <v>632</v>
      </c>
      <c r="I609" s="65" t="s">
        <v>1563</v>
      </c>
      <c r="J609" s="64">
        <v>675982059</v>
      </c>
      <c r="K609" s="65">
        <v>88.283000000000001</v>
      </c>
      <c r="L609" s="97" t="str">
        <f t="shared" si="9"/>
        <v>469/632</v>
      </c>
    </row>
    <row r="610" spans="1:12" ht="15.6" customHeight="1">
      <c r="A610" s="62" t="s">
        <v>1910</v>
      </c>
      <c r="B610" s="62" t="s">
        <v>1911</v>
      </c>
      <c r="C610" s="62" t="s">
        <v>1267</v>
      </c>
      <c r="D610" s="63">
        <v>44852</v>
      </c>
      <c r="E610" s="105">
        <v>954927800</v>
      </c>
      <c r="F610" s="65">
        <v>88.730999999999995</v>
      </c>
      <c r="G610" s="65">
        <v>143</v>
      </c>
      <c r="H610" s="65">
        <v>698</v>
      </c>
      <c r="I610" s="65" t="s">
        <v>1912</v>
      </c>
      <c r="J610" s="64">
        <v>950010000</v>
      </c>
      <c r="K610" s="65">
        <v>88.274000000000001</v>
      </c>
      <c r="L610" s="97" t="str">
        <f t="shared" si="9"/>
        <v>143/698</v>
      </c>
    </row>
    <row r="611" spans="1:12" ht="15.6" customHeight="1">
      <c r="A611" s="62" t="s">
        <v>3436</v>
      </c>
      <c r="B611" s="62" t="s">
        <v>3437</v>
      </c>
      <c r="C611" s="62" t="s">
        <v>1586</v>
      </c>
      <c r="D611" s="63">
        <v>44852</v>
      </c>
      <c r="E611" s="105">
        <v>1355013500</v>
      </c>
      <c r="F611" s="65">
        <v>88.125</v>
      </c>
      <c r="G611" s="65">
        <v>203</v>
      </c>
      <c r="H611" s="65">
        <v>602</v>
      </c>
      <c r="I611" s="65" t="s">
        <v>3438</v>
      </c>
      <c r="J611" s="64">
        <v>1347416500</v>
      </c>
      <c r="K611" s="65">
        <v>87.631</v>
      </c>
      <c r="L611" s="97" t="str">
        <f t="shared" si="9"/>
        <v>203/602</v>
      </c>
    </row>
    <row r="612" spans="1:12" ht="15.6" customHeight="1">
      <c r="A612" s="62" t="s">
        <v>3433</v>
      </c>
      <c r="B612" s="62" t="s">
        <v>3434</v>
      </c>
      <c r="C612" s="62" t="s">
        <v>1571</v>
      </c>
      <c r="D612" s="63">
        <v>44852</v>
      </c>
      <c r="E612" s="105">
        <v>4338724300</v>
      </c>
      <c r="F612" s="65">
        <v>86.427000000000007</v>
      </c>
      <c r="G612" s="65">
        <v>-258</v>
      </c>
      <c r="H612" s="65">
        <v>497</v>
      </c>
      <c r="I612" s="65" t="s">
        <v>3435</v>
      </c>
      <c r="J612" s="64">
        <v>4388545000</v>
      </c>
      <c r="K612" s="65">
        <v>87.42</v>
      </c>
      <c r="L612" s="97" t="str">
        <f t="shared" si="9"/>
        <v>-258/497</v>
      </c>
    </row>
    <row r="613" spans="1:12" ht="15.6" customHeight="1">
      <c r="A613" s="62" t="s">
        <v>1908</v>
      </c>
      <c r="B613" s="62" t="s">
        <v>1909</v>
      </c>
      <c r="C613" s="62" t="s">
        <v>1624</v>
      </c>
      <c r="D613" s="63">
        <v>44853</v>
      </c>
      <c r="E613" s="105">
        <v>848600000</v>
      </c>
      <c r="F613" s="65">
        <v>88.308999999999997</v>
      </c>
      <c r="G613" s="65">
        <v>-12</v>
      </c>
      <c r="H613" s="65">
        <v>227</v>
      </c>
      <c r="I613" s="65" t="s">
        <v>1537</v>
      </c>
      <c r="J613" s="64">
        <v>849230910</v>
      </c>
      <c r="K613" s="65">
        <v>88.375</v>
      </c>
      <c r="L613" s="97" t="str">
        <f t="shared" si="9"/>
        <v>-12/227</v>
      </c>
    </row>
    <row r="614" spans="1:12" ht="15.6" customHeight="1">
      <c r="A614" s="62" t="s">
        <v>1903</v>
      </c>
      <c r="B614" s="62" t="s">
        <v>1904</v>
      </c>
      <c r="C614" s="62" t="s">
        <v>1905</v>
      </c>
      <c r="D614" s="63">
        <v>44854</v>
      </c>
      <c r="E614" s="105">
        <v>684225100</v>
      </c>
      <c r="F614" s="65">
        <v>89.248000000000005</v>
      </c>
      <c r="G614" s="65">
        <v>503</v>
      </c>
      <c r="H614" s="65">
        <v>1038</v>
      </c>
      <c r="I614" s="65" t="s">
        <v>1565</v>
      </c>
      <c r="J614" s="64">
        <v>677476660</v>
      </c>
      <c r="K614" s="65">
        <v>88.367999999999995</v>
      </c>
      <c r="L614" s="97" t="str">
        <f t="shared" si="9"/>
        <v>503/1038</v>
      </c>
    </row>
    <row r="615" spans="1:12" ht="15.6" customHeight="1">
      <c r="A615" s="62" t="s">
        <v>1906</v>
      </c>
      <c r="B615" s="62" t="s">
        <v>1907</v>
      </c>
      <c r="C615" s="62" t="s">
        <v>1608</v>
      </c>
      <c r="D615" s="63">
        <v>44854</v>
      </c>
      <c r="E615" s="105">
        <v>1526139800</v>
      </c>
      <c r="F615" s="65">
        <v>86.998000000000005</v>
      </c>
      <c r="G615" s="65">
        <v>-251</v>
      </c>
      <c r="H615" s="65">
        <v>632</v>
      </c>
      <c r="I615" s="65" t="s">
        <v>1610</v>
      </c>
      <c r="J615" s="64">
        <v>1538534500</v>
      </c>
      <c r="K615" s="65">
        <v>87.704999999999998</v>
      </c>
      <c r="L615" s="97" t="str">
        <f t="shared" si="9"/>
        <v>-251/632</v>
      </c>
    </row>
    <row r="616" spans="1:12" ht="15.6" customHeight="1">
      <c r="A616" s="62" t="s">
        <v>3430</v>
      </c>
      <c r="B616" s="62" t="s">
        <v>3431</v>
      </c>
      <c r="C616" s="62" t="s">
        <v>1240</v>
      </c>
      <c r="D616" s="63">
        <v>44858</v>
      </c>
      <c r="E616" s="105">
        <v>648446300</v>
      </c>
      <c r="F616" s="65">
        <v>87.837000000000003</v>
      </c>
      <c r="G616" s="65">
        <v>-230</v>
      </c>
      <c r="H616" s="65">
        <v>668</v>
      </c>
      <c r="I616" s="65" t="s">
        <v>3432</v>
      </c>
      <c r="J616" s="64">
        <v>652207100</v>
      </c>
      <c r="K616" s="65">
        <v>88.346000000000004</v>
      </c>
      <c r="L616" s="97" t="str">
        <f t="shared" si="9"/>
        <v>-230/668</v>
      </c>
    </row>
    <row r="617" spans="1:12" ht="15.6" customHeight="1">
      <c r="A617" s="62" t="s">
        <v>1900</v>
      </c>
      <c r="B617" s="62" t="s">
        <v>1901</v>
      </c>
      <c r="C617" s="62" t="s">
        <v>1902</v>
      </c>
      <c r="D617" s="63">
        <v>44859</v>
      </c>
      <c r="E617" s="105">
        <v>632488100</v>
      </c>
      <c r="F617" s="65">
        <v>86.846999999999994</v>
      </c>
      <c r="G617" s="65">
        <v>-484</v>
      </c>
      <c r="H617" s="65">
        <v>669</v>
      </c>
      <c r="I617" s="65" t="s">
        <v>1707</v>
      </c>
      <c r="J617" s="64">
        <v>643443308</v>
      </c>
      <c r="K617" s="65">
        <v>88.350999999999999</v>
      </c>
      <c r="L617" s="97" t="str">
        <f t="shared" si="9"/>
        <v>-484/669</v>
      </c>
    </row>
    <row r="618" spans="1:12" ht="15.6" customHeight="1">
      <c r="A618" s="62" t="s">
        <v>3427</v>
      </c>
      <c r="B618" s="62" t="s">
        <v>3428</v>
      </c>
      <c r="C618" s="62" t="s">
        <v>2199</v>
      </c>
      <c r="D618" s="63">
        <v>44859</v>
      </c>
      <c r="E618" s="105">
        <v>1240069400</v>
      </c>
      <c r="F618" s="65">
        <v>87.117999999999995</v>
      </c>
      <c r="G618" s="65">
        <v>-119</v>
      </c>
      <c r="H618" s="65">
        <v>644</v>
      </c>
      <c r="I618" s="65" t="s">
        <v>3429</v>
      </c>
      <c r="J618" s="64">
        <v>1244353530</v>
      </c>
      <c r="K618" s="65">
        <v>87.418999999999997</v>
      </c>
      <c r="L618" s="97" t="str">
        <f t="shared" si="9"/>
        <v>-119/644</v>
      </c>
    </row>
    <row r="619" spans="1:12" ht="15.6" customHeight="1">
      <c r="A619" s="62" t="s">
        <v>1898</v>
      </c>
      <c r="B619" s="62" t="s">
        <v>1899</v>
      </c>
      <c r="C619" s="62" t="s">
        <v>1404</v>
      </c>
      <c r="D619" s="63">
        <v>44860</v>
      </c>
      <c r="E619" s="105">
        <v>3624119400</v>
      </c>
      <c r="F619" s="65">
        <v>87.459000000000003</v>
      </c>
      <c r="G619" s="65">
        <v>-12</v>
      </c>
      <c r="H619" s="65">
        <v>587</v>
      </c>
      <c r="I619" s="65" t="s">
        <v>1468</v>
      </c>
      <c r="J619" s="64">
        <v>3626697500</v>
      </c>
      <c r="K619" s="65">
        <v>87.521000000000001</v>
      </c>
      <c r="L619" s="97" t="str">
        <f t="shared" si="9"/>
        <v>-12/587</v>
      </c>
    </row>
    <row r="620" spans="1:12" ht="15.6" customHeight="1">
      <c r="A620" s="62" t="s">
        <v>3420</v>
      </c>
      <c r="B620" s="62" t="s">
        <v>3421</v>
      </c>
      <c r="C620" s="62" t="s">
        <v>3422</v>
      </c>
      <c r="D620" s="63">
        <v>44861</v>
      </c>
      <c r="E620" s="105">
        <v>631760300</v>
      </c>
      <c r="F620" s="65">
        <v>87.35</v>
      </c>
      <c r="G620" s="65">
        <v>-302</v>
      </c>
      <c r="H620" s="65">
        <v>1039</v>
      </c>
      <c r="I620" s="65" t="s">
        <v>3423</v>
      </c>
      <c r="J620" s="64">
        <v>634629000</v>
      </c>
      <c r="K620" s="65">
        <v>87.747</v>
      </c>
      <c r="L620" s="97" t="str">
        <f t="shared" si="9"/>
        <v>-302/1039</v>
      </c>
    </row>
    <row r="621" spans="1:12" ht="15.6" customHeight="1">
      <c r="A621" s="62" t="s">
        <v>3424</v>
      </c>
      <c r="B621" s="62" t="s">
        <v>3425</v>
      </c>
      <c r="C621" s="62" t="s">
        <v>1569</v>
      </c>
      <c r="D621" s="63">
        <v>44861</v>
      </c>
      <c r="E621" s="105">
        <v>1899494700</v>
      </c>
      <c r="F621" s="65">
        <v>87.123999999999995</v>
      </c>
      <c r="G621" s="65">
        <v>-151</v>
      </c>
      <c r="H621" s="65">
        <v>1737</v>
      </c>
      <c r="I621" s="65" t="s">
        <v>3426</v>
      </c>
      <c r="J621" s="64">
        <v>1909864240</v>
      </c>
      <c r="K621" s="65">
        <v>87.599000000000004</v>
      </c>
      <c r="L621" s="97" t="str">
        <f t="shared" si="9"/>
        <v>-151/1737</v>
      </c>
    </row>
    <row r="622" spans="1:12" ht="15.6" customHeight="1">
      <c r="A622" s="62" t="s">
        <v>3417</v>
      </c>
      <c r="B622" s="62" t="s">
        <v>3418</v>
      </c>
      <c r="C622" s="62" t="s">
        <v>1291</v>
      </c>
      <c r="D622" s="63">
        <v>44861</v>
      </c>
      <c r="E622" s="105">
        <v>705323700</v>
      </c>
      <c r="F622" s="65">
        <v>89.37</v>
      </c>
      <c r="G622" s="65">
        <v>613</v>
      </c>
      <c r="H622" s="65">
        <v>1061</v>
      </c>
      <c r="I622" s="65" t="s">
        <v>3419</v>
      </c>
      <c r="J622" s="64">
        <v>696736000</v>
      </c>
      <c r="K622" s="65">
        <v>88.281999999999996</v>
      </c>
      <c r="L622" s="97" t="str">
        <f t="shared" si="9"/>
        <v>613/1061</v>
      </c>
    </row>
    <row r="623" spans="1:12" ht="15.6" customHeight="1">
      <c r="A623" s="62" t="s">
        <v>1896</v>
      </c>
      <c r="B623" s="62" t="s">
        <v>1897</v>
      </c>
      <c r="C623" s="62" t="s">
        <v>1240</v>
      </c>
      <c r="D623" s="63">
        <v>44865</v>
      </c>
      <c r="E623" s="105">
        <v>690471600</v>
      </c>
      <c r="F623" s="65">
        <v>87.067999999999998</v>
      </c>
      <c r="G623" s="65">
        <v>-670</v>
      </c>
      <c r="H623" s="65">
        <v>1042</v>
      </c>
      <c r="I623" s="65" t="s">
        <v>1887</v>
      </c>
      <c r="J623" s="64">
        <v>699536900</v>
      </c>
      <c r="K623" s="65">
        <v>88.210999999999999</v>
      </c>
      <c r="L623" s="97" t="str">
        <f t="shared" si="9"/>
        <v>-670/1042</v>
      </c>
    </row>
    <row r="624" spans="1:12" ht="15.6" customHeight="1">
      <c r="A624" s="62" t="s">
        <v>3414</v>
      </c>
      <c r="B624" s="62" t="s">
        <v>3415</v>
      </c>
      <c r="C624" s="62" t="s">
        <v>1237</v>
      </c>
      <c r="D624" s="63">
        <v>44867</v>
      </c>
      <c r="E624" s="105">
        <v>542037000</v>
      </c>
      <c r="F624" s="65">
        <v>89.353999999999999</v>
      </c>
      <c r="G624" s="65">
        <v>322</v>
      </c>
      <c r="H624" s="65">
        <v>669</v>
      </c>
      <c r="I624" s="65" t="s">
        <v>3416</v>
      </c>
      <c r="J624" s="64">
        <v>536016600</v>
      </c>
      <c r="K624" s="65">
        <v>88.361000000000004</v>
      </c>
      <c r="L624" s="97" t="str">
        <f t="shared" si="9"/>
        <v>322/669</v>
      </c>
    </row>
    <row r="625" spans="1:12" ht="15.6" customHeight="1">
      <c r="A625" s="62" t="s">
        <v>1893</v>
      </c>
      <c r="B625" s="62" t="s">
        <v>1894</v>
      </c>
      <c r="C625" s="62" t="s">
        <v>1895</v>
      </c>
      <c r="D625" s="63">
        <v>44869</v>
      </c>
      <c r="E625" s="105">
        <v>8676160000</v>
      </c>
      <c r="F625" s="65">
        <v>81.688999999999993</v>
      </c>
      <c r="G625" s="65">
        <v>-342</v>
      </c>
      <c r="H625" s="65">
        <v>853</v>
      </c>
      <c r="I625" s="65" t="s">
        <v>1836</v>
      </c>
      <c r="J625" s="64">
        <v>8749960000</v>
      </c>
      <c r="K625" s="65">
        <v>82.382999999999996</v>
      </c>
      <c r="L625" s="97" t="str">
        <f t="shared" si="9"/>
        <v>-342/853</v>
      </c>
    </row>
    <row r="626" spans="1:12" ht="15.6" customHeight="1">
      <c r="A626" s="62" t="s">
        <v>3411</v>
      </c>
      <c r="B626" s="62" t="s">
        <v>3412</v>
      </c>
      <c r="C626" s="62" t="s">
        <v>1228</v>
      </c>
      <c r="D626" s="63">
        <v>44873</v>
      </c>
      <c r="E626" s="105">
        <v>709662000</v>
      </c>
      <c r="F626" s="65">
        <v>91.132999999999996</v>
      </c>
      <c r="G626" s="65">
        <v>1013</v>
      </c>
      <c r="H626" s="65">
        <v>1046</v>
      </c>
      <c r="I626" s="65" t="s">
        <v>3413</v>
      </c>
      <c r="J626" s="64">
        <v>688674675</v>
      </c>
      <c r="K626" s="65">
        <v>88.438000000000002</v>
      </c>
      <c r="L626" s="97" t="str">
        <f t="shared" si="9"/>
        <v>1013/1046</v>
      </c>
    </row>
    <row r="627" spans="1:12" ht="15.6" customHeight="1">
      <c r="A627" s="62" t="s">
        <v>1891</v>
      </c>
      <c r="B627" s="62" t="s">
        <v>1892</v>
      </c>
      <c r="C627" s="62" t="s">
        <v>1228</v>
      </c>
      <c r="D627" s="63">
        <v>44873</v>
      </c>
      <c r="E627" s="105">
        <v>878310000</v>
      </c>
      <c r="F627" s="65">
        <v>87.83</v>
      </c>
      <c r="G627" s="65">
        <v>-134</v>
      </c>
      <c r="H627" s="65">
        <v>613</v>
      </c>
      <c r="I627" s="65" t="s">
        <v>1802</v>
      </c>
      <c r="J627" s="64">
        <v>883158700</v>
      </c>
      <c r="K627" s="65">
        <v>88.314999999999998</v>
      </c>
      <c r="L627" s="97" t="str">
        <f t="shared" si="9"/>
        <v>-134/613</v>
      </c>
    </row>
    <row r="628" spans="1:12" ht="15.6" customHeight="1">
      <c r="A628" s="62" t="s">
        <v>1888</v>
      </c>
      <c r="B628" s="62" t="s">
        <v>1889</v>
      </c>
      <c r="C628" s="62" t="s">
        <v>1298</v>
      </c>
      <c r="D628" s="63">
        <v>44874</v>
      </c>
      <c r="E628" s="105">
        <v>821636000</v>
      </c>
      <c r="F628" s="65">
        <v>86.765000000000001</v>
      </c>
      <c r="G628" s="65">
        <v>-511</v>
      </c>
      <c r="H628" s="65">
        <v>695</v>
      </c>
      <c r="I628" s="65" t="s">
        <v>1890</v>
      </c>
      <c r="J628" s="64">
        <v>836339054</v>
      </c>
      <c r="K628" s="65">
        <v>88.317999999999998</v>
      </c>
      <c r="L628" s="97" t="str">
        <f t="shared" si="9"/>
        <v>-511/695</v>
      </c>
    </row>
    <row r="629" spans="1:12" ht="15.6" customHeight="1">
      <c r="A629" s="62" t="s">
        <v>3408</v>
      </c>
      <c r="B629" s="62" t="s">
        <v>3409</v>
      </c>
      <c r="C629" s="62" t="s">
        <v>1228</v>
      </c>
      <c r="D629" s="63">
        <v>44874</v>
      </c>
      <c r="E629" s="105">
        <v>655258000</v>
      </c>
      <c r="F629" s="65">
        <v>90.555000000000007</v>
      </c>
      <c r="G629" s="65">
        <v>899</v>
      </c>
      <c r="H629" s="65">
        <v>1033</v>
      </c>
      <c r="I629" s="65" t="s">
        <v>3410</v>
      </c>
      <c r="J629" s="64">
        <v>639352653</v>
      </c>
      <c r="K629" s="65">
        <v>88.356999999999999</v>
      </c>
      <c r="L629" s="97" t="str">
        <f t="shared" si="9"/>
        <v>899/1033</v>
      </c>
    </row>
    <row r="630" spans="1:12" ht="15.6" customHeight="1">
      <c r="A630" s="62" t="s">
        <v>3405</v>
      </c>
      <c r="B630" s="62" t="s">
        <v>3406</v>
      </c>
      <c r="C630" s="62" t="s">
        <v>1228</v>
      </c>
      <c r="D630" s="63">
        <v>44875</v>
      </c>
      <c r="E630" s="105">
        <v>823928000</v>
      </c>
      <c r="F630" s="65">
        <v>87.814999999999998</v>
      </c>
      <c r="G630" s="65">
        <v>-142</v>
      </c>
      <c r="H630" s="65">
        <v>601</v>
      </c>
      <c r="I630" s="65" t="s">
        <v>3407</v>
      </c>
      <c r="J630" s="64">
        <v>828135210</v>
      </c>
      <c r="K630" s="65">
        <v>88.263999999999996</v>
      </c>
      <c r="L630" s="97" t="str">
        <f t="shared" si="9"/>
        <v>-142/601</v>
      </c>
    </row>
    <row r="631" spans="1:12" ht="15.6" customHeight="1">
      <c r="A631" s="62" t="s">
        <v>1885</v>
      </c>
      <c r="B631" s="62" t="s">
        <v>1886</v>
      </c>
      <c r="C631" s="62" t="s">
        <v>1237</v>
      </c>
      <c r="D631" s="63">
        <v>44875</v>
      </c>
      <c r="E631" s="105">
        <v>799558000</v>
      </c>
      <c r="F631" s="65">
        <v>87.841999999999999</v>
      </c>
      <c r="G631" s="65">
        <v>-144</v>
      </c>
      <c r="H631" s="65">
        <v>683</v>
      </c>
      <c r="I631" s="65" t="s">
        <v>1887</v>
      </c>
      <c r="J631" s="64">
        <v>803419000</v>
      </c>
      <c r="K631" s="65">
        <v>88.266000000000005</v>
      </c>
      <c r="L631" s="97" t="str">
        <f t="shared" si="9"/>
        <v>-144/683</v>
      </c>
    </row>
    <row r="632" spans="1:12" ht="15.6" customHeight="1">
      <c r="A632" s="62" t="s">
        <v>1883</v>
      </c>
      <c r="B632" s="62" t="s">
        <v>1884</v>
      </c>
      <c r="C632" s="62" t="s">
        <v>1454</v>
      </c>
      <c r="D632" s="63">
        <v>44876</v>
      </c>
      <c r="E632" s="105">
        <v>977709000</v>
      </c>
      <c r="F632" s="65">
        <v>87.825000000000003</v>
      </c>
      <c r="G632" s="65">
        <v>106</v>
      </c>
      <c r="H632" s="65">
        <v>661</v>
      </c>
      <c r="I632" s="65" t="s">
        <v>1711</v>
      </c>
      <c r="J632" s="64">
        <v>971256970</v>
      </c>
      <c r="K632" s="65">
        <v>87.245999999999995</v>
      </c>
      <c r="L632" s="97" t="str">
        <f t="shared" si="9"/>
        <v>106/661</v>
      </c>
    </row>
    <row r="633" spans="1:12" ht="15.6" customHeight="1">
      <c r="A633" s="62" t="s">
        <v>3402</v>
      </c>
      <c r="B633" s="62" t="s">
        <v>3403</v>
      </c>
      <c r="C633" s="62" t="s">
        <v>1237</v>
      </c>
      <c r="D633" s="63">
        <v>44879</v>
      </c>
      <c r="E633" s="105">
        <v>2333864000</v>
      </c>
      <c r="F633" s="65">
        <v>88.284999999999997</v>
      </c>
      <c r="G633" s="65">
        <v>337</v>
      </c>
      <c r="H633" s="65">
        <v>618</v>
      </c>
      <c r="I633" s="65" t="s">
        <v>3404</v>
      </c>
      <c r="J633" s="64">
        <v>2307379100</v>
      </c>
      <c r="K633" s="65">
        <v>87.283000000000001</v>
      </c>
      <c r="L633" s="97" t="str">
        <f t="shared" si="9"/>
        <v>337/618</v>
      </c>
    </row>
    <row r="634" spans="1:12" ht="15.6" customHeight="1">
      <c r="A634" s="62" t="s">
        <v>1881</v>
      </c>
      <c r="B634" s="62" t="s">
        <v>1882</v>
      </c>
      <c r="C634" s="62" t="s">
        <v>1237</v>
      </c>
      <c r="D634" s="63">
        <v>44879</v>
      </c>
      <c r="E634" s="105">
        <v>713468000</v>
      </c>
      <c r="F634" s="65">
        <v>86.57</v>
      </c>
      <c r="G634" s="65">
        <v>-577</v>
      </c>
      <c r="H634" s="65">
        <v>680</v>
      </c>
      <c r="I634" s="65" t="s">
        <v>1344</v>
      </c>
      <c r="J634" s="64">
        <v>727900000</v>
      </c>
      <c r="K634" s="65">
        <v>88.320999999999998</v>
      </c>
      <c r="L634" s="97" t="str">
        <f t="shared" si="9"/>
        <v>-577/680</v>
      </c>
    </row>
    <row r="635" spans="1:12" ht="15.6" customHeight="1">
      <c r="A635" s="62" t="s">
        <v>3398</v>
      </c>
      <c r="B635" s="62" t="s">
        <v>3399</v>
      </c>
      <c r="C635" s="62" t="s">
        <v>3400</v>
      </c>
      <c r="D635" s="63">
        <v>44881</v>
      </c>
      <c r="E635" s="105">
        <v>13275331545</v>
      </c>
      <c r="F635" s="65">
        <v>82.123000000000005</v>
      </c>
      <c r="G635" s="65">
        <v>17</v>
      </c>
      <c r="H635" s="65">
        <v>923</v>
      </c>
      <c r="I635" s="65" t="s">
        <v>3401</v>
      </c>
      <c r="J635" s="64">
        <v>8889334000</v>
      </c>
      <c r="K635" s="65">
        <v>54.991</v>
      </c>
      <c r="L635" s="97" t="str">
        <f t="shared" si="9"/>
        <v>17/923</v>
      </c>
    </row>
    <row r="636" spans="1:12" ht="15.6" customHeight="1">
      <c r="A636" s="62" t="s">
        <v>1879</v>
      </c>
      <c r="B636" s="62" t="s">
        <v>1880</v>
      </c>
      <c r="C636" s="62" t="s">
        <v>1231</v>
      </c>
      <c r="D636" s="63">
        <v>44883</v>
      </c>
      <c r="E636" s="105">
        <v>871814000</v>
      </c>
      <c r="F636" s="65">
        <v>88.802999999999997</v>
      </c>
      <c r="G636" s="65">
        <v>110</v>
      </c>
      <c r="H636" s="65">
        <v>712</v>
      </c>
      <c r="I636" s="65" t="s">
        <v>1762</v>
      </c>
      <c r="J636" s="64">
        <v>867236900</v>
      </c>
      <c r="K636" s="65">
        <v>88.337000000000003</v>
      </c>
      <c r="L636" s="97" t="str">
        <f t="shared" si="9"/>
        <v>110/712</v>
      </c>
    </row>
    <row r="637" spans="1:12" ht="15.6" customHeight="1">
      <c r="A637" s="62" t="s">
        <v>3394</v>
      </c>
      <c r="B637" s="62" t="s">
        <v>3395</v>
      </c>
      <c r="C637" s="62" t="s">
        <v>3396</v>
      </c>
      <c r="D637" s="63">
        <v>44883</v>
      </c>
      <c r="E637" s="105">
        <v>9044868076</v>
      </c>
      <c r="F637" s="65">
        <v>82.242000000000004</v>
      </c>
      <c r="G637" s="65">
        <v>147</v>
      </c>
      <c r="H637" s="65">
        <v>1037</v>
      </c>
      <c r="I637" s="65" t="s">
        <v>3397</v>
      </c>
      <c r="J637" s="64">
        <v>9015152000</v>
      </c>
      <c r="K637" s="65">
        <v>81.971999999999994</v>
      </c>
      <c r="L637" s="97" t="str">
        <f t="shared" si="9"/>
        <v>147/1037</v>
      </c>
    </row>
    <row r="638" spans="1:12" ht="15.6" customHeight="1">
      <c r="A638" s="62" t="s">
        <v>1876</v>
      </c>
      <c r="B638" s="62" t="s">
        <v>1877</v>
      </c>
      <c r="C638" s="62" t="s">
        <v>1231</v>
      </c>
      <c r="D638" s="63">
        <v>44886</v>
      </c>
      <c r="E638" s="105">
        <v>750742000</v>
      </c>
      <c r="F638" s="65">
        <v>87.460999999999999</v>
      </c>
      <c r="G638" s="65">
        <v>-514</v>
      </c>
      <c r="H638" s="65">
        <v>1052</v>
      </c>
      <c r="I638" s="65" t="s">
        <v>1878</v>
      </c>
      <c r="J638" s="64">
        <v>758417700</v>
      </c>
      <c r="K638" s="65">
        <v>88.355999999999995</v>
      </c>
      <c r="L638" s="97" t="str">
        <f t="shared" si="9"/>
        <v>-514/1052</v>
      </c>
    </row>
    <row r="639" spans="1:12" ht="15.6" customHeight="1">
      <c r="A639" s="62" t="s">
        <v>3391</v>
      </c>
      <c r="B639" s="62" t="s">
        <v>3392</v>
      </c>
      <c r="C639" s="62" t="s">
        <v>1235</v>
      </c>
      <c r="D639" s="63">
        <v>44886</v>
      </c>
      <c r="E639" s="105">
        <v>1053488000</v>
      </c>
      <c r="F639" s="65">
        <v>86.066999999999993</v>
      </c>
      <c r="G639" s="65">
        <v>-370</v>
      </c>
      <c r="H639" s="65">
        <v>653</v>
      </c>
      <c r="I639" s="65" t="s">
        <v>3393</v>
      </c>
      <c r="J639" s="64">
        <v>1071747400</v>
      </c>
      <c r="K639" s="65">
        <v>87.558999999999997</v>
      </c>
      <c r="L639" s="97" t="str">
        <f t="shared" si="9"/>
        <v>-370/653</v>
      </c>
    </row>
    <row r="640" spans="1:12" ht="15.6" customHeight="1">
      <c r="A640" s="62" t="s">
        <v>3387</v>
      </c>
      <c r="B640" s="62" t="s">
        <v>3388</v>
      </c>
      <c r="C640" s="62" t="s">
        <v>3389</v>
      </c>
      <c r="D640" s="63">
        <v>44886</v>
      </c>
      <c r="E640" s="105">
        <v>414247000</v>
      </c>
      <c r="F640" s="65">
        <v>87.067999999999998</v>
      </c>
      <c r="G640" s="65">
        <v>-1206</v>
      </c>
      <c r="H640" s="65">
        <v>2241</v>
      </c>
      <c r="I640" s="65" t="s">
        <v>3390</v>
      </c>
      <c r="J640" s="64">
        <v>418489000</v>
      </c>
      <c r="K640" s="65">
        <v>87.96</v>
      </c>
      <c r="L640" s="97" t="str">
        <f t="shared" si="9"/>
        <v>-1206/2241</v>
      </c>
    </row>
    <row r="641" spans="1:12" ht="15.6" customHeight="1">
      <c r="A641" s="62" t="s">
        <v>3379</v>
      </c>
      <c r="B641" s="62" t="s">
        <v>3380</v>
      </c>
      <c r="C641" s="62" t="s">
        <v>3381</v>
      </c>
      <c r="D641" s="63">
        <v>44887</v>
      </c>
      <c r="E641" s="105">
        <v>849487000</v>
      </c>
      <c r="F641" s="65">
        <v>89.495999999999995</v>
      </c>
      <c r="G641" s="65">
        <v>513</v>
      </c>
      <c r="H641" s="65">
        <v>708</v>
      </c>
      <c r="I641" s="65" t="s">
        <v>3382</v>
      </c>
      <c r="J641" s="64">
        <v>838843319</v>
      </c>
      <c r="K641" s="65">
        <v>88.373999999999995</v>
      </c>
      <c r="L641" s="97" t="str">
        <f t="shared" si="9"/>
        <v>513/708</v>
      </c>
    </row>
    <row r="642" spans="1:12" ht="15.6" customHeight="1">
      <c r="A642" s="62" t="s">
        <v>3376</v>
      </c>
      <c r="B642" s="62" t="s">
        <v>3377</v>
      </c>
      <c r="C642" s="62" t="s">
        <v>1996</v>
      </c>
      <c r="D642" s="63">
        <v>44887</v>
      </c>
      <c r="E642" s="105">
        <v>910729000</v>
      </c>
      <c r="F642" s="65">
        <v>88.891000000000005</v>
      </c>
      <c r="G642" s="65">
        <v>201</v>
      </c>
      <c r="H642" s="65">
        <v>676</v>
      </c>
      <c r="I642" s="65" t="s">
        <v>3378</v>
      </c>
      <c r="J642" s="64">
        <v>905272000</v>
      </c>
      <c r="K642" s="65">
        <v>88.358999999999995</v>
      </c>
      <c r="L642" s="97" t="str">
        <f t="shared" ref="L642:L705" si="10">_xlfn.CONCAT(G642,"/",H642)</f>
        <v>201/676</v>
      </c>
    </row>
    <row r="643" spans="1:12" ht="15.6" customHeight="1">
      <c r="A643" s="62" t="s">
        <v>3383</v>
      </c>
      <c r="B643" s="62" t="s">
        <v>3384</v>
      </c>
      <c r="C643" s="62" t="s">
        <v>3385</v>
      </c>
      <c r="D643" s="63">
        <v>44887</v>
      </c>
      <c r="E643" s="105">
        <v>616312000</v>
      </c>
      <c r="F643" s="65">
        <v>87.873000000000005</v>
      </c>
      <c r="G643" s="65">
        <v>-298</v>
      </c>
      <c r="H643" s="65">
        <v>1087</v>
      </c>
      <c r="I643" s="65" t="s">
        <v>3386</v>
      </c>
      <c r="J643" s="64">
        <v>619515400</v>
      </c>
      <c r="K643" s="65">
        <v>88.33</v>
      </c>
      <c r="L643" s="97" t="str">
        <f t="shared" si="10"/>
        <v>-298/1087</v>
      </c>
    </row>
    <row r="644" spans="1:12" ht="15.6" customHeight="1">
      <c r="A644" s="62" t="s">
        <v>3372</v>
      </c>
      <c r="B644" s="62" t="s">
        <v>3373</v>
      </c>
      <c r="C644" s="62" t="s">
        <v>3374</v>
      </c>
      <c r="D644" s="63">
        <v>44887</v>
      </c>
      <c r="E644" s="105">
        <v>10748283865</v>
      </c>
      <c r="F644" s="65">
        <v>82.399000000000001</v>
      </c>
      <c r="G644" s="65">
        <v>299</v>
      </c>
      <c r="H644" s="65">
        <v>1015</v>
      </c>
      <c r="I644" s="65" t="s">
        <v>3375</v>
      </c>
      <c r="J644" s="64">
        <v>10712556673</v>
      </c>
      <c r="K644" s="65">
        <v>82.125</v>
      </c>
      <c r="L644" s="97" t="str">
        <f t="shared" si="10"/>
        <v>299/1015</v>
      </c>
    </row>
    <row r="645" spans="1:12" ht="15.6" customHeight="1">
      <c r="A645" s="62" t="s">
        <v>3365</v>
      </c>
      <c r="B645" s="62" t="s">
        <v>3366</v>
      </c>
      <c r="C645" s="62" t="s">
        <v>3367</v>
      </c>
      <c r="D645" s="63">
        <v>44888</v>
      </c>
      <c r="E645" s="105">
        <v>10921332970</v>
      </c>
      <c r="F645" s="65">
        <v>82.381</v>
      </c>
      <c r="G645" s="65">
        <v>469</v>
      </c>
      <c r="H645" s="65">
        <v>999</v>
      </c>
      <c r="I645" s="65" t="s">
        <v>3368</v>
      </c>
      <c r="J645" s="64">
        <v>10408589940</v>
      </c>
      <c r="K645" s="65">
        <v>78.513000000000005</v>
      </c>
      <c r="L645" s="97" t="str">
        <f t="shared" si="10"/>
        <v>469/999</v>
      </c>
    </row>
    <row r="646" spans="1:12" ht="15.6" customHeight="1">
      <c r="A646" s="62" t="s">
        <v>1873</v>
      </c>
      <c r="B646" s="62" t="s">
        <v>1874</v>
      </c>
      <c r="C646" s="62" t="s">
        <v>1875</v>
      </c>
      <c r="D646" s="63">
        <v>44888</v>
      </c>
      <c r="E646" s="105">
        <v>506027000</v>
      </c>
      <c r="F646" s="65">
        <v>88.872</v>
      </c>
      <c r="G646" s="65">
        <v>464</v>
      </c>
      <c r="H646" s="65">
        <v>1124</v>
      </c>
      <c r="I646" s="65" t="s">
        <v>1549</v>
      </c>
      <c r="J646" s="64">
        <v>502412900</v>
      </c>
      <c r="K646" s="65">
        <v>88.236999999999995</v>
      </c>
      <c r="L646" s="97" t="str">
        <f t="shared" si="10"/>
        <v>464/1124</v>
      </c>
    </row>
    <row r="647" spans="1:12" ht="15.6" customHeight="1">
      <c r="A647" s="62" t="s">
        <v>3369</v>
      </c>
      <c r="B647" s="62" t="s">
        <v>3370</v>
      </c>
      <c r="C647" s="62" t="s">
        <v>1247</v>
      </c>
      <c r="D647" s="63">
        <v>44888</v>
      </c>
      <c r="E647" s="105">
        <v>584891000</v>
      </c>
      <c r="F647" s="65">
        <v>88.98</v>
      </c>
      <c r="G647" s="65">
        <v>375</v>
      </c>
      <c r="H647" s="65">
        <v>1078</v>
      </c>
      <c r="I647" s="65" t="s">
        <v>3371</v>
      </c>
      <c r="J647" s="64">
        <v>581296395</v>
      </c>
      <c r="K647" s="65">
        <v>88.433000000000007</v>
      </c>
      <c r="L647" s="97" t="str">
        <f t="shared" si="10"/>
        <v>375/1078</v>
      </c>
    </row>
    <row r="648" spans="1:12" ht="15.6" customHeight="1">
      <c r="A648" s="62" t="s">
        <v>3359</v>
      </c>
      <c r="B648" s="62" t="s">
        <v>3360</v>
      </c>
      <c r="C648" s="62" t="s">
        <v>1235</v>
      </c>
      <c r="D648" s="63">
        <v>44889</v>
      </c>
      <c r="E648" s="105">
        <v>569673000</v>
      </c>
      <c r="F648" s="65">
        <v>87.515000000000001</v>
      </c>
      <c r="G648" s="65">
        <v>-522</v>
      </c>
      <c r="H648" s="65">
        <v>1084</v>
      </c>
      <c r="I648" s="65" t="s">
        <v>3361</v>
      </c>
      <c r="J648" s="64">
        <v>574523117</v>
      </c>
      <c r="K648" s="65">
        <v>88.26</v>
      </c>
      <c r="L648" s="97" t="str">
        <f t="shared" si="10"/>
        <v>-522/1084</v>
      </c>
    </row>
    <row r="649" spans="1:12" ht="15.6" customHeight="1">
      <c r="A649" s="62" t="s">
        <v>3362</v>
      </c>
      <c r="B649" s="62" t="s">
        <v>3363</v>
      </c>
      <c r="C649" s="62" t="s">
        <v>1586</v>
      </c>
      <c r="D649" s="63">
        <v>44889</v>
      </c>
      <c r="E649" s="105">
        <v>959962000</v>
      </c>
      <c r="F649" s="65">
        <v>90.603999999999999</v>
      </c>
      <c r="G649" s="65">
        <v>587</v>
      </c>
      <c r="H649" s="65">
        <v>654</v>
      </c>
      <c r="I649" s="65" t="s">
        <v>3364</v>
      </c>
      <c r="J649" s="64">
        <v>937383500</v>
      </c>
      <c r="K649" s="65">
        <v>88.472999999999999</v>
      </c>
      <c r="L649" s="97" t="str">
        <f t="shared" si="10"/>
        <v>587/654</v>
      </c>
    </row>
    <row r="650" spans="1:12" ht="15.6" customHeight="1">
      <c r="A650" s="62" t="s">
        <v>1870</v>
      </c>
      <c r="B650" s="62" t="s">
        <v>1871</v>
      </c>
      <c r="C650" s="62" t="s">
        <v>1872</v>
      </c>
      <c r="D650" s="63">
        <v>44889</v>
      </c>
      <c r="E650" s="105">
        <v>10353313132</v>
      </c>
      <c r="F650" s="65">
        <v>82.218999999999994</v>
      </c>
      <c r="G650" s="65">
        <v>860</v>
      </c>
      <c r="H650" s="65">
        <v>1019</v>
      </c>
      <c r="I650" s="65" t="s">
        <v>1516</v>
      </c>
      <c r="J650" s="64">
        <v>10298521400</v>
      </c>
      <c r="K650" s="65">
        <v>81.784000000000006</v>
      </c>
      <c r="L650" s="97" t="str">
        <f t="shared" si="10"/>
        <v>860/1019</v>
      </c>
    </row>
    <row r="651" spans="1:12" ht="15.6" customHeight="1">
      <c r="A651" s="62" t="s">
        <v>3356</v>
      </c>
      <c r="B651" s="62" t="s">
        <v>3357</v>
      </c>
      <c r="C651" s="62" t="s">
        <v>2199</v>
      </c>
      <c r="D651" s="63">
        <v>44889</v>
      </c>
      <c r="E651" s="105">
        <v>566545000</v>
      </c>
      <c r="F651" s="65">
        <v>90.215999999999994</v>
      </c>
      <c r="G651" s="65">
        <v>559</v>
      </c>
      <c r="H651" s="65">
        <v>687</v>
      </c>
      <c r="I651" s="65" t="s">
        <v>3358</v>
      </c>
      <c r="J651" s="64">
        <v>555272811</v>
      </c>
      <c r="K651" s="65">
        <v>88.421000000000006</v>
      </c>
      <c r="L651" s="97" t="str">
        <f t="shared" si="10"/>
        <v>559/687</v>
      </c>
    </row>
    <row r="652" spans="1:12" ht="15.6" customHeight="1">
      <c r="A652" s="62" t="s">
        <v>1861</v>
      </c>
      <c r="B652" s="62" t="s">
        <v>1862</v>
      </c>
      <c r="C652" s="62" t="s">
        <v>1863</v>
      </c>
      <c r="D652" s="63">
        <v>44890</v>
      </c>
      <c r="E652" s="105">
        <v>2381658000</v>
      </c>
      <c r="F652" s="65">
        <v>88.168000000000006</v>
      </c>
      <c r="G652" s="65">
        <v>208</v>
      </c>
      <c r="H652" s="65">
        <v>633</v>
      </c>
      <c r="I652" s="65" t="s">
        <v>1864</v>
      </c>
      <c r="J652" s="64">
        <v>2370522730</v>
      </c>
      <c r="K652" s="65">
        <v>87.756</v>
      </c>
      <c r="L652" s="97" t="str">
        <f t="shared" si="10"/>
        <v>208/633</v>
      </c>
    </row>
    <row r="653" spans="1:12" ht="15.6" customHeight="1">
      <c r="A653" s="62" t="s">
        <v>1865</v>
      </c>
      <c r="B653" s="62" t="s">
        <v>1866</v>
      </c>
      <c r="C653" s="62" t="s">
        <v>1867</v>
      </c>
      <c r="D653" s="63">
        <v>44890</v>
      </c>
      <c r="E653" s="105">
        <v>13340048030</v>
      </c>
      <c r="F653" s="65">
        <v>80.894999999999996</v>
      </c>
      <c r="G653" s="65">
        <v>30</v>
      </c>
      <c r="H653" s="65">
        <v>260</v>
      </c>
      <c r="I653" s="65" t="s">
        <v>1429</v>
      </c>
      <c r="J653" s="64">
        <v>13249663000</v>
      </c>
      <c r="K653" s="65">
        <v>80.346999999999994</v>
      </c>
      <c r="L653" s="97" t="str">
        <f t="shared" si="10"/>
        <v>30/260</v>
      </c>
    </row>
    <row r="654" spans="1:12" ht="15.6" customHeight="1">
      <c r="A654" s="62" t="s">
        <v>1868</v>
      </c>
      <c r="B654" s="62" t="s">
        <v>1869</v>
      </c>
      <c r="C654" s="62" t="s">
        <v>1867</v>
      </c>
      <c r="D654" s="63">
        <v>44890</v>
      </c>
      <c r="E654" s="105">
        <v>12897044655</v>
      </c>
      <c r="F654" s="65">
        <v>82.653000000000006</v>
      </c>
      <c r="G654" s="65">
        <v>43</v>
      </c>
      <c r="H654" s="65">
        <v>255</v>
      </c>
      <c r="I654" s="65" t="s">
        <v>1429</v>
      </c>
      <c r="J654" s="64">
        <v>12816219000</v>
      </c>
      <c r="K654" s="65">
        <v>82.135000000000005</v>
      </c>
      <c r="L654" s="97" t="str">
        <f t="shared" si="10"/>
        <v>43/255</v>
      </c>
    </row>
    <row r="655" spans="1:12" ht="15.6" customHeight="1">
      <c r="A655" s="62" t="s">
        <v>3348</v>
      </c>
      <c r="B655" s="62" t="s">
        <v>3349</v>
      </c>
      <c r="C655" s="62" t="s">
        <v>3350</v>
      </c>
      <c r="D655" s="63">
        <v>44890</v>
      </c>
      <c r="E655" s="105">
        <v>12215011477</v>
      </c>
      <c r="F655" s="65">
        <v>81.903999999999996</v>
      </c>
      <c r="G655" s="65">
        <v>82</v>
      </c>
      <c r="H655" s="65">
        <v>995</v>
      </c>
      <c r="I655" s="65" t="s">
        <v>3351</v>
      </c>
      <c r="J655" s="64">
        <v>12147235000</v>
      </c>
      <c r="K655" s="65">
        <v>81.45</v>
      </c>
      <c r="L655" s="97" t="str">
        <f t="shared" si="10"/>
        <v>82/995</v>
      </c>
    </row>
    <row r="656" spans="1:12" ht="15.6" customHeight="1">
      <c r="A656" s="62" t="s">
        <v>3352</v>
      </c>
      <c r="B656" s="62" t="s">
        <v>3353</v>
      </c>
      <c r="C656" s="62" t="s">
        <v>3354</v>
      </c>
      <c r="D656" s="63">
        <v>44890</v>
      </c>
      <c r="E656" s="105">
        <v>13827198990</v>
      </c>
      <c r="F656" s="65">
        <v>83.433999999999997</v>
      </c>
      <c r="G656" s="65">
        <v>140</v>
      </c>
      <c r="H656" s="65">
        <v>933</v>
      </c>
      <c r="I656" s="65" t="s">
        <v>3355</v>
      </c>
      <c r="J656" s="64">
        <v>12836187792</v>
      </c>
      <c r="K656" s="65">
        <v>77.453999999999994</v>
      </c>
      <c r="L656" s="97" t="str">
        <f t="shared" si="10"/>
        <v>140/933</v>
      </c>
    </row>
    <row r="657" spans="1:12" ht="15.6" customHeight="1">
      <c r="A657" s="62" t="s">
        <v>1857</v>
      </c>
      <c r="B657" s="62" t="s">
        <v>1858</v>
      </c>
      <c r="C657" s="62" t="s">
        <v>1237</v>
      </c>
      <c r="D657" s="63">
        <v>44893</v>
      </c>
      <c r="E657" s="105">
        <v>1401696000</v>
      </c>
      <c r="F657" s="65">
        <v>88.296000000000006</v>
      </c>
      <c r="G657" s="65">
        <v>326</v>
      </c>
      <c r="H657" s="65">
        <v>655</v>
      </c>
      <c r="I657" s="65" t="s">
        <v>1576</v>
      </c>
      <c r="J657" s="64">
        <v>1388091390</v>
      </c>
      <c r="K657" s="65">
        <v>87.438999999999993</v>
      </c>
      <c r="L657" s="97" t="str">
        <f t="shared" si="10"/>
        <v>326/655</v>
      </c>
    </row>
    <row r="658" spans="1:12" ht="15.6" customHeight="1">
      <c r="A658" s="62" t="s">
        <v>1859</v>
      </c>
      <c r="B658" s="62" t="s">
        <v>1860</v>
      </c>
      <c r="C658" s="62" t="s">
        <v>1235</v>
      </c>
      <c r="D658" s="63">
        <v>44893</v>
      </c>
      <c r="E658" s="105">
        <v>1319660000</v>
      </c>
      <c r="F658" s="65">
        <v>87.581999999999994</v>
      </c>
      <c r="G658" s="65">
        <v>88</v>
      </c>
      <c r="H658" s="65">
        <v>648</v>
      </c>
      <c r="I658" s="65" t="s">
        <v>1792</v>
      </c>
      <c r="J658" s="64">
        <v>1315431140</v>
      </c>
      <c r="K658" s="65">
        <v>87.301000000000002</v>
      </c>
      <c r="L658" s="97" t="str">
        <f t="shared" si="10"/>
        <v>88/648</v>
      </c>
    </row>
    <row r="659" spans="1:12" ht="15.6" customHeight="1">
      <c r="A659" s="62" t="s">
        <v>3345</v>
      </c>
      <c r="B659" s="62" t="s">
        <v>3346</v>
      </c>
      <c r="C659" s="62" t="s">
        <v>1247</v>
      </c>
      <c r="D659" s="63">
        <v>44894</v>
      </c>
      <c r="E659" s="105">
        <v>954354000</v>
      </c>
      <c r="F659" s="65">
        <v>88.379000000000005</v>
      </c>
      <c r="G659" s="65">
        <v>15</v>
      </c>
      <c r="H659" s="65">
        <v>717</v>
      </c>
      <c r="I659" s="65" t="s">
        <v>3347</v>
      </c>
      <c r="J659" s="64">
        <v>953892240</v>
      </c>
      <c r="K659" s="65">
        <v>88.335999999999999</v>
      </c>
      <c r="L659" s="97" t="str">
        <f t="shared" si="10"/>
        <v>15/717</v>
      </c>
    </row>
    <row r="660" spans="1:12" ht="15.6" customHeight="1">
      <c r="A660" s="62" t="s">
        <v>3338</v>
      </c>
      <c r="B660" s="62" t="s">
        <v>3339</v>
      </c>
      <c r="C660" s="62" t="s">
        <v>3340</v>
      </c>
      <c r="D660" s="63">
        <v>44894</v>
      </c>
      <c r="E660" s="105">
        <v>12040290356</v>
      </c>
      <c r="F660" s="65">
        <v>81.802000000000007</v>
      </c>
      <c r="G660" s="65">
        <v>436</v>
      </c>
      <c r="H660" s="65">
        <v>973</v>
      </c>
      <c r="I660" s="65" t="s">
        <v>3341</v>
      </c>
      <c r="J660" s="64">
        <v>11988630000</v>
      </c>
      <c r="K660" s="65">
        <v>81.450999999999993</v>
      </c>
      <c r="L660" s="97" t="str">
        <f t="shared" si="10"/>
        <v>436/973</v>
      </c>
    </row>
    <row r="661" spans="1:12" ht="15.6" customHeight="1">
      <c r="A661" s="62" t="s">
        <v>3342</v>
      </c>
      <c r="B661" s="62" t="s">
        <v>3343</v>
      </c>
      <c r="C661" s="62" t="s">
        <v>1710</v>
      </c>
      <c r="D661" s="63">
        <v>44894</v>
      </c>
      <c r="E661" s="105">
        <v>13214697367</v>
      </c>
      <c r="F661" s="65">
        <v>82.760999999999996</v>
      </c>
      <c r="G661" s="65">
        <v>644</v>
      </c>
      <c r="H661" s="65">
        <v>928</v>
      </c>
      <c r="I661" s="65" t="s">
        <v>3344</v>
      </c>
      <c r="J661" s="64">
        <v>13148805380</v>
      </c>
      <c r="K661" s="65">
        <v>82.347999999999999</v>
      </c>
      <c r="L661" s="97" t="str">
        <f t="shared" si="10"/>
        <v>644/928</v>
      </c>
    </row>
    <row r="662" spans="1:12" ht="15.6" customHeight="1">
      <c r="A662" s="62" t="s">
        <v>1854</v>
      </c>
      <c r="B662" s="62" t="s">
        <v>1855</v>
      </c>
      <c r="C662" s="62" t="s">
        <v>1569</v>
      </c>
      <c r="D662" s="63">
        <v>44894</v>
      </c>
      <c r="E662" s="105">
        <v>14966186970</v>
      </c>
      <c r="F662" s="65">
        <v>81.683000000000007</v>
      </c>
      <c r="G662" s="65">
        <v>157</v>
      </c>
      <c r="H662" s="65">
        <v>585</v>
      </c>
      <c r="I662" s="65" t="s">
        <v>1856</v>
      </c>
      <c r="J662" s="64">
        <v>14696752746</v>
      </c>
      <c r="K662" s="65">
        <v>80.212999999999994</v>
      </c>
      <c r="L662" s="97" t="str">
        <f t="shared" si="10"/>
        <v>157/585</v>
      </c>
    </row>
    <row r="663" spans="1:12" ht="15.6" customHeight="1">
      <c r="A663" s="62" t="s">
        <v>3334</v>
      </c>
      <c r="B663" s="62" t="s">
        <v>3335</v>
      </c>
      <c r="C663" s="62" t="s">
        <v>3336</v>
      </c>
      <c r="D663" s="63">
        <v>44894</v>
      </c>
      <c r="E663" s="105">
        <v>9451003138</v>
      </c>
      <c r="F663" s="65">
        <v>82.843999999999994</v>
      </c>
      <c r="G663" s="65">
        <v>418</v>
      </c>
      <c r="H663" s="65">
        <v>580</v>
      </c>
      <c r="I663" s="65" t="s">
        <v>3337</v>
      </c>
      <c r="J663" s="64">
        <v>9401577588</v>
      </c>
      <c r="K663" s="65">
        <v>82.41</v>
      </c>
      <c r="L663" s="97" t="str">
        <f t="shared" si="10"/>
        <v>418/580</v>
      </c>
    </row>
    <row r="664" spans="1:12" ht="15.6" customHeight="1">
      <c r="A664" s="62" t="s">
        <v>1852</v>
      </c>
      <c r="B664" s="62" t="s">
        <v>1853</v>
      </c>
      <c r="C664" s="62" t="s">
        <v>1460</v>
      </c>
      <c r="D664" s="63">
        <v>44894</v>
      </c>
      <c r="E664" s="105">
        <v>676360000</v>
      </c>
      <c r="F664" s="65">
        <v>87.700999999999993</v>
      </c>
      <c r="G664" s="65">
        <v>-221</v>
      </c>
      <c r="H664" s="65">
        <v>588</v>
      </c>
      <c r="I664" s="65" t="s">
        <v>1356</v>
      </c>
      <c r="J664" s="64">
        <v>681031000</v>
      </c>
      <c r="K664" s="65">
        <v>88.305999999999997</v>
      </c>
      <c r="L664" s="97" t="str">
        <f t="shared" si="10"/>
        <v>-221/588</v>
      </c>
    </row>
    <row r="665" spans="1:12" ht="15.6" customHeight="1">
      <c r="A665" s="62" t="s">
        <v>1849</v>
      </c>
      <c r="B665" s="62" t="s">
        <v>1850</v>
      </c>
      <c r="C665" s="62" t="s">
        <v>1569</v>
      </c>
      <c r="D665" s="63">
        <v>44895</v>
      </c>
      <c r="E665" s="105">
        <v>12581536903</v>
      </c>
      <c r="F665" s="65">
        <v>81.123999999999995</v>
      </c>
      <c r="G665" s="65">
        <v>131</v>
      </c>
      <c r="H665" s="65">
        <v>628</v>
      </c>
      <c r="I665" s="65" t="s">
        <v>1851</v>
      </c>
      <c r="J665" s="64">
        <v>12077110890</v>
      </c>
      <c r="K665" s="65">
        <v>77.870999999999995</v>
      </c>
      <c r="L665" s="97" t="str">
        <f t="shared" si="10"/>
        <v>131/628</v>
      </c>
    </row>
    <row r="666" spans="1:12" ht="15.6" customHeight="1">
      <c r="A666" s="62" t="s">
        <v>3331</v>
      </c>
      <c r="B666" s="62" t="s">
        <v>3332</v>
      </c>
      <c r="C666" s="62" t="s">
        <v>1291</v>
      </c>
      <c r="D666" s="63">
        <v>44895</v>
      </c>
      <c r="E666" s="105">
        <v>578310000</v>
      </c>
      <c r="F666" s="65">
        <v>90.018000000000001</v>
      </c>
      <c r="G666" s="65">
        <v>805</v>
      </c>
      <c r="H666" s="65">
        <v>1083</v>
      </c>
      <c r="I666" s="65" t="s">
        <v>3333</v>
      </c>
      <c r="J666" s="64">
        <v>567824360</v>
      </c>
      <c r="K666" s="65">
        <v>88.385999999999996</v>
      </c>
      <c r="L666" s="97" t="str">
        <f t="shared" si="10"/>
        <v>805/1083</v>
      </c>
    </row>
    <row r="667" spans="1:12" ht="15.6" customHeight="1">
      <c r="A667" s="62" t="s">
        <v>3325</v>
      </c>
      <c r="B667" s="62" t="s">
        <v>3326</v>
      </c>
      <c r="C667" s="62" t="s">
        <v>1454</v>
      </c>
      <c r="D667" s="63">
        <v>44895</v>
      </c>
      <c r="E667" s="105">
        <v>572403000</v>
      </c>
      <c r="F667" s="65">
        <v>90.409000000000006</v>
      </c>
      <c r="G667" s="65">
        <v>584</v>
      </c>
      <c r="H667" s="65">
        <v>701</v>
      </c>
      <c r="I667" s="65" t="s">
        <v>3327</v>
      </c>
      <c r="J667" s="64">
        <v>559436450</v>
      </c>
      <c r="K667" s="65">
        <v>88.361000000000004</v>
      </c>
      <c r="L667" s="97" t="str">
        <f t="shared" si="10"/>
        <v>584/701</v>
      </c>
    </row>
    <row r="668" spans="1:12" ht="15.6" customHeight="1">
      <c r="A668" s="62" t="s">
        <v>3328</v>
      </c>
      <c r="B668" s="62" t="s">
        <v>3329</v>
      </c>
      <c r="C668" s="62" t="s">
        <v>1435</v>
      </c>
      <c r="D668" s="63">
        <v>44895</v>
      </c>
      <c r="E668" s="105">
        <v>860002000</v>
      </c>
      <c r="F668" s="65">
        <v>89.277000000000001</v>
      </c>
      <c r="G668" s="65">
        <v>450</v>
      </c>
      <c r="H668" s="65">
        <v>675</v>
      </c>
      <c r="I668" s="65" t="s">
        <v>3330</v>
      </c>
      <c r="J668" s="64">
        <v>850317000</v>
      </c>
      <c r="K668" s="65">
        <v>88.271000000000001</v>
      </c>
      <c r="L668" s="97" t="str">
        <f t="shared" si="10"/>
        <v>450/675</v>
      </c>
    </row>
    <row r="669" spans="1:12" ht="15.6" customHeight="1">
      <c r="A669" s="62" t="s">
        <v>1847</v>
      </c>
      <c r="B669" s="62" t="s">
        <v>1848</v>
      </c>
      <c r="C669" s="62" t="s">
        <v>1224</v>
      </c>
      <c r="D669" s="63">
        <v>44895</v>
      </c>
      <c r="E669" s="105">
        <v>564059000</v>
      </c>
      <c r="F669" s="65">
        <v>89.245999999999995</v>
      </c>
      <c r="G669" s="65">
        <v>130</v>
      </c>
      <c r="H669" s="65">
        <v>718</v>
      </c>
      <c r="I669" s="65" t="s">
        <v>1436</v>
      </c>
      <c r="J669" s="64">
        <v>557867700</v>
      </c>
      <c r="K669" s="65">
        <v>88.266000000000005</v>
      </c>
      <c r="L669" s="97" t="str">
        <f t="shared" si="10"/>
        <v>130/718</v>
      </c>
    </row>
    <row r="670" spans="1:12" ht="15.6" customHeight="1">
      <c r="A670" s="62" t="s">
        <v>1845</v>
      </c>
      <c r="B670" s="62" t="s">
        <v>1846</v>
      </c>
      <c r="C670" s="62" t="s">
        <v>1480</v>
      </c>
      <c r="D670" s="63">
        <v>44895</v>
      </c>
      <c r="E670" s="105">
        <v>658772000</v>
      </c>
      <c r="F670" s="65">
        <v>90.275000000000006</v>
      </c>
      <c r="G670" s="65">
        <v>523</v>
      </c>
      <c r="H670" s="65">
        <v>683</v>
      </c>
      <c r="I670" s="65" t="s">
        <v>1582</v>
      </c>
      <c r="J670" s="64">
        <v>644396930</v>
      </c>
      <c r="K670" s="65">
        <v>88.305000000000007</v>
      </c>
      <c r="L670" s="97" t="str">
        <f t="shared" si="10"/>
        <v>523/683</v>
      </c>
    </row>
    <row r="671" spans="1:12" ht="15.6" customHeight="1">
      <c r="A671" s="62" t="s">
        <v>1842</v>
      </c>
      <c r="B671" s="62" t="s">
        <v>1843</v>
      </c>
      <c r="C671" s="62" t="s">
        <v>1240</v>
      </c>
      <c r="D671" s="63">
        <v>44896</v>
      </c>
      <c r="E671" s="105">
        <v>887252000</v>
      </c>
      <c r="F671" s="65">
        <v>87.909000000000006</v>
      </c>
      <c r="G671" s="65">
        <v>-94</v>
      </c>
      <c r="H671" s="65">
        <v>1058</v>
      </c>
      <c r="I671" s="65" t="s">
        <v>1844</v>
      </c>
      <c r="J671" s="64">
        <v>890834600</v>
      </c>
      <c r="K671" s="65">
        <v>88.263999999999996</v>
      </c>
      <c r="L671" s="97" t="str">
        <f t="shared" si="10"/>
        <v>-94/1058</v>
      </c>
    </row>
    <row r="672" spans="1:12" ht="15.6" customHeight="1">
      <c r="A672" s="62" t="s">
        <v>3321</v>
      </c>
      <c r="B672" s="62" t="s">
        <v>3322</v>
      </c>
      <c r="C672" s="62" t="s">
        <v>3323</v>
      </c>
      <c r="D672" s="63">
        <v>44896</v>
      </c>
      <c r="E672" s="105">
        <v>9420502000</v>
      </c>
      <c r="F672" s="65">
        <v>87.046000000000006</v>
      </c>
      <c r="G672" s="65">
        <v>212</v>
      </c>
      <c r="H672" s="65">
        <v>1026</v>
      </c>
      <c r="I672" s="65" t="s">
        <v>3324</v>
      </c>
      <c r="J672" s="64">
        <v>9389562500</v>
      </c>
      <c r="K672" s="65">
        <v>86.76</v>
      </c>
      <c r="L672" s="97" t="str">
        <f t="shared" si="10"/>
        <v>212/1026</v>
      </c>
    </row>
    <row r="673" spans="1:12" ht="15.6" customHeight="1">
      <c r="A673" s="62" t="s">
        <v>3318</v>
      </c>
      <c r="B673" s="62" t="s">
        <v>3319</v>
      </c>
      <c r="C673" s="62" t="s">
        <v>1237</v>
      </c>
      <c r="D673" s="63">
        <v>44897</v>
      </c>
      <c r="E673" s="105">
        <v>1438312000</v>
      </c>
      <c r="F673" s="65">
        <v>87.656000000000006</v>
      </c>
      <c r="G673" s="65">
        <v>99</v>
      </c>
      <c r="H673" s="65">
        <v>666</v>
      </c>
      <c r="I673" s="65" t="s">
        <v>3320</v>
      </c>
      <c r="J673" s="64">
        <v>1434941700</v>
      </c>
      <c r="K673" s="65">
        <v>87.45</v>
      </c>
      <c r="L673" s="97" t="str">
        <f t="shared" si="10"/>
        <v>99/666</v>
      </c>
    </row>
    <row r="674" spans="1:12" ht="15.6" customHeight="1">
      <c r="A674" s="62" t="s">
        <v>1837</v>
      </c>
      <c r="B674" s="62" t="s">
        <v>1838</v>
      </c>
      <c r="C674" s="62" t="s">
        <v>1237</v>
      </c>
      <c r="D674" s="63">
        <v>44897</v>
      </c>
      <c r="E674" s="105">
        <v>1198326000</v>
      </c>
      <c r="F674" s="65">
        <v>86.477000000000004</v>
      </c>
      <c r="G674" s="65">
        <v>-328</v>
      </c>
      <c r="H674" s="65">
        <v>665</v>
      </c>
      <c r="I674" s="65" t="s">
        <v>1830</v>
      </c>
      <c r="J674" s="64">
        <v>1212004500</v>
      </c>
      <c r="K674" s="65">
        <v>87.463999999999999</v>
      </c>
      <c r="L674" s="97" t="str">
        <f t="shared" si="10"/>
        <v>-328/665</v>
      </c>
    </row>
    <row r="675" spans="1:12" ht="15.6" customHeight="1">
      <c r="A675" s="62" t="s">
        <v>1834</v>
      </c>
      <c r="B675" s="62" t="s">
        <v>1835</v>
      </c>
      <c r="C675" s="62" t="s">
        <v>1322</v>
      </c>
      <c r="D675" s="63">
        <v>44897</v>
      </c>
      <c r="E675" s="105">
        <v>2294533000</v>
      </c>
      <c r="F675" s="65">
        <v>86.358000000000004</v>
      </c>
      <c r="G675" s="65">
        <v>-307</v>
      </c>
      <c r="H675" s="65">
        <v>612</v>
      </c>
      <c r="I675" s="65" t="s">
        <v>1836</v>
      </c>
      <c r="J675" s="64">
        <v>2318536000</v>
      </c>
      <c r="K675" s="65">
        <v>87.260999999999996</v>
      </c>
      <c r="L675" s="97" t="str">
        <f t="shared" si="10"/>
        <v>-307/612</v>
      </c>
    </row>
    <row r="676" spans="1:12" ht="15.6" customHeight="1">
      <c r="A676" s="62" t="s">
        <v>1839</v>
      </c>
      <c r="B676" s="62" t="s">
        <v>1840</v>
      </c>
      <c r="C676" s="62" t="s">
        <v>1531</v>
      </c>
      <c r="D676" s="63">
        <v>44897</v>
      </c>
      <c r="E676" s="105">
        <v>531093000</v>
      </c>
      <c r="F676" s="65">
        <v>89.266999999999996</v>
      </c>
      <c r="G676" s="65">
        <v>111</v>
      </c>
      <c r="H676" s="65">
        <v>663</v>
      </c>
      <c r="I676" s="65" t="s">
        <v>1841</v>
      </c>
      <c r="J676" s="64">
        <v>529313377</v>
      </c>
      <c r="K676" s="65">
        <v>88.968000000000004</v>
      </c>
      <c r="L676" s="97" t="str">
        <f t="shared" si="10"/>
        <v>111/663</v>
      </c>
    </row>
    <row r="677" spans="1:12" ht="15.6" customHeight="1">
      <c r="A677" s="62" t="s">
        <v>1828</v>
      </c>
      <c r="B677" s="62" t="s">
        <v>1829</v>
      </c>
      <c r="C677" s="62" t="s">
        <v>1298</v>
      </c>
      <c r="D677" s="63">
        <v>44900</v>
      </c>
      <c r="E677" s="105">
        <v>627656000</v>
      </c>
      <c r="F677" s="65">
        <v>87.078000000000003</v>
      </c>
      <c r="G677" s="65">
        <v>-479</v>
      </c>
      <c r="H677" s="65">
        <v>692</v>
      </c>
      <c r="I677" s="65" t="s">
        <v>1830</v>
      </c>
      <c r="J677" s="64">
        <v>636710200</v>
      </c>
      <c r="K677" s="65">
        <v>88.334000000000003</v>
      </c>
      <c r="L677" s="97" t="str">
        <f t="shared" si="10"/>
        <v>-479/692</v>
      </c>
    </row>
    <row r="678" spans="1:12" ht="15.6" customHeight="1">
      <c r="A678" s="62" t="s">
        <v>1831</v>
      </c>
      <c r="B678" s="62" t="s">
        <v>1832</v>
      </c>
      <c r="C678" s="62" t="s">
        <v>1240</v>
      </c>
      <c r="D678" s="63">
        <v>44900</v>
      </c>
      <c r="E678" s="105">
        <v>632110000</v>
      </c>
      <c r="F678" s="65">
        <v>87.245000000000005</v>
      </c>
      <c r="G678" s="65">
        <v>-445</v>
      </c>
      <c r="H678" s="65">
        <v>713</v>
      </c>
      <c r="I678" s="65" t="s">
        <v>1833</v>
      </c>
      <c r="J678" s="64">
        <v>639922498</v>
      </c>
      <c r="K678" s="65">
        <v>88.322999999999993</v>
      </c>
      <c r="L678" s="97" t="str">
        <f t="shared" si="10"/>
        <v>-445/713</v>
      </c>
    </row>
    <row r="679" spans="1:12" ht="15.6" customHeight="1">
      <c r="A679" s="62" t="s">
        <v>3315</v>
      </c>
      <c r="B679" s="62" t="s">
        <v>3316</v>
      </c>
      <c r="C679" s="62" t="s">
        <v>1237</v>
      </c>
      <c r="D679" s="63">
        <v>44900</v>
      </c>
      <c r="E679" s="105">
        <v>547934000</v>
      </c>
      <c r="F679" s="65">
        <v>86.816999999999993</v>
      </c>
      <c r="G679" s="65">
        <v>-505</v>
      </c>
      <c r="H679" s="65">
        <v>672</v>
      </c>
      <c r="I679" s="65" t="s">
        <v>3317</v>
      </c>
      <c r="J679" s="64">
        <v>557240455</v>
      </c>
      <c r="K679" s="65">
        <v>88.290999999999997</v>
      </c>
      <c r="L679" s="97" t="str">
        <f t="shared" si="10"/>
        <v>-505/672</v>
      </c>
    </row>
    <row r="680" spans="1:12" ht="15.6" customHeight="1">
      <c r="A680" s="62" t="s">
        <v>1824</v>
      </c>
      <c r="B680" s="62" t="s">
        <v>1825</v>
      </c>
      <c r="C680" s="62" t="s">
        <v>1247</v>
      </c>
      <c r="D680" s="63">
        <v>44901</v>
      </c>
      <c r="E680" s="105">
        <v>1057432000</v>
      </c>
      <c r="F680" s="65">
        <v>87.182000000000002</v>
      </c>
      <c r="G680" s="65">
        <v>-66</v>
      </c>
      <c r="H680" s="65">
        <v>669</v>
      </c>
      <c r="I680" s="65" t="s">
        <v>1257</v>
      </c>
      <c r="J680" s="64">
        <v>1059316900</v>
      </c>
      <c r="K680" s="65">
        <v>87.337000000000003</v>
      </c>
      <c r="L680" s="97" t="str">
        <f t="shared" si="10"/>
        <v>-66/669</v>
      </c>
    </row>
    <row r="681" spans="1:12" ht="15.6" customHeight="1">
      <c r="A681" s="62" t="s">
        <v>1826</v>
      </c>
      <c r="B681" s="62" t="s">
        <v>1827</v>
      </c>
      <c r="C681" s="62" t="s">
        <v>1235</v>
      </c>
      <c r="D681" s="63">
        <v>44901</v>
      </c>
      <c r="E681" s="105">
        <v>817060000</v>
      </c>
      <c r="F681" s="65">
        <v>88.438999999999993</v>
      </c>
      <c r="G681" s="65">
        <v>18</v>
      </c>
      <c r="H681" s="65">
        <v>705</v>
      </c>
      <c r="I681" s="65" t="s">
        <v>1556</v>
      </c>
      <c r="J681" s="64">
        <v>816544000</v>
      </c>
      <c r="K681" s="65">
        <v>88.382999999999996</v>
      </c>
      <c r="L681" s="97" t="str">
        <f t="shared" si="10"/>
        <v>18/705</v>
      </c>
    </row>
    <row r="682" spans="1:12" ht="15.6" customHeight="1">
      <c r="A682" s="62" t="s">
        <v>1810</v>
      </c>
      <c r="B682" s="62" t="s">
        <v>1811</v>
      </c>
      <c r="C682" s="62" t="s">
        <v>1237</v>
      </c>
      <c r="D682" s="63">
        <v>44902</v>
      </c>
      <c r="E682" s="105">
        <v>511111000</v>
      </c>
      <c r="F682" s="65">
        <v>87.177999999999997</v>
      </c>
      <c r="G682" s="65">
        <v>-567</v>
      </c>
      <c r="H682" s="65">
        <v>904</v>
      </c>
      <c r="I682" s="65" t="s">
        <v>1812</v>
      </c>
      <c r="J682" s="64">
        <v>517407000</v>
      </c>
      <c r="K682" s="65">
        <v>88.251999999999995</v>
      </c>
      <c r="L682" s="97" t="str">
        <f t="shared" si="10"/>
        <v>-567/904</v>
      </c>
    </row>
    <row r="683" spans="1:12" ht="15.6" customHeight="1">
      <c r="A683" s="62" t="s">
        <v>1805</v>
      </c>
      <c r="B683" s="62" t="s">
        <v>1806</v>
      </c>
      <c r="C683" s="62" t="s">
        <v>1476</v>
      </c>
      <c r="D683" s="63">
        <v>44902</v>
      </c>
      <c r="E683" s="105">
        <v>606590000</v>
      </c>
      <c r="F683" s="65">
        <v>87.849000000000004</v>
      </c>
      <c r="G683" s="65">
        <v>-186</v>
      </c>
      <c r="H683" s="65">
        <v>711</v>
      </c>
      <c r="I683" s="65" t="s">
        <v>1787</v>
      </c>
      <c r="J683" s="64">
        <v>610315700</v>
      </c>
      <c r="K683" s="65">
        <v>88.388000000000005</v>
      </c>
      <c r="L683" s="97" t="str">
        <f t="shared" si="10"/>
        <v>-186/711</v>
      </c>
    </row>
    <row r="684" spans="1:12" ht="15.6" customHeight="1">
      <c r="A684" s="62" t="s">
        <v>1813</v>
      </c>
      <c r="B684" s="62" t="s">
        <v>1814</v>
      </c>
      <c r="C684" s="62" t="s">
        <v>1815</v>
      </c>
      <c r="D684" s="63">
        <v>44902</v>
      </c>
      <c r="E684" s="105">
        <v>557315000</v>
      </c>
      <c r="F684" s="65">
        <v>87.944999999999993</v>
      </c>
      <c r="G684" s="65">
        <v>-160</v>
      </c>
      <c r="H684" s="65">
        <v>676</v>
      </c>
      <c r="I684" s="65" t="s">
        <v>1816</v>
      </c>
      <c r="J684" s="64">
        <v>559626000</v>
      </c>
      <c r="K684" s="65">
        <v>88.31</v>
      </c>
      <c r="L684" s="97" t="str">
        <f t="shared" si="10"/>
        <v>-160/676</v>
      </c>
    </row>
    <row r="685" spans="1:12" ht="15.6" customHeight="1">
      <c r="A685" s="62" t="s">
        <v>3309</v>
      </c>
      <c r="B685" s="62" t="s">
        <v>3310</v>
      </c>
      <c r="C685" s="62" t="s">
        <v>1237</v>
      </c>
      <c r="D685" s="63">
        <v>44902</v>
      </c>
      <c r="E685" s="105">
        <v>686903000</v>
      </c>
      <c r="F685" s="65">
        <v>89.596999999999994</v>
      </c>
      <c r="G685" s="65">
        <v>710</v>
      </c>
      <c r="H685" s="65">
        <v>1064</v>
      </c>
      <c r="I685" s="65" t="s">
        <v>3311</v>
      </c>
      <c r="J685" s="64">
        <v>677097400</v>
      </c>
      <c r="K685" s="65">
        <v>88.317999999999998</v>
      </c>
      <c r="L685" s="97" t="str">
        <f t="shared" si="10"/>
        <v>710/1064</v>
      </c>
    </row>
    <row r="686" spans="1:12" ht="15.6" customHeight="1">
      <c r="A686" s="62" t="s">
        <v>3300</v>
      </c>
      <c r="B686" s="62" t="s">
        <v>3301</v>
      </c>
      <c r="C686" s="62" t="s">
        <v>1267</v>
      </c>
      <c r="D686" s="63">
        <v>44902</v>
      </c>
      <c r="E686" s="105">
        <v>765734000</v>
      </c>
      <c r="F686" s="65">
        <v>89.665999999999997</v>
      </c>
      <c r="G686" s="65">
        <v>739</v>
      </c>
      <c r="H686" s="65">
        <v>1075</v>
      </c>
      <c r="I686" s="65" t="s">
        <v>3302</v>
      </c>
      <c r="J686" s="64">
        <v>754871673</v>
      </c>
      <c r="K686" s="65">
        <v>88.394000000000005</v>
      </c>
      <c r="L686" s="97" t="str">
        <f t="shared" si="10"/>
        <v>739/1075</v>
      </c>
    </row>
    <row r="687" spans="1:12" ht="15.6" customHeight="1">
      <c r="A687" s="62" t="s">
        <v>1817</v>
      </c>
      <c r="B687" s="62" t="s">
        <v>1818</v>
      </c>
      <c r="C687" s="62" t="s">
        <v>1267</v>
      </c>
      <c r="D687" s="63">
        <v>44902</v>
      </c>
      <c r="E687" s="105">
        <v>648167000</v>
      </c>
      <c r="F687" s="65">
        <v>89.521000000000001</v>
      </c>
      <c r="G687" s="65">
        <v>664</v>
      </c>
      <c r="H687" s="65">
        <v>1093</v>
      </c>
      <c r="I687" s="65" t="s">
        <v>1819</v>
      </c>
      <c r="J687" s="64">
        <v>640393990</v>
      </c>
      <c r="K687" s="65">
        <v>88.447999999999993</v>
      </c>
      <c r="L687" s="97" t="str">
        <f t="shared" si="10"/>
        <v>664/1093</v>
      </c>
    </row>
    <row r="688" spans="1:12" ht="15.6" customHeight="1">
      <c r="A688" s="62" t="s">
        <v>1820</v>
      </c>
      <c r="B688" s="62" t="s">
        <v>1821</v>
      </c>
      <c r="C688" s="62" t="s">
        <v>1235</v>
      </c>
      <c r="D688" s="63">
        <v>44902</v>
      </c>
      <c r="E688" s="105">
        <v>744946000</v>
      </c>
      <c r="F688" s="65">
        <v>87.622</v>
      </c>
      <c r="G688" s="65">
        <v>-228</v>
      </c>
      <c r="H688" s="65">
        <v>701</v>
      </c>
      <c r="I688" s="65" t="s">
        <v>1625</v>
      </c>
      <c r="J688" s="64">
        <v>749849400</v>
      </c>
      <c r="K688" s="65">
        <v>88.198999999999998</v>
      </c>
      <c r="L688" s="97" t="str">
        <f t="shared" si="10"/>
        <v>-228/701</v>
      </c>
    </row>
    <row r="689" spans="1:12" ht="15.6" customHeight="1">
      <c r="A689" s="62" t="s">
        <v>1807</v>
      </c>
      <c r="B689" s="62" t="s">
        <v>1808</v>
      </c>
      <c r="C689" s="62" t="s">
        <v>1267</v>
      </c>
      <c r="D689" s="63">
        <v>44902</v>
      </c>
      <c r="E689" s="105">
        <v>1511371000</v>
      </c>
      <c r="F689" s="65">
        <v>87.924999999999997</v>
      </c>
      <c r="G689" s="65">
        <v>204</v>
      </c>
      <c r="H689" s="65">
        <v>682</v>
      </c>
      <c r="I689" s="65" t="s">
        <v>1809</v>
      </c>
      <c r="J689" s="64">
        <v>1501834300</v>
      </c>
      <c r="K689" s="65">
        <v>87.37</v>
      </c>
      <c r="L689" s="97" t="str">
        <f t="shared" si="10"/>
        <v>204/682</v>
      </c>
    </row>
    <row r="690" spans="1:12" ht="15.6" customHeight="1">
      <c r="A690" s="62" t="s">
        <v>3312</v>
      </c>
      <c r="B690" s="62" t="s">
        <v>3313</v>
      </c>
      <c r="C690" s="62" t="s">
        <v>1267</v>
      </c>
      <c r="D690" s="63">
        <v>44902</v>
      </c>
      <c r="E690" s="105">
        <v>673329000</v>
      </c>
      <c r="F690" s="65">
        <v>88.894999999999996</v>
      </c>
      <c r="G690" s="65">
        <v>301</v>
      </c>
      <c r="H690" s="65">
        <v>1100</v>
      </c>
      <c r="I690" s="65" t="s">
        <v>3314</v>
      </c>
      <c r="J690" s="64">
        <v>669208285</v>
      </c>
      <c r="K690" s="65">
        <v>88.350999999999999</v>
      </c>
      <c r="L690" s="97" t="str">
        <f t="shared" si="10"/>
        <v>301/1100</v>
      </c>
    </row>
    <row r="691" spans="1:12" ht="15.6" customHeight="1">
      <c r="A691" s="62" t="s">
        <v>3306</v>
      </c>
      <c r="B691" s="62" t="s">
        <v>3307</v>
      </c>
      <c r="C691" s="62" t="s">
        <v>1237</v>
      </c>
      <c r="D691" s="63">
        <v>44902</v>
      </c>
      <c r="E691" s="105">
        <v>585702000</v>
      </c>
      <c r="F691" s="65">
        <v>87.784999999999997</v>
      </c>
      <c r="G691" s="65">
        <v>-137</v>
      </c>
      <c r="H691" s="65">
        <v>1098</v>
      </c>
      <c r="I691" s="65" t="s">
        <v>3308</v>
      </c>
      <c r="J691" s="64">
        <v>589183779</v>
      </c>
      <c r="K691" s="65">
        <v>88.307000000000002</v>
      </c>
      <c r="L691" s="97" t="str">
        <f t="shared" si="10"/>
        <v>-137/1098</v>
      </c>
    </row>
    <row r="692" spans="1:12" ht="15.6" customHeight="1">
      <c r="A692" s="62" t="s">
        <v>3303</v>
      </c>
      <c r="B692" s="62" t="s">
        <v>3304</v>
      </c>
      <c r="C692" s="62" t="s">
        <v>1404</v>
      </c>
      <c r="D692" s="63">
        <v>44902</v>
      </c>
      <c r="E692" s="105">
        <v>1965669000</v>
      </c>
      <c r="F692" s="65">
        <v>88.325999999999993</v>
      </c>
      <c r="G692" s="65">
        <v>280</v>
      </c>
      <c r="H692" s="65">
        <v>652</v>
      </c>
      <c r="I692" s="65" t="s">
        <v>3305</v>
      </c>
      <c r="J692" s="64">
        <v>1945860200</v>
      </c>
      <c r="K692" s="65">
        <v>87.436000000000007</v>
      </c>
      <c r="L692" s="97" t="str">
        <f t="shared" si="10"/>
        <v>280/652</v>
      </c>
    </row>
    <row r="693" spans="1:12" ht="15.6" customHeight="1">
      <c r="A693" s="62" t="s">
        <v>1822</v>
      </c>
      <c r="B693" s="62" t="s">
        <v>1823</v>
      </c>
      <c r="C693" s="62" t="s">
        <v>1267</v>
      </c>
      <c r="D693" s="63">
        <v>44902</v>
      </c>
      <c r="E693" s="105">
        <v>680782000</v>
      </c>
      <c r="F693" s="65">
        <v>88.162000000000006</v>
      </c>
      <c r="G693" s="65">
        <v>-75</v>
      </c>
      <c r="H693" s="65">
        <v>1083</v>
      </c>
      <c r="I693" s="65" t="s">
        <v>1374</v>
      </c>
      <c r="J693" s="64">
        <v>682241000</v>
      </c>
      <c r="K693" s="65">
        <v>88.350999999999999</v>
      </c>
      <c r="L693" s="97" t="str">
        <f t="shared" si="10"/>
        <v>-75/1083</v>
      </c>
    </row>
    <row r="694" spans="1:12" ht="15.6" customHeight="1">
      <c r="A694" s="62" t="s">
        <v>3297</v>
      </c>
      <c r="B694" s="62" t="s">
        <v>3298</v>
      </c>
      <c r="C694" s="62" t="s">
        <v>1569</v>
      </c>
      <c r="D694" s="63">
        <v>44903</v>
      </c>
      <c r="E694" s="105">
        <v>1284758000</v>
      </c>
      <c r="F694" s="65">
        <v>88.866</v>
      </c>
      <c r="G694" s="65">
        <v>332</v>
      </c>
      <c r="H694" s="65">
        <v>2283</v>
      </c>
      <c r="I694" s="65" t="s">
        <v>3299</v>
      </c>
      <c r="J694" s="64">
        <v>1278954000</v>
      </c>
      <c r="K694" s="65">
        <v>88.465000000000003</v>
      </c>
      <c r="L694" s="97" t="str">
        <f t="shared" si="10"/>
        <v>332/2283</v>
      </c>
    </row>
    <row r="695" spans="1:12" ht="15.6" customHeight="1">
      <c r="A695" s="62" t="s">
        <v>1800</v>
      </c>
      <c r="B695" s="62" t="s">
        <v>1801</v>
      </c>
      <c r="C695" s="62" t="s">
        <v>1235</v>
      </c>
      <c r="D695" s="63">
        <v>44903</v>
      </c>
      <c r="E695" s="105">
        <v>582540000</v>
      </c>
      <c r="F695" s="65">
        <v>89.087000000000003</v>
      </c>
      <c r="G695" s="65">
        <v>102</v>
      </c>
      <c r="H695" s="65">
        <v>673</v>
      </c>
      <c r="I695" s="65" t="s">
        <v>1802</v>
      </c>
      <c r="J695" s="64">
        <v>576890900</v>
      </c>
      <c r="K695" s="65">
        <v>88.222999999999999</v>
      </c>
      <c r="L695" s="97" t="str">
        <f t="shared" si="10"/>
        <v>102/673</v>
      </c>
    </row>
    <row r="696" spans="1:12" ht="15.6" customHeight="1">
      <c r="A696" s="62" t="s">
        <v>1798</v>
      </c>
      <c r="B696" s="62" t="s">
        <v>1799</v>
      </c>
      <c r="C696" s="62" t="s">
        <v>1291</v>
      </c>
      <c r="D696" s="63">
        <v>44903</v>
      </c>
      <c r="E696" s="105">
        <v>920011000</v>
      </c>
      <c r="F696" s="65">
        <v>89.331000000000003</v>
      </c>
      <c r="G696" s="65">
        <v>152</v>
      </c>
      <c r="H696" s="65">
        <v>736</v>
      </c>
      <c r="I696" s="65" t="s">
        <v>1444</v>
      </c>
      <c r="J696" s="64">
        <v>909265410</v>
      </c>
      <c r="K696" s="65">
        <v>88.287999999999997</v>
      </c>
      <c r="L696" s="97" t="str">
        <f t="shared" si="10"/>
        <v>152/736</v>
      </c>
    </row>
    <row r="697" spans="1:12" ht="15.6" customHeight="1">
      <c r="A697" s="62" t="s">
        <v>1803</v>
      </c>
      <c r="B697" s="62" t="s">
        <v>1804</v>
      </c>
      <c r="C697" s="62" t="s">
        <v>1586</v>
      </c>
      <c r="D697" s="63">
        <v>44903</v>
      </c>
      <c r="E697" s="105">
        <v>4324026000</v>
      </c>
      <c r="F697" s="65">
        <v>89.686000000000007</v>
      </c>
      <c r="G697" s="65">
        <v>430</v>
      </c>
      <c r="H697" s="65">
        <v>530</v>
      </c>
      <c r="I697" s="65" t="s">
        <v>1408</v>
      </c>
      <c r="J697" s="64">
        <v>4219879944</v>
      </c>
      <c r="K697" s="65">
        <v>87.525999999999996</v>
      </c>
      <c r="L697" s="97" t="str">
        <f t="shared" si="10"/>
        <v>430/530</v>
      </c>
    </row>
    <row r="698" spans="1:12" ht="15.6" customHeight="1">
      <c r="A698" s="62" t="s">
        <v>1796</v>
      </c>
      <c r="B698" s="62" t="s">
        <v>1797</v>
      </c>
      <c r="C698" s="62" t="s">
        <v>1247</v>
      </c>
      <c r="D698" s="63">
        <v>44903</v>
      </c>
      <c r="E698" s="105">
        <v>981321000</v>
      </c>
      <c r="F698" s="65">
        <v>89.441000000000003</v>
      </c>
      <c r="G698" s="65">
        <v>204</v>
      </c>
      <c r="H698" s="65">
        <v>741</v>
      </c>
      <c r="I698" s="65" t="s">
        <v>1561</v>
      </c>
      <c r="J698" s="64">
        <v>968743850</v>
      </c>
      <c r="K698" s="65">
        <v>88.295000000000002</v>
      </c>
      <c r="L698" s="97" t="str">
        <f t="shared" si="10"/>
        <v>204/741</v>
      </c>
    </row>
    <row r="699" spans="1:12" ht="15.6" customHeight="1">
      <c r="A699" s="62" t="s">
        <v>3294</v>
      </c>
      <c r="B699" s="62" t="s">
        <v>3295</v>
      </c>
      <c r="C699" s="62" t="s">
        <v>1267</v>
      </c>
      <c r="D699" s="63">
        <v>44907</v>
      </c>
      <c r="E699" s="105">
        <v>1119274000</v>
      </c>
      <c r="F699" s="65">
        <v>89.402000000000001</v>
      </c>
      <c r="G699" s="65">
        <v>596</v>
      </c>
      <c r="H699" s="65">
        <v>685</v>
      </c>
      <c r="I699" s="65" t="s">
        <v>3296</v>
      </c>
      <c r="J699" s="64">
        <v>1093739200</v>
      </c>
      <c r="K699" s="65">
        <v>87.363</v>
      </c>
      <c r="L699" s="97" t="str">
        <f t="shared" si="10"/>
        <v>596/685</v>
      </c>
    </row>
    <row r="700" spans="1:12" ht="15.6" customHeight="1">
      <c r="A700" s="62" t="s">
        <v>3273</v>
      </c>
      <c r="B700" s="62" t="s">
        <v>3274</v>
      </c>
      <c r="C700" s="62" t="s">
        <v>2431</v>
      </c>
      <c r="D700" s="63">
        <v>44907</v>
      </c>
      <c r="E700" s="105">
        <v>7606138000</v>
      </c>
      <c r="F700" s="65">
        <v>88.441999999999993</v>
      </c>
      <c r="G700" s="65">
        <v>256</v>
      </c>
      <c r="H700" s="65">
        <v>326</v>
      </c>
      <c r="I700" s="65" t="s">
        <v>3275</v>
      </c>
      <c r="J700" s="64">
        <v>7457029000</v>
      </c>
      <c r="K700" s="65">
        <v>86.707999999999998</v>
      </c>
      <c r="L700" s="97" t="str">
        <f t="shared" si="10"/>
        <v>256/326</v>
      </c>
    </row>
    <row r="701" spans="1:12" ht="15.6" customHeight="1">
      <c r="A701" s="62" t="s">
        <v>3291</v>
      </c>
      <c r="B701" s="62" t="s">
        <v>3292</v>
      </c>
      <c r="C701" s="62" t="s">
        <v>1504</v>
      </c>
      <c r="D701" s="63">
        <v>44907</v>
      </c>
      <c r="E701" s="105">
        <v>814503000</v>
      </c>
      <c r="F701" s="65">
        <v>88.001000000000005</v>
      </c>
      <c r="G701" s="65">
        <v>-196</v>
      </c>
      <c r="H701" s="65">
        <v>2000</v>
      </c>
      <c r="I701" s="65" t="s">
        <v>3293</v>
      </c>
      <c r="J701" s="64">
        <v>815729700</v>
      </c>
      <c r="K701" s="65">
        <v>88.132999999999996</v>
      </c>
      <c r="L701" s="97" t="str">
        <f t="shared" si="10"/>
        <v>-196/2000</v>
      </c>
    </row>
    <row r="702" spans="1:12" ht="15.6" customHeight="1">
      <c r="A702" s="62" t="s">
        <v>1785</v>
      </c>
      <c r="B702" s="62" t="s">
        <v>1786</v>
      </c>
      <c r="C702" s="62" t="s">
        <v>1267</v>
      </c>
      <c r="D702" s="63">
        <v>44907</v>
      </c>
      <c r="E702" s="105">
        <v>869571000</v>
      </c>
      <c r="F702" s="65">
        <v>89.789000000000001</v>
      </c>
      <c r="G702" s="65">
        <v>425</v>
      </c>
      <c r="H702" s="65">
        <v>736</v>
      </c>
      <c r="I702" s="65" t="s">
        <v>1787</v>
      </c>
      <c r="J702" s="64">
        <v>855936620</v>
      </c>
      <c r="K702" s="65">
        <v>88.381</v>
      </c>
      <c r="L702" s="97" t="str">
        <f t="shared" si="10"/>
        <v>425/736</v>
      </c>
    </row>
    <row r="703" spans="1:12" ht="15.6" customHeight="1">
      <c r="A703" s="62" t="s">
        <v>3285</v>
      </c>
      <c r="B703" s="62" t="s">
        <v>3286</v>
      </c>
      <c r="C703" s="62" t="s">
        <v>1233</v>
      </c>
      <c r="D703" s="63">
        <v>44907</v>
      </c>
      <c r="E703" s="105">
        <v>522673000</v>
      </c>
      <c r="F703" s="65">
        <v>87.274000000000001</v>
      </c>
      <c r="G703" s="65">
        <v>-601</v>
      </c>
      <c r="H703" s="65">
        <v>1098</v>
      </c>
      <c r="I703" s="65" t="s">
        <v>3287</v>
      </c>
      <c r="J703" s="64">
        <v>529226200</v>
      </c>
      <c r="K703" s="65">
        <v>88.367999999999995</v>
      </c>
      <c r="L703" s="97" t="str">
        <f t="shared" si="10"/>
        <v>-601/1098</v>
      </c>
    </row>
    <row r="704" spans="1:12" ht="15.6" customHeight="1">
      <c r="A704" s="62" t="s">
        <v>3282</v>
      </c>
      <c r="B704" s="62" t="s">
        <v>3283</v>
      </c>
      <c r="C704" s="62" t="s">
        <v>1240</v>
      </c>
      <c r="D704" s="63">
        <v>44907</v>
      </c>
      <c r="E704" s="105">
        <v>550238000</v>
      </c>
      <c r="F704" s="65">
        <v>90.474999999999994</v>
      </c>
      <c r="G704" s="65">
        <v>609</v>
      </c>
      <c r="H704" s="65">
        <v>675</v>
      </c>
      <c r="I704" s="65" t="s">
        <v>3284</v>
      </c>
      <c r="J704" s="64">
        <v>536762840</v>
      </c>
      <c r="K704" s="65">
        <v>88.259</v>
      </c>
      <c r="L704" s="97" t="str">
        <f t="shared" si="10"/>
        <v>609/675</v>
      </c>
    </row>
    <row r="705" spans="1:12" ht="15.6" customHeight="1">
      <c r="A705" s="62" t="s">
        <v>1793</v>
      </c>
      <c r="B705" s="62" t="s">
        <v>1794</v>
      </c>
      <c r="C705" s="62" t="s">
        <v>1795</v>
      </c>
      <c r="D705" s="63">
        <v>44907</v>
      </c>
      <c r="E705" s="105">
        <v>505670000</v>
      </c>
      <c r="F705" s="65">
        <v>89.938000000000002</v>
      </c>
      <c r="G705" s="65">
        <v>491</v>
      </c>
      <c r="H705" s="65">
        <v>619</v>
      </c>
      <c r="I705" s="65" t="s">
        <v>1598</v>
      </c>
      <c r="J705" s="64">
        <v>495777510</v>
      </c>
      <c r="K705" s="65">
        <v>88.177999999999997</v>
      </c>
      <c r="L705" s="97" t="str">
        <f t="shared" si="10"/>
        <v>491/619</v>
      </c>
    </row>
    <row r="706" spans="1:12" ht="15.6" customHeight="1">
      <c r="A706" s="62" t="s">
        <v>3288</v>
      </c>
      <c r="B706" s="62" t="s">
        <v>3289</v>
      </c>
      <c r="C706" s="62" t="s">
        <v>1298</v>
      </c>
      <c r="D706" s="63">
        <v>44907</v>
      </c>
      <c r="E706" s="105">
        <v>2042845000</v>
      </c>
      <c r="F706" s="65">
        <v>88.619</v>
      </c>
      <c r="G706" s="65">
        <v>312</v>
      </c>
      <c r="H706" s="65">
        <v>659</v>
      </c>
      <c r="I706" s="65" t="s">
        <v>3290</v>
      </c>
      <c r="J706" s="64">
        <v>2014348500</v>
      </c>
      <c r="K706" s="65">
        <v>87.382999999999996</v>
      </c>
      <c r="L706" s="97" t="str">
        <f t="shared" ref="L706:L769" si="11">_xlfn.CONCAT(G706,"/",H706)</f>
        <v>312/659</v>
      </c>
    </row>
    <row r="707" spans="1:12" ht="15.6" customHeight="1">
      <c r="A707" s="62" t="s">
        <v>3276</v>
      </c>
      <c r="B707" s="62" t="s">
        <v>3277</v>
      </c>
      <c r="C707" s="62" t="s">
        <v>1267</v>
      </c>
      <c r="D707" s="63">
        <v>44907</v>
      </c>
      <c r="E707" s="105">
        <v>1383966000</v>
      </c>
      <c r="F707" s="65">
        <v>86.272999999999996</v>
      </c>
      <c r="G707" s="65">
        <v>-311</v>
      </c>
      <c r="H707" s="65">
        <v>528</v>
      </c>
      <c r="I707" s="65" t="s">
        <v>3278</v>
      </c>
      <c r="J707" s="64">
        <v>1402049000</v>
      </c>
      <c r="K707" s="65">
        <v>87.4</v>
      </c>
      <c r="L707" s="97" t="str">
        <f t="shared" si="11"/>
        <v>-311/528</v>
      </c>
    </row>
    <row r="708" spans="1:12" ht="15.6" customHeight="1">
      <c r="A708" s="62" t="s">
        <v>1788</v>
      </c>
      <c r="B708" s="62" t="s">
        <v>1789</v>
      </c>
      <c r="C708" s="62" t="s">
        <v>1267</v>
      </c>
      <c r="D708" s="63">
        <v>44907</v>
      </c>
      <c r="E708" s="105">
        <v>1607716000</v>
      </c>
      <c r="F708" s="65">
        <v>87.93</v>
      </c>
      <c r="G708" s="65">
        <v>87</v>
      </c>
      <c r="H708" s="65">
        <v>667</v>
      </c>
      <c r="I708" s="65" t="s">
        <v>1627</v>
      </c>
      <c r="J708" s="64">
        <v>1597334000</v>
      </c>
      <c r="K708" s="65">
        <v>87.363</v>
      </c>
      <c r="L708" s="97" t="str">
        <f t="shared" si="11"/>
        <v>87/667</v>
      </c>
    </row>
    <row r="709" spans="1:12" ht="15.6" customHeight="1">
      <c r="A709" s="62" t="s">
        <v>3279</v>
      </c>
      <c r="B709" s="62" t="s">
        <v>3280</v>
      </c>
      <c r="C709" s="62" t="s">
        <v>1233</v>
      </c>
      <c r="D709" s="63">
        <v>44907</v>
      </c>
      <c r="E709" s="105">
        <v>548983000</v>
      </c>
      <c r="F709" s="65">
        <v>89.028999999999996</v>
      </c>
      <c r="G709" s="65">
        <v>80</v>
      </c>
      <c r="H709" s="65">
        <v>927</v>
      </c>
      <c r="I709" s="65" t="s">
        <v>3281</v>
      </c>
      <c r="J709" s="64">
        <v>545170000</v>
      </c>
      <c r="K709" s="65">
        <v>88.411000000000001</v>
      </c>
      <c r="L709" s="97" t="str">
        <f t="shared" si="11"/>
        <v>80/927</v>
      </c>
    </row>
    <row r="710" spans="1:12" ht="15.6" customHeight="1">
      <c r="A710" s="62" t="s">
        <v>1790</v>
      </c>
      <c r="B710" s="62" t="s">
        <v>1791</v>
      </c>
      <c r="C710" s="62" t="s">
        <v>1240</v>
      </c>
      <c r="D710" s="63">
        <v>44907</v>
      </c>
      <c r="E710" s="105">
        <v>766082000</v>
      </c>
      <c r="F710" s="65">
        <v>88.597999999999999</v>
      </c>
      <c r="G710" s="65">
        <v>113</v>
      </c>
      <c r="H710" s="65">
        <v>635</v>
      </c>
      <c r="I710" s="65" t="s">
        <v>1792</v>
      </c>
      <c r="J710" s="64">
        <v>763207250</v>
      </c>
      <c r="K710" s="65">
        <v>88.265000000000001</v>
      </c>
      <c r="L710" s="97" t="str">
        <f t="shared" si="11"/>
        <v>113/635</v>
      </c>
    </row>
    <row r="711" spans="1:12" ht="15.6" customHeight="1">
      <c r="A711" s="62" t="s">
        <v>1782</v>
      </c>
      <c r="B711" s="62" t="s">
        <v>1783</v>
      </c>
      <c r="C711" s="62" t="s">
        <v>1240</v>
      </c>
      <c r="D711" s="63">
        <v>44908</v>
      </c>
      <c r="E711" s="105">
        <v>1417876000</v>
      </c>
      <c r="F711" s="65">
        <v>86.201999999999998</v>
      </c>
      <c r="G711" s="65">
        <v>-249</v>
      </c>
      <c r="H711" s="65">
        <v>672</v>
      </c>
      <c r="I711" s="65" t="s">
        <v>1784</v>
      </c>
      <c r="J711" s="64">
        <v>1436681855</v>
      </c>
      <c r="K711" s="65">
        <v>87.346000000000004</v>
      </c>
      <c r="L711" s="97" t="str">
        <f t="shared" si="11"/>
        <v>-249/672</v>
      </c>
    </row>
    <row r="712" spans="1:12" ht="15.6" customHeight="1">
      <c r="A712" s="62" t="s">
        <v>1780</v>
      </c>
      <c r="B712" s="62" t="s">
        <v>1781</v>
      </c>
      <c r="C712" s="62" t="s">
        <v>1247</v>
      </c>
      <c r="D712" s="63">
        <v>44908</v>
      </c>
      <c r="E712" s="105">
        <v>1978545000</v>
      </c>
      <c r="F712" s="65">
        <v>86.033000000000001</v>
      </c>
      <c r="G712" s="65">
        <v>-339</v>
      </c>
      <c r="H712" s="65">
        <v>655</v>
      </c>
      <c r="I712" s="65" t="s">
        <v>1495</v>
      </c>
      <c r="J712" s="64">
        <v>2010335000</v>
      </c>
      <c r="K712" s="65">
        <v>87.415000000000006</v>
      </c>
      <c r="L712" s="97" t="str">
        <f t="shared" si="11"/>
        <v>-339/655</v>
      </c>
    </row>
    <row r="713" spans="1:12" ht="15.6" customHeight="1">
      <c r="A713" s="62" t="s">
        <v>1776</v>
      </c>
      <c r="B713" s="62" t="s">
        <v>1777</v>
      </c>
      <c r="C713" s="62" t="s">
        <v>1231</v>
      </c>
      <c r="D713" s="63">
        <v>44908</v>
      </c>
      <c r="E713" s="105">
        <v>1091636000</v>
      </c>
      <c r="F713" s="65">
        <v>84.870999999999995</v>
      </c>
      <c r="G713" s="65">
        <v>-643</v>
      </c>
      <c r="H713" s="65">
        <v>671</v>
      </c>
      <c r="I713" s="65" t="s">
        <v>1311</v>
      </c>
      <c r="J713" s="64">
        <v>1123705200</v>
      </c>
      <c r="K713" s="65">
        <v>87.364000000000004</v>
      </c>
      <c r="L713" s="97" t="str">
        <f t="shared" si="11"/>
        <v>-643/671</v>
      </c>
    </row>
    <row r="714" spans="1:12" ht="15.6" customHeight="1">
      <c r="A714" s="62" t="s">
        <v>3267</v>
      </c>
      <c r="B714" s="62" t="s">
        <v>3268</v>
      </c>
      <c r="C714" s="62" t="s">
        <v>1240</v>
      </c>
      <c r="D714" s="63">
        <v>44908</v>
      </c>
      <c r="E714" s="105">
        <v>630618000</v>
      </c>
      <c r="F714" s="65">
        <v>87.262</v>
      </c>
      <c r="G714" s="65">
        <v>-381</v>
      </c>
      <c r="H714" s="65">
        <v>674</v>
      </c>
      <c r="I714" s="65" t="s">
        <v>3269</v>
      </c>
      <c r="J714" s="64">
        <v>638167720</v>
      </c>
      <c r="K714" s="65">
        <v>88.307000000000002</v>
      </c>
      <c r="L714" s="97" t="str">
        <f t="shared" si="11"/>
        <v>-381/674</v>
      </c>
    </row>
    <row r="715" spans="1:12" ht="15.6" customHeight="1">
      <c r="A715" s="62" t="s">
        <v>1778</v>
      </c>
      <c r="B715" s="62" t="s">
        <v>1779</v>
      </c>
      <c r="C715" s="62" t="s">
        <v>1231</v>
      </c>
      <c r="D715" s="63">
        <v>44908</v>
      </c>
      <c r="E715" s="105">
        <v>1482583000</v>
      </c>
      <c r="F715" s="65">
        <v>86.653000000000006</v>
      </c>
      <c r="G715" s="65">
        <v>-159</v>
      </c>
      <c r="H715" s="65">
        <v>675</v>
      </c>
      <c r="I715" s="65" t="s">
        <v>1738</v>
      </c>
      <c r="J715" s="64">
        <v>1496404670</v>
      </c>
      <c r="K715" s="65">
        <v>87.460999999999999</v>
      </c>
      <c r="L715" s="97" t="str">
        <f t="shared" si="11"/>
        <v>-159/675</v>
      </c>
    </row>
    <row r="716" spans="1:12" ht="15.6" customHeight="1">
      <c r="A716" s="62" t="s">
        <v>3270</v>
      </c>
      <c r="B716" s="62" t="s">
        <v>3271</v>
      </c>
      <c r="C716" s="62" t="s">
        <v>1545</v>
      </c>
      <c r="D716" s="63">
        <v>44908</v>
      </c>
      <c r="E716" s="105">
        <v>1067886000</v>
      </c>
      <c r="F716" s="65">
        <v>88.602999999999994</v>
      </c>
      <c r="G716" s="65">
        <v>-97</v>
      </c>
      <c r="H716" s="65">
        <v>4417</v>
      </c>
      <c r="I716" s="65" t="s">
        <v>3272</v>
      </c>
      <c r="J716" s="64">
        <v>1068532370</v>
      </c>
      <c r="K716" s="65">
        <v>88.656999999999996</v>
      </c>
      <c r="L716" s="97" t="str">
        <f t="shared" si="11"/>
        <v>-97/4417</v>
      </c>
    </row>
    <row r="717" spans="1:12" ht="15.6" customHeight="1">
      <c r="A717" s="62" t="s">
        <v>3264</v>
      </c>
      <c r="B717" s="62" t="s">
        <v>3265</v>
      </c>
      <c r="C717" s="62" t="s">
        <v>1247</v>
      </c>
      <c r="D717" s="63">
        <v>44909</v>
      </c>
      <c r="E717" s="105">
        <v>952456000</v>
      </c>
      <c r="F717" s="65">
        <v>87.013000000000005</v>
      </c>
      <c r="G717" s="65">
        <v>-490</v>
      </c>
      <c r="H717" s="65">
        <v>744</v>
      </c>
      <c r="I717" s="65" t="s">
        <v>3266</v>
      </c>
      <c r="J717" s="64">
        <v>966735600</v>
      </c>
      <c r="K717" s="65">
        <v>88.316999999999993</v>
      </c>
      <c r="L717" s="97" t="str">
        <f t="shared" si="11"/>
        <v>-490/744</v>
      </c>
    </row>
    <row r="718" spans="1:12" ht="15.6" customHeight="1">
      <c r="A718" s="62" t="s">
        <v>3261</v>
      </c>
      <c r="B718" s="62" t="s">
        <v>3262</v>
      </c>
      <c r="C718" s="62" t="s">
        <v>1247</v>
      </c>
      <c r="D718" s="63">
        <v>44909</v>
      </c>
      <c r="E718" s="105">
        <v>698112000</v>
      </c>
      <c r="F718" s="65">
        <v>90.251999999999995</v>
      </c>
      <c r="G718" s="65">
        <v>909</v>
      </c>
      <c r="H718" s="65">
        <v>1069</v>
      </c>
      <c r="I718" s="65" t="s">
        <v>3263</v>
      </c>
      <c r="J718" s="64">
        <v>683626000</v>
      </c>
      <c r="K718" s="65">
        <v>88.379000000000005</v>
      </c>
      <c r="L718" s="97" t="str">
        <f t="shared" si="11"/>
        <v>909/1069</v>
      </c>
    </row>
    <row r="719" spans="1:12" ht="15.6" customHeight="1">
      <c r="A719" s="62" t="s">
        <v>3258</v>
      </c>
      <c r="B719" s="62" t="s">
        <v>3259</v>
      </c>
      <c r="C719" s="62" t="s">
        <v>2653</v>
      </c>
      <c r="D719" s="63">
        <v>44909</v>
      </c>
      <c r="E719" s="105">
        <v>4684132000</v>
      </c>
      <c r="F719" s="65">
        <v>85.781999999999996</v>
      </c>
      <c r="G719" s="65">
        <v>-246</v>
      </c>
      <c r="H719" s="65">
        <v>407</v>
      </c>
      <c r="I719" s="65" t="s">
        <v>3260</v>
      </c>
      <c r="J719" s="64">
        <v>4742289000</v>
      </c>
      <c r="K719" s="65">
        <v>86.846999999999994</v>
      </c>
      <c r="L719" s="97" t="str">
        <f t="shared" si="11"/>
        <v>-246/407</v>
      </c>
    </row>
    <row r="720" spans="1:12" ht="15.6" customHeight="1">
      <c r="A720" s="62" t="s">
        <v>1771</v>
      </c>
      <c r="B720" s="62" t="s">
        <v>1772</v>
      </c>
      <c r="C720" s="62" t="s">
        <v>1240</v>
      </c>
      <c r="D720" s="63">
        <v>44909</v>
      </c>
      <c r="E720" s="105">
        <v>631669000</v>
      </c>
      <c r="F720" s="65">
        <v>89.016999999999996</v>
      </c>
      <c r="G720" s="65">
        <v>299</v>
      </c>
      <c r="H720" s="65">
        <v>674</v>
      </c>
      <c r="I720" s="65" t="s">
        <v>1562</v>
      </c>
      <c r="J720" s="64">
        <v>626506200</v>
      </c>
      <c r="K720" s="65">
        <v>88.29</v>
      </c>
      <c r="L720" s="97" t="str">
        <f t="shared" si="11"/>
        <v>299/674</v>
      </c>
    </row>
    <row r="721" spans="1:12" ht="15.6" customHeight="1">
      <c r="A721" s="62" t="s">
        <v>1767</v>
      </c>
      <c r="B721" s="62" t="s">
        <v>1768</v>
      </c>
      <c r="C721" s="62" t="s">
        <v>1769</v>
      </c>
      <c r="D721" s="63">
        <v>44909</v>
      </c>
      <c r="E721" s="105">
        <v>630984000</v>
      </c>
      <c r="F721" s="65">
        <v>87.536000000000001</v>
      </c>
      <c r="G721" s="65">
        <v>-509</v>
      </c>
      <c r="H721" s="65">
        <v>666</v>
      </c>
      <c r="I721" s="65" t="s">
        <v>1770</v>
      </c>
      <c r="J721" s="64">
        <v>639087000</v>
      </c>
      <c r="K721" s="65">
        <v>88.66</v>
      </c>
      <c r="L721" s="97" t="str">
        <f t="shared" si="11"/>
        <v>-509/666</v>
      </c>
    </row>
    <row r="722" spans="1:12" ht="15.6" customHeight="1">
      <c r="A722" s="62" t="s">
        <v>1773</v>
      </c>
      <c r="B722" s="62" t="s">
        <v>1774</v>
      </c>
      <c r="C722" s="62" t="s">
        <v>1775</v>
      </c>
      <c r="D722" s="63">
        <v>44909</v>
      </c>
      <c r="E722" s="105">
        <v>3156783000</v>
      </c>
      <c r="F722" s="65">
        <v>85.683000000000007</v>
      </c>
      <c r="G722" s="65">
        <v>-537</v>
      </c>
      <c r="H722" s="65">
        <v>604</v>
      </c>
      <c r="I722" s="65" t="s">
        <v>1610</v>
      </c>
      <c r="J722" s="64">
        <v>3211080800</v>
      </c>
      <c r="K722" s="65">
        <v>87.156999999999996</v>
      </c>
      <c r="L722" s="97" t="str">
        <f t="shared" si="11"/>
        <v>-537/604</v>
      </c>
    </row>
    <row r="723" spans="1:12" ht="15.6" customHeight="1">
      <c r="A723" s="62" t="s">
        <v>3252</v>
      </c>
      <c r="B723" s="62" t="s">
        <v>3253</v>
      </c>
      <c r="C723" s="62" t="s">
        <v>1233</v>
      </c>
      <c r="D723" s="63">
        <v>44910</v>
      </c>
      <c r="E723" s="105">
        <v>1857319000</v>
      </c>
      <c r="F723" s="65">
        <v>86.695999999999998</v>
      </c>
      <c r="G723" s="65">
        <v>-216</v>
      </c>
      <c r="H723" s="65">
        <v>654</v>
      </c>
      <c r="I723" s="65" t="s">
        <v>3254</v>
      </c>
      <c r="J723" s="64">
        <v>1872331000</v>
      </c>
      <c r="K723" s="65">
        <v>87.396000000000001</v>
      </c>
      <c r="L723" s="97" t="str">
        <f t="shared" si="11"/>
        <v>-216/654</v>
      </c>
    </row>
    <row r="724" spans="1:12" ht="15.6" customHeight="1">
      <c r="A724" s="62" t="s">
        <v>3246</v>
      </c>
      <c r="B724" s="62" t="s">
        <v>3247</v>
      </c>
      <c r="C724" s="62" t="s">
        <v>1231</v>
      </c>
      <c r="D724" s="63">
        <v>44910</v>
      </c>
      <c r="E724" s="105">
        <v>656946000</v>
      </c>
      <c r="F724" s="65">
        <v>88.558000000000007</v>
      </c>
      <c r="G724" s="65">
        <v>26</v>
      </c>
      <c r="H724" s="65">
        <v>720</v>
      </c>
      <c r="I724" s="65" t="s">
        <v>3248</v>
      </c>
      <c r="J724" s="64">
        <v>655990990</v>
      </c>
      <c r="K724" s="65">
        <v>88.429000000000002</v>
      </c>
      <c r="L724" s="97" t="str">
        <f t="shared" si="11"/>
        <v>26/720</v>
      </c>
    </row>
    <row r="725" spans="1:12" ht="15.6" customHeight="1">
      <c r="A725" s="62" t="s">
        <v>3255</v>
      </c>
      <c r="B725" s="62" t="s">
        <v>3256</v>
      </c>
      <c r="C725" s="62" t="s">
        <v>1298</v>
      </c>
      <c r="D725" s="63">
        <v>44910</v>
      </c>
      <c r="E725" s="105">
        <v>3234262000</v>
      </c>
      <c r="F725" s="65">
        <v>85.855000000000004</v>
      </c>
      <c r="G725" s="65">
        <v>-434</v>
      </c>
      <c r="H725" s="65">
        <v>607</v>
      </c>
      <c r="I725" s="65" t="s">
        <v>3257</v>
      </c>
      <c r="J725" s="64">
        <v>3288821500</v>
      </c>
      <c r="K725" s="65">
        <v>87.302999999999997</v>
      </c>
      <c r="L725" s="97" t="str">
        <f t="shared" si="11"/>
        <v>-434/607</v>
      </c>
    </row>
    <row r="726" spans="1:12" ht="15.6" customHeight="1">
      <c r="A726" s="62" t="s">
        <v>1763</v>
      </c>
      <c r="B726" s="62" t="s">
        <v>1764</v>
      </c>
      <c r="C726" s="62" t="s">
        <v>1298</v>
      </c>
      <c r="D726" s="63">
        <v>44910</v>
      </c>
      <c r="E726" s="105">
        <v>665529000</v>
      </c>
      <c r="F726" s="65">
        <v>90.268000000000001</v>
      </c>
      <c r="G726" s="65">
        <v>765</v>
      </c>
      <c r="H726" s="65">
        <v>1037</v>
      </c>
      <c r="I726" s="65" t="s">
        <v>1694</v>
      </c>
      <c r="J726" s="64">
        <v>651722000</v>
      </c>
      <c r="K726" s="65">
        <v>88.394999999999996</v>
      </c>
      <c r="L726" s="97" t="str">
        <f t="shared" si="11"/>
        <v>765/1037</v>
      </c>
    </row>
    <row r="727" spans="1:12" ht="15.6" customHeight="1">
      <c r="A727" s="62" t="s">
        <v>1760</v>
      </c>
      <c r="B727" s="62" t="s">
        <v>1761</v>
      </c>
      <c r="C727" s="62" t="s">
        <v>1291</v>
      </c>
      <c r="D727" s="63">
        <v>44910</v>
      </c>
      <c r="E727" s="105">
        <v>2245918000</v>
      </c>
      <c r="F727" s="65">
        <v>87.340999999999994</v>
      </c>
      <c r="G727" s="65">
        <v>5</v>
      </c>
      <c r="H727" s="65">
        <v>644</v>
      </c>
      <c r="I727" s="65" t="s">
        <v>1762</v>
      </c>
      <c r="J727" s="64">
        <v>2244826900</v>
      </c>
      <c r="K727" s="65">
        <v>87.299000000000007</v>
      </c>
      <c r="L727" s="97" t="str">
        <f t="shared" si="11"/>
        <v>5/644</v>
      </c>
    </row>
    <row r="728" spans="1:12" ht="15.6" customHeight="1">
      <c r="A728" s="62" t="s">
        <v>1765</v>
      </c>
      <c r="B728" s="62" t="s">
        <v>1766</v>
      </c>
      <c r="C728" s="62" t="s">
        <v>1228</v>
      </c>
      <c r="D728" s="63">
        <v>44910</v>
      </c>
      <c r="E728" s="105">
        <v>514796000</v>
      </c>
      <c r="F728" s="65">
        <v>87.25</v>
      </c>
      <c r="G728" s="65">
        <v>-392</v>
      </c>
      <c r="H728" s="65">
        <v>704</v>
      </c>
      <c r="I728" s="65" t="s">
        <v>1487</v>
      </c>
      <c r="J728" s="64">
        <v>521663000</v>
      </c>
      <c r="K728" s="65">
        <v>88.414000000000001</v>
      </c>
      <c r="L728" s="97" t="str">
        <f t="shared" si="11"/>
        <v>-392/704</v>
      </c>
    </row>
    <row r="729" spans="1:12" ht="15.6" customHeight="1">
      <c r="A729" s="62" t="s">
        <v>1755</v>
      </c>
      <c r="B729" s="62" t="s">
        <v>1756</v>
      </c>
      <c r="C729" s="62" t="s">
        <v>1291</v>
      </c>
      <c r="D729" s="63">
        <v>44910</v>
      </c>
      <c r="E729" s="105">
        <v>579416000</v>
      </c>
      <c r="F729" s="65">
        <v>88.245999999999995</v>
      </c>
      <c r="G729" s="65">
        <v>-39</v>
      </c>
      <c r="H729" s="65">
        <v>710</v>
      </c>
      <c r="I729" s="65" t="s">
        <v>1757</v>
      </c>
      <c r="J729" s="64">
        <v>580510338</v>
      </c>
      <c r="K729" s="65">
        <v>88.412999999999997</v>
      </c>
      <c r="L729" s="97" t="str">
        <f t="shared" si="11"/>
        <v>-39/710</v>
      </c>
    </row>
    <row r="730" spans="1:12" ht="15.6" customHeight="1">
      <c r="A730" s="62" t="s">
        <v>3243</v>
      </c>
      <c r="B730" s="62" t="s">
        <v>3244</v>
      </c>
      <c r="C730" s="62" t="s">
        <v>1231</v>
      </c>
      <c r="D730" s="63">
        <v>44910</v>
      </c>
      <c r="E730" s="105">
        <v>1456763000</v>
      </c>
      <c r="F730" s="65">
        <v>86.480999999999995</v>
      </c>
      <c r="G730" s="65">
        <v>-280</v>
      </c>
      <c r="H730" s="65">
        <v>674</v>
      </c>
      <c r="I730" s="65" t="s">
        <v>3245</v>
      </c>
      <c r="J730" s="64">
        <v>1471509700</v>
      </c>
      <c r="K730" s="65">
        <v>87.356999999999999</v>
      </c>
      <c r="L730" s="97" t="str">
        <f t="shared" si="11"/>
        <v>-280/674</v>
      </c>
    </row>
    <row r="731" spans="1:12" ht="15.6" customHeight="1">
      <c r="A731" s="62" t="s">
        <v>1758</v>
      </c>
      <c r="B731" s="62" t="s">
        <v>1759</v>
      </c>
      <c r="C731" s="62" t="s">
        <v>1646</v>
      </c>
      <c r="D731" s="63">
        <v>44910</v>
      </c>
      <c r="E731" s="105">
        <v>5034929000</v>
      </c>
      <c r="F731" s="65">
        <v>85.813999999999993</v>
      </c>
      <c r="G731" s="65">
        <v>-182</v>
      </c>
      <c r="H731" s="65">
        <v>376</v>
      </c>
      <c r="I731" s="65" t="s">
        <v>1478</v>
      </c>
      <c r="J731" s="64">
        <v>5086012800</v>
      </c>
      <c r="K731" s="65">
        <v>86.683999999999997</v>
      </c>
      <c r="L731" s="97" t="str">
        <f t="shared" si="11"/>
        <v>-182/376</v>
      </c>
    </row>
    <row r="732" spans="1:12" ht="15.6" customHeight="1">
      <c r="A732" s="62" t="s">
        <v>3249</v>
      </c>
      <c r="B732" s="62" t="s">
        <v>3250</v>
      </c>
      <c r="C732" s="62" t="s">
        <v>1750</v>
      </c>
      <c r="D732" s="63">
        <v>44910</v>
      </c>
      <c r="E732" s="105">
        <v>7196417000</v>
      </c>
      <c r="F732" s="65">
        <v>87.918000000000006</v>
      </c>
      <c r="G732" s="65">
        <v>30</v>
      </c>
      <c r="H732" s="65">
        <v>321</v>
      </c>
      <c r="I732" s="65" t="s">
        <v>3251</v>
      </c>
      <c r="J732" s="64">
        <v>7132907240</v>
      </c>
      <c r="K732" s="65">
        <v>87.141999999999996</v>
      </c>
      <c r="L732" s="97" t="str">
        <f t="shared" si="11"/>
        <v>30/321</v>
      </c>
    </row>
    <row r="733" spans="1:12" ht="15.6" customHeight="1">
      <c r="A733" s="62" t="s">
        <v>1751</v>
      </c>
      <c r="B733" s="62" t="s">
        <v>1752</v>
      </c>
      <c r="C733" s="62" t="s">
        <v>1753</v>
      </c>
      <c r="D733" s="63">
        <v>44911</v>
      </c>
      <c r="E733" s="105">
        <v>2240512000</v>
      </c>
      <c r="F733" s="65">
        <v>86.948999999999998</v>
      </c>
      <c r="G733" s="65">
        <v>-208</v>
      </c>
      <c r="H733" s="65">
        <v>629</v>
      </c>
      <c r="I733" s="65" t="s">
        <v>1754</v>
      </c>
      <c r="J733" s="64">
        <v>2251443400</v>
      </c>
      <c r="K733" s="65">
        <v>87.373000000000005</v>
      </c>
      <c r="L733" s="97" t="str">
        <f t="shared" si="11"/>
        <v>-208/629</v>
      </c>
    </row>
    <row r="734" spans="1:12" ht="15.6" customHeight="1">
      <c r="A734" s="62" t="s">
        <v>3240</v>
      </c>
      <c r="B734" s="62" t="s">
        <v>3241</v>
      </c>
      <c r="C734" s="62" t="s">
        <v>1490</v>
      </c>
      <c r="D734" s="63">
        <v>44911</v>
      </c>
      <c r="E734" s="105">
        <v>17597976000</v>
      </c>
      <c r="F734" s="65">
        <v>81.849999999999994</v>
      </c>
      <c r="G734" s="65">
        <v>-123</v>
      </c>
      <c r="H734" s="65">
        <v>410</v>
      </c>
      <c r="I734" s="65" t="s">
        <v>3242</v>
      </c>
      <c r="J734" s="64">
        <v>17713603570</v>
      </c>
      <c r="K734" s="65">
        <v>82.388000000000005</v>
      </c>
      <c r="L734" s="97" t="str">
        <f t="shared" si="11"/>
        <v>-123/410</v>
      </c>
    </row>
    <row r="735" spans="1:12" ht="15.6" customHeight="1">
      <c r="A735" s="62" t="s">
        <v>1748</v>
      </c>
      <c r="B735" s="62" t="s">
        <v>1749</v>
      </c>
      <c r="C735" s="62" t="s">
        <v>1750</v>
      </c>
      <c r="D735" s="63">
        <v>44911</v>
      </c>
      <c r="E735" s="105">
        <v>4146060000</v>
      </c>
      <c r="F735" s="65">
        <v>87.36</v>
      </c>
      <c r="G735" s="65">
        <v>-17</v>
      </c>
      <c r="H735" s="65">
        <v>562</v>
      </c>
      <c r="I735" s="65" t="s">
        <v>1479</v>
      </c>
      <c r="J735" s="64">
        <v>4151977000</v>
      </c>
      <c r="K735" s="65">
        <v>87.483999999999995</v>
      </c>
      <c r="L735" s="97" t="str">
        <f t="shared" si="11"/>
        <v>-17/562</v>
      </c>
    </row>
    <row r="736" spans="1:12" ht="15.6" customHeight="1">
      <c r="A736" s="62" t="s">
        <v>1718</v>
      </c>
      <c r="B736" s="62" t="s">
        <v>1719</v>
      </c>
      <c r="C736" s="62" t="s">
        <v>1298</v>
      </c>
      <c r="D736" s="63">
        <v>44914</v>
      </c>
      <c r="E736" s="105">
        <v>826379000</v>
      </c>
      <c r="F736" s="65">
        <v>89.11</v>
      </c>
      <c r="G736" s="65">
        <v>238</v>
      </c>
      <c r="H736" s="65">
        <v>738</v>
      </c>
      <c r="I736" s="65" t="s">
        <v>1720</v>
      </c>
      <c r="J736" s="64">
        <v>819521600</v>
      </c>
      <c r="K736" s="65">
        <v>88.37</v>
      </c>
      <c r="L736" s="97" t="str">
        <f t="shared" si="11"/>
        <v>238/738</v>
      </c>
    </row>
    <row r="737" spans="1:12" ht="15.6" customHeight="1">
      <c r="A737" s="62" t="s">
        <v>3225</v>
      </c>
      <c r="B737" s="62" t="s">
        <v>3226</v>
      </c>
      <c r="C737" s="62" t="s">
        <v>1298</v>
      </c>
      <c r="D737" s="63">
        <v>44914</v>
      </c>
      <c r="E737" s="105">
        <v>621343000</v>
      </c>
      <c r="F737" s="65">
        <v>90.427999999999997</v>
      </c>
      <c r="G737" s="65">
        <v>619</v>
      </c>
      <c r="H737" s="65">
        <v>699</v>
      </c>
      <c r="I737" s="65" t="s">
        <v>3227</v>
      </c>
      <c r="J737" s="64">
        <v>607198273</v>
      </c>
      <c r="K737" s="65">
        <v>88.37</v>
      </c>
      <c r="L737" s="97" t="str">
        <f t="shared" si="11"/>
        <v>619/699</v>
      </c>
    </row>
    <row r="738" spans="1:12" ht="15.6" customHeight="1">
      <c r="A738" s="62" t="s">
        <v>1743</v>
      </c>
      <c r="B738" s="62" t="s">
        <v>1744</v>
      </c>
      <c r="C738" s="62" t="s">
        <v>1224</v>
      </c>
      <c r="D738" s="63">
        <v>44914</v>
      </c>
      <c r="E738" s="105">
        <v>2019761000</v>
      </c>
      <c r="F738" s="65">
        <v>88.180999999999997</v>
      </c>
      <c r="G738" s="65">
        <v>315</v>
      </c>
      <c r="H738" s="65">
        <v>648</v>
      </c>
      <c r="I738" s="65" t="s">
        <v>1745</v>
      </c>
      <c r="J738" s="64">
        <v>1997387000</v>
      </c>
      <c r="K738" s="65">
        <v>87.204999999999998</v>
      </c>
      <c r="L738" s="97" t="str">
        <f t="shared" si="11"/>
        <v>315/648</v>
      </c>
    </row>
    <row r="739" spans="1:12" ht="15.6" customHeight="1">
      <c r="A739" s="62" t="s">
        <v>3234</v>
      </c>
      <c r="B739" s="62" t="s">
        <v>3235</v>
      </c>
      <c r="C739" s="62" t="s">
        <v>1298</v>
      </c>
      <c r="D739" s="63">
        <v>44914</v>
      </c>
      <c r="E739" s="105">
        <v>1815862000</v>
      </c>
      <c r="F739" s="65">
        <v>88.022000000000006</v>
      </c>
      <c r="G739" s="65">
        <v>215</v>
      </c>
      <c r="H739" s="65">
        <v>665</v>
      </c>
      <c r="I739" s="65" t="s">
        <v>3236</v>
      </c>
      <c r="J739" s="64">
        <v>1801131000</v>
      </c>
      <c r="K739" s="65">
        <v>87.307000000000002</v>
      </c>
      <c r="L739" s="97" t="str">
        <f t="shared" si="11"/>
        <v>215/665</v>
      </c>
    </row>
    <row r="740" spans="1:12" ht="15.6" customHeight="1">
      <c r="A740" s="62" t="s">
        <v>1739</v>
      </c>
      <c r="B740" s="62" t="s">
        <v>1740</v>
      </c>
      <c r="C740" s="62" t="s">
        <v>1504</v>
      </c>
      <c r="D740" s="63">
        <v>44914</v>
      </c>
      <c r="E740" s="105">
        <v>863808000</v>
      </c>
      <c r="F740" s="65">
        <v>88.174000000000007</v>
      </c>
      <c r="G740" s="65">
        <v>-29</v>
      </c>
      <c r="H740" s="65">
        <v>2346</v>
      </c>
      <c r="I740" s="65" t="s">
        <v>1550</v>
      </c>
      <c r="J740" s="64">
        <v>864250065</v>
      </c>
      <c r="K740" s="65">
        <v>88.218999999999994</v>
      </c>
      <c r="L740" s="97" t="str">
        <f t="shared" si="11"/>
        <v>-29/2346</v>
      </c>
    </row>
    <row r="741" spans="1:12" ht="15.6" customHeight="1">
      <c r="A741" s="62" t="s">
        <v>3228</v>
      </c>
      <c r="B741" s="62" t="s">
        <v>3229</v>
      </c>
      <c r="C741" s="62" t="s">
        <v>1298</v>
      </c>
      <c r="D741" s="63">
        <v>44914</v>
      </c>
      <c r="E741" s="105">
        <v>975330000</v>
      </c>
      <c r="F741" s="65">
        <v>88.593000000000004</v>
      </c>
      <c r="G741" s="65">
        <v>408</v>
      </c>
      <c r="H741" s="65">
        <v>685</v>
      </c>
      <c r="I741" s="65" t="s">
        <v>3230</v>
      </c>
      <c r="J741" s="64">
        <v>962424400</v>
      </c>
      <c r="K741" s="65">
        <v>87.42</v>
      </c>
      <c r="L741" s="97" t="str">
        <f t="shared" si="11"/>
        <v>408/685</v>
      </c>
    </row>
    <row r="742" spans="1:12" ht="15.6" customHeight="1">
      <c r="A742" s="62" t="s">
        <v>1730</v>
      </c>
      <c r="B742" s="62" t="s">
        <v>1731</v>
      </c>
      <c r="C742" s="62" t="s">
        <v>1298</v>
      </c>
      <c r="D742" s="63">
        <v>44914</v>
      </c>
      <c r="E742" s="105">
        <v>872879000</v>
      </c>
      <c r="F742" s="65">
        <v>87.786000000000001</v>
      </c>
      <c r="G742" s="65">
        <v>-50</v>
      </c>
      <c r="H742" s="65">
        <v>732</v>
      </c>
      <c r="I742" s="65" t="s">
        <v>1246</v>
      </c>
      <c r="J742" s="64">
        <v>877302900</v>
      </c>
      <c r="K742" s="65">
        <v>88.230999999999995</v>
      </c>
      <c r="L742" s="97" t="str">
        <f t="shared" si="11"/>
        <v>-50/732</v>
      </c>
    </row>
    <row r="743" spans="1:12" ht="15.6" customHeight="1">
      <c r="A743" s="62" t="s">
        <v>3231</v>
      </c>
      <c r="B743" s="62" t="s">
        <v>3232</v>
      </c>
      <c r="C743" s="62" t="s">
        <v>1228</v>
      </c>
      <c r="D743" s="63">
        <v>44914</v>
      </c>
      <c r="E743" s="105">
        <v>809002000</v>
      </c>
      <c r="F743" s="65">
        <v>89.405000000000001</v>
      </c>
      <c r="G743" s="65">
        <v>341</v>
      </c>
      <c r="H743" s="65">
        <v>742</v>
      </c>
      <c r="I743" s="65" t="s">
        <v>3233</v>
      </c>
      <c r="J743" s="64">
        <v>800066900</v>
      </c>
      <c r="K743" s="65">
        <v>88.418000000000006</v>
      </c>
      <c r="L743" s="97" t="str">
        <f t="shared" si="11"/>
        <v>341/742</v>
      </c>
    </row>
    <row r="744" spans="1:12" ht="15.6" customHeight="1">
      <c r="A744" s="62" t="s">
        <v>1734</v>
      </c>
      <c r="B744" s="62" t="s">
        <v>1735</v>
      </c>
      <c r="C744" s="62" t="s">
        <v>1247</v>
      </c>
      <c r="D744" s="63">
        <v>44914</v>
      </c>
      <c r="E744" s="105">
        <v>2740394000</v>
      </c>
      <c r="F744" s="65">
        <v>87.933000000000007</v>
      </c>
      <c r="G744" s="65">
        <v>194</v>
      </c>
      <c r="H744" s="65">
        <v>634</v>
      </c>
      <c r="I744" s="65" t="s">
        <v>1487</v>
      </c>
      <c r="J744" s="64">
        <v>2720013000</v>
      </c>
      <c r="K744" s="65">
        <v>87.278999999999996</v>
      </c>
      <c r="L744" s="97" t="str">
        <f t="shared" si="11"/>
        <v>194/634</v>
      </c>
    </row>
    <row r="745" spans="1:12" ht="15.6" customHeight="1">
      <c r="A745" s="62" t="s">
        <v>1741</v>
      </c>
      <c r="B745" s="62" t="s">
        <v>1742</v>
      </c>
      <c r="C745" s="62" t="s">
        <v>1247</v>
      </c>
      <c r="D745" s="63">
        <v>44914</v>
      </c>
      <c r="E745" s="105">
        <v>979746000</v>
      </c>
      <c r="F745" s="65">
        <v>87.897999999999996</v>
      </c>
      <c r="G745" s="65">
        <v>118</v>
      </c>
      <c r="H745" s="65">
        <v>673</v>
      </c>
      <c r="I745" s="65" t="s">
        <v>1628</v>
      </c>
      <c r="J745" s="64">
        <v>974798600</v>
      </c>
      <c r="K745" s="65">
        <v>87.453999999999994</v>
      </c>
      <c r="L745" s="97" t="str">
        <f t="shared" si="11"/>
        <v>118/673</v>
      </c>
    </row>
    <row r="746" spans="1:12" ht="15.6" customHeight="1">
      <c r="A746" s="62" t="s">
        <v>1724</v>
      </c>
      <c r="B746" s="62" t="s">
        <v>1725</v>
      </c>
      <c r="C746" s="62" t="s">
        <v>1298</v>
      </c>
      <c r="D746" s="63">
        <v>44914</v>
      </c>
      <c r="E746" s="105">
        <v>1739298000</v>
      </c>
      <c r="F746" s="65">
        <v>88.653000000000006</v>
      </c>
      <c r="G746" s="65">
        <v>452</v>
      </c>
      <c r="H746" s="65">
        <v>676</v>
      </c>
      <c r="I746" s="65" t="s">
        <v>1726</v>
      </c>
      <c r="J746" s="64">
        <v>1712722440</v>
      </c>
      <c r="K746" s="65">
        <v>87.298000000000002</v>
      </c>
      <c r="L746" s="97" t="str">
        <f t="shared" si="11"/>
        <v>452/676</v>
      </c>
    </row>
    <row r="747" spans="1:12" ht="15.6" customHeight="1">
      <c r="A747" s="62" t="s">
        <v>1727</v>
      </c>
      <c r="B747" s="62" t="s">
        <v>1728</v>
      </c>
      <c r="C747" s="62" t="s">
        <v>1298</v>
      </c>
      <c r="D747" s="63">
        <v>44914</v>
      </c>
      <c r="E747" s="105">
        <v>1348641000</v>
      </c>
      <c r="F747" s="65">
        <v>87.634</v>
      </c>
      <c r="G747" s="65">
        <v>102</v>
      </c>
      <c r="H747" s="65">
        <v>685</v>
      </c>
      <c r="I747" s="65" t="s">
        <v>1729</v>
      </c>
      <c r="J747" s="64">
        <v>1342123200</v>
      </c>
      <c r="K747" s="65">
        <v>87.21</v>
      </c>
      <c r="L747" s="97" t="str">
        <f t="shared" si="11"/>
        <v>102/685</v>
      </c>
    </row>
    <row r="748" spans="1:12" ht="15.6" customHeight="1">
      <c r="A748" s="62" t="s">
        <v>1732</v>
      </c>
      <c r="B748" s="62" t="s">
        <v>1733</v>
      </c>
      <c r="C748" s="62" t="s">
        <v>1228</v>
      </c>
      <c r="D748" s="63">
        <v>44914</v>
      </c>
      <c r="E748" s="105">
        <v>555579000</v>
      </c>
      <c r="F748" s="65">
        <v>89.674000000000007</v>
      </c>
      <c r="G748" s="65">
        <v>437</v>
      </c>
      <c r="H748" s="65">
        <v>718</v>
      </c>
      <c r="I748" s="65" t="s">
        <v>1271</v>
      </c>
      <c r="J748" s="64">
        <v>547731280</v>
      </c>
      <c r="K748" s="65">
        <v>88.406999999999996</v>
      </c>
      <c r="L748" s="97" t="str">
        <f t="shared" si="11"/>
        <v>437/718</v>
      </c>
    </row>
    <row r="749" spans="1:12" ht="15.6" customHeight="1">
      <c r="A749" s="62" t="s">
        <v>3237</v>
      </c>
      <c r="B749" s="62" t="s">
        <v>3238</v>
      </c>
      <c r="C749" s="62" t="s">
        <v>1588</v>
      </c>
      <c r="D749" s="63">
        <v>44914</v>
      </c>
      <c r="E749" s="105">
        <v>1114210000</v>
      </c>
      <c r="F749" s="65">
        <v>88.111999999999995</v>
      </c>
      <c r="G749" s="65">
        <v>403</v>
      </c>
      <c r="H749" s="65">
        <v>651</v>
      </c>
      <c r="I749" s="65" t="s">
        <v>3239</v>
      </c>
      <c r="J749" s="64">
        <v>1102966900</v>
      </c>
      <c r="K749" s="65">
        <v>87.222999999999999</v>
      </c>
      <c r="L749" s="97" t="str">
        <f t="shared" si="11"/>
        <v>403/651</v>
      </c>
    </row>
    <row r="750" spans="1:12" ht="15.6" customHeight="1">
      <c r="A750" s="62" t="s">
        <v>1715</v>
      </c>
      <c r="B750" s="62" t="s">
        <v>1716</v>
      </c>
      <c r="C750" s="62" t="s">
        <v>1298</v>
      </c>
      <c r="D750" s="63">
        <v>44914</v>
      </c>
      <c r="E750" s="105">
        <v>1286046000</v>
      </c>
      <c r="F750" s="65">
        <v>88.48</v>
      </c>
      <c r="G750" s="65">
        <v>447</v>
      </c>
      <c r="H750" s="65">
        <v>682</v>
      </c>
      <c r="I750" s="65" t="s">
        <v>1717</v>
      </c>
      <c r="J750" s="64">
        <v>1266676000</v>
      </c>
      <c r="K750" s="65">
        <v>87.147000000000006</v>
      </c>
      <c r="L750" s="97" t="str">
        <f t="shared" si="11"/>
        <v>447/682</v>
      </c>
    </row>
    <row r="751" spans="1:12" ht="15.6" customHeight="1">
      <c r="A751" s="62" t="s">
        <v>1736</v>
      </c>
      <c r="B751" s="62" t="s">
        <v>1737</v>
      </c>
      <c r="C751" s="62" t="s">
        <v>1235</v>
      </c>
      <c r="D751" s="63">
        <v>44914</v>
      </c>
      <c r="E751" s="105">
        <v>2009659000</v>
      </c>
      <c r="F751" s="65">
        <v>88.304000000000002</v>
      </c>
      <c r="G751" s="65">
        <v>362</v>
      </c>
      <c r="H751" s="65">
        <v>645</v>
      </c>
      <c r="I751" s="65" t="s">
        <v>1738</v>
      </c>
      <c r="J751" s="64">
        <v>1986311350</v>
      </c>
      <c r="K751" s="65">
        <v>87.278000000000006</v>
      </c>
      <c r="L751" s="97" t="str">
        <f t="shared" si="11"/>
        <v>362/645</v>
      </c>
    </row>
    <row r="752" spans="1:12" ht="15.6" customHeight="1">
      <c r="A752" s="62" t="s">
        <v>1721</v>
      </c>
      <c r="B752" s="62" t="s">
        <v>1722</v>
      </c>
      <c r="C752" s="62" t="s">
        <v>1298</v>
      </c>
      <c r="D752" s="63">
        <v>44914</v>
      </c>
      <c r="E752" s="105">
        <v>981439000</v>
      </c>
      <c r="F752" s="65">
        <v>86.694999999999993</v>
      </c>
      <c r="G752" s="65">
        <v>-86</v>
      </c>
      <c r="H752" s="65">
        <v>672</v>
      </c>
      <c r="I752" s="65" t="s">
        <v>1723</v>
      </c>
      <c r="J752" s="64">
        <v>988865090</v>
      </c>
      <c r="K752" s="65">
        <v>87.350999999999999</v>
      </c>
      <c r="L752" s="97" t="str">
        <f t="shared" si="11"/>
        <v>-86/672</v>
      </c>
    </row>
    <row r="753" spans="1:12" ht="15.6" customHeight="1">
      <c r="A753" s="62" t="s">
        <v>1746</v>
      </c>
      <c r="B753" s="62" t="s">
        <v>1747</v>
      </c>
      <c r="C753" s="62" t="s">
        <v>1633</v>
      </c>
      <c r="D753" s="63">
        <v>44914</v>
      </c>
      <c r="E753" s="105">
        <v>824105000</v>
      </c>
      <c r="F753" s="65">
        <v>89.468999999999994</v>
      </c>
      <c r="G753" s="65">
        <v>393</v>
      </c>
      <c r="H753" s="65">
        <v>711</v>
      </c>
      <c r="I753" s="65" t="s">
        <v>1299</v>
      </c>
      <c r="J753" s="64">
        <v>814057303</v>
      </c>
      <c r="K753" s="65">
        <v>88.378</v>
      </c>
      <c r="L753" s="97" t="str">
        <f t="shared" si="11"/>
        <v>393/711</v>
      </c>
    </row>
    <row r="754" spans="1:12" ht="15.6" customHeight="1">
      <c r="A754" s="62" t="s">
        <v>1708</v>
      </c>
      <c r="B754" s="62" t="s">
        <v>1709</v>
      </c>
      <c r="C754" s="62" t="s">
        <v>1710</v>
      </c>
      <c r="D754" s="63">
        <v>44915</v>
      </c>
      <c r="E754" s="105">
        <v>2193889000</v>
      </c>
      <c r="F754" s="65">
        <v>87.114999999999995</v>
      </c>
      <c r="G754" s="65">
        <v>-177</v>
      </c>
      <c r="H754" s="65">
        <v>639</v>
      </c>
      <c r="I754" s="65" t="s">
        <v>1711</v>
      </c>
      <c r="J754" s="64">
        <v>2201867580</v>
      </c>
      <c r="K754" s="65">
        <v>87.432000000000002</v>
      </c>
      <c r="L754" s="97" t="str">
        <f t="shared" si="11"/>
        <v>-177/639</v>
      </c>
    </row>
    <row r="755" spans="1:12" ht="15.6" customHeight="1">
      <c r="A755" s="62" t="s">
        <v>1712</v>
      </c>
      <c r="B755" s="62" t="s">
        <v>1713</v>
      </c>
      <c r="C755" s="62" t="s">
        <v>1714</v>
      </c>
      <c r="D755" s="63">
        <v>44915</v>
      </c>
      <c r="E755" s="105">
        <v>735333000</v>
      </c>
      <c r="F755" s="65">
        <v>89.501000000000005</v>
      </c>
      <c r="G755" s="65">
        <v>132</v>
      </c>
      <c r="H755" s="65">
        <v>1098</v>
      </c>
      <c r="I755" s="65" t="s">
        <v>1246</v>
      </c>
      <c r="J755" s="64">
        <v>726892700</v>
      </c>
      <c r="K755" s="65">
        <v>88.474000000000004</v>
      </c>
      <c r="L755" s="97" t="str">
        <f t="shared" si="11"/>
        <v>132/1098</v>
      </c>
    </row>
    <row r="756" spans="1:12" ht="15.6" customHeight="1">
      <c r="A756" s="62" t="s">
        <v>3219</v>
      </c>
      <c r="B756" s="62" t="s">
        <v>3220</v>
      </c>
      <c r="C756" s="62" t="s">
        <v>1240</v>
      </c>
      <c r="D756" s="63">
        <v>44915</v>
      </c>
      <c r="E756" s="105">
        <v>861309000</v>
      </c>
      <c r="F756" s="65">
        <v>88.111000000000004</v>
      </c>
      <c r="G756" s="65">
        <v>-42</v>
      </c>
      <c r="H756" s="65">
        <v>644</v>
      </c>
      <c r="I756" s="65" t="s">
        <v>3221</v>
      </c>
      <c r="J756" s="64">
        <v>862853990</v>
      </c>
      <c r="K756" s="65">
        <v>88.269000000000005</v>
      </c>
      <c r="L756" s="97" t="str">
        <f t="shared" si="11"/>
        <v>-42/644</v>
      </c>
    </row>
    <row r="757" spans="1:12" ht="15.6" customHeight="1">
      <c r="A757" s="62" t="s">
        <v>3222</v>
      </c>
      <c r="B757" s="62" t="s">
        <v>3223</v>
      </c>
      <c r="C757" s="62" t="s">
        <v>1545</v>
      </c>
      <c r="D757" s="63">
        <v>44915</v>
      </c>
      <c r="E757" s="105">
        <v>9368562000</v>
      </c>
      <c r="F757" s="65">
        <v>87.244</v>
      </c>
      <c r="G757" s="65">
        <v>442</v>
      </c>
      <c r="H757" s="65">
        <v>1890</v>
      </c>
      <c r="I757" s="65" t="s">
        <v>3224</v>
      </c>
      <c r="J757" s="64">
        <v>9330159461</v>
      </c>
      <c r="K757" s="65">
        <v>86.887</v>
      </c>
      <c r="L757" s="97" t="str">
        <f t="shared" si="11"/>
        <v>442/1890</v>
      </c>
    </row>
    <row r="758" spans="1:12" ht="15.6" customHeight="1">
      <c r="A758" s="62" t="s">
        <v>1704</v>
      </c>
      <c r="B758" s="62" t="s">
        <v>1705</v>
      </c>
      <c r="C758" s="62" t="s">
        <v>1706</v>
      </c>
      <c r="D758" s="63">
        <v>44915</v>
      </c>
      <c r="E758" s="105">
        <v>2204726000</v>
      </c>
      <c r="F758" s="65">
        <v>87.304000000000002</v>
      </c>
      <c r="G758" s="65">
        <v>61</v>
      </c>
      <c r="H758" s="65">
        <v>655</v>
      </c>
      <c r="I758" s="65" t="s">
        <v>1707</v>
      </c>
      <c r="J758" s="64">
        <v>2202051161</v>
      </c>
      <c r="K758" s="65">
        <v>87.197999999999993</v>
      </c>
      <c r="L758" s="97" t="str">
        <f t="shared" si="11"/>
        <v>61/655</v>
      </c>
    </row>
    <row r="759" spans="1:12" ht="15.6" customHeight="1">
      <c r="A759" s="62" t="s">
        <v>3216</v>
      </c>
      <c r="B759" s="62" t="s">
        <v>3217</v>
      </c>
      <c r="C759" s="62" t="s">
        <v>1545</v>
      </c>
      <c r="D759" s="63">
        <v>44916</v>
      </c>
      <c r="E759" s="105">
        <v>8427853000</v>
      </c>
      <c r="F759" s="65">
        <v>88.103999999999999</v>
      </c>
      <c r="G759" s="65">
        <v>51</v>
      </c>
      <c r="H759" s="65">
        <v>1354</v>
      </c>
      <c r="I759" s="65" t="s">
        <v>3218</v>
      </c>
      <c r="J759" s="64">
        <v>8420782369</v>
      </c>
      <c r="K759" s="65">
        <v>88.03</v>
      </c>
      <c r="L759" s="97" t="str">
        <f t="shared" si="11"/>
        <v>51/1354</v>
      </c>
    </row>
    <row r="760" spans="1:12" ht="15.6" customHeight="1">
      <c r="A760" s="62" t="s">
        <v>3213</v>
      </c>
      <c r="B760" s="62" t="s">
        <v>3214</v>
      </c>
      <c r="C760" s="62" t="s">
        <v>1545</v>
      </c>
      <c r="D760" s="63">
        <v>44916</v>
      </c>
      <c r="E760" s="105">
        <v>7778319000</v>
      </c>
      <c r="F760" s="65">
        <v>86.778999999999996</v>
      </c>
      <c r="G760" s="65">
        <v>-823</v>
      </c>
      <c r="H760" s="65">
        <v>2215</v>
      </c>
      <c r="I760" s="65" t="s">
        <v>3215</v>
      </c>
      <c r="J760" s="64">
        <v>7835826000</v>
      </c>
      <c r="K760" s="65">
        <v>87.42</v>
      </c>
      <c r="L760" s="97" t="str">
        <f t="shared" si="11"/>
        <v>-823/2215</v>
      </c>
    </row>
    <row r="761" spans="1:12" ht="15.6" customHeight="1">
      <c r="A761" s="62" t="s">
        <v>3210</v>
      </c>
      <c r="B761" s="62" t="s">
        <v>3211</v>
      </c>
      <c r="C761" s="62" t="s">
        <v>1545</v>
      </c>
      <c r="D761" s="63">
        <v>44916</v>
      </c>
      <c r="E761" s="105">
        <v>8032960000</v>
      </c>
      <c r="F761" s="65">
        <v>86.954999999999998</v>
      </c>
      <c r="G761" s="65">
        <v>-125</v>
      </c>
      <c r="H761" s="65">
        <v>2174</v>
      </c>
      <c r="I761" s="65" t="s">
        <v>3212</v>
      </c>
      <c r="J761" s="64">
        <v>8047286350</v>
      </c>
      <c r="K761" s="65">
        <v>87.11</v>
      </c>
      <c r="L761" s="97" t="str">
        <f t="shared" si="11"/>
        <v>-125/2174</v>
      </c>
    </row>
    <row r="762" spans="1:12" ht="15.6" customHeight="1">
      <c r="A762" s="62" t="s">
        <v>1701</v>
      </c>
      <c r="B762" s="62" t="s">
        <v>1702</v>
      </c>
      <c r="C762" s="62" t="s">
        <v>1641</v>
      </c>
      <c r="D762" s="63">
        <v>44917</v>
      </c>
      <c r="E762" s="105">
        <v>2382484000</v>
      </c>
      <c r="F762" s="65">
        <v>87.563000000000002</v>
      </c>
      <c r="G762" s="65">
        <v>10</v>
      </c>
      <c r="H762" s="65">
        <v>211</v>
      </c>
      <c r="I762" s="65" t="s">
        <v>1703</v>
      </c>
      <c r="J762" s="64">
        <v>2378263000</v>
      </c>
      <c r="K762" s="65">
        <v>87.406999999999996</v>
      </c>
      <c r="L762" s="97" t="str">
        <f t="shared" si="11"/>
        <v>10/211</v>
      </c>
    </row>
    <row r="763" spans="1:12" ht="15.6" customHeight="1">
      <c r="A763" s="62" t="s">
        <v>1698</v>
      </c>
      <c r="B763" s="62" t="s">
        <v>1699</v>
      </c>
      <c r="C763" s="62" t="s">
        <v>1700</v>
      </c>
      <c r="D763" s="63">
        <v>44917</v>
      </c>
      <c r="E763" s="105">
        <v>1173568000</v>
      </c>
      <c r="F763" s="65">
        <v>88.037000000000006</v>
      </c>
      <c r="G763" s="65">
        <v>221</v>
      </c>
      <c r="H763" s="65">
        <v>688</v>
      </c>
      <c r="I763" s="65" t="s">
        <v>1491</v>
      </c>
      <c r="J763" s="64">
        <v>1163792220</v>
      </c>
      <c r="K763" s="65">
        <v>87.302999999999997</v>
      </c>
      <c r="L763" s="97" t="str">
        <f t="shared" si="11"/>
        <v>221/688</v>
      </c>
    </row>
    <row r="764" spans="1:12" ht="15.6" customHeight="1">
      <c r="A764" s="62" t="s">
        <v>1691</v>
      </c>
      <c r="B764" s="62" t="s">
        <v>1692</v>
      </c>
      <c r="C764" s="62" t="s">
        <v>1693</v>
      </c>
      <c r="D764" s="63">
        <v>44918</v>
      </c>
      <c r="E764" s="105">
        <v>19089763000</v>
      </c>
      <c r="F764" s="65">
        <v>82.268000000000001</v>
      </c>
      <c r="G764" s="65">
        <v>-39</v>
      </c>
      <c r="H764" s="65">
        <v>400</v>
      </c>
      <c r="I764" s="65" t="s">
        <v>1694</v>
      </c>
      <c r="J764" s="64">
        <v>19120013000</v>
      </c>
      <c r="K764" s="65">
        <v>82.399000000000001</v>
      </c>
      <c r="L764" s="97" t="str">
        <f t="shared" si="11"/>
        <v>-39/400</v>
      </c>
    </row>
    <row r="765" spans="1:12" ht="15.6" customHeight="1">
      <c r="A765" s="62" t="s">
        <v>1695</v>
      </c>
      <c r="B765" s="62" t="s">
        <v>1696</v>
      </c>
      <c r="C765" s="62" t="s">
        <v>1697</v>
      </c>
      <c r="D765" s="63">
        <v>44918</v>
      </c>
      <c r="E765" s="105">
        <v>5719593000</v>
      </c>
      <c r="F765" s="65">
        <v>87.921999999999997</v>
      </c>
      <c r="G765" s="65">
        <v>15</v>
      </c>
      <c r="H765" s="65">
        <v>402</v>
      </c>
      <c r="I765" s="65" t="s">
        <v>1374</v>
      </c>
      <c r="J765" s="64">
        <v>5711212000</v>
      </c>
      <c r="K765" s="65">
        <v>87.793999999999997</v>
      </c>
      <c r="L765" s="97" t="str">
        <f t="shared" si="11"/>
        <v>15/402</v>
      </c>
    </row>
    <row r="766" spans="1:12" ht="15.6" customHeight="1">
      <c r="A766" s="62" t="s">
        <v>3195</v>
      </c>
      <c r="B766" s="62" t="s">
        <v>3196</v>
      </c>
      <c r="C766" s="62" t="s">
        <v>3197</v>
      </c>
      <c r="D766" s="63">
        <v>44921</v>
      </c>
      <c r="E766" s="105">
        <v>1398730000</v>
      </c>
      <c r="F766" s="65">
        <v>86.725999999999999</v>
      </c>
      <c r="G766" s="65">
        <v>-1081</v>
      </c>
      <c r="H766" s="65">
        <v>1781</v>
      </c>
      <c r="I766" s="65" t="s">
        <v>3198</v>
      </c>
      <c r="J766" s="64">
        <v>1412192743</v>
      </c>
      <c r="K766" s="65">
        <v>87.56</v>
      </c>
      <c r="L766" s="97" t="str">
        <f t="shared" si="11"/>
        <v>-1081/1781</v>
      </c>
    </row>
    <row r="767" spans="1:12" ht="15.6" customHeight="1">
      <c r="A767" s="62" t="s">
        <v>1680</v>
      </c>
      <c r="B767" s="62" t="s">
        <v>1681</v>
      </c>
      <c r="C767" s="62" t="s">
        <v>1682</v>
      </c>
      <c r="D767" s="63">
        <v>44921</v>
      </c>
      <c r="E767" s="105">
        <v>896233000</v>
      </c>
      <c r="F767" s="65">
        <v>88.337999999999994</v>
      </c>
      <c r="G767" s="65">
        <v>130</v>
      </c>
      <c r="H767" s="65">
        <v>711</v>
      </c>
      <c r="I767" s="65" t="s">
        <v>1380</v>
      </c>
      <c r="J767" s="64">
        <v>893722000</v>
      </c>
      <c r="K767" s="65">
        <v>88.09</v>
      </c>
      <c r="L767" s="97" t="str">
        <f t="shared" si="11"/>
        <v>130/711</v>
      </c>
    </row>
    <row r="768" spans="1:12" ht="15.6" customHeight="1">
      <c r="A768" s="62" t="s">
        <v>1677</v>
      </c>
      <c r="B768" s="62" t="s">
        <v>1678</v>
      </c>
      <c r="C768" s="62" t="s">
        <v>1679</v>
      </c>
      <c r="D768" s="63">
        <v>44921</v>
      </c>
      <c r="E768" s="105">
        <v>1093140000</v>
      </c>
      <c r="F768" s="65">
        <v>87.143000000000001</v>
      </c>
      <c r="G768" s="65">
        <v>-69</v>
      </c>
      <c r="H768" s="65">
        <v>671</v>
      </c>
      <c r="I768" s="65" t="s">
        <v>1432</v>
      </c>
      <c r="J768" s="64">
        <v>1094482636</v>
      </c>
      <c r="K768" s="65">
        <v>87.25</v>
      </c>
      <c r="L768" s="97" t="str">
        <f t="shared" si="11"/>
        <v>-69/671</v>
      </c>
    </row>
    <row r="769" spans="1:12" ht="15.6" customHeight="1">
      <c r="A769" s="62" t="s">
        <v>3199</v>
      </c>
      <c r="B769" s="62" t="s">
        <v>3200</v>
      </c>
      <c r="C769" s="62" t="s">
        <v>3201</v>
      </c>
      <c r="D769" s="63">
        <v>44921</v>
      </c>
      <c r="E769" s="105">
        <v>580700000</v>
      </c>
      <c r="F769" s="65">
        <v>89.14</v>
      </c>
      <c r="G769" s="65">
        <v>766</v>
      </c>
      <c r="H769" s="65">
        <v>1077</v>
      </c>
      <c r="I769" s="65" t="s">
        <v>3202</v>
      </c>
      <c r="J769" s="64">
        <v>573196000</v>
      </c>
      <c r="K769" s="65">
        <v>87.988</v>
      </c>
      <c r="L769" s="97" t="str">
        <f t="shared" si="11"/>
        <v>766/1077</v>
      </c>
    </row>
    <row r="770" spans="1:12" ht="15.6" customHeight="1">
      <c r="A770" s="62" t="s">
        <v>1683</v>
      </c>
      <c r="B770" s="62" t="s">
        <v>1684</v>
      </c>
      <c r="C770" s="62" t="s">
        <v>1525</v>
      </c>
      <c r="D770" s="63">
        <v>44921</v>
      </c>
      <c r="E770" s="105">
        <v>803876000</v>
      </c>
      <c r="F770" s="65">
        <v>87.051000000000002</v>
      </c>
      <c r="G770" s="65">
        <v>-174</v>
      </c>
      <c r="H770" s="65">
        <v>414</v>
      </c>
      <c r="I770" s="65" t="s">
        <v>1625</v>
      </c>
      <c r="J770" s="64">
        <v>810299190</v>
      </c>
      <c r="K770" s="65">
        <v>87.745999999999995</v>
      </c>
      <c r="L770" s="97" t="str">
        <f t="shared" ref="L770:L833" si="12">_xlfn.CONCAT(G770,"/",H770)</f>
        <v>-174/414</v>
      </c>
    </row>
    <row r="771" spans="1:12" ht="15.6" customHeight="1">
      <c r="A771" s="62" t="s">
        <v>1688</v>
      </c>
      <c r="B771" s="62" t="s">
        <v>1689</v>
      </c>
      <c r="C771" s="62" t="s">
        <v>1608</v>
      </c>
      <c r="D771" s="63">
        <v>44921</v>
      </c>
      <c r="E771" s="105">
        <v>921317000</v>
      </c>
      <c r="F771" s="65">
        <v>88.322000000000003</v>
      </c>
      <c r="G771" s="65">
        <v>-12</v>
      </c>
      <c r="H771" s="65">
        <v>718</v>
      </c>
      <c r="I771" s="65" t="s">
        <v>1690</v>
      </c>
      <c r="J771" s="64">
        <v>921496900</v>
      </c>
      <c r="K771" s="65">
        <v>88.338999999999999</v>
      </c>
      <c r="L771" s="97" t="str">
        <f t="shared" si="12"/>
        <v>-12/718</v>
      </c>
    </row>
    <row r="772" spans="1:12" ht="15.6" customHeight="1">
      <c r="A772" s="62" t="s">
        <v>3203</v>
      </c>
      <c r="B772" s="62" t="s">
        <v>3204</v>
      </c>
      <c r="C772" s="62" t="s">
        <v>3205</v>
      </c>
      <c r="D772" s="63">
        <v>44921</v>
      </c>
      <c r="E772" s="105">
        <v>1806252000</v>
      </c>
      <c r="F772" s="65">
        <v>88.025999999999996</v>
      </c>
      <c r="G772" s="65">
        <v>546</v>
      </c>
      <c r="H772" s="65">
        <v>1471</v>
      </c>
      <c r="I772" s="65" t="s">
        <v>3206</v>
      </c>
      <c r="J772" s="64">
        <v>1796268629</v>
      </c>
      <c r="K772" s="65">
        <v>87.54</v>
      </c>
      <c r="L772" s="97" t="str">
        <f t="shared" si="12"/>
        <v>546/1471</v>
      </c>
    </row>
    <row r="773" spans="1:12" ht="15.6" customHeight="1">
      <c r="A773" s="62" t="s">
        <v>3207</v>
      </c>
      <c r="B773" s="62" t="s">
        <v>3208</v>
      </c>
      <c r="C773" s="62" t="s">
        <v>3205</v>
      </c>
      <c r="D773" s="63">
        <v>44921</v>
      </c>
      <c r="E773" s="105">
        <v>986872000</v>
      </c>
      <c r="F773" s="65">
        <v>88.322999999999993</v>
      </c>
      <c r="G773" s="65">
        <v>927</v>
      </c>
      <c r="H773" s="65">
        <v>1453</v>
      </c>
      <c r="I773" s="65" t="s">
        <v>3209</v>
      </c>
      <c r="J773" s="64">
        <v>977258700</v>
      </c>
      <c r="K773" s="65">
        <v>87.462999999999994</v>
      </c>
      <c r="L773" s="97" t="str">
        <f t="shared" si="12"/>
        <v>927/1453</v>
      </c>
    </row>
    <row r="774" spans="1:12" ht="15.6" customHeight="1">
      <c r="A774" s="62" t="s">
        <v>1685</v>
      </c>
      <c r="B774" s="62" t="s">
        <v>1686</v>
      </c>
      <c r="C774" s="62" t="s">
        <v>1687</v>
      </c>
      <c r="D774" s="63">
        <v>44921</v>
      </c>
      <c r="E774" s="105">
        <v>565371000</v>
      </c>
      <c r="F774" s="65">
        <v>88.24</v>
      </c>
      <c r="G774" s="65">
        <v>-101</v>
      </c>
      <c r="H774" s="65">
        <v>1045</v>
      </c>
      <c r="I774" s="65" t="s">
        <v>1274</v>
      </c>
      <c r="J774" s="64">
        <v>566571975</v>
      </c>
      <c r="K774" s="65">
        <v>88.427000000000007</v>
      </c>
      <c r="L774" s="97" t="str">
        <f t="shared" si="12"/>
        <v>-101/1045</v>
      </c>
    </row>
    <row r="775" spans="1:12" ht="15.6" customHeight="1">
      <c r="A775" s="62" t="s">
        <v>3192</v>
      </c>
      <c r="B775" s="62" t="s">
        <v>3193</v>
      </c>
      <c r="C775" s="62" t="s">
        <v>2793</v>
      </c>
      <c r="D775" s="63">
        <v>44924</v>
      </c>
      <c r="E775" s="105">
        <v>2818403000</v>
      </c>
      <c r="F775" s="65">
        <v>87.673000000000002</v>
      </c>
      <c r="G775" s="65">
        <v>256</v>
      </c>
      <c r="H775" s="65">
        <v>637</v>
      </c>
      <c r="I775" s="65" t="s">
        <v>3194</v>
      </c>
      <c r="J775" s="64">
        <v>2800510700</v>
      </c>
      <c r="K775" s="65">
        <v>87.116</v>
      </c>
      <c r="L775" s="97" t="str">
        <f t="shared" si="12"/>
        <v>256/637</v>
      </c>
    </row>
    <row r="776" spans="1:12" ht="15.6" customHeight="1">
      <c r="A776" s="62" t="s">
        <v>3189</v>
      </c>
      <c r="B776" s="62" t="s">
        <v>3190</v>
      </c>
      <c r="C776" s="62" t="s">
        <v>1675</v>
      </c>
      <c r="D776" s="63">
        <v>44924</v>
      </c>
      <c r="E776" s="105">
        <v>1364318000</v>
      </c>
      <c r="F776" s="65">
        <v>86.930999999999997</v>
      </c>
      <c r="G776" s="65">
        <v>-7</v>
      </c>
      <c r="H776" s="65">
        <v>765</v>
      </c>
      <c r="I776" s="65" t="s">
        <v>3191</v>
      </c>
      <c r="J776" s="64">
        <v>1364734882</v>
      </c>
      <c r="K776" s="65">
        <v>86.956999999999994</v>
      </c>
      <c r="L776" s="97" t="str">
        <f t="shared" si="12"/>
        <v>-7/765</v>
      </c>
    </row>
    <row r="777" spans="1:12" ht="15.6" customHeight="1">
      <c r="A777" s="62" t="s">
        <v>3185</v>
      </c>
      <c r="B777" s="62" t="s">
        <v>3186</v>
      </c>
      <c r="C777" s="62" t="s">
        <v>3187</v>
      </c>
      <c r="D777" s="63">
        <v>44925</v>
      </c>
      <c r="E777" s="105">
        <v>518641000</v>
      </c>
      <c r="F777" s="65">
        <v>86.45</v>
      </c>
      <c r="G777" s="65">
        <v>-754</v>
      </c>
      <c r="H777" s="65">
        <v>1128</v>
      </c>
      <c r="I777" s="65" t="s">
        <v>3188</v>
      </c>
      <c r="J777" s="64">
        <v>528193910</v>
      </c>
      <c r="K777" s="65">
        <v>88.043000000000006</v>
      </c>
      <c r="L777" s="97" t="str">
        <f t="shared" si="12"/>
        <v>-754/1128</v>
      </c>
    </row>
    <row r="778" spans="1:12" ht="15.6" customHeight="1">
      <c r="A778" s="62" t="s">
        <v>1670</v>
      </c>
      <c r="B778" s="62" t="s">
        <v>1671</v>
      </c>
      <c r="C778" s="62" t="s">
        <v>1672</v>
      </c>
      <c r="D778" s="63">
        <v>44928</v>
      </c>
      <c r="E778" s="105">
        <v>734760000</v>
      </c>
      <c r="F778" s="65">
        <v>88.364999999999995</v>
      </c>
      <c r="G778" s="65">
        <v>263</v>
      </c>
      <c r="H778" s="65">
        <v>1280</v>
      </c>
      <c r="I778" s="65" t="s">
        <v>1532</v>
      </c>
      <c r="J778" s="64">
        <v>732673460</v>
      </c>
      <c r="K778" s="65">
        <v>88.114000000000004</v>
      </c>
      <c r="L778" s="97" t="str">
        <f t="shared" si="12"/>
        <v>263/1280</v>
      </c>
    </row>
    <row r="779" spans="1:12" ht="15.6" customHeight="1">
      <c r="A779" s="62" t="s">
        <v>1673</v>
      </c>
      <c r="B779" s="62" t="s">
        <v>1674</v>
      </c>
      <c r="C779" s="62" t="s">
        <v>1675</v>
      </c>
      <c r="D779" s="63">
        <v>44928</v>
      </c>
      <c r="E779" s="105">
        <v>2411336000</v>
      </c>
      <c r="F779" s="65">
        <v>87.355000000000004</v>
      </c>
      <c r="G779" s="65">
        <v>28</v>
      </c>
      <c r="H779" s="65">
        <v>637</v>
      </c>
      <c r="I779" s="65" t="s">
        <v>1676</v>
      </c>
      <c r="J779" s="64">
        <v>2410350775</v>
      </c>
      <c r="K779" s="65">
        <v>87.32</v>
      </c>
      <c r="L779" s="97" t="str">
        <f t="shared" si="12"/>
        <v>28/637</v>
      </c>
    </row>
    <row r="780" spans="1:12" ht="15.6" customHeight="1">
      <c r="A780" s="62" t="s">
        <v>1668</v>
      </c>
      <c r="B780" s="62" t="s">
        <v>1669</v>
      </c>
      <c r="C780" s="62" t="s">
        <v>1477</v>
      </c>
      <c r="D780" s="63">
        <v>44929</v>
      </c>
      <c r="E780" s="105">
        <v>1693418000</v>
      </c>
      <c r="F780" s="65">
        <v>87.132000000000005</v>
      </c>
      <c r="G780" s="65">
        <v>-11</v>
      </c>
      <c r="H780" s="65">
        <v>670</v>
      </c>
      <c r="I780" s="65" t="s">
        <v>1417</v>
      </c>
      <c r="J780" s="64">
        <v>1693638000</v>
      </c>
      <c r="K780" s="65">
        <v>87.144000000000005</v>
      </c>
      <c r="L780" s="97" t="str">
        <f t="shared" si="12"/>
        <v>-11/670</v>
      </c>
    </row>
    <row r="781" spans="1:12" ht="15.6" customHeight="1">
      <c r="A781" s="62" t="s">
        <v>1665</v>
      </c>
      <c r="B781" s="62" t="s">
        <v>1666</v>
      </c>
      <c r="C781" s="62" t="s">
        <v>1667</v>
      </c>
      <c r="D781" s="63">
        <v>44930</v>
      </c>
      <c r="E781" s="105">
        <v>634012000</v>
      </c>
      <c r="F781" s="65">
        <v>89.406999999999996</v>
      </c>
      <c r="G781" s="65">
        <v>361</v>
      </c>
      <c r="H781" s="65">
        <v>706</v>
      </c>
      <c r="I781" s="65" t="s">
        <v>1411</v>
      </c>
      <c r="J781" s="64">
        <v>626960870</v>
      </c>
      <c r="K781" s="65">
        <v>88.412999999999997</v>
      </c>
      <c r="L781" s="97" t="str">
        <f t="shared" si="12"/>
        <v>361/706</v>
      </c>
    </row>
    <row r="782" spans="1:12" ht="15.6" customHeight="1">
      <c r="A782" s="62" t="s">
        <v>3178</v>
      </c>
      <c r="B782" s="62" t="s">
        <v>3179</v>
      </c>
      <c r="C782" s="62" t="s">
        <v>3180</v>
      </c>
      <c r="D782" s="63">
        <v>44931</v>
      </c>
      <c r="E782" s="105">
        <v>506149000</v>
      </c>
      <c r="F782" s="65">
        <v>87.921000000000006</v>
      </c>
      <c r="G782" s="65">
        <v>-31</v>
      </c>
      <c r="H782" s="65">
        <v>685</v>
      </c>
      <c r="I782" s="65" t="s">
        <v>3181</v>
      </c>
      <c r="J782" s="64">
        <v>506509740</v>
      </c>
      <c r="K782" s="65">
        <v>87.983000000000004</v>
      </c>
      <c r="L782" s="97" t="str">
        <f t="shared" si="12"/>
        <v>-31/685</v>
      </c>
    </row>
    <row r="783" spans="1:12" ht="15.6" customHeight="1">
      <c r="A783" s="62" t="s">
        <v>1660</v>
      </c>
      <c r="B783" s="62" t="s">
        <v>1661</v>
      </c>
      <c r="C783" s="62" t="s">
        <v>1662</v>
      </c>
      <c r="D783" s="63">
        <v>44931</v>
      </c>
      <c r="E783" s="105">
        <v>1032244000</v>
      </c>
      <c r="F783" s="65">
        <v>86.792000000000002</v>
      </c>
      <c r="G783" s="65">
        <v>-290</v>
      </c>
      <c r="H783" s="65">
        <v>701</v>
      </c>
      <c r="I783" s="65" t="s">
        <v>1561</v>
      </c>
      <c r="J783" s="64">
        <v>1038262800</v>
      </c>
      <c r="K783" s="65">
        <v>87.298000000000002</v>
      </c>
      <c r="L783" s="97" t="str">
        <f t="shared" si="12"/>
        <v>-290/701</v>
      </c>
    </row>
    <row r="784" spans="1:12" ht="15.6" customHeight="1">
      <c r="A784" s="62" t="s">
        <v>1663</v>
      </c>
      <c r="B784" s="62" t="s">
        <v>1664</v>
      </c>
      <c r="C784" s="62" t="s">
        <v>1586</v>
      </c>
      <c r="D784" s="63">
        <v>44931</v>
      </c>
      <c r="E784" s="105">
        <v>2265723000</v>
      </c>
      <c r="F784" s="65">
        <v>86.561999999999998</v>
      </c>
      <c r="G784" s="65">
        <v>-326</v>
      </c>
      <c r="H784" s="65">
        <v>628</v>
      </c>
      <c r="I784" s="65" t="s">
        <v>1647</v>
      </c>
      <c r="J784" s="64">
        <v>2290977080</v>
      </c>
      <c r="K784" s="65">
        <v>87.527000000000001</v>
      </c>
      <c r="L784" s="97" t="str">
        <f t="shared" si="12"/>
        <v>-326/628</v>
      </c>
    </row>
    <row r="785" spans="1:12" ht="15.6" customHeight="1">
      <c r="A785" s="62" t="s">
        <v>3182</v>
      </c>
      <c r="B785" s="62" t="s">
        <v>3183</v>
      </c>
      <c r="C785" s="62" t="s">
        <v>1586</v>
      </c>
      <c r="D785" s="63">
        <v>44931</v>
      </c>
      <c r="E785" s="105">
        <v>1060339000</v>
      </c>
      <c r="F785" s="65">
        <v>87.254999999999995</v>
      </c>
      <c r="G785" s="65">
        <v>-74</v>
      </c>
      <c r="H785" s="65">
        <v>652</v>
      </c>
      <c r="I785" s="65" t="s">
        <v>3184</v>
      </c>
      <c r="J785" s="64">
        <v>1063660540</v>
      </c>
      <c r="K785" s="65">
        <v>87.528000000000006</v>
      </c>
      <c r="L785" s="97" t="str">
        <f t="shared" si="12"/>
        <v>-74/652</v>
      </c>
    </row>
    <row r="786" spans="1:12" ht="15.6" customHeight="1">
      <c r="A786" s="62" t="s">
        <v>1655</v>
      </c>
      <c r="B786" s="62" t="s">
        <v>1656</v>
      </c>
      <c r="C786" s="62" t="s">
        <v>1657</v>
      </c>
      <c r="D786" s="63">
        <v>44935</v>
      </c>
      <c r="E786" s="105">
        <v>539225000</v>
      </c>
      <c r="F786" s="65">
        <v>87.680999999999997</v>
      </c>
      <c r="G786" s="65">
        <v>-380</v>
      </c>
      <c r="H786" s="65">
        <v>673</v>
      </c>
      <c r="I786" s="65" t="s">
        <v>1658</v>
      </c>
      <c r="J786" s="64">
        <v>543300000</v>
      </c>
      <c r="K786" s="65">
        <v>88.343000000000004</v>
      </c>
      <c r="L786" s="97" t="str">
        <f t="shared" si="12"/>
        <v>-380/673</v>
      </c>
    </row>
    <row r="787" spans="1:12" ht="15.6" customHeight="1">
      <c r="A787" s="62" t="s">
        <v>663</v>
      </c>
      <c r="B787" s="62" t="s">
        <v>334</v>
      </c>
      <c r="C787" s="62" t="s">
        <v>1659</v>
      </c>
      <c r="D787" s="63">
        <v>44935</v>
      </c>
      <c r="E787" s="105">
        <v>606192000</v>
      </c>
      <c r="F787" s="65">
        <v>88.983000000000004</v>
      </c>
      <c r="G787" s="65">
        <v>256</v>
      </c>
      <c r="H787" s="65">
        <v>597</v>
      </c>
      <c r="I787" s="65" t="s">
        <v>1319</v>
      </c>
      <c r="J787" s="64">
        <v>601259600</v>
      </c>
      <c r="K787" s="65">
        <v>88.259</v>
      </c>
      <c r="L787" s="97" t="str">
        <f t="shared" si="12"/>
        <v>256/597</v>
      </c>
    </row>
    <row r="788" spans="1:12" ht="15.6" customHeight="1">
      <c r="A788" s="62" t="s">
        <v>664</v>
      </c>
      <c r="B788" s="62" t="s">
        <v>336</v>
      </c>
      <c r="C788" s="62" t="s">
        <v>1653</v>
      </c>
      <c r="D788" s="63">
        <v>44936</v>
      </c>
      <c r="E788" s="105">
        <v>546590000</v>
      </c>
      <c r="F788" s="65">
        <v>89.379000000000005</v>
      </c>
      <c r="G788" s="65">
        <v>520</v>
      </c>
      <c r="H788" s="65">
        <v>654</v>
      </c>
      <c r="I788" s="65" t="s">
        <v>1654</v>
      </c>
      <c r="J788" s="64">
        <v>539517700</v>
      </c>
      <c r="K788" s="65">
        <v>88.222999999999999</v>
      </c>
      <c r="L788" s="97" t="str">
        <f t="shared" si="12"/>
        <v>520/654</v>
      </c>
    </row>
    <row r="789" spans="1:12" ht="15.6" customHeight="1">
      <c r="A789" s="62" t="s">
        <v>653</v>
      </c>
      <c r="B789" s="62" t="s">
        <v>316</v>
      </c>
      <c r="C789" s="62" t="s">
        <v>1652</v>
      </c>
      <c r="D789" s="63">
        <v>44938</v>
      </c>
      <c r="E789" s="105">
        <v>1632929000</v>
      </c>
      <c r="F789" s="65">
        <v>87.739000000000004</v>
      </c>
      <c r="G789" s="65">
        <v>47</v>
      </c>
      <c r="H789" s="65">
        <v>300</v>
      </c>
      <c r="I789" s="65" t="s">
        <v>1411</v>
      </c>
      <c r="J789" s="64">
        <v>1627139500</v>
      </c>
      <c r="K789" s="65">
        <v>87.427999999999997</v>
      </c>
      <c r="L789" s="97" t="str">
        <f t="shared" si="12"/>
        <v>47/300</v>
      </c>
    </row>
    <row r="790" spans="1:12" ht="15.6" customHeight="1">
      <c r="A790" s="62" t="s">
        <v>1648</v>
      </c>
      <c r="B790" s="62" t="s">
        <v>1649</v>
      </c>
      <c r="C790" s="62" t="s">
        <v>1650</v>
      </c>
      <c r="D790" s="63">
        <v>44938</v>
      </c>
      <c r="E790" s="105">
        <v>2149018399</v>
      </c>
      <c r="F790" s="65">
        <v>86.27</v>
      </c>
      <c r="G790" s="65">
        <v>-96</v>
      </c>
      <c r="H790" s="65">
        <v>512</v>
      </c>
      <c r="I790" s="65" t="s">
        <v>1651</v>
      </c>
      <c r="J790" s="64">
        <v>2160509923</v>
      </c>
      <c r="K790" s="65">
        <v>86.754000000000005</v>
      </c>
      <c r="L790" s="97" t="str">
        <f t="shared" si="12"/>
        <v>-96/512</v>
      </c>
    </row>
    <row r="791" spans="1:12" ht="15.6" customHeight="1">
      <c r="A791" s="62" t="s">
        <v>1644</v>
      </c>
      <c r="B791" s="62" t="s">
        <v>1645</v>
      </c>
      <c r="C791" s="62" t="s">
        <v>1646</v>
      </c>
      <c r="D791" s="63">
        <v>44939</v>
      </c>
      <c r="E791" s="105">
        <v>10824036000</v>
      </c>
      <c r="F791" s="65">
        <v>82.35</v>
      </c>
      <c r="G791" s="65">
        <v>-6</v>
      </c>
      <c r="H791" s="65">
        <v>472</v>
      </c>
      <c r="I791" s="65" t="s">
        <v>1647</v>
      </c>
      <c r="J791" s="64">
        <v>10829148390</v>
      </c>
      <c r="K791" s="65">
        <v>82.388999999999996</v>
      </c>
      <c r="L791" s="97" t="str">
        <f t="shared" si="12"/>
        <v>-6/472</v>
      </c>
    </row>
    <row r="792" spans="1:12" ht="15.6" customHeight="1">
      <c r="A792" s="62" t="s">
        <v>666</v>
      </c>
      <c r="B792" s="62" t="s">
        <v>340</v>
      </c>
      <c r="C792" s="62" t="s">
        <v>1224</v>
      </c>
      <c r="D792" s="63">
        <v>44942</v>
      </c>
      <c r="E792" s="105">
        <v>2621828000</v>
      </c>
      <c r="F792" s="65">
        <v>87.983999999999995</v>
      </c>
      <c r="G792" s="65">
        <v>137</v>
      </c>
      <c r="H792" s="65">
        <v>615</v>
      </c>
      <c r="I792" s="65" t="s">
        <v>1643</v>
      </c>
      <c r="J792" s="64">
        <v>2606644000</v>
      </c>
      <c r="K792" s="65">
        <v>87.474999999999994</v>
      </c>
      <c r="L792" s="97" t="str">
        <f t="shared" si="12"/>
        <v>137/615</v>
      </c>
    </row>
    <row r="793" spans="1:12" ht="15.6" customHeight="1">
      <c r="A793" s="62" t="s">
        <v>3174</v>
      </c>
      <c r="B793" s="62" t="s">
        <v>3175</v>
      </c>
      <c r="C793" s="62" t="s">
        <v>3176</v>
      </c>
      <c r="D793" s="63">
        <v>44943</v>
      </c>
      <c r="E793" s="105">
        <v>11437958841</v>
      </c>
      <c r="F793" s="65">
        <v>83.554000000000002</v>
      </c>
      <c r="G793" s="65">
        <v>501</v>
      </c>
      <c r="H793" s="65">
        <v>1001</v>
      </c>
      <c r="I793" s="65" t="s">
        <v>3177</v>
      </c>
      <c r="J793" s="64">
        <v>10572077000</v>
      </c>
      <c r="K793" s="65">
        <v>77.227999999999994</v>
      </c>
      <c r="L793" s="97" t="str">
        <f t="shared" si="12"/>
        <v>501/1001</v>
      </c>
    </row>
    <row r="794" spans="1:12" ht="15.6" customHeight="1">
      <c r="A794" s="62" t="s">
        <v>657</v>
      </c>
      <c r="B794" s="62" t="s">
        <v>323</v>
      </c>
      <c r="C794" s="62" t="s">
        <v>1641</v>
      </c>
      <c r="D794" s="63">
        <v>44943</v>
      </c>
      <c r="E794" s="105">
        <v>959543000</v>
      </c>
      <c r="F794" s="65">
        <v>86.628</v>
      </c>
      <c r="G794" s="65">
        <v>-56</v>
      </c>
      <c r="H794" s="65">
        <v>237</v>
      </c>
      <c r="I794" s="65" t="s">
        <v>1642</v>
      </c>
      <c r="J794" s="64">
        <v>967143900</v>
      </c>
      <c r="K794" s="65">
        <v>87.313999999999993</v>
      </c>
      <c r="L794" s="97" t="str">
        <f t="shared" si="12"/>
        <v>-56/237</v>
      </c>
    </row>
    <row r="795" spans="1:12" ht="15.6" customHeight="1">
      <c r="A795" s="62" t="s">
        <v>3170</v>
      </c>
      <c r="B795" s="62" t="s">
        <v>3171</v>
      </c>
      <c r="C795" s="62" t="s">
        <v>3172</v>
      </c>
      <c r="D795" s="63">
        <v>44944</v>
      </c>
      <c r="E795" s="105">
        <v>9973905345</v>
      </c>
      <c r="F795" s="65">
        <v>83.007999999999996</v>
      </c>
      <c r="G795" s="65">
        <v>832</v>
      </c>
      <c r="H795" s="65">
        <v>1024</v>
      </c>
      <c r="I795" s="65" t="s">
        <v>3173</v>
      </c>
      <c r="J795" s="64">
        <v>9795380829</v>
      </c>
      <c r="K795" s="65">
        <v>81.522000000000006</v>
      </c>
      <c r="L795" s="97" t="str">
        <f t="shared" si="12"/>
        <v>832/1024</v>
      </c>
    </row>
    <row r="796" spans="1:12" ht="15.6" customHeight="1">
      <c r="A796" s="62" t="s">
        <v>655</v>
      </c>
      <c r="B796" s="62" t="s">
        <v>320</v>
      </c>
      <c r="C796" s="62" t="s">
        <v>1652</v>
      </c>
      <c r="D796" s="63">
        <v>44946</v>
      </c>
      <c r="E796" s="105">
        <v>1408599000</v>
      </c>
      <c r="F796" s="65">
        <v>87.388999999999996</v>
      </c>
      <c r="G796" s="65">
        <v>15</v>
      </c>
      <c r="H796" s="65">
        <v>589</v>
      </c>
      <c r="I796" s="65" t="s">
        <v>3169</v>
      </c>
      <c r="J796" s="64">
        <v>1407729530</v>
      </c>
      <c r="K796" s="65">
        <v>87.334999999999994</v>
      </c>
      <c r="L796" s="97" t="str">
        <f t="shared" si="12"/>
        <v>15/589</v>
      </c>
    </row>
    <row r="797" spans="1:12" ht="15.6" customHeight="1">
      <c r="A797" s="62" t="s">
        <v>656</v>
      </c>
      <c r="B797" s="62" t="s">
        <v>321</v>
      </c>
      <c r="C797" s="62" t="s">
        <v>1474</v>
      </c>
      <c r="D797" s="63">
        <v>44972</v>
      </c>
      <c r="E797" s="105">
        <v>1011885000</v>
      </c>
      <c r="F797" s="65">
        <v>89.025999999999996</v>
      </c>
      <c r="G797" s="65">
        <v>540</v>
      </c>
      <c r="H797" s="65">
        <v>699</v>
      </c>
      <c r="I797" s="65" t="s">
        <v>1547</v>
      </c>
      <c r="J797" s="64">
        <v>992806000</v>
      </c>
      <c r="K797" s="65">
        <v>87.346999999999994</v>
      </c>
      <c r="L797" s="97" t="str">
        <f t="shared" si="12"/>
        <v>540/699</v>
      </c>
    </row>
    <row r="798" spans="1:12" ht="15.6" customHeight="1">
      <c r="A798" s="62" t="s">
        <v>669</v>
      </c>
      <c r="B798" s="62" t="s">
        <v>346</v>
      </c>
      <c r="C798" s="62" t="s">
        <v>3167</v>
      </c>
      <c r="D798" s="63">
        <v>44974</v>
      </c>
      <c r="E798" s="105">
        <v>793809000</v>
      </c>
      <c r="F798" s="65">
        <v>88.662999999999997</v>
      </c>
      <c r="G798" s="65">
        <v>286</v>
      </c>
      <c r="H798" s="65">
        <v>701</v>
      </c>
      <c r="I798" s="65" t="s">
        <v>3168</v>
      </c>
      <c r="J798" s="64">
        <v>788788480</v>
      </c>
      <c r="K798" s="65">
        <v>88.102000000000004</v>
      </c>
      <c r="L798" s="97" t="str">
        <f t="shared" si="12"/>
        <v>286/701</v>
      </c>
    </row>
    <row r="799" spans="1:12" ht="15.6" customHeight="1">
      <c r="A799" s="62" t="s">
        <v>1638</v>
      </c>
      <c r="B799" s="62" t="s">
        <v>1639</v>
      </c>
      <c r="C799" s="62" t="s">
        <v>1640</v>
      </c>
      <c r="D799" s="63">
        <v>44974</v>
      </c>
      <c r="E799" s="105">
        <v>11926392813</v>
      </c>
      <c r="F799" s="65">
        <v>82.320999999999998</v>
      </c>
      <c r="G799" s="65">
        <v>282</v>
      </c>
      <c r="H799" s="65">
        <v>922</v>
      </c>
      <c r="I799" s="65" t="s">
        <v>1580</v>
      </c>
      <c r="J799" s="64">
        <v>11620708296</v>
      </c>
      <c r="K799" s="65">
        <v>80.210999999999999</v>
      </c>
      <c r="L799" s="97" t="str">
        <f t="shared" si="12"/>
        <v>282/922</v>
      </c>
    </row>
    <row r="800" spans="1:12" ht="15.6" customHeight="1">
      <c r="A800" s="62" t="s">
        <v>652</v>
      </c>
      <c r="B800" s="62" t="s">
        <v>314</v>
      </c>
      <c r="C800" s="62" t="s">
        <v>1637</v>
      </c>
      <c r="D800" s="63">
        <v>44977</v>
      </c>
      <c r="E800" s="105">
        <v>1698958000</v>
      </c>
      <c r="F800" s="65">
        <v>86.989000000000004</v>
      </c>
      <c r="G800" s="65">
        <v>-55</v>
      </c>
      <c r="H800" s="65">
        <v>676</v>
      </c>
      <c r="I800" s="65" t="s">
        <v>1238</v>
      </c>
      <c r="J800" s="64">
        <v>1703580100</v>
      </c>
      <c r="K800" s="65">
        <v>87.225999999999999</v>
      </c>
      <c r="L800" s="97" t="str">
        <f t="shared" si="12"/>
        <v>-55/676</v>
      </c>
    </row>
    <row r="801" spans="1:12" ht="15.6" customHeight="1">
      <c r="A801" s="62" t="s">
        <v>671</v>
      </c>
      <c r="B801" s="62" t="s">
        <v>349</v>
      </c>
      <c r="C801" s="62" t="s">
        <v>1636</v>
      </c>
      <c r="D801" s="63">
        <v>44979</v>
      </c>
      <c r="E801" s="105">
        <v>1032542000</v>
      </c>
      <c r="F801" s="65">
        <v>87.585999999999999</v>
      </c>
      <c r="G801" s="65">
        <v>44</v>
      </c>
      <c r="H801" s="65">
        <v>703</v>
      </c>
      <c r="I801" s="65" t="s">
        <v>1524</v>
      </c>
      <c r="J801" s="64">
        <v>1030242200</v>
      </c>
      <c r="K801" s="65">
        <v>87.391000000000005</v>
      </c>
      <c r="L801" s="97" t="str">
        <f t="shared" si="12"/>
        <v>44/703</v>
      </c>
    </row>
    <row r="802" spans="1:12" ht="15.6" customHeight="1">
      <c r="A802" s="62" t="s">
        <v>651</v>
      </c>
      <c r="B802" s="62" t="s">
        <v>312</v>
      </c>
      <c r="C802" s="62" t="s">
        <v>1523</v>
      </c>
      <c r="D802" s="63">
        <v>44981</v>
      </c>
      <c r="E802" s="105">
        <v>5434026000</v>
      </c>
      <c r="F802" s="65">
        <v>86.844999999999999</v>
      </c>
      <c r="G802" s="65">
        <v>11</v>
      </c>
      <c r="H802" s="65">
        <v>285</v>
      </c>
      <c r="I802" s="65" t="s">
        <v>3166</v>
      </c>
      <c r="J802" s="64">
        <v>5431284150</v>
      </c>
      <c r="K802" s="65">
        <v>86.801000000000002</v>
      </c>
      <c r="L802" s="97" t="str">
        <f t="shared" si="12"/>
        <v>11/285</v>
      </c>
    </row>
    <row r="803" spans="1:12" ht="15.6" customHeight="1">
      <c r="A803" s="62" t="s">
        <v>675</v>
      </c>
      <c r="B803" s="62" t="s">
        <v>356</v>
      </c>
      <c r="C803" s="62" t="s">
        <v>1635</v>
      </c>
      <c r="D803" s="63">
        <v>44985</v>
      </c>
      <c r="E803" s="105">
        <v>806255000</v>
      </c>
      <c r="F803" s="65">
        <v>87.352000000000004</v>
      </c>
      <c r="G803" s="65">
        <v>-424</v>
      </c>
      <c r="H803" s="65">
        <v>738</v>
      </c>
      <c r="I803" s="65" t="s">
        <v>1512</v>
      </c>
      <c r="J803" s="64">
        <v>813893610</v>
      </c>
      <c r="K803" s="65">
        <v>88.179000000000002</v>
      </c>
      <c r="L803" s="97" t="str">
        <f t="shared" si="12"/>
        <v>-424/738</v>
      </c>
    </row>
    <row r="804" spans="1:12" ht="15.6" customHeight="1">
      <c r="A804" s="62" t="s">
        <v>673</v>
      </c>
      <c r="B804" s="62" t="s">
        <v>352</v>
      </c>
      <c r="C804" s="62" t="s">
        <v>1633</v>
      </c>
      <c r="D804" s="63">
        <v>44992</v>
      </c>
      <c r="E804" s="105">
        <v>783788000</v>
      </c>
      <c r="F804" s="65">
        <v>86.641000000000005</v>
      </c>
      <c r="G804" s="65">
        <v>-612</v>
      </c>
      <c r="H804" s="65">
        <v>745</v>
      </c>
      <c r="I804" s="65" t="s">
        <v>1634</v>
      </c>
      <c r="J804" s="64">
        <v>799808140</v>
      </c>
      <c r="K804" s="65">
        <v>88.412000000000006</v>
      </c>
      <c r="L804" s="97" t="str">
        <f t="shared" si="12"/>
        <v>-612/745</v>
      </c>
    </row>
    <row r="805" spans="1:12" ht="15.6" customHeight="1">
      <c r="A805" s="62" t="s">
        <v>667</v>
      </c>
      <c r="B805" s="62" t="s">
        <v>342</v>
      </c>
      <c r="C805" s="62" t="s">
        <v>1631</v>
      </c>
      <c r="D805" s="63">
        <v>44999</v>
      </c>
      <c r="E805" s="105">
        <v>1086789000</v>
      </c>
      <c r="F805" s="65">
        <v>87.363</v>
      </c>
      <c r="G805" s="65">
        <v>-4</v>
      </c>
      <c r="H805" s="65">
        <v>170</v>
      </c>
      <c r="I805" s="65" t="s">
        <v>1632</v>
      </c>
      <c r="J805" s="64">
        <v>1087299398</v>
      </c>
      <c r="K805" s="65">
        <v>87.403999999999996</v>
      </c>
      <c r="L805" s="97" t="str">
        <f t="shared" si="12"/>
        <v>-4/170</v>
      </c>
    </row>
    <row r="806" spans="1:12" ht="15.6" customHeight="1">
      <c r="A806" s="62" t="s">
        <v>660</v>
      </c>
      <c r="B806" s="62" t="s">
        <v>329</v>
      </c>
      <c r="C806" s="62" t="s">
        <v>1629</v>
      </c>
      <c r="D806" s="63">
        <v>45002</v>
      </c>
      <c r="E806" s="105">
        <v>789541000</v>
      </c>
      <c r="F806" s="65">
        <v>88.337000000000003</v>
      </c>
      <c r="G806" s="65">
        <v>26</v>
      </c>
      <c r="H806" s="65">
        <v>584</v>
      </c>
      <c r="I806" s="65" t="s">
        <v>1630</v>
      </c>
      <c r="J806" s="64">
        <v>788839287</v>
      </c>
      <c r="K806" s="65">
        <v>88.259</v>
      </c>
      <c r="L806" s="97" t="str">
        <f t="shared" si="12"/>
        <v>26/584</v>
      </c>
    </row>
    <row r="807" spans="1:12" ht="15.6" customHeight="1">
      <c r="A807" s="62" t="s">
        <v>3162</v>
      </c>
      <c r="B807" s="62" t="s">
        <v>3163</v>
      </c>
      <c r="C807" s="62" t="s">
        <v>3164</v>
      </c>
      <c r="D807" s="63">
        <v>45002</v>
      </c>
      <c r="E807" s="105">
        <v>12088979107</v>
      </c>
      <c r="F807" s="65">
        <v>83.224999999999994</v>
      </c>
      <c r="G807" s="65">
        <v>79</v>
      </c>
      <c r="H807" s="65">
        <v>983</v>
      </c>
      <c r="I807" s="65" t="s">
        <v>3165</v>
      </c>
      <c r="J807" s="64">
        <v>11926315000</v>
      </c>
      <c r="K807" s="65">
        <v>82.105999999999995</v>
      </c>
      <c r="L807" s="97" t="str">
        <f t="shared" si="12"/>
        <v>79/983</v>
      </c>
    </row>
    <row r="808" spans="1:12" ht="15.6" customHeight="1">
      <c r="A808" s="62" t="s">
        <v>670</v>
      </c>
      <c r="B808" s="62" t="s">
        <v>348</v>
      </c>
      <c r="C808" s="62" t="s">
        <v>1460</v>
      </c>
      <c r="D808" s="63">
        <v>45007</v>
      </c>
      <c r="E808" s="105">
        <v>732982000</v>
      </c>
      <c r="F808" s="65">
        <v>87.692999999999998</v>
      </c>
      <c r="G808" s="65">
        <v>-178</v>
      </c>
      <c r="H808" s="65">
        <v>562</v>
      </c>
      <c r="I808" s="65" t="s">
        <v>1628</v>
      </c>
      <c r="J808" s="64">
        <v>737131600</v>
      </c>
      <c r="K808" s="65">
        <v>88.188999999999993</v>
      </c>
      <c r="L808" s="97" t="str">
        <f t="shared" si="12"/>
        <v>-178/562</v>
      </c>
    </row>
    <row r="809" spans="1:12" ht="15.6" customHeight="1">
      <c r="A809" s="62" t="s">
        <v>649</v>
      </c>
      <c r="B809" s="62" t="s">
        <v>308</v>
      </c>
      <c r="C809" s="62" t="s">
        <v>2253</v>
      </c>
      <c r="D809" s="63">
        <v>45007</v>
      </c>
      <c r="E809" s="105">
        <v>1433535000</v>
      </c>
      <c r="F809" s="65">
        <v>85.902000000000001</v>
      </c>
      <c r="G809" s="65">
        <v>-220</v>
      </c>
      <c r="H809" s="65">
        <v>309</v>
      </c>
      <c r="I809" s="65" t="s">
        <v>3161</v>
      </c>
      <c r="J809" s="64">
        <v>1459118700</v>
      </c>
      <c r="K809" s="65">
        <v>87.435000000000002</v>
      </c>
      <c r="L809" s="97" t="str">
        <f t="shared" si="12"/>
        <v>-220/309</v>
      </c>
    </row>
    <row r="810" spans="1:12" ht="15.6" customHeight="1">
      <c r="A810" s="62" t="s">
        <v>659</v>
      </c>
      <c r="B810" s="62" t="s">
        <v>327</v>
      </c>
      <c r="C810" s="62" t="s">
        <v>1626</v>
      </c>
      <c r="D810" s="63">
        <v>45008</v>
      </c>
      <c r="E810" s="105">
        <v>5523104000</v>
      </c>
      <c r="F810" s="65">
        <v>85.488</v>
      </c>
      <c r="G810" s="65">
        <v>-52</v>
      </c>
      <c r="H810" s="65">
        <v>394</v>
      </c>
      <c r="I810" s="65" t="s">
        <v>1627</v>
      </c>
      <c r="J810" s="64">
        <v>5570369000</v>
      </c>
      <c r="K810" s="65">
        <v>86.22</v>
      </c>
      <c r="L810" s="97" t="str">
        <f t="shared" si="12"/>
        <v>-52/394</v>
      </c>
    </row>
    <row r="811" spans="1:12" ht="15.6" customHeight="1">
      <c r="A811" s="62" t="s">
        <v>658</v>
      </c>
      <c r="B811" s="62" t="s">
        <v>325</v>
      </c>
      <c r="C811" s="62" t="s">
        <v>1624</v>
      </c>
      <c r="D811" s="63">
        <v>45013</v>
      </c>
      <c r="E811" s="105">
        <v>642619000</v>
      </c>
      <c r="F811" s="65">
        <v>88.843000000000004</v>
      </c>
      <c r="G811" s="65">
        <v>89</v>
      </c>
      <c r="H811" s="65">
        <v>504</v>
      </c>
      <c r="I811" s="65" t="s">
        <v>1625</v>
      </c>
      <c r="J811" s="64">
        <v>639788720</v>
      </c>
      <c r="K811" s="65">
        <v>88.450999999999993</v>
      </c>
      <c r="L811" s="97" t="str">
        <f t="shared" si="12"/>
        <v>89/504</v>
      </c>
    </row>
    <row r="812" spans="1:12" ht="15.6" customHeight="1">
      <c r="A812" s="62" t="s">
        <v>711</v>
      </c>
      <c r="B812" s="62" t="s">
        <v>410</v>
      </c>
      <c r="C812" s="62" t="s">
        <v>1435</v>
      </c>
      <c r="D812" s="63">
        <v>45014</v>
      </c>
      <c r="E812" s="105">
        <v>985287000</v>
      </c>
      <c r="F812" s="65">
        <v>87.745999999999995</v>
      </c>
      <c r="G812" s="65">
        <v>141</v>
      </c>
      <c r="H812" s="65">
        <v>682</v>
      </c>
      <c r="I812" s="65" t="s">
        <v>1623</v>
      </c>
      <c r="J812" s="64">
        <v>981698840</v>
      </c>
      <c r="K812" s="65">
        <v>87.427000000000007</v>
      </c>
      <c r="L812" s="97" t="str">
        <f t="shared" si="12"/>
        <v>141/682</v>
      </c>
    </row>
    <row r="813" spans="1:12" ht="15.6" customHeight="1">
      <c r="A813" s="62" t="s">
        <v>1620</v>
      </c>
      <c r="B813" s="62" t="s">
        <v>1621</v>
      </c>
      <c r="C813" s="62" t="s">
        <v>1569</v>
      </c>
      <c r="D813" s="63">
        <v>45020</v>
      </c>
      <c r="E813" s="105">
        <v>13799037039</v>
      </c>
      <c r="F813" s="65">
        <v>80.289000000000001</v>
      </c>
      <c r="G813" s="65">
        <v>216</v>
      </c>
      <c r="H813" s="65">
        <v>691</v>
      </c>
      <c r="I813" s="65" t="s">
        <v>1622</v>
      </c>
      <c r="J813" s="64">
        <v>12583075832</v>
      </c>
      <c r="K813" s="65">
        <v>73.213999999999999</v>
      </c>
      <c r="L813" s="97" t="str">
        <f t="shared" si="12"/>
        <v>216/691</v>
      </c>
    </row>
    <row r="814" spans="1:12" ht="15.6" customHeight="1">
      <c r="A814" s="62" t="s">
        <v>1617</v>
      </c>
      <c r="B814" s="62" t="s">
        <v>1618</v>
      </c>
      <c r="C814" s="62" t="s">
        <v>1619</v>
      </c>
      <c r="D814" s="63">
        <v>45020</v>
      </c>
      <c r="E814" s="105">
        <v>1456202000</v>
      </c>
      <c r="F814" s="65">
        <v>86.367999999999995</v>
      </c>
      <c r="G814" s="65">
        <v>-312</v>
      </c>
      <c r="H814" s="65">
        <v>663</v>
      </c>
      <c r="I814" s="65" t="s">
        <v>1353</v>
      </c>
      <c r="J814" s="64">
        <v>1469851000</v>
      </c>
      <c r="K814" s="65">
        <v>87.177999999999997</v>
      </c>
      <c r="L814" s="97" t="str">
        <f t="shared" si="12"/>
        <v>-312/663</v>
      </c>
    </row>
    <row r="815" spans="1:12" ht="15.6" customHeight="1">
      <c r="A815" s="62" t="s">
        <v>708</v>
      </c>
      <c r="B815" s="62" t="s">
        <v>406</v>
      </c>
      <c r="C815" s="62" t="s">
        <v>1474</v>
      </c>
      <c r="D815" s="63">
        <v>45026</v>
      </c>
      <c r="E815" s="105">
        <v>932666000</v>
      </c>
      <c r="F815" s="65">
        <v>87.774000000000001</v>
      </c>
      <c r="G815" s="65">
        <v>-213</v>
      </c>
      <c r="H815" s="65">
        <v>758</v>
      </c>
      <c r="I815" s="65" t="s">
        <v>3160</v>
      </c>
      <c r="J815" s="64">
        <v>939172500</v>
      </c>
      <c r="K815" s="65">
        <v>88.387</v>
      </c>
      <c r="L815" s="97" t="str">
        <f t="shared" si="12"/>
        <v>-213/758</v>
      </c>
    </row>
    <row r="816" spans="1:12" ht="15.6" customHeight="1">
      <c r="A816" s="62" t="s">
        <v>723</v>
      </c>
      <c r="B816" s="62" t="s">
        <v>427</v>
      </c>
      <c r="C816" s="62" t="s">
        <v>1476</v>
      </c>
      <c r="D816" s="63">
        <v>45027</v>
      </c>
      <c r="E816" s="105">
        <v>1449063000</v>
      </c>
      <c r="F816" s="65">
        <v>86.64</v>
      </c>
      <c r="G816" s="65">
        <v>-252</v>
      </c>
      <c r="H816" s="65">
        <v>707</v>
      </c>
      <c r="I816" s="65" t="s">
        <v>3159</v>
      </c>
      <c r="J816" s="64">
        <v>1460165627</v>
      </c>
      <c r="K816" s="65">
        <v>87.302999999999997</v>
      </c>
      <c r="L816" s="97" t="str">
        <f t="shared" si="12"/>
        <v>-252/707</v>
      </c>
    </row>
    <row r="817" spans="1:12" ht="15.6" customHeight="1">
      <c r="A817" s="62" t="s">
        <v>701</v>
      </c>
      <c r="B817" s="62" t="s">
        <v>395</v>
      </c>
      <c r="C817" s="62" t="s">
        <v>1454</v>
      </c>
      <c r="D817" s="63">
        <v>45027</v>
      </c>
      <c r="E817" s="105">
        <v>642936000</v>
      </c>
      <c r="F817" s="65">
        <v>87.828999999999994</v>
      </c>
      <c r="G817" s="65">
        <v>-113</v>
      </c>
      <c r="H817" s="65">
        <v>790</v>
      </c>
      <c r="I817" s="65" t="s">
        <v>3158</v>
      </c>
      <c r="J817" s="64">
        <v>645441100</v>
      </c>
      <c r="K817" s="65">
        <v>88.171000000000006</v>
      </c>
      <c r="L817" s="97" t="str">
        <f t="shared" si="12"/>
        <v>-113/790</v>
      </c>
    </row>
    <row r="818" spans="1:12" ht="15.6" customHeight="1">
      <c r="A818" s="62" t="s">
        <v>695</v>
      </c>
      <c r="B818" s="62" t="s">
        <v>385</v>
      </c>
      <c r="C818" s="62" t="s">
        <v>1616</v>
      </c>
      <c r="D818" s="63">
        <v>45028</v>
      </c>
      <c r="E818" s="105">
        <v>2018149320</v>
      </c>
      <c r="F818" s="65">
        <v>87.26</v>
      </c>
      <c r="G818" s="65">
        <v>-4</v>
      </c>
      <c r="H818" s="65">
        <v>663</v>
      </c>
      <c r="I818" s="65" t="s">
        <v>1565</v>
      </c>
      <c r="J818" s="64">
        <v>2018437420</v>
      </c>
      <c r="K818" s="65">
        <v>87.272999999999996</v>
      </c>
      <c r="L818" s="97" t="str">
        <f t="shared" si="12"/>
        <v>-4/663</v>
      </c>
    </row>
    <row r="819" spans="1:12" ht="15.6" customHeight="1">
      <c r="A819" s="62" t="s">
        <v>3155</v>
      </c>
      <c r="B819" s="62" t="s">
        <v>3156</v>
      </c>
      <c r="C819" s="62" t="s">
        <v>1569</v>
      </c>
      <c r="D819" s="63">
        <v>45030</v>
      </c>
      <c r="E819" s="105">
        <v>8770177329</v>
      </c>
      <c r="F819" s="65">
        <v>80.518000000000001</v>
      </c>
      <c r="G819" s="65">
        <v>147</v>
      </c>
      <c r="H819" s="65">
        <v>867</v>
      </c>
      <c r="I819" s="65" t="s">
        <v>3157</v>
      </c>
      <c r="J819" s="64">
        <v>8729432315</v>
      </c>
      <c r="K819" s="65">
        <v>80.144000000000005</v>
      </c>
      <c r="L819" s="97" t="str">
        <f t="shared" si="12"/>
        <v>147/867</v>
      </c>
    </row>
    <row r="820" spans="1:12" ht="15.6" customHeight="1">
      <c r="A820" s="62" t="s">
        <v>1611</v>
      </c>
      <c r="B820" s="62" t="s">
        <v>1612</v>
      </c>
      <c r="C820" s="62" t="s">
        <v>1613</v>
      </c>
      <c r="D820" s="63">
        <v>45034</v>
      </c>
      <c r="E820" s="105">
        <v>1610339290</v>
      </c>
      <c r="F820" s="65">
        <v>86.438000000000002</v>
      </c>
      <c r="G820" s="65">
        <v>-444</v>
      </c>
      <c r="H820" s="65">
        <v>590</v>
      </c>
      <c r="I820" s="65" t="s">
        <v>1614</v>
      </c>
      <c r="J820" s="64">
        <v>1634215000</v>
      </c>
      <c r="K820" s="65">
        <v>87.718999999999994</v>
      </c>
      <c r="L820" s="97" t="str">
        <f t="shared" si="12"/>
        <v>-444/590</v>
      </c>
    </row>
    <row r="821" spans="1:12" ht="15.6" customHeight="1">
      <c r="A821" s="62" t="s">
        <v>727</v>
      </c>
      <c r="B821" s="62" t="s">
        <v>433</v>
      </c>
      <c r="C821" s="62" t="s">
        <v>1615</v>
      </c>
      <c r="D821" s="63">
        <v>45034</v>
      </c>
      <c r="E821" s="105">
        <v>589513100</v>
      </c>
      <c r="F821" s="65">
        <v>89.274000000000001</v>
      </c>
      <c r="G821" s="65">
        <v>417</v>
      </c>
      <c r="H821" s="65">
        <v>954</v>
      </c>
      <c r="I821" s="65" t="s">
        <v>1244</v>
      </c>
      <c r="J821" s="64">
        <v>584317000</v>
      </c>
      <c r="K821" s="65">
        <v>88.486999999999995</v>
      </c>
      <c r="L821" s="97" t="str">
        <f t="shared" si="12"/>
        <v>417/954</v>
      </c>
    </row>
    <row r="822" spans="1:12" ht="15.6" customHeight="1">
      <c r="A822" s="62" t="s">
        <v>709</v>
      </c>
      <c r="B822" s="62" t="s">
        <v>407</v>
      </c>
      <c r="C822" s="62" t="s">
        <v>1454</v>
      </c>
      <c r="D822" s="63">
        <v>45036</v>
      </c>
      <c r="E822" s="105">
        <v>1142355200</v>
      </c>
      <c r="F822" s="65">
        <v>87.114000000000004</v>
      </c>
      <c r="G822" s="65">
        <v>-55</v>
      </c>
      <c r="H822" s="65">
        <v>734</v>
      </c>
      <c r="I822" s="65" t="s">
        <v>1610</v>
      </c>
      <c r="J822" s="64">
        <v>1144025700</v>
      </c>
      <c r="K822" s="65">
        <v>87.241</v>
      </c>
      <c r="L822" s="97" t="str">
        <f t="shared" si="12"/>
        <v>-55/734</v>
      </c>
    </row>
    <row r="823" spans="1:12" ht="15.6" customHeight="1">
      <c r="A823" s="62" t="s">
        <v>691</v>
      </c>
      <c r="B823" s="62" t="s">
        <v>380</v>
      </c>
      <c r="C823" s="62" t="s">
        <v>1581</v>
      </c>
      <c r="D823" s="63">
        <v>45040</v>
      </c>
      <c r="E823" s="105">
        <v>800041830</v>
      </c>
      <c r="F823" s="65">
        <v>88.981999999999999</v>
      </c>
      <c r="G823" s="65">
        <v>369</v>
      </c>
      <c r="H823" s="65">
        <v>1011</v>
      </c>
      <c r="I823" s="65" t="s">
        <v>3154</v>
      </c>
      <c r="J823" s="64">
        <v>794281275</v>
      </c>
      <c r="K823" s="65">
        <v>88.340999999999994</v>
      </c>
      <c r="L823" s="97" t="str">
        <f t="shared" si="12"/>
        <v>369/1011</v>
      </c>
    </row>
    <row r="824" spans="1:12" ht="15.6" customHeight="1">
      <c r="A824" s="62" t="s">
        <v>705</v>
      </c>
      <c r="B824" s="62" t="s">
        <v>401</v>
      </c>
      <c r="C824" s="62" t="s">
        <v>1608</v>
      </c>
      <c r="D824" s="63">
        <v>45040</v>
      </c>
      <c r="E824" s="105">
        <v>2007626000</v>
      </c>
      <c r="F824" s="65">
        <v>88.930999999999997</v>
      </c>
      <c r="G824" s="65">
        <v>166</v>
      </c>
      <c r="H824" s="65">
        <v>316</v>
      </c>
      <c r="I824" s="65" t="s">
        <v>1609</v>
      </c>
      <c r="J824" s="64">
        <v>1973095530</v>
      </c>
      <c r="K824" s="65">
        <v>87.402000000000001</v>
      </c>
      <c r="L824" s="97" t="str">
        <f t="shared" si="12"/>
        <v>166/316</v>
      </c>
    </row>
    <row r="825" spans="1:12" ht="15.6" customHeight="1">
      <c r="A825" s="62" t="s">
        <v>698</v>
      </c>
      <c r="B825" s="62" t="s">
        <v>391</v>
      </c>
      <c r="C825" s="62" t="s">
        <v>1953</v>
      </c>
      <c r="D825" s="63">
        <v>45041</v>
      </c>
      <c r="E825" s="105">
        <v>1180523630</v>
      </c>
      <c r="F825" s="65">
        <v>88.436999999999998</v>
      </c>
      <c r="G825" s="65">
        <v>257</v>
      </c>
      <c r="H825" s="65">
        <v>515</v>
      </c>
      <c r="I825" s="65" t="s">
        <v>3150</v>
      </c>
      <c r="J825" s="64">
        <v>1167156427</v>
      </c>
      <c r="K825" s="65">
        <v>87.436000000000007</v>
      </c>
      <c r="L825" s="97" t="str">
        <f t="shared" si="12"/>
        <v>257/515</v>
      </c>
    </row>
    <row r="826" spans="1:12" ht="15.6" customHeight="1">
      <c r="A826" s="62" t="s">
        <v>3151</v>
      </c>
      <c r="B826" s="62" t="s">
        <v>3152</v>
      </c>
      <c r="C826" s="62" t="s">
        <v>1815</v>
      </c>
      <c r="D826" s="63">
        <v>45041</v>
      </c>
      <c r="E826" s="105">
        <v>12184076000</v>
      </c>
      <c r="F826" s="65">
        <v>82.463999999999999</v>
      </c>
      <c r="G826" s="65">
        <v>44</v>
      </c>
      <c r="H826" s="65">
        <v>304</v>
      </c>
      <c r="I826" s="65" t="s">
        <v>3153</v>
      </c>
      <c r="J826" s="64">
        <v>12146125780</v>
      </c>
      <c r="K826" s="65">
        <v>82.206999999999994</v>
      </c>
      <c r="L826" s="97" t="str">
        <f t="shared" si="12"/>
        <v>44/304</v>
      </c>
    </row>
    <row r="827" spans="1:12" ht="15.6" customHeight="1">
      <c r="A827" s="62" t="s">
        <v>703</v>
      </c>
      <c r="B827" s="62" t="s">
        <v>398</v>
      </c>
      <c r="C827" s="62" t="s">
        <v>1602</v>
      </c>
      <c r="D827" s="63">
        <v>45041</v>
      </c>
      <c r="E827" s="105">
        <v>568690490</v>
      </c>
      <c r="F827" s="65">
        <v>87.994</v>
      </c>
      <c r="G827" s="65">
        <v>-41</v>
      </c>
      <c r="H827" s="65">
        <v>767</v>
      </c>
      <c r="I827" s="65" t="s">
        <v>1603</v>
      </c>
      <c r="J827" s="64">
        <v>569481470</v>
      </c>
      <c r="K827" s="65">
        <v>88.116</v>
      </c>
      <c r="L827" s="97" t="str">
        <f t="shared" si="12"/>
        <v>-41/767</v>
      </c>
    </row>
    <row r="828" spans="1:12" ht="15.6" customHeight="1">
      <c r="A828" s="62" t="s">
        <v>1604</v>
      </c>
      <c r="B828" s="62" t="s">
        <v>1605</v>
      </c>
      <c r="C828" s="62" t="s">
        <v>1606</v>
      </c>
      <c r="D828" s="63">
        <v>45041</v>
      </c>
      <c r="E828" s="105">
        <v>480592640</v>
      </c>
      <c r="F828" s="65">
        <v>88.578999999999994</v>
      </c>
      <c r="G828" s="65">
        <v>223</v>
      </c>
      <c r="H828" s="65">
        <v>1175</v>
      </c>
      <c r="I828" s="65" t="s">
        <v>1607</v>
      </c>
      <c r="J828" s="64">
        <v>478107900</v>
      </c>
      <c r="K828" s="65">
        <v>88.120999999999995</v>
      </c>
      <c r="L828" s="97" t="str">
        <f t="shared" si="12"/>
        <v>223/1175</v>
      </c>
    </row>
    <row r="829" spans="1:12" ht="15.6" customHeight="1">
      <c r="A829" s="62" t="s">
        <v>1599</v>
      </c>
      <c r="B829" s="62" t="s">
        <v>1600</v>
      </c>
      <c r="C829" s="62" t="s">
        <v>1601</v>
      </c>
      <c r="D829" s="63">
        <v>45042</v>
      </c>
      <c r="E829" s="105">
        <v>471372370</v>
      </c>
      <c r="F829" s="65">
        <v>89.477000000000004</v>
      </c>
      <c r="G829" s="65">
        <v>209</v>
      </c>
      <c r="H829" s="65">
        <v>754</v>
      </c>
      <c r="I829" s="65" t="s">
        <v>1395</v>
      </c>
      <c r="J829" s="64">
        <v>469486580</v>
      </c>
      <c r="K829" s="65">
        <v>89.119</v>
      </c>
      <c r="L829" s="97" t="str">
        <f t="shared" si="12"/>
        <v>209/754</v>
      </c>
    </row>
    <row r="830" spans="1:12" ht="15.6" customHeight="1">
      <c r="A830" s="62" t="s">
        <v>706</v>
      </c>
      <c r="B830" s="62" t="s">
        <v>403</v>
      </c>
      <c r="C830" s="62" t="s">
        <v>1597</v>
      </c>
      <c r="D830" s="63">
        <v>45044</v>
      </c>
      <c r="E830" s="105">
        <v>1432772340</v>
      </c>
      <c r="F830" s="65">
        <v>86.695999999999998</v>
      </c>
      <c r="G830" s="65">
        <v>-338</v>
      </c>
      <c r="H830" s="65">
        <v>706</v>
      </c>
      <c r="I830" s="65" t="s">
        <v>1598</v>
      </c>
      <c r="J830" s="64">
        <v>1442491870</v>
      </c>
      <c r="K830" s="65">
        <v>87.284000000000006</v>
      </c>
      <c r="L830" s="97" t="str">
        <f t="shared" si="12"/>
        <v>-338/706</v>
      </c>
    </row>
    <row r="831" spans="1:12" ht="15.6" customHeight="1">
      <c r="A831" s="62" t="s">
        <v>699</v>
      </c>
      <c r="B831" s="62" t="s">
        <v>392</v>
      </c>
      <c r="C831" s="62" t="s">
        <v>1596</v>
      </c>
      <c r="D831" s="63">
        <v>45047</v>
      </c>
      <c r="E831" s="105">
        <v>522091620</v>
      </c>
      <c r="F831" s="65">
        <v>87.873999999999995</v>
      </c>
      <c r="G831" s="65">
        <v>-181</v>
      </c>
      <c r="H831" s="65">
        <v>654</v>
      </c>
      <c r="I831" s="65" t="s">
        <v>1558</v>
      </c>
      <c r="J831" s="64">
        <v>524295000</v>
      </c>
      <c r="K831" s="65">
        <v>88.245000000000005</v>
      </c>
      <c r="L831" s="97" t="str">
        <f t="shared" si="12"/>
        <v>-181/654</v>
      </c>
    </row>
    <row r="832" spans="1:12" ht="15.6" customHeight="1">
      <c r="A832" s="62" t="s">
        <v>720</v>
      </c>
      <c r="B832" s="62" t="s">
        <v>423</v>
      </c>
      <c r="C832" s="62" t="s">
        <v>3148</v>
      </c>
      <c r="D832" s="63">
        <v>45048</v>
      </c>
      <c r="E832" s="105">
        <v>714502720</v>
      </c>
      <c r="F832" s="65">
        <v>88.417000000000002</v>
      </c>
      <c r="G832" s="65">
        <v>-6</v>
      </c>
      <c r="H832" s="65">
        <v>535</v>
      </c>
      <c r="I832" s="65" t="s">
        <v>3149</v>
      </c>
      <c r="J832" s="64">
        <v>714769600</v>
      </c>
      <c r="K832" s="65">
        <v>88.45</v>
      </c>
      <c r="L832" s="97" t="str">
        <f t="shared" si="12"/>
        <v>-6/535</v>
      </c>
    </row>
    <row r="833" spans="1:12" ht="15.6" customHeight="1">
      <c r="A833" s="62" t="s">
        <v>682</v>
      </c>
      <c r="B833" s="62" t="s">
        <v>366</v>
      </c>
      <c r="C833" s="62" t="s">
        <v>1476</v>
      </c>
      <c r="D833" s="63">
        <v>45049</v>
      </c>
      <c r="E833" s="105">
        <v>864325940</v>
      </c>
      <c r="F833" s="65">
        <v>88.411000000000001</v>
      </c>
      <c r="G833" s="65">
        <v>-7</v>
      </c>
      <c r="H833" s="65">
        <v>771</v>
      </c>
      <c r="I833" s="65" t="s">
        <v>3147</v>
      </c>
      <c r="J833" s="64">
        <v>864578646</v>
      </c>
      <c r="K833" s="65">
        <v>88.436999999999998</v>
      </c>
      <c r="L833" s="97" t="str">
        <f t="shared" si="12"/>
        <v>-7/771</v>
      </c>
    </row>
    <row r="834" spans="1:12" ht="15.6" customHeight="1">
      <c r="A834" s="62" t="s">
        <v>713</v>
      </c>
      <c r="B834" s="62" t="s">
        <v>412</v>
      </c>
      <c r="C834" s="62" t="s">
        <v>3145</v>
      </c>
      <c r="D834" s="63">
        <v>45055</v>
      </c>
      <c r="E834" s="105">
        <v>1164786630</v>
      </c>
      <c r="F834" s="65">
        <v>85.971000000000004</v>
      </c>
      <c r="G834" s="65">
        <v>-926</v>
      </c>
      <c r="H834" s="65">
        <v>1247</v>
      </c>
      <c r="I834" s="65" t="s">
        <v>3146</v>
      </c>
      <c r="J834" s="64">
        <v>1183337000</v>
      </c>
      <c r="K834" s="65">
        <v>87.34</v>
      </c>
      <c r="L834" s="97" t="str">
        <f t="shared" ref="L834:L897" si="13">_xlfn.CONCAT(G834,"/",H834)</f>
        <v>-926/1247</v>
      </c>
    </row>
    <row r="835" spans="1:12" ht="15.6" customHeight="1">
      <c r="A835" s="62" t="s">
        <v>3141</v>
      </c>
      <c r="B835" s="62" t="s">
        <v>3142</v>
      </c>
      <c r="C835" s="62" t="s">
        <v>3143</v>
      </c>
      <c r="D835" s="63">
        <v>45056</v>
      </c>
      <c r="E835" s="105">
        <v>2935078840</v>
      </c>
      <c r="F835" s="65">
        <v>88.228999999999999</v>
      </c>
      <c r="G835" s="65">
        <v>1639</v>
      </c>
      <c r="H835" s="65">
        <v>3315</v>
      </c>
      <c r="I835" s="65" t="s">
        <v>3144</v>
      </c>
      <c r="J835" s="64">
        <v>2907731497</v>
      </c>
      <c r="K835" s="65">
        <v>87.406999999999996</v>
      </c>
      <c r="L835" s="97" t="str">
        <f t="shared" si="13"/>
        <v>1639/3315</v>
      </c>
    </row>
    <row r="836" spans="1:12" ht="15.6" customHeight="1">
      <c r="A836" s="62" t="s">
        <v>1593</v>
      </c>
      <c r="B836" s="62" t="s">
        <v>1594</v>
      </c>
      <c r="C836" s="62" t="s">
        <v>1595</v>
      </c>
      <c r="D836" s="63">
        <v>45056</v>
      </c>
      <c r="E836" s="105">
        <v>9978803153</v>
      </c>
      <c r="F836" s="65">
        <v>81.849999999999994</v>
      </c>
      <c r="G836" s="65">
        <v>62</v>
      </c>
      <c r="H836" s="65">
        <v>1008</v>
      </c>
      <c r="I836" s="65" t="s">
        <v>1421</v>
      </c>
      <c r="J836" s="64">
        <v>9933789000</v>
      </c>
      <c r="K836" s="65">
        <v>81.480999999999995</v>
      </c>
      <c r="L836" s="97" t="str">
        <f t="shared" si="13"/>
        <v>62/1008</v>
      </c>
    </row>
    <row r="837" spans="1:12" ht="15.6" customHeight="1">
      <c r="A837" s="62" t="s">
        <v>1589</v>
      </c>
      <c r="B837" s="62" t="s">
        <v>1590</v>
      </c>
      <c r="C837" s="62" t="s">
        <v>1591</v>
      </c>
      <c r="D837" s="63">
        <v>45058</v>
      </c>
      <c r="E837" s="105">
        <v>4659879240</v>
      </c>
      <c r="F837" s="65">
        <v>86.353999999999999</v>
      </c>
      <c r="G837" s="65">
        <v>-405</v>
      </c>
      <c r="H837" s="65">
        <v>547</v>
      </c>
      <c r="I837" s="65" t="s">
        <v>1592</v>
      </c>
      <c r="J837" s="64">
        <v>4720046700</v>
      </c>
      <c r="K837" s="65">
        <v>87.468999999999994</v>
      </c>
      <c r="L837" s="97" t="str">
        <f t="shared" si="13"/>
        <v>-405/547</v>
      </c>
    </row>
    <row r="838" spans="1:12" ht="15.6" customHeight="1">
      <c r="A838" s="62" t="s">
        <v>685</v>
      </c>
      <c r="B838" s="62" t="s">
        <v>372</v>
      </c>
      <c r="C838" s="62" t="s">
        <v>2277</v>
      </c>
      <c r="D838" s="63">
        <v>45058</v>
      </c>
      <c r="E838" s="105">
        <v>1639913770</v>
      </c>
      <c r="F838" s="65">
        <v>86.796999999999997</v>
      </c>
      <c r="G838" s="65">
        <v>-280</v>
      </c>
      <c r="H838" s="65">
        <v>714</v>
      </c>
      <c r="I838" s="65" t="s">
        <v>3140</v>
      </c>
      <c r="J838" s="64">
        <v>1653600000</v>
      </c>
      <c r="K838" s="65">
        <v>87.521000000000001</v>
      </c>
      <c r="L838" s="97" t="str">
        <f t="shared" si="13"/>
        <v>-280/714</v>
      </c>
    </row>
    <row r="839" spans="1:12" ht="15.6" customHeight="1">
      <c r="A839" s="62" t="s">
        <v>693</v>
      </c>
      <c r="B839" s="62" t="s">
        <v>382</v>
      </c>
      <c r="C839" s="62" t="s">
        <v>1474</v>
      </c>
      <c r="D839" s="63">
        <v>45062</v>
      </c>
      <c r="E839" s="105">
        <v>558089460</v>
      </c>
      <c r="F839" s="65">
        <v>87.762</v>
      </c>
      <c r="G839" s="65">
        <v>-284</v>
      </c>
      <c r="H839" s="65">
        <v>755</v>
      </c>
      <c r="I839" s="65" t="s">
        <v>3139</v>
      </c>
      <c r="J839" s="64">
        <v>562611820</v>
      </c>
      <c r="K839" s="65">
        <v>88.472999999999999</v>
      </c>
      <c r="L839" s="97" t="str">
        <f t="shared" si="13"/>
        <v>-284/755</v>
      </c>
    </row>
    <row r="840" spans="1:12" ht="15.6" customHeight="1">
      <c r="A840" s="62" t="s">
        <v>3136</v>
      </c>
      <c r="B840" s="62" t="s">
        <v>3137</v>
      </c>
      <c r="C840" s="62" t="s">
        <v>1571</v>
      </c>
      <c r="D840" s="63">
        <v>45063</v>
      </c>
      <c r="E840" s="105">
        <v>1067712280</v>
      </c>
      <c r="F840" s="65">
        <v>86.406000000000006</v>
      </c>
      <c r="G840" s="65">
        <v>-45</v>
      </c>
      <c r="H840" s="65">
        <v>210</v>
      </c>
      <c r="I840" s="65" t="s">
        <v>3138</v>
      </c>
      <c r="J840" s="64">
        <v>1079653000</v>
      </c>
      <c r="K840" s="65">
        <v>87.373000000000005</v>
      </c>
      <c r="L840" s="97" t="str">
        <f t="shared" si="13"/>
        <v>-45/210</v>
      </c>
    </row>
    <row r="841" spans="1:12" ht="15.6" customHeight="1">
      <c r="A841" s="62" t="s">
        <v>697</v>
      </c>
      <c r="B841" s="62" t="s">
        <v>389</v>
      </c>
      <c r="C841" s="62" t="s">
        <v>1454</v>
      </c>
      <c r="D841" s="63">
        <v>45065</v>
      </c>
      <c r="E841" s="105">
        <v>3126576540</v>
      </c>
      <c r="F841" s="65">
        <v>87.73</v>
      </c>
      <c r="G841" s="65">
        <v>150</v>
      </c>
      <c r="H841" s="65">
        <v>679</v>
      </c>
      <c r="I841" s="65" t="s">
        <v>1241</v>
      </c>
      <c r="J841" s="64">
        <v>3115388700</v>
      </c>
      <c r="K841" s="65">
        <v>87.415999999999997</v>
      </c>
      <c r="L841" s="97" t="str">
        <f t="shared" si="13"/>
        <v>150/679</v>
      </c>
    </row>
    <row r="842" spans="1:12" ht="15.6" customHeight="1">
      <c r="A842" s="62" t="s">
        <v>716</v>
      </c>
      <c r="B842" s="62" t="s">
        <v>417</v>
      </c>
      <c r="C842" s="62" t="s">
        <v>1454</v>
      </c>
      <c r="D842" s="63">
        <v>45068</v>
      </c>
      <c r="E842" s="105">
        <v>504108000</v>
      </c>
      <c r="F842" s="65">
        <v>89.025999999999996</v>
      </c>
      <c r="G842" s="65">
        <v>256</v>
      </c>
      <c r="H842" s="65">
        <v>739</v>
      </c>
      <c r="I842" s="65" t="s">
        <v>3135</v>
      </c>
      <c r="J842" s="64">
        <v>500698960</v>
      </c>
      <c r="K842" s="65">
        <v>88.424000000000007</v>
      </c>
      <c r="L842" s="97" t="str">
        <f t="shared" si="13"/>
        <v>256/739</v>
      </c>
    </row>
    <row r="843" spans="1:12" ht="15.6" customHeight="1">
      <c r="A843" s="62" t="s">
        <v>684</v>
      </c>
      <c r="B843" s="62" t="s">
        <v>370</v>
      </c>
      <c r="C843" s="62" t="s">
        <v>1588</v>
      </c>
      <c r="D843" s="63">
        <v>45069</v>
      </c>
      <c r="E843" s="105">
        <v>4892940000</v>
      </c>
      <c r="F843" s="65">
        <v>87.962999999999994</v>
      </c>
      <c r="G843" s="65">
        <v>281</v>
      </c>
      <c r="H843" s="65">
        <v>455</v>
      </c>
      <c r="I843" s="65" t="s">
        <v>1234</v>
      </c>
      <c r="J843" s="64">
        <v>4837736100</v>
      </c>
      <c r="K843" s="65">
        <v>86.97</v>
      </c>
      <c r="L843" s="97" t="str">
        <f t="shared" si="13"/>
        <v>281/455</v>
      </c>
    </row>
    <row r="844" spans="1:12" ht="15.6" customHeight="1">
      <c r="A844" s="62" t="s">
        <v>1583</v>
      </c>
      <c r="B844" s="62" t="s">
        <v>1584</v>
      </c>
      <c r="C844" s="62" t="s">
        <v>1585</v>
      </c>
      <c r="D844" s="63">
        <v>45071</v>
      </c>
      <c r="E844" s="105">
        <v>11846451271</v>
      </c>
      <c r="F844" s="65">
        <v>82.254999999999995</v>
      </c>
      <c r="G844" s="65">
        <v>816</v>
      </c>
      <c r="H844" s="65">
        <v>961</v>
      </c>
      <c r="I844" s="65" t="s">
        <v>1527</v>
      </c>
      <c r="J844" s="64">
        <v>11782017957</v>
      </c>
      <c r="K844" s="65">
        <v>81.808000000000007</v>
      </c>
      <c r="L844" s="97" t="str">
        <f t="shared" si="13"/>
        <v>816/961</v>
      </c>
    </row>
    <row r="845" spans="1:12" ht="15.6" customHeight="1">
      <c r="A845" s="62" t="s">
        <v>700</v>
      </c>
      <c r="B845" s="62" t="s">
        <v>394</v>
      </c>
      <c r="C845" s="62" t="s">
        <v>1586</v>
      </c>
      <c r="D845" s="63">
        <v>45071</v>
      </c>
      <c r="E845" s="105">
        <v>827658000</v>
      </c>
      <c r="F845" s="65">
        <v>87.382999999999996</v>
      </c>
      <c r="G845" s="65">
        <v>-167</v>
      </c>
      <c r="H845" s="65">
        <v>776</v>
      </c>
      <c r="I845" s="65" t="s">
        <v>1587</v>
      </c>
      <c r="J845" s="64">
        <v>836054000</v>
      </c>
      <c r="K845" s="65">
        <v>88.27</v>
      </c>
      <c r="L845" s="97" t="str">
        <f t="shared" si="13"/>
        <v>-167/776</v>
      </c>
    </row>
    <row r="846" spans="1:12" ht="15.6" customHeight="1">
      <c r="A846" s="62" t="s">
        <v>678</v>
      </c>
      <c r="B846" s="62" t="s">
        <v>361</v>
      </c>
      <c r="C846" s="62" t="s">
        <v>1435</v>
      </c>
      <c r="D846" s="63">
        <v>45072</v>
      </c>
      <c r="E846" s="105">
        <v>698850000</v>
      </c>
      <c r="F846" s="65">
        <v>88.796000000000006</v>
      </c>
      <c r="G846" s="65">
        <v>279</v>
      </c>
      <c r="H846" s="65">
        <v>704</v>
      </c>
      <c r="I846" s="65" t="s">
        <v>3134</v>
      </c>
      <c r="J846" s="64">
        <v>694736668</v>
      </c>
      <c r="K846" s="65">
        <v>88.274000000000001</v>
      </c>
      <c r="L846" s="97" t="str">
        <f t="shared" si="13"/>
        <v>279/704</v>
      </c>
    </row>
    <row r="847" spans="1:12" ht="15.6" customHeight="1">
      <c r="A847" s="62" t="s">
        <v>728</v>
      </c>
      <c r="B847" s="62" t="s">
        <v>435</v>
      </c>
      <c r="C847" s="62" t="s">
        <v>3132</v>
      </c>
      <c r="D847" s="63">
        <v>45076</v>
      </c>
      <c r="E847" s="105">
        <v>557316000</v>
      </c>
      <c r="F847" s="65">
        <v>88.274000000000001</v>
      </c>
      <c r="G847" s="65">
        <v>361</v>
      </c>
      <c r="H847" s="65">
        <v>1187</v>
      </c>
      <c r="I847" s="65" t="s">
        <v>3133</v>
      </c>
      <c r="J847" s="64">
        <v>554886900</v>
      </c>
      <c r="K847" s="65">
        <v>87.888999999999996</v>
      </c>
      <c r="L847" s="97" t="str">
        <f t="shared" si="13"/>
        <v>361/1187</v>
      </c>
    </row>
    <row r="848" spans="1:12" ht="15.6" customHeight="1">
      <c r="A848" s="62" t="s">
        <v>729</v>
      </c>
      <c r="B848" s="62" t="s">
        <v>437</v>
      </c>
      <c r="C848" s="62" t="s">
        <v>1523</v>
      </c>
      <c r="D848" s="63">
        <v>45077</v>
      </c>
      <c r="E848" s="105">
        <v>635391000</v>
      </c>
      <c r="F848" s="65">
        <v>88.585999999999999</v>
      </c>
      <c r="G848" s="65">
        <v>86</v>
      </c>
      <c r="H848" s="65">
        <v>732</v>
      </c>
      <c r="I848" s="65" t="s">
        <v>1521</v>
      </c>
      <c r="J848" s="64">
        <v>633757500</v>
      </c>
      <c r="K848" s="65">
        <v>88.358000000000004</v>
      </c>
      <c r="L848" s="97" t="str">
        <f t="shared" si="13"/>
        <v>86/732</v>
      </c>
    </row>
    <row r="849" spans="1:12" ht="15.6" customHeight="1">
      <c r="A849" s="62" t="s">
        <v>1577</v>
      </c>
      <c r="B849" s="62" t="s">
        <v>1578</v>
      </c>
      <c r="C849" s="62" t="s">
        <v>1579</v>
      </c>
      <c r="D849" s="63">
        <v>45078</v>
      </c>
      <c r="E849" s="105">
        <v>14826257887</v>
      </c>
      <c r="F849" s="65">
        <v>83.370999999999995</v>
      </c>
      <c r="G849" s="65">
        <v>66</v>
      </c>
      <c r="H849" s="65">
        <v>849</v>
      </c>
      <c r="I849" s="65" t="s">
        <v>1580</v>
      </c>
      <c r="J849" s="64">
        <v>14556550000</v>
      </c>
      <c r="K849" s="65">
        <v>81.855000000000004</v>
      </c>
      <c r="L849" s="97" t="str">
        <f t="shared" si="13"/>
        <v>66/849</v>
      </c>
    </row>
    <row r="850" spans="1:12" ht="15.6" customHeight="1">
      <c r="A850" s="62" t="s">
        <v>686</v>
      </c>
      <c r="B850" s="62" t="s">
        <v>374</v>
      </c>
      <c r="C850" s="62" t="s">
        <v>1581</v>
      </c>
      <c r="D850" s="63">
        <v>45078</v>
      </c>
      <c r="E850" s="105">
        <v>767133000</v>
      </c>
      <c r="F850" s="65">
        <v>89.37</v>
      </c>
      <c r="G850" s="65">
        <v>589</v>
      </c>
      <c r="H850" s="65">
        <v>1014</v>
      </c>
      <c r="I850" s="65" t="s">
        <v>1582</v>
      </c>
      <c r="J850" s="64">
        <v>758418200</v>
      </c>
      <c r="K850" s="65">
        <v>88.353999999999999</v>
      </c>
      <c r="L850" s="97" t="str">
        <f t="shared" si="13"/>
        <v>589/1014</v>
      </c>
    </row>
    <row r="851" spans="1:12" ht="15.6" customHeight="1">
      <c r="A851" s="62" t="s">
        <v>3128</v>
      </c>
      <c r="B851" s="62" t="s">
        <v>3129</v>
      </c>
      <c r="C851" s="62" t="s">
        <v>3130</v>
      </c>
      <c r="D851" s="63">
        <v>45079</v>
      </c>
      <c r="E851" s="105">
        <v>11694198585</v>
      </c>
      <c r="F851" s="65">
        <v>80.811999999999998</v>
      </c>
      <c r="G851" s="65">
        <v>77</v>
      </c>
      <c r="H851" s="65">
        <v>977</v>
      </c>
      <c r="I851" s="65" t="s">
        <v>3131</v>
      </c>
      <c r="J851" s="64">
        <v>1775273000</v>
      </c>
      <c r="K851" s="65">
        <v>12.268000000000001</v>
      </c>
      <c r="L851" s="97" t="str">
        <f t="shared" si="13"/>
        <v>77/977</v>
      </c>
    </row>
    <row r="852" spans="1:12" ht="15.6" customHeight="1">
      <c r="A852" s="62" t="s">
        <v>687</v>
      </c>
      <c r="B852" s="62" t="s">
        <v>375</v>
      </c>
      <c r="C852" s="62" t="s">
        <v>1476</v>
      </c>
      <c r="D852" s="63">
        <v>45084</v>
      </c>
      <c r="E852" s="105">
        <v>3632733000</v>
      </c>
      <c r="F852" s="65">
        <v>88.206000000000003</v>
      </c>
      <c r="G852" s="65">
        <v>310</v>
      </c>
      <c r="H852" s="65">
        <v>636</v>
      </c>
      <c r="I852" s="65" t="s">
        <v>1576</v>
      </c>
      <c r="J852" s="64">
        <v>3596611370</v>
      </c>
      <c r="K852" s="65">
        <v>87.328999999999994</v>
      </c>
      <c r="L852" s="97" t="str">
        <f t="shared" si="13"/>
        <v>310/636</v>
      </c>
    </row>
    <row r="853" spans="1:12" ht="15.6" customHeight="1">
      <c r="A853" s="62" t="s">
        <v>683</v>
      </c>
      <c r="B853" s="62" t="s">
        <v>368</v>
      </c>
      <c r="C853" s="62" t="s">
        <v>3126</v>
      </c>
      <c r="D853" s="63">
        <v>45085</v>
      </c>
      <c r="E853" s="105">
        <v>824445000</v>
      </c>
      <c r="F853" s="65">
        <v>88.787999999999997</v>
      </c>
      <c r="G853" s="65">
        <v>368</v>
      </c>
      <c r="H853" s="65">
        <v>765</v>
      </c>
      <c r="I853" s="65" t="s">
        <v>3127</v>
      </c>
      <c r="J853" s="64">
        <v>819036700</v>
      </c>
      <c r="K853" s="65">
        <v>88.204999999999998</v>
      </c>
      <c r="L853" s="97" t="str">
        <f t="shared" si="13"/>
        <v>368/765</v>
      </c>
    </row>
    <row r="854" spans="1:12" ht="15.6" customHeight="1">
      <c r="A854" s="62" t="s">
        <v>3122</v>
      </c>
      <c r="B854" s="62" t="s">
        <v>3123</v>
      </c>
      <c r="C854" s="62" t="s">
        <v>3124</v>
      </c>
      <c r="D854" s="63">
        <v>45086</v>
      </c>
      <c r="E854" s="105">
        <v>8459690056</v>
      </c>
      <c r="F854" s="65">
        <v>80.582999999999998</v>
      </c>
      <c r="G854" s="65">
        <v>84</v>
      </c>
      <c r="H854" s="65">
        <v>1020</v>
      </c>
      <c r="I854" s="65" t="s">
        <v>3125</v>
      </c>
      <c r="J854" s="64">
        <v>840163990</v>
      </c>
      <c r="K854" s="65">
        <v>8.0030000000000001</v>
      </c>
      <c r="L854" s="97" t="str">
        <f t="shared" si="13"/>
        <v>84/1020</v>
      </c>
    </row>
    <row r="855" spans="1:12" ht="15.6" customHeight="1">
      <c r="A855" s="62" t="s">
        <v>694</v>
      </c>
      <c r="B855" s="62" t="s">
        <v>383</v>
      </c>
      <c r="C855" s="62" t="s">
        <v>1917</v>
      </c>
      <c r="D855" s="63">
        <v>45090</v>
      </c>
      <c r="E855" s="105">
        <v>987912000</v>
      </c>
      <c r="F855" s="65">
        <v>87.778000000000006</v>
      </c>
      <c r="G855" s="65">
        <v>212</v>
      </c>
      <c r="H855" s="65">
        <v>745</v>
      </c>
      <c r="I855" s="65" t="s">
        <v>3121</v>
      </c>
      <c r="J855" s="64">
        <v>982503000</v>
      </c>
      <c r="K855" s="65">
        <v>87.296999999999997</v>
      </c>
      <c r="L855" s="97" t="str">
        <f t="shared" si="13"/>
        <v>212/745</v>
      </c>
    </row>
    <row r="856" spans="1:12" ht="15.6" customHeight="1">
      <c r="A856" s="62" t="s">
        <v>1573</v>
      </c>
      <c r="B856" s="62" t="s">
        <v>1574</v>
      </c>
      <c r="C856" s="62" t="s">
        <v>1504</v>
      </c>
      <c r="D856" s="63">
        <v>45092</v>
      </c>
      <c r="E856" s="105">
        <v>561168000</v>
      </c>
      <c r="F856" s="65">
        <v>87.828000000000003</v>
      </c>
      <c r="G856" s="65">
        <v>-199</v>
      </c>
      <c r="H856" s="65">
        <v>525</v>
      </c>
      <c r="I856" s="65" t="s">
        <v>1575</v>
      </c>
      <c r="J856" s="64">
        <v>564172840</v>
      </c>
      <c r="K856" s="65">
        <v>88.298000000000002</v>
      </c>
      <c r="L856" s="97" t="str">
        <f t="shared" si="13"/>
        <v>-199/525</v>
      </c>
    </row>
    <row r="857" spans="1:12" ht="15.6" customHeight="1">
      <c r="A857" s="62" t="s">
        <v>710</v>
      </c>
      <c r="B857" s="62" t="s">
        <v>408</v>
      </c>
      <c r="C857" s="62" t="s">
        <v>3119</v>
      </c>
      <c r="D857" s="63">
        <v>45092</v>
      </c>
      <c r="E857" s="105">
        <v>1613988000</v>
      </c>
      <c r="F857" s="65">
        <v>86.763999999999996</v>
      </c>
      <c r="G857" s="65">
        <v>-112</v>
      </c>
      <c r="H857" s="65">
        <v>732</v>
      </c>
      <c r="I857" s="65" t="s">
        <v>3120</v>
      </c>
      <c r="J857" s="64">
        <v>1622234322</v>
      </c>
      <c r="K857" s="65">
        <v>87.206999999999994</v>
      </c>
      <c r="L857" s="97" t="str">
        <f t="shared" si="13"/>
        <v>-112/732</v>
      </c>
    </row>
    <row r="858" spans="1:12" ht="15.6" customHeight="1">
      <c r="A858" s="62" t="s">
        <v>3115</v>
      </c>
      <c r="B858" s="62" t="s">
        <v>3116</v>
      </c>
      <c r="C858" s="62" t="s">
        <v>3117</v>
      </c>
      <c r="D858" s="63">
        <v>45093</v>
      </c>
      <c r="E858" s="105">
        <v>2148733000</v>
      </c>
      <c r="F858" s="65">
        <v>88.35</v>
      </c>
      <c r="G858" s="65">
        <v>435</v>
      </c>
      <c r="H858" s="65">
        <v>907</v>
      </c>
      <c r="I858" s="65" t="s">
        <v>3118</v>
      </c>
      <c r="J858" s="64">
        <v>2127582880</v>
      </c>
      <c r="K858" s="65">
        <v>87.48</v>
      </c>
      <c r="L858" s="97" t="str">
        <f t="shared" si="13"/>
        <v>435/907</v>
      </c>
    </row>
    <row r="859" spans="1:12" ht="15.6" customHeight="1">
      <c r="A859" s="62" t="s">
        <v>721</v>
      </c>
      <c r="B859" s="62" t="s">
        <v>424</v>
      </c>
      <c r="C859" s="62" t="s">
        <v>1571</v>
      </c>
      <c r="D859" s="63">
        <v>45096</v>
      </c>
      <c r="E859" s="105">
        <v>7976950000</v>
      </c>
      <c r="F859" s="65">
        <v>86.206000000000003</v>
      </c>
      <c r="G859" s="65">
        <v>-76</v>
      </c>
      <c r="H859" s="65">
        <v>225</v>
      </c>
      <c r="I859" s="65" t="s">
        <v>1572</v>
      </c>
      <c r="J859" s="64">
        <v>8026716000</v>
      </c>
      <c r="K859" s="65">
        <v>86.744</v>
      </c>
      <c r="L859" s="97" t="str">
        <f t="shared" si="13"/>
        <v>-76/225</v>
      </c>
    </row>
    <row r="860" spans="1:12" ht="15.6" customHeight="1">
      <c r="A860" s="62" t="s">
        <v>712</v>
      </c>
      <c r="B860" s="62" t="s">
        <v>411</v>
      </c>
      <c r="C860" s="62" t="s">
        <v>1240</v>
      </c>
      <c r="D860" s="63">
        <v>45097</v>
      </c>
      <c r="E860" s="105">
        <v>710604000</v>
      </c>
      <c r="F860" s="65">
        <v>88.405000000000001</v>
      </c>
      <c r="G860" s="65">
        <v>-26</v>
      </c>
      <c r="H860" s="65">
        <v>1115</v>
      </c>
      <c r="I860" s="65" t="s">
        <v>3114</v>
      </c>
      <c r="J860" s="64">
        <v>711014000</v>
      </c>
      <c r="K860" s="65">
        <v>88.456000000000003</v>
      </c>
      <c r="L860" s="97" t="str">
        <f t="shared" si="13"/>
        <v>-26/1115</v>
      </c>
    </row>
    <row r="861" spans="1:12" ht="15.6" customHeight="1">
      <c r="A861" s="62" t="s">
        <v>1567</v>
      </c>
      <c r="B861" s="62" t="s">
        <v>1568</v>
      </c>
      <c r="C861" s="62" t="s">
        <v>1569</v>
      </c>
      <c r="D861" s="63">
        <v>45097</v>
      </c>
      <c r="E861" s="105">
        <v>5978815000</v>
      </c>
      <c r="F861" s="65">
        <v>87.83</v>
      </c>
      <c r="G861" s="65">
        <v>-86</v>
      </c>
      <c r="H861" s="65">
        <v>348</v>
      </c>
      <c r="I861" s="65" t="s">
        <v>1570</v>
      </c>
      <c r="J861" s="64">
        <v>6004872000</v>
      </c>
      <c r="K861" s="65">
        <v>88.212999999999994</v>
      </c>
      <c r="L861" s="97" t="str">
        <f t="shared" si="13"/>
        <v>-86/348</v>
      </c>
    </row>
    <row r="862" spans="1:12" ht="15.6" customHeight="1">
      <c r="A862" s="62" t="s">
        <v>722</v>
      </c>
      <c r="B862" s="62" t="s">
        <v>426</v>
      </c>
      <c r="C862" s="62" t="s">
        <v>1608</v>
      </c>
      <c r="D862" s="63">
        <v>45098</v>
      </c>
      <c r="E862" s="105">
        <v>3696493000</v>
      </c>
      <c r="F862" s="65">
        <v>87.370999999999995</v>
      </c>
      <c r="G862" s="65">
        <v>-26</v>
      </c>
      <c r="H862" s="65">
        <v>313</v>
      </c>
      <c r="I862" s="65" t="s">
        <v>3113</v>
      </c>
      <c r="J862" s="64">
        <v>3702974000</v>
      </c>
      <c r="K862" s="65">
        <v>87.525000000000006</v>
      </c>
      <c r="L862" s="97" t="str">
        <f t="shared" si="13"/>
        <v>-26/313</v>
      </c>
    </row>
    <row r="863" spans="1:12" ht="15.6" customHeight="1">
      <c r="A863" s="62" t="s">
        <v>704</v>
      </c>
      <c r="B863" s="62" t="s">
        <v>399</v>
      </c>
      <c r="C863" s="62" t="s">
        <v>1566</v>
      </c>
      <c r="D863" s="63">
        <v>45098</v>
      </c>
      <c r="E863" s="105">
        <v>567387000</v>
      </c>
      <c r="F863" s="65">
        <v>88.57</v>
      </c>
      <c r="G863" s="65">
        <v>142</v>
      </c>
      <c r="H863" s="65">
        <v>761</v>
      </c>
      <c r="I863" s="65" t="s">
        <v>1483</v>
      </c>
      <c r="J863" s="64">
        <v>565971237</v>
      </c>
      <c r="K863" s="65">
        <v>88.349000000000004</v>
      </c>
      <c r="L863" s="97" t="str">
        <f t="shared" si="13"/>
        <v>142/761</v>
      </c>
    </row>
    <row r="864" spans="1:12" ht="15.6" customHeight="1">
      <c r="A864" s="62" t="s">
        <v>719</v>
      </c>
      <c r="B864" s="62" t="s">
        <v>421</v>
      </c>
      <c r="C864" s="62" t="s">
        <v>1247</v>
      </c>
      <c r="D864" s="63">
        <v>45098</v>
      </c>
      <c r="E864" s="105">
        <v>778437000</v>
      </c>
      <c r="F864" s="65">
        <v>88.325999999999993</v>
      </c>
      <c r="G864" s="65">
        <v>61</v>
      </c>
      <c r="H864" s="65">
        <v>781</v>
      </c>
      <c r="I864" s="65" t="s">
        <v>1277</v>
      </c>
      <c r="J864" s="64">
        <v>777224000</v>
      </c>
      <c r="K864" s="65">
        <v>88.188999999999993</v>
      </c>
      <c r="L864" s="97" t="str">
        <f t="shared" si="13"/>
        <v>61/781</v>
      </c>
    </row>
    <row r="865" spans="1:12" ht="15.6" customHeight="1">
      <c r="A865" s="62" t="s">
        <v>724</v>
      </c>
      <c r="B865" s="62" t="s">
        <v>428</v>
      </c>
      <c r="C865" s="62" t="s">
        <v>3111</v>
      </c>
      <c r="D865" s="63">
        <v>45099</v>
      </c>
      <c r="E865" s="105">
        <v>804428000</v>
      </c>
      <c r="F865" s="65">
        <v>88.858000000000004</v>
      </c>
      <c r="G865" s="65">
        <v>269</v>
      </c>
      <c r="H865" s="65">
        <v>698</v>
      </c>
      <c r="I865" s="65" t="s">
        <v>3112</v>
      </c>
      <c r="J865" s="64">
        <v>798940637</v>
      </c>
      <c r="K865" s="65">
        <v>88.251999999999995</v>
      </c>
      <c r="L865" s="97" t="str">
        <f t="shared" si="13"/>
        <v>269/698</v>
      </c>
    </row>
    <row r="866" spans="1:12" ht="15.6" customHeight="1">
      <c r="A866" s="62" t="s">
        <v>726</v>
      </c>
      <c r="B866" s="62" t="s">
        <v>431</v>
      </c>
      <c r="C866" s="62" t="s">
        <v>1564</v>
      </c>
      <c r="D866" s="63">
        <v>45100</v>
      </c>
      <c r="E866" s="105">
        <v>1646190000</v>
      </c>
      <c r="F866" s="65">
        <v>86.649000000000001</v>
      </c>
      <c r="G866" s="65">
        <v>-592</v>
      </c>
      <c r="H866" s="65">
        <v>736</v>
      </c>
      <c r="I866" s="65" t="s">
        <v>1565</v>
      </c>
      <c r="J866" s="64">
        <v>1677087740</v>
      </c>
      <c r="K866" s="65">
        <v>88.275999999999996</v>
      </c>
      <c r="L866" s="97" t="str">
        <f t="shared" si="13"/>
        <v>-592/736</v>
      </c>
    </row>
    <row r="867" spans="1:12" ht="15.6" customHeight="1">
      <c r="A867" s="62" t="s">
        <v>696</v>
      </c>
      <c r="B867" s="62" t="s">
        <v>387</v>
      </c>
      <c r="C867" s="62" t="s">
        <v>1586</v>
      </c>
      <c r="D867" s="63">
        <v>45100</v>
      </c>
      <c r="E867" s="105">
        <v>1074870000</v>
      </c>
      <c r="F867" s="65">
        <v>88.001000000000005</v>
      </c>
      <c r="G867" s="65">
        <v>585</v>
      </c>
      <c r="H867" s="65">
        <v>1796</v>
      </c>
      <c r="I867" s="65" t="s">
        <v>3110</v>
      </c>
      <c r="J867" s="64">
        <v>1068086900</v>
      </c>
      <c r="K867" s="65">
        <v>87.445999999999998</v>
      </c>
      <c r="L867" s="97" t="str">
        <f t="shared" si="13"/>
        <v>585/1796</v>
      </c>
    </row>
    <row r="868" spans="1:12" ht="15.6" customHeight="1">
      <c r="A868" s="62" t="s">
        <v>714</v>
      </c>
      <c r="B868" s="62" t="s">
        <v>413</v>
      </c>
      <c r="C868" s="62" t="s">
        <v>1231</v>
      </c>
      <c r="D868" s="63">
        <v>45103</v>
      </c>
      <c r="E868" s="105">
        <v>573786000</v>
      </c>
      <c r="F868" s="65">
        <v>88.801000000000002</v>
      </c>
      <c r="G868" s="65">
        <v>296</v>
      </c>
      <c r="H868" s="65">
        <v>1153</v>
      </c>
      <c r="I868" s="65" t="s">
        <v>3109</v>
      </c>
      <c r="J868" s="64">
        <v>570678800</v>
      </c>
      <c r="K868" s="65">
        <v>88.32</v>
      </c>
      <c r="L868" s="97" t="str">
        <f t="shared" si="13"/>
        <v>296/1153</v>
      </c>
    </row>
    <row r="869" spans="1:12" ht="15.6" customHeight="1">
      <c r="A869" s="62" t="s">
        <v>715</v>
      </c>
      <c r="B869" s="62" t="s">
        <v>415</v>
      </c>
      <c r="C869" s="62" t="s">
        <v>3107</v>
      </c>
      <c r="D869" s="63">
        <v>45103</v>
      </c>
      <c r="E869" s="105">
        <v>610279000</v>
      </c>
      <c r="F869" s="65">
        <v>89.353999999999999</v>
      </c>
      <c r="G869" s="65">
        <v>570</v>
      </c>
      <c r="H869" s="65">
        <v>775</v>
      </c>
      <c r="I869" s="65" t="s">
        <v>3108</v>
      </c>
      <c r="J869" s="64">
        <v>603337200</v>
      </c>
      <c r="K869" s="65">
        <v>88.337999999999994</v>
      </c>
      <c r="L869" s="97" t="str">
        <f t="shared" si="13"/>
        <v>570/775</v>
      </c>
    </row>
    <row r="870" spans="1:12" ht="15.6" customHeight="1">
      <c r="A870" s="62" t="s">
        <v>749</v>
      </c>
      <c r="B870" s="62" t="s">
        <v>465</v>
      </c>
      <c r="C870" s="62" t="s">
        <v>2199</v>
      </c>
      <c r="D870" s="63">
        <v>45104</v>
      </c>
      <c r="E870" s="105">
        <v>1091376000</v>
      </c>
      <c r="F870" s="65">
        <v>87.052999999999997</v>
      </c>
      <c r="G870" s="65">
        <v>-110</v>
      </c>
      <c r="H870" s="65">
        <v>774</v>
      </c>
      <c r="I870" s="65" t="s">
        <v>3101</v>
      </c>
      <c r="J870" s="64">
        <v>1095194900</v>
      </c>
      <c r="K870" s="65">
        <v>87.356999999999999</v>
      </c>
      <c r="L870" s="97" t="str">
        <f t="shared" si="13"/>
        <v>-110/774</v>
      </c>
    </row>
    <row r="871" spans="1:12" ht="15.6" customHeight="1">
      <c r="A871" s="62" t="s">
        <v>3102</v>
      </c>
      <c r="B871" s="62" t="s">
        <v>3103</v>
      </c>
      <c r="C871" s="62" t="s">
        <v>1247</v>
      </c>
      <c r="D871" s="63">
        <v>45104</v>
      </c>
      <c r="E871" s="105">
        <v>1359163000</v>
      </c>
      <c r="F871" s="65">
        <v>88.32</v>
      </c>
      <c r="G871" s="65">
        <v>487</v>
      </c>
      <c r="H871" s="65">
        <v>1033</v>
      </c>
      <c r="I871" s="65" t="s">
        <v>3104</v>
      </c>
      <c r="J871" s="64">
        <v>1345252580</v>
      </c>
      <c r="K871" s="65">
        <v>87.417000000000002</v>
      </c>
      <c r="L871" s="97" t="str">
        <f t="shared" si="13"/>
        <v>487/1033</v>
      </c>
    </row>
    <row r="872" spans="1:12" ht="15.6" customHeight="1">
      <c r="A872" s="62" t="s">
        <v>761</v>
      </c>
      <c r="B872" s="62" t="s">
        <v>482</v>
      </c>
      <c r="C872" s="62" t="s">
        <v>3105</v>
      </c>
      <c r="D872" s="63">
        <v>45104</v>
      </c>
      <c r="E872" s="105">
        <v>663129000</v>
      </c>
      <c r="F872" s="65">
        <v>88.634</v>
      </c>
      <c r="G872" s="65">
        <v>266</v>
      </c>
      <c r="H872" s="65">
        <v>786</v>
      </c>
      <c r="I872" s="65" t="s">
        <v>3106</v>
      </c>
      <c r="J872" s="64">
        <v>659623300</v>
      </c>
      <c r="K872" s="65">
        <v>88.165000000000006</v>
      </c>
      <c r="L872" s="97" t="str">
        <f t="shared" si="13"/>
        <v>266/786</v>
      </c>
    </row>
    <row r="873" spans="1:12" ht="15.6" customHeight="1">
      <c r="A873" s="62" t="s">
        <v>852</v>
      </c>
      <c r="B873" s="62" t="s">
        <v>597</v>
      </c>
      <c r="C873" s="62" t="s">
        <v>1476</v>
      </c>
      <c r="D873" s="63">
        <v>45106</v>
      </c>
      <c r="E873" s="105">
        <v>2472731000</v>
      </c>
      <c r="F873" s="65">
        <v>88.358999999999995</v>
      </c>
      <c r="G873" s="65">
        <v>208</v>
      </c>
      <c r="H873" s="65">
        <v>343</v>
      </c>
      <c r="I873" s="65" t="s">
        <v>3099</v>
      </c>
      <c r="J873" s="64">
        <v>2446224100</v>
      </c>
      <c r="K873" s="65">
        <v>87.412000000000006</v>
      </c>
      <c r="L873" s="97" t="str">
        <f t="shared" si="13"/>
        <v>208/343</v>
      </c>
    </row>
    <row r="874" spans="1:12" ht="15.6" customHeight="1">
      <c r="A874" s="62" t="s">
        <v>747</v>
      </c>
      <c r="B874" s="62" t="s">
        <v>461</v>
      </c>
      <c r="C874" s="62" t="s">
        <v>3097</v>
      </c>
      <c r="D874" s="63">
        <v>45106</v>
      </c>
      <c r="E874" s="105">
        <v>505476000</v>
      </c>
      <c r="F874" s="65">
        <v>89.129000000000005</v>
      </c>
      <c r="G874" s="65">
        <v>648</v>
      </c>
      <c r="H874" s="65">
        <v>1218</v>
      </c>
      <c r="I874" s="65" t="s">
        <v>3098</v>
      </c>
      <c r="J874" s="64">
        <v>499692759</v>
      </c>
      <c r="K874" s="65">
        <v>88.108999999999995</v>
      </c>
      <c r="L874" s="97" t="str">
        <f t="shared" si="13"/>
        <v>648/1218</v>
      </c>
    </row>
    <row r="875" spans="1:12" ht="15.6" customHeight="1">
      <c r="A875" s="62" t="s">
        <v>745</v>
      </c>
      <c r="B875" s="62" t="s">
        <v>459</v>
      </c>
      <c r="C875" s="62" t="s">
        <v>1454</v>
      </c>
      <c r="D875" s="63">
        <v>45106</v>
      </c>
      <c r="E875" s="105">
        <v>563751000</v>
      </c>
      <c r="F875" s="65">
        <v>88.805999999999997</v>
      </c>
      <c r="G875" s="65">
        <v>151</v>
      </c>
      <c r="H875" s="65">
        <v>771</v>
      </c>
      <c r="I875" s="65" t="s">
        <v>3100</v>
      </c>
      <c r="J875" s="64">
        <v>561378193</v>
      </c>
      <c r="K875" s="65">
        <v>88.433000000000007</v>
      </c>
      <c r="L875" s="97" t="str">
        <f t="shared" si="13"/>
        <v>151/771</v>
      </c>
    </row>
    <row r="876" spans="1:12" ht="15.6" customHeight="1">
      <c r="A876" s="62" t="s">
        <v>854</v>
      </c>
      <c r="B876" s="62" t="s">
        <v>599</v>
      </c>
      <c r="C876" s="62" t="s">
        <v>1476</v>
      </c>
      <c r="D876" s="63">
        <v>45106</v>
      </c>
      <c r="E876" s="105">
        <v>2635146000</v>
      </c>
      <c r="F876" s="65">
        <v>88.847999999999999</v>
      </c>
      <c r="G876" s="65">
        <v>252</v>
      </c>
      <c r="H876" s="65">
        <v>338</v>
      </c>
      <c r="I876" s="65" t="s">
        <v>1507</v>
      </c>
      <c r="J876" s="64">
        <v>2592511420</v>
      </c>
      <c r="K876" s="65">
        <v>87.41</v>
      </c>
      <c r="L876" s="97" t="str">
        <f t="shared" si="13"/>
        <v>252/338</v>
      </c>
    </row>
    <row r="877" spans="1:12" ht="15.6" customHeight="1">
      <c r="A877" s="62" t="s">
        <v>746</v>
      </c>
      <c r="B877" s="62" t="s">
        <v>460</v>
      </c>
      <c r="C877" s="62" t="s">
        <v>1237</v>
      </c>
      <c r="D877" s="63">
        <v>45106</v>
      </c>
      <c r="E877" s="105">
        <v>631215000</v>
      </c>
      <c r="F877" s="65">
        <v>87.540999999999997</v>
      </c>
      <c r="G877" s="65">
        <v>-163</v>
      </c>
      <c r="H877" s="65">
        <v>1057</v>
      </c>
      <c r="I877" s="65" t="s">
        <v>1521</v>
      </c>
      <c r="J877" s="64">
        <v>634953500</v>
      </c>
      <c r="K877" s="65">
        <v>88.06</v>
      </c>
      <c r="L877" s="97" t="str">
        <f t="shared" si="13"/>
        <v>-163/1057</v>
      </c>
    </row>
    <row r="878" spans="1:12" ht="15.6" customHeight="1">
      <c r="A878" s="62" t="s">
        <v>824</v>
      </c>
      <c r="B878" s="62" t="s">
        <v>562</v>
      </c>
      <c r="C878" s="62" t="s">
        <v>1235</v>
      </c>
      <c r="D878" s="63">
        <v>45107</v>
      </c>
      <c r="E878" s="105">
        <v>789201000</v>
      </c>
      <c r="F878" s="65">
        <v>88.936000000000007</v>
      </c>
      <c r="G878" s="65">
        <v>257</v>
      </c>
      <c r="H878" s="65">
        <v>816</v>
      </c>
      <c r="I878" s="65" t="s">
        <v>3096</v>
      </c>
      <c r="J878" s="64">
        <v>783805600</v>
      </c>
      <c r="K878" s="65">
        <v>88.328000000000003</v>
      </c>
      <c r="L878" s="97" t="str">
        <f t="shared" si="13"/>
        <v>257/816</v>
      </c>
    </row>
    <row r="879" spans="1:12" ht="15.6" customHeight="1">
      <c r="A879" s="62" t="s">
        <v>860</v>
      </c>
      <c r="B879" s="62" t="s">
        <v>605</v>
      </c>
      <c r="C879" s="62" t="s">
        <v>1247</v>
      </c>
      <c r="D879" s="63">
        <v>45110</v>
      </c>
      <c r="E879" s="105">
        <v>706293000</v>
      </c>
      <c r="F879" s="65">
        <v>87.546000000000006</v>
      </c>
      <c r="G879" s="65">
        <v>-319</v>
      </c>
      <c r="H879" s="65">
        <v>951</v>
      </c>
      <c r="I879" s="65" t="s">
        <v>3094</v>
      </c>
      <c r="J879" s="64">
        <v>712535440</v>
      </c>
      <c r="K879" s="65">
        <v>88.32</v>
      </c>
      <c r="L879" s="97" t="str">
        <f t="shared" si="13"/>
        <v>-319/951</v>
      </c>
    </row>
    <row r="880" spans="1:12" ht="15.6" customHeight="1">
      <c r="A880" s="62" t="s">
        <v>790</v>
      </c>
      <c r="B880" s="62" t="s">
        <v>517</v>
      </c>
      <c r="C880" s="62" t="s">
        <v>1224</v>
      </c>
      <c r="D880" s="63">
        <v>45110</v>
      </c>
      <c r="E880" s="105">
        <v>606213000</v>
      </c>
      <c r="F880" s="65">
        <v>87.855999999999995</v>
      </c>
      <c r="G880" s="65">
        <v>-191</v>
      </c>
      <c r="H880" s="65">
        <v>670</v>
      </c>
      <c r="I880" s="65" t="s">
        <v>1562</v>
      </c>
      <c r="J880" s="64">
        <v>609582400</v>
      </c>
      <c r="K880" s="65">
        <v>88.343999999999994</v>
      </c>
      <c r="L880" s="97" t="str">
        <f t="shared" si="13"/>
        <v>-191/670</v>
      </c>
    </row>
    <row r="881" spans="1:12" ht="15.6" customHeight="1">
      <c r="A881" s="62" t="s">
        <v>793</v>
      </c>
      <c r="B881" s="62" t="s">
        <v>522</v>
      </c>
      <c r="C881" s="62" t="s">
        <v>1240</v>
      </c>
      <c r="D881" s="63">
        <v>45110</v>
      </c>
      <c r="E881" s="105">
        <v>1850013000</v>
      </c>
      <c r="F881" s="65">
        <v>87.448999999999998</v>
      </c>
      <c r="G881" s="65">
        <v>102</v>
      </c>
      <c r="H881" s="65">
        <v>741</v>
      </c>
      <c r="I881" s="65" t="s">
        <v>3093</v>
      </c>
      <c r="J881" s="64">
        <v>1845326000</v>
      </c>
      <c r="K881" s="65">
        <v>87.227999999999994</v>
      </c>
      <c r="L881" s="97" t="str">
        <f t="shared" si="13"/>
        <v>102/741</v>
      </c>
    </row>
    <row r="882" spans="1:12" ht="15.6" customHeight="1">
      <c r="A882" s="62" t="s">
        <v>738</v>
      </c>
      <c r="B882" s="62" t="s">
        <v>449</v>
      </c>
      <c r="C882" s="62" t="s">
        <v>1247</v>
      </c>
      <c r="D882" s="63">
        <v>45110</v>
      </c>
      <c r="E882" s="105">
        <v>879975000</v>
      </c>
      <c r="F882" s="65">
        <v>89.122</v>
      </c>
      <c r="G882" s="65">
        <v>352</v>
      </c>
      <c r="H882" s="65">
        <v>911</v>
      </c>
      <c r="I882" s="65" t="s">
        <v>3092</v>
      </c>
      <c r="J882" s="64">
        <v>873216000</v>
      </c>
      <c r="K882" s="65">
        <v>88.438000000000002</v>
      </c>
      <c r="L882" s="97" t="str">
        <f t="shared" si="13"/>
        <v>352/911</v>
      </c>
    </row>
    <row r="883" spans="1:12" ht="15.6" customHeight="1">
      <c r="A883" s="62" t="s">
        <v>862</v>
      </c>
      <c r="B883" s="62" t="s">
        <v>607</v>
      </c>
      <c r="C883" s="62" t="s">
        <v>1224</v>
      </c>
      <c r="D883" s="63">
        <v>45110</v>
      </c>
      <c r="E883" s="105">
        <v>793413000</v>
      </c>
      <c r="F883" s="65">
        <v>88.983000000000004</v>
      </c>
      <c r="G883" s="65">
        <v>293</v>
      </c>
      <c r="H883" s="65">
        <v>838</v>
      </c>
      <c r="I883" s="65" t="s">
        <v>3095</v>
      </c>
      <c r="J883" s="64">
        <v>788147248</v>
      </c>
      <c r="K883" s="65">
        <v>88.391999999999996</v>
      </c>
      <c r="L883" s="97" t="str">
        <f t="shared" si="13"/>
        <v>293/838</v>
      </c>
    </row>
    <row r="884" spans="1:12" ht="15.6" customHeight="1">
      <c r="A884" s="62" t="s">
        <v>831</v>
      </c>
      <c r="B884" s="62" t="s">
        <v>570</v>
      </c>
      <c r="C884" s="62" t="s">
        <v>1298</v>
      </c>
      <c r="D884" s="63">
        <v>45110</v>
      </c>
      <c r="E884" s="105">
        <v>934317000</v>
      </c>
      <c r="F884" s="65">
        <v>88.884</v>
      </c>
      <c r="G884" s="65">
        <v>252</v>
      </c>
      <c r="H884" s="65">
        <v>822</v>
      </c>
      <c r="I884" s="65" t="s">
        <v>1563</v>
      </c>
      <c r="J884" s="64">
        <v>929242340</v>
      </c>
      <c r="K884" s="65">
        <v>88.400999999999996</v>
      </c>
      <c r="L884" s="97" t="str">
        <f t="shared" si="13"/>
        <v>252/822</v>
      </c>
    </row>
    <row r="885" spans="1:12" ht="15.6" customHeight="1">
      <c r="A885" s="62" t="s">
        <v>799</v>
      </c>
      <c r="B885" s="62" t="s">
        <v>530</v>
      </c>
      <c r="C885" s="62" t="s">
        <v>1247</v>
      </c>
      <c r="D885" s="63">
        <v>45111</v>
      </c>
      <c r="E885" s="105">
        <v>536184000</v>
      </c>
      <c r="F885" s="65">
        <v>89.097999999999999</v>
      </c>
      <c r="G885" s="65">
        <v>365</v>
      </c>
      <c r="H885" s="65">
        <v>1057</v>
      </c>
      <c r="I885" s="65" t="s">
        <v>3091</v>
      </c>
      <c r="J885" s="64">
        <v>532479300</v>
      </c>
      <c r="K885" s="65">
        <v>88.481999999999999</v>
      </c>
      <c r="L885" s="97" t="str">
        <f t="shared" si="13"/>
        <v>365/1057</v>
      </c>
    </row>
    <row r="886" spans="1:12" ht="15.6" customHeight="1">
      <c r="A886" s="62" t="s">
        <v>800</v>
      </c>
      <c r="B886" s="62" t="s">
        <v>531</v>
      </c>
      <c r="C886" s="62" t="s">
        <v>1237</v>
      </c>
      <c r="D886" s="63">
        <v>45111</v>
      </c>
      <c r="E886" s="105">
        <v>1013553000</v>
      </c>
      <c r="F886" s="65">
        <v>85.66</v>
      </c>
      <c r="G886" s="65">
        <v>-382</v>
      </c>
      <c r="H886" s="65">
        <v>768</v>
      </c>
      <c r="I886" s="65" t="s">
        <v>1560</v>
      </c>
      <c r="J886" s="64">
        <v>1033640278</v>
      </c>
      <c r="K886" s="65">
        <v>87.358000000000004</v>
      </c>
      <c r="L886" s="97" t="str">
        <f t="shared" si="13"/>
        <v>-382/768</v>
      </c>
    </row>
    <row r="887" spans="1:12" ht="15.6" customHeight="1">
      <c r="A887" s="62" t="s">
        <v>752</v>
      </c>
      <c r="B887" s="62" t="s">
        <v>469</v>
      </c>
      <c r="C887" s="62" t="s">
        <v>1247</v>
      </c>
      <c r="D887" s="63">
        <v>45111</v>
      </c>
      <c r="E887" s="105">
        <v>810990000</v>
      </c>
      <c r="F887" s="65">
        <v>87.983999999999995</v>
      </c>
      <c r="G887" s="65">
        <v>-221</v>
      </c>
      <c r="H887" s="65">
        <v>1036</v>
      </c>
      <c r="I887" s="65" t="s">
        <v>1561</v>
      </c>
      <c r="J887" s="64">
        <v>814884300</v>
      </c>
      <c r="K887" s="65">
        <v>88.406999999999996</v>
      </c>
      <c r="L887" s="97" t="str">
        <f t="shared" si="13"/>
        <v>-221/1036</v>
      </c>
    </row>
    <row r="888" spans="1:12" ht="15.6" customHeight="1">
      <c r="A888" s="62" t="s">
        <v>733</v>
      </c>
      <c r="B888" s="62" t="s">
        <v>443</v>
      </c>
      <c r="C888" s="62" t="s">
        <v>1247</v>
      </c>
      <c r="D888" s="63">
        <v>45111</v>
      </c>
      <c r="E888" s="105">
        <v>514619000</v>
      </c>
      <c r="F888" s="65">
        <v>87.778000000000006</v>
      </c>
      <c r="G888" s="65">
        <v>-337</v>
      </c>
      <c r="H888" s="65">
        <v>1219</v>
      </c>
      <c r="I888" s="65" t="s">
        <v>1392</v>
      </c>
      <c r="J888" s="64">
        <v>517606660</v>
      </c>
      <c r="K888" s="65">
        <v>88.287999999999997</v>
      </c>
      <c r="L888" s="97" t="str">
        <f t="shared" si="13"/>
        <v>-337/1219</v>
      </c>
    </row>
    <row r="889" spans="1:12" ht="15.6" customHeight="1">
      <c r="A889" s="62" t="s">
        <v>754</v>
      </c>
      <c r="B889" s="62" t="s">
        <v>471</v>
      </c>
      <c r="C889" s="62" t="s">
        <v>1237</v>
      </c>
      <c r="D889" s="63">
        <v>45112</v>
      </c>
      <c r="E889" s="105">
        <v>491634000</v>
      </c>
      <c r="F889" s="65">
        <v>88.409000000000006</v>
      </c>
      <c r="G889" s="65">
        <v>-88</v>
      </c>
      <c r="H889" s="65">
        <v>1060</v>
      </c>
      <c r="I889" s="65" t="s">
        <v>3086</v>
      </c>
      <c r="J889" s="64">
        <v>492453050</v>
      </c>
      <c r="K889" s="65">
        <v>88.557000000000002</v>
      </c>
      <c r="L889" s="97" t="str">
        <f t="shared" si="13"/>
        <v>-88/1060</v>
      </c>
    </row>
    <row r="890" spans="1:12" ht="15.6" customHeight="1">
      <c r="A890" s="62" t="s">
        <v>755</v>
      </c>
      <c r="B890" s="62" t="s">
        <v>472</v>
      </c>
      <c r="C890" s="62" t="s">
        <v>1237</v>
      </c>
      <c r="D890" s="63">
        <v>45112</v>
      </c>
      <c r="E890" s="105">
        <v>2204523000</v>
      </c>
      <c r="F890" s="65">
        <v>87.757999999999996</v>
      </c>
      <c r="G890" s="65">
        <v>159</v>
      </c>
      <c r="H890" s="65">
        <v>732</v>
      </c>
      <c r="I890" s="65" t="s">
        <v>1553</v>
      </c>
      <c r="J890" s="64">
        <v>2195033000</v>
      </c>
      <c r="K890" s="65">
        <v>87.38</v>
      </c>
      <c r="L890" s="97" t="str">
        <f t="shared" si="13"/>
        <v>159/732</v>
      </c>
    </row>
    <row r="891" spans="1:12" ht="15.6" customHeight="1">
      <c r="A891" s="62" t="s">
        <v>777</v>
      </c>
      <c r="B891" s="62" t="s">
        <v>500</v>
      </c>
      <c r="C891" s="62" t="s">
        <v>1447</v>
      </c>
      <c r="D891" s="63">
        <v>45112</v>
      </c>
      <c r="E891" s="105">
        <v>1022814000</v>
      </c>
      <c r="F891" s="65">
        <v>87.691999999999993</v>
      </c>
      <c r="G891" s="65">
        <v>-390</v>
      </c>
      <c r="H891" s="65">
        <v>733</v>
      </c>
      <c r="I891" s="65" t="s">
        <v>1559</v>
      </c>
      <c r="J891" s="64">
        <v>1033940900</v>
      </c>
      <c r="K891" s="65">
        <v>88.646000000000001</v>
      </c>
      <c r="L891" s="97" t="str">
        <f t="shared" si="13"/>
        <v>-390/733</v>
      </c>
    </row>
    <row r="892" spans="1:12" ht="15.6" customHeight="1">
      <c r="A892" s="62" t="s">
        <v>771</v>
      </c>
      <c r="B892" s="62" t="s">
        <v>493</v>
      </c>
      <c r="C892" s="62" t="s">
        <v>1237</v>
      </c>
      <c r="D892" s="63">
        <v>45112</v>
      </c>
      <c r="E892" s="105">
        <v>865782000</v>
      </c>
      <c r="F892" s="65">
        <v>88.992999999999995</v>
      </c>
      <c r="G892" s="65">
        <v>288</v>
      </c>
      <c r="H892" s="65">
        <v>799</v>
      </c>
      <c r="I892" s="65" t="s">
        <v>3079</v>
      </c>
      <c r="J892" s="64">
        <v>860077770</v>
      </c>
      <c r="K892" s="65">
        <v>88.406000000000006</v>
      </c>
      <c r="L892" s="97" t="str">
        <f t="shared" si="13"/>
        <v>288/799</v>
      </c>
    </row>
    <row r="893" spans="1:12" ht="15.6" customHeight="1">
      <c r="A893" s="62" t="s">
        <v>757</v>
      </c>
      <c r="B893" s="62" t="s">
        <v>475</v>
      </c>
      <c r="C893" s="62" t="s">
        <v>1291</v>
      </c>
      <c r="D893" s="63">
        <v>45112</v>
      </c>
      <c r="E893" s="105">
        <v>1710225000</v>
      </c>
      <c r="F893" s="65">
        <v>88.977999999999994</v>
      </c>
      <c r="G893" s="65">
        <v>405</v>
      </c>
      <c r="H893" s="65">
        <v>750</v>
      </c>
      <c r="I893" s="65" t="s">
        <v>1229</v>
      </c>
      <c r="J893" s="64">
        <v>1679186000</v>
      </c>
      <c r="K893" s="65">
        <v>87.363</v>
      </c>
      <c r="L893" s="97" t="str">
        <f t="shared" si="13"/>
        <v>405/750</v>
      </c>
    </row>
    <row r="894" spans="1:12" ht="15.6" customHeight="1">
      <c r="A894" s="62" t="s">
        <v>3080</v>
      </c>
      <c r="B894" s="62" t="s">
        <v>3081</v>
      </c>
      <c r="C894" s="62" t="s">
        <v>3082</v>
      </c>
      <c r="D894" s="63">
        <v>45112</v>
      </c>
      <c r="E894" s="105">
        <v>9266626000</v>
      </c>
      <c r="F894" s="65">
        <v>87.039000000000001</v>
      </c>
      <c r="G894" s="65">
        <v>12</v>
      </c>
      <c r="H894" s="65">
        <v>1067</v>
      </c>
      <c r="I894" s="65" t="s">
        <v>3083</v>
      </c>
      <c r="J894" s="64">
        <v>9255862000</v>
      </c>
      <c r="K894" s="65">
        <v>86.936999999999998</v>
      </c>
      <c r="L894" s="97" t="str">
        <f t="shared" si="13"/>
        <v>12/1067</v>
      </c>
    </row>
    <row r="895" spans="1:12" ht="15.6" customHeight="1">
      <c r="A895" s="62" t="s">
        <v>797</v>
      </c>
      <c r="B895" s="62" t="s">
        <v>527</v>
      </c>
      <c r="C895" s="62" t="s">
        <v>3084</v>
      </c>
      <c r="D895" s="63">
        <v>45112</v>
      </c>
      <c r="E895" s="105">
        <v>507582000</v>
      </c>
      <c r="F895" s="65">
        <v>87.938999999999993</v>
      </c>
      <c r="G895" s="65">
        <v>-155</v>
      </c>
      <c r="H895" s="65">
        <v>660</v>
      </c>
      <c r="I895" s="65" t="s">
        <v>3085</v>
      </c>
      <c r="J895" s="64">
        <v>509300640</v>
      </c>
      <c r="K895" s="65">
        <v>88.236999999999995</v>
      </c>
      <c r="L895" s="97" t="str">
        <f t="shared" si="13"/>
        <v>-155/660</v>
      </c>
    </row>
    <row r="896" spans="1:12" ht="15.6" customHeight="1">
      <c r="A896" s="62" t="s">
        <v>865</v>
      </c>
      <c r="B896" s="62" t="s">
        <v>612</v>
      </c>
      <c r="C896" s="62" t="s">
        <v>1247</v>
      </c>
      <c r="D896" s="63">
        <v>45112</v>
      </c>
      <c r="E896" s="105">
        <v>523557000</v>
      </c>
      <c r="F896" s="65">
        <v>88.405000000000001</v>
      </c>
      <c r="G896" s="65">
        <v>63</v>
      </c>
      <c r="H896" s="65">
        <v>1193</v>
      </c>
      <c r="I896" s="65" t="s">
        <v>1377</v>
      </c>
      <c r="J896" s="64">
        <v>523002534</v>
      </c>
      <c r="K896" s="65">
        <v>88.311000000000007</v>
      </c>
      <c r="L896" s="97" t="str">
        <f t="shared" si="13"/>
        <v>63/1193</v>
      </c>
    </row>
    <row r="897" spans="1:12" ht="15.6" customHeight="1">
      <c r="A897" s="62" t="s">
        <v>788</v>
      </c>
      <c r="B897" s="62" t="s">
        <v>514</v>
      </c>
      <c r="C897" s="62" t="s">
        <v>1224</v>
      </c>
      <c r="D897" s="63">
        <v>45112</v>
      </c>
      <c r="E897" s="105">
        <v>830772000</v>
      </c>
      <c r="F897" s="65">
        <v>89.001000000000005</v>
      </c>
      <c r="G897" s="65">
        <v>251</v>
      </c>
      <c r="H897" s="65">
        <v>622</v>
      </c>
      <c r="I897" s="65" t="s">
        <v>1368</v>
      </c>
      <c r="J897" s="64">
        <v>824714400</v>
      </c>
      <c r="K897" s="65">
        <v>88.352000000000004</v>
      </c>
      <c r="L897" s="97" t="str">
        <f t="shared" si="13"/>
        <v>251/622</v>
      </c>
    </row>
    <row r="898" spans="1:12" ht="15.6" customHeight="1">
      <c r="A898" s="62" t="s">
        <v>3088</v>
      </c>
      <c r="B898" s="62" t="s">
        <v>3089</v>
      </c>
      <c r="C898" s="62" t="s">
        <v>1224</v>
      </c>
      <c r="D898" s="63">
        <v>45112</v>
      </c>
      <c r="E898" s="105">
        <v>1144875000</v>
      </c>
      <c r="F898" s="65">
        <v>87.501999999999995</v>
      </c>
      <c r="G898" s="65">
        <v>50</v>
      </c>
      <c r="H898" s="65">
        <v>654</v>
      </c>
      <c r="I898" s="65" t="s">
        <v>3090</v>
      </c>
      <c r="J898" s="64">
        <v>1143483420</v>
      </c>
      <c r="K898" s="65">
        <v>87.396000000000001</v>
      </c>
      <c r="L898" s="97" t="str">
        <f t="shared" ref="L898:L961" si="14">_xlfn.CONCAT(G898,"/",H898)</f>
        <v>50/654</v>
      </c>
    </row>
    <row r="899" spans="1:12" ht="15.6" customHeight="1">
      <c r="A899" s="62" t="s">
        <v>787</v>
      </c>
      <c r="B899" s="62" t="s">
        <v>513</v>
      </c>
      <c r="C899" s="62" t="s">
        <v>1224</v>
      </c>
      <c r="D899" s="63">
        <v>45112</v>
      </c>
      <c r="E899" s="105">
        <v>513864000</v>
      </c>
      <c r="F899" s="65">
        <v>89.510999999999996</v>
      </c>
      <c r="G899" s="65">
        <v>350</v>
      </c>
      <c r="H899" s="65">
        <v>696</v>
      </c>
      <c r="I899" s="65" t="s">
        <v>3087</v>
      </c>
      <c r="J899" s="64">
        <v>506711461</v>
      </c>
      <c r="K899" s="65">
        <v>88.265000000000001</v>
      </c>
      <c r="L899" s="97" t="str">
        <f t="shared" si="14"/>
        <v>350/696</v>
      </c>
    </row>
    <row r="900" spans="1:12" ht="15.6" customHeight="1">
      <c r="A900" s="62" t="s">
        <v>863</v>
      </c>
      <c r="B900" s="62" t="s">
        <v>608</v>
      </c>
      <c r="C900" s="62" t="s">
        <v>1557</v>
      </c>
      <c r="D900" s="63">
        <v>45113</v>
      </c>
      <c r="E900" s="105">
        <v>952236000</v>
      </c>
      <c r="F900" s="65">
        <v>88.224000000000004</v>
      </c>
      <c r="G900" s="65">
        <v>51</v>
      </c>
      <c r="H900" s="65">
        <v>802</v>
      </c>
      <c r="I900" s="65" t="s">
        <v>1414</v>
      </c>
      <c r="J900" s="64">
        <v>951528720</v>
      </c>
      <c r="K900" s="65">
        <v>88.158000000000001</v>
      </c>
      <c r="L900" s="97" t="str">
        <f t="shared" si="14"/>
        <v>51/802</v>
      </c>
    </row>
    <row r="901" spans="1:12" ht="15.6" customHeight="1">
      <c r="A901" s="62" t="s">
        <v>758</v>
      </c>
      <c r="B901" s="62" t="s">
        <v>477</v>
      </c>
      <c r="C901" s="62" t="s">
        <v>1237</v>
      </c>
      <c r="D901" s="63">
        <v>45113</v>
      </c>
      <c r="E901" s="105">
        <v>631872000</v>
      </c>
      <c r="F901" s="65">
        <v>87.64</v>
      </c>
      <c r="G901" s="65">
        <v>-263</v>
      </c>
      <c r="H901" s="65">
        <v>803</v>
      </c>
      <c r="I901" s="65" t="s">
        <v>3078</v>
      </c>
      <c r="J901" s="64">
        <v>637405367</v>
      </c>
      <c r="K901" s="65">
        <v>88.406999999999996</v>
      </c>
      <c r="L901" s="97" t="str">
        <f t="shared" si="14"/>
        <v>-263/803</v>
      </c>
    </row>
    <row r="902" spans="1:12" ht="15.6" customHeight="1">
      <c r="A902" s="62" t="s">
        <v>821</v>
      </c>
      <c r="B902" s="62" t="s">
        <v>559</v>
      </c>
      <c r="C902" s="62" t="s">
        <v>1224</v>
      </c>
      <c r="D902" s="63">
        <v>45113</v>
      </c>
      <c r="E902" s="105">
        <v>675828000</v>
      </c>
      <c r="F902" s="65">
        <v>88.822000000000003</v>
      </c>
      <c r="G902" s="65">
        <v>189</v>
      </c>
      <c r="H902" s="65">
        <v>802</v>
      </c>
      <c r="I902" s="65" t="s">
        <v>1558</v>
      </c>
      <c r="J902" s="64">
        <v>673253000</v>
      </c>
      <c r="K902" s="65">
        <v>88.483999999999995</v>
      </c>
      <c r="L902" s="97" t="str">
        <f t="shared" si="14"/>
        <v>189/802</v>
      </c>
    </row>
    <row r="903" spans="1:12" ht="15.6" customHeight="1">
      <c r="A903" s="62" t="s">
        <v>759</v>
      </c>
      <c r="B903" s="62" t="s">
        <v>478</v>
      </c>
      <c r="C903" s="62" t="s">
        <v>1235</v>
      </c>
      <c r="D903" s="63">
        <v>45114</v>
      </c>
      <c r="E903" s="105">
        <v>854775000</v>
      </c>
      <c r="F903" s="65">
        <v>88.971999999999994</v>
      </c>
      <c r="G903" s="65">
        <v>311</v>
      </c>
      <c r="H903" s="65">
        <v>987</v>
      </c>
      <c r="I903" s="65" t="s">
        <v>3077</v>
      </c>
      <c r="J903" s="64">
        <v>849459400</v>
      </c>
      <c r="K903" s="65">
        <v>88.418999999999997</v>
      </c>
      <c r="L903" s="97" t="str">
        <f t="shared" si="14"/>
        <v>311/987</v>
      </c>
    </row>
    <row r="904" spans="1:12" ht="15.6" customHeight="1">
      <c r="A904" s="62" t="s">
        <v>3073</v>
      </c>
      <c r="B904" s="62" t="s">
        <v>3074</v>
      </c>
      <c r="C904" s="62" t="s">
        <v>3075</v>
      </c>
      <c r="D904" s="63">
        <v>45114</v>
      </c>
      <c r="E904" s="105">
        <v>755132000</v>
      </c>
      <c r="F904" s="65">
        <v>88.094999999999999</v>
      </c>
      <c r="G904" s="65">
        <v>-791</v>
      </c>
      <c r="H904" s="65">
        <v>1863</v>
      </c>
      <c r="I904" s="65" t="s">
        <v>3076</v>
      </c>
      <c r="J904" s="64">
        <v>774296525</v>
      </c>
      <c r="K904" s="65">
        <v>90.331000000000003</v>
      </c>
      <c r="L904" s="97" t="str">
        <f t="shared" si="14"/>
        <v>-791/1863</v>
      </c>
    </row>
    <row r="905" spans="1:12" ht="15.6" customHeight="1">
      <c r="A905" s="62" t="s">
        <v>760</v>
      </c>
      <c r="B905" s="62" t="s">
        <v>480</v>
      </c>
      <c r="C905" s="62" t="s">
        <v>1228</v>
      </c>
      <c r="D905" s="63">
        <v>45114</v>
      </c>
      <c r="E905" s="105">
        <v>571923000</v>
      </c>
      <c r="F905" s="65">
        <v>88.289000000000001</v>
      </c>
      <c r="G905" s="65">
        <v>104</v>
      </c>
      <c r="H905" s="65">
        <v>673</v>
      </c>
      <c r="I905" s="65" t="s">
        <v>3072</v>
      </c>
      <c r="J905" s="64">
        <v>570515460</v>
      </c>
      <c r="K905" s="65">
        <v>88.072000000000003</v>
      </c>
      <c r="L905" s="97" t="str">
        <f t="shared" si="14"/>
        <v>104/673</v>
      </c>
    </row>
    <row r="906" spans="1:12" ht="15.6" customHeight="1">
      <c r="A906" s="62" t="s">
        <v>770</v>
      </c>
      <c r="B906" s="62" t="s">
        <v>492</v>
      </c>
      <c r="C906" s="62" t="s">
        <v>1231</v>
      </c>
      <c r="D906" s="63">
        <v>45117</v>
      </c>
      <c r="E906" s="105">
        <v>782721000</v>
      </c>
      <c r="F906" s="65">
        <v>88.727999999999994</v>
      </c>
      <c r="G906" s="65">
        <v>225</v>
      </c>
      <c r="H906" s="65">
        <v>953</v>
      </c>
      <c r="I906" s="65" t="s">
        <v>3071</v>
      </c>
      <c r="J906" s="64">
        <v>779491520</v>
      </c>
      <c r="K906" s="65">
        <v>88.361999999999995</v>
      </c>
      <c r="L906" s="97" t="str">
        <f t="shared" si="14"/>
        <v>225/953</v>
      </c>
    </row>
    <row r="907" spans="1:12" ht="15.6" customHeight="1">
      <c r="A907" s="62" t="s">
        <v>753</v>
      </c>
      <c r="B907" s="62" t="s">
        <v>470</v>
      </c>
      <c r="C907" s="62" t="s">
        <v>1480</v>
      </c>
      <c r="D907" s="63">
        <v>45117</v>
      </c>
      <c r="E907" s="105">
        <v>1248642000</v>
      </c>
      <c r="F907" s="65">
        <v>87.926000000000002</v>
      </c>
      <c r="G907" s="65">
        <v>145</v>
      </c>
      <c r="H907" s="65">
        <v>774</v>
      </c>
      <c r="I907" s="65" t="s">
        <v>1556</v>
      </c>
      <c r="J907" s="64">
        <v>1243468000</v>
      </c>
      <c r="K907" s="65">
        <v>87.561999999999998</v>
      </c>
      <c r="L907" s="97" t="str">
        <f t="shared" si="14"/>
        <v>145/774</v>
      </c>
    </row>
    <row r="908" spans="1:12" ht="15.6" customHeight="1">
      <c r="A908" s="62" t="s">
        <v>801</v>
      </c>
      <c r="B908" s="62" t="s">
        <v>532</v>
      </c>
      <c r="C908" s="62" t="s">
        <v>1555</v>
      </c>
      <c r="D908" s="63">
        <v>45118</v>
      </c>
      <c r="E908" s="105">
        <v>794997000</v>
      </c>
      <c r="F908" s="65">
        <v>87.79</v>
      </c>
      <c r="G908" s="65">
        <v>-239</v>
      </c>
      <c r="H908" s="65">
        <v>1164</v>
      </c>
      <c r="I908" s="65" t="s">
        <v>1371</v>
      </c>
      <c r="J908" s="64">
        <v>797293280</v>
      </c>
      <c r="K908" s="65">
        <v>88.043999999999997</v>
      </c>
      <c r="L908" s="97" t="str">
        <f t="shared" si="14"/>
        <v>-239/1164</v>
      </c>
    </row>
    <row r="909" spans="1:12" ht="15.6" customHeight="1">
      <c r="A909" s="62" t="s">
        <v>814</v>
      </c>
      <c r="B909" s="62" t="s">
        <v>551</v>
      </c>
      <c r="C909" s="62" t="s">
        <v>1581</v>
      </c>
      <c r="D909" s="63">
        <v>45118</v>
      </c>
      <c r="E909" s="105">
        <v>874098000</v>
      </c>
      <c r="F909" s="65">
        <v>87.757999999999996</v>
      </c>
      <c r="G909" s="65">
        <v>-329</v>
      </c>
      <c r="H909" s="65">
        <v>1007</v>
      </c>
      <c r="I909" s="65" t="s">
        <v>3070</v>
      </c>
      <c r="J909" s="64">
        <v>880657100</v>
      </c>
      <c r="K909" s="65">
        <v>88.415999999999997</v>
      </c>
      <c r="L909" s="97" t="str">
        <f t="shared" si="14"/>
        <v>-329/1007</v>
      </c>
    </row>
    <row r="910" spans="1:12" ht="15.6" customHeight="1">
      <c r="A910" s="62" t="s">
        <v>813</v>
      </c>
      <c r="B910" s="62" t="s">
        <v>549</v>
      </c>
      <c r="C910" s="62" t="s">
        <v>1233</v>
      </c>
      <c r="D910" s="63">
        <v>45118</v>
      </c>
      <c r="E910" s="105">
        <v>609228000</v>
      </c>
      <c r="F910" s="65">
        <v>89.462999999999994</v>
      </c>
      <c r="G910" s="65">
        <v>514</v>
      </c>
      <c r="H910" s="65">
        <v>1015</v>
      </c>
      <c r="I910" s="65" t="s">
        <v>3069</v>
      </c>
      <c r="J910" s="64">
        <v>602119000</v>
      </c>
      <c r="K910" s="65">
        <v>88.418999999999997</v>
      </c>
      <c r="L910" s="97" t="str">
        <f t="shared" si="14"/>
        <v>514/1015</v>
      </c>
    </row>
    <row r="911" spans="1:12" ht="15.6" customHeight="1">
      <c r="A911" s="62" t="s">
        <v>839</v>
      </c>
      <c r="B911" s="62" t="s">
        <v>582</v>
      </c>
      <c r="C911" s="62" t="s">
        <v>1291</v>
      </c>
      <c r="D911" s="63">
        <v>45119</v>
      </c>
      <c r="E911" s="105">
        <v>636985000</v>
      </c>
      <c r="F911" s="65">
        <v>87.747</v>
      </c>
      <c r="G911" s="65">
        <v>-257</v>
      </c>
      <c r="H911" s="65">
        <v>795</v>
      </c>
      <c r="I911" s="65" t="s">
        <v>1553</v>
      </c>
      <c r="J911" s="64">
        <v>641488490</v>
      </c>
      <c r="K911" s="65">
        <v>88.367999999999995</v>
      </c>
      <c r="L911" s="97" t="str">
        <f t="shared" si="14"/>
        <v>-257/795</v>
      </c>
    </row>
    <row r="912" spans="1:12" ht="15.6" customHeight="1">
      <c r="A912" s="62" t="s">
        <v>798</v>
      </c>
      <c r="B912" s="62" t="s">
        <v>529</v>
      </c>
      <c r="C912" s="62" t="s">
        <v>1240</v>
      </c>
      <c r="D912" s="63">
        <v>45119</v>
      </c>
      <c r="E912" s="105">
        <v>727668000</v>
      </c>
      <c r="F912" s="65">
        <v>88.477000000000004</v>
      </c>
      <c r="G912" s="65">
        <v>74</v>
      </c>
      <c r="H912" s="65">
        <v>1148</v>
      </c>
      <c r="I912" s="65" t="s">
        <v>3067</v>
      </c>
      <c r="J912" s="64">
        <v>726731630</v>
      </c>
      <c r="K912" s="65">
        <v>88.364000000000004</v>
      </c>
      <c r="L912" s="97" t="str">
        <f t="shared" si="14"/>
        <v>74/1148</v>
      </c>
    </row>
    <row r="913" spans="1:12" ht="15.6" customHeight="1">
      <c r="A913" s="62" t="s">
        <v>785</v>
      </c>
      <c r="B913" s="62" t="s">
        <v>511</v>
      </c>
      <c r="C913" s="62" t="s">
        <v>1237</v>
      </c>
      <c r="D913" s="63">
        <v>45119</v>
      </c>
      <c r="E913" s="105">
        <v>756864000</v>
      </c>
      <c r="F913" s="65">
        <v>83.731999999999999</v>
      </c>
      <c r="G913" s="65">
        <v>-611</v>
      </c>
      <c r="H913" s="65">
        <v>808</v>
      </c>
      <c r="I913" s="65" t="s">
        <v>1554</v>
      </c>
      <c r="J913" s="64">
        <v>797685000</v>
      </c>
      <c r="K913" s="65">
        <v>88.248000000000005</v>
      </c>
      <c r="L913" s="97" t="str">
        <f t="shared" si="14"/>
        <v>-611/808</v>
      </c>
    </row>
    <row r="914" spans="1:12" ht="15.6" customHeight="1">
      <c r="A914" s="62" t="s">
        <v>780</v>
      </c>
      <c r="B914" s="62" t="s">
        <v>504</v>
      </c>
      <c r="C914" s="62" t="s">
        <v>1228</v>
      </c>
      <c r="D914" s="63">
        <v>45119</v>
      </c>
      <c r="E914" s="105">
        <v>600993000</v>
      </c>
      <c r="F914" s="65">
        <v>88.316999999999993</v>
      </c>
      <c r="G914" s="65">
        <v>-19</v>
      </c>
      <c r="H914" s="65">
        <v>351</v>
      </c>
      <c r="I914" s="65" t="s">
        <v>3066</v>
      </c>
      <c r="J914" s="64">
        <v>601661952</v>
      </c>
      <c r="K914" s="65">
        <v>88.415000000000006</v>
      </c>
      <c r="L914" s="97" t="str">
        <f t="shared" si="14"/>
        <v>-19/351</v>
      </c>
    </row>
    <row r="915" spans="1:12" ht="15.6" customHeight="1">
      <c r="A915" s="62" t="s">
        <v>762</v>
      </c>
      <c r="B915" s="62" t="s">
        <v>484</v>
      </c>
      <c r="C915" s="62" t="s">
        <v>1228</v>
      </c>
      <c r="D915" s="63">
        <v>45119</v>
      </c>
      <c r="E915" s="105">
        <v>698643000</v>
      </c>
      <c r="F915" s="65">
        <v>89.924999999999997</v>
      </c>
      <c r="G915" s="65">
        <v>683</v>
      </c>
      <c r="H915" s="65">
        <v>1158</v>
      </c>
      <c r="I915" s="65" t="s">
        <v>3068</v>
      </c>
      <c r="J915" s="64">
        <v>687211990</v>
      </c>
      <c r="K915" s="65">
        <v>88.453000000000003</v>
      </c>
      <c r="L915" s="97" t="str">
        <f t="shared" si="14"/>
        <v>683/1158</v>
      </c>
    </row>
    <row r="916" spans="1:12" ht="15.6" customHeight="1">
      <c r="A916" s="62" t="s">
        <v>838</v>
      </c>
      <c r="B916" s="62" t="s">
        <v>581</v>
      </c>
      <c r="C916" s="62" t="s">
        <v>1298</v>
      </c>
      <c r="D916" s="63">
        <v>45119</v>
      </c>
      <c r="E916" s="105">
        <v>743265000</v>
      </c>
      <c r="F916" s="65">
        <v>87.445999999999998</v>
      </c>
      <c r="G916" s="65">
        <v>-300</v>
      </c>
      <c r="H916" s="65">
        <v>805</v>
      </c>
      <c r="I916" s="65" t="s">
        <v>1552</v>
      </c>
      <c r="J916" s="64">
        <v>751329700</v>
      </c>
      <c r="K916" s="65">
        <v>88.394999999999996</v>
      </c>
      <c r="L916" s="97" t="str">
        <f t="shared" si="14"/>
        <v>-300/805</v>
      </c>
    </row>
    <row r="917" spans="1:12" ht="15.6" customHeight="1">
      <c r="A917" s="62" t="s">
        <v>792</v>
      </c>
      <c r="B917" s="62" t="s">
        <v>520</v>
      </c>
      <c r="C917" s="62" t="s">
        <v>1529</v>
      </c>
      <c r="D917" s="63">
        <v>45119</v>
      </c>
      <c r="E917" s="105">
        <v>986868000</v>
      </c>
      <c r="F917" s="65">
        <v>86.188999999999993</v>
      </c>
      <c r="G917" s="65">
        <v>-377</v>
      </c>
      <c r="H917" s="65">
        <v>786</v>
      </c>
      <c r="I917" s="65" t="s">
        <v>3064</v>
      </c>
      <c r="J917" s="64">
        <v>997792000</v>
      </c>
      <c r="K917" s="65">
        <v>87.143000000000001</v>
      </c>
      <c r="L917" s="97" t="str">
        <f t="shared" si="14"/>
        <v>-377/786</v>
      </c>
    </row>
    <row r="918" spans="1:12" ht="15.6" customHeight="1">
      <c r="A918" s="62" t="s">
        <v>783</v>
      </c>
      <c r="B918" s="62" t="s">
        <v>508</v>
      </c>
      <c r="C918" s="62" t="s">
        <v>3062</v>
      </c>
      <c r="D918" s="63">
        <v>45119</v>
      </c>
      <c r="E918" s="105">
        <v>730134000</v>
      </c>
      <c r="F918" s="65">
        <v>87.722999999999999</v>
      </c>
      <c r="G918" s="65">
        <v>-276</v>
      </c>
      <c r="H918" s="65">
        <v>755</v>
      </c>
      <c r="I918" s="65" t="s">
        <v>3063</v>
      </c>
      <c r="J918" s="64">
        <v>734447610</v>
      </c>
      <c r="K918" s="65">
        <v>88.241</v>
      </c>
      <c r="L918" s="97" t="str">
        <f t="shared" si="14"/>
        <v>-276/755</v>
      </c>
    </row>
    <row r="919" spans="1:12" ht="15.6" customHeight="1">
      <c r="A919" s="62" t="s">
        <v>781</v>
      </c>
      <c r="B919" s="62" t="s">
        <v>505</v>
      </c>
      <c r="C919" s="62" t="s">
        <v>1228</v>
      </c>
      <c r="D919" s="63">
        <v>45119</v>
      </c>
      <c r="E919" s="105">
        <v>502092000</v>
      </c>
      <c r="F919" s="65">
        <v>89.323999999999998</v>
      </c>
      <c r="G919" s="65">
        <v>629</v>
      </c>
      <c r="H919" s="65">
        <v>1223</v>
      </c>
      <c r="I919" s="65" t="s">
        <v>3065</v>
      </c>
      <c r="J919" s="64">
        <v>495121000</v>
      </c>
      <c r="K919" s="65">
        <v>88.084000000000003</v>
      </c>
      <c r="L919" s="97" t="str">
        <f t="shared" si="14"/>
        <v>629/1223</v>
      </c>
    </row>
    <row r="920" spans="1:12" ht="15.6" customHeight="1">
      <c r="A920" s="62" t="s">
        <v>772</v>
      </c>
      <c r="B920" s="62" t="s">
        <v>494</v>
      </c>
      <c r="C920" s="62" t="s">
        <v>1240</v>
      </c>
      <c r="D920" s="63">
        <v>45120</v>
      </c>
      <c r="E920" s="105">
        <v>1138770000</v>
      </c>
      <c r="F920" s="65">
        <v>86.028000000000006</v>
      </c>
      <c r="G920" s="65">
        <v>-401</v>
      </c>
      <c r="H920" s="65">
        <v>996</v>
      </c>
      <c r="I920" s="65" t="s">
        <v>1429</v>
      </c>
      <c r="J920" s="64">
        <v>1157718000</v>
      </c>
      <c r="K920" s="65">
        <v>87.46</v>
      </c>
      <c r="L920" s="97" t="str">
        <f t="shared" si="14"/>
        <v>-401/996</v>
      </c>
    </row>
    <row r="921" spans="1:12" ht="15.6" customHeight="1">
      <c r="A921" s="62" t="s">
        <v>853</v>
      </c>
      <c r="B921" s="62" t="s">
        <v>598</v>
      </c>
      <c r="C921" s="62" t="s">
        <v>1237</v>
      </c>
      <c r="D921" s="63">
        <v>45120</v>
      </c>
      <c r="E921" s="105">
        <v>1052150000</v>
      </c>
      <c r="F921" s="65">
        <v>88.448999999999998</v>
      </c>
      <c r="G921" s="65">
        <v>371</v>
      </c>
      <c r="H921" s="65">
        <v>782</v>
      </c>
      <c r="I921" s="65" t="s">
        <v>1551</v>
      </c>
      <c r="J921" s="64">
        <v>1040780000</v>
      </c>
      <c r="K921" s="65">
        <v>87.492999999999995</v>
      </c>
      <c r="L921" s="97" t="str">
        <f t="shared" si="14"/>
        <v>371/782</v>
      </c>
    </row>
    <row r="922" spans="1:12" ht="15.6" customHeight="1">
      <c r="A922" s="62" t="s">
        <v>806</v>
      </c>
      <c r="B922" s="62" t="s">
        <v>539</v>
      </c>
      <c r="C922" s="62" t="s">
        <v>1237</v>
      </c>
      <c r="D922" s="63">
        <v>45120</v>
      </c>
      <c r="E922" s="105">
        <v>1084130000</v>
      </c>
      <c r="F922" s="65">
        <v>87.921000000000006</v>
      </c>
      <c r="G922" s="65">
        <v>211</v>
      </c>
      <c r="H922" s="65">
        <v>786</v>
      </c>
      <c r="I922" s="65" t="s">
        <v>3061</v>
      </c>
      <c r="J922" s="64">
        <v>1078989460</v>
      </c>
      <c r="K922" s="65">
        <v>87.504000000000005</v>
      </c>
      <c r="L922" s="97" t="str">
        <f t="shared" si="14"/>
        <v>211/786</v>
      </c>
    </row>
    <row r="923" spans="1:12" ht="15.6" customHeight="1">
      <c r="A923" s="62" t="s">
        <v>815</v>
      </c>
      <c r="B923" s="62" t="s">
        <v>552</v>
      </c>
      <c r="C923" s="62" t="s">
        <v>1233</v>
      </c>
      <c r="D923" s="63">
        <v>45120</v>
      </c>
      <c r="E923" s="105">
        <v>501723000</v>
      </c>
      <c r="F923" s="65">
        <v>88.58</v>
      </c>
      <c r="G923" s="65">
        <v>100</v>
      </c>
      <c r="H923" s="65">
        <v>1022</v>
      </c>
      <c r="I923" s="65" t="s">
        <v>3060</v>
      </c>
      <c r="J923" s="64">
        <v>500818300</v>
      </c>
      <c r="K923" s="65">
        <v>88.42</v>
      </c>
      <c r="L923" s="97" t="str">
        <f t="shared" si="14"/>
        <v>100/1022</v>
      </c>
    </row>
    <row r="924" spans="1:12" ht="15.6" customHeight="1">
      <c r="A924" s="62" t="s">
        <v>739</v>
      </c>
      <c r="B924" s="62" t="s">
        <v>450</v>
      </c>
      <c r="C924" s="62" t="s">
        <v>1298</v>
      </c>
      <c r="D924" s="63">
        <v>45121</v>
      </c>
      <c r="E924" s="105">
        <v>737856000</v>
      </c>
      <c r="F924" s="65">
        <v>89.305999999999997</v>
      </c>
      <c r="G924" s="65">
        <v>368</v>
      </c>
      <c r="H924" s="65">
        <v>817</v>
      </c>
      <c r="I924" s="65" t="s">
        <v>1332</v>
      </c>
      <c r="J924" s="64">
        <v>730944000</v>
      </c>
      <c r="K924" s="65">
        <v>88.468999999999994</v>
      </c>
      <c r="L924" s="97" t="str">
        <f t="shared" si="14"/>
        <v>368/817</v>
      </c>
    </row>
    <row r="925" spans="1:12" ht="15.6" customHeight="1">
      <c r="A925" s="62" t="s">
        <v>734</v>
      </c>
      <c r="B925" s="62" t="s">
        <v>444</v>
      </c>
      <c r="C925" s="62" t="s">
        <v>1231</v>
      </c>
      <c r="D925" s="63">
        <v>45121</v>
      </c>
      <c r="E925" s="105">
        <v>595206000</v>
      </c>
      <c r="F925" s="65">
        <v>87.998999999999995</v>
      </c>
      <c r="G925" s="65">
        <v>-171</v>
      </c>
      <c r="H925" s="65">
        <v>913</v>
      </c>
      <c r="I925" s="65" t="s">
        <v>3059</v>
      </c>
      <c r="J925" s="64">
        <v>597552970</v>
      </c>
      <c r="K925" s="65">
        <v>88.346000000000004</v>
      </c>
      <c r="L925" s="97" t="str">
        <f t="shared" si="14"/>
        <v>-171/913</v>
      </c>
    </row>
    <row r="926" spans="1:12" ht="15.6" customHeight="1">
      <c r="A926" s="62" t="s">
        <v>763</v>
      </c>
      <c r="B926" s="62" t="s">
        <v>485</v>
      </c>
      <c r="C926" s="62" t="s">
        <v>1240</v>
      </c>
      <c r="D926" s="63">
        <v>45124</v>
      </c>
      <c r="E926" s="105">
        <v>1467810000</v>
      </c>
      <c r="F926" s="65">
        <v>88.355999999999995</v>
      </c>
      <c r="G926" s="65">
        <v>444</v>
      </c>
      <c r="H926" s="65">
        <v>770</v>
      </c>
      <c r="I926" s="65" t="s">
        <v>1550</v>
      </c>
      <c r="J926" s="64">
        <v>1449525883</v>
      </c>
      <c r="K926" s="65">
        <v>87.254999999999995</v>
      </c>
      <c r="L926" s="97" t="str">
        <f t="shared" si="14"/>
        <v>444/770</v>
      </c>
    </row>
    <row r="927" spans="1:12" ht="15.6" customHeight="1">
      <c r="A927" s="62" t="s">
        <v>844</v>
      </c>
      <c r="B927" s="62" t="s">
        <v>588</v>
      </c>
      <c r="C927" s="62" t="s">
        <v>1298</v>
      </c>
      <c r="D927" s="63">
        <v>45124</v>
      </c>
      <c r="E927" s="105">
        <v>628146000</v>
      </c>
      <c r="F927" s="65">
        <v>87.959000000000003</v>
      </c>
      <c r="G927" s="65">
        <v>-186</v>
      </c>
      <c r="H927" s="65">
        <v>796</v>
      </c>
      <c r="I927" s="65" t="s">
        <v>1341</v>
      </c>
      <c r="J927" s="64">
        <v>631429400</v>
      </c>
      <c r="K927" s="65">
        <v>88.418000000000006</v>
      </c>
      <c r="L927" s="97" t="str">
        <f t="shared" si="14"/>
        <v>-186/796</v>
      </c>
    </row>
    <row r="928" spans="1:12" ht="15.6" customHeight="1">
      <c r="A928" s="62" t="s">
        <v>764</v>
      </c>
      <c r="B928" s="62" t="s">
        <v>486</v>
      </c>
      <c r="C928" s="62" t="s">
        <v>1240</v>
      </c>
      <c r="D928" s="63">
        <v>45124</v>
      </c>
      <c r="E928" s="105">
        <v>898785000</v>
      </c>
      <c r="F928" s="65">
        <v>87.894000000000005</v>
      </c>
      <c r="G928" s="65">
        <v>-101</v>
      </c>
      <c r="H928" s="65">
        <v>797</v>
      </c>
      <c r="I928" s="65" t="s">
        <v>3058</v>
      </c>
      <c r="J928" s="64">
        <v>902809000</v>
      </c>
      <c r="K928" s="65">
        <v>88.287999999999997</v>
      </c>
      <c r="L928" s="97" t="str">
        <f t="shared" si="14"/>
        <v>-101/797</v>
      </c>
    </row>
    <row r="929" spans="1:12" ht="15.6" customHeight="1">
      <c r="A929" s="62" t="s">
        <v>730</v>
      </c>
      <c r="B929" s="62" t="s">
        <v>438</v>
      </c>
      <c r="C929" s="62" t="s">
        <v>1237</v>
      </c>
      <c r="D929" s="63">
        <v>45125</v>
      </c>
      <c r="E929" s="105">
        <v>2039085000</v>
      </c>
      <c r="F929" s="65">
        <v>87.489000000000004</v>
      </c>
      <c r="G929" s="65">
        <v>62</v>
      </c>
      <c r="H929" s="65">
        <v>738</v>
      </c>
      <c r="I929" s="65" t="s">
        <v>1548</v>
      </c>
      <c r="J929" s="64">
        <v>2035552800</v>
      </c>
      <c r="K929" s="65">
        <v>87.337999999999994</v>
      </c>
      <c r="L929" s="97" t="str">
        <f t="shared" si="14"/>
        <v>62/738</v>
      </c>
    </row>
    <row r="930" spans="1:12" ht="15.6" customHeight="1">
      <c r="A930" s="62" t="s">
        <v>851</v>
      </c>
      <c r="B930" s="62" t="s">
        <v>596</v>
      </c>
      <c r="C930" s="62" t="s">
        <v>1298</v>
      </c>
      <c r="D930" s="63">
        <v>45125</v>
      </c>
      <c r="E930" s="105">
        <v>510876000</v>
      </c>
      <c r="F930" s="65">
        <v>88.454999999999998</v>
      </c>
      <c r="G930" s="65">
        <v>13</v>
      </c>
      <c r="H930" s="65">
        <v>1023</v>
      </c>
      <c r="I930" s="65" t="s">
        <v>3056</v>
      </c>
      <c r="J930" s="64">
        <v>510783000</v>
      </c>
      <c r="K930" s="65">
        <v>88.438999999999993</v>
      </c>
      <c r="L930" s="97" t="str">
        <f t="shared" si="14"/>
        <v>13/1023</v>
      </c>
    </row>
    <row r="931" spans="1:12" ht="15.6" customHeight="1">
      <c r="A931" s="62" t="s">
        <v>774</v>
      </c>
      <c r="B931" s="62" t="s">
        <v>497</v>
      </c>
      <c r="C931" s="62" t="s">
        <v>1237</v>
      </c>
      <c r="D931" s="63">
        <v>45125</v>
      </c>
      <c r="E931" s="105">
        <v>773172000</v>
      </c>
      <c r="F931" s="65">
        <v>89.176000000000002</v>
      </c>
      <c r="G931" s="65">
        <v>452</v>
      </c>
      <c r="H931" s="65">
        <v>994</v>
      </c>
      <c r="I931" s="65" t="s">
        <v>3057</v>
      </c>
      <c r="J931" s="64">
        <v>766281660</v>
      </c>
      <c r="K931" s="65">
        <v>88.381</v>
      </c>
      <c r="L931" s="97" t="str">
        <f t="shared" si="14"/>
        <v>452/994</v>
      </c>
    </row>
    <row r="932" spans="1:12" ht="15.6" customHeight="1">
      <c r="A932" s="62" t="s">
        <v>849</v>
      </c>
      <c r="B932" s="62" t="s">
        <v>594</v>
      </c>
      <c r="C932" s="62" t="s">
        <v>1237</v>
      </c>
      <c r="D932" s="63">
        <v>45125</v>
      </c>
      <c r="E932" s="105">
        <v>902538000</v>
      </c>
      <c r="F932" s="65">
        <v>87.744</v>
      </c>
      <c r="G932" s="65">
        <v>-321</v>
      </c>
      <c r="H932" s="65">
        <v>808</v>
      </c>
      <c r="I932" s="65" t="s">
        <v>1470</v>
      </c>
      <c r="J932" s="64">
        <v>909513670</v>
      </c>
      <c r="K932" s="65">
        <v>88.423000000000002</v>
      </c>
      <c r="L932" s="97" t="str">
        <f t="shared" si="14"/>
        <v>-321/808</v>
      </c>
    </row>
    <row r="933" spans="1:12" ht="15.6" customHeight="1">
      <c r="A933" s="62" t="s">
        <v>731</v>
      </c>
      <c r="B933" s="62" t="s">
        <v>439</v>
      </c>
      <c r="C933" s="62" t="s">
        <v>1298</v>
      </c>
      <c r="D933" s="63">
        <v>45125</v>
      </c>
      <c r="E933" s="105">
        <v>2028456000</v>
      </c>
      <c r="F933" s="65">
        <v>87.221999999999994</v>
      </c>
      <c r="G933" s="65">
        <v>22</v>
      </c>
      <c r="H933" s="65">
        <v>749</v>
      </c>
      <c r="I933" s="65" t="s">
        <v>1549</v>
      </c>
      <c r="J933" s="64">
        <v>2027213750</v>
      </c>
      <c r="K933" s="65">
        <v>87.168999999999997</v>
      </c>
      <c r="L933" s="97" t="str">
        <f t="shared" si="14"/>
        <v>22/749</v>
      </c>
    </row>
    <row r="934" spans="1:12" ht="15.6" customHeight="1">
      <c r="A934" s="62" t="s">
        <v>775</v>
      </c>
      <c r="B934" s="62" t="s">
        <v>498</v>
      </c>
      <c r="C934" s="62" t="s">
        <v>1298</v>
      </c>
      <c r="D934" s="63">
        <v>45125</v>
      </c>
      <c r="E934" s="105">
        <v>737343000</v>
      </c>
      <c r="F934" s="65">
        <v>88.710999999999999</v>
      </c>
      <c r="G934" s="65">
        <v>136</v>
      </c>
      <c r="H934" s="65">
        <v>792</v>
      </c>
      <c r="I934" s="65" t="s">
        <v>1299</v>
      </c>
      <c r="J934" s="64">
        <v>734414000</v>
      </c>
      <c r="K934" s="65">
        <v>88.358999999999995</v>
      </c>
      <c r="L934" s="97" t="str">
        <f t="shared" si="14"/>
        <v>136/792</v>
      </c>
    </row>
    <row r="935" spans="1:12" ht="15.6" customHeight="1">
      <c r="A935" s="62" t="s">
        <v>804</v>
      </c>
      <c r="B935" s="62" t="s">
        <v>537</v>
      </c>
      <c r="C935" s="62" t="s">
        <v>1641</v>
      </c>
      <c r="D935" s="63">
        <v>45126</v>
      </c>
      <c r="E935" s="105">
        <v>895785000</v>
      </c>
      <c r="F935" s="65">
        <v>87.004999999999995</v>
      </c>
      <c r="G935" s="65">
        <v>-218</v>
      </c>
      <c r="H935" s="65">
        <v>288</v>
      </c>
      <c r="I935" s="65" t="s">
        <v>3055</v>
      </c>
      <c r="J935" s="64">
        <v>910517280</v>
      </c>
      <c r="K935" s="65">
        <v>88.436000000000007</v>
      </c>
      <c r="L935" s="97" t="str">
        <f t="shared" si="14"/>
        <v>-218/288</v>
      </c>
    </row>
    <row r="936" spans="1:12" ht="15.6" customHeight="1">
      <c r="A936" s="62" t="s">
        <v>850</v>
      </c>
      <c r="B936" s="62" t="s">
        <v>595</v>
      </c>
      <c r="C936" s="62" t="s">
        <v>1224</v>
      </c>
      <c r="D936" s="63">
        <v>45126</v>
      </c>
      <c r="E936" s="105">
        <v>1893051000</v>
      </c>
      <c r="F936" s="65">
        <v>87.501000000000005</v>
      </c>
      <c r="G936" s="65">
        <v>32</v>
      </c>
      <c r="H936" s="65">
        <v>756</v>
      </c>
      <c r="I936" s="65" t="s">
        <v>1547</v>
      </c>
      <c r="J936" s="64">
        <v>1891681000</v>
      </c>
      <c r="K936" s="65">
        <v>87.436999999999998</v>
      </c>
      <c r="L936" s="97" t="str">
        <f t="shared" si="14"/>
        <v>32/756</v>
      </c>
    </row>
    <row r="937" spans="1:12" ht="15.6" customHeight="1">
      <c r="A937" s="62" t="s">
        <v>741</v>
      </c>
      <c r="B937" s="62" t="s">
        <v>453</v>
      </c>
      <c r="C937" s="62" t="s">
        <v>1322</v>
      </c>
      <c r="D937" s="63">
        <v>45127</v>
      </c>
      <c r="E937" s="105">
        <v>692361000</v>
      </c>
      <c r="F937" s="65">
        <v>89.137</v>
      </c>
      <c r="G937" s="65">
        <v>482</v>
      </c>
      <c r="H937" s="65">
        <v>727</v>
      </c>
      <c r="I937" s="65" t="s">
        <v>3051</v>
      </c>
      <c r="J937" s="64">
        <v>685702143</v>
      </c>
      <c r="K937" s="65">
        <v>88.28</v>
      </c>
      <c r="L937" s="97" t="str">
        <f t="shared" si="14"/>
        <v>482/727</v>
      </c>
    </row>
    <row r="938" spans="1:12" ht="15.6" customHeight="1">
      <c r="A938" s="62" t="s">
        <v>756</v>
      </c>
      <c r="B938" s="62" t="s">
        <v>473</v>
      </c>
      <c r="C938" s="62" t="s">
        <v>2431</v>
      </c>
      <c r="D938" s="63">
        <v>45127</v>
      </c>
      <c r="E938" s="105">
        <v>1588950000</v>
      </c>
      <c r="F938" s="65">
        <v>87.570999999999998</v>
      </c>
      <c r="G938" s="65">
        <v>156</v>
      </c>
      <c r="H938" s="65">
        <v>777</v>
      </c>
      <c r="I938" s="65" t="s">
        <v>3054</v>
      </c>
      <c r="J938" s="64">
        <v>1582545650</v>
      </c>
      <c r="K938" s="65">
        <v>87.218000000000004</v>
      </c>
      <c r="L938" s="97" t="str">
        <f t="shared" si="14"/>
        <v>156/777</v>
      </c>
    </row>
    <row r="939" spans="1:12" ht="15.6" customHeight="1">
      <c r="A939" s="62" t="s">
        <v>735</v>
      </c>
      <c r="B939" s="62" t="s">
        <v>445</v>
      </c>
      <c r="C939" s="62" t="s">
        <v>1633</v>
      </c>
      <c r="D939" s="63">
        <v>45127</v>
      </c>
      <c r="E939" s="105">
        <v>568242000</v>
      </c>
      <c r="F939" s="65">
        <v>89.272999999999996</v>
      </c>
      <c r="G939" s="65">
        <v>457</v>
      </c>
      <c r="H939" s="65">
        <v>970</v>
      </c>
      <c r="I939" s="65" t="s">
        <v>3053</v>
      </c>
      <c r="J939" s="64">
        <v>562882523</v>
      </c>
      <c r="K939" s="65">
        <v>88.430999999999997</v>
      </c>
      <c r="L939" s="97" t="str">
        <f t="shared" si="14"/>
        <v>457/970</v>
      </c>
    </row>
    <row r="940" spans="1:12" ht="15.6" customHeight="1">
      <c r="A940" s="62" t="s">
        <v>807</v>
      </c>
      <c r="B940" s="62" t="s">
        <v>540</v>
      </c>
      <c r="C940" s="62" t="s">
        <v>1267</v>
      </c>
      <c r="D940" s="63">
        <v>45127</v>
      </c>
      <c r="E940" s="105">
        <v>725279000</v>
      </c>
      <c r="F940" s="65">
        <v>88.828000000000003</v>
      </c>
      <c r="G940" s="65">
        <v>207</v>
      </c>
      <c r="H940" s="65">
        <v>667</v>
      </c>
      <c r="I940" s="65" t="s">
        <v>3052</v>
      </c>
      <c r="J940" s="64">
        <v>721268500</v>
      </c>
      <c r="K940" s="65">
        <v>88.337000000000003</v>
      </c>
      <c r="L940" s="97" t="str">
        <f t="shared" si="14"/>
        <v>207/667</v>
      </c>
    </row>
    <row r="941" spans="1:12" ht="15.6" customHeight="1">
      <c r="A941" s="62" t="s">
        <v>3047</v>
      </c>
      <c r="B941" s="62" t="s">
        <v>3048</v>
      </c>
      <c r="C941" s="62" t="s">
        <v>3049</v>
      </c>
      <c r="D941" s="63">
        <v>45128</v>
      </c>
      <c r="E941" s="105">
        <v>9901890116</v>
      </c>
      <c r="F941" s="65">
        <v>82.468999999999994</v>
      </c>
      <c r="G941" s="65">
        <v>291</v>
      </c>
      <c r="H941" s="65">
        <v>1003</v>
      </c>
      <c r="I941" s="65" t="s">
        <v>3050</v>
      </c>
      <c r="J941" s="64">
        <v>6098308215</v>
      </c>
      <c r="K941" s="65">
        <v>50.79</v>
      </c>
      <c r="L941" s="97" t="str">
        <f t="shared" si="14"/>
        <v>291/1003</v>
      </c>
    </row>
    <row r="942" spans="1:12" ht="15.6" customHeight="1">
      <c r="A942" s="62" t="s">
        <v>1543</v>
      </c>
      <c r="B942" s="62" t="s">
        <v>1544</v>
      </c>
      <c r="C942" s="62" t="s">
        <v>1545</v>
      </c>
      <c r="D942" s="63">
        <v>45128</v>
      </c>
      <c r="E942" s="105">
        <v>13069528979</v>
      </c>
      <c r="F942" s="65">
        <v>80.826999999999998</v>
      </c>
      <c r="G942" s="65">
        <v>188</v>
      </c>
      <c r="H942" s="65">
        <v>722</v>
      </c>
      <c r="I942" s="65" t="s">
        <v>1546</v>
      </c>
      <c r="J942" s="64">
        <v>1306998173</v>
      </c>
      <c r="K942" s="65">
        <v>829871</v>
      </c>
      <c r="L942" s="97" t="str">
        <f t="shared" si="14"/>
        <v>188/722</v>
      </c>
    </row>
    <row r="943" spans="1:12" ht="15.6" customHeight="1">
      <c r="A943" s="62" t="s">
        <v>765</v>
      </c>
      <c r="B943" s="62" t="s">
        <v>487</v>
      </c>
      <c r="C943" s="62" t="s">
        <v>1602</v>
      </c>
      <c r="D943" s="63">
        <v>45131</v>
      </c>
      <c r="E943" s="105">
        <v>666756000</v>
      </c>
      <c r="F943" s="65">
        <v>88.834000000000003</v>
      </c>
      <c r="G943" s="65">
        <v>228</v>
      </c>
      <c r="H943" s="65">
        <v>816</v>
      </c>
      <c r="I943" s="65" t="s">
        <v>3046</v>
      </c>
      <c r="J943" s="64">
        <v>663443820</v>
      </c>
      <c r="K943" s="65">
        <v>88.393000000000001</v>
      </c>
      <c r="L943" s="97" t="str">
        <f t="shared" si="14"/>
        <v>228/816</v>
      </c>
    </row>
    <row r="944" spans="1:12" ht="15.6" customHeight="1">
      <c r="A944" s="62" t="s">
        <v>779</v>
      </c>
      <c r="B944" s="62" t="s">
        <v>503</v>
      </c>
      <c r="C944" s="62" t="s">
        <v>1267</v>
      </c>
      <c r="D944" s="63">
        <v>45131</v>
      </c>
      <c r="E944" s="105">
        <v>1475046000</v>
      </c>
      <c r="F944" s="65">
        <v>87.335999999999999</v>
      </c>
      <c r="G944" s="65">
        <v>-36</v>
      </c>
      <c r="H944" s="65">
        <v>751</v>
      </c>
      <c r="I944" s="65" t="s">
        <v>3045</v>
      </c>
      <c r="J944" s="64">
        <v>1476590600</v>
      </c>
      <c r="K944" s="65">
        <v>87.427000000000007</v>
      </c>
      <c r="L944" s="97" t="str">
        <f t="shared" si="14"/>
        <v>-36/751</v>
      </c>
    </row>
    <row r="945" spans="1:12" ht="15.6" customHeight="1">
      <c r="A945" s="62" t="s">
        <v>742</v>
      </c>
      <c r="B945" s="62" t="s">
        <v>455</v>
      </c>
      <c r="C945" s="62" t="s">
        <v>1267</v>
      </c>
      <c r="D945" s="63">
        <v>45132</v>
      </c>
      <c r="E945" s="105">
        <v>916209000</v>
      </c>
      <c r="F945" s="65">
        <v>88.984999999999999</v>
      </c>
      <c r="G945" s="65">
        <v>384</v>
      </c>
      <c r="H945" s="65">
        <v>1016</v>
      </c>
      <c r="I945" s="65" t="s">
        <v>3043</v>
      </c>
      <c r="J945" s="64">
        <v>908726340</v>
      </c>
      <c r="K945" s="65">
        <v>88.257999999999996</v>
      </c>
      <c r="L945" s="97" t="str">
        <f t="shared" si="14"/>
        <v>384/1016</v>
      </c>
    </row>
    <row r="946" spans="1:12" ht="15.6" customHeight="1">
      <c r="A946" s="62" t="s">
        <v>841</v>
      </c>
      <c r="B946" s="62" t="s">
        <v>584</v>
      </c>
      <c r="C946" s="62" t="s">
        <v>1542</v>
      </c>
      <c r="D946" s="63">
        <v>45132</v>
      </c>
      <c r="E946" s="105">
        <v>709452000</v>
      </c>
      <c r="F946" s="65">
        <v>88.548000000000002</v>
      </c>
      <c r="G946" s="65">
        <v>534</v>
      </c>
      <c r="H946" s="65">
        <v>1211</v>
      </c>
      <c r="I946" s="65" t="s">
        <v>1461</v>
      </c>
      <c r="J946" s="64">
        <v>704956700</v>
      </c>
      <c r="K946" s="65">
        <v>87.986999999999995</v>
      </c>
      <c r="L946" s="97" t="str">
        <f t="shared" si="14"/>
        <v>534/1211</v>
      </c>
    </row>
    <row r="947" spans="1:12" ht="15.6" customHeight="1">
      <c r="A947" s="62" t="s">
        <v>808</v>
      </c>
      <c r="B947" s="62" t="s">
        <v>541</v>
      </c>
      <c r="C947" s="62" t="s">
        <v>1267</v>
      </c>
      <c r="D947" s="63">
        <v>45132</v>
      </c>
      <c r="E947" s="105">
        <v>1924263000</v>
      </c>
      <c r="F947" s="65">
        <v>87.566000000000003</v>
      </c>
      <c r="G947" s="65">
        <v>57</v>
      </c>
      <c r="H947" s="65">
        <v>773</v>
      </c>
      <c r="I947" s="65" t="s">
        <v>3044</v>
      </c>
      <c r="J947" s="64">
        <v>1921587500</v>
      </c>
      <c r="K947" s="65">
        <v>87.444999999999993</v>
      </c>
      <c r="L947" s="97" t="str">
        <f t="shared" si="14"/>
        <v>57/773</v>
      </c>
    </row>
    <row r="948" spans="1:12" ht="15.6" customHeight="1">
      <c r="A948" s="62" t="s">
        <v>859</v>
      </c>
      <c r="B948" s="62" t="s">
        <v>604</v>
      </c>
      <c r="C948" s="62" t="s">
        <v>1291</v>
      </c>
      <c r="D948" s="63">
        <v>45132</v>
      </c>
      <c r="E948" s="105">
        <v>586242000</v>
      </c>
      <c r="F948" s="65">
        <v>83.344999999999999</v>
      </c>
      <c r="G948" s="65">
        <v>-384</v>
      </c>
      <c r="H948" s="65">
        <v>812</v>
      </c>
      <c r="I948" s="65" t="s">
        <v>1238</v>
      </c>
      <c r="J948" s="64">
        <v>622102900</v>
      </c>
      <c r="K948" s="65">
        <v>88.444000000000003</v>
      </c>
      <c r="L948" s="97" t="str">
        <f t="shared" si="14"/>
        <v>-384/812</v>
      </c>
    </row>
    <row r="949" spans="1:12" ht="15.6" customHeight="1">
      <c r="A949" s="62" t="s">
        <v>1539</v>
      </c>
      <c r="B949" s="62" t="s">
        <v>1540</v>
      </c>
      <c r="C949" s="62" t="s">
        <v>1541</v>
      </c>
      <c r="D949" s="63">
        <v>45134</v>
      </c>
      <c r="E949" s="105">
        <v>792507000</v>
      </c>
      <c r="F949" s="65">
        <v>88.971000000000004</v>
      </c>
      <c r="G949" s="65">
        <v>433</v>
      </c>
      <c r="H949" s="65">
        <v>764</v>
      </c>
      <c r="I949" s="65" t="s">
        <v>1455</v>
      </c>
      <c r="J949" s="64">
        <v>785689800</v>
      </c>
      <c r="K949" s="65">
        <v>88.206000000000003</v>
      </c>
      <c r="L949" s="97" t="str">
        <f t="shared" si="14"/>
        <v>433/764</v>
      </c>
    </row>
    <row r="950" spans="1:12" ht="15.6" customHeight="1">
      <c r="A950" s="62" t="s">
        <v>3040</v>
      </c>
      <c r="B950" s="62" t="s">
        <v>3041</v>
      </c>
      <c r="C950" s="62" t="s">
        <v>1569</v>
      </c>
      <c r="D950" s="63">
        <v>45135</v>
      </c>
      <c r="E950" s="105">
        <v>14855267818</v>
      </c>
      <c r="F950" s="65">
        <v>80.644999999999996</v>
      </c>
      <c r="G950" s="65">
        <v>350</v>
      </c>
      <c r="H950" s="65">
        <v>657</v>
      </c>
      <c r="I950" s="65" t="s">
        <v>3042</v>
      </c>
      <c r="J950" s="64">
        <v>14696431000</v>
      </c>
      <c r="K950" s="65">
        <v>79.783000000000001</v>
      </c>
      <c r="L950" s="97" t="str">
        <f t="shared" si="14"/>
        <v>350/657</v>
      </c>
    </row>
    <row r="951" spans="1:12" ht="15.6" customHeight="1">
      <c r="A951" s="62" t="s">
        <v>825</v>
      </c>
      <c r="B951" s="62" t="s">
        <v>563</v>
      </c>
      <c r="C951" s="62" t="s">
        <v>1606</v>
      </c>
      <c r="D951" s="63">
        <v>45138</v>
      </c>
      <c r="E951" s="105">
        <v>601260000</v>
      </c>
      <c r="F951" s="65">
        <v>87.323999999999998</v>
      </c>
      <c r="G951" s="65">
        <v>-195</v>
      </c>
      <c r="H951" s="65">
        <v>1183</v>
      </c>
      <c r="I951" s="65" t="s">
        <v>3038</v>
      </c>
      <c r="J951" s="64">
        <v>606199669</v>
      </c>
      <c r="K951" s="65">
        <v>88.042000000000002</v>
      </c>
      <c r="L951" s="97" t="str">
        <f t="shared" si="14"/>
        <v>-195/1183</v>
      </c>
    </row>
    <row r="952" spans="1:12" ht="15.6" customHeight="1">
      <c r="A952" s="62" t="s">
        <v>826</v>
      </c>
      <c r="B952" s="62" t="s">
        <v>564</v>
      </c>
      <c r="C952" s="62" t="s">
        <v>1581</v>
      </c>
      <c r="D952" s="63">
        <v>45138</v>
      </c>
      <c r="E952" s="105">
        <v>1870897000</v>
      </c>
      <c r="F952" s="65">
        <v>86.275000000000006</v>
      </c>
      <c r="G952" s="65">
        <v>-79</v>
      </c>
      <c r="H952" s="65">
        <v>767</v>
      </c>
      <c r="I952" s="65" t="s">
        <v>3039</v>
      </c>
      <c r="J952" s="64">
        <v>1894782000</v>
      </c>
      <c r="K952" s="65">
        <v>87.376999999999995</v>
      </c>
      <c r="L952" s="97" t="str">
        <f t="shared" si="14"/>
        <v>-79/767</v>
      </c>
    </row>
    <row r="953" spans="1:12" ht="15.6" customHeight="1">
      <c r="A953" s="62" t="s">
        <v>791</v>
      </c>
      <c r="B953" s="62" t="s">
        <v>518</v>
      </c>
      <c r="C953" s="62" t="s">
        <v>1538</v>
      </c>
      <c r="D953" s="63">
        <v>45139</v>
      </c>
      <c r="E953" s="105">
        <v>515899000</v>
      </c>
      <c r="F953" s="65">
        <v>89.350999999999999</v>
      </c>
      <c r="G953" s="65">
        <v>564</v>
      </c>
      <c r="H953" s="65">
        <v>1021</v>
      </c>
      <c r="I953" s="65" t="s">
        <v>1344</v>
      </c>
      <c r="J953" s="64">
        <v>510447000</v>
      </c>
      <c r="K953" s="65">
        <v>88.406999999999996</v>
      </c>
      <c r="L953" s="97" t="str">
        <f t="shared" si="14"/>
        <v>564/1021</v>
      </c>
    </row>
    <row r="954" spans="1:12" ht="15.6" customHeight="1">
      <c r="A954" s="62" t="s">
        <v>748</v>
      </c>
      <c r="B954" s="62" t="s">
        <v>463</v>
      </c>
      <c r="C954" s="62" t="s">
        <v>1606</v>
      </c>
      <c r="D954" s="63">
        <v>45139</v>
      </c>
      <c r="E954" s="105">
        <v>585089000</v>
      </c>
      <c r="F954" s="65">
        <v>88.527000000000001</v>
      </c>
      <c r="G954" s="65">
        <v>43</v>
      </c>
      <c r="H954" s="65">
        <v>1178</v>
      </c>
      <c r="I954" s="65" t="s">
        <v>3037</v>
      </c>
      <c r="J954" s="64">
        <v>584323980</v>
      </c>
      <c r="K954" s="65">
        <v>88.412000000000006</v>
      </c>
      <c r="L954" s="97" t="str">
        <f t="shared" si="14"/>
        <v>43/1178</v>
      </c>
    </row>
    <row r="955" spans="1:12" ht="15.6" customHeight="1">
      <c r="A955" s="62" t="s">
        <v>1535</v>
      </c>
      <c r="B955" s="62" t="s">
        <v>1536</v>
      </c>
      <c r="C955" s="62" t="s">
        <v>1504</v>
      </c>
      <c r="D955" s="63">
        <v>45140</v>
      </c>
      <c r="E955" s="105">
        <v>679818000</v>
      </c>
      <c r="F955" s="65">
        <v>88.748999999999995</v>
      </c>
      <c r="G955" s="65">
        <v>-398</v>
      </c>
      <c r="H955" s="65">
        <v>562</v>
      </c>
      <c r="I955" s="65" t="s">
        <v>1537</v>
      </c>
      <c r="J955" s="64">
        <v>687950900</v>
      </c>
      <c r="K955" s="65">
        <v>89.81</v>
      </c>
      <c r="L955" s="97" t="str">
        <f t="shared" si="14"/>
        <v>-398/562</v>
      </c>
    </row>
    <row r="956" spans="1:12" ht="15.6" customHeight="1">
      <c r="A956" s="62" t="s">
        <v>794</v>
      </c>
      <c r="B956" s="62" t="s">
        <v>523</v>
      </c>
      <c r="C956" s="62" t="s">
        <v>1533</v>
      </c>
      <c r="D956" s="63">
        <v>45141</v>
      </c>
      <c r="E956" s="105">
        <v>5768748000</v>
      </c>
      <c r="F956" s="65">
        <v>87.757000000000005</v>
      </c>
      <c r="G956" s="65">
        <v>102</v>
      </c>
      <c r="H956" s="65">
        <v>461</v>
      </c>
      <c r="I956" s="65" t="s">
        <v>1534</v>
      </c>
      <c r="J956" s="64">
        <v>5704448800</v>
      </c>
      <c r="K956" s="65">
        <v>86.778999999999996</v>
      </c>
      <c r="L956" s="97" t="str">
        <f t="shared" si="14"/>
        <v>102/461</v>
      </c>
    </row>
    <row r="957" spans="1:12" ht="15.6" customHeight="1">
      <c r="A957" s="62" t="s">
        <v>782</v>
      </c>
      <c r="B957" s="62" t="s">
        <v>506</v>
      </c>
      <c r="C957" s="62" t="s">
        <v>1531</v>
      </c>
      <c r="D957" s="63">
        <v>45141</v>
      </c>
      <c r="E957" s="105">
        <v>574678000</v>
      </c>
      <c r="F957" s="65">
        <v>89.721000000000004</v>
      </c>
      <c r="G957" s="65">
        <v>668</v>
      </c>
      <c r="H957" s="65">
        <v>969</v>
      </c>
      <c r="I957" s="65" t="s">
        <v>1532</v>
      </c>
      <c r="J957" s="64">
        <v>566335500</v>
      </c>
      <c r="K957" s="65">
        <v>88.418999999999997</v>
      </c>
      <c r="L957" s="97" t="str">
        <f t="shared" si="14"/>
        <v>668/969</v>
      </c>
    </row>
    <row r="958" spans="1:12" ht="15.6" customHeight="1">
      <c r="A958" s="62" t="s">
        <v>743</v>
      </c>
      <c r="B958" s="62" t="s">
        <v>457</v>
      </c>
      <c r="C958" s="62" t="s">
        <v>1231</v>
      </c>
      <c r="D958" s="63">
        <v>45145</v>
      </c>
      <c r="E958" s="105">
        <v>594441000</v>
      </c>
      <c r="F958" s="65">
        <v>89.376999999999995</v>
      </c>
      <c r="G958" s="65">
        <v>451</v>
      </c>
      <c r="H958" s="65">
        <v>1008</v>
      </c>
      <c r="I958" s="65" t="s">
        <v>3036</v>
      </c>
      <c r="J958" s="64">
        <v>588715800</v>
      </c>
      <c r="K958" s="65">
        <v>88.516000000000005</v>
      </c>
      <c r="L958" s="97" t="str">
        <f t="shared" si="14"/>
        <v>451/1008</v>
      </c>
    </row>
    <row r="959" spans="1:12" ht="15.6" customHeight="1">
      <c r="A959" s="62" t="s">
        <v>857</v>
      </c>
      <c r="B959" s="62" t="s">
        <v>602</v>
      </c>
      <c r="C959" s="62" t="s">
        <v>1529</v>
      </c>
      <c r="D959" s="63">
        <v>45147</v>
      </c>
      <c r="E959" s="105">
        <v>508283000</v>
      </c>
      <c r="F959" s="65">
        <v>89.450999999999993</v>
      </c>
      <c r="G959" s="65">
        <v>672</v>
      </c>
      <c r="H959" s="65">
        <v>805</v>
      </c>
      <c r="I959" s="65" t="s">
        <v>1530</v>
      </c>
      <c r="J959" s="64">
        <v>500891800</v>
      </c>
      <c r="K959" s="65">
        <v>88.150999999999996</v>
      </c>
      <c r="L959" s="97" t="str">
        <f t="shared" si="14"/>
        <v>672/805</v>
      </c>
    </row>
    <row r="960" spans="1:12" ht="15.6" customHeight="1">
      <c r="A960" s="62" t="s">
        <v>3032</v>
      </c>
      <c r="B960" s="62" t="s">
        <v>3033</v>
      </c>
      <c r="C960" s="62" t="s">
        <v>3034</v>
      </c>
      <c r="D960" s="63">
        <v>45148</v>
      </c>
      <c r="E960" s="105">
        <v>10242920881</v>
      </c>
      <c r="F960" s="65">
        <v>83.855000000000004</v>
      </c>
      <c r="G960" s="65">
        <v>821</v>
      </c>
      <c r="H960" s="65">
        <v>1005</v>
      </c>
      <c r="I960" s="65" t="s">
        <v>3035</v>
      </c>
      <c r="J960" s="64">
        <v>10194884000</v>
      </c>
      <c r="K960" s="65">
        <v>83.462000000000003</v>
      </c>
      <c r="L960" s="97" t="str">
        <f t="shared" si="14"/>
        <v>821/1005</v>
      </c>
    </row>
    <row r="961" spans="1:12" ht="15.6" customHeight="1">
      <c r="A961" s="62" t="s">
        <v>847</v>
      </c>
      <c r="B961" s="62" t="s">
        <v>591</v>
      </c>
      <c r="C961" s="62" t="s">
        <v>1528</v>
      </c>
      <c r="D961" s="63">
        <v>45152</v>
      </c>
      <c r="E961" s="105">
        <v>541233000</v>
      </c>
      <c r="F961" s="65">
        <v>88.016000000000005</v>
      </c>
      <c r="G961" s="65">
        <v>-52</v>
      </c>
      <c r="H961" s="65">
        <v>1259</v>
      </c>
      <c r="I961" s="65" t="s">
        <v>1392</v>
      </c>
      <c r="J961" s="64">
        <v>542055660</v>
      </c>
      <c r="K961" s="65">
        <v>88.15</v>
      </c>
      <c r="L961" s="97" t="str">
        <f t="shared" si="14"/>
        <v>-52/1259</v>
      </c>
    </row>
    <row r="962" spans="1:12" ht="15.6" customHeight="1">
      <c r="A962" s="62" t="s">
        <v>842</v>
      </c>
      <c r="B962" s="62" t="s">
        <v>586</v>
      </c>
      <c r="C962" s="62" t="s">
        <v>1447</v>
      </c>
      <c r="D962" s="63">
        <v>45154</v>
      </c>
      <c r="E962" s="105">
        <v>668070000</v>
      </c>
      <c r="F962" s="65">
        <v>87.272999999999996</v>
      </c>
      <c r="G962" s="65">
        <v>-689</v>
      </c>
      <c r="H962" s="65">
        <v>825</v>
      </c>
      <c r="I962" s="65" t="s">
        <v>1527</v>
      </c>
      <c r="J962" s="64">
        <v>678608910</v>
      </c>
      <c r="K962" s="65">
        <v>88.649000000000001</v>
      </c>
      <c r="L962" s="97" t="str">
        <f t="shared" ref="L962:L1025" si="15">_xlfn.CONCAT(G962,"/",H962)</f>
        <v>-689/825</v>
      </c>
    </row>
    <row r="963" spans="1:12" ht="15.6" customHeight="1">
      <c r="A963" s="62" t="s">
        <v>828</v>
      </c>
      <c r="B963" s="62" t="s">
        <v>566</v>
      </c>
      <c r="C963" s="62" t="s">
        <v>1476</v>
      </c>
      <c r="D963" s="63">
        <v>45154</v>
      </c>
      <c r="E963" s="105">
        <v>1092537000</v>
      </c>
      <c r="F963" s="65">
        <v>87.081000000000003</v>
      </c>
      <c r="G963" s="65">
        <v>-32</v>
      </c>
      <c r="H963" s="65">
        <v>773</v>
      </c>
      <c r="I963" s="65" t="s">
        <v>1229</v>
      </c>
      <c r="J963" s="64">
        <v>1094189000</v>
      </c>
      <c r="K963" s="65">
        <v>87.212999999999994</v>
      </c>
      <c r="L963" s="97" t="str">
        <f t="shared" si="15"/>
        <v>-32/773</v>
      </c>
    </row>
    <row r="964" spans="1:12" ht="15.6" customHeight="1">
      <c r="A964" s="62" t="s">
        <v>766</v>
      </c>
      <c r="B964" s="62" t="s">
        <v>488</v>
      </c>
      <c r="C964" s="62" t="s">
        <v>1526</v>
      </c>
      <c r="D964" s="63">
        <v>45154</v>
      </c>
      <c r="E964" s="105">
        <v>724176000</v>
      </c>
      <c r="F964" s="65">
        <v>89.741</v>
      </c>
      <c r="G964" s="65">
        <v>475</v>
      </c>
      <c r="H964" s="65">
        <v>652</v>
      </c>
      <c r="I964" s="65" t="s">
        <v>1347</v>
      </c>
      <c r="J964" s="64">
        <v>712973000</v>
      </c>
      <c r="K964" s="65">
        <v>88.352000000000004</v>
      </c>
      <c r="L964" s="97" t="str">
        <f t="shared" si="15"/>
        <v>475/652</v>
      </c>
    </row>
    <row r="965" spans="1:12" ht="15.6" customHeight="1">
      <c r="A965" s="62" t="s">
        <v>829</v>
      </c>
      <c r="B965" s="62" t="s">
        <v>567</v>
      </c>
      <c r="C965" s="62" t="s">
        <v>1525</v>
      </c>
      <c r="D965" s="63">
        <v>45154</v>
      </c>
      <c r="E965" s="105">
        <v>2811915000</v>
      </c>
      <c r="F965" s="65">
        <v>88.588999999999999</v>
      </c>
      <c r="G965" s="65">
        <v>499</v>
      </c>
      <c r="H965" s="65">
        <v>721</v>
      </c>
      <c r="I965" s="65" t="s">
        <v>1398</v>
      </c>
      <c r="J965" s="64">
        <v>2771496540</v>
      </c>
      <c r="K965" s="65">
        <v>87.316000000000003</v>
      </c>
      <c r="L965" s="97" t="str">
        <f t="shared" si="15"/>
        <v>499/721</v>
      </c>
    </row>
    <row r="966" spans="1:12" ht="15.6" customHeight="1">
      <c r="A966" s="62" t="s">
        <v>767</v>
      </c>
      <c r="B966" s="62" t="s">
        <v>489</v>
      </c>
      <c r="C966" s="62" t="s">
        <v>1523</v>
      </c>
      <c r="D966" s="63">
        <v>45155</v>
      </c>
      <c r="E966" s="105">
        <v>556286000</v>
      </c>
      <c r="F966" s="65">
        <v>88.129000000000005</v>
      </c>
      <c r="G966" s="65">
        <v>-54</v>
      </c>
      <c r="H966" s="65">
        <v>1014</v>
      </c>
      <c r="I966" s="65" t="s">
        <v>1524</v>
      </c>
      <c r="J966" s="64">
        <v>557872100</v>
      </c>
      <c r="K966" s="65">
        <v>88.381</v>
      </c>
      <c r="L966" s="97" t="str">
        <f t="shared" si="15"/>
        <v>-54/1014</v>
      </c>
    </row>
    <row r="967" spans="1:12" ht="15.6" customHeight="1">
      <c r="A967" s="62" t="s">
        <v>827</v>
      </c>
      <c r="B967" s="62" t="s">
        <v>565</v>
      </c>
      <c r="C967" s="62" t="s">
        <v>1460</v>
      </c>
      <c r="D967" s="63">
        <v>45155</v>
      </c>
      <c r="E967" s="105">
        <v>753534000</v>
      </c>
      <c r="F967" s="65">
        <v>88.974000000000004</v>
      </c>
      <c r="G967" s="65">
        <v>40</v>
      </c>
      <c r="H967" s="65">
        <v>147</v>
      </c>
      <c r="I967" s="65" t="s">
        <v>3031</v>
      </c>
      <c r="J967" s="64">
        <v>748796600</v>
      </c>
      <c r="K967" s="65">
        <v>88.415000000000006</v>
      </c>
      <c r="L967" s="97" t="str">
        <f t="shared" si="15"/>
        <v>40/147</v>
      </c>
    </row>
    <row r="968" spans="1:12" ht="15.6" customHeight="1">
      <c r="A968" s="62" t="s">
        <v>848</v>
      </c>
      <c r="B968" s="62" t="s">
        <v>593</v>
      </c>
      <c r="C968" s="62" t="s">
        <v>1460</v>
      </c>
      <c r="D968" s="63">
        <v>45155</v>
      </c>
      <c r="E968" s="105">
        <v>528447000</v>
      </c>
      <c r="F968" s="65">
        <v>89.177000000000007</v>
      </c>
      <c r="G968" s="65">
        <v>258</v>
      </c>
      <c r="H968" s="65">
        <v>568</v>
      </c>
      <c r="I968" s="65" t="s">
        <v>1475</v>
      </c>
      <c r="J968" s="64">
        <v>523649000</v>
      </c>
      <c r="K968" s="65">
        <v>88.367000000000004</v>
      </c>
      <c r="L968" s="97" t="str">
        <f t="shared" si="15"/>
        <v>258/568</v>
      </c>
    </row>
    <row r="969" spans="1:12" ht="15.6" customHeight="1">
      <c r="A969" s="62" t="s">
        <v>3027</v>
      </c>
      <c r="B969" s="62" t="s">
        <v>3028</v>
      </c>
      <c r="C969" s="62" t="s">
        <v>3029</v>
      </c>
      <c r="D969" s="63">
        <v>45162</v>
      </c>
      <c r="E969" s="105">
        <v>12206110892</v>
      </c>
      <c r="F969" s="65">
        <v>82.129000000000005</v>
      </c>
      <c r="G969" s="65">
        <v>427</v>
      </c>
      <c r="H969" s="65">
        <v>982</v>
      </c>
      <c r="I969" s="65" t="s">
        <v>3030</v>
      </c>
      <c r="J969" s="64">
        <v>11065185141</v>
      </c>
      <c r="K969" s="65">
        <v>74.451999999999998</v>
      </c>
      <c r="L969" s="97" t="str">
        <f t="shared" si="15"/>
        <v>427/982</v>
      </c>
    </row>
    <row r="970" spans="1:12" ht="15.6" customHeight="1">
      <c r="A970" s="62" t="s">
        <v>3023</v>
      </c>
      <c r="B970" s="62" t="s">
        <v>3024</v>
      </c>
      <c r="C970" s="62" t="s">
        <v>3025</v>
      </c>
      <c r="D970" s="63">
        <v>45162</v>
      </c>
      <c r="E970" s="105">
        <v>14213545579</v>
      </c>
      <c r="F970" s="65">
        <v>81.697000000000003</v>
      </c>
      <c r="G970" s="65">
        <v>772</v>
      </c>
      <c r="H970" s="65">
        <v>944</v>
      </c>
      <c r="I970" s="65" t="s">
        <v>3026</v>
      </c>
      <c r="J970" s="64">
        <v>12205752000</v>
      </c>
      <c r="K970" s="65">
        <v>70.156000000000006</v>
      </c>
      <c r="L970" s="97" t="str">
        <f t="shared" si="15"/>
        <v>772/944</v>
      </c>
    </row>
    <row r="971" spans="1:12" ht="15.6" customHeight="1">
      <c r="A971" s="62" t="s">
        <v>858</v>
      </c>
      <c r="B971" s="62" t="s">
        <v>603</v>
      </c>
      <c r="C971" s="62" t="s">
        <v>2986</v>
      </c>
      <c r="D971" s="63">
        <v>45163</v>
      </c>
      <c r="E971" s="105">
        <v>1165389000</v>
      </c>
      <c r="F971" s="65">
        <v>87.983000000000004</v>
      </c>
      <c r="G971" s="65">
        <v>332</v>
      </c>
      <c r="H971" s="65">
        <v>780</v>
      </c>
      <c r="I971" s="65" t="s">
        <v>3022</v>
      </c>
      <c r="J971" s="64">
        <v>1157453200</v>
      </c>
      <c r="K971" s="65">
        <v>87.384</v>
      </c>
      <c r="L971" s="97" t="str">
        <f t="shared" si="15"/>
        <v>332/780</v>
      </c>
    </row>
    <row r="972" spans="1:12" ht="15.6" customHeight="1">
      <c r="A972" s="62" t="s">
        <v>840</v>
      </c>
      <c r="B972" s="62" t="s">
        <v>583</v>
      </c>
      <c r="C972" s="62" t="s">
        <v>1606</v>
      </c>
      <c r="D972" s="63">
        <v>45167</v>
      </c>
      <c r="E972" s="105">
        <v>534618000</v>
      </c>
      <c r="F972" s="65">
        <v>87.944000000000003</v>
      </c>
      <c r="G972" s="65">
        <v>-83</v>
      </c>
      <c r="H972" s="65">
        <v>1204</v>
      </c>
      <c r="I972" s="65" t="s">
        <v>3021</v>
      </c>
      <c r="J972" s="64">
        <v>536642780</v>
      </c>
      <c r="K972" s="65">
        <v>88.278000000000006</v>
      </c>
      <c r="L972" s="97" t="str">
        <f t="shared" si="15"/>
        <v>-83/1204</v>
      </c>
    </row>
    <row r="973" spans="1:12" ht="15.6" customHeight="1">
      <c r="A973" s="62" t="s">
        <v>832</v>
      </c>
      <c r="B973" s="62" t="s">
        <v>571</v>
      </c>
      <c r="C973" s="62" t="s">
        <v>1522</v>
      </c>
      <c r="D973" s="63">
        <v>45167</v>
      </c>
      <c r="E973" s="105">
        <v>556047000</v>
      </c>
      <c r="F973" s="65">
        <v>88.156999999999996</v>
      </c>
      <c r="G973" s="65">
        <v>1</v>
      </c>
      <c r="H973" s="65">
        <v>840</v>
      </c>
      <c r="I973" s="65" t="s">
        <v>1213</v>
      </c>
      <c r="J973" s="64">
        <v>556047000</v>
      </c>
      <c r="K973" s="65">
        <v>88.156999999999996</v>
      </c>
      <c r="L973" s="97" t="str">
        <f t="shared" si="15"/>
        <v>1/840</v>
      </c>
    </row>
    <row r="974" spans="1:12" ht="15.6" customHeight="1">
      <c r="A974" s="62" t="s">
        <v>823</v>
      </c>
      <c r="B974" s="62" t="s">
        <v>561</v>
      </c>
      <c r="C974" s="62" t="s">
        <v>1466</v>
      </c>
      <c r="D974" s="63">
        <v>45168</v>
      </c>
      <c r="E974" s="105">
        <v>1030050000</v>
      </c>
      <c r="F974" s="65">
        <v>88.149000000000001</v>
      </c>
      <c r="G974" s="65">
        <v>379</v>
      </c>
      <c r="H974" s="65">
        <v>808</v>
      </c>
      <c r="I974" s="65" t="s">
        <v>3019</v>
      </c>
      <c r="J974" s="64">
        <v>1022192870</v>
      </c>
      <c r="K974" s="65">
        <v>87.477000000000004</v>
      </c>
      <c r="L974" s="97" t="str">
        <f t="shared" si="15"/>
        <v>379/808</v>
      </c>
    </row>
    <row r="975" spans="1:12" ht="15.6" customHeight="1">
      <c r="A975" s="62" t="s">
        <v>737</v>
      </c>
      <c r="B975" s="62" t="s">
        <v>447</v>
      </c>
      <c r="C975" s="62" t="s">
        <v>1466</v>
      </c>
      <c r="D975" s="63">
        <v>45168</v>
      </c>
      <c r="E975" s="105">
        <v>1563642000</v>
      </c>
      <c r="F975" s="65">
        <v>88.643000000000001</v>
      </c>
      <c r="G975" s="65">
        <v>675</v>
      </c>
      <c r="H975" s="65">
        <v>792</v>
      </c>
      <c r="I975" s="65" t="s">
        <v>1230</v>
      </c>
      <c r="J975" s="64">
        <v>1541427000</v>
      </c>
      <c r="K975" s="65">
        <v>87.382999999999996</v>
      </c>
      <c r="L975" s="97" t="str">
        <f t="shared" si="15"/>
        <v>675/792</v>
      </c>
    </row>
    <row r="976" spans="1:12" ht="15.6" customHeight="1">
      <c r="A976" s="62" t="s">
        <v>795</v>
      </c>
      <c r="B976" s="62" t="s">
        <v>525</v>
      </c>
      <c r="C976" s="62" t="s">
        <v>1466</v>
      </c>
      <c r="D976" s="63">
        <v>45168</v>
      </c>
      <c r="E976" s="105">
        <v>1191151000</v>
      </c>
      <c r="F976" s="65">
        <v>88.206000000000003</v>
      </c>
      <c r="G976" s="65">
        <v>-184</v>
      </c>
      <c r="H976" s="65">
        <v>808</v>
      </c>
      <c r="I976" s="65" t="s">
        <v>1520</v>
      </c>
      <c r="J976" s="64">
        <v>1197268900</v>
      </c>
      <c r="K976" s="65">
        <v>88.659000000000006</v>
      </c>
      <c r="L976" s="97" t="str">
        <f t="shared" si="15"/>
        <v>-184/808</v>
      </c>
    </row>
    <row r="977" spans="1:12" ht="15.6" customHeight="1">
      <c r="A977" s="62" t="s">
        <v>822</v>
      </c>
      <c r="B977" s="62" t="s">
        <v>560</v>
      </c>
      <c r="C977" s="62" t="s">
        <v>1466</v>
      </c>
      <c r="D977" s="63">
        <v>45168</v>
      </c>
      <c r="E977" s="105">
        <v>1227501000</v>
      </c>
      <c r="F977" s="65">
        <v>88.796000000000006</v>
      </c>
      <c r="G977" s="65">
        <v>715</v>
      </c>
      <c r="H977" s="65">
        <v>797</v>
      </c>
      <c r="I977" s="65" t="s">
        <v>1521</v>
      </c>
      <c r="J977" s="64">
        <v>1208707700</v>
      </c>
      <c r="K977" s="65">
        <v>87.436000000000007</v>
      </c>
      <c r="L977" s="97" t="str">
        <f t="shared" si="15"/>
        <v>715/797</v>
      </c>
    </row>
    <row r="978" spans="1:12" ht="15.6" customHeight="1">
      <c r="A978" s="62" t="s">
        <v>778</v>
      </c>
      <c r="B978" s="62" t="s">
        <v>502</v>
      </c>
      <c r="C978" s="62" t="s">
        <v>1581</v>
      </c>
      <c r="D978" s="63">
        <v>45168</v>
      </c>
      <c r="E978" s="105">
        <v>544896000</v>
      </c>
      <c r="F978" s="65">
        <v>87.771000000000001</v>
      </c>
      <c r="G978" s="65">
        <v>-74</v>
      </c>
      <c r="H978" s="65">
        <v>1178</v>
      </c>
      <c r="I978" s="65" t="s">
        <v>3020</v>
      </c>
      <c r="J978" s="64">
        <v>546718330</v>
      </c>
      <c r="K978" s="65">
        <v>88.064999999999998</v>
      </c>
      <c r="L978" s="97" t="str">
        <f t="shared" si="15"/>
        <v>-74/1178</v>
      </c>
    </row>
    <row r="979" spans="1:12" ht="15.6" customHeight="1">
      <c r="A979" s="62" t="s">
        <v>1517</v>
      </c>
      <c r="B979" s="62" t="s">
        <v>1518</v>
      </c>
      <c r="C979" s="62" t="s">
        <v>1519</v>
      </c>
      <c r="D979" s="63">
        <v>45169</v>
      </c>
      <c r="E979" s="105">
        <v>4671405000</v>
      </c>
      <c r="F979" s="65">
        <v>87.01</v>
      </c>
      <c r="G979" s="65">
        <v>88</v>
      </c>
      <c r="H979" s="65">
        <v>515</v>
      </c>
      <c r="I979" s="65" t="s">
        <v>1481</v>
      </c>
      <c r="J979" s="64">
        <v>4659256950</v>
      </c>
      <c r="K979" s="65">
        <v>86.784000000000006</v>
      </c>
      <c r="L979" s="97" t="str">
        <f t="shared" si="15"/>
        <v>88/515</v>
      </c>
    </row>
    <row r="980" spans="1:12" ht="15.6" customHeight="1">
      <c r="A980" s="62" t="s">
        <v>1513</v>
      </c>
      <c r="B980" s="62" t="s">
        <v>1514</v>
      </c>
      <c r="C980" s="62" t="s">
        <v>1515</v>
      </c>
      <c r="D980" s="63">
        <v>45169</v>
      </c>
      <c r="E980" s="105">
        <v>10139836528</v>
      </c>
      <c r="F980" s="65">
        <v>82.444999999999993</v>
      </c>
      <c r="G980" s="65">
        <v>816</v>
      </c>
      <c r="H980" s="65">
        <v>1003</v>
      </c>
      <c r="I980" s="65" t="s">
        <v>1516</v>
      </c>
      <c r="J980" s="64">
        <v>10095874000</v>
      </c>
      <c r="K980" s="65">
        <v>82.087000000000003</v>
      </c>
      <c r="L980" s="97" t="str">
        <f t="shared" si="15"/>
        <v>816/1003</v>
      </c>
    </row>
    <row r="981" spans="1:12" ht="15.6" customHeight="1">
      <c r="A981" s="62" t="s">
        <v>3015</v>
      </c>
      <c r="B981" s="62" t="s">
        <v>3016</v>
      </c>
      <c r="C981" s="62" t="s">
        <v>3017</v>
      </c>
      <c r="D981" s="63">
        <v>45174</v>
      </c>
      <c r="E981" s="105">
        <v>10659338000</v>
      </c>
      <c r="F981" s="65">
        <v>82.710999999999999</v>
      </c>
      <c r="G981" s="65">
        <v>133</v>
      </c>
      <c r="H981" s="65">
        <v>821</v>
      </c>
      <c r="I981" s="65" t="s">
        <v>3018</v>
      </c>
      <c r="J981" s="64">
        <v>10622224591</v>
      </c>
      <c r="K981" s="65">
        <v>82.423000000000002</v>
      </c>
      <c r="L981" s="97" t="str">
        <f t="shared" si="15"/>
        <v>133/821</v>
      </c>
    </row>
    <row r="982" spans="1:12" ht="15.6" customHeight="1">
      <c r="A982" s="62" t="s">
        <v>843</v>
      </c>
      <c r="B982" s="62" t="s">
        <v>587</v>
      </c>
      <c r="C982" s="62" t="s">
        <v>1526</v>
      </c>
      <c r="D982" s="63">
        <v>45176</v>
      </c>
      <c r="E982" s="105">
        <v>683271000</v>
      </c>
      <c r="F982" s="65">
        <v>89.48</v>
      </c>
      <c r="G982" s="65">
        <v>313</v>
      </c>
      <c r="H982" s="65">
        <v>580</v>
      </c>
      <c r="I982" s="65" t="s">
        <v>3014</v>
      </c>
      <c r="J982" s="64">
        <v>675402710</v>
      </c>
      <c r="K982" s="65">
        <v>88.45</v>
      </c>
      <c r="L982" s="97" t="str">
        <f t="shared" si="15"/>
        <v>313/580</v>
      </c>
    </row>
    <row r="983" spans="1:12" ht="15.6" customHeight="1">
      <c r="A983" s="62" t="s">
        <v>809</v>
      </c>
      <c r="B983" s="62" t="s">
        <v>542</v>
      </c>
      <c r="C983" s="62" t="s">
        <v>1511</v>
      </c>
      <c r="D983" s="63">
        <v>45176</v>
      </c>
      <c r="E983" s="105">
        <v>768006000</v>
      </c>
      <c r="F983" s="65">
        <v>89.135999999999996</v>
      </c>
      <c r="G983" s="65">
        <v>468</v>
      </c>
      <c r="H983" s="65">
        <v>781</v>
      </c>
      <c r="I983" s="65" t="s">
        <v>1512</v>
      </c>
      <c r="J983" s="64">
        <v>759718860</v>
      </c>
      <c r="K983" s="65">
        <v>88.174999999999997</v>
      </c>
      <c r="L983" s="97" t="str">
        <f t="shared" si="15"/>
        <v>468/781</v>
      </c>
    </row>
    <row r="984" spans="1:12" ht="15.6" customHeight="1">
      <c r="A984" s="62" t="s">
        <v>835</v>
      </c>
      <c r="B984" s="62" t="s">
        <v>576</v>
      </c>
      <c r="C984" s="62" t="s">
        <v>3012</v>
      </c>
      <c r="D984" s="63">
        <v>45177</v>
      </c>
      <c r="E984" s="105">
        <v>498960000</v>
      </c>
      <c r="F984" s="65">
        <v>89.236999999999995</v>
      </c>
      <c r="G984" s="65">
        <v>522</v>
      </c>
      <c r="H984" s="65">
        <v>975</v>
      </c>
      <c r="I984" s="65" t="s">
        <v>3013</v>
      </c>
      <c r="J984" s="64">
        <v>494129300</v>
      </c>
      <c r="K984" s="65">
        <v>88.373000000000005</v>
      </c>
      <c r="L984" s="97" t="str">
        <f t="shared" si="15"/>
        <v>522/975</v>
      </c>
    </row>
    <row r="985" spans="1:12" ht="15.6" customHeight="1">
      <c r="A985" s="62" t="s">
        <v>1508</v>
      </c>
      <c r="B985" s="62" t="s">
        <v>1509</v>
      </c>
      <c r="C985" s="62" t="s">
        <v>1510</v>
      </c>
      <c r="D985" s="63">
        <v>45177</v>
      </c>
      <c r="E985" s="105">
        <v>14148399787</v>
      </c>
      <c r="F985" s="65">
        <v>80.772999999999996</v>
      </c>
      <c r="G985" s="65">
        <v>84</v>
      </c>
      <c r="H985" s="65">
        <v>922</v>
      </c>
      <c r="I985" s="65" t="s">
        <v>1388</v>
      </c>
      <c r="J985" s="64">
        <v>14021653000</v>
      </c>
      <c r="K985" s="65">
        <v>80.049000000000007</v>
      </c>
      <c r="L985" s="97" t="str">
        <f t="shared" si="15"/>
        <v>84/922</v>
      </c>
    </row>
    <row r="986" spans="1:12" ht="15.6" customHeight="1">
      <c r="A986" s="62" t="s">
        <v>802</v>
      </c>
      <c r="B986" s="62" t="s">
        <v>534</v>
      </c>
      <c r="C986" s="62" t="s">
        <v>3010</v>
      </c>
      <c r="D986" s="63">
        <v>45182</v>
      </c>
      <c r="E986" s="105">
        <v>540621000</v>
      </c>
      <c r="F986" s="65">
        <v>88.623000000000005</v>
      </c>
      <c r="G986" s="65">
        <v>111</v>
      </c>
      <c r="H986" s="65">
        <v>953</v>
      </c>
      <c r="I986" s="65" t="s">
        <v>3011</v>
      </c>
      <c r="J986" s="64">
        <v>538963218</v>
      </c>
      <c r="K986" s="65">
        <v>88.352000000000004</v>
      </c>
      <c r="L986" s="97" t="str">
        <f t="shared" si="15"/>
        <v>111/953</v>
      </c>
    </row>
    <row r="987" spans="1:12" ht="15.6" customHeight="1">
      <c r="A987" s="62" t="s">
        <v>811</v>
      </c>
      <c r="B987" s="62" t="s">
        <v>546</v>
      </c>
      <c r="C987" s="62" t="s">
        <v>3008</v>
      </c>
      <c r="D987" s="63">
        <v>45182</v>
      </c>
      <c r="E987" s="105">
        <v>616734000</v>
      </c>
      <c r="F987" s="65">
        <v>88.653999999999996</v>
      </c>
      <c r="G987" s="65">
        <v>90</v>
      </c>
      <c r="H987" s="65">
        <v>993</v>
      </c>
      <c r="I987" s="65" t="s">
        <v>3009</v>
      </c>
      <c r="J987" s="64">
        <v>614774200</v>
      </c>
      <c r="K987" s="65">
        <v>88.372</v>
      </c>
      <c r="L987" s="97" t="str">
        <f t="shared" si="15"/>
        <v>90/993</v>
      </c>
    </row>
    <row r="988" spans="1:12" ht="15.6" customHeight="1">
      <c r="A988" s="62" t="s">
        <v>3003</v>
      </c>
      <c r="B988" s="62" t="s">
        <v>3004</v>
      </c>
      <c r="C988" s="62" t="s">
        <v>3005</v>
      </c>
      <c r="D988" s="63">
        <v>45183</v>
      </c>
      <c r="E988" s="105">
        <v>9280577300</v>
      </c>
      <c r="F988" s="65">
        <v>82.167000000000002</v>
      </c>
      <c r="G988" s="65">
        <v>75</v>
      </c>
      <c r="H988" s="65">
        <v>1050</v>
      </c>
      <c r="I988" s="65" t="s">
        <v>3006</v>
      </c>
      <c r="J988" s="64">
        <v>8437149026</v>
      </c>
      <c r="K988" s="65">
        <v>74.7</v>
      </c>
      <c r="L988" s="97" t="str">
        <f t="shared" si="15"/>
        <v>75/1050</v>
      </c>
    </row>
    <row r="989" spans="1:12" ht="15.6" customHeight="1">
      <c r="A989" s="62" t="s">
        <v>856</v>
      </c>
      <c r="B989" s="62" t="s">
        <v>601</v>
      </c>
      <c r="C989" s="62" t="s">
        <v>1523</v>
      </c>
      <c r="D989" s="63">
        <v>45183</v>
      </c>
      <c r="E989" s="105">
        <v>574353000</v>
      </c>
      <c r="F989" s="65">
        <v>89.305999999999997</v>
      </c>
      <c r="G989" s="65">
        <v>109</v>
      </c>
      <c r="H989" s="65">
        <v>251</v>
      </c>
      <c r="I989" s="65" t="s">
        <v>3007</v>
      </c>
      <c r="J989" s="64">
        <v>568913130</v>
      </c>
      <c r="K989" s="65">
        <v>88.46</v>
      </c>
      <c r="L989" s="97" t="str">
        <f t="shared" si="15"/>
        <v>109/251</v>
      </c>
    </row>
    <row r="990" spans="1:12" ht="15.6" customHeight="1">
      <c r="A990" s="62" t="s">
        <v>1505</v>
      </c>
      <c r="B990" s="62" t="s">
        <v>1506</v>
      </c>
      <c r="C990" s="62" t="s">
        <v>1504</v>
      </c>
      <c r="D990" s="63">
        <v>45188</v>
      </c>
      <c r="E990" s="105">
        <v>582291000</v>
      </c>
      <c r="F990" s="65">
        <v>89.643000000000001</v>
      </c>
      <c r="G990" s="65">
        <v>426</v>
      </c>
      <c r="H990" s="65">
        <v>553</v>
      </c>
      <c r="I990" s="65" t="s">
        <v>1507</v>
      </c>
      <c r="J990" s="64">
        <v>574189500</v>
      </c>
      <c r="K990" s="65">
        <v>88.396000000000001</v>
      </c>
      <c r="L990" s="97" t="str">
        <f t="shared" si="15"/>
        <v>426/553</v>
      </c>
    </row>
    <row r="991" spans="1:12" ht="15.6" customHeight="1">
      <c r="A991" s="62" t="s">
        <v>1498</v>
      </c>
      <c r="B991" s="62" t="s">
        <v>1499</v>
      </c>
      <c r="C991" s="62" t="s">
        <v>1500</v>
      </c>
      <c r="D991" s="63">
        <v>45189</v>
      </c>
      <c r="E991" s="105">
        <v>10347820594</v>
      </c>
      <c r="F991" s="65">
        <v>81.692999999999998</v>
      </c>
      <c r="G991" s="65">
        <v>31</v>
      </c>
      <c r="H991" s="65">
        <v>446</v>
      </c>
      <c r="I991" s="65" t="s">
        <v>1501</v>
      </c>
      <c r="J991" s="64">
        <v>10205885000</v>
      </c>
      <c r="K991" s="65">
        <v>80.572000000000003</v>
      </c>
      <c r="L991" s="97" t="str">
        <f t="shared" si="15"/>
        <v>31/446</v>
      </c>
    </row>
    <row r="992" spans="1:12" ht="15.6" customHeight="1">
      <c r="A992" s="62" t="s">
        <v>1502</v>
      </c>
      <c r="B992" s="62" t="s">
        <v>1503</v>
      </c>
      <c r="C992" s="62" t="s">
        <v>1504</v>
      </c>
      <c r="D992" s="63">
        <v>45189</v>
      </c>
      <c r="E992" s="105">
        <v>640035000</v>
      </c>
      <c r="F992" s="65">
        <v>88.972999999999999</v>
      </c>
      <c r="G992" s="65">
        <v>175</v>
      </c>
      <c r="H992" s="65">
        <v>598</v>
      </c>
      <c r="I992" s="65" t="s">
        <v>1315</v>
      </c>
      <c r="J992" s="64">
        <v>636164700</v>
      </c>
      <c r="K992" s="65">
        <v>88.435000000000002</v>
      </c>
      <c r="L992" s="97" t="str">
        <f t="shared" si="15"/>
        <v>175/598</v>
      </c>
    </row>
    <row r="993" spans="1:12" ht="15.6" customHeight="1">
      <c r="A993" s="62" t="s">
        <v>789</v>
      </c>
      <c r="B993" s="62" t="s">
        <v>515</v>
      </c>
      <c r="C993" s="62" t="s">
        <v>1496</v>
      </c>
      <c r="D993" s="63">
        <v>45191</v>
      </c>
      <c r="E993" s="105">
        <v>722970000</v>
      </c>
      <c r="F993" s="65">
        <v>89.537999999999997</v>
      </c>
      <c r="G993" s="65">
        <v>623</v>
      </c>
      <c r="H993" s="65">
        <v>779</v>
      </c>
      <c r="I993" s="65" t="s">
        <v>1497</v>
      </c>
      <c r="J993" s="64">
        <v>712830000</v>
      </c>
      <c r="K993" s="65">
        <v>88.281999999999996</v>
      </c>
      <c r="L993" s="97" t="str">
        <f t="shared" si="15"/>
        <v>623/779</v>
      </c>
    </row>
    <row r="994" spans="1:12" ht="15.6" customHeight="1">
      <c r="A994" s="62" t="s">
        <v>1492</v>
      </c>
      <c r="B994" s="62" t="s">
        <v>1493</v>
      </c>
      <c r="C994" s="62" t="s">
        <v>1494</v>
      </c>
      <c r="D994" s="63">
        <v>45191</v>
      </c>
      <c r="E994" s="105">
        <v>3143115000</v>
      </c>
      <c r="F994" s="65">
        <v>88.2</v>
      </c>
      <c r="G994" s="65">
        <v>300</v>
      </c>
      <c r="H994" s="65">
        <v>664</v>
      </c>
      <c r="I994" s="65" t="s">
        <v>1495</v>
      </c>
      <c r="J994" s="64">
        <v>3120996000</v>
      </c>
      <c r="K994" s="65">
        <v>87.578999999999994</v>
      </c>
      <c r="L994" s="97" t="str">
        <f t="shared" si="15"/>
        <v>300/664</v>
      </c>
    </row>
    <row r="995" spans="1:12" ht="15.6" customHeight="1">
      <c r="A995" s="62" t="s">
        <v>836</v>
      </c>
      <c r="B995" s="62" t="s">
        <v>578</v>
      </c>
      <c r="C995" s="62" t="s">
        <v>3001</v>
      </c>
      <c r="D995" s="63">
        <v>45194</v>
      </c>
      <c r="E995" s="105">
        <v>565938000</v>
      </c>
      <c r="F995" s="65">
        <v>89.756</v>
      </c>
      <c r="G995" s="65">
        <v>1124</v>
      </c>
      <c r="H995" s="65">
        <v>1240</v>
      </c>
      <c r="I995" s="65" t="s">
        <v>3002</v>
      </c>
      <c r="J995" s="64">
        <v>556334889</v>
      </c>
      <c r="K995" s="65">
        <v>88.233000000000004</v>
      </c>
      <c r="L995" s="97" t="str">
        <f t="shared" si="15"/>
        <v>1124/1240</v>
      </c>
    </row>
    <row r="996" spans="1:12" ht="15.6" customHeight="1">
      <c r="A996" s="62" t="s">
        <v>768</v>
      </c>
      <c r="B996" s="62" t="s">
        <v>490</v>
      </c>
      <c r="C996" s="62" t="s">
        <v>1247</v>
      </c>
      <c r="D996" s="63">
        <v>45195</v>
      </c>
      <c r="E996" s="105">
        <v>1478754000</v>
      </c>
      <c r="F996" s="65">
        <v>89.141000000000005</v>
      </c>
      <c r="G996" s="65">
        <v>641</v>
      </c>
      <c r="H996" s="65">
        <v>779</v>
      </c>
      <c r="I996" s="65" t="s">
        <v>3000</v>
      </c>
      <c r="J996" s="64">
        <v>1449376500</v>
      </c>
      <c r="K996" s="65">
        <v>87.37</v>
      </c>
      <c r="L996" s="97" t="str">
        <f t="shared" si="15"/>
        <v>641/779</v>
      </c>
    </row>
    <row r="997" spans="1:12" ht="15.6" customHeight="1">
      <c r="A997" s="62" t="s">
        <v>773</v>
      </c>
      <c r="B997" s="62" t="s">
        <v>495</v>
      </c>
      <c r="C997" s="62" t="s">
        <v>1485</v>
      </c>
      <c r="D997" s="63">
        <v>45195</v>
      </c>
      <c r="E997" s="105">
        <v>1120896000</v>
      </c>
      <c r="F997" s="65">
        <v>87.94</v>
      </c>
      <c r="G997" s="65">
        <v>230</v>
      </c>
      <c r="H997" s="65">
        <v>824</v>
      </c>
      <c r="I997" s="65" t="s">
        <v>1487</v>
      </c>
      <c r="J997" s="64">
        <v>1113596100</v>
      </c>
      <c r="K997" s="65">
        <v>87.367000000000004</v>
      </c>
      <c r="L997" s="97" t="str">
        <f t="shared" si="15"/>
        <v>230/824</v>
      </c>
    </row>
    <row r="998" spans="1:12" ht="15.6" customHeight="1">
      <c r="A998" s="62" t="s">
        <v>1488</v>
      </c>
      <c r="B998" s="62" t="s">
        <v>1489</v>
      </c>
      <c r="C998" s="62" t="s">
        <v>1490</v>
      </c>
      <c r="D998" s="63">
        <v>45195</v>
      </c>
      <c r="E998" s="105">
        <v>3291390000</v>
      </c>
      <c r="F998" s="65">
        <v>88.427999999999997</v>
      </c>
      <c r="G998" s="65">
        <v>379</v>
      </c>
      <c r="H998" s="65">
        <v>697</v>
      </c>
      <c r="I998" s="65" t="s">
        <v>1491</v>
      </c>
      <c r="J998" s="64">
        <v>3257688697</v>
      </c>
      <c r="K998" s="65">
        <v>87.522999999999996</v>
      </c>
      <c r="L998" s="97" t="str">
        <f t="shared" si="15"/>
        <v>379/697</v>
      </c>
    </row>
    <row r="999" spans="1:12" ht="15.6" customHeight="1">
      <c r="A999" s="62" t="s">
        <v>776</v>
      </c>
      <c r="B999" s="62" t="s">
        <v>499</v>
      </c>
      <c r="C999" s="62" t="s">
        <v>1606</v>
      </c>
      <c r="D999" s="63">
        <v>45196</v>
      </c>
      <c r="E999" s="105">
        <v>836622000</v>
      </c>
      <c r="F999" s="65">
        <v>89.512</v>
      </c>
      <c r="G999" s="65">
        <v>731</v>
      </c>
      <c r="H999" s="65">
        <v>1084</v>
      </c>
      <c r="I999" s="65" t="s">
        <v>2999</v>
      </c>
      <c r="J999" s="64">
        <v>825103940</v>
      </c>
      <c r="K999" s="65">
        <v>88.28</v>
      </c>
      <c r="L999" s="97" t="str">
        <f t="shared" si="15"/>
        <v>731/1084</v>
      </c>
    </row>
    <row r="1000" spans="1:12" ht="15.6" customHeight="1">
      <c r="A1000" s="62" t="s">
        <v>796</v>
      </c>
      <c r="B1000" s="62" t="s">
        <v>1484</v>
      </c>
      <c r="C1000" s="62" t="s">
        <v>1485</v>
      </c>
      <c r="D1000" s="63">
        <v>45196</v>
      </c>
      <c r="E1000" s="105">
        <v>613116000</v>
      </c>
      <c r="F1000" s="65">
        <v>90.364000000000004</v>
      </c>
      <c r="G1000" s="65">
        <v>705</v>
      </c>
      <c r="H1000" s="65">
        <v>815</v>
      </c>
      <c r="I1000" s="65" t="s">
        <v>1486</v>
      </c>
      <c r="J1000" s="64">
        <v>599416000</v>
      </c>
      <c r="K1000" s="65">
        <v>88.344999999999999</v>
      </c>
      <c r="L1000" s="97" t="str">
        <f t="shared" si="15"/>
        <v>705/815</v>
      </c>
    </row>
    <row r="1001" spans="1:12" ht="15.6" customHeight="1">
      <c r="A1001" s="62" t="s">
        <v>2995</v>
      </c>
      <c r="B1001" s="62" t="s">
        <v>2996</v>
      </c>
      <c r="C1001" s="62" t="s">
        <v>2997</v>
      </c>
      <c r="D1001" s="63">
        <v>45196</v>
      </c>
      <c r="E1001" s="105">
        <v>9278924000</v>
      </c>
      <c r="F1001" s="65">
        <v>86.599000000000004</v>
      </c>
      <c r="G1001" s="65">
        <v>-231</v>
      </c>
      <c r="H1001" s="65">
        <v>1145</v>
      </c>
      <c r="I1001" s="65" t="s">
        <v>2998</v>
      </c>
      <c r="J1001" s="64">
        <v>9314877192</v>
      </c>
      <c r="K1001" s="65">
        <v>86.935000000000002</v>
      </c>
      <c r="L1001" s="97" t="str">
        <f t="shared" si="15"/>
        <v>-231/1145</v>
      </c>
    </row>
    <row r="1002" spans="1:12" ht="15.6" customHeight="1">
      <c r="A1002" s="62" t="s">
        <v>2990</v>
      </c>
      <c r="B1002" s="62" t="s">
        <v>2991</v>
      </c>
      <c r="C1002" s="62" t="s">
        <v>2992</v>
      </c>
      <c r="D1002" s="63">
        <v>45204</v>
      </c>
      <c r="E1002" s="105">
        <v>10537717055</v>
      </c>
      <c r="F1002" s="65">
        <v>83.162999999999997</v>
      </c>
      <c r="G1002" s="65">
        <v>931</v>
      </c>
      <c r="H1002" s="65">
        <v>1055</v>
      </c>
      <c r="I1002" s="65" t="s">
        <v>2993</v>
      </c>
      <c r="J1002" s="64">
        <v>10230989140</v>
      </c>
      <c r="K1002" s="65">
        <v>80.742000000000004</v>
      </c>
      <c r="L1002" s="97" t="str">
        <f t="shared" si="15"/>
        <v>931/1055</v>
      </c>
    </row>
    <row r="1003" spans="1:12" ht="15.6" customHeight="1">
      <c r="A1003" s="62" t="s">
        <v>816</v>
      </c>
      <c r="B1003" s="62" t="s">
        <v>553</v>
      </c>
      <c r="C1003" s="62" t="s">
        <v>1476</v>
      </c>
      <c r="D1003" s="63">
        <v>45204</v>
      </c>
      <c r="E1003" s="105">
        <v>820530000</v>
      </c>
      <c r="F1003" s="65">
        <v>88.331999999999994</v>
      </c>
      <c r="G1003" s="65">
        <v>22</v>
      </c>
      <c r="H1003" s="65">
        <v>858</v>
      </c>
      <c r="I1003" s="65" t="s">
        <v>1305</v>
      </c>
      <c r="J1003" s="64">
        <v>819433000</v>
      </c>
      <c r="K1003" s="65">
        <v>88.213999999999999</v>
      </c>
      <c r="L1003" s="97" t="str">
        <f t="shared" si="15"/>
        <v>22/858</v>
      </c>
    </row>
    <row r="1004" spans="1:12" ht="15.6" customHeight="1">
      <c r="A1004" s="62" t="s">
        <v>817</v>
      </c>
      <c r="B1004" s="62" t="s">
        <v>554</v>
      </c>
      <c r="C1004" s="62" t="s">
        <v>1447</v>
      </c>
      <c r="D1004" s="63">
        <v>45204</v>
      </c>
      <c r="E1004" s="105">
        <v>4190742000</v>
      </c>
      <c r="F1004" s="65">
        <v>88.811000000000007</v>
      </c>
      <c r="G1004" s="65">
        <v>509</v>
      </c>
      <c r="H1004" s="65">
        <v>629</v>
      </c>
      <c r="I1004" s="65" t="s">
        <v>2994</v>
      </c>
      <c r="J1004" s="64">
        <v>4131107000</v>
      </c>
      <c r="K1004" s="65">
        <v>87.546999999999997</v>
      </c>
      <c r="L1004" s="97" t="str">
        <f t="shared" si="15"/>
        <v>509/629</v>
      </c>
    </row>
    <row r="1005" spans="1:12" ht="15.6" customHeight="1">
      <c r="A1005" s="62" t="s">
        <v>846</v>
      </c>
      <c r="B1005" s="62" t="s">
        <v>590</v>
      </c>
      <c r="C1005" s="62" t="s">
        <v>1531</v>
      </c>
      <c r="D1005" s="63">
        <v>45204</v>
      </c>
      <c r="E1005" s="105">
        <v>585196000</v>
      </c>
      <c r="F1005" s="65">
        <v>89.573999999999998</v>
      </c>
      <c r="G1005" s="65">
        <v>719</v>
      </c>
      <c r="H1005" s="65">
        <v>1023</v>
      </c>
      <c r="I1005" s="65" t="s">
        <v>2989</v>
      </c>
      <c r="J1005" s="64">
        <v>576498320</v>
      </c>
      <c r="K1005" s="65">
        <v>88.242000000000004</v>
      </c>
      <c r="L1005" s="97" t="str">
        <f t="shared" si="15"/>
        <v>719/1023</v>
      </c>
    </row>
    <row r="1006" spans="1:12" ht="15.6" customHeight="1">
      <c r="A1006" s="62" t="s">
        <v>833</v>
      </c>
      <c r="B1006" s="62" t="s">
        <v>573</v>
      </c>
      <c r="C1006" s="62" t="s">
        <v>1328</v>
      </c>
      <c r="D1006" s="63">
        <v>45205</v>
      </c>
      <c r="E1006" s="105">
        <v>1185185000</v>
      </c>
      <c r="F1006" s="65">
        <v>88.905000000000001</v>
      </c>
      <c r="G1006" s="65">
        <v>557</v>
      </c>
      <c r="H1006" s="65">
        <v>794</v>
      </c>
      <c r="I1006" s="65" t="s">
        <v>2988</v>
      </c>
      <c r="J1006" s="64">
        <v>1165489940</v>
      </c>
      <c r="K1006" s="65">
        <v>87.427000000000007</v>
      </c>
      <c r="L1006" s="97" t="str">
        <f t="shared" si="15"/>
        <v>557/794</v>
      </c>
    </row>
    <row r="1007" spans="1:12" ht="15.6" customHeight="1">
      <c r="A1007" s="62" t="s">
        <v>740</v>
      </c>
      <c r="B1007" s="62" t="s">
        <v>451</v>
      </c>
      <c r="C1007" s="62" t="s">
        <v>1482</v>
      </c>
      <c r="D1007" s="63">
        <v>45211</v>
      </c>
      <c r="E1007" s="105">
        <v>936783000</v>
      </c>
      <c r="F1007" s="65">
        <v>88.379000000000005</v>
      </c>
      <c r="G1007" s="65">
        <v>83</v>
      </c>
      <c r="H1007" s="65">
        <v>811</v>
      </c>
      <c r="I1007" s="65" t="s">
        <v>1483</v>
      </c>
      <c r="J1007" s="64">
        <v>935299502</v>
      </c>
      <c r="K1007" s="65">
        <v>88.239000000000004</v>
      </c>
      <c r="L1007" s="97" t="str">
        <f t="shared" si="15"/>
        <v>83/811</v>
      </c>
    </row>
    <row r="1008" spans="1:12" ht="15.6" customHeight="1">
      <c r="A1008" s="62" t="s">
        <v>834</v>
      </c>
      <c r="B1008" s="62" t="s">
        <v>575</v>
      </c>
      <c r="C1008" s="62" t="s">
        <v>1480</v>
      </c>
      <c r="D1008" s="63">
        <v>45211</v>
      </c>
      <c r="E1008" s="105">
        <v>1925793000</v>
      </c>
      <c r="F1008" s="65">
        <v>87.783000000000001</v>
      </c>
      <c r="G1008" s="65">
        <v>224</v>
      </c>
      <c r="H1008" s="65">
        <v>787</v>
      </c>
      <c r="I1008" s="65" t="s">
        <v>1481</v>
      </c>
      <c r="J1008" s="64">
        <v>1915482910</v>
      </c>
      <c r="K1008" s="65">
        <v>87.313000000000002</v>
      </c>
      <c r="L1008" s="97" t="str">
        <f t="shared" si="15"/>
        <v>224/787</v>
      </c>
    </row>
    <row r="1009" spans="1:12" ht="15.6" customHeight="1">
      <c r="A1009" s="62" t="s">
        <v>803</v>
      </c>
      <c r="B1009" s="62" t="s">
        <v>536</v>
      </c>
      <c r="C1009" s="62" t="s">
        <v>1235</v>
      </c>
      <c r="D1009" s="63">
        <v>45215</v>
      </c>
      <c r="E1009" s="105">
        <v>1112279000</v>
      </c>
      <c r="F1009" s="65">
        <v>87.403999999999996</v>
      </c>
      <c r="G1009" s="65">
        <v>-21</v>
      </c>
      <c r="H1009" s="65">
        <v>818</v>
      </c>
      <c r="I1009" s="65" t="s">
        <v>1479</v>
      </c>
      <c r="J1009" s="64">
        <v>1112713000</v>
      </c>
      <c r="K1009" s="65">
        <v>87.438000000000002</v>
      </c>
      <c r="L1009" s="97" t="str">
        <f t="shared" si="15"/>
        <v>-21/818</v>
      </c>
    </row>
    <row r="1010" spans="1:12" ht="15.6" customHeight="1">
      <c r="A1010" s="62" t="s">
        <v>810</v>
      </c>
      <c r="B1010" s="62" t="s">
        <v>544</v>
      </c>
      <c r="C1010" s="62" t="s">
        <v>1477</v>
      </c>
      <c r="D1010" s="63">
        <v>45216</v>
      </c>
      <c r="E1010" s="105">
        <v>2026467000</v>
      </c>
      <c r="F1010" s="65">
        <v>87.271000000000001</v>
      </c>
      <c r="G1010" s="65">
        <v>71</v>
      </c>
      <c r="H1010" s="65">
        <v>787</v>
      </c>
      <c r="I1010" s="65" t="s">
        <v>1478</v>
      </c>
      <c r="J1010" s="64">
        <v>2024221400</v>
      </c>
      <c r="K1010" s="65">
        <v>87.174000000000007</v>
      </c>
      <c r="L1010" s="97" t="str">
        <f t="shared" si="15"/>
        <v>71/787</v>
      </c>
    </row>
    <row r="1011" spans="1:12" ht="15.6" customHeight="1">
      <c r="A1011" s="62" t="s">
        <v>732</v>
      </c>
      <c r="B1011" s="62" t="s">
        <v>441</v>
      </c>
      <c r="C1011" s="62" t="s">
        <v>2986</v>
      </c>
      <c r="D1011" s="63">
        <v>45223</v>
      </c>
      <c r="E1011" s="105">
        <v>1214694000</v>
      </c>
      <c r="F1011" s="65">
        <v>87.912999999999997</v>
      </c>
      <c r="G1011" s="65">
        <v>316</v>
      </c>
      <c r="H1011" s="65">
        <v>799</v>
      </c>
      <c r="I1011" s="65" t="s">
        <v>2987</v>
      </c>
      <c r="J1011" s="64">
        <v>1207294100</v>
      </c>
      <c r="K1011" s="65">
        <v>87.376999999999995</v>
      </c>
      <c r="L1011" s="97" t="str">
        <f t="shared" si="15"/>
        <v>316/799</v>
      </c>
    </row>
    <row r="1012" spans="1:12" ht="15.6" customHeight="1">
      <c r="A1012" s="62" t="s">
        <v>744</v>
      </c>
      <c r="B1012" s="62" t="s">
        <v>458</v>
      </c>
      <c r="C1012" s="62" t="s">
        <v>1476</v>
      </c>
      <c r="D1012" s="63">
        <v>45224</v>
      </c>
      <c r="E1012" s="105">
        <v>1081530000</v>
      </c>
      <c r="F1012" s="65">
        <v>87.436000000000007</v>
      </c>
      <c r="G1012" s="65">
        <v>289</v>
      </c>
      <c r="H1012" s="65">
        <v>817</v>
      </c>
      <c r="I1012" s="65" t="s">
        <v>1441</v>
      </c>
      <c r="J1012" s="64">
        <v>1074162000</v>
      </c>
      <c r="K1012" s="65">
        <v>86.840999999999994</v>
      </c>
      <c r="L1012" s="97" t="str">
        <f t="shared" si="15"/>
        <v>289/817</v>
      </c>
    </row>
    <row r="1013" spans="1:12" ht="15.6" customHeight="1">
      <c r="A1013" s="62" t="s">
        <v>883</v>
      </c>
      <c r="B1013" s="62" t="s">
        <v>635</v>
      </c>
      <c r="C1013" s="62" t="s">
        <v>2984</v>
      </c>
      <c r="D1013" s="63">
        <v>45226</v>
      </c>
      <c r="E1013" s="105">
        <v>763269000</v>
      </c>
      <c r="F1013" s="65">
        <v>87.923000000000002</v>
      </c>
      <c r="G1013" s="65">
        <v>-115</v>
      </c>
      <c r="H1013" s="65">
        <v>846</v>
      </c>
      <c r="I1013" s="65" t="s">
        <v>2985</v>
      </c>
      <c r="J1013" s="64">
        <v>766703000</v>
      </c>
      <c r="K1013" s="65">
        <v>88.319000000000003</v>
      </c>
      <c r="L1013" s="97" t="str">
        <f t="shared" si="15"/>
        <v>-115/846</v>
      </c>
    </row>
    <row r="1014" spans="1:12" ht="15.6" customHeight="1">
      <c r="A1014" s="62" t="s">
        <v>889</v>
      </c>
      <c r="B1014" s="62" t="s">
        <v>642</v>
      </c>
      <c r="C1014" s="62" t="s">
        <v>1224</v>
      </c>
      <c r="D1014" s="63">
        <v>45229</v>
      </c>
      <c r="E1014" s="105">
        <v>743650000</v>
      </c>
      <c r="F1014" s="65">
        <v>88.891000000000005</v>
      </c>
      <c r="G1014" s="65">
        <v>331</v>
      </c>
      <c r="H1014" s="65">
        <v>831</v>
      </c>
      <c r="I1014" s="65" t="s">
        <v>2983</v>
      </c>
      <c r="J1014" s="64">
        <v>737581560</v>
      </c>
      <c r="K1014" s="65">
        <v>88.165999999999997</v>
      </c>
      <c r="L1014" s="97" t="str">
        <f t="shared" si="15"/>
        <v>331/831</v>
      </c>
    </row>
    <row r="1015" spans="1:12" ht="15.6" customHeight="1">
      <c r="A1015" s="62" t="s">
        <v>886</v>
      </c>
      <c r="B1015" s="62" t="s">
        <v>639</v>
      </c>
      <c r="C1015" s="62" t="s">
        <v>1235</v>
      </c>
      <c r="D1015" s="63">
        <v>45231</v>
      </c>
      <c r="E1015" s="105">
        <v>1206198000</v>
      </c>
      <c r="F1015" s="65">
        <v>88.123000000000005</v>
      </c>
      <c r="G1015" s="65">
        <v>374</v>
      </c>
      <c r="H1015" s="65">
        <v>808</v>
      </c>
      <c r="I1015" s="65" t="s">
        <v>2982</v>
      </c>
      <c r="J1015" s="64">
        <v>1195793000</v>
      </c>
      <c r="K1015" s="65">
        <v>87.363</v>
      </c>
      <c r="L1015" s="97" t="str">
        <f t="shared" si="15"/>
        <v>374/808</v>
      </c>
    </row>
    <row r="1016" spans="1:12" ht="15.6" customHeight="1">
      <c r="A1016" s="62" t="s">
        <v>885</v>
      </c>
      <c r="B1016" s="62" t="s">
        <v>638</v>
      </c>
      <c r="C1016" s="62" t="s">
        <v>1240</v>
      </c>
      <c r="D1016" s="63">
        <v>45232</v>
      </c>
      <c r="E1016" s="105">
        <v>695124000</v>
      </c>
      <c r="F1016" s="65">
        <v>88.635000000000005</v>
      </c>
      <c r="G1016" s="65">
        <v>128</v>
      </c>
      <c r="H1016" s="65">
        <v>1161</v>
      </c>
      <c r="I1016" s="65" t="s">
        <v>2980</v>
      </c>
      <c r="J1016" s="64">
        <v>693842550</v>
      </c>
      <c r="K1016" s="65">
        <v>88.471999999999994</v>
      </c>
      <c r="L1016" s="97" t="str">
        <f t="shared" si="15"/>
        <v>128/1161</v>
      </c>
    </row>
    <row r="1017" spans="1:12" ht="15.6" customHeight="1">
      <c r="A1017" s="62" t="s">
        <v>894</v>
      </c>
      <c r="B1017" s="62" t="s">
        <v>647</v>
      </c>
      <c r="C1017" s="62" t="s">
        <v>1298</v>
      </c>
      <c r="D1017" s="63">
        <v>45232</v>
      </c>
      <c r="E1017" s="105">
        <v>530748000</v>
      </c>
      <c r="F1017" s="65">
        <v>88.367000000000004</v>
      </c>
      <c r="G1017" s="65">
        <v>-15</v>
      </c>
      <c r="H1017" s="65">
        <v>1091</v>
      </c>
      <c r="I1017" s="65" t="s">
        <v>1230</v>
      </c>
      <c r="J1017" s="64">
        <v>531179000</v>
      </c>
      <c r="K1017" s="65">
        <v>88.438999999999993</v>
      </c>
      <c r="L1017" s="97" t="str">
        <f t="shared" si="15"/>
        <v>-15/1091</v>
      </c>
    </row>
    <row r="1018" spans="1:12" ht="15.6" customHeight="1">
      <c r="A1018" s="62" t="s">
        <v>891</v>
      </c>
      <c r="B1018" s="62" t="s">
        <v>644</v>
      </c>
      <c r="C1018" s="62" t="s">
        <v>2253</v>
      </c>
      <c r="D1018" s="63">
        <v>45232</v>
      </c>
      <c r="E1018" s="105">
        <v>609194000</v>
      </c>
      <c r="F1018" s="65">
        <v>89.765000000000001</v>
      </c>
      <c r="G1018" s="65">
        <v>812</v>
      </c>
      <c r="H1018" s="65">
        <v>1165</v>
      </c>
      <c r="I1018" s="65" t="s">
        <v>2981</v>
      </c>
      <c r="J1018" s="64">
        <v>599697500</v>
      </c>
      <c r="K1018" s="65">
        <v>88.366</v>
      </c>
      <c r="L1018" s="97" t="str">
        <f t="shared" si="15"/>
        <v>812/1165</v>
      </c>
    </row>
    <row r="1019" spans="1:12" ht="15.6" customHeight="1">
      <c r="A1019" s="62" t="s">
        <v>881</v>
      </c>
      <c r="B1019" s="62" t="s">
        <v>633</v>
      </c>
      <c r="C1019" s="62" t="s">
        <v>2199</v>
      </c>
      <c r="D1019" s="63">
        <v>45232</v>
      </c>
      <c r="E1019" s="105">
        <v>682137000</v>
      </c>
      <c r="F1019" s="65">
        <v>89.849000000000004</v>
      </c>
      <c r="G1019" s="65">
        <v>525</v>
      </c>
      <c r="H1019" s="65">
        <v>711</v>
      </c>
      <c r="I1019" s="65" t="s">
        <v>2979</v>
      </c>
      <c r="J1019" s="64">
        <v>671278820</v>
      </c>
      <c r="K1019" s="65">
        <v>88.418999999999997</v>
      </c>
      <c r="L1019" s="97" t="str">
        <f t="shared" si="15"/>
        <v>525/711</v>
      </c>
    </row>
    <row r="1020" spans="1:12" ht="15.6" customHeight="1">
      <c r="A1020" s="62" t="s">
        <v>890</v>
      </c>
      <c r="B1020" s="62" t="s">
        <v>643</v>
      </c>
      <c r="C1020" s="62" t="s">
        <v>1237</v>
      </c>
      <c r="D1020" s="63">
        <v>45233</v>
      </c>
      <c r="E1020" s="105">
        <v>957223000</v>
      </c>
      <c r="F1020" s="65">
        <v>88.668000000000006</v>
      </c>
      <c r="G1020" s="65">
        <v>175</v>
      </c>
      <c r="H1020" s="65">
        <v>854</v>
      </c>
      <c r="I1020" s="65" t="s">
        <v>1471</v>
      </c>
      <c r="J1020" s="64">
        <v>953810310</v>
      </c>
      <c r="K1020" s="65">
        <v>88.352000000000004</v>
      </c>
      <c r="L1020" s="97" t="str">
        <f t="shared" si="15"/>
        <v>175/854</v>
      </c>
    </row>
    <row r="1021" spans="1:12" ht="15.6" customHeight="1">
      <c r="A1021" s="62" t="s">
        <v>1472</v>
      </c>
      <c r="B1021" s="62" t="s">
        <v>1473</v>
      </c>
      <c r="C1021" s="62" t="s">
        <v>1474</v>
      </c>
      <c r="D1021" s="63">
        <v>45233</v>
      </c>
      <c r="E1021" s="105">
        <v>1140921000</v>
      </c>
      <c r="F1021" s="65">
        <v>88.617000000000004</v>
      </c>
      <c r="G1021" s="65">
        <v>475</v>
      </c>
      <c r="H1021" s="65">
        <v>814</v>
      </c>
      <c r="I1021" s="65" t="s">
        <v>1475</v>
      </c>
      <c r="J1021" s="64">
        <v>1125088000</v>
      </c>
      <c r="K1021" s="65">
        <v>87.387</v>
      </c>
      <c r="L1021" s="97" t="str">
        <f t="shared" si="15"/>
        <v>475/814</v>
      </c>
    </row>
    <row r="1022" spans="1:12" ht="15.6" customHeight="1">
      <c r="A1022" s="62" t="s">
        <v>888</v>
      </c>
      <c r="B1022" s="62" t="s">
        <v>641</v>
      </c>
      <c r="C1022" s="62" t="s">
        <v>1235</v>
      </c>
      <c r="D1022" s="63">
        <v>45236</v>
      </c>
      <c r="E1022" s="105">
        <v>1779318000</v>
      </c>
      <c r="F1022" s="65">
        <v>88.418000000000006</v>
      </c>
      <c r="G1022" s="65">
        <v>204</v>
      </c>
      <c r="H1022" s="65">
        <v>770</v>
      </c>
      <c r="I1022" s="65" t="s">
        <v>1470</v>
      </c>
      <c r="J1022" s="64">
        <v>1762457420</v>
      </c>
      <c r="K1022" s="65">
        <v>87.581000000000003</v>
      </c>
      <c r="L1022" s="97" t="str">
        <f t="shared" si="15"/>
        <v>204/770</v>
      </c>
    </row>
    <row r="1023" spans="1:12" ht="15.6" customHeight="1">
      <c r="A1023" s="62" t="s">
        <v>872</v>
      </c>
      <c r="B1023" s="62" t="s">
        <v>620</v>
      </c>
      <c r="C1023" s="62" t="s">
        <v>1467</v>
      </c>
      <c r="D1023" s="63">
        <v>45237</v>
      </c>
      <c r="E1023" s="105">
        <v>1127871000</v>
      </c>
      <c r="F1023" s="65">
        <v>88.227999999999994</v>
      </c>
      <c r="G1023" s="65">
        <v>362</v>
      </c>
      <c r="H1023" s="65">
        <v>811</v>
      </c>
      <c r="I1023" s="65" t="s">
        <v>2978</v>
      </c>
      <c r="J1023" s="64">
        <v>1117271160</v>
      </c>
      <c r="K1023" s="65">
        <v>87.399000000000001</v>
      </c>
      <c r="L1023" s="97" t="str">
        <f t="shared" si="15"/>
        <v>362/811</v>
      </c>
    </row>
    <row r="1024" spans="1:12" ht="15.6" customHeight="1">
      <c r="A1024" s="62" t="s">
        <v>874</v>
      </c>
      <c r="B1024" s="62" t="s">
        <v>623</v>
      </c>
      <c r="C1024" s="62" t="s">
        <v>1469</v>
      </c>
      <c r="D1024" s="63">
        <v>45237</v>
      </c>
      <c r="E1024" s="105">
        <v>1430055000</v>
      </c>
      <c r="F1024" s="65">
        <v>88.587000000000003</v>
      </c>
      <c r="G1024" s="65">
        <v>511</v>
      </c>
      <c r="H1024" s="65">
        <v>816</v>
      </c>
      <c r="I1024" s="65" t="s">
        <v>1405</v>
      </c>
      <c r="J1024" s="64">
        <v>1409405000</v>
      </c>
      <c r="K1024" s="65">
        <v>87.307000000000002</v>
      </c>
      <c r="L1024" s="97" t="str">
        <f t="shared" si="15"/>
        <v>511/816</v>
      </c>
    </row>
    <row r="1025" spans="1:12" ht="15.6" customHeight="1">
      <c r="A1025" s="62" t="s">
        <v>873</v>
      </c>
      <c r="B1025" s="62" t="s">
        <v>622</v>
      </c>
      <c r="C1025" s="62" t="s">
        <v>1228</v>
      </c>
      <c r="D1025" s="63">
        <v>45237</v>
      </c>
      <c r="E1025" s="105">
        <v>782118000</v>
      </c>
      <c r="F1025" s="65">
        <v>89.881</v>
      </c>
      <c r="G1025" s="65">
        <v>173</v>
      </c>
      <c r="H1025" s="65">
        <v>272</v>
      </c>
      <c r="I1025" s="65" t="s">
        <v>1465</v>
      </c>
      <c r="J1025" s="64">
        <v>769810010</v>
      </c>
      <c r="K1025" s="65">
        <v>88.466999999999999</v>
      </c>
      <c r="L1025" s="97" t="str">
        <f t="shared" si="15"/>
        <v>173/272</v>
      </c>
    </row>
    <row r="1026" spans="1:12" ht="15.6" customHeight="1">
      <c r="A1026" s="62" t="s">
        <v>871</v>
      </c>
      <c r="B1026" s="62" t="s">
        <v>618</v>
      </c>
      <c r="C1026" s="62" t="s">
        <v>2976</v>
      </c>
      <c r="D1026" s="63">
        <v>45237</v>
      </c>
      <c r="E1026" s="105">
        <v>622836000</v>
      </c>
      <c r="F1026" s="65">
        <v>89.034999999999997</v>
      </c>
      <c r="G1026" s="65">
        <v>340</v>
      </c>
      <c r="H1026" s="65">
        <v>783</v>
      </c>
      <c r="I1026" s="65" t="s">
        <v>2977</v>
      </c>
      <c r="J1026" s="64">
        <v>617281490</v>
      </c>
      <c r="K1026" s="65">
        <v>88.241</v>
      </c>
      <c r="L1026" s="97" t="str">
        <f t="shared" ref="L1026:L1089" si="16">_xlfn.CONCAT(G1026,"/",H1026)</f>
        <v>340/783</v>
      </c>
    </row>
    <row r="1027" spans="1:12" ht="15.6" customHeight="1">
      <c r="A1027" s="62" t="s">
        <v>877</v>
      </c>
      <c r="B1027" s="62" t="s">
        <v>628</v>
      </c>
      <c r="C1027" s="62" t="s">
        <v>1467</v>
      </c>
      <c r="D1027" s="63">
        <v>45239</v>
      </c>
      <c r="E1027" s="105">
        <v>1098873000</v>
      </c>
      <c r="F1027" s="65">
        <v>88.498999999999995</v>
      </c>
      <c r="G1027" s="65">
        <v>651</v>
      </c>
      <c r="H1027" s="65">
        <v>831</v>
      </c>
      <c r="I1027" s="65" t="s">
        <v>1468</v>
      </c>
      <c r="J1027" s="64">
        <v>1082997000</v>
      </c>
      <c r="K1027" s="65">
        <v>87.221000000000004</v>
      </c>
      <c r="L1027" s="97" t="str">
        <f t="shared" si="16"/>
        <v>651/831</v>
      </c>
    </row>
    <row r="1028" spans="1:12" ht="15.6" customHeight="1">
      <c r="A1028" s="62" t="s">
        <v>884</v>
      </c>
      <c r="B1028" s="62" t="s">
        <v>637</v>
      </c>
      <c r="C1028" s="62" t="s">
        <v>1581</v>
      </c>
      <c r="D1028" s="63">
        <v>45239</v>
      </c>
      <c r="E1028" s="105">
        <v>1956312000</v>
      </c>
      <c r="F1028" s="65">
        <v>87.540999999999997</v>
      </c>
      <c r="G1028" s="65">
        <v>37</v>
      </c>
      <c r="H1028" s="65">
        <v>780</v>
      </c>
      <c r="I1028" s="65" t="s">
        <v>2975</v>
      </c>
      <c r="J1028" s="64">
        <v>1952710000</v>
      </c>
      <c r="K1028" s="65">
        <v>87.38</v>
      </c>
      <c r="L1028" s="97" t="str">
        <f t="shared" si="16"/>
        <v>37/780</v>
      </c>
    </row>
    <row r="1029" spans="1:12" ht="15.6" customHeight="1">
      <c r="A1029" s="62" t="s">
        <v>2971</v>
      </c>
      <c r="B1029" s="62" t="s">
        <v>2972</v>
      </c>
      <c r="C1029" s="62" t="s">
        <v>2973</v>
      </c>
      <c r="D1029" s="63">
        <v>45240</v>
      </c>
      <c r="E1029" s="105">
        <v>9465953433</v>
      </c>
      <c r="F1029" s="65">
        <v>82.02</v>
      </c>
      <c r="G1029" s="65">
        <v>868</v>
      </c>
      <c r="H1029" s="65">
        <v>1075</v>
      </c>
      <c r="I1029" s="65" t="s">
        <v>2974</v>
      </c>
      <c r="J1029" s="64">
        <v>9370828094</v>
      </c>
      <c r="K1029" s="65">
        <v>81.195999999999998</v>
      </c>
      <c r="L1029" s="97" t="str">
        <f t="shared" si="16"/>
        <v>868/1075</v>
      </c>
    </row>
    <row r="1030" spans="1:12" ht="15.6" customHeight="1">
      <c r="A1030" s="62" t="s">
        <v>866</v>
      </c>
      <c r="B1030" s="62" t="s">
        <v>613</v>
      </c>
      <c r="C1030" s="62" t="s">
        <v>1466</v>
      </c>
      <c r="D1030" s="63">
        <v>45240</v>
      </c>
      <c r="E1030" s="105">
        <v>1154503000</v>
      </c>
      <c r="F1030" s="65">
        <v>88.644999999999996</v>
      </c>
      <c r="G1030" s="65">
        <v>599</v>
      </c>
      <c r="H1030" s="65">
        <v>797</v>
      </c>
      <c r="I1030" s="65" t="s">
        <v>1243</v>
      </c>
      <c r="J1030" s="64">
        <v>1138718180</v>
      </c>
      <c r="K1030" s="65">
        <v>87.433000000000007</v>
      </c>
      <c r="L1030" s="97" t="str">
        <f t="shared" si="16"/>
        <v>599/797</v>
      </c>
    </row>
    <row r="1031" spans="1:12" ht="15.6" customHeight="1">
      <c r="A1031" s="62" t="s">
        <v>887</v>
      </c>
      <c r="B1031" s="62" t="s">
        <v>640</v>
      </c>
      <c r="C1031" s="62" t="s">
        <v>1602</v>
      </c>
      <c r="D1031" s="63">
        <v>45243</v>
      </c>
      <c r="E1031" s="105">
        <v>516996000</v>
      </c>
      <c r="F1031" s="65">
        <v>90.204999999999998</v>
      </c>
      <c r="G1031" s="65">
        <v>716</v>
      </c>
      <c r="H1031" s="65">
        <v>847</v>
      </c>
      <c r="I1031" s="65" t="s">
        <v>2968</v>
      </c>
      <c r="J1031" s="64">
        <v>506766774</v>
      </c>
      <c r="K1031" s="65">
        <v>88.42</v>
      </c>
      <c r="L1031" s="97" t="str">
        <f t="shared" si="16"/>
        <v>716/847</v>
      </c>
    </row>
    <row r="1032" spans="1:12" ht="15.6" customHeight="1">
      <c r="A1032" s="62" t="s">
        <v>875</v>
      </c>
      <c r="B1032" s="62" t="s">
        <v>625</v>
      </c>
      <c r="C1032" s="62" t="s">
        <v>2969</v>
      </c>
      <c r="D1032" s="63">
        <v>45243</v>
      </c>
      <c r="E1032" s="105">
        <v>1297098000</v>
      </c>
      <c r="F1032" s="65">
        <v>87.628</v>
      </c>
      <c r="G1032" s="65">
        <v>99</v>
      </c>
      <c r="H1032" s="65">
        <v>813</v>
      </c>
      <c r="I1032" s="65" t="s">
        <v>2970</v>
      </c>
      <c r="J1032" s="64">
        <v>1291642489</v>
      </c>
      <c r="K1032" s="65">
        <v>87.26</v>
      </c>
      <c r="L1032" s="97" t="str">
        <f t="shared" si="16"/>
        <v>99/813</v>
      </c>
    </row>
    <row r="1033" spans="1:12" ht="15.6" customHeight="1">
      <c r="A1033" s="62" t="s">
        <v>2958</v>
      </c>
      <c r="B1033" s="62" t="s">
        <v>2959</v>
      </c>
      <c r="C1033" s="62" t="s">
        <v>1753</v>
      </c>
      <c r="D1033" s="63">
        <v>45244</v>
      </c>
      <c r="E1033" s="105">
        <v>512897000</v>
      </c>
      <c r="F1033" s="65">
        <v>83.384</v>
      </c>
      <c r="G1033" s="65">
        <v>-900</v>
      </c>
      <c r="H1033" s="65">
        <v>1261</v>
      </c>
      <c r="I1033" s="65" t="s">
        <v>2960</v>
      </c>
      <c r="J1033" s="64">
        <v>543957100</v>
      </c>
      <c r="K1033" s="65">
        <v>88.433000000000007</v>
      </c>
      <c r="L1033" s="97" t="str">
        <f t="shared" si="16"/>
        <v>-900/1261</v>
      </c>
    </row>
    <row r="1034" spans="1:12" ht="15.6" customHeight="1">
      <c r="A1034" s="62" t="s">
        <v>867</v>
      </c>
      <c r="B1034" s="62" t="s">
        <v>614</v>
      </c>
      <c r="C1034" s="62" t="s">
        <v>1267</v>
      </c>
      <c r="D1034" s="63">
        <v>45244</v>
      </c>
      <c r="E1034" s="105">
        <v>709298000</v>
      </c>
      <c r="F1034" s="65">
        <v>89.716999999999999</v>
      </c>
      <c r="G1034" s="65">
        <v>848</v>
      </c>
      <c r="H1034" s="65">
        <v>1191</v>
      </c>
      <c r="I1034" s="65" t="s">
        <v>2962</v>
      </c>
      <c r="J1034" s="64">
        <v>698156800</v>
      </c>
      <c r="K1034" s="65">
        <v>88.308000000000007</v>
      </c>
      <c r="L1034" s="97" t="str">
        <f t="shared" si="16"/>
        <v>848/1191</v>
      </c>
    </row>
    <row r="1035" spans="1:12" ht="15.6" customHeight="1">
      <c r="A1035" s="62" t="s">
        <v>895</v>
      </c>
      <c r="B1035" s="62" t="s">
        <v>648</v>
      </c>
      <c r="C1035" s="62" t="s">
        <v>1235</v>
      </c>
      <c r="D1035" s="63">
        <v>45244</v>
      </c>
      <c r="E1035" s="105">
        <v>702894000</v>
      </c>
      <c r="F1035" s="65">
        <v>88.135999999999996</v>
      </c>
      <c r="G1035" s="65">
        <v>-50</v>
      </c>
      <c r="H1035" s="65">
        <v>990</v>
      </c>
      <c r="I1035" s="65" t="s">
        <v>1462</v>
      </c>
      <c r="J1035" s="64">
        <v>704861915</v>
      </c>
      <c r="K1035" s="65">
        <v>88.382000000000005</v>
      </c>
      <c r="L1035" s="97" t="str">
        <f t="shared" si="16"/>
        <v>-50/990</v>
      </c>
    </row>
    <row r="1036" spans="1:12" ht="15.6" customHeight="1">
      <c r="A1036" s="62" t="s">
        <v>1458</v>
      </c>
      <c r="B1036" s="62" t="s">
        <v>1459</v>
      </c>
      <c r="C1036" s="62" t="s">
        <v>1460</v>
      </c>
      <c r="D1036" s="63">
        <v>45244</v>
      </c>
      <c r="E1036" s="105">
        <v>502615000</v>
      </c>
      <c r="F1036" s="65">
        <v>87.447999999999993</v>
      </c>
      <c r="G1036" s="65">
        <v>-384</v>
      </c>
      <c r="H1036" s="65">
        <v>1040</v>
      </c>
      <c r="I1036" s="65" t="s">
        <v>1461</v>
      </c>
      <c r="J1036" s="64">
        <v>507612100</v>
      </c>
      <c r="K1036" s="65">
        <v>88.316999999999993</v>
      </c>
      <c r="L1036" s="97" t="str">
        <f t="shared" si="16"/>
        <v>-384/1040</v>
      </c>
    </row>
    <row r="1037" spans="1:12" ht="15.6" customHeight="1">
      <c r="A1037" s="62" t="s">
        <v>1463</v>
      </c>
      <c r="B1037" s="62" t="s">
        <v>1464</v>
      </c>
      <c r="C1037" s="62" t="s">
        <v>1247</v>
      </c>
      <c r="D1037" s="63">
        <v>45244</v>
      </c>
      <c r="E1037" s="105">
        <v>539698000</v>
      </c>
      <c r="F1037" s="65">
        <v>89.796000000000006</v>
      </c>
      <c r="G1037" s="65">
        <v>600</v>
      </c>
      <c r="H1037" s="65">
        <v>841</v>
      </c>
      <c r="I1037" s="65" t="s">
        <v>1465</v>
      </c>
      <c r="J1037" s="64">
        <v>531015330</v>
      </c>
      <c r="K1037" s="65">
        <v>88.352000000000004</v>
      </c>
      <c r="L1037" s="97" t="str">
        <f t="shared" si="16"/>
        <v>600/841</v>
      </c>
    </row>
    <row r="1038" spans="1:12" ht="15.6" customHeight="1">
      <c r="A1038" s="62" t="s">
        <v>2963</v>
      </c>
      <c r="B1038" s="62" t="s">
        <v>2964</v>
      </c>
      <c r="C1038" s="62" t="s">
        <v>2965</v>
      </c>
      <c r="D1038" s="63">
        <v>45244</v>
      </c>
      <c r="E1038" s="105">
        <v>1374120000</v>
      </c>
      <c r="F1038" s="65">
        <v>89.793000000000006</v>
      </c>
      <c r="G1038" s="65">
        <v>691</v>
      </c>
      <c r="H1038" s="65">
        <v>779</v>
      </c>
      <c r="I1038" s="65" t="s">
        <v>2966</v>
      </c>
      <c r="J1038" s="64">
        <v>1336429000</v>
      </c>
      <c r="K1038" s="65">
        <v>87.33</v>
      </c>
      <c r="L1038" s="97" t="str">
        <f t="shared" si="16"/>
        <v>691/779</v>
      </c>
    </row>
    <row r="1039" spans="1:12" ht="15.6" customHeight="1">
      <c r="A1039" s="62" t="s">
        <v>869</v>
      </c>
      <c r="B1039" s="62" t="s">
        <v>616</v>
      </c>
      <c r="C1039" s="62" t="s">
        <v>1247</v>
      </c>
      <c r="D1039" s="63">
        <v>45244</v>
      </c>
      <c r="E1039" s="105">
        <v>653347000</v>
      </c>
      <c r="F1039" s="65">
        <v>89.980999999999995</v>
      </c>
      <c r="G1039" s="65">
        <v>909</v>
      </c>
      <c r="H1039" s="65">
        <v>1064</v>
      </c>
      <c r="I1039" s="65" t="s">
        <v>2961</v>
      </c>
      <c r="J1039" s="64">
        <v>640434460</v>
      </c>
      <c r="K1039" s="65">
        <v>88.201999999999998</v>
      </c>
      <c r="L1039" s="97" t="str">
        <f t="shared" si="16"/>
        <v>909/1064</v>
      </c>
    </row>
    <row r="1040" spans="1:12" ht="15.6" customHeight="1">
      <c r="A1040" s="62" t="s">
        <v>880</v>
      </c>
      <c r="B1040" s="62" t="s">
        <v>632</v>
      </c>
      <c r="C1040" s="62" t="s">
        <v>1447</v>
      </c>
      <c r="D1040" s="63">
        <v>45244</v>
      </c>
      <c r="E1040" s="105">
        <v>1954584000</v>
      </c>
      <c r="F1040" s="65">
        <v>87.001999999999995</v>
      </c>
      <c r="G1040" s="65">
        <v>-447</v>
      </c>
      <c r="H1040" s="65">
        <v>796</v>
      </c>
      <c r="I1040" s="65" t="s">
        <v>2967</v>
      </c>
      <c r="J1040" s="64">
        <v>1970551500</v>
      </c>
      <c r="K1040" s="65">
        <v>87.712000000000003</v>
      </c>
      <c r="L1040" s="97" t="str">
        <f t="shared" si="16"/>
        <v>-447/796</v>
      </c>
    </row>
    <row r="1041" spans="1:12" ht="15.6" customHeight="1">
      <c r="A1041" s="62" t="s">
        <v>882</v>
      </c>
      <c r="B1041" s="62" t="s">
        <v>634</v>
      </c>
      <c r="C1041" s="62" t="s">
        <v>1454</v>
      </c>
      <c r="D1041" s="63">
        <v>45245</v>
      </c>
      <c r="E1041" s="105">
        <v>1877347000</v>
      </c>
      <c r="F1041" s="65">
        <v>88.691999999999993</v>
      </c>
      <c r="G1041" s="65">
        <v>489</v>
      </c>
      <c r="H1041" s="65">
        <v>785</v>
      </c>
      <c r="I1041" s="65" t="s">
        <v>2957</v>
      </c>
      <c r="J1041" s="64">
        <v>1851733600</v>
      </c>
      <c r="K1041" s="65">
        <v>87.481999999999999</v>
      </c>
      <c r="L1041" s="97" t="str">
        <f t="shared" si="16"/>
        <v>489/785</v>
      </c>
    </row>
    <row r="1042" spans="1:12" ht="15.6" customHeight="1">
      <c r="A1042" s="62" t="s">
        <v>879</v>
      </c>
      <c r="B1042" s="62" t="s">
        <v>631</v>
      </c>
      <c r="C1042" s="62" t="s">
        <v>1235</v>
      </c>
      <c r="D1042" s="63">
        <v>45245</v>
      </c>
      <c r="E1042" s="105">
        <v>607067000</v>
      </c>
      <c r="F1042" s="65">
        <v>89.53</v>
      </c>
      <c r="G1042" s="65">
        <v>515</v>
      </c>
      <c r="H1042" s="65">
        <v>907</v>
      </c>
      <c r="I1042" s="65" t="s">
        <v>1456</v>
      </c>
      <c r="L1042" s="97" t="str">
        <f t="shared" si="16"/>
        <v>515/907</v>
      </c>
    </row>
    <row r="1043" spans="1:12" ht="15.6" customHeight="1">
      <c r="A1043" s="62" t="s">
        <v>893</v>
      </c>
      <c r="B1043" s="62" t="s">
        <v>646</v>
      </c>
      <c r="C1043" s="62" t="s">
        <v>1235</v>
      </c>
      <c r="D1043" s="63">
        <v>45245</v>
      </c>
      <c r="E1043" s="105">
        <v>711220000</v>
      </c>
      <c r="F1043" s="65">
        <v>88.873999999999995</v>
      </c>
      <c r="G1043" s="65">
        <v>139</v>
      </c>
      <c r="H1043" s="65">
        <v>1183</v>
      </c>
      <c r="I1043" s="65" t="s">
        <v>1457</v>
      </c>
      <c r="J1043" s="64">
        <v>708356000</v>
      </c>
      <c r="K1043" s="65">
        <v>88.516000000000005</v>
      </c>
      <c r="L1043" s="97" t="str">
        <f t="shared" si="16"/>
        <v>139/1183</v>
      </c>
    </row>
    <row r="1044" spans="1:12" ht="15.6" customHeight="1">
      <c r="A1044" s="62" t="s">
        <v>870</v>
      </c>
      <c r="B1044" s="62" t="s">
        <v>617</v>
      </c>
      <c r="C1044" s="62" t="s">
        <v>1454</v>
      </c>
      <c r="D1044" s="63">
        <v>45245</v>
      </c>
      <c r="E1044" s="105">
        <v>2491578000</v>
      </c>
      <c r="F1044" s="65">
        <v>89.968999999999994</v>
      </c>
      <c r="G1044" s="65">
        <v>694</v>
      </c>
      <c r="H1044" s="65">
        <v>778</v>
      </c>
      <c r="I1044" s="65" t="s">
        <v>1455</v>
      </c>
      <c r="J1044" s="64">
        <v>2418962690</v>
      </c>
      <c r="K1044" s="65">
        <v>87.346000000000004</v>
      </c>
      <c r="L1044" s="97" t="str">
        <f t="shared" si="16"/>
        <v>694/778</v>
      </c>
    </row>
    <row r="1045" spans="1:12" ht="15.6" customHeight="1">
      <c r="A1045" s="62" t="s">
        <v>892</v>
      </c>
      <c r="B1045" s="62" t="s">
        <v>645</v>
      </c>
      <c r="C1045" s="62" t="s">
        <v>1228</v>
      </c>
      <c r="D1045" s="63">
        <v>45246</v>
      </c>
      <c r="E1045" s="105">
        <v>775026000</v>
      </c>
      <c r="F1045" s="65">
        <v>89.738</v>
      </c>
      <c r="G1045" s="65">
        <v>562</v>
      </c>
      <c r="H1045" s="65">
        <v>826</v>
      </c>
      <c r="I1045" s="65" t="s">
        <v>2956</v>
      </c>
      <c r="J1045" s="64">
        <v>763462900</v>
      </c>
      <c r="K1045" s="65">
        <v>88.399000000000001</v>
      </c>
      <c r="L1045" s="97" t="str">
        <f t="shared" si="16"/>
        <v>562/826</v>
      </c>
    </row>
    <row r="1046" spans="1:12" ht="15.6" customHeight="1">
      <c r="A1046" s="62" t="s">
        <v>868</v>
      </c>
      <c r="B1046" s="62" t="s">
        <v>615</v>
      </c>
      <c r="C1046" s="62" t="s">
        <v>1298</v>
      </c>
      <c r="D1046" s="63">
        <v>45246</v>
      </c>
      <c r="E1046" s="105">
        <v>1023255000</v>
      </c>
      <c r="F1046" s="65">
        <v>87.953999999999994</v>
      </c>
      <c r="G1046" s="65">
        <v>240</v>
      </c>
      <c r="H1046" s="65">
        <v>845</v>
      </c>
      <c r="I1046" s="65" t="s">
        <v>2955</v>
      </c>
      <c r="J1046" s="64">
        <v>1015825300</v>
      </c>
      <c r="K1046" s="65">
        <v>87.314999999999998</v>
      </c>
      <c r="L1046" s="97" t="str">
        <f t="shared" si="16"/>
        <v>240/845</v>
      </c>
    </row>
    <row r="1047" spans="1:12" ht="15.6" customHeight="1">
      <c r="A1047" s="62" t="s">
        <v>2948</v>
      </c>
      <c r="B1047" s="62" t="s">
        <v>2949</v>
      </c>
      <c r="C1047" s="62" t="s">
        <v>2950</v>
      </c>
      <c r="D1047" s="63">
        <v>45247</v>
      </c>
      <c r="E1047" s="105">
        <v>10812052091</v>
      </c>
      <c r="F1047" s="65">
        <v>83.459000000000003</v>
      </c>
      <c r="G1047" s="65">
        <v>948</v>
      </c>
      <c r="H1047" s="65">
        <v>1048</v>
      </c>
      <c r="I1047" s="65" t="s">
        <v>2951</v>
      </c>
      <c r="J1047" s="64">
        <v>9822895270</v>
      </c>
      <c r="K1047" s="65">
        <v>75.823999999999998</v>
      </c>
      <c r="L1047" s="97" t="str">
        <f t="shared" si="16"/>
        <v>948/1048</v>
      </c>
    </row>
    <row r="1048" spans="1:12" ht="15.6" customHeight="1">
      <c r="A1048" s="62" t="s">
        <v>2952</v>
      </c>
      <c r="B1048" s="62" t="s">
        <v>2953</v>
      </c>
      <c r="C1048" s="62" t="s">
        <v>1228</v>
      </c>
      <c r="D1048" s="63">
        <v>45247</v>
      </c>
      <c r="E1048" s="105">
        <v>574500900</v>
      </c>
      <c r="F1048" s="65">
        <v>89.683000000000007</v>
      </c>
      <c r="G1048" s="65">
        <v>720</v>
      </c>
      <c r="H1048" s="65">
        <v>1208</v>
      </c>
      <c r="I1048" s="65" t="s">
        <v>2954</v>
      </c>
      <c r="J1048" s="64">
        <v>566926690</v>
      </c>
      <c r="K1048" s="65">
        <v>88.501000000000005</v>
      </c>
      <c r="L1048" s="97" t="str">
        <f t="shared" si="16"/>
        <v>720/1208</v>
      </c>
    </row>
    <row r="1049" spans="1:12" ht="15.6" customHeight="1">
      <c r="A1049" s="62" t="s">
        <v>1451</v>
      </c>
      <c r="B1049" s="62" t="s">
        <v>1452</v>
      </c>
      <c r="C1049" s="62" t="s">
        <v>1237</v>
      </c>
      <c r="D1049" s="63">
        <v>45247</v>
      </c>
      <c r="E1049" s="105">
        <v>856476413</v>
      </c>
      <c r="F1049" s="65">
        <v>89.816000000000003</v>
      </c>
      <c r="G1049" s="65">
        <v>645</v>
      </c>
      <c r="H1049" s="65">
        <v>834</v>
      </c>
      <c r="I1049" s="65" t="s">
        <v>1453</v>
      </c>
      <c r="J1049" s="64">
        <v>841646000</v>
      </c>
      <c r="K1049" s="65">
        <v>88.260999999999996</v>
      </c>
      <c r="L1049" s="97" t="str">
        <f t="shared" si="16"/>
        <v>645/834</v>
      </c>
    </row>
    <row r="1050" spans="1:12" ht="15.6" customHeight="1">
      <c r="A1050" s="62" t="s">
        <v>2945</v>
      </c>
      <c r="B1050" s="62" t="s">
        <v>2946</v>
      </c>
      <c r="C1050" s="62" t="s">
        <v>1237</v>
      </c>
      <c r="D1050" s="63">
        <v>45250</v>
      </c>
      <c r="E1050" s="105">
        <v>671136563</v>
      </c>
      <c r="F1050" s="65">
        <v>87.168000000000006</v>
      </c>
      <c r="G1050" s="65">
        <v>-489</v>
      </c>
      <c r="H1050" s="65">
        <v>844</v>
      </c>
      <c r="I1050" s="65" t="s">
        <v>2947</v>
      </c>
      <c r="J1050" s="64">
        <v>680704634</v>
      </c>
      <c r="K1050" s="65">
        <v>88.411000000000001</v>
      </c>
      <c r="L1050" s="97" t="str">
        <f t="shared" si="16"/>
        <v>-489/844</v>
      </c>
    </row>
    <row r="1051" spans="1:12" ht="15.6" customHeight="1">
      <c r="A1051" s="62" t="s">
        <v>1442</v>
      </c>
      <c r="B1051" s="62" t="s">
        <v>1443</v>
      </c>
      <c r="C1051" s="62" t="s">
        <v>1237</v>
      </c>
      <c r="D1051" s="63">
        <v>45250</v>
      </c>
      <c r="E1051" s="105">
        <v>730745060</v>
      </c>
      <c r="F1051" s="65">
        <v>88.099000000000004</v>
      </c>
      <c r="G1051" s="65">
        <v>-164</v>
      </c>
      <c r="H1051" s="65">
        <v>833</v>
      </c>
      <c r="I1051" s="65" t="s">
        <v>1444</v>
      </c>
      <c r="J1051" s="64">
        <v>733181159</v>
      </c>
      <c r="K1051" s="65">
        <v>88.393000000000001</v>
      </c>
      <c r="L1051" s="97" t="str">
        <f t="shared" si="16"/>
        <v>-164/833</v>
      </c>
    </row>
    <row r="1052" spans="1:12" ht="15.6" customHeight="1">
      <c r="A1052" s="62" t="s">
        <v>2937</v>
      </c>
      <c r="B1052" s="62" t="s">
        <v>2938</v>
      </c>
      <c r="C1052" s="62" t="s">
        <v>2939</v>
      </c>
      <c r="D1052" s="63">
        <v>45250</v>
      </c>
      <c r="E1052" s="107"/>
      <c r="F1052" s="66"/>
      <c r="G1052" s="65" t="s">
        <v>2940</v>
      </c>
      <c r="H1052" s="65">
        <v>742</v>
      </c>
      <c r="I1052" s="65" t="s">
        <v>2941</v>
      </c>
      <c r="J1052" s="64">
        <v>1463698000</v>
      </c>
      <c r="K1052" s="65">
        <v>87.349000000000004</v>
      </c>
      <c r="L1052" s="97" t="str">
        <f t="shared" si="16"/>
        <v>입찰보증금 미수납/742</v>
      </c>
    </row>
    <row r="1053" spans="1:12" ht="15.6" customHeight="1">
      <c r="A1053" s="62" t="s">
        <v>2942</v>
      </c>
      <c r="B1053" s="62" t="s">
        <v>2943</v>
      </c>
      <c r="C1053" s="62" t="s">
        <v>1228</v>
      </c>
      <c r="D1053" s="63">
        <v>45250</v>
      </c>
      <c r="E1053" s="105">
        <v>502726292</v>
      </c>
      <c r="F1053" s="65">
        <v>87.747</v>
      </c>
      <c r="G1053" s="65">
        <v>-444</v>
      </c>
      <c r="H1053" s="65">
        <v>1244</v>
      </c>
      <c r="I1053" s="65" t="s">
        <v>2944</v>
      </c>
      <c r="J1053" s="64">
        <v>505765800</v>
      </c>
      <c r="K1053" s="65">
        <v>88.278000000000006</v>
      </c>
      <c r="L1053" s="97" t="str">
        <f t="shared" si="16"/>
        <v>-444/1244</v>
      </c>
    </row>
    <row r="1054" spans="1:12" ht="15.6" customHeight="1">
      <c r="A1054" s="62" t="s">
        <v>1448</v>
      </c>
      <c r="B1054" s="62" t="s">
        <v>1449</v>
      </c>
      <c r="C1054" s="62" t="s">
        <v>1247</v>
      </c>
      <c r="D1054" s="63">
        <v>45250</v>
      </c>
      <c r="E1054" s="105">
        <v>873560703</v>
      </c>
      <c r="F1054" s="65">
        <v>87.855000000000004</v>
      </c>
      <c r="G1054" s="65">
        <v>-204</v>
      </c>
      <c r="H1054" s="65">
        <v>848</v>
      </c>
      <c r="I1054" s="65" t="s">
        <v>1450</v>
      </c>
      <c r="J1054" s="64">
        <v>877910835</v>
      </c>
      <c r="K1054" s="65">
        <v>88.292000000000002</v>
      </c>
      <c r="L1054" s="97" t="str">
        <f t="shared" si="16"/>
        <v>-204/848</v>
      </c>
    </row>
    <row r="1055" spans="1:12" ht="15.6" customHeight="1">
      <c r="A1055" s="62" t="s">
        <v>1445</v>
      </c>
      <c r="B1055" s="62" t="s">
        <v>1446</v>
      </c>
      <c r="C1055" s="62" t="s">
        <v>1447</v>
      </c>
      <c r="D1055" s="63">
        <v>45250</v>
      </c>
      <c r="E1055" s="105">
        <v>1792257707</v>
      </c>
      <c r="F1055" s="65">
        <v>87.463999999999999</v>
      </c>
      <c r="G1055" s="65">
        <v>-285</v>
      </c>
      <c r="H1055" s="65">
        <v>780</v>
      </c>
      <c r="I1055" s="65" t="s">
        <v>1254</v>
      </c>
      <c r="J1055" s="64">
        <v>1852815260</v>
      </c>
      <c r="K1055" s="65">
        <v>90.42</v>
      </c>
      <c r="L1055" s="97" t="str">
        <f t="shared" si="16"/>
        <v>-285/780</v>
      </c>
    </row>
    <row r="1056" spans="1:12" ht="15.6" customHeight="1">
      <c r="A1056" s="62" t="s">
        <v>1439</v>
      </c>
      <c r="B1056" s="62" t="s">
        <v>1440</v>
      </c>
      <c r="C1056" s="62" t="s">
        <v>1240</v>
      </c>
      <c r="D1056" s="63">
        <v>45250</v>
      </c>
      <c r="E1056" s="105">
        <v>758274420</v>
      </c>
      <c r="F1056" s="65">
        <v>87.804000000000002</v>
      </c>
      <c r="G1056" s="65">
        <v>-477</v>
      </c>
      <c r="H1056" s="65">
        <v>1145</v>
      </c>
      <c r="I1056" s="65" t="s">
        <v>1441</v>
      </c>
      <c r="J1056" s="64">
        <v>763722000</v>
      </c>
      <c r="K1056" s="65">
        <v>88.435000000000002</v>
      </c>
      <c r="L1056" s="97" t="str">
        <f t="shared" si="16"/>
        <v>-477/1145</v>
      </c>
    </row>
    <row r="1057" spans="1:12" ht="15.6" customHeight="1">
      <c r="A1057" s="62" t="s">
        <v>1437</v>
      </c>
      <c r="B1057" s="62" t="s">
        <v>1438</v>
      </c>
      <c r="C1057" s="62" t="s">
        <v>1267</v>
      </c>
      <c r="D1057" s="63">
        <v>45251</v>
      </c>
      <c r="E1057" s="105">
        <v>870181320</v>
      </c>
      <c r="F1057" s="65">
        <v>86.792000000000002</v>
      </c>
      <c r="G1057" s="65">
        <v>-605</v>
      </c>
      <c r="H1057" s="65">
        <v>869</v>
      </c>
      <c r="I1057" s="65" t="s">
        <v>1242</v>
      </c>
      <c r="J1057" s="64">
        <v>886178350</v>
      </c>
      <c r="K1057" s="65">
        <v>88.387</v>
      </c>
      <c r="L1057" s="97" t="str">
        <f t="shared" si="16"/>
        <v>-605/869</v>
      </c>
    </row>
    <row r="1058" spans="1:12" ht="15.6" customHeight="1">
      <c r="A1058" s="62" t="s">
        <v>2933</v>
      </c>
      <c r="B1058" s="62" t="s">
        <v>2934</v>
      </c>
      <c r="C1058" s="62" t="s">
        <v>2935</v>
      </c>
      <c r="D1058" s="63">
        <v>45251</v>
      </c>
      <c r="E1058" s="105">
        <v>14243220394</v>
      </c>
      <c r="F1058" s="65">
        <v>82.231999999999999</v>
      </c>
      <c r="G1058" s="65">
        <v>781</v>
      </c>
      <c r="H1058" s="65">
        <v>916</v>
      </c>
      <c r="I1058" s="65" t="s">
        <v>2936</v>
      </c>
      <c r="J1058" s="64">
        <v>14098175000</v>
      </c>
      <c r="K1058" s="65">
        <v>81.394999999999996</v>
      </c>
      <c r="L1058" s="97" t="str">
        <f t="shared" si="16"/>
        <v>781/916</v>
      </c>
    </row>
    <row r="1059" spans="1:12" ht="15.6" customHeight="1">
      <c r="A1059" s="62" t="s">
        <v>1433</v>
      </c>
      <c r="B1059" s="62" t="s">
        <v>1434</v>
      </c>
      <c r="C1059" s="62" t="s">
        <v>1435</v>
      </c>
      <c r="D1059" s="63">
        <v>45251</v>
      </c>
      <c r="E1059" s="105">
        <v>704984205</v>
      </c>
      <c r="F1059" s="65">
        <v>89.245999999999995</v>
      </c>
      <c r="G1059" s="65">
        <v>574</v>
      </c>
      <c r="H1059" s="65">
        <v>819</v>
      </c>
      <c r="I1059" s="65" t="s">
        <v>1436</v>
      </c>
      <c r="J1059" s="64">
        <v>697182000</v>
      </c>
      <c r="K1059" s="65">
        <v>88.259</v>
      </c>
      <c r="L1059" s="97" t="str">
        <f t="shared" si="16"/>
        <v>574/819</v>
      </c>
    </row>
    <row r="1060" spans="1:12" ht="15.6" customHeight="1">
      <c r="A1060" s="62" t="s">
        <v>2927</v>
      </c>
      <c r="B1060" s="62" t="s">
        <v>2928</v>
      </c>
      <c r="C1060" s="62" t="s">
        <v>1237</v>
      </c>
      <c r="D1060" s="63">
        <v>45252</v>
      </c>
      <c r="E1060" s="105">
        <v>516160878</v>
      </c>
      <c r="F1060" s="65">
        <v>90.188999999999993</v>
      </c>
      <c r="G1060" s="65">
        <v>674</v>
      </c>
      <c r="H1060" s="65">
        <v>851</v>
      </c>
      <c r="I1060" s="65" t="s">
        <v>2929</v>
      </c>
      <c r="J1060" s="64">
        <v>506076000</v>
      </c>
      <c r="K1060" s="65">
        <v>88.427000000000007</v>
      </c>
      <c r="L1060" s="97" t="str">
        <f t="shared" si="16"/>
        <v>674/851</v>
      </c>
    </row>
    <row r="1061" spans="1:12" ht="15.6" customHeight="1">
      <c r="A1061" s="62" t="s">
        <v>2930</v>
      </c>
      <c r="B1061" s="62" t="s">
        <v>2931</v>
      </c>
      <c r="C1061" s="62" t="s">
        <v>1469</v>
      </c>
      <c r="D1061" s="63">
        <v>45252</v>
      </c>
      <c r="E1061" s="105">
        <v>695439518</v>
      </c>
      <c r="F1061" s="65">
        <v>90.239000000000004</v>
      </c>
      <c r="G1061" s="65">
        <v>751</v>
      </c>
      <c r="H1061" s="65">
        <v>861</v>
      </c>
      <c r="I1061" s="65" t="s">
        <v>2932</v>
      </c>
      <c r="J1061" s="64">
        <v>680371000</v>
      </c>
      <c r="K1061" s="65">
        <v>88.284000000000006</v>
      </c>
      <c r="L1061" s="97" t="str">
        <f t="shared" si="16"/>
        <v>751/861</v>
      </c>
    </row>
    <row r="1062" spans="1:12" ht="15.6" customHeight="1">
      <c r="A1062" s="62" t="s">
        <v>1422</v>
      </c>
      <c r="B1062" s="62" t="s">
        <v>1423</v>
      </c>
      <c r="C1062" s="62" t="s">
        <v>1240</v>
      </c>
      <c r="D1062" s="63">
        <v>45253</v>
      </c>
      <c r="E1062" s="105">
        <v>660348738</v>
      </c>
      <c r="F1062" s="65">
        <v>88.087000000000003</v>
      </c>
      <c r="G1062" s="65">
        <v>-24</v>
      </c>
      <c r="H1062" s="65">
        <v>669</v>
      </c>
      <c r="I1062" s="65" t="s">
        <v>1424</v>
      </c>
      <c r="J1062" s="64">
        <v>662515000</v>
      </c>
      <c r="K1062" s="65">
        <v>88.376000000000005</v>
      </c>
      <c r="L1062" s="97" t="str">
        <f t="shared" si="16"/>
        <v>-24/669</v>
      </c>
    </row>
    <row r="1063" spans="1:12" ht="15.6" customHeight="1">
      <c r="A1063" s="62" t="s">
        <v>1425</v>
      </c>
      <c r="B1063" s="62" t="s">
        <v>1426</v>
      </c>
      <c r="C1063" s="62" t="s">
        <v>1267</v>
      </c>
      <c r="D1063" s="63">
        <v>45253</v>
      </c>
      <c r="E1063" s="105">
        <v>607208167</v>
      </c>
      <c r="F1063" s="65">
        <v>90.546000000000006</v>
      </c>
      <c r="G1063" s="65">
        <v>787</v>
      </c>
      <c r="H1063" s="65">
        <v>882</v>
      </c>
      <c r="I1063" s="65" t="s">
        <v>1292</v>
      </c>
      <c r="J1063" s="64">
        <v>593186900</v>
      </c>
      <c r="K1063" s="65">
        <v>88.456000000000003</v>
      </c>
      <c r="L1063" s="97" t="str">
        <f t="shared" si="16"/>
        <v>787/882</v>
      </c>
    </row>
    <row r="1064" spans="1:12" ht="15.6" customHeight="1">
      <c r="A1064" s="62" t="s">
        <v>1430</v>
      </c>
      <c r="B1064" s="62" t="s">
        <v>1431</v>
      </c>
      <c r="C1064" s="62" t="s">
        <v>1291</v>
      </c>
      <c r="D1064" s="63">
        <v>45253</v>
      </c>
      <c r="E1064" s="105">
        <v>609554136</v>
      </c>
      <c r="F1064" s="65">
        <v>89.49</v>
      </c>
      <c r="G1064" s="65">
        <v>633</v>
      </c>
      <c r="H1064" s="65">
        <v>1202</v>
      </c>
      <c r="I1064" s="65" t="s">
        <v>1432</v>
      </c>
      <c r="J1064" s="64">
        <v>602516170</v>
      </c>
      <c r="K1064" s="65">
        <v>88.456999999999994</v>
      </c>
      <c r="L1064" s="97" t="str">
        <f t="shared" si="16"/>
        <v>633/1202</v>
      </c>
    </row>
    <row r="1065" spans="1:12" ht="15.6" customHeight="1">
      <c r="A1065" s="62" t="s">
        <v>1427</v>
      </c>
      <c r="B1065" s="62" t="s">
        <v>1428</v>
      </c>
      <c r="C1065" s="62" t="s">
        <v>1267</v>
      </c>
      <c r="D1065" s="63">
        <v>45253</v>
      </c>
      <c r="E1065" s="105">
        <v>518543756</v>
      </c>
      <c r="F1065" s="65">
        <v>88.99</v>
      </c>
      <c r="G1065" s="65">
        <v>277</v>
      </c>
      <c r="H1065" s="65">
        <v>883</v>
      </c>
      <c r="I1065" s="65" t="s">
        <v>1429</v>
      </c>
      <c r="J1065" s="64">
        <v>515306000</v>
      </c>
      <c r="K1065" s="65">
        <v>88.433999999999997</v>
      </c>
      <c r="L1065" s="97" t="str">
        <f t="shared" si="16"/>
        <v>277/883</v>
      </c>
    </row>
    <row r="1066" spans="1:12" ht="15.6" customHeight="1">
      <c r="A1066" s="62" t="s">
        <v>2921</v>
      </c>
      <c r="B1066" s="62" t="s">
        <v>2922</v>
      </c>
      <c r="C1066" s="62" t="s">
        <v>1291</v>
      </c>
      <c r="D1066" s="63">
        <v>45253</v>
      </c>
      <c r="E1066" s="105">
        <v>683543010</v>
      </c>
      <c r="F1066" s="65">
        <v>90.581999999999994</v>
      </c>
      <c r="G1066" s="65">
        <v>1082</v>
      </c>
      <c r="H1066" s="65">
        <v>1191</v>
      </c>
      <c r="I1066" s="65" t="s">
        <v>2923</v>
      </c>
      <c r="J1066" s="64">
        <v>667520300</v>
      </c>
      <c r="K1066" s="65">
        <v>88.459000000000003</v>
      </c>
      <c r="L1066" s="97" t="str">
        <f t="shared" si="16"/>
        <v>1082/1191</v>
      </c>
    </row>
    <row r="1067" spans="1:12" ht="15.6" customHeight="1">
      <c r="A1067" s="62" t="s">
        <v>2918</v>
      </c>
      <c r="B1067" s="62" t="s">
        <v>2919</v>
      </c>
      <c r="C1067" s="62" t="s">
        <v>1237</v>
      </c>
      <c r="D1067" s="63">
        <v>45253</v>
      </c>
      <c r="E1067" s="105">
        <v>983106437</v>
      </c>
      <c r="F1067" s="65">
        <v>86.248000000000005</v>
      </c>
      <c r="G1067" s="65">
        <v>-295</v>
      </c>
      <c r="H1067" s="65">
        <v>812</v>
      </c>
      <c r="I1067" s="65" t="s">
        <v>2920</v>
      </c>
      <c r="J1067" s="64">
        <v>997850000</v>
      </c>
      <c r="K1067" s="65">
        <v>87.540999999999997</v>
      </c>
      <c r="L1067" s="97" t="str">
        <f t="shared" si="16"/>
        <v>-295/812</v>
      </c>
    </row>
    <row r="1068" spans="1:12" ht="15.6" customHeight="1">
      <c r="A1068" s="62" t="s">
        <v>1418</v>
      </c>
      <c r="B1068" s="62" t="s">
        <v>1419</v>
      </c>
      <c r="C1068" s="62" t="s">
        <v>1420</v>
      </c>
      <c r="D1068" s="63">
        <v>45253</v>
      </c>
      <c r="E1068" s="105">
        <v>8788652925</v>
      </c>
      <c r="F1068" s="65">
        <v>81.097999999999999</v>
      </c>
      <c r="G1068" s="65">
        <v>134</v>
      </c>
      <c r="H1068" s="65">
        <v>1075</v>
      </c>
      <c r="I1068" s="65" t="s">
        <v>1421</v>
      </c>
      <c r="J1068" s="64">
        <v>8739327000</v>
      </c>
      <c r="K1068" s="65">
        <v>80.643000000000001</v>
      </c>
      <c r="L1068" s="97" t="str">
        <f t="shared" si="16"/>
        <v>134/1075</v>
      </c>
    </row>
    <row r="1069" spans="1:12" ht="15.6" customHeight="1">
      <c r="A1069" s="62" t="s">
        <v>2924</v>
      </c>
      <c r="B1069" s="62" t="s">
        <v>2925</v>
      </c>
      <c r="C1069" s="62" t="s">
        <v>1291</v>
      </c>
      <c r="D1069" s="63">
        <v>45253</v>
      </c>
      <c r="E1069" s="105">
        <v>539557809</v>
      </c>
      <c r="F1069" s="65">
        <v>89.265000000000001</v>
      </c>
      <c r="G1069" s="65">
        <v>468</v>
      </c>
      <c r="H1069" s="65">
        <v>1215</v>
      </c>
      <c r="I1069" s="65" t="s">
        <v>2926</v>
      </c>
      <c r="J1069" s="64">
        <v>534141480</v>
      </c>
      <c r="K1069" s="65">
        <v>88.369</v>
      </c>
      <c r="L1069" s="97" t="str">
        <f t="shared" si="16"/>
        <v>468/1215</v>
      </c>
    </row>
    <row r="1070" spans="1:12" ht="15.6" customHeight="1">
      <c r="A1070" s="62" t="s">
        <v>2915</v>
      </c>
      <c r="B1070" s="62" t="s">
        <v>2916</v>
      </c>
      <c r="C1070" s="62" t="s">
        <v>1291</v>
      </c>
      <c r="D1070" s="63">
        <v>45254</v>
      </c>
      <c r="E1070" s="105">
        <v>599513132</v>
      </c>
      <c r="F1070" s="65">
        <v>88.415999999999997</v>
      </c>
      <c r="G1070" s="65">
        <v>10</v>
      </c>
      <c r="H1070" s="65">
        <v>874</v>
      </c>
      <c r="I1070" s="65" t="s">
        <v>2917</v>
      </c>
      <c r="J1070" s="64">
        <v>599257254</v>
      </c>
      <c r="K1070" s="65">
        <v>88.378</v>
      </c>
      <c r="L1070" s="97" t="str">
        <f t="shared" si="16"/>
        <v>10/874</v>
      </c>
    </row>
    <row r="1071" spans="1:12" ht="15.6" customHeight="1">
      <c r="A1071" s="62" t="s">
        <v>2912</v>
      </c>
      <c r="B1071" s="62" t="s">
        <v>2913</v>
      </c>
      <c r="C1071" s="62" t="s">
        <v>1247</v>
      </c>
      <c r="D1071" s="63">
        <v>45254</v>
      </c>
      <c r="E1071" s="105">
        <v>790665146</v>
      </c>
      <c r="F1071" s="65">
        <v>88.659000000000006</v>
      </c>
      <c r="G1071" s="65">
        <v>126</v>
      </c>
      <c r="H1071" s="65">
        <v>879</v>
      </c>
      <c r="I1071" s="65" t="s">
        <v>2914</v>
      </c>
      <c r="J1071" s="64">
        <v>788212170</v>
      </c>
      <c r="K1071" s="65">
        <v>88.384</v>
      </c>
      <c r="L1071" s="97" t="str">
        <f t="shared" si="16"/>
        <v>126/879</v>
      </c>
    </row>
    <row r="1072" spans="1:12" ht="15.6" customHeight="1">
      <c r="A1072" s="62" t="s">
        <v>2905</v>
      </c>
      <c r="B1072" s="62" t="s">
        <v>2906</v>
      </c>
      <c r="C1072" s="62" t="s">
        <v>2907</v>
      </c>
      <c r="D1072" s="63">
        <v>45254</v>
      </c>
      <c r="E1072" s="105">
        <v>10031876052</v>
      </c>
      <c r="F1072" s="65">
        <v>82.799000000000007</v>
      </c>
      <c r="G1072" s="65">
        <v>82</v>
      </c>
      <c r="H1072" s="65">
        <v>1062</v>
      </c>
      <c r="I1072" s="65" t="s">
        <v>2908</v>
      </c>
      <c r="J1072" s="64">
        <v>9956837000</v>
      </c>
      <c r="K1072" s="65">
        <v>82.179000000000002</v>
      </c>
      <c r="L1072" s="97" t="str">
        <f t="shared" si="16"/>
        <v>82/1062</v>
      </c>
    </row>
    <row r="1073" spans="1:12" ht="15.6" customHeight="1">
      <c r="A1073" s="62" t="s">
        <v>2909</v>
      </c>
      <c r="B1073" s="62" t="s">
        <v>2910</v>
      </c>
      <c r="C1073" s="62" t="s">
        <v>1298</v>
      </c>
      <c r="D1073" s="63">
        <v>45254</v>
      </c>
      <c r="E1073" s="105">
        <v>556935306</v>
      </c>
      <c r="F1073" s="65">
        <v>89.069000000000003</v>
      </c>
      <c r="G1073" s="65">
        <v>440</v>
      </c>
      <c r="H1073" s="65">
        <v>1249</v>
      </c>
      <c r="I1073" s="65" t="s">
        <v>2911</v>
      </c>
      <c r="J1073" s="64">
        <v>552573201</v>
      </c>
      <c r="K1073" s="65">
        <v>88.370999999999995</v>
      </c>
      <c r="L1073" s="97" t="str">
        <f t="shared" si="16"/>
        <v>440/1249</v>
      </c>
    </row>
    <row r="1074" spans="1:12" ht="15.6" customHeight="1">
      <c r="A1074" s="62" t="s">
        <v>2902</v>
      </c>
      <c r="B1074" s="62" t="s">
        <v>2903</v>
      </c>
      <c r="C1074" s="62" t="s">
        <v>1235</v>
      </c>
      <c r="D1074" s="63">
        <v>45257</v>
      </c>
      <c r="E1074" s="105">
        <v>830313747</v>
      </c>
      <c r="F1074" s="65">
        <v>87.281000000000006</v>
      </c>
      <c r="G1074" s="65">
        <v>-435</v>
      </c>
      <c r="H1074" s="65">
        <v>866</v>
      </c>
      <c r="I1074" s="65" t="s">
        <v>2904</v>
      </c>
      <c r="J1074" s="64">
        <v>839058372</v>
      </c>
      <c r="K1074" s="65">
        <v>88.2</v>
      </c>
      <c r="L1074" s="97" t="str">
        <f t="shared" si="16"/>
        <v>-435/866</v>
      </c>
    </row>
    <row r="1075" spans="1:12" ht="15.6" customHeight="1">
      <c r="A1075" s="62" t="s">
        <v>2899</v>
      </c>
      <c r="B1075" s="62" t="s">
        <v>2900</v>
      </c>
      <c r="C1075" s="62" t="s">
        <v>1235</v>
      </c>
      <c r="D1075" s="63">
        <v>45257</v>
      </c>
      <c r="E1075" s="105">
        <v>56445707</v>
      </c>
      <c r="F1075" s="65">
        <v>8.8620000000000001</v>
      </c>
      <c r="G1075" s="65">
        <v>-1</v>
      </c>
      <c r="H1075" s="65">
        <v>917</v>
      </c>
      <c r="I1075" s="65" t="s">
        <v>2901</v>
      </c>
      <c r="J1075" s="64">
        <v>563130600</v>
      </c>
      <c r="K1075" s="65">
        <v>88.417000000000002</v>
      </c>
      <c r="L1075" s="97" t="str">
        <f t="shared" si="16"/>
        <v>-1/917</v>
      </c>
    </row>
    <row r="1076" spans="1:12" ht="15.6" customHeight="1">
      <c r="A1076" s="62" t="s">
        <v>1412</v>
      </c>
      <c r="B1076" s="62" t="s">
        <v>1413</v>
      </c>
      <c r="C1076" s="62" t="s">
        <v>1233</v>
      </c>
      <c r="D1076" s="63">
        <v>45258</v>
      </c>
      <c r="E1076" s="105">
        <v>1380550400</v>
      </c>
      <c r="F1076" s="65">
        <v>87.545000000000002</v>
      </c>
      <c r="G1076" s="65">
        <v>48</v>
      </c>
      <c r="H1076" s="65">
        <v>831</v>
      </c>
      <c r="I1076" s="65" t="s">
        <v>1414</v>
      </c>
      <c r="J1076" s="64">
        <v>1377988300</v>
      </c>
      <c r="K1076" s="65">
        <v>87.382000000000005</v>
      </c>
      <c r="L1076" s="97" t="str">
        <f t="shared" si="16"/>
        <v>48/831</v>
      </c>
    </row>
    <row r="1077" spans="1:12" ht="15.6" customHeight="1">
      <c r="A1077" s="62" t="s">
        <v>1409</v>
      </c>
      <c r="B1077" s="62" t="s">
        <v>1410</v>
      </c>
      <c r="C1077" s="62" t="s">
        <v>1247</v>
      </c>
      <c r="D1077" s="63">
        <v>45258</v>
      </c>
      <c r="E1077" s="105">
        <v>2338804000</v>
      </c>
      <c r="F1077" s="65">
        <v>86.54</v>
      </c>
      <c r="G1077" s="65">
        <v>-222</v>
      </c>
      <c r="H1077" s="65">
        <v>781</v>
      </c>
      <c r="I1077" s="65" t="s">
        <v>1411</v>
      </c>
      <c r="J1077" s="64">
        <v>2358240350</v>
      </c>
      <c r="K1077" s="65">
        <v>87.259</v>
      </c>
      <c r="L1077" s="97" t="str">
        <f t="shared" si="16"/>
        <v>-222/781</v>
      </c>
    </row>
    <row r="1078" spans="1:12" ht="15.6" customHeight="1">
      <c r="A1078" s="62" t="s">
        <v>1402</v>
      </c>
      <c r="B1078" s="62" t="s">
        <v>1403</v>
      </c>
      <c r="C1078" s="62" t="s">
        <v>1404</v>
      </c>
      <c r="D1078" s="63">
        <v>45258</v>
      </c>
      <c r="E1078" s="105">
        <v>595743000</v>
      </c>
      <c r="F1078" s="65">
        <v>89.540999999999997</v>
      </c>
      <c r="G1078" s="65">
        <v>463</v>
      </c>
      <c r="H1078" s="65">
        <v>827</v>
      </c>
      <c r="I1078" s="65" t="s">
        <v>1405</v>
      </c>
      <c r="J1078" s="64">
        <v>588148000</v>
      </c>
      <c r="K1078" s="65">
        <v>88.399000000000001</v>
      </c>
      <c r="L1078" s="97" t="str">
        <f t="shared" si="16"/>
        <v>463/827</v>
      </c>
    </row>
    <row r="1079" spans="1:12" ht="15.6" customHeight="1">
      <c r="A1079" s="62" t="s">
        <v>1406</v>
      </c>
      <c r="B1079" s="62" t="s">
        <v>1407</v>
      </c>
      <c r="C1079" s="62" t="s">
        <v>1240</v>
      </c>
      <c r="D1079" s="63">
        <v>45258</v>
      </c>
      <c r="E1079" s="105">
        <v>552928300</v>
      </c>
      <c r="F1079" s="65">
        <v>88.480999999999995</v>
      </c>
      <c r="G1079" s="65">
        <v>31</v>
      </c>
      <c r="H1079" s="65">
        <v>711</v>
      </c>
      <c r="I1079" s="65" t="s">
        <v>1408</v>
      </c>
      <c r="J1079" s="64">
        <v>552265470</v>
      </c>
      <c r="K1079" s="65">
        <v>88.373999999999995</v>
      </c>
      <c r="L1079" s="97" t="str">
        <f t="shared" si="16"/>
        <v>31/711</v>
      </c>
    </row>
    <row r="1080" spans="1:12" ht="15.6" customHeight="1">
      <c r="A1080" s="62" t="s">
        <v>2896</v>
      </c>
      <c r="B1080" s="62" t="s">
        <v>2897</v>
      </c>
      <c r="C1080" s="62" t="s">
        <v>1233</v>
      </c>
      <c r="D1080" s="63">
        <v>45258</v>
      </c>
      <c r="E1080" s="105">
        <v>517486800</v>
      </c>
      <c r="F1080" s="65">
        <v>89.108000000000004</v>
      </c>
      <c r="G1080" s="65">
        <v>259</v>
      </c>
      <c r="H1080" s="65">
        <v>848</v>
      </c>
      <c r="I1080" s="65" t="s">
        <v>2898</v>
      </c>
      <c r="J1080" s="64">
        <v>513525000</v>
      </c>
      <c r="K1080" s="65">
        <v>88.426000000000002</v>
      </c>
      <c r="L1080" s="97" t="str">
        <f t="shared" si="16"/>
        <v>259/848</v>
      </c>
    </row>
    <row r="1081" spans="1:12" ht="15.6" customHeight="1">
      <c r="A1081" s="62" t="s">
        <v>2893</v>
      </c>
      <c r="B1081" s="62" t="s">
        <v>2894</v>
      </c>
      <c r="C1081" s="62" t="s">
        <v>1247</v>
      </c>
      <c r="D1081" s="63">
        <v>45258</v>
      </c>
      <c r="E1081" s="105">
        <v>1625365900</v>
      </c>
      <c r="F1081" s="65">
        <v>87.001000000000005</v>
      </c>
      <c r="G1081" s="65">
        <v>-42</v>
      </c>
      <c r="H1081" s="65">
        <v>814</v>
      </c>
      <c r="I1081" s="65" t="s">
        <v>2895</v>
      </c>
      <c r="J1081" s="64">
        <v>1631274462</v>
      </c>
      <c r="K1081" s="65">
        <v>87.317999999999998</v>
      </c>
      <c r="L1081" s="97" t="str">
        <f t="shared" si="16"/>
        <v>-42/814</v>
      </c>
    </row>
    <row r="1082" spans="1:12" ht="15.6" customHeight="1">
      <c r="A1082" s="62" t="s">
        <v>2889</v>
      </c>
      <c r="B1082" s="62" t="s">
        <v>2890</v>
      </c>
      <c r="C1082" s="62" t="s">
        <v>2891</v>
      </c>
      <c r="D1082" s="63">
        <v>45258</v>
      </c>
      <c r="E1082" s="105">
        <v>10038054819</v>
      </c>
      <c r="F1082" s="65">
        <v>82.599000000000004</v>
      </c>
      <c r="G1082" s="65">
        <v>810</v>
      </c>
      <c r="H1082" s="65">
        <v>1066</v>
      </c>
      <c r="I1082" s="65" t="s">
        <v>2892</v>
      </c>
      <c r="J1082" s="64">
        <v>9945443767</v>
      </c>
      <c r="K1082" s="65">
        <v>81.837000000000003</v>
      </c>
      <c r="L1082" s="97" t="str">
        <f t="shared" si="16"/>
        <v>810/1066</v>
      </c>
    </row>
    <row r="1083" spans="1:12" ht="15.6" customHeight="1">
      <c r="A1083" s="62" t="s">
        <v>1415</v>
      </c>
      <c r="B1083" s="62" t="s">
        <v>1416</v>
      </c>
      <c r="C1083" s="62" t="s">
        <v>1237</v>
      </c>
      <c r="D1083" s="63">
        <v>45258</v>
      </c>
      <c r="E1083" s="105">
        <v>595256200</v>
      </c>
      <c r="F1083" s="65">
        <v>89.981999999999999</v>
      </c>
      <c r="G1083" s="65">
        <v>623</v>
      </c>
      <c r="H1083" s="65">
        <v>853</v>
      </c>
      <c r="I1083" s="65" t="s">
        <v>1417</v>
      </c>
      <c r="J1083" s="64">
        <v>585088100</v>
      </c>
      <c r="K1083" s="65">
        <v>88.444999999999993</v>
      </c>
      <c r="L1083" s="97" t="str">
        <f t="shared" si="16"/>
        <v>623/853</v>
      </c>
    </row>
    <row r="1084" spans="1:12" ht="15.6" customHeight="1">
      <c r="A1084" s="62" t="s">
        <v>1393</v>
      </c>
      <c r="B1084" s="62" t="s">
        <v>1394</v>
      </c>
      <c r="C1084" s="62" t="s">
        <v>1247</v>
      </c>
      <c r="D1084" s="63">
        <v>45259</v>
      </c>
      <c r="E1084" s="105">
        <v>4779561700</v>
      </c>
      <c r="F1084" s="65">
        <v>87.584999999999994</v>
      </c>
      <c r="G1084" s="65">
        <v>35</v>
      </c>
      <c r="H1084" s="65">
        <v>665</v>
      </c>
      <c r="I1084" s="65" t="s">
        <v>1395</v>
      </c>
      <c r="J1084" s="64">
        <v>4772958888</v>
      </c>
      <c r="K1084" s="65">
        <v>87.463999999999999</v>
      </c>
      <c r="L1084" s="97" t="str">
        <f t="shared" si="16"/>
        <v>35/665</v>
      </c>
    </row>
    <row r="1085" spans="1:12" ht="15.6" customHeight="1">
      <c r="A1085" s="62" t="s">
        <v>2865</v>
      </c>
      <c r="B1085" s="62" t="s">
        <v>2866</v>
      </c>
      <c r="C1085" s="62" t="s">
        <v>2867</v>
      </c>
      <c r="D1085" s="63">
        <v>45259</v>
      </c>
      <c r="E1085" s="105">
        <v>829739440</v>
      </c>
      <c r="F1085" s="65">
        <v>89.721999999999994</v>
      </c>
      <c r="G1085" s="65">
        <v>697</v>
      </c>
      <c r="H1085" s="65">
        <v>827</v>
      </c>
      <c r="I1085" s="65" t="s">
        <v>2868</v>
      </c>
      <c r="J1085" s="64">
        <v>817927936</v>
      </c>
      <c r="K1085" s="65">
        <v>88.444999999999993</v>
      </c>
      <c r="L1085" s="97" t="str">
        <f t="shared" si="16"/>
        <v>697/827</v>
      </c>
    </row>
    <row r="1086" spans="1:12" ht="15.6" customHeight="1">
      <c r="A1086" s="62" t="s">
        <v>2880</v>
      </c>
      <c r="B1086" s="62" t="s">
        <v>2881</v>
      </c>
      <c r="C1086" s="62" t="s">
        <v>1298</v>
      </c>
      <c r="D1086" s="63">
        <v>45259</v>
      </c>
      <c r="E1086" s="105">
        <v>1374679820</v>
      </c>
      <c r="F1086" s="65">
        <v>89.052999999999997</v>
      </c>
      <c r="G1086" s="65">
        <v>616</v>
      </c>
      <c r="H1086" s="65">
        <v>827</v>
      </c>
      <c r="I1086" s="65" t="s">
        <v>2882</v>
      </c>
      <c r="J1086" s="64">
        <v>1349897190</v>
      </c>
      <c r="K1086" s="65">
        <v>87.447999999999993</v>
      </c>
      <c r="L1086" s="97" t="str">
        <f t="shared" si="16"/>
        <v>616/827</v>
      </c>
    </row>
    <row r="1087" spans="1:12" ht="15.6" customHeight="1">
      <c r="A1087" s="62" t="s">
        <v>2869</v>
      </c>
      <c r="B1087" s="62" t="s">
        <v>2870</v>
      </c>
      <c r="C1087" s="62" t="s">
        <v>2871</v>
      </c>
      <c r="D1087" s="63">
        <v>45259</v>
      </c>
      <c r="E1087" s="105">
        <v>671518890</v>
      </c>
      <c r="F1087" s="65">
        <v>88.923000000000002</v>
      </c>
      <c r="G1087" s="65">
        <v>174</v>
      </c>
      <c r="H1087" s="65">
        <v>856</v>
      </c>
      <c r="I1087" s="65" t="s">
        <v>2872</v>
      </c>
      <c r="J1087" s="64">
        <v>666912800</v>
      </c>
      <c r="K1087" s="65">
        <v>88.313000000000002</v>
      </c>
      <c r="L1087" s="97" t="str">
        <f t="shared" si="16"/>
        <v>174/856</v>
      </c>
    </row>
    <row r="1088" spans="1:12" ht="15.6" customHeight="1">
      <c r="A1088" s="62" t="s">
        <v>2883</v>
      </c>
      <c r="B1088" s="62" t="s">
        <v>2884</v>
      </c>
      <c r="C1088" s="62" t="s">
        <v>1237</v>
      </c>
      <c r="D1088" s="63">
        <v>45259</v>
      </c>
      <c r="E1088" s="105">
        <v>795055640</v>
      </c>
      <c r="F1088" s="65">
        <v>88.263999999999996</v>
      </c>
      <c r="G1088" s="65">
        <v>-10</v>
      </c>
      <c r="H1088" s="65">
        <v>852</v>
      </c>
      <c r="I1088" s="65" t="s">
        <v>2885</v>
      </c>
      <c r="J1088" s="64">
        <v>795579090</v>
      </c>
      <c r="K1088" s="65">
        <v>88.322000000000003</v>
      </c>
      <c r="L1088" s="97" t="str">
        <f t="shared" si="16"/>
        <v>-10/852</v>
      </c>
    </row>
    <row r="1089" spans="1:12" ht="15.6" customHeight="1">
      <c r="A1089" s="62" t="s">
        <v>2877</v>
      </c>
      <c r="B1089" s="62" t="s">
        <v>2878</v>
      </c>
      <c r="C1089" s="62" t="s">
        <v>1224</v>
      </c>
      <c r="D1089" s="63">
        <v>45259</v>
      </c>
      <c r="E1089" s="105">
        <v>510875710</v>
      </c>
      <c r="F1089" s="65">
        <v>88.444000000000003</v>
      </c>
      <c r="G1089" s="65">
        <v>33</v>
      </c>
      <c r="H1089" s="65">
        <v>1260</v>
      </c>
      <c r="I1089" s="65" t="s">
        <v>2879</v>
      </c>
      <c r="J1089" s="64">
        <v>510264900</v>
      </c>
      <c r="K1089" s="65">
        <v>88.338999999999999</v>
      </c>
      <c r="L1089" s="97" t="str">
        <f t="shared" si="16"/>
        <v>33/1260</v>
      </c>
    </row>
    <row r="1090" spans="1:12" ht="15.6" customHeight="1">
      <c r="A1090" s="62" t="s">
        <v>2873</v>
      </c>
      <c r="B1090" s="62" t="s">
        <v>2874</v>
      </c>
      <c r="C1090" s="62" t="s">
        <v>2875</v>
      </c>
      <c r="D1090" s="63">
        <v>45259</v>
      </c>
      <c r="E1090" s="105">
        <v>870320000</v>
      </c>
      <c r="F1090" s="65">
        <v>88.391999999999996</v>
      </c>
      <c r="G1090" s="65">
        <v>-19</v>
      </c>
      <c r="H1090" s="65">
        <v>861</v>
      </c>
      <c r="I1090" s="65" t="s">
        <v>2876</v>
      </c>
      <c r="J1090" s="64">
        <v>871039400</v>
      </c>
      <c r="K1090" s="65">
        <v>88.465000000000003</v>
      </c>
      <c r="L1090" s="97" t="str">
        <f t="shared" ref="L1090:L1153" si="17">_xlfn.CONCAT(G1090,"/",H1090)</f>
        <v>-19/861</v>
      </c>
    </row>
    <row r="1091" spans="1:12" ht="15.6" customHeight="1">
      <c r="A1091" s="62" t="s">
        <v>2862</v>
      </c>
      <c r="B1091" s="62" t="s">
        <v>2863</v>
      </c>
      <c r="C1091" s="62" t="s">
        <v>1631</v>
      </c>
      <c r="D1091" s="63">
        <v>45259</v>
      </c>
      <c r="E1091" s="105">
        <v>672902573</v>
      </c>
      <c r="F1091" s="65">
        <v>89.421999999999997</v>
      </c>
      <c r="G1091" s="65">
        <v>256</v>
      </c>
      <c r="H1091" s="65">
        <v>616</v>
      </c>
      <c r="I1091" s="65" t="s">
        <v>2864</v>
      </c>
      <c r="J1091" s="64">
        <v>666127900</v>
      </c>
      <c r="K1091" s="65">
        <v>88.522000000000006</v>
      </c>
      <c r="L1091" s="97" t="str">
        <f t="shared" si="17"/>
        <v>256/616</v>
      </c>
    </row>
    <row r="1092" spans="1:12" ht="15.6" customHeight="1">
      <c r="A1092" s="62" t="s">
        <v>2886</v>
      </c>
      <c r="B1092" s="62" t="s">
        <v>2887</v>
      </c>
      <c r="C1092" s="62" t="s">
        <v>1291</v>
      </c>
      <c r="D1092" s="63">
        <v>45259</v>
      </c>
      <c r="E1092" s="105">
        <v>703832130</v>
      </c>
      <c r="F1092" s="65">
        <v>89.838999999999999</v>
      </c>
      <c r="G1092" s="65">
        <v>597</v>
      </c>
      <c r="H1092" s="65">
        <v>873</v>
      </c>
      <c r="I1092" s="65" t="s">
        <v>2888</v>
      </c>
      <c r="J1092" s="64">
        <v>692099480</v>
      </c>
      <c r="K1092" s="65">
        <v>88.340999999999994</v>
      </c>
      <c r="L1092" s="97" t="str">
        <f t="shared" si="17"/>
        <v>597/873</v>
      </c>
    </row>
    <row r="1093" spans="1:12" ht="15.6" customHeight="1">
      <c r="A1093" s="62" t="s">
        <v>1381</v>
      </c>
      <c r="B1093" s="62" t="s">
        <v>1382</v>
      </c>
      <c r="C1093" s="62" t="s">
        <v>1383</v>
      </c>
      <c r="D1093" s="63">
        <v>45259</v>
      </c>
      <c r="E1093" s="105">
        <v>500020820</v>
      </c>
      <c r="F1093" s="65">
        <v>88.536000000000001</v>
      </c>
      <c r="G1093" s="65">
        <v>53</v>
      </c>
      <c r="H1093" s="65">
        <v>835</v>
      </c>
      <c r="I1093" s="65" t="s">
        <v>1384</v>
      </c>
      <c r="J1093" s="64">
        <v>498811910</v>
      </c>
      <c r="K1093" s="65">
        <v>88.322000000000003</v>
      </c>
      <c r="L1093" s="97" t="str">
        <f t="shared" si="17"/>
        <v>53/835</v>
      </c>
    </row>
    <row r="1094" spans="1:12" ht="15.6" customHeight="1">
      <c r="A1094" s="62" t="s">
        <v>1385</v>
      </c>
      <c r="B1094" s="62" t="s">
        <v>1386</v>
      </c>
      <c r="C1094" s="62" t="s">
        <v>1387</v>
      </c>
      <c r="D1094" s="63">
        <v>45259</v>
      </c>
      <c r="E1094" s="105">
        <v>14674216096</v>
      </c>
      <c r="F1094" s="65">
        <v>80.132999999999996</v>
      </c>
      <c r="G1094" s="65">
        <v>48</v>
      </c>
      <c r="H1094" s="65">
        <v>908</v>
      </c>
      <c r="I1094" s="65" t="s">
        <v>1388</v>
      </c>
      <c r="J1094" s="64">
        <v>14538153000</v>
      </c>
      <c r="K1094" s="65">
        <v>79.39</v>
      </c>
      <c r="L1094" s="97" t="str">
        <f t="shared" si="17"/>
        <v>48/908</v>
      </c>
    </row>
    <row r="1095" spans="1:12" ht="15.6" customHeight="1">
      <c r="A1095" s="62" t="s">
        <v>1396</v>
      </c>
      <c r="B1095" s="62" t="s">
        <v>1397</v>
      </c>
      <c r="C1095" s="62" t="s">
        <v>1240</v>
      </c>
      <c r="D1095" s="63">
        <v>45259</v>
      </c>
      <c r="E1095" s="105">
        <v>534304430</v>
      </c>
      <c r="F1095" s="65">
        <v>89.88</v>
      </c>
      <c r="G1095" s="65">
        <v>610</v>
      </c>
      <c r="H1095" s="65">
        <v>880</v>
      </c>
      <c r="I1095" s="65" t="s">
        <v>1398</v>
      </c>
      <c r="J1095" s="64">
        <v>525769440</v>
      </c>
      <c r="K1095" s="65">
        <v>88.444000000000003</v>
      </c>
      <c r="L1095" s="97" t="str">
        <f t="shared" si="17"/>
        <v>610/880</v>
      </c>
    </row>
    <row r="1096" spans="1:12" ht="15.6" customHeight="1">
      <c r="A1096" s="62" t="s">
        <v>1399</v>
      </c>
      <c r="B1096" s="62" t="s">
        <v>1400</v>
      </c>
      <c r="C1096" s="62" t="s">
        <v>1291</v>
      </c>
      <c r="D1096" s="63">
        <v>45259</v>
      </c>
      <c r="E1096" s="105">
        <v>689886716</v>
      </c>
      <c r="F1096" s="65">
        <v>90.001999999999995</v>
      </c>
      <c r="G1096" s="65">
        <v>673</v>
      </c>
      <c r="H1096" s="65">
        <v>876</v>
      </c>
      <c r="I1096" s="65" t="s">
        <v>1401</v>
      </c>
      <c r="J1096" s="64">
        <v>677747962</v>
      </c>
      <c r="K1096" s="65">
        <v>88.418999999999997</v>
      </c>
      <c r="L1096" s="97" t="str">
        <f t="shared" si="17"/>
        <v>673/876</v>
      </c>
    </row>
    <row r="1097" spans="1:12" ht="15.6" customHeight="1">
      <c r="A1097" s="62" t="s">
        <v>1389</v>
      </c>
      <c r="B1097" s="62" t="s">
        <v>1390</v>
      </c>
      <c r="C1097" s="62" t="s">
        <v>1391</v>
      </c>
      <c r="D1097" s="63">
        <v>45259</v>
      </c>
      <c r="E1097" s="105">
        <v>1024601936</v>
      </c>
      <c r="F1097" s="65">
        <v>87.808999999999997</v>
      </c>
      <c r="G1097" s="65">
        <v>163</v>
      </c>
      <c r="H1097" s="65">
        <v>848</v>
      </c>
      <c r="I1097" s="65" t="s">
        <v>1392</v>
      </c>
      <c r="J1097" s="64">
        <v>1019117660</v>
      </c>
      <c r="K1097" s="65">
        <v>87.338999999999999</v>
      </c>
      <c r="L1097" s="97" t="str">
        <f t="shared" si="17"/>
        <v>163/848</v>
      </c>
    </row>
    <row r="1098" spans="1:12" ht="15.6" customHeight="1">
      <c r="A1098" s="62" t="s">
        <v>1369</v>
      </c>
      <c r="B1098" s="62" t="s">
        <v>1370</v>
      </c>
      <c r="C1098" s="62" t="s">
        <v>1235</v>
      </c>
      <c r="D1098" s="63">
        <v>45260</v>
      </c>
      <c r="E1098" s="105">
        <v>1097769986</v>
      </c>
      <c r="F1098" s="65">
        <v>88.698999999999998</v>
      </c>
      <c r="G1098" s="65">
        <v>493</v>
      </c>
      <c r="H1098" s="65">
        <v>849</v>
      </c>
      <c r="I1098" s="65" t="s">
        <v>1371</v>
      </c>
      <c r="J1098" s="64">
        <v>1082736080</v>
      </c>
      <c r="K1098" s="65">
        <v>87.483999999999995</v>
      </c>
      <c r="L1098" s="97" t="str">
        <f t="shared" si="17"/>
        <v>493/849</v>
      </c>
    </row>
    <row r="1099" spans="1:12" ht="15.6" customHeight="1">
      <c r="A1099" s="62" t="s">
        <v>1378</v>
      </c>
      <c r="B1099" s="62" t="s">
        <v>1379</v>
      </c>
      <c r="C1099" s="62" t="s">
        <v>1291</v>
      </c>
      <c r="D1099" s="63">
        <v>45260</v>
      </c>
      <c r="E1099" s="105">
        <v>1319593387</v>
      </c>
      <c r="F1099" s="65">
        <v>87.168999999999997</v>
      </c>
      <c r="G1099" s="65">
        <v>-115</v>
      </c>
      <c r="H1099" s="65">
        <v>833</v>
      </c>
      <c r="I1099" s="65" t="s">
        <v>1380</v>
      </c>
      <c r="J1099" s="64">
        <v>1322899000</v>
      </c>
      <c r="K1099" s="65">
        <v>87.388000000000005</v>
      </c>
      <c r="L1099" s="97" t="str">
        <f t="shared" si="17"/>
        <v>-115/833</v>
      </c>
    </row>
    <row r="1100" spans="1:12" ht="15.6" customHeight="1">
      <c r="A1100" s="62" t="s">
        <v>2853</v>
      </c>
      <c r="B1100" s="62" t="s">
        <v>2854</v>
      </c>
      <c r="C1100" s="62" t="s">
        <v>1228</v>
      </c>
      <c r="D1100" s="63">
        <v>45260</v>
      </c>
      <c r="E1100" s="105">
        <v>823733136</v>
      </c>
      <c r="F1100" s="65">
        <v>88.061999999999998</v>
      </c>
      <c r="G1100" s="65">
        <v>-190</v>
      </c>
      <c r="H1100" s="65">
        <v>867</v>
      </c>
      <c r="I1100" s="65" t="s">
        <v>2855</v>
      </c>
      <c r="J1100" s="64">
        <v>827162500</v>
      </c>
      <c r="K1100" s="65">
        <v>88.429000000000002</v>
      </c>
      <c r="L1100" s="97" t="str">
        <f t="shared" si="17"/>
        <v>-190/867</v>
      </c>
    </row>
    <row r="1101" spans="1:12" ht="15.6" customHeight="1">
      <c r="A1101" s="62" t="s">
        <v>2856</v>
      </c>
      <c r="B1101" s="62" t="s">
        <v>2857</v>
      </c>
      <c r="C1101" s="62" t="s">
        <v>1235</v>
      </c>
      <c r="D1101" s="63">
        <v>45260</v>
      </c>
      <c r="E1101" s="105">
        <v>2427626657</v>
      </c>
      <c r="F1101" s="65">
        <v>87.072999999999993</v>
      </c>
      <c r="G1101" s="65">
        <v>-161</v>
      </c>
      <c r="H1101" s="65">
        <v>798</v>
      </c>
      <c r="I1101" s="65" t="s">
        <v>2858</v>
      </c>
      <c r="J1101" s="64">
        <v>2437490515</v>
      </c>
      <c r="K1101" s="65">
        <v>87.427000000000007</v>
      </c>
      <c r="L1101" s="97" t="str">
        <f t="shared" si="17"/>
        <v>-161/798</v>
      </c>
    </row>
    <row r="1102" spans="1:12" ht="15.6" customHeight="1">
      <c r="A1102" s="62" t="s">
        <v>1375</v>
      </c>
      <c r="B1102" s="62" t="s">
        <v>1376</v>
      </c>
      <c r="C1102" s="62" t="s">
        <v>1237</v>
      </c>
      <c r="D1102" s="63">
        <v>45260</v>
      </c>
      <c r="E1102" s="105">
        <v>628958208</v>
      </c>
      <c r="F1102" s="65">
        <v>90.015000000000001</v>
      </c>
      <c r="G1102" s="65">
        <v>664</v>
      </c>
      <c r="H1102" s="65">
        <v>834</v>
      </c>
      <c r="I1102" s="65" t="s">
        <v>1377</v>
      </c>
      <c r="J1102" s="64">
        <v>616962877</v>
      </c>
      <c r="K1102" s="65">
        <v>88.298000000000002</v>
      </c>
      <c r="L1102" s="97" t="str">
        <f t="shared" si="17"/>
        <v>664/834</v>
      </c>
    </row>
    <row r="1103" spans="1:12" ht="15.6" customHeight="1">
      <c r="A1103" s="62" t="s">
        <v>2859</v>
      </c>
      <c r="B1103" s="62" t="s">
        <v>2860</v>
      </c>
      <c r="C1103" s="62" t="s">
        <v>1298</v>
      </c>
      <c r="D1103" s="63">
        <v>45260</v>
      </c>
      <c r="E1103" s="105">
        <v>1272465550</v>
      </c>
      <c r="F1103" s="65">
        <v>87.24</v>
      </c>
      <c r="G1103" s="65">
        <v>-264</v>
      </c>
      <c r="H1103" s="65">
        <v>845</v>
      </c>
      <c r="I1103" s="65" t="s">
        <v>2861</v>
      </c>
      <c r="J1103" s="64">
        <v>1283288580</v>
      </c>
      <c r="K1103" s="65">
        <v>87.981999999999999</v>
      </c>
      <c r="L1103" s="97" t="str">
        <f t="shared" si="17"/>
        <v>-264/845</v>
      </c>
    </row>
    <row r="1104" spans="1:12" ht="15.6" customHeight="1">
      <c r="A1104" s="62" t="s">
        <v>1372</v>
      </c>
      <c r="B1104" s="62" t="s">
        <v>1373</v>
      </c>
      <c r="C1104" s="62" t="s">
        <v>1235</v>
      </c>
      <c r="D1104" s="63">
        <v>45260</v>
      </c>
      <c r="E1104" s="105">
        <v>2424574134</v>
      </c>
      <c r="F1104" s="65">
        <v>87.867000000000004</v>
      </c>
      <c r="G1104" s="65">
        <v>211</v>
      </c>
      <c r="H1104" s="65">
        <v>793</v>
      </c>
      <c r="I1104" s="65" t="s">
        <v>1374</v>
      </c>
      <c r="J1104" s="64">
        <v>2409232000</v>
      </c>
      <c r="K1104" s="65">
        <v>87.311000000000007</v>
      </c>
      <c r="L1104" s="97" t="str">
        <f t="shared" si="17"/>
        <v>211/793</v>
      </c>
    </row>
    <row r="1105" spans="1:12" ht="15.6" customHeight="1">
      <c r="A1105" s="62" t="s">
        <v>2850</v>
      </c>
      <c r="B1105" s="62" t="s">
        <v>2851</v>
      </c>
      <c r="C1105" s="62" t="s">
        <v>1231</v>
      </c>
      <c r="D1105" s="63">
        <v>45261</v>
      </c>
      <c r="E1105" s="105">
        <v>673404661</v>
      </c>
      <c r="F1105" s="65">
        <v>87.730999999999995</v>
      </c>
      <c r="G1105" s="65">
        <v>-206</v>
      </c>
      <c r="H1105" s="65">
        <v>665</v>
      </c>
      <c r="I1105" s="65" t="s">
        <v>2852</v>
      </c>
      <c r="J1105" s="64">
        <v>678255790</v>
      </c>
      <c r="K1105" s="65">
        <v>88.363</v>
      </c>
      <c r="L1105" s="97" t="str">
        <f t="shared" si="17"/>
        <v>-206/665</v>
      </c>
    </row>
    <row r="1106" spans="1:12" ht="15.6" customHeight="1">
      <c r="A1106" s="62" t="s">
        <v>1342</v>
      </c>
      <c r="B1106" s="62" t="s">
        <v>1343</v>
      </c>
      <c r="C1106" s="62" t="s">
        <v>1228</v>
      </c>
      <c r="D1106" s="63">
        <v>45264</v>
      </c>
      <c r="E1106" s="105">
        <v>722453935</v>
      </c>
      <c r="F1106" s="65">
        <v>89.783000000000001</v>
      </c>
      <c r="G1106" s="65">
        <v>632</v>
      </c>
      <c r="H1106" s="65">
        <v>852</v>
      </c>
      <c r="I1106" s="65" t="s">
        <v>1344</v>
      </c>
      <c r="J1106" s="64">
        <v>710839000</v>
      </c>
      <c r="K1106" s="65">
        <v>88.34</v>
      </c>
      <c r="L1106" s="97" t="str">
        <f t="shared" si="17"/>
        <v>632/852</v>
      </c>
    </row>
    <row r="1107" spans="1:12" ht="15.6" customHeight="1">
      <c r="A1107" s="62" t="s">
        <v>1339</v>
      </c>
      <c r="B1107" s="62" t="s">
        <v>1340</v>
      </c>
      <c r="C1107" s="62" t="s">
        <v>1228</v>
      </c>
      <c r="D1107" s="63">
        <v>45264</v>
      </c>
      <c r="E1107" s="105">
        <v>655735478</v>
      </c>
      <c r="F1107" s="65">
        <v>88.992000000000004</v>
      </c>
      <c r="G1107" s="65">
        <v>259</v>
      </c>
      <c r="H1107" s="65">
        <v>811</v>
      </c>
      <c r="I1107" s="65" t="s">
        <v>1341</v>
      </c>
      <c r="J1107" s="64">
        <v>650053900</v>
      </c>
      <c r="K1107" s="65">
        <v>88.22</v>
      </c>
      <c r="L1107" s="97" t="str">
        <f t="shared" si="17"/>
        <v>259/811</v>
      </c>
    </row>
    <row r="1108" spans="1:12" ht="15.6" customHeight="1">
      <c r="A1108" s="62" t="s">
        <v>1360</v>
      </c>
      <c r="B1108" s="62" t="s">
        <v>1361</v>
      </c>
      <c r="C1108" s="62" t="s">
        <v>1247</v>
      </c>
      <c r="D1108" s="63">
        <v>45264</v>
      </c>
      <c r="E1108" s="105">
        <v>650504278</v>
      </c>
      <c r="F1108" s="65">
        <v>88.944000000000003</v>
      </c>
      <c r="G1108" s="65">
        <v>250</v>
      </c>
      <c r="H1108" s="65">
        <v>992</v>
      </c>
      <c r="I1108" s="65" t="s">
        <v>1362</v>
      </c>
      <c r="J1108" s="64">
        <v>646781900</v>
      </c>
      <c r="K1108" s="65">
        <v>88.435000000000002</v>
      </c>
      <c r="L1108" s="97" t="str">
        <f t="shared" si="17"/>
        <v>250/992</v>
      </c>
    </row>
    <row r="1109" spans="1:12" ht="15.6" customHeight="1">
      <c r="A1109" s="62" t="s">
        <v>1363</v>
      </c>
      <c r="B1109" s="62" t="s">
        <v>1364</v>
      </c>
      <c r="C1109" s="62" t="s">
        <v>1247</v>
      </c>
      <c r="D1109" s="63">
        <v>45264</v>
      </c>
      <c r="E1109" s="105">
        <v>518303997</v>
      </c>
      <c r="F1109" s="65">
        <v>87.284000000000006</v>
      </c>
      <c r="G1109" s="65">
        <v>-423</v>
      </c>
      <c r="H1109" s="65">
        <v>860</v>
      </c>
      <c r="I1109" s="65" t="s">
        <v>1365</v>
      </c>
      <c r="J1109" s="64">
        <v>525253770</v>
      </c>
      <c r="K1109" s="65">
        <v>88.453999999999994</v>
      </c>
      <c r="L1109" s="97" t="str">
        <f t="shared" si="17"/>
        <v>-423/860</v>
      </c>
    </row>
    <row r="1110" spans="1:12" ht="15.6" customHeight="1">
      <c r="A1110" s="62" t="s">
        <v>1357</v>
      </c>
      <c r="B1110" s="62" t="s">
        <v>1358</v>
      </c>
      <c r="C1110" s="62" t="s">
        <v>1298</v>
      </c>
      <c r="D1110" s="63">
        <v>45264</v>
      </c>
      <c r="E1110" s="105">
        <v>1345728610</v>
      </c>
      <c r="F1110" s="65">
        <v>87.421000000000006</v>
      </c>
      <c r="G1110" s="65">
        <v>78</v>
      </c>
      <c r="H1110" s="65">
        <v>840</v>
      </c>
      <c r="I1110" s="65" t="s">
        <v>1359</v>
      </c>
      <c r="J1110" s="64">
        <v>1343092909</v>
      </c>
      <c r="K1110" s="65">
        <v>87.25</v>
      </c>
      <c r="L1110" s="97" t="str">
        <f t="shared" si="17"/>
        <v>78/840</v>
      </c>
    </row>
    <row r="1111" spans="1:12" ht="15.6" customHeight="1">
      <c r="A1111" s="62" t="s">
        <v>2826</v>
      </c>
      <c r="B1111" s="62" t="s">
        <v>2827</v>
      </c>
      <c r="C1111" s="62" t="s">
        <v>1247</v>
      </c>
      <c r="D1111" s="63">
        <v>45264</v>
      </c>
      <c r="E1111" s="105">
        <v>2947263308</v>
      </c>
      <c r="F1111" s="65">
        <v>89.531999999999996</v>
      </c>
      <c r="G1111" s="65">
        <v>658</v>
      </c>
      <c r="H1111" s="65">
        <v>764</v>
      </c>
      <c r="I1111" s="65" t="s">
        <v>2828</v>
      </c>
      <c r="J1111" s="64">
        <v>2874160544</v>
      </c>
      <c r="K1111" s="65">
        <v>87.311000000000007</v>
      </c>
      <c r="L1111" s="97" t="str">
        <f t="shared" si="17"/>
        <v>658/764</v>
      </c>
    </row>
    <row r="1112" spans="1:12" ht="15.6" customHeight="1">
      <c r="A1112" s="62" t="s">
        <v>2829</v>
      </c>
      <c r="B1112" s="62" t="s">
        <v>2830</v>
      </c>
      <c r="C1112" s="62" t="s">
        <v>1228</v>
      </c>
      <c r="D1112" s="63">
        <v>45264</v>
      </c>
      <c r="E1112" s="105">
        <v>840986200</v>
      </c>
      <c r="F1112" s="65">
        <v>88.454999999999998</v>
      </c>
      <c r="G1112" s="65">
        <v>131</v>
      </c>
      <c r="H1112" s="65">
        <v>862</v>
      </c>
      <c r="I1112" s="65" t="s">
        <v>2831</v>
      </c>
      <c r="J1112" s="64">
        <v>838659000</v>
      </c>
      <c r="K1112" s="65">
        <v>88.21</v>
      </c>
      <c r="L1112" s="97" t="str">
        <f t="shared" si="17"/>
        <v>131/862</v>
      </c>
    </row>
    <row r="1113" spans="1:12" ht="15.6" customHeight="1">
      <c r="A1113" s="62" t="s">
        <v>2844</v>
      </c>
      <c r="B1113" s="62" t="s">
        <v>2845</v>
      </c>
      <c r="C1113" s="62" t="s">
        <v>1328</v>
      </c>
      <c r="D1113" s="63">
        <v>45264</v>
      </c>
      <c r="E1113" s="105">
        <v>494356715</v>
      </c>
      <c r="F1113" s="65">
        <v>88.903999999999996</v>
      </c>
      <c r="G1113" s="65">
        <v>271</v>
      </c>
      <c r="H1113" s="65">
        <v>845</v>
      </c>
      <c r="I1113" s="65" t="s">
        <v>2846</v>
      </c>
      <c r="J1113" s="64">
        <v>490764141</v>
      </c>
      <c r="K1113" s="65">
        <v>88.257999999999996</v>
      </c>
      <c r="L1113" s="97" t="str">
        <f t="shared" si="17"/>
        <v>271/845</v>
      </c>
    </row>
    <row r="1114" spans="1:12" ht="15.6" customHeight="1">
      <c r="A1114" s="62" t="s">
        <v>1345</v>
      </c>
      <c r="B1114" s="62" t="s">
        <v>1346</v>
      </c>
      <c r="C1114" s="62" t="s">
        <v>1298</v>
      </c>
      <c r="D1114" s="63">
        <v>45264</v>
      </c>
      <c r="E1114" s="105">
        <v>393741964</v>
      </c>
      <c r="F1114" s="65">
        <v>87.838999999999999</v>
      </c>
      <c r="G1114" s="65">
        <v>-458</v>
      </c>
      <c r="H1114" s="65">
        <v>1282</v>
      </c>
      <c r="I1114" s="65" t="s">
        <v>1347</v>
      </c>
      <c r="J1114" s="64">
        <v>397558000</v>
      </c>
      <c r="K1114" s="65">
        <v>88.69</v>
      </c>
      <c r="L1114" s="97" t="str">
        <f t="shared" si="17"/>
        <v>-458/1282</v>
      </c>
    </row>
    <row r="1115" spans="1:12" ht="15.6" customHeight="1">
      <c r="A1115" s="62" t="s">
        <v>2835</v>
      </c>
      <c r="B1115" s="62" t="s">
        <v>2836</v>
      </c>
      <c r="C1115" s="62" t="s">
        <v>1237</v>
      </c>
      <c r="D1115" s="63">
        <v>45264</v>
      </c>
      <c r="E1115" s="105">
        <v>2333802600</v>
      </c>
      <c r="F1115" s="65">
        <v>88.156000000000006</v>
      </c>
      <c r="G1115" s="65">
        <v>320</v>
      </c>
      <c r="H1115" s="65">
        <v>805</v>
      </c>
      <c r="I1115" s="65" t="s">
        <v>2837</v>
      </c>
      <c r="J1115" s="64">
        <v>2310128000</v>
      </c>
      <c r="K1115" s="65">
        <v>87.260999999999996</v>
      </c>
      <c r="L1115" s="97" t="str">
        <f t="shared" si="17"/>
        <v>320/805</v>
      </c>
    </row>
    <row r="1116" spans="1:12" ht="15.6" customHeight="1">
      <c r="A1116" s="62" t="s">
        <v>2847</v>
      </c>
      <c r="B1116" s="62" t="s">
        <v>2848</v>
      </c>
      <c r="C1116" s="62" t="s">
        <v>1235</v>
      </c>
      <c r="D1116" s="63">
        <v>45264</v>
      </c>
      <c r="E1116" s="105">
        <v>440704723</v>
      </c>
      <c r="F1116" s="65">
        <v>89.241</v>
      </c>
      <c r="G1116" s="65">
        <v>329</v>
      </c>
      <c r="H1116" s="65">
        <v>1250</v>
      </c>
      <c r="I1116" s="65" t="s">
        <v>2849</v>
      </c>
      <c r="J1116" s="64">
        <v>436782000</v>
      </c>
      <c r="K1116" s="65">
        <v>88.447000000000003</v>
      </c>
      <c r="L1116" s="97" t="str">
        <f t="shared" si="17"/>
        <v>329/1250</v>
      </c>
    </row>
    <row r="1117" spans="1:12" ht="15.6" customHeight="1">
      <c r="A1117" s="62" t="s">
        <v>2817</v>
      </c>
      <c r="B1117" s="62" t="s">
        <v>2818</v>
      </c>
      <c r="C1117" s="62" t="s">
        <v>1228</v>
      </c>
      <c r="D1117" s="63">
        <v>45264</v>
      </c>
      <c r="E1117" s="105">
        <v>2020225627</v>
      </c>
      <c r="F1117" s="65">
        <v>86.974000000000004</v>
      </c>
      <c r="G1117" s="65">
        <v>-170</v>
      </c>
      <c r="H1117" s="65">
        <v>797</v>
      </c>
      <c r="I1117" s="65" t="s">
        <v>2819</v>
      </c>
      <c r="J1117" s="64">
        <v>2030441500</v>
      </c>
      <c r="K1117" s="65">
        <v>87.414000000000001</v>
      </c>
      <c r="L1117" s="97" t="str">
        <f t="shared" si="17"/>
        <v>-170/797</v>
      </c>
    </row>
    <row r="1118" spans="1:12" ht="15.6" customHeight="1">
      <c r="A1118" s="62" t="s">
        <v>2823</v>
      </c>
      <c r="B1118" s="62" t="s">
        <v>2824</v>
      </c>
      <c r="C1118" s="62" t="s">
        <v>1237</v>
      </c>
      <c r="D1118" s="63">
        <v>45264</v>
      </c>
      <c r="E1118" s="105">
        <v>2771673917</v>
      </c>
      <c r="F1118" s="65">
        <v>89.076999999999998</v>
      </c>
      <c r="G1118" s="65">
        <v>610</v>
      </c>
      <c r="H1118" s="65">
        <v>768</v>
      </c>
      <c r="I1118" s="65" t="s">
        <v>2825</v>
      </c>
      <c r="J1118" s="64">
        <v>2716223383</v>
      </c>
      <c r="K1118" s="65">
        <v>87.293999999999997</v>
      </c>
      <c r="L1118" s="97" t="str">
        <f t="shared" si="17"/>
        <v>610/768</v>
      </c>
    </row>
    <row r="1119" spans="1:12" ht="15.6" customHeight="1">
      <c r="A1119" s="62" t="s">
        <v>1350</v>
      </c>
      <c r="B1119" s="62" t="s">
        <v>1351</v>
      </c>
      <c r="C1119" s="62" t="s">
        <v>1352</v>
      </c>
      <c r="D1119" s="63">
        <v>45264</v>
      </c>
      <c r="E1119" s="105">
        <v>581118003</v>
      </c>
      <c r="F1119" s="65">
        <v>88.6</v>
      </c>
      <c r="G1119" s="65">
        <v>279</v>
      </c>
      <c r="H1119" s="65">
        <v>853</v>
      </c>
      <c r="I1119" s="65" t="s">
        <v>1353</v>
      </c>
      <c r="J1119" s="64">
        <v>577607966</v>
      </c>
      <c r="K1119" s="65">
        <v>88.064999999999998</v>
      </c>
      <c r="L1119" s="97" t="str">
        <f t="shared" si="17"/>
        <v>279/853</v>
      </c>
    </row>
    <row r="1120" spans="1:12" ht="15.6" customHeight="1">
      <c r="A1120" s="62" t="s">
        <v>2808</v>
      </c>
      <c r="B1120" s="62" t="s">
        <v>2809</v>
      </c>
      <c r="C1120" s="62" t="s">
        <v>1226</v>
      </c>
      <c r="D1120" s="63">
        <v>45264</v>
      </c>
      <c r="E1120" s="105">
        <v>506559978</v>
      </c>
      <c r="F1120" s="65">
        <v>87.905000000000001</v>
      </c>
      <c r="G1120" s="65">
        <v>-107</v>
      </c>
      <c r="H1120" s="65">
        <v>1038</v>
      </c>
      <c r="I1120" s="65" t="s">
        <v>2810</v>
      </c>
      <c r="J1120" s="64">
        <v>508866000</v>
      </c>
      <c r="K1120" s="65">
        <v>88.305000000000007</v>
      </c>
      <c r="L1120" s="97" t="str">
        <f t="shared" si="17"/>
        <v>-107/1038</v>
      </c>
    </row>
    <row r="1121" spans="1:12" ht="15.6" customHeight="1">
      <c r="A1121" s="62" t="s">
        <v>2811</v>
      </c>
      <c r="B1121" s="62" t="s">
        <v>2812</v>
      </c>
      <c r="C1121" s="62" t="s">
        <v>1231</v>
      </c>
      <c r="D1121" s="63">
        <v>45264</v>
      </c>
      <c r="E1121" s="105">
        <v>536806922</v>
      </c>
      <c r="F1121" s="65">
        <v>89.808999999999997</v>
      </c>
      <c r="G1121" s="65">
        <v>658</v>
      </c>
      <c r="H1121" s="65">
        <v>1260</v>
      </c>
      <c r="I1121" s="65" t="s">
        <v>2813</v>
      </c>
      <c r="J1121" s="64">
        <v>528730856</v>
      </c>
      <c r="K1121" s="65">
        <v>88.457999999999998</v>
      </c>
      <c r="L1121" s="97" t="str">
        <f t="shared" si="17"/>
        <v>658/1260</v>
      </c>
    </row>
    <row r="1122" spans="1:12" ht="15.6" customHeight="1">
      <c r="A1122" s="62" t="s">
        <v>2820</v>
      </c>
      <c r="B1122" s="62" t="s">
        <v>2821</v>
      </c>
      <c r="C1122" s="62" t="s">
        <v>1267</v>
      </c>
      <c r="D1122" s="63">
        <v>45264</v>
      </c>
      <c r="E1122" s="105">
        <v>829907152</v>
      </c>
      <c r="F1122" s="65">
        <v>88.837000000000003</v>
      </c>
      <c r="G1122" s="65">
        <v>209</v>
      </c>
      <c r="H1122" s="65">
        <v>995</v>
      </c>
      <c r="I1122" s="65" t="s">
        <v>2822</v>
      </c>
      <c r="J1122" s="64">
        <v>825306600</v>
      </c>
      <c r="K1122" s="65">
        <v>88.343999999999994</v>
      </c>
      <c r="L1122" s="97" t="str">
        <f t="shared" si="17"/>
        <v>209/995</v>
      </c>
    </row>
    <row r="1123" spans="1:12" ht="15.6" customHeight="1">
      <c r="A1123" s="62" t="s">
        <v>2814</v>
      </c>
      <c r="B1123" s="62" t="s">
        <v>2815</v>
      </c>
      <c r="C1123" s="62" t="s">
        <v>1228</v>
      </c>
      <c r="D1123" s="63">
        <v>45264</v>
      </c>
      <c r="E1123" s="105">
        <v>415052161</v>
      </c>
      <c r="F1123" s="65">
        <v>89.923000000000002</v>
      </c>
      <c r="G1123" s="65">
        <v>572</v>
      </c>
      <c r="H1123" s="65">
        <v>799</v>
      </c>
      <c r="I1123" s="65" t="s">
        <v>2816</v>
      </c>
      <c r="J1123" s="64">
        <v>408056200</v>
      </c>
      <c r="K1123" s="65">
        <v>88.406999999999996</v>
      </c>
      <c r="L1123" s="97" t="str">
        <f t="shared" si="17"/>
        <v>572/799</v>
      </c>
    </row>
    <row r="1124" spans="1:12" ht="15.6" customHeight="1">
      <c r="A1124" s="62" t="s">
        <v>1366</v>
      </c>
      <c r="B1124" s="62" t="s">
        <v>1367</v>
      </c>
      <c r="C1124" s="62" t="s">
        <v>1267</v>
      </c>
      <c r="D1124" s="63">
        <v>45264</v>
      </c>
      <c r="E1124" s="105">
        <v>2046268882</v>
      </c>
      <c r="F1124" s="65">
        <v>87.540999999999997</v>
      </c>
      <c r="G1124" s="65">
        <v>120</v>
      </c>
      <c r="H1124" s="65">
        <v>797</v>
      </c>
      <c r="I1124" s="65" t="s">
        <v>1368</v>
      </c>
      <c r="J1124" s="64">
        <v>2039479000</v>
      </c>
      <c r="K1124" s="65">
        <v>87.251000000000005</v>
      </c>
      <c r="L1124" s="97" t="str">
        <f t="shared" si="17"/>
        <v>120/797</v>
      </c>
    </row>
    <row r="1125" spans="1:12" ht="15.6" customHeight="1">
      <c r="A1125" s="62" t="s">
        <v>2841</v>
      </c>
      <c r="B1125" s="62" t="s">
        <v>2842</v>
      </c>
      <c r="C1125" s="62" t="s">
        <v>1235</v>
      </c>
      <c r="D1125" s="63">
        <v>45264</v>
      </c>
      <c r="E1125" s="105">
        <v>685130496</v>
      </c>
      <c r="F1125" s="65">
        <v>89.483000000000004</v>
      </c>
      <c r="G1125" s="65">
        <v>561</v>
      </c>
      <c r="H1125" s="65">
        <v>991</v>
      </c>
      <c r="I1125" s="65" t="s">
        <v>2843</v>
      </c>
      <c r="J1125" s="64">
        <v>676595850</v>
      </c>
      <c r="K1125" s="65">
        <v>88.367999999999995</v>
      </c>
      <c r="L1125" s="97" t="str">
        <f t="shared" si="17"/>
        <v>561/991</v>
      </c>
    </row>
    <row r="1126" spans="1:12" ht="15.6" customHeight="1">
      <c r="A1126" s="62" t="s">
        <v>2838</v>
      </c>
      <c r="B1126" s="62" t="s">
        <v>2839</v>
      </c>
      <c r="C1126" s="62" t="s">
        <v>1247</v>
      </c>
      <c r="D1126" s="63">
        <v>45264</v>
      </c>
      <c r="E1126" s="105">
        <v>1208880449</v>
      </c>
      <c r="F1126" s="65">
        <v>87.614000000000004</v>
      </c>
      <c r="G1126" s="65">
        <v>70</v>
      </c>
      <c r="H1126" s="65">
        <v>850</v>
      </c>
      <c r="I1126" s="65" t="s">
        <v>2840</v>
      </c>
      <c r="J1126" s="64">
        <v>1205786900</v>
      </c>
      <c r="K1126" s="65">
        <v>87.388999999999996</v>
      </c>
      <c r="L1126" s="97" t="str">
        <f t="shared" si="17"/>
        <v>70/850</v>
      </c>
    </row>
    <row r="1127" spans="1:12" ht="15.6" customHeight="1">
      <c r="A1127" s="62" t="s">
        <v>1354</v>
      </c>
      <c r="B1127" s="62" t="s">
        <v>1355</v>
      </c>
      <c r="C1127" s="62" t="s">
        <v>1247</v>
      </c>
      <c r="D1127" s="63">
        <v>45264</v>
      </c>
      <c r="E1127" s="105">
        <v>551776963</v>
      </c>
      <c r="F1127" s="65">
        <v>88.515000000000001</v>
      </c>
      <c r="G1127" s="65">
        <v>79</v>
      </c>
      <c r="H1127" s="65">
        <v>859</v>
      </c>
      <c r="I1127" s="65" t="s">
        <v>1356</v>
      </c>
      <c r="J1127" s="64">
        <v>550894700</v>
      </c>
      <c r="K1127" s="65">
        <v>88.373000000000005</v>
      </c>
      <c r="L1127" s="97" t="str">
        <f t="shared" si="17"/>
        <v>79/859</v>
      </c>
    </row>
    <row r="1128" spans="1:12" ht="15.6" customHeight="1">
      <c r="A1128" s="62" t="s">
        <v>2832</v>
      </c>
      <c r="B1128" s="62" t="s">
        <v>2833</v>
      </c>
      <c r="C1128" s="62" t="s">
        <v>1237</v>
      </c>
      <c r="D1128" s="63">
        <v>45264</v>
      </c>
      <c r="E1128" s="105">
        <v>1881344318</v>
      </c>
      <c r="F1128" s="65">
        <v>87.948999999999998</v>
      </c>
      <c r="G1128" s="65">
        <v>175</v>
      </c>
      <c r="H1128" s="65">
        <v>814</v>
      </c>
      <c r="I1128" s="65" t="s">
        <v>2834</v>
      </c>
      <c r="J1128" s="64">
        <v>1868650200</v>
      </c>
      <c r="K1128" s="65">
        <v>87.355999999999995</v>
      </c>
      <c r="L1128" s="97" t="str">
        <f t="shared" si="17"/>
        <v>175/814</v>
      </c>
    </row>
    <row r="1129" spans="1:12" ht="15.6" customHeight="1">
      <c r="A1129" s="62" t="s">
        <v>1348</v>
      </c>
      <c r="B1129" s="62" t="s">
        <v>1349</v>
      </c>
      <c r="C1129" s="62" t="s">
        <v>1237</v>
      </c>
      <c r="D1129" s="63">
        <v>45264</v>
      </c>
      <c r="E1129" s="105">
        <v>557954608</v>
      </c>
      <c r="F1129" s="65">
        <v>89.102999999999994</v>
      </c>
      <c r="G1129" s="65">
        <v>390</v>
      </c>
      <c r="H1129" s="65">
        <v>921</v>
      </c>
      <c r="I1129" s="65" t="s">
        <v>1225</v>
      </c>
      <c r="J1129" s="64">
        <v>553439410</v>
      </c>
      <c r="K1129" s="65">
        <v>88.382000000000005</v>
      </c>
      <c r="L1129" s="97" t="str">
        <f t="shared" si="17"/>
        <v>390/921</v>
      </c>
    </row>
    <row r="1130" spans="1:12" ht="15.6" customHeight="1">
      <c r="A1130" s="62" t="s">
        <v>2795</v>
      </c>
      <c r="B1130" s="62" t="s">
        <v>2796</v>
      </c>
      <c r="C1130" s="62" t="s">
        <v>1454</v>
      </c>
      <c r="D1130" s="63">
        <v>45265</v>
      </c>
      <c r="E1130" s="105">
        <v>630967728</v>
      </c>
      <c r="F1130" s="65">
        <v>89.611000000000004</v>
      </c>
      <c r="G1130" s="65">
        <v>541</v>
      </c>
      <c r="H1130" s="65">
        <v>854</v>
      </c>
      <c r="I1130" s="65" t="s">
        <v>2797</v>
      </c>
      <c r="J1130" s="64">
        <v>622059645</v>
      </c>
      <c r="K1130" s="65">
        <v>88.346000000000004</v>
      </c>
      <c r="L1130" s="97" t="str">
        <f t="shared" si="17"/>
        <v>541/854</v>
      </c>
    </row>
    <row r="1131" spans="1:12" ht="15.6" customHeight="1">
      <c r="A1131" s="62" t="s">
        <v>2798</v>
      </c>
      <c r="B1131" s="62" t="s">
        <v>2799</v>
      </c>
      <c r="C1131" s="62" t="s">
        <v>2800</v>
      </c>
      <c r="D1131" s="63">
        <v>45265</v>
      </c>
      <c r="E1131" s="105">
        <v>670435180</v>
      </c>
      <c r="F1131" s="65">
        <v>88.373000000000005</v>
      </c>
      <c r="G1131" s="65">
        <v>83</v>
      </c>
      <c r="H1131" s="65">
        <v>1227</v>
      </c>
      <c r="I1131" s="65" t="s">
        <v>2801</v>
      </c>
      <c r="J1131" s="64">
        <v>669766000</v>
      </c>
      <c r="K1131" s="65">
        <v>88.284999999999997</v>
      </c>
      <c r="L1131" s="97" t="str">
        <f t="shared" si="17"/>
        <v>83/1227</v>
      </c>
    </row>
    <row r="1132" spans="1:12" ht="15.6" customHeight="1">
      <c r="A1132" s="62" t="s">
        <v>2805</v>
      </c>
      <c r="B1132" s="62" t="s">
        <v>2806</v>
      </c>
      <c r="C1132" s="62" t="s">
        <v>1228</v>
      </c>
      <c r="D1132" s="63">
        <v>45265</v>
      </c>
      <c r="E1132" s="105">
        <v>633907251</v>
      </c>
      <c r="F1132" s="65">
        <v>88.799000000000007</v>
      </c>
      <c r="G1132" s="65">
        <v>339</v>
      </c>
      <c r="H1132" s="65">
        <v>1244</v>
      </c>
      <c r="I1132" s="65" t="s">
        <v>2807</v>
      </c>
      <c r="J1132" s="64">
        <v>630126168</v>
      </c>
      <c r="K1132" s="65">
        <v>88.27</v>
      </c>
      <c r="L1132" s="97" t="str">
        <f t="shared" si="17"/>
        <v>339/1244</v>
      </c>
    </row>
    <row r="1133" spans="1:12" ht="15.6" customHeight="1">
      <c r="A1133" s="62" t="s">
        <v>2802</v>
      </c>
      <c r="B1133" s="62" t="s">
        <v>2803</v>
      </c>
      <c r="C1133" s="62" t="s">
        <v>1523</v>
      </c>
      <c r="D1133" s="63">
        <v>45265</v>
      </c>
      <c r="E1133" s="105">
        <v>406871300</v>
      </c>
      <c r="F1133" s="65">
        <v>89.350999999999999</v>
      </c>
      <c r="G1133" s="65">
        <v>352</v>
      </c>
      <c r="H1133" s="65">
        <v>778</v>
      </c>
      <c r="I1133" s="65" t="s">
        <v>2804</v>
      </c>
      <c r="J1133" s="64">
        <v>402232180</v>
      </c>
      <c r="K1133" s="65">
        <v>88.331999999999994</v>
      </c>
      <c r="L1133" s="97" t="str">
        <f t="shared" si="17"/>
        <v>352/778</v>
      </c>
    </row>
    <row r="1134" spans="1:12" ht="15.6" customHeight="1">
      <c r="A1134" s="62" t="s">
        <v>1333</v>
      </c>
      <c r="B1134" s="62" t="s">
        <v>1334</v>
      </c>
      <c r="C1134" s="62" t="s">
        <v>1233</v>
      </c>
      <c r="D1134" s="63">
        <v>45265</v>
      </c>
      <c r="E1134" s="105">
        <v>423311000</v>
      </c>
      <c r="F1134" s="65">
        <v>87.497</v>
      </c>
      <c r="G1134" s="65">
        <v>-458</v>
      </c>
      <c r="H1134" s="65">
        <v>1006</v>
      </c>
      <c r="I1134" s="65" t="s">
        <v>1335</v>
      </c>
      <c r="J1134" s="64">
        <v>427662080</v>
      </c>
      <c r="K1134" s="65">
        <v>88.397000000000006</v>
      </c>
      <c r="L1134" s="97" t="str">
        <f t="shared" si="17"/>
        <v>-458/1006</v>
      </c>
    </row>
    <row r="1135" spans="1:12" ht="15.6" customHeight="1">
      <c r="A1135" s="62" t="s">
        <v>1336</v>
      </c>
      <c r="B1135" s="62" t="s">
        <v>1337</v>
      </c>
      <c r="C1135" s="62" t="s">
        <v>1237</v>
      </c>
      <c r="D1135" s="63">
        <v>45265</v>
      </c>
      <c r="E1135" s="105">
        <v>1492695940</v>
      </c>
      <c r="F1135" s="65">
        <v>87.244</v>
      </c>
      <c r="G1135" s="65">
        <v>-49</v>
      </c>
      <c r="H1135" s="65">
        <v>834</v>
      </c>
      <c r="I1135" s="65" t="s">
        <v>1338</v>
      </c>
      <c r="J1135" s="64">
        <v>1494904004</v>
      </c>
      <c r="K1135" s="65">
        <v>87.373000000000005</v>
      </c>
      <c r="L1135" s="97" t="str">
        <f t="shared" si="17"/>
        <v>-49/834</v>
      </c>
    </row>
    <row r="1136" spans="1:12" ht="15.6" customHeight="1">
      <c r="A1136" s="62" t="s">
        <v>2785</v>
      </c>
      <c r="B1136" s="62" t="s">
        <v>2786</v>
      </c>
      <c r="C1136" s="62" t="s">
        <v>1247</v>
      </c>
      <c r="D1136" s="63">
        <v>45266</v>
      </c>
      <c r="E1136" s="105">
        <v>1175601368</v>
      </c>
      <c r="F1136" s="65">
        <v>87.444000000000003</v>
      </c>
      <c r="G1136" s="65">
        <v>17</v>
      </c>
      <c r="H1136" s="65">
        <v>837</v>
      </c>
      <c r="I1136" s="65" t="s">
        <v>2787</v>
      </c>
      <c r="J1136" s="64">
        <v>1174918000</v>
      </c>
      <c r="K1136" s="65">
        <v>87.393000000000001</v>
      </c>
      <c r="L1136" s="97" t="str">
        <f t="shared" si="17"/>
        <v>17/837</v>
      </c>
    </row>
    <row r="1137" spans="1:12" ht="15.6" customHeight="1">
      <c r="A1137" s="62" t="s">
        <v>2788</v>
      </c>
      <c r="B1137" s="62" t="s">
        <v>2789</v>
      </c>
      <c r="C1137" s="62" t="s">
        <v>1586</v>
      </c>
      <c r="D1137" s="63">
        <v>45266</v>
      </c>
      <c r="E1137" s="105">
        <v>1158802868</v>
      </c>
      <c r="F1137" s="65">
        <v>86.724000000000004</v>
      </c>
      <c r="G1137" s="65">
        <v>-442</v>
      </c>
      <c r="H1137" s="65">
        <v>814</v>
      </c>
      <c r="I1137" s="65" t="s">
        <v>2790</v>
      </c>
      <c r="J1137" s="64">
        <v>1171998000</v>
      </c>
      <c r="K1137" s="65">
        <v>87.710999999999999</v>
      </c>
      <c r="L1137" s="97" t="str">
        <f t="shared" si="17"/>
        <v>-442/814</v>
      </c>
    </row>
    <row r="1138" spans="1:12" ht="15.6" customHeight="1">
      <c r="A1138" s="62" t="s">
        <v>2791</v>
      </c>
      <c r="B1138" s="62" t="s">
        <v>2792</v>
      </c>
      <c r="C1138" s="62" t="s">
        <v>2793</v>
      </c>
      <c r="D1138" s="63">
        <v>45266</v>
      </c>
      <c r="E1138" s="105">
        <v>1034033294</v>
      </c>
      <c r="F1138" s="65">
        <v>87.352999999999994</v>
      </c>
      <c r="G1138" s="65">
        <v>77</v>
      </c>
      <c r="H1138" s="65">
        <v>934</v>
      </c>
      <c r="I1138" s="65" t="s">
        <v>2794</v>
      </c>
      <c r="J1138" s="64">
        <v>1032718900</v>
      </c>
      <c r="K1138" s="65">
        <v>87.242000000000004</v>
      </c>
      <c r="L1138" s="97" t="str">
        <f t="shared" si="17"/>
        <v>77/934</v>
      </c>
    </row>
    <row r="1139" spans="1:12" ht="15.6" customHeight="1">
      <c r="A1139" s="62" t="s">
        <v>1316</v>
      </c>
      <c r="B1139" s="62" t="s">
        <v>1317</v>
      </c>
      <c r="C1139" s="62" t="s">
        <v>1318</v>
      </c>
      <c r="D1139" s="63">
        <v>45266</v>
      </c>
      <c r="E1139" s="105">
        <v>566888900</v>
      </c>
      <c r="F1139" s="65">
        <v>88.662000000000006</v>
      </c>
      <c r="G1139" s="65">
        <v>207</v>
      </c>
      <c r="H1139" s="65">
        <v>1031</v>
      </c>
      <c r="I1139" s="65" t="s">
        <v>1319</v>
      </c>
      <c r="J1139" s="64">
        <v>564723000</v>
      </c>
      <c r="K1139" s="65">
        <v>88.322999999999993</v>
      </c>
      <c r="L1139" s="97" t="str">
        <f t="shared" si="17"/>
        <v>207/1031</v>
      </c>
    </row>
    <row r="1140" spans="1:12" ht="15.6" customHeight="1">
      <c r="A1140" s="62" t="s">
        <v>1329</v>
      </c>
      <c r="B1140" s="62" t="s">
        <v>1330</v>
      </c>
      <c r="C1140" s="62" t="s">
        <v>1331</v>
      </c>
      <c r="D1140" s="63">
        <v>45266</v>
      </c>
      <c r="E1140" s="105">
        <v>395834399</v>
      </c>
      <c r="F1140" s="65">
        <v>88.963999999999999</v>
      </c>
      <c r="G1140" s="65">
        <v>373</v>
      </c>
      <c r="H1140" s="65">
        <v>1267</v>
      </c>
      <c r="I1140" s="65" t="s">
        <v>1332</v>
      </c>
      <c r="J1140" s="64">
        <v>393444000</v>
      </c>
      <c r="K1140" s="65">
        <v>88.427000000000007</v>
      </c>
      <c r="L1140" s="97" t="str">
        <f t="shared" si="17"/>
        <v>373/1267</v>
      </c>
    </row>
    <row r="1141" spans="1:12" ht="15.6" customHeight="1">
      <c r="A1141" s="62" t="s">
        <v>2772</v>
      </c>
      <c r="B1141" s="62" t="s">
        <v>2773</v>
      </c>
      <c r="C1141" s="62" t="s">
        <v>2774</v>
      </c>
      <c r="D1141" s="63">
        <v>45266</v>
      </c>
      <c r="E1141" s="105">
        <v>467886956</v>
      </c>
      <c r="F1141" s="65">
        <v>91.406000000000006</v>
      </c>
      <c r="G1141" s="65">
        <v>1223</v>
      </c>
      <c r="H1141" s="65">
        <v>1264</v>
      </c>
      <c r="I1141" s="65" t="s">
        <v>2775</v>
      </c>
      <c r="J1141" s="64">
        <v>452933745</v>
      </c>
      <c r="K1141" s="65">
        <v>88.484999999999999</v>
      </c>
      <c r="L1141" s="97" t="str">
        <f t="shared" si="17"/>
        <v>1223/1264</v>
      </c>
    </row>
    <row r="1142" spans="1:12" ht="15.6" customHeight="1">
      <c r="A1142" s="62" t="s">
        <v>1323</v>
      </c>
      <c r="B1142" s="62" t="s">
        <v>1324</v>
      </c>
      <c r="C1142" s="62" t="s">
        <v>1228</v>
      </c>
      <c r="D1142" s="63">
        <v>45266</v>
      </c>
      <c r="E1142" s="105">
        <v>398333359</v>
      </c>
      <c r="F1142" s="65">
        <v>87.885000000000005</v>
      </c>
      <c r="G1142" s="65">
        <v>-42</v>
      </c>
      <c r="H1142" s="65">
        <v>219</v>
      </c>
      <c r="I1142" s="65" t="s">
        <v>1325</v>
      </c>
      <c r="J1142" s="64">
        <v>400806300</v>
      </c>
      <c r="K1142" s="65">
        <v>88.430999999999997</v>
      </c>
      <c r="L1142" s="97" t="str">
        <f t="shared" si="17"/>
        <v>-42/219</v>
      </c>
    </row>
    <row r="1143" spans="1:12" ht="15.6" customHeight="1">
      <c r="A1143" s="62" t="s">
        <v>2765</v>
      </c>
      <c r="B1143" s="62" t="s">
        <v>2766</v>
      </c>
      <c r="C1143" s="62" t="s">
        <v>2767</v>
      </c>
      <c r="D1143" s="63">
        <v>45266</v>
      </c>
      <c r="E1143" s="105">
        <v>11725793583</v>
      </c>
      <c r="F1143" s="65">
        <v>81.174999999999997</v>
      </c>
      <c r="G1143" s="65">
        <v>708</v>
      </c>
      <c r="H1143" s="65">
        <v>991</v>
      </c>
      <c r="I1143" s="65" t="s">
        <v>2768</v>
      </c>
      <c r="J1143" s="64">
        <v>11563876801</v>
      </c>
      <c r="K1143" s="65">
        <v>80.054000000000002</v>
      </c>
      <c r="L1143" s="97" t="str">
        <f t="shared" si="17"/>
        <v>708/991</v>
      </c>
    </row>
    <row r="1144" spans="1:12" ht="15.6" customHeight="1">
      <c r="A1144" s="62" t="s">
        <v>2769</v>
      </c>
      <c r="B1144" s="62" t="s">
        <v>2770</v>
      </c>
      <c r="C1144" s="62" t="s">
        <v>1224</v>
      </c>
      <c r="D1144" s="63">
        <v>45266</v>
      </c>
      <c r="E1144" s="105">
        <v>493576099</v>
      </c>
      <c r="F1144" s="65">
        <v>88.676000000000002</v>
      </c>
      <c r="G1144" s="65">
        <v>124</v>
      </c>
      <c r="H1144" s="65">
        <v>725</v>
      </c>
      <c r="I1144" s="65" t="s">
        <v>2771</v>
      </c>
      <c r="J1144" s="64">
        <v>491874990</v>
      </c>
      <c r="K1144" s="65">
        <v>88.37</v>
      </c>
      <c r="L1144" s="97" t="str">
        <f t="shared" si="17"/>
        <v>124/725</v>
      </c>
    </row>
    <row r="1145" spans="1:12" ht="15.6" customHeight="1">
      <c r="A1145" s="62" t="s">
        <v>2779</v>
      </c>
      <c r="B1145" s="62" t="s">
        <v>2780</v>
      </c>
      <c r="C1145" s="62" t="s">
        <v>1328</v>
      </c>
      <c r="D1145" s="63">
        <v>45266</v>
      </c>
      <c r="E1145" s="105">
        <v>565288317</v>
      </c>
      <c r="F1145" s="65">
        <v>87.552000000000007</v>
      </c>
      <c r="G1145" s="65">
        <v>-309</v>
      </c>
      <c r="H1145" s="65">
        <v>830</v>
      </c>
      <c r="I1145" s="65" t="s">
        <v>2781</v>
      </c>
      <c r="J1145" s="64">
        <v>569755320</v>
      </c>
      <c r="K1145" s="65">
        <v>88.244</v>
      </c>
      <c r="L1145" s="97" t="str">
        <f t="shared" si="17"/>
        <v>-309/830</v>
      </c>
    </row>
    <row r="1146" spans="1:12" ht="15.6" customHeight="1">
      <c r="A1146" s="62" t="s">
        <v>2782</v>
      </c>
      <c r="B1146" s="62" t="s">
        <v>2783</v>
      </c>
      <c r="C1146" s="62" t="s">
        <v>2371</v>
      </c>
      <c r="D1146" s="63">
        <v>45266</v>
      </c>
      <c r="E1146" s="105">
        <v>406239855</v>
      </c>
      <c r="F1146" s="65">
        <v>89.623999999999995</v>
      </c>
      <c r="G1146" s="65">
        <v>502</v>
      </c>
      <c r="H1146" s="65">
        <v>921</v>
      </c>
      <c r="I1146" s="65" t="s">
        <v>2784</v>
      </c>
      <c r="J1146" s="64">
        <v>401028000</v>
      </c>
      <c r="K1146" s="65">
        <v>88.474000000000004</v>
      </c>
      <c r="L1146" s="97" t="str">
        <f t="shared" si="17"/>
        <v>502/921</v>
      </c>
    </row>
    <row r="1147" spans="1:12" ht="15.6" customHeight="1">
      <c r="A1147" s="62" t="s">
        <v>2776</v>
      </c>
      <c r="B1147" s="62" t="s">
        <v>2777</v>
      </c>
      <c r="C1147" s="62" t="s">
        <v>1298</v>
      </c>
      <c r="D1147" s="63">
        <v>45266</v>
      </c>
      <c r="E1147" s="105">
        <v>1379496239</v>
      </c>
      <c r="F1147" s="65">
        <v>87.572000000000003</v>
      </c>
      <c r="G1147" s="65">
        <v>98</v>
      </c>
      <c r="H1147" s="65">
        <v>821</v>
      </c>
      <c r="I1147" s="65" t="s">
        <v>2778</v>
      </c>
      <c r="J1147" s="64">
        <v>1376147000</v>
      </c>
      <c r="K1147" s="65">
        <v>87.358999999999995</v>
      </c>
      <c r="L1147" s="97" t="str">
        <f t="shared" si="17"/>
        <v>98/821</v>
      </c>
    </row>
    <row r="1148" spans="1:12" ht="15.6" customHeight="1">
      <c r="A1148" s="62" t="s">
        <v>1312</v>
      </c>
      <c r="B1148" s="62" t="s">
        <v>1313</v>
      </c>
      <c r="C1148" s="62" t="s">
        <v>1314</v>
      </c>
      <c r="D1148" s="63">
        <v>45266</v>
      </c>
      <c r="E1148" s="105">
        <v>2586040039</v>
      </c>
      <c r="F1148" s="65">
        <v>89.564999999999998</v>
      </c>
      <c r="G1148" s="65">
        <v>48</v>
      </c>
      <c r="H1148" s="65">
        <v>776</v>
      </c>
      <c r="I1148" s="65" t="s">
        <v>1315</v>
      </c>
      <c r="J1148" s="64">
        <v>2584136020</v>
      </c>
      <c r="K1148" s="65">
        <v>89.498999999999995</v>
      </c>
      <c r="L1148" s="97" t="str">
        <f t="shared" si="17"/>
        <v>48/776</v>
      </c>
    </row>
    <row r="1149" spans="1:12" ht="15.6" customHeight="1">
      <c r="A1149" s="62" t="s">
        <v>1326</v>
      </c>
      <c r="B1149" s="62" t="s">
        <v>1327</v>
      </c>
      <c r="C1149" s="62" t="s">
        <v>1328</v>
      </c>
      <c r="D1149" s="63">
        <v>45266</v>
      </c>
      <c r="E1149" s="105">
        <v>876536630</v>
      </c>
      <c r="F1149" s="65">
        <v>88.177000000000007</v>
      </c>
      <c r="G1149" s="65">
        <v>-34</v>
      </c>
      <c r="H1149" s="65">
        <v>860</v>
      </c>
      <c r="I1149" s="65" t="s">
        <v>1241</v>
      </c>
      <c r="J1149" s="64">
        <v>877349700</v>
      </c>
      <c r="K1149" s="65">
        <v>88.259</v>
      </c>
      <c r="L1149" s="97" t="str">
        <f t="shared" si="17"/>
        <v>-34/860</v>
      </c>
    </row>
    <row r="1150" spans="1:12" ht="15.6" customHeight="1">
      <c r="A1150" s="62" t="s">
        <v>2761</v>
      </c>
      <c r="B1150" s="62" t="s">
        <v>2762</v>
      </c>
      <c r="C1150" s="62" t="s">
        <v>2763</v>
      </c>
      <c r="D1150" s="63">
        <v>45266</v>
      </c>
      <c r="E1150" s="105">
        <v>452591520</v>
      </c>
      <c r="F1150" s="65">
        <v>88.962000000000003</v>
      </c>
      <c r="G1150" s="65">
        <v>823</v>
      </c>
      <c r="H1150" s="65">
        <v>1185</v>
      </c>
      <c r="I1150" s="65" t="s">
        <v>2764</v>
      </c>
      <c r="J1150" s="64">
        <v>447868317</v>
      </c>
      <c r="K1150" s="65">
        <v>88.033000000000001</v>
      </c>
      <c r="L1150" s="97" t="str">
        <f t="shared" si="17"/>
        <v>823/1185</v>
      </c>
    </row>
    <row r="1151" spans="1:12" ht="15.6" customHeight="1">
      <c r="A1151" s="62" t="s">
        <v>1320</v>
      </c>
      <c r="B1151" s="62" t="s">
        <v>1321</v>
      </c>
      <c r="C1151" s="62" t="s">
        <v>1322</v>
      </c>
      <c r="D1151" s="63">
        <v>45266</v>
      </c>
      <c r="E1151" s="105">
        <v>1153821781</v>
      </c>
      <c r="F1151" s="65">
        <v>87.171999999999997</v>
      </c>
      <c r="G1151" s="65">
        <v>-143</v>
      </c>
      <c r="H1151" s="65">
        <v>826</v>
      </c>
      <c r="I1151" s="65" t="s">
        <v>1299</v>
      </c>
      <c r="J1151" s="64">
        <v>1156401300</v>
      </c>
      <c r="K1151" s="65">
        <v>87.367000000000004</v>
      </c>
      <c r="L1151" s="97" t="str">
        <f t="shared" si="17"/>
        <v>-143/826</v>
      </c>
    </row>
    <row r="1152" spans="1:12" ht="15.6" customHeight="1">
      <c r="A1152" s="62" t="s">
        <v>2713</v>
      </c>
      <c r="B1152" s="62" t="s">
        <v>2714</v>
      </c>
      <c r="C1152" s="62" t="s">
        <v>1233</v>
      </c>
      <c r="D1152" s="63">
        <v>45267</v>
      </c>
      <c r="E1152" s="105">
        <v>1271573658</v>
      </c>
      <c r="F1152" s="65">
        <v>89.007000000000005</v>
      </c>
      <c r="G1152" s="65">
        <v>633</v>
      </c>
      <c r="H1152" s="65">
        <v>828</v>
      </c>
      <c r="I1152" s="65" t="s">
        <v>2715</v>
      </c>
      <c r="J1152" s="64">
        <v>1248423300</v>
      </c>
      <c r="K1152" s="65">
        <v>87.387</v>
      </c>
      <c r="L1152" s="97" t="str">
        <f t="shared" si="17"/>
        <v>633/828</v>
      </c>
    </row>
    <row r="1153" spans="1:12" ht="15.6" customHeight="1">
      <c r="A1153" s="62" t="s">
        <v>2749</v>
      </c>
      <c r="B1153" s="62" t="s">
        <v>2750</v>
      </c>
      <c r="C1153" s="62" t="s">
        <v>1237</v>
      </c>
      <c r="D1153" s="63">
        <v>45267</v>
      </c>
      <c r="E1153" s="105">
        <v>2231879549</v>
      </c>
      <c r="F1153" s="65">
        <v>87.191999999999993</v>
      </c>
      <c r="G1153" s="65">
        <v>-14</v>
      </c>
      <c r="H1153" s="65">
        <v>793</v>
      </c>
      <c r="I1153" s="65" t="s">
        <v>2751</v>
      </c>
      <c r="J1153" s="64">
        <v>2233775000</v>
      </c>
      <c r="K1153" s="65">
        <v>87.266000000000005</v>
      </c>
      <c r="L1153" s="97" t="str">
        <f t="shared" si="17"/>
        <v>-14/793</v>
      </c>
    </row>
    <row r="1154" spans="1:12" ht="15.6" customHeight="1">
      <c r="A1154" s="62" t="s">
        <v>2746</v>
      </c>
      <c r="B1154" s="62" t="s">
        <v>2747</v>
      </c>
      <c r="C1154" s="62" t="s">
        <v>1247</v>
      </c>
      <c r="D1154" s="63">
        <v>45267</v>
      </c>
      <c r="E1154" s="105">
        <v>3642930575</v>
      </c>
      <c r="F1154" s="65">
        <v>88.207999999999998</v>
      </c>
      <c r="G1154" s="65">
        <v>312</v>
      </c>
      <c r="H1154" s="65">
        <v>728</v>
      </c>
      <c r="I1154" s="65" t="s">
        <v>2748</v>
      </c>
      <c r="J1154" s="64">
        <v>3605624759</v>
      </c>
      <c r="K1154" s="65">
        <v>87.305000000000007</v>
      </c>
      <c r="L1154" s="97" t="str">
        <f t="shared" ref="L1154:L1217" si="18">_xlfn.CONCAT(G1154,"/",H1154)</f>
        <v>312/728</v>
      </c>
    </row>
    <row r="1155" spans="1:12" ht="15.6" customHeight="1">
      <c r="A1155" s="62" t="s">
        <v>2734</v>
      </c>
      <c r="B1155" s="62" t="s">
        <v>2735</v>
      </c>
      <c r="C1155" s="62" t="s">
        <v>1240</v>
      </c>
      <c r="D1155" s="63">
        <v>45267</v>
      </c>
      <c r="E1155" s="105">
        <v>906245964</v>
      </c>
      <c r="F1155" s="65">
        <v>88.051000000000002</v>
      </c>
      <c r="G1155" s="65">
        <v>-170</v>
      </c>
      <c r="H1155" s="65">
        <v>858</v>
      </c>
      <c r="I1155" s="65" t="s">
        <v>2736</v>
      </c>
      <c r="J1155" s="64">
        <v>909940700</v>
      </c>
      <c r="K1155" s="65">
        <v>88.41</v>
      </c>
      <c r="L1155" s="97" t="str">
        <f t="shared" si="18"/>
        <v>-170/858</v>
      </c>
    </row>
    <row r="1156" spans="1:12" ht="15.6" customHeight="1">
      <c r="A1156" s="62" t="s">
        <v>2752</v>
      </c>
      <c r="B1156" s="62" t="s">
        <v>2753</v>
      </c>
      <c r="C1156" s="62" t="s">
        <v>1267</v>
      </c>
      <c r="D1156" s="63">
        <v>45267</v>
      </c>
      <c r="E1156" s="105">
        <v>534968233</v>
      </c>
      <c r="F1156" s="65">
        <v>89.48</v>
      </c>
      <c r="G1156" s="65">
        <v>636</v>
      </c>
      <c r="H1156" s="65">
        <v>1254</v>
      </c>
      <c r="I1156" s="65" t="s">
        <v>2754</v>
      </c>
      <c r="J1156" s="64">
        <v>529062100</v>
      </c>
      <c r="K1156" s="65">
        <v>88.492000000000004</v>
      </c>
      <c r="L1156" s="97" t="str">
        <f t="shared" si="18"/>
        <v>636/1254</v>
      </c>
    </row>
    <row r="1157" spans="1:12" ht="15.6" customHeight="1">
      <c r="A1157" s="62" t="s">
        <v>2725</v>
      </c>
      <c r="B1157" s="62" t="s">
        <v>2726</v>
      </c>
      <c r="C1157" s="62" t="s">
        <v>1247</v>
      </c>
      <c r="D1157" s="63">
        <v>45267</v>
      </c>
      <c r="E1157" s="105">
        <v>525495167</v>
      </c>
      <c r="F1157" s="65">
        <v>88.935000000000002</v>
      </c>
      <c r="G1157" s="65">
        <v>283</v>
      </c>
      <c r="H1157" s="65">
        <v>1093</v>
      </c>
      <c r="I1157" s="65" t="s">
        <v>2727</v>
      </c>
      <c r="J1157" s="64">
        <v>522175900</v>
      </c>
      <c r="K1157" s="65">
        <v>88.373999999999995</v>
      </c>
      <c r="L1157" s="97" t="str">
        <f t="shared" si="18"/>
        <v>283/1093</v>
      </c>
    </row>
    <row r="1158" spans="1:12" ht="15.6" customHeight="1">
      <c r="A1158" s="62" t="s">
        <v>2709</v>
      </c>
      <c r="B1158" s="62" t="s">
        <v>2710</v>
      </c>
      <c r="C1158" s="62" t="s">
        <v>2711</v>
      </c>
      <c r="D1158" s="63">
        <v>45267</v>
      </c>
      <c r="E1158" s="105">
        <v>2560977551</v>
      </c>
      <c r="F1158" s="65">
        <v>87.912000000000006</v>
      </c>
      <c r="G1158" s="65">
        <v>309</v>
      </c>
      <c r="H1158" s="65">
        <v>758</v>
      </c>
      <c r="I1158" s="65" t="s">
        <v>2712</v>
      </c>
      <c r="J1158" s="64">
        <v>2541390700</v>
      </c>
      <c r="K1158" s="65">
        <v>87.24</v>
      </c>
      <c r="L1158" s="97" t="str">
        <f t="shared" si="18"/>
        <v>309/758</v>
      </c>
    </row>
    <row r="1159" spans="1:12" ht="15.6" customHeight="1">
      <c r="A1159" s="62" t="s">
        <v>1300</v>
      </c>
      <c r="B1159" s="62" t="s">
        <v>1301</v>
      </c>
      <c r="C1159" s="62" t="s">
        <v>1233</v>
      </c>
      <c r="D1159" s="63">
        <v>45267</v>
      </c>
      <c r="E1159" s="105">
        <v>1061071874</v>
      </c>
      <c r="F1159" s="65">
        <v>88.254999999999995</v>
      </c>
      <c r="G1159" s="65">
        <v>290</v>
      </c>
      <c r="H1159" s="65">
        <v>842</v>
      </c>
      <c r="I1159" s="65" t="s">
        <v>1302</v>
      </c>
      <c r="J1159" s="64">
        <v>1052675000</v>
      </c>
      <c r="K1159" s="65">
        <v>87.557000000000002</v>
      </c>
      <c r="L1159" s="97" t="str">
        <f t="shared" si="18"/>
        <v>290/842</v>
      </c>
    </row>
    <row r="1160" spans="1:12" ht="15.6" customHeight="1">
      <c r="A1160" s="62" t="s">
        <v>2755</v>
      </c>
      <c r="B1160" s="62" t="s">
        <v>2756</v>
      </c>
      <c r="C1160" s="62" t="s">
        <v>1237</v>
      </c>
      <c r="D1160" s="63">
        <v>45267</v>
      </c>
      <c r="E1160" s="105">
        <v>2153451637</v>
      </c>
      <c r="F1160" s="65">
        <v>87.905000000000001</v>
      </c>
      <c r="G1160" s="65">
        <v>285</v>
      </c>
      <c r="H1160" s="65">
        <v>787</v>
      </c>
      <c r="I1160" s="65" t="s">
        <v>2757</v>
      </c>
      <c r="J1160" s="64">
        <v>2138362900</v>
      </c>
      <c r="K1160" s="65">
        <v>87.29</v>
      </c>
      <c r="L1160" s="97" t="str">
        <f t="shared" si="18"/>
        <v>285/787</v>
      </c>
    </row>
    <row r="1161" spans="1:12" ht="15.6" customHeight="1">
      <c r="A1161" s="62" t="s">
        <v>2740</v>
      </c>
      <c r="B1161" s="62" t="s">
        <v>2741</v>
      </c>
      <c r="C1161" s="62" t="s">
        <v>1228</v>
      </c>
      <c r="D1161" s="63">
        <v>45267</v>
      </c>
      <c r="E1161" s="105">
        <v>606018070</v>
      </c>
      <c r="F1161" s="65">
        <v>89.513999999999996</v>
      </c>
      <c r="G1161" s="65">
        <v>441</v>
      </c>
      <c r="H1161" s="65">
        <v>828</v>
      </c>
      <c r="I1161" s="65" t="s">
        <v>2742</v>
      </c>
      <c r="J1161" s="64">
        <v>598980000</v>
      </c>
      <c r="K1161" s="65">
        <v>88.474000000000004</v>
      </c>
      <c r="L1161" s="97" t="str">
        <f t="shared" si="18"/>
        <v>441/828</v>
      </c>
    </row>
    <row r="1162" spans="1:12" ht="15.6" customHeight="1">
      <c r="A1162" s="62" t="s">
        <v>1309</v>
      </c>
      <c r="B1162" s="62" t="s">
        <v>1310</v>
      </c>
      <c r="C1162" s="62" t="s">
        <v>1267</v>
      </c>
      <c r="D1162" s="63">
        <v>45267</v>
      </c>
      <c r="E1162" s="105">
        <v>740058378</v>
      </c>
      <c r="F1162" s="65">
        <v>88.367000000000004</v>
      </c>
      <c r="G1162" s="65">
        <v>59</v>
      </c>
      <c r="H1162" s="65">
        <v>858</v>
      </c>
      <c r="I1162" s="65" t="s">
        <v>1311</v>
      </c>
      <c r="J1162" s="64">
        <v>738667400</v>
      </c>
      <c r="K1162" s="65">
        <v>88.200999999999993</v>
      </c>
      <c r="L1162" s="97" t="str">
        <f t="shared" si="18"/>
        <v>59/858</v>
      </c>
    </row>
    <row r="1163" spans="1:12" ht="15.6" customHeight="1">
      <c r="A1163" s="62" t="s">
        <v>2706</v>
      </c>
      <c r="B1163" s="62" t="s">
        <v>2707</v>
      </c>
      <c r="C1163" s="62" t="s">
        <v>2199</v>
      </c>
      <c r="D1163" s="63">
        <v>45267</v>
      </c>
      <c r="E1163" s="105">
        <v>972437669</v>
      </c>
      <c r="F1163" s="65">
        <v>89.016000000000005</v>
      </c>
      <c r="G1163" s="65">
        <v>524</v>
      </c>
      <c r="H1163" s="65">
        <v>710</v>
      </c>
      <c r="I1163" s="65" t="s">
        <v>2708</v>
      </c>
      <c r="J1163" s="64">
        <v>955731032</v>
      </c>
      <c r="K1163" s="65">
        <v>87.486999999999995</v>
      </c>
      <c r="L1163" s="97" t="str">
        <f t="shared" si="18"/>
        <v>524/710</v>
      </c>
    </row>
    <row r="1164" spans="1:12" ht="15.6" customHeight="1">
      <c r="A1164" s="62" t="s">
        <v>2731</v>
      </c>
      <c r="B1164" s="62" t="s">
        <v>2732</v>
      </c>
      <c r="C1164" s="62" t="s">
        <v>1267</v>
      </c>
      <c r="D1164" s="63">
        <v>45267</v>
      </c>
      <c r="E1164" s="105">
        <v>410992507</v>
      </c>
      <c r="F1164" s="65">
        <v>89.195999999999998</v>
      </c>
      <c r="G1164" s="65">
        <v>359</v>
      </c>
      <c r="H1164" s="65">
        <v>1013</v>
      </c>
      <c r="I1164" s="65" t="s">
        <v>2733</v>
      </c>
      <c r="J1164" s="64">
        <v>407730429</v>
      </c>
      <c r="K1164" s="65">
        <v>88.488</v>
      </c>
      <c r="L1164" s="97" t="str">
        <f t="shared" si="18"/>
        <v>359/1013</v>
      </c>
    </row>
    <row r="1165" spans="1:12" ht="15.6" customHeight="1">
      <c r="A1165" s="62" t="s">
        <v>2719</v>
      </c>
      <c r="B1165" s="62" t="s">
        <v>2720</v>
      </c>
      <c r="C1165" s="62" t="s">
        <v>1240</v>
      </c>
      <c r="D1165" s="63">
        <v>45267</v>
      </c>
      <c r="E1165" s="105">
        <v>749779169</v>
      </c>
      <c r="F1165" s="65">
        <v>89.076999999999998</v>
      </c>
      <c r="G1165" s="65">
        <v>340</v>
      </c>
      <c r="H1165" s="65">
        <v>853</v>
      </c>
      <c r="I1165" s="65" t="s">
        <v>2721</v>
      </c>
      <c r="J1165" s="64">
        <v>744272830</v>
      </c>
      <c r="K1165" s="65">
        <v>88.421999999999997</v>
      </c>
      <c r="L1165" s="97" t="str">
        <f t="shared" si="18"/>
        <v>340/853</v>
      </c>
    </row>
    <row r="1166" spans="1:12" ht="15.6" customHeight="1">
      <c r="A1166" s="62" t="s">
        <v>1306</v>
      </c>
      <c r="B1166" s="62" t="s">
        <v>1307</v>
      </c>
      <c r="C1166" s="62" t="s">
        <v>1240</v>
      </c>
      <c r="D1166" s="63">
        <v>45267</v>
      </c>
      <c r="E1166" s="105">
        <v>989512615</v>
      </c>
      <c r="F1166" s="65">
        <v>87.781999999999996</v>
      </c>
      <c r="G1166" s="65">
        <v>172</v>
      </c>
      <c r="H1166" s="65">
        <v>834</v>
      </c>
      <c r="I1166" s="65" t="s">
        <v>1308</v>
      </c>
      <c r="J1166" s="64">
        <v>985555800</v>
      </c>
      <c r="K1166" s="65">
        <v>87.430999999999997</v>
      </c>
      <c r="L1166" s="97" t="str">
        <f t="shared" si="18"/>
        <v>172/834</v>
      </c>
    </row>
    <row r="1167" spans="1:12" ht="15.6" customHeight="1">
      <c r="A1167" s="62" t="s">
        <v>1303</v>
      </c>
      <c r="B1167" s="62" t="s">
        <v>1304</v>
      </c>
      <c r="C1167" s="62" t="s">
        <v>1233</v>
      </c>
      <c r="D1167" s="63">
        <v>45267</v>
      </c>
      <c r="E1167" s="105">
        <v>1399563895</v>
      </c>
      <c r="F1167" s="65">
        <v>88.665999999999997</v>
      </c>
      <c r="G1167" s="65">
        <v>519</v>
      </c>
      <c r="H1167" s="65">
        <v>828</v>
      </c>
      <c r="I1167" s="65" t="s">
        <v>1305</v>
      </c>
      <c r="J1167" s="64">
        <v>1380291000</v>
      </c>
      <c r="K1167" s="65">
        <v>87.444999999999993</v>
      </c>
      <c r="L1167" s="97" t="str">
        <f t="shared" si="18"/>
        <v>519/828</v>
      </c>
    </row>
    <row r="1168" spans="1:12" ht="15.6" customHeight="1">
      <c r="A1168" s="62" t="s">
        <v>2758</v>
      </c>
      <c r="B1168" s="62" t="s">
        <v>2759</v>
      </c>
      <c r="C1168" s="62" t="s">
        <v>1237</v>
      </c>
      <c r="D1168" s="63">
        <v>45267</v>
      </c>
      <c r="E1168" s="105">
        <v>2072334123</v>
      </c>
      <c r="F1168" s="65">
        <v>87.498000000000005</v>
      </c>
      <c r="G1168" s="65">
        <v>26</v>
      </c>
      <c r="H1168" s="65">
        <v>797</v>
      </c>
      <c r="I1168" s="65" t="s">
        <v>2760</v>
      </c>
      <c r="J1168" s="64">
        <v>2070261726</v>
      </c>
      <c r="K1168" s="65">
        <v>87.411000000000001</v>
      </c>
      <c r="L1168" s="97" t="str">
        <f t="shared" si="18"/>
        <v>26/797</v>
      </c>
    </row>
    <row r="1169" spans="1:12" ht="15.6" customHeight="1">
      <c r="A1169" s="62" t="s">
        <v>2722</v>
      </c>
      <c r="B1169" s="62" t="s">
        <v>2723</v>
      </c>
      <c r="C1169" s="62" t="s">
        <v>1298</v>
      </c>
      <c r="D1169" s="63">
        <v>45267</v>
      </c>
      <c r="E1169" s="105">
        <v>910361834</v>
      </c>
      <c r="F1169" s="65">
        <v>87.718000000000004</v>
      </c>
      <c r="G1169" s="65">
        <v>-307</v>
      </c>
      <c r="H1169" s="65">
        <v>883</v>
      </c>
      <c r="I1169" s="65" t="s">
        <v>2724</v>
      </c>
      <c r="J1169" s="64">
        <v>917584365</v>
      </c>
      <c r="K1169" s="65">
        <v>88.414000000000001</v>
      </c>
      <c r="L1169" s="97" t="str">
        <f t="shared" si="18"/>
        <v>-307/883</v>
      </c>
    </row>
    <row r="1170" spans="1:12" ht="15.6" customHeight="1">
      <c r="A1170" s="62" t="s">
        <v>2728</v>
      </c>
      <c r="B1170" s="62" t="s">
        <v>2729</v>
      </c>
      <c r="C1170" s="62" t="s">
        <v>1267</v>
      </c>
      <c r="D1170" s="63">
        <v>45267</v>
      </c>
      <c r="E1170" s="105">
        <v>528012376</v>
      </c>
      <c r="F1170" s="65">
        <v>89.409000000000006</v>
      </c>
      <c r="G1170" s="65">
        <v>469</v>
      </c>
      <c r="H1170" s="65">
        <v>833</v>
      </c>
      <c r="I1170" s="65" t="s">
        <v>2730</v>
      </c>
      <c r="J1170" s="64">
        <v>521534300</v>
      </c>
      <c r="K1170" s="65">
        <v>88.311999999999998</v>
      </c>
      <c r="L1170" s="97" t="str">
        <f t="shared" si="18"/>
        <v>469/833</v>
      </c>
    </row>
    <row r="1171" spans="1:12" ht="15.6" customHeight="1">
      <c r="A1171" s="62" t="s">
        <v>2737</v>
      </c>
      <c r="B1171" s="62" t="s">
        <v>2738</v>
      </c>
      <c r="C1171" s="62" t="s">
        <v>1233</v>
      </c>
      <c r="D1171" s="63">
        <v>45267</v>
      </c>
      <c r="E1171" s="105">
        <v>667050037</v>
      </c>
      <c r="F1171" s="65">
        <v>88.641999999999996</v>
      </c>
      <c r="G1171" s="65">
        <v>92</v>
      </c>
      <c r="H1171" s="65">
        <v>838</v>
      </c>
      <c r="I1171" s="65" t="s">
        <v>2739</v>
      </c>
      <c r="J1171" s="64">
        <v>665019410</v>
      </c>
      <c r="K1171" s="65">
        <v>88.372</v>
      </c>
      <c r="L1171" s="97" t="str">
        <f t="shared" si="18"/>
        <v>92/838</v>
      </c>
    </row>
    <row r="1172" spans="1:12" ht="15.6" customHeight="1">
      <c r="A1172" s="62" t="s">
        <v>2716</v>
      </c>
      <c r="B1172" s="62" t="s">
        <v>2717</v>
      </c>
      <c r="C1172" s="62" t="s">
        <v>1228</v>
      </c>
      <c r="D1172" s="63">
        <v>45267</v>
      </c>
      <c r="E1172" s="105">
        <v>824346415</v>
      </c>
      <c r="F1172" s="65">
        <v>89.878</v>
      </c>
      <c r="G1172" s="65">
        <v>615</v>
      </c>
      <c r="H1172" s="65">
        <v>795</v>
      </c>
      <c r="I1172" s="65" t="s">
        <v>2718</v>
      </c>
      <c r="J1172" s="64">
        <v>809772300</v>
      </c>
      <c r="K1172" s="65">
        <v>88.289000000000001</v>
      </c>
      <c r="L1172" s="97" t="str">
        <f t="shared" si="18"/>
        <v>615/795</v>
      </c>
    </row>
    <row r="1173" spans="1:12" ht="15.6" customHeight="1">
      <c r="A1173" s="62" t="s">
        <v>2743</v>
      </c>
      <c r="B1173" s="62" t="s">
        <v>2744</v>
      </c>
      <c r="C1173" s="62" t="s">
        <v>1235</v>
      </c>
      <c r="D1173" s="63">
        <v>45267</v>
      </c>
      <c r="E1173" s="105">
        <v>643746989</v>
      </c>
      <c r="F1173" s="65">
        <v>89.016999999999996</v>
      </c>
      <c r="G1173" s="65">
        <v>306</v>
      </c>
      <c r="H1173" s="65">
        <v>877</v>
      </c>
      <c r="I1173" s="65" t="s">
        <v>2745</v>
      </c>
      <c r="J1173" s="64">
        <v>638593700</v>
      </c>
      <c r="K1173" s="65">
        <v>88.305000000000007</v>
      </c>
      <c r="L1173" s="97" t="str">
        <f t="shared" si="18"/>
        <v>306/877</v>
      </c>
    </row>
    <row r="1174" spans="1:12" ht="15.6" customHeight="1">
      <c r="A1174" s="62" t="s">
        <v>2703</v>
      </c>
      <c r="B1174" s="62" t="s">
        <v>2704</v>
      </c>
      <c r="C1174" s="62" t="s">
        <v>1228</v>
      </c>
      <c r="D1174" s="63">
        <v>45268</v>
      </c>
      <c r="E1174" s="105">
        <v>1291960542</v>
      </c>
      <c r="F1174" s="65">
        <v>88.525000000000006</v>
      </c>
      <c r="G1174" s="65">
        <v>521</v>
      </c>
      <c r="H1174" s="65">
        <v>829</v>
      </c>
      <c r="I1174" s="65" t="s">
        <v>2705</v>
      </c>
      <c r="J1174" s="64">
        <v>1274586618</v>
      </c>
      <c r="K1174" s="65">
        <v>87.334000000000003</v>
      </c>
      <c r="L1174" s="97" t="str">
        <f t="shared" si="18"/>
        <v>521/829</v>
      </c>
    </row>
    <row r="1175" spans="1:12" ht="15.6" customHeight="1">
      <c r="A1175" s="62" t="s">
        <v>2700</v>
      </c>
      <c r="B1175" s="62" t="s">
        <v>2701</v>
      </c>
      <c r="C1175" s="62" t="s">
        <v>2031</v>
      </c>
      <c r="D1175" s="63">
        <v>45268</v>
      </c>
      <c r="E1175" s="105">
        <v>23573910000</v>
      </c>
      <c r="F1175" s="65">
        <v>83.206999999999994</v>
      </c>
      <c r="G1175" s="65">
        <v>148</v>
      </c>
      <c r="H1175" s="65">
        <v>343</v>
      </c>
      <c r="I1175" s="65" t="s">
        <v>2702</v>
      </c>
      <c r="J1175" s="64">
        <v>23381913605</v>
      </c>
      <c r="K1175" s="65">
        <v>82.53</v>
      </c>
      <c r="L1175" s="97" t="str">
        <f t="shared" si="18"/>
        <v>148/343</v>
      </c>
    </row>
    <row r="1176" spans="1:12" ht="15.6" customHeight="1">
      <c r="A1176" s="62" t="s">
        <v>1296</v>
      </c>
      <c r="B1176" s="62" t="s">
        <v>1297</v>
      </c>
      <c r="C1176" s="62" t="s">
        <v>1298</v>
      </c>
      <c r="D1176" s="63">
        <v>45268</v>
      </c>
      <c r="E1176" s="105">
        <v>788866666</v>
      </c>
      <c r="F1176" s="65">
        <v>88.822000000000003</v>
      </c>
      <c r="G1176" s="65">
        <v>150</v>
      </c>
      <c r="H1176" s="65">
        <v>881</v>
      </c>
      <c r="I1176" s="65" t="s">
        <v>1299</v>
      </c>
      <c r="J1176" s="64">
        <v>785342500</v>
      </c>
      <c r="K1176" s="65">
        <v>88.424999999999997</v>
      </c>
      <c r="L1176" s="97" t="str">
        <f t="shared" si="18"/>
        <v>150/881</v>
      </c>
    </row>
    <row r="1177" spans="1:12" ht="15.6" customHeight="1">
      <c r="A1177" s="62" t="s">
        <v>2676</v>
      </c>
      <c r="B1177" s="62" t="s">
        <v>2677</v>
      </c>
      <c r="C1177" s="62" t="s">
        <v>1633</v>
      </c>
      <c r="D1177" s="63">
        <v>45271</v>
      </c>
      <c r="E1177" s="105">
        <v>640964925</v>
      </c>
      <c r="F1177" s="65">
        <v>88.444999999999993</v>
      </c>
      <c r="G1177" s="65">
        <v>15</v>
      </c>
      <c r="H1177" s="65">
        <v>848</v>
      </c>
      <c r="I1177" s="65" t="s">
        <v>2678</v>
      </c>
      <c r="J1177" s="64">
        <v>640558000</v>
      </c>
      <c r="K1177" s="65">
        <v>88.388999999999996</v>
      </c>
      <c r="L1177" s="97" t="str">
        <f t="shared" si="18"/>
        <v>15/848</v>
      </c>
    </row>
    <row r="1178" spans="1:12" ht="15.6" customHeight="1">
      <c r="A1178" s="62" t="s">
        <v>1265</v>
      </c>
      <c r="B1178" s="62" t="s">
        <v>1266</v>
      </c>
      <c r="C1178" s="62" t="s">
        <v>1267</v>
      </c>
      <c r="D1178" s="63">
        <v>45271</v>
      </c>
      <c r="E1178" s="105">
        <v>698339717</v>
      </c>
      <c r="F1178" s="65">
        <v>89.322000000000003</v>
      </c>
      <c r="G1178" s="65">
        <v>564</v>
      </c>
      <c r="H1178" s="65">
        <v>959</v>
      </c>
      <c r="I1178" s="65" t="s">
        <v>1268</v>
      </c>
      <c r="J1178" s="64">
        <v>690846000</v>
      </c>
      <c r="K1178" s="65">
        <v>88.364000000000004</v>
      </c>
      <c r="L1178" s="97" t="str">
        <f t="shared" si="18"/>
        <v>564/959</v>
      </c>
    </row>
    <row r="1179" spans="1:12" ht="15.6" customHeight="1">
      <c r="A1179" s="62" t="s">
        <v>1281</v>
      </c>
      <c r="B1179" s="62" t="s">
        <v>1282</v>
      </c>
      <c r="C1179" s="62" t="s">
        <v>1267</v>
      </c>
      <c r="D1179" s="63">
        <v>45271</v>
      </c>
      <c r="E1179" s="105">
        <v>877107569</v>
      </c>
      <c r="F1179" s="65">
        <v>89.382000000000005</v>
      </c>
      <c r="G1179" s="65">
        <v>507</v>
      </c>
      <c r="H1179" s="65">
        <v>914</v>
      </c>
      <c r="I1179" s="65" t="s">
        <v>1268</v>
      </c>
      <c r="J1179" s="64">
        <v>867700000</v>
      </c>
      <c r="K1179" s="65">
        <v>88.423000000000002</v>
      </c>
      <c r="L1179" s="97" t="str">
        <f t="shared" si="18"/>
        <v>507/914</v>
      </c>
    </row>
    <row r="1180" spans="1:12" ht="15.6" customHeight="1">
      <c r="A1180" s="62" t="s">
        <v>1258</v>
      </c>
      <c r="B1180" s="62" t="s">
        <v>1259</v>
      </c>
      <c r="C1180" s="62" t="s">
        <v>1240</v>
      </c>
      <c r="D1180" s="63">
        <v>45271</v>
      </c>
      <c r="E1180" s="105">
        <v>877274465</v>
      </c>
      <c r="F1180" s="65">
        <v>88.188999999999993</v>
      </c>
      <c r="G1180" s="65">
        <v>-6</v>
      </c>
      <c r="H1180" s="65">
        <v>853</v>
      </c>
      <c r="I1180" s="65" t="s">
        <v>1260</v>
      </c>
      <c r="J1180" s="64">
        <v>877529300</v>
      </c>
      <c r="K1180" s="65">
        <v>88.213999999999999</v>
      </c>
      <c r="L1180" s="97" t="str">
        <f t="shared" si="18"/>
        <v>-6/853</v>
      </c>
    </row>
    <row r="1181" spans="1:12" ht="15.6" customHeight="1">
      <c r="A1181" s="62" t="s">
        <v>1289</v>
      </c>
      <c r="B1181" s="62" t="s">
        <v>1290</v>
      </c>
      <c r="C1181" s="62" t="s">
        <v>1291</v>
      </c>
      <c r="D1181" s="63">
        <v>45271</v>
      </c>
      <c r="E1181" s="105">
        <v>502529761</v>
      </c>
      <c r="F1181" s="65">
        <v>90.016000000000005</v>
      </c>
      <c r="G1181" s="65">
        <v>1000</v>
      </c>
      <c r="H1181" s="65">
        <v>1250</v>
      </c>
      <c r="I1181" s="65" t="s">
        <v>1292</v>
      </c>
      <c r="J1181" s="64">
        <v>493036900</v>
      </c>
      <c r="K1181" s="65">
        <v>88.314999999999998</v>
      </c>
      <c r="L1181" s="97" t="str">
        <f t="shared" si="18"/>
        <v>1000/1250</v>
      </c>
    </row>
    <row r="1182" spans="1:12" ht="15.6" customHeight="1">
      <c r="A1182" s="62" t="s">
        <v>2697</v>
      </c>
      <c r="B1182" s="62" t="s">
        <v>2698</v>
      </c>
      <c r="C1182" s="62" t="s">
        <v>1291</v>
      </c>
      <c r="D1182" s="63">
        <v>45271</v>
      </c>
      <c r="E1182" s="105">
        <v>932777562</v>
      </c>
      <c r="F1182" s="65">
        <v>90.022999999999996</v>
      </c>
      <c r="G1182" s="65">
        <v>269</v>
      </c>
      <c r="H1182" s="65">
        <v>869</v>
      </c>
      <c r="I1182" s="65" t="s">
        <v>2699</v>
      </c>
      <c r="J1182" s="64">
        <v>916652800</v>
      </c>
      <c r="K1182" s="65">
        <v>88.466999999999999</v>
      </c>
      <c r="L1182" s="97" t="str">
        <f t="shared" si="18"/>
        <v>269/869</v>
      </c>
    </row>
    <row r="1183" spans="1:12" ht="15.6" customHeight="1">
      <c r="A1183" s="62" t="s">
        <v>2679</v>
      </c>
      <c r="B1183" s="62" t="s">
        <v>2680</v>
      </c>
      <c r="C1183" s="62" t="s">
        <v>1224</v>
      </c>
      <c r="D1183" s="63">
        <v>45271</v>
      </c>
      <c r="E1183" s="105">
        <v>608510109</v>
      </c>
      <c r="F1183" s="65">
        <v>88.772000000000006</v>
      </c>
      <c r="G1183" s="65">
        <v>229</v>
      </c>
      <c r="H1183" s="65">
        <v>1227</v>
      </c>
      <c r="I1183" s="65" t="s">
        <v>2681</v>
      </c>
      <c r="J1183" s="64">
        <v>605740025</v>
      </c>
      <c r="K1183" s="65">
        <v>88.367999999999995</v>
      </c>
      <c r="L1183" s="97" t="str">
        <f t="shared" si="18"/>
        <v>229/1227</v>
      </c>
    </row>
    <row r="1184" spans="1:12" ht="15.6" customHeight="1">
      <c r="A1184" s="62" t="s">
        <v>2691</v>
      </c>
      <c r="B1184" s="62" t="s">
        <v>2692</v>
      </c>
      <c r="C1184" s="62" t="s">
        <v>1247</v>
      </c>
      <c r="D1184" s="63">
        <v>45271</v>
      </c>
      <c r="E1184" s="105">
        <v>669889190</v>
      </c>
      <c r="F1184" s="65">
        <v>90.22</v>
      </c>
      <c r="G1184" s="65">
        <v>989</v>
      </c>
      <c r="H1184" s="65">
        <v>1212</v>
      </c>
      <c r="I1184" s="65" t="s">
        <v>2693</v>
      </c>
      <c r="J1184" s="64">
        <v>656111200</v>
      </c>
      <c r="K1184" s="65">
        <v>88.364000000000004</v>
      </c>
      <c r="L1184" s="97" t="str">
        <f t="shared" si="18"/>
        <v>989/1212</v>
      </c>
    </row>
    <row r="1185" spans="1:12" ht="15.6" customHeight="1">
      <c r="A1185" s="62" t="s">
        <v>2682</v>
      </c>
      <c r="B1185" s="62" t="s">
        <v>2683</v>
      </c>
      <c r="C1185" s="62" t="s">
        <v>1240</v>
      </c>
      <c r="D1185" s="63">
        <v>45271</v>
      </c>
      <c r="E1185" s="105">
        <v>1110673726</v>
      </c>
      <c r="F1185" s="65">
        <v>87.478999999999999</v>
      </c>
      <c r="G1185" s="65">
        <v>67</v>
      </c>
      <c r="H1185" s="65">
        <v>838</v>
      </c>
      <c r="I1185" s="65" t="s">
        <v>2684</v>
      </c>
      <c r="J1185" s="64">
        <v>1108172900</v>
      </c>
      <c r="K1185" s="65">
        <v>87.281999999999996</v>
      </c>
      <c r="L1185" s="97" t="str">
        <f t="shared" si="18"/>
        <v>67/838</v>
      </c>
    </row>
    <row r="1186" spans="1:12" ht="15.6" customHeight="1">
      <c r="A1186" s="62" t="s">
        <v>1275</v>
      </c>
      <c r="B1186" s="62" t="s">
        <v>1276</v>
      </c>
      <c r="C1186" s="62" t="s">
        <v>1237</v>
      </c>
      <c r="D1186" s="63">
        <v>45271</v>
      </c>
      <c r="E1186" s="105">
        <v>1446723501</v>
      </c>
      <c r="F1186" s="65">
        <v>88.349000000000004</v>
      </c>
      <c r="G1186" s="65">
        <v>401</v>
      </c>
      <c r="H1186" s="65">
        <v>812</v>
      </c>
      <c r="I1186" s="65" t="s">
        <v>1277</v>
      </c>
      <c r="J1186" s="64">
        <v>1431554000</v>
      </c>
      <c r="K1186" s="65">
        <v>87.421999999999997</v>
      </c>
      <c r="L1186" s="97" t="str">
        <f t="shared" si="18"/>
        <v>401/812</v>
      </c>
    </row>
    <row r="1187" spans="1:12" ht="15.6" customHeight="1">
      <c r="A1187" s="62" t="s">
        <v>1255</v>
      </c>
      <c r="B1187" s="62" t="s">
        <v>1256</v>
      </c>
      <c r="C1187" s="62" t="s">
        <v>1233</v>
      </c>
      <c r="D1187" s="63">
        <v>45271</v>
      </c>
      <c r="E1187" s="105">
        <v>1931085325</v>
      </c>
      <c r="F1187" s="65">
        <v>88.507999999999996</v>
      </c>
      <c r="G1187" s="65">
        <v>498</v>
      </c>
      <c r="H1187" s="65">
        <v>808</v>
      </c>
      <c r="I1187" s="65" t="s">
        <v>1257</v>
      </c>
      <c r="J1187" s="64">
        <v>1906663400</v>
      </c>
      <c r="K1187" s="65">
        <v>87.388999999999996</v>
      </c>
      <c r="L1187" s="97" t="str">
        <f t="shared" si="18"/>
        <v>498/808</v>
      </c>
    </row>
    <row r="1188" spans="1:12" ht="15.6" customHeight="1">
      <c r="A1188" s="62" t="s">
        <v>1269</v>
      </c>
      <c r="B1188" s="62" t="s">
        <v>1270</v>
      </c>
      <c r="C1188" s="62" t="s">
        <v>1233</v>
      </c>
      <c r="D1188" s="63">
        <v>45271</v>
      </c>
      <c r="E1188" s="105">
        <v>2091106389</v>
      </c>
      <c r="F1188" s="65">
        <v>87.287000000000006</v>
      </c>
      <c r="G1188" s="65">
        <v>-43</v>
      </c>
      <c r="H1188" s="65">
        <v>789</v>
      </c>
      <c r="I1188" s="65" t="s">
        <v>1271</v>
      </c>
      <c r="J1188" s="64">
        <v>2093999260</v>
      </c>
      <c r="K1188" s="65">
        <v>87.408000000000001</v>
      </c>
      <c r="L1188" s="97" t="str">
        <f t="shared" si="18"/>
        <v>-43/789</v>
      </c>
    </row>
    <row r="1189" spans="1:12" ht="15.6" customHeight="1">
      <c r="A1189" s="62" t="s">
        <v>1278</v>
      </c>
      <c r="B1189" s="62" t="s">
        <v>1279</v>
      </c>
      <c r="C1189" s="62" t="s">
        <v>1237</v>
      </c>
      <c r="D1189" s="63">
        <v>45271</v>
      </c>
      <c r="E1189" s="105">
        <v>1485788893</v>
      </c>
      <c r="F1189" s="65">
        <v>87.111000000000004</v>
      </c>
      <c r="G1189" s="65">
        <v>-47</v>
      </c>
      <c r="H1189" s="65">
        <v>838</v>
      </c>
      <c r="I1189" s="65" t="s">
        <v>1280</v>
      </c>
      <c r="J1189" s="64">
        <v>1490233070</v>
      </c>
      <c r="K1189" s="65">
        <v>87.372</v>
      </c>
      <c r="L1189" s="97" t="str">
        <f t="shared" si="18"/>
        <v>-47/838</v>
      </c>
    </row>
    <row r="1190" spans="1:12" ht="15.6" customHeight="1">
      <c r="A1190" s="62" t="s">
        <v>1293</v>
      </c>
      <c r="B1190" s="62" t="s">
        <v>1294</v>
      </c>
      <c r="C1190" s="62" t="s">
        <v>1267</v>
      </c>
      <c r="D1190" s="63">
        <v>45271</v>
      </c>
      <c r="E1190" s="105">
        <v>577258453</v>
      </c>
      <c r="F1190" s="65">
        <v>88.685000000000002</v>
      </c>
      <c r="G1190" s="65">
        <v>75</v>
      </c>
      <c r="H1190" s="65">
        <v>894</v>
      </c>
      <c r="I1190" s="65" t="s">
        <v>1295</v>
      </c>
      <c r="J1190" s="64">
        <v>576006000</v>
      </c>
      <c r="K1190" s="65">
        <v>88.492999999999995</v>
      </c>
      <c r="L1190" s="97" t="str">
        <f t="shared" si="18"/>
        <v>75/894</v>
      </c>
    </row>
    <row r="1191" spans="1:12" ht="15.6" customHeight="1">
      <c r="A1191" s="62" t="s">
        <v>2685</v>
      </c>
      <c r="B1191" s="62" t="s">
        <v>2686</v>
      </c>
      <c r="C1191" s="62" t="s">
        <v>1247</v>
      </c>
      <c r="D1191" s="63">
        <v>45271</v>
      </c>
      <c r="E1191" s="105">
        <v>1323088542</v>
      </c>
      <c r="F1191" s="65">
        <v>87.605000000000004</v>
      </c>
      <c r="G1191" s="65">
        <v>58</v>
      </c>
      <c r="H1191" s="65">
        <v>829</v>
      </c>
      <c r="I1191" s="65" t="s">
        <v>2687</v>
      </c>
      <c r="J1191" s="64">
        <v>1320756000</v>
      </c>
      <c r="K1191" s="65">
        <v>87.45</v>
      </c>
      <c r="L1191" s="97" t="str">
        <f t="shared" si="18"/>
        <v>58/829</v>
      </c>
    </row>
    <row r="1192" spans="1:12" ht="15.6" customHeight="1">
      <c r="A1192" s="62" t="s">
        <v>1283</v>
      </c>
      <c r="B1192" s="62" t="s">
        <v>1284</v>
      </c>
      <c r="C1192" s="62" t="s">
        <v>1237</v>
      </c>
      <c r="D1192" s="63">
        <v>45271</v>
      </c>
      <c r="E1192" s="105">
        <v>2274825554</v>
      </c>
      <c r="F1192" s="65">
        <v>87.441000000000003</v>
      </c>
      <c r="G1192" s="65">
        <v>65</v>
      </c>
      <c r="H1192" s="65">
        <v>797</v>
      </c>
      <c r="I1192" s="65" t="s">
        <v>1285</v>
      </c>
      <c r="J1192" s="64">
        <v>2269543000</v>
      </c>
      <c r="K1192" s="65">
        <v>87.238</v>
      </c>
      <c r="L1192" s="97" t="str">
        <f t="shared" si="18"/>
        <v>65/797</v>
      </c>
    </row>
    <row r="1193" spans="1:12" ht="15.6" customHeight="1">
      <c r="A1193" s="62" t="s">
        <v>1286</v>
      </c>
      <c r="B1193" s="62" t="s">
        <v>1287</v>
      </c>
      <c r="C1193" s="62" t="s">
        <v>1267</v>
      </c>
      <c r="D1193" s="63">
        <v>45271</v>
      </c>
      <c r="E1193" s="105">
        <v>619743428</v>
      </c>
      <c r="F1193" s="65">
        <v>89.355999999999995</v>
      </c>
      <c r="G1193" s="65">
        <v>575</v>
      </c>
      <c r="H1193" s="65">
        <v>1017</v>
      </c>
      <c r="I1193" s="65" t="s">
        <v>1288</v>
      </c>
      <c r="J1193" s="64">
        <v>613116060</v>
      </c>
      <c r="K1193" s="65">
        <v>88.400999999999996</v>
      </c>
      <c r="L1193" s="97" t="str">
        <f t="shared" si="18"/>
        <v>575/1017</v>
      </c>
    </row>
    <row r="1194" spans="1:12" ht="15.6" customHeight="1">
      <c r="A1194" s="62" t="s">
        <v>2694</v>
      </c>
      <c r="B1194" s="62" t="s">
        <v>2695</v>
      </c>
      <c r="C1194" s="62" t="s">
        <v>1240</v>
      </c>
      <c r="D1194" s="63">
        <v>45271</v>
      </c>
      <c r="E1194" s="105">
        <v>744382805</v>
      </c>
      <c r="F1194" s="65">
        <v>88.962000000000003</v>
      </c>
      <c r="G1194" s="65">
        <v>284</v>
      </c>
      <c r="H1194" s="65">
        <v>888</v>
      </c>
      <c r="I1194" s="65" t="s">
        <v>2696</v>
      </c>
      <c r="J1194" s="64">
        <v>739203500</v>
      </c>
      <c r="K1194" s="65">
        <v>88.343000000000004</v>
      </c>
      <c r="L1194" s="97" t="str">
        <f t="shared" si="18"/>
        <v>284/888</v>
      </c>
    </row>
    <row r="1195" spans="1:12" ht="15.6" customHeight="1">
      <c r="A1195" s="62" t="s">
        <v>1261</v>
      </c>
      <c r="B1195" s="62" t="s">
        <v>1262</v>
      </c>
      <c r="C1195" s="62" t="s">
        <v>1263</v>
      </c>
      <c r="D1195" s="63">
        <v>45271</v>
      </c>
      <c r="E1195" s="105">
        <v>579967362</v>
      </c>
      <c r="F1195" s="65">
        <v>87.977999999999994</v>
      </c>
      <c r="G1195" s="65">
        <v>-4</v>
      </c>
      <c r="H1195" s="65">
        <v>1292</v>
      </c>
      <c r="I1195" s="65" t="s">
        <v>1264</v>
      </c>
      <c r="J1195" s="64">
        <v>580056430</v>
      </c>
      <c r="K1195" s="65">
        <v>87.991</v>
      </c>
      <c r="L1195" s="97" t="str">
        <f t="shared" si="18"/>
        <v>-4/1292</v>
      </c>
    </row>
    <row r="1196" spans="1:12" ht="15.6" customHeight="1">
      <c r="A1196" s="62" t="s">
        <v>2688</v>
      </c>
      <c r="B1196" s="62" t="s">
        <v>2689</v>
      </c>
      <c r="C1196" s="62" t="s">
        <v>1247</v>
      </c>
      <c r="D1196" s="63">
        <v>45271</v>
      </c>
      <c r="E1196" s="105">
        <v>1062710623</v>
      </c>
      <c r="F1196" s="65">
        <v>89.486000000000004</v>
      </c>
      <c r="G1196" s="65">
        <v>693</v>
      </c>
      <c r="H1196" s="65">
        <v>843</v>
      </c>
      <c r="I1196" s="65" t="s">
        <v>2690</v>
      </c>
      <c r="J1196" s="64">
        <v>1037680972</v>
      </c>
      <c r="K1196" s="65">
        <v>87.379000000000005</v>
      </c>
      <c r="L1196" s="97" t="str">
        <f t="shared" si="18"/>
        <v>693/843</v>
      </c>
    </row>
    <row r="1197" spans="1:12" ht="15.6" customHeight="1">
      <c r="A1197" s="62" t="s">
        <v>1272</v>
      </c>
      <c r="B1197" s="62" t="s">
        <v>1273</v>
      </c>
      <c r="C1197" s="62" t="s">
        <v>1247</v>
      </c>
      <c r="D1197" s="63">
        <v>45271</v>
      </c>
      <c r="E1197" s="105">
        <v>671880215</v>
      </c>
      <c r="F1197" s="65">
        <v>88.061999999999998</v>
      </c>
      <c r="G1197" s="65">
        <v>-74</v>
      </c>
      <c r="H1197" s="65">
        <v>864</v>
      </c>
      <c r="I1197" s="65" t="s">
        <v>1274</v>
      </c>
      <c r="J1197" s="64">
        <v>673981600</v>
      </c>
      <c r="K1197" s="65">
        <v>88.337000000000003</v>
      </c>
      <c r="L1197" s="97" t="str">
        <f t="shared" si="18"/>
        <v>-74/864</v>
      </c>
    </row>
    <row r="1198" spans="1:12" ht="15.6" customHeight="1">
      <c r="A1198" s="62" t="s">
        <v>936</v>
      </c>
      <c r="B1198" s="62" t="s">
        <v>937</v>
      </c>
      <c r="C1198" s="62" t="s">
        <v>1240</v>
      </c>
      <c r="D1198" s="63">
        <v>45272</v>
      </c>
      <c r="E1198" s="105">
        <v>872123555</v>
      </c>
      <c r="F1198" s="65">
        <v>88.715000000000003</v>
      </c>
      <c r="G1198" s="65">
        <v>156</v>
      </c>
      <c r="H1198" s="65">
        <v>865</v>
      </c>
      <c r="I1198" s="65" t="s">
        <v>1242</v>
      </c>
      <c r="J1198" s="64">
        <v>868733720</v>
      </c>
      <c r="K1198" s="65">
        <v>88.370999999999995</v>
      </c>
      <c r="L1198" s="97" t="str">
        <f t="shared" si="18"/>
        <v>156/865</v>
      </c>
    </row>
    <row r="1199" spans="1:12" ht="15.6" customHeight="1">
      <c r="A1199" s="62" t="s">
        <v>943</v>
      </c>
      <c r="B1199" s="62" t="s">
        <v>913</v>
      </c>
      <c r="C1199" s="62" t="s">
        <v>1240</v>
      </c>
      <c r="D1199" s="63">
        <v>45272</v>
      </c>
      <c r="E1199" s="105">
        <v>643176044</v>
      </c>
      <c r="F1199" s="65">
        <v>88.334000000000003</v>
      </c>
      <c r="G1199" s="65">
        <v>-42</v>
      </c>
      <c r="H1199" s="65">
        <v>854</v>
      </c>
      <c r="I1199" s="65" t="s">
        <v>1252</v>
      </c>
      <c r="J1199" s="64">
        <v>644129200</v>
      </c>
      <c r="K1199" s="65">
        <v>88.465000000000003</v>
      </c>
      <c r="L1199" s="97" t="str">
        <f t="shared" si="18"/>
        <v>-42/854</v>
      </c>
    </row>
    <row r="1200" spans="1:12" ht="15.6" customHeight="1">
      <c r="A1200" s="62" t="s">
        <v>930</v>
      </c>
      <c r="B1200" s="62" t="s">
        <v>931</v>
      </c>
      <c r="C1200" s="62" t="s">
        <v>1485</v>
      </c>
      <c r="D1200" s="63">
        <v>45272</v>
      </c>
      <c r="E1200" s="105">
        <v>511922192</v>
      </c>
      <c r="F1200" s="65">
        <v>88.076999999999998</v>
      </c>
      <c r="G1200" s="65">
        <v>-67</v>
      </c>
      <c r="H1200" s="65">
        <v>833</v>
      </c>
      <c r="I1200" s="65" t="s">
        <v>2666</v>
      </c>
      <c r="J1200" s="64">
        <v>513210000</v>
      </c>
      <c r="K1200" s="65">
        <v>88.298000000000002</v>
      </c>
      <c r="L1200" s="97" t="str">
        <f t="shared" si="18"/>
        <v>-67/833</v>
      </c>
    </row>
    <row r="1201" spans="1:12" ht="15.6" customHeight="1">
      <c r="A1201" s="62" t="s">
        <v>2674</v>
      </c>
      <c r="B1201" s="62" t="s">
        <v>910</v>
      </c>
      <c r="C1201" s="62" t="s">
        <v>1602</v>
      </c>
      <c r="D1201" s="63">
        <v>45272</v>
      </c>
      <c r="E1201" s="105">
        <v>567497707</v>
      </c>
      <c r="F1201" s="65">
        <v>88.936999999999998</v>
      </c>
      <c r="G1201" s="65">
        <v>193</v>
      </c>
      <c r="H1201" s="65">
        <v>838</v>
      </c>
      <c r="I1201" s="65" t="s">
        <v>2675</v>
      </c>
      <c r="J1201" s="64">
        <v>564494550</v>
      </c>
      <c r="K1201" s="65">
        <v>88.465999999999994</v>
      </c>
      <c r="L1201" s="97" t="str">
        <f t="shared" si="18"/>
        <v>193/838</v>
      </c>
    </row>
    <row r="1202" spans="1:12" ht="15.6" customHeight="1">
      <c r="A1202" s="62" t="s">
        <v>928</v>
      </c>
      <c r="B1202" s="62" t="s">
        <v>929</v>
      </c>
      <c r="C1202" s="62" t="s">
        <v>1228</v>
      </c>
      <c r="D1202" s="63">
        <v>45272</v>
      </c>
      <c r="E1202" s="105">
        <v>882345551</v>
      </c>
      <c r="F1202" s="65">
        <v>89.289000000000001</v>
      </c>
      <c r="G1202" s="65">
        <v>416</v>
      </c>
      <c r="H1202" s="65">
        <v>866</v>
      </c>
      <c r="I1202" s="65" t="s">
        <v>1243</v>
      </c>
      <c r="J1202" s="64">
        <v>873349230</v>
      </c>
      <c r="K1202" s="65">
        <v>88.379000000000005</v>
      </c>
      <c r="L1202" s="97" t="str">
        <f t="shared" si="18"/>
        <v>416/866</v>
      </c>
    </row>
    <row r="1203" spans="1:12" ht="15.6" customHeight="1">
      <c r="A1203" s="62" t="s">
        <v>938</v>
      </c>
      <c r="B1203" s="62" t="s">
        <v>939</v>
      </c>
      <c r="C1203" s="62" t="s">
        <v>1531</v>
      </c>
      <c r="D1203" s="63">
        <v>45272</v>
      </c>
      <c r="E1203" s="105">
        <v>506139599</v>
      </c>
      <c r="F1203" s="65">
        <v>89.21</v>
      </c>
      <c r="G1203" s="65">
        <v>504</v>
      </c>
      <c r="H1203" s="65">
        <v>1020</v>
      </c>
      <c r="I1203" s="65" t="s">
        <v>2665</v>
      </c>
      <c r="J1203" s="64">
        <v>501427600</v>
      </c>
      <c r="K1203" s="65">
        <v>88.379000000000005</v>
      </c>
      <c r="L1203" s="97" t="str">
        <f t="shared" si="18"/>
        <v>504/1020</v>
      </c>
    </row>
    <row r="1204" spans="1:12" ht="15.6" customHeight="1">
      <c r="A1204" s="62" t="s">
        <v>918</v>
      </c>
      <c r="B1204" s="62" t="s">
        <v>919</v>
      </c>
      <c r="C1204" s="62" t="s">
        <v>1247</v>
      </c>
      <c r="D1204" s="63">
        <v>45272</v>
      </c>
      <c r="E1204" s="105">
        <v>1169290254</v>
      </c>
      <c r="F1204" s="65">
        <v>87.156999999999996</v>
      </c>
      <c r="G1204" s="65">
        <v>-66</v>
      </c>
      <c r="H1204" s="65">
        <v>849</v>
      </c>
      <c r="I1204" s="65" t="s">
        <v>2671</v>
      </c>
      <c r="J1204" s="64">
        <v>1172316900</v>
      </c>
      <c r="K1204" s="65">
        <v>87.382000000000005</v>
      </c>
      <c r="L1204" s="97" t="str">
        <f t="shared" si="18"/>
        <v>-66/849</v>
      </c>
    </row>
    <row r="1205" spans="1:12" ht="15.6" customHeight="1">
      <c r="A1205" s="62" t="s">
        <v>922</v>
      </c>
      <c r="B1205" s="62" t="s">
        <v>923</v>
      </c>
      <c r="C1205" s="62" t="s">
        <v>1581</v>
      </c>
      <c r="D1205" s="63">
        <v>45272</v>
      </c>
      <c r="E1205" s="105">
        <v>773489339</v>
      </c>
      <c r="F1205" s="65">
        <v>88.742999999999995</v>
      </c>
      <c r="G1205" s="65">
        <v>144</v>
      </c>
      <c r="H1205" s="65">
        <v>647</v>
      </c>
      <c r="I1205" s="65" t="s">
        <v>2669</v>
      </c>
      <c r="J1205" s="64">
        <v>769928000</v>
      </c>
      <c r="K1205" s="65">
        <v>88.334000000000003</v>
      </c>
      <c r="L1205" s="97" t="str">
        <f t="shared" si="18"/>
        <v>144/647</v>
      </c>
    </row>
    <row r="1206" spans="1:12" ht="15.6" customHeight="1">
      <c r="A1206" s="62" t="s">
        <v>1245</v>
      </c>
      <c r="B1206" s="62" t="s">
        <v>914</v>
      </c>
      <c r="C1206" s="62" t="s">
        <v>1224</v>
      </c>
      <c r="D1206" s="63">
        <v>45272</v>
      </c>
      <c r="E1206" s="105">
        <v>1176909237</v>
      </c>
      <c r="F1206" s="65">
        <v>86.739000000000004</v>
      </c>
      <c r="G1206" s="65">
        <v>-114</v>
      </c>
      <c r="H1206" s="65">
        <v>852</v>
      </c>
      <c r="I1206" s="65" t="s">
        <v>1246</v>
      </c>
      <c r="J1206" s="64">
        <v>1185462500</v>
      </c>
      <c r="K1206" s="65">
        <v>87.369</v>
      </c>
      <c r="L1206" s="97" t="str">
        <f t="shared" si="18"/>
        <v>-114/852</v>
      </c>
    </row>
    <row r="1207" spans="1:12" ht="15.6" customHeight="1">
      <c r="A1207" s="62" t="s">
        <v>2672</v>
      </c>
      <c r="B1207" s="62" t="s">
        <v>911</v>
      </c>
      <c r="C1207" s="62" t="s">
        <v>1237</v>
      </c>
      <c r="D1207" s="63">
        <v>45272</v>
      </c>
      <c r="E1207" s="105">
        <v>779605055</v>
      </c>
      <c r="F1207" s="65">
        <v>89.251000000000005</v>
      </c>
      <c r="G1207" s="65">
        <v>447</v>
      </c>
      <c r="H1207" s="65">
        <v>962</v>
      </c>
      <c r="I1207" s="65" t="s">
        <v>2673</v>
      </c>
      <c r="J1207" s="64">
        <v>772405000</v>
      </c>
      <c r="K1207" s="65">
        <v>88.427000000000007</v>
      </c>
      <c r="L1207" s="97" t="str">
        <f t="shared" si="18"/>
        <v>447/962</v>
      </c>
    </row>
    <row r="1208" spans="1:12" ht="15.6" customHeight="1">
      <c r="A1208" s="62" t="s">
        <v>924</v>
      </c>
      <c r="B1208" s="62" t="s">
        <v>925</v>
      </c>
      <c r="C1208" s="62" t="s">
        <v>1228</v>
      </c>
      <c r="D1208" s="63">
        <v>45272</v>
      </c>
      <c r="E1208" s="105">
        <v>988443173</v>
      </c>
      <c r="F1208" s="65">
        <v>88.1</v>
      </c>
      <c r="G1208" s="65">
        <v>211</v>
      </c>
      <c r="H1208" s="65">
        <v>834</v>
      </c>
      <c r="I1208" s="65" t="s">
        <v>2670</v>
      </c>
      <c r="J1208" s="64">
        <v>982574000</v>
      </c>
      <c r="K1208" s="65">
        <v>87.576999999999998</v>
      </c>
      <c r="L1208" s="97" t="str">
        <f t="shared" si="18"/>
        <v>211/834</v>
      </c>
    </row>
    <row r="1209" spans="1:12" ht="15.6" customHeight="1">
      <c r="A1209" s="62" t="s">
        <v>932</v>
      </c>
      <c r="B1209" s="62" t="s">
        <v>933</v>
      </c>
      <c r="C1209" s="62" t="s">
        <v>1231</v>
      </c>
      <c r="D1209" s="63">
        <v>45272</v>
      </c>
      <c r="E1209" s="105">
        <v>957456888</v>
      </c>
      <c r="F1209" s="65">
        <v>87.659000000000006</v>
      </c>
      <c r="G1209" s="65">
        <v>-428</v>
      </c>
      <c r="H1209" s="65">
        <v>903</v>
      </c>
      <c r="I1209" s="65" t="s">
        <v>2668</v>
      </c>
      <c r="J1209" s="64">
        <v>965882000</v>
      </c>
      <c r="K1209" s="65">
        <v>88.43</v>
      </c>
      <c r="L1209" s="97" t="str">
        <f t="shared" si="18"/>
        <v>-428/903</v>
      </c>
    </row>
    <row r="1210" spans="1:12" ht="15.6" customHeight="1">
      <c r="A1210" s="62" t="s">
        <v>920</v>
      </c>
      <c r="B1210" s="62" t="s">
        <v>921</v>
      </c>
      <c r="C1210" s="62" t="s">
        <v>1247</v>
      </c>
      <c r="D1210" s="63">
        <v>45272</v>
      </c>
      <c r="E1210" s="105">
        <v>894247222</v>
      </c>
      <c r="F1210" s="65">
        <v>87.340999999999994</v>
      </c>
      <c r="G1210" s="65">
        <v>-557</v>
      </c>
      <c r="H1210" s="65">
        <v>992</v>
      </c>
      <c r="I1210" s="65" t="s">
        <v>1248</v>
      </c>
      <c r="J1210" s="64">
        <v>904024560</v>
      </c>
      <c r="K1210" s="65">
        <v>88.296000000000006</v>
      </c>
      <c r="L1210" s="97" t="str">
        <f t="shared" si="18"/>
        <v>-557/992</v>
      </c>
    </row>
    <row r="1211" spans="1:12" ht="15.6" customHeight="1">
      <c r="A1211" s="62" t="s">
        <v>1253</v>
      </c>
      <c r="B1211" s="62" t="s">
        <v>912</v>
      </c>
      <c r="C1211" s="62" t="s">
        <v>1231</v>
      </c>
      <c r="D1211" s="63">
        <v>45272</v>
      </c>
      <c r="E1211" s="105">
        <v>889711283</v>
      </c>
      <c r="F1211" s="65">
        <v>88.513999999999996</v>
      </c>
      <c r="G1211" s="65">
        <v>29</v>
      </c>
      <c r="H1211" s="65">
        <v>873</v>
      </c>
      <c r="I1211" s="65" t="s">
        <v>1254</v>
      </c>
      <c r="J1211" s="64">
        <v>889083529</v>
      </c>
      <c r="K1211" s="65">
        <v>88.450999999999993</v>
      </c>
      <c r="L1211" s="97" t="str">
        <f t="shared" si="18"/>
        <v>29/873</v>
      </c>
    </row>
    <row r="1212" spans="1:12" ht="15.6" customHeight="1">
      <c r="A1212" s="62" t="s">
        <v>926</v>
      </c>
      <c r="B1212" s="62" t="s">
        <v>927</v>
      </c>
      <c r="C1212" s="62" t="s">
        <v>1228</v>
      </c>
      <c r="D1212" s="63">
        <v>45272</v>
      </c>
      <c r="E1212" s="105">
        <v>814600249</v>
      </c>
      <c r="F1212" s="65">
        <v>89.918000000000006</v>
      </c>
      <c r="G1212" s="65">
        <v>374</v>
      </c>
      <c r="H1212" s="65">
        <v>476</v>
      </c>
      <c r="I1212" s="65" t="s">
        <v>1244</v>
      </c>
      <c r="J1212" s="64">
        <v>800239000</v>
      </c>
      <c r="K1212" s="65">
        <v>88.331999999999994</v>
      </c>
      <c r="L1212" s="97" t="str">
        <f t="shared" si="18"/>
        <v>374/476</v>
      </c>
    </row>
    <row r="1213" spans="1:12" ht="15.6" customHeight="1">
      <c r="A1213" s="62" t="s">
        <v>915</v>
      </c>
      <c r="B1213" s="62" t="s">
        <v>916</v>
      </c>
      <c r="C1213" s="62" t="s">
        <v>1249</v>
      </c>
      <c r="D1213" s="63">
        <v>45272</v>
      </c>
      <c r="E1213" s="105">
        <v>1282992736</v>
      </c>
      <c r="F1213" s="65">
        <v>87.225999999999999</v>
      </c>
      <c r="G1213" s="65">
        <v>31</v>
      </c>
      <c r="H1213" s="65">
        <v>822</v>
      </c>
      <c r="I1213" s="65" t="s">
        <v>1250</v>
      </c>
      <c r="J1213" s="64">
        <v>1282075900</v>
      </c>
      <c r="K1213" s="65">
        <v>87.164000000000001</v>
      </c>
      <c r="L1213" s="97" t="str">
        <f t="shared" si="18"/>
        <v>31/822</v>
      </c>
    </row>
    <row r="1214" spans="1:12" ht="15.6" customHeight="1">
      <c r="A1214" s="62" t="s">
        <v>934</v>
      </c>
      <c r="B1214" s="62" t="s">
        <v>935</v>
      </c>
      <c r="C1214" s="62" t="s">
        <v>1224</v>
      </c>
      <c r="D1214" s="63">
        <v>45272</v>
      </c>
      <c r="E1214" s="105">
        <v>900072766</v>
      </c>
      <c r="F1214" s="65">
        <v>87.653000000000006</v>
      </c>
      <c r="G1214" s="65">
        <v>-459</v>
      </c>
      <c r="H1214" s="65">
        <v>1155</v>
      </c>
      <c r="I1214" s="65" t="s">
        <v>2667</v>
      </c>
      <c r="J1214" s="64">
        <v>907031243</v>
      </c>
      <c r="K1214" s="65">
        <v>88.331000000000003</v>
      </c>
      <c r="L1214" s="97" t="str">
        <f t="shared" si="18"/>
        <v>-459/1155</v>
      </c>
    </row>
    <row r="1215" spans="1:12" ht="15.6" customHeight="1">
      <c r="A1215" s="62" t="s">
        <v>965</v>
      </c>
      <c r="B1215" s="62" t="s">
        <v>966</v>
      </c>
      <c r="C1215" s="62" t="s">
        <v>1226</v>
      </c>
      <c r="D1215" s="63">
        <v>45273</v>
      </c>
      <c r="E1215" s="105">
        <v>506555977</v>
      </c>
      <c r="F1215" s="65">
        <v>88.765000000000001</v>
      </c>
      <c r="G1215" s="65">
        <v>351</v>
      </c>
      <c r="H1215" s="65">
        <v>1005</v>
      </c>
      <c r="I1215" s="65" t="s">
        <v>1227</v>
      </c>
      <c r="J1215" s="64">
        <v>503956640</v>
      </c>
      <c r="K1215" s="65">
        <v>88.308999999999997</v>
      </c>
      <c r="L1215" s="97" t="str">
        <f t="shared" si="18"/>
        <v>351/1005</v>
      </c>
    </row>
    <row r="1216" spans="1:12" ht="15.6" customHeight="1">
      <c r="A1216" s="62" t="s">
        <v>953</v>
      </c>
      <c r="B1216" s="62" t="s">
        <v>954</v>
      </c>
      <c r="C1216" s="62" t="s">
        <v>1237</v>
      </c>
      <c r="D1216" s="63">
        <v>45273</v>
      </c>
      <c r="E1216" s="105">
        <v>1175634761</v>
      </c>
      <c r="F1216" s="65">
        <v>89.097999999999999</v>
      </c>
      <c r="G1216" s="65">
        <v>655</v>
      </c>
      <c r="H1216" s="65">
        <v>829</v>
      </c>
      <c r="I1216" s="65" t="s">
        <v>1239</v>
      </c>
      <c r="J1216" s="64">
        <v>1152259863</v>
      </c>
      <c r="K1216" s="65">
        <v>87.326999999999998</v>
      </c>
      <c r="L1216" s="97" t="str">
        <f t="shared" si="18"/>
        <v>655/829</v>
      </c>
    </row>
    <row r="1217" spans="1:12" ht="15.6" customHeight="1">
      <c r="A1217" s="62" t="s">
        <v>947</v>
      </c>
      <c r="B1217" s="62" t="s">
        <v>948</v>
      </c>
      <c r="C1217" s="62" t="s">
        <v>1240</v>
      </c>
      <c r="D1217" s="63">
        <v>45273</v>
      </c>
      <c r="E1217" s="105">
        <v>884579269</v>
      </c>
      <c r="F1217" s="65">
        <v>88.491</v>
      </c>
      <c r="G1217" s="65">
        <v>99</v>
      </c>
      <c r="H1217" s="65">
        <v>862</v>
      </c>
      <c r="I1217" s="65" t="s">
        <v>1239</v>
      </c>
      <c r="J1217" s="64">
        <v>882278755</v>
      </c>
      <c r="K1217" s="65">
        <v>88.260999999999996</v>
      </c>
      <c r="L1217" s="97" t="str">
        <f t="shared" si="18"/>
        <v>99/862</v>
      </c>
    </row>
    <row r="1218" spans="1:12" ht="15.6" customHeight="1">
      <c r="A1218" s="62" t="s">
        <v>970</v>
      </c>
      <c r="B1218" s="62" t="s">
        <v>971</v>
      </c>
      <c r="C1218" s="62" t="s">
        <v>1228</v>
      </c>
      <c r="D1218" s="63">
        <v>45273</v>
      </c>
      <c r="E1218" s="105">
        <v>1075763478</v>
      </c>
      <c r="F1218" s="65">
        <v>86.265000000000001</v>
      </c>
      <c r="G1218" s="65">
        <v>-141</v>
      </c>
      <c r="H1218" s="65">
        <v>842</v>
      </c>
      <c r="I1218" s="65" t="s">
        <v>1229</v>
      </c>
      <c r="J1218" s="64">
        <v>1088909000</v>
      </c>
      <c r="K1218" s="65">
        <v>87.319000000000003</v>
      </c>
      <c r="L1218" s="97" t="str">
        <f t="shared" ref="L1218:L1286" si="19">_xlfn.CONCAT(G1218,"/",H1218)</f>
        <v>-141/842</v>
      </c>
    </row>
    <row r="1219" spans="1:12" ht="15.6" customHeight="1">
      <c r="A1219" s="62" t="s">
        <v>957</v>
      </c>
      <c r="B1219" s="62" t="s">
        <v>958</v>
      </c>
      <c r="C1219" s="62" t="s">
        <v>1235</v>
      </c>
      <c r="D1219" s="63">
        <v>45273</v>
      </c>
      <c r="E1219" s="105">
        <v>549021581</v>
      </c>
      <c r="F1219" s="65">
        <v>88.542000000000002</v>
      </c>
      <c r="G1219" s="65">
        <v>-5</v>
      </c>
      <c r="H1219" s="65">
        <v>461</v>
      </c>
      <c r="I1219" s="65" t="s">
        <v>1236</v>
      </c>
      <c r="J1219" s="64">
        <v>549260531</v>
      </c>
      <c r="K1219" s="65">
        <v>88.58</v>
      </c>
      <c r="L1219" s="97" t="str">
        <f t="shared" si="19"/>
        <v>-5/461</v>
      </c>
    </row>
    <row r="1220" spans="1:12" ht="15.6" customHeight="1">
      <c r="A1220" s="62" t="s">
        <v>951</v>
      </c>
      <c r="B1220" s="62" t="s">
        <v>952</v>
      </c>
      <c r="C1220" s="62" t="s">
        <v>1240</v>
      </c>
      <c r="D1220" s="63">
        <v>45273</v>
      </c>
      <c r="E1220" s="105">
        <v>1084176951</v>
      </c>
      <c r="F1220" s="65">
        <v>87.914000000000001</v>
      </c>
      <c r="G1220" s="65">
        <v>290</v>
      </c>
      <c r="H1220" s="65">
        <v>854</v>
      </c>
      <c r="I1220" s="65" t="s">
        <v>2664</v>
      </c>
      <c r="J1220" s="64">
        <v>1077148350</v>
      </c>
      <c r="K1220" s="65">
        <v>87.343999999999994</v>
      </c>
      <c r="L1220" s="97" t="str">
        <f t="shared" si="19"/>
        <v>290/854</v>
      </c>
    </row>
    <row r="1221" spans="1:12" ht="15.6" customHeight="1">
      <c r="A1221" s="62" t="s">
        <v>963</v>
      </c>
      <c r="B1221" s="62" t="s">
        <v>964</v>
      </c>
      <c r="C1221" s="62" t="s">
        <v>1224</v>
      </c>
      <c r="D1221" s="63">
        <v>45273</v>
      </c>
      <c r="E1221" s="105">
        <v>505255992</v>
      </c>
      <c r="F1221" s="65">
        <v>87.793000000000006</v>
      </c>
      <c r="G1221" s="65">
        <v>-106</v>
      </c>
      <c r="H1221" s="65">
        <v>787</v>
      </c>
      <c r="I1221" s="65" t="s">
        <v>1230</v>
      </c>
      <c r="J1221" s="64">
        <v>508076000</v>
      </c>
      <c r="K1221" s="65">
        <v>88.283000000000001</v>
      </c>
      <c r="L1221" s="97" t="str">
        <f t="shared" si="19"/>
        <v>-106/787</v>
      </c>
    </row>
    <row r="1222" spans="1:12" ht="15.6" customHeight="1">
      <c r="A1222" s="62" t="s">
        <v>968</v>
      </c>
      <c r="B1222" s="62" t="s">
        <v>969</v>
      </c>
      <c r="C1222" s="62" t="s">
        <v>1228</v>
      </c>
      <c r="D1222" s="63">
        <v>45273</v>
      </c>
      <c r="E1222" s="105">
        <v>759048390</v>
      </c>
      <c r="F1222" s="65">
        <v>89.873999999999995</v>
      </c>
      <c r="G1222" s="65">
        <v>628</v>
      </c>
      <c r="H1222" s="65">
        <v>848</v>
      </c>
      <c r="I1222" s="65" t="s">
        <v>2660</v>
      </c>
      <c r="J1222" s="64">
        <v>746497991</v>
      </c>
      <c r="K1222" s="65">
        <v>88.388000000000005</v>
      </c>
      <c r="L1222" s="97" t="str">
        <f t="shared" si="19"/>
        <v>628/848</v>
      </c>
    </row>
    <row r="1223" spans="1:12" ht="15.6" customHeight="1">
      <c r="A1223" s="62" t="s">
        <v>961</v>
      </c>
      <c r="B1223" s="62" t="s">
        <v>962</v>
      </c>
      <c r="C1223" s="62" t="s">
        <v>1224</v>
      </c>
      <c r="D1223" s="63">
        <v>45273</v>
      </c>
      <c r="E1223" s="105">
        <v>642112680</v>
      </c>
      <c r="F1223" s="65">
        <v>90.67</v>
      </c>
      <c r="G1223" s="65">
        <v>728</v>
      </c>
      <c r="H1223" s="65">
        <v>884</v>
      </c>
      <c r="I1223" s="65" t="s">
        <v>2663</v>
      </c>
      <c r="J1223" s="64">
        <v>625935190</v>
      </c>
      <c r="K1223" s="65">
        <v>88.385999999999996</v>
      </c>
      <c r="L1223" s="97" t="str">
        <f t="shared" si="19"/>
        <v>728/884</v>
      </c>
    </row>
    <row r="1224" spans="1:12" ht="15.6" customHeight="1">
      <c r="A1224" s="62" t="s">
        <v>959</v>
      </c>
      <c r="B1224" s="62" t="s">
        <v>960</v>
      </c>
      <c r="C1224" s="62" t="s">
        <v>1231</v>
      </c>
      <c r="D1224" s="63">
        <v>45273</v>
      </c>
      <c r="E1224" s="105">
        <v>652367282</v>
      </c>
      <c r="F1224" s="65">
        <v>89.65</v>
      </c>
      <c r="G1224" s="65">
        <v>463</v>
      </c>
      <c r="H1224" s="65">
        <v>690</v>
      </c>
      <c r="I1224" s="65" t="s">
        <v>1232</v>
      </c>
      <c r="J1224" s="64">
        <v>643071000</v>
      </c>
      <c r="K1224" s="65">
        <v>88.372</v>
      </c>
      <c r="L1224" s="97" t="str">
        <f t="shared" si="19"/>
        <v>463/690</v>
      </c>
    </row>
    <row r="1225" spans="1:12" ht="15.6" customHeight="1">
      <c r="A1225" s="62" t="s">
        <v>974</v>
      </c>
      <c r="B1225" s="62" t="s">
        <v>975</v>
      </c>
      <c r="C1225" s="62" t="s">
        <v>1224</v>
      </c>
      <c r="D1225" s="63">
        <v>45273</v>
      </c>
      <c r="E1225" s="105">
        <v>740206589</v>
      </c>
      <c r="F1225" s="65">
        <v>88.963999999999999</v>
      </c>
      <c r="G1225" s="65">
        <v>303</v>
      </c>
      <c r="H1225" s="65">
        <v>1196</v>
      </c>
      <c r="I1225" s="65" t="s">
        <v>2661</v>
      </c>
      <c r="J1225" s="64">
        <v>735398310</v>
      </c>
      <c r="K1225" s="65">
        <v>88.385999999999996</v>
      </c>
      <c r="L1225" s="97" t="str">
        <f t="shared" si="19"/>
        <v>303/1196</v>
      </c>
    </row>
    <row r="1226" spans="1:12" ht="15.6" customHeight="1">
      <c r="A1226" s="62" t="s">
        <v>972</v>
      </c>
      <c r="B1226" s="62" t="s">
        <v>973</v>
      </c>
      <c r="C1226" s="62" t="s">
        <v>1298</v>
      </c>
      <c r="D1226" s="63">
        <v>45273</v>
      </c>
      <c r="E1226" s="105">
        <v>550754182</v>
      </c>
      <c r="F1226" s="65">
        <v>89.915999999999997</v>
      </c>
      <c r="G1226" s="65">
        <v>652</v>
      </c>
      <c r="H1226" s="65">
        <v>881</v>
      </c>
      <c r="I1226" s="65" t="s">
        <v>2662</v>
      </c>
      <c r="J1226" s="64">
        <v>541586254</v>
      </c>
      <c r="K1226" s="65">
        <v>88.418999999999997</v>
      </c>
      <c r="L1226" s="97" t="str">
        <f t="shared" si="19"/>
        <v>652/881</v>
      </c>
    </row>
    <row r="1227" spans="1:12" ht="15.6" customHeight="1">
      <c r="A1227" s="62" t="s">
        <v>945</v>
      </c>
      <c r="B1227" s="62" t="s">
        <v>946</v>
      </c>
      <c r="C1227" s="62" t="s">
        <v>1237</v>
      </c>
      <c r="D1227" s="63">
        <v>45273</v>
      </c>
      <c r="E1227" s="105">
        <v>1276426129</v>
      </c>
      <c r="F1227" s="65">
        <v>87.406000000000006</v>
      </c>
      <c r="G1227" s="65">
        <v>86</v>
      </c>
      <c r="H1227" s="65">
        <v>833</v>
      </c>
      <c r="I1227" s="65" t="s">
        <v>1241</v>
      </c>
      <c r="J1227" s="64">
        <v>1273411200</v>
      </c>
      <c r="K1227" s="65">
        <v>87.2</v>
      </c>
      <c r="L1227" s="97" t="str">
        <f t="shared" si="19"/>
        <v>86/833</v>
      </c>
    </row>
    <row r="1228" spans="1:12" ht="15.6" customHeight="1">
      <c r="A1228" s="62" t="s">
        <v>949</v>
      </c>
      <c r="B1228" s="62" t="s">
        <v>950</v>
      </c>
      <c r="C1228" s="62" t="s">
        <v>1233</v>
      </c>
      <c r="D1228" s="63">
        <v>45273</v>
      </c>
      <c r="E1228" s="105">
        <v>938654473</v>
      </c>
      <c r="F1228" s="65">
        <v>88.459000000000003</v>
      </c>
      <c r="G1228" s="65">
        <v>43</v>
      </c>
      <c r="H1228" s="65">
        <v>863</v>
      </c>
      <c r="I1228" s="65" t="s">
        <v>1234</v>
      </c>
      <c r="J1228" s="64">
        <v>937573700</v>
      </c>
      <c r="K1228" s="65">
        <v>88.358000000000004</v>
      </c>
      <c r="L1228" s="97" t="str">
        <f t="shared" si="19"/>
        <v>43/863</v>
      </c>
    </row>
    <row r="1229" spans="1:12" ht="15.6" customHeight="1">
      <c r="A1229" s="62" t="s">
        <v>955</v>
      </c>
      <c r="B1229" s="62" t="s">
        <v>956</v>
      </c>
      <c r="C1229" s="62" t="s">
        <v>1237</v>
      </c>
      <c r="D1229" s="63">
        <v>45273</v>
      </c>
      <c r="E1229" s="105">
        <v>714515241</v>
      </c>
      <c r="F1229" s="65">
        <v>89.444000000000003</v>
      </c>
      <c r="G1229" s="65">
        <v>459</v>
      </c>
      <c r="H1229" s="65">
        <v>858</v>
      </c>
      <c r="I1229" s="65" t="s">
        <v>1238</v>
      </c>
      <c r="J1229" s="64">
        <v>706441900</v>
      </c>
      <c r="K1229" s="65">
        <v>88.433999999999997</v>
      </c>
      <c r="L1229" s="97" t="str">
        <f t="shared" si="19"/>
        <v>459/858</v>
      </c>
    </row>
    <row r="1230" spans="1:12" ht="15.6" customHeight="1">
      <c r="A1230" s="62" t="s">
        <v>976</v>
      </c>
      <c r="B1230" s="62" t="s">
        <v>977</v>
      </c>
      <c r="C1230" s="62" t="s">
        <v>1224</v>
      </c>
      <c r="D1230" s="63">
        <v>45273</v>
      </c>
      <c r="E1230" s="105">
        <v>881328064</v>
      </c>
      <c r="F1230" s="65">
        <v>89.424000000000007</v>
      </c>
      <c r="G1230" s="65">
        <v>384</v>
      </c>
      <c r="H1230" s="65">
        <v>611</v>
      </c>
      <c r="I1230" s="65" t="s">
        <v>1225</v>
      </c>
      <c r="J1230" s="64">
        <v>870750360</v>
      </c>
      <c r="K1230" s="65">
        <v>88.350999999999999</v>
      </c>
      <c r="L1230" s="97" t="str">
        <f t="shared" si="19"/>
        <v>384/611</v>
      </c>
    </row>
    <row r="1231" spans="1:12" ht="15.6" customHeight="1">
      <c r="A1231" s="62" t="s">
        <v>1118</v>
      </c>
      <c r="B1231" s="62" t="s">
        <v>1119</v>
      </c>
      <c r="C1231" s="62" t="s">
        <v>1291</v>
      </c>
      <c r="D1231" s="63">
        <v>45274</v>
      </c>
      <c r="E1231" s="105">
        <v>1724309310</v>
      </c>
      <c r="F1231" s="65">
        <v>87.989000000000004</v>
      </c>
      <c r="G1231" s="65">
        <v>282</v>
      </c>
      <c r="H1231" s="65">
        <v>822</v>
      </c>
      <c r="I1231" s="65" t="s">
        <v>4302</v>
      </c>
      <c r="J1231" s="64">
        <v>1710970940</v>
      </c>
      <c r="K1231" s="65">
        <v>87.308000000000007</v>
      </c>
      <c r="L1231" s="97" t="str">
        <f t="shared" si="19"/>
        <v>282/822</v>
      </c>
    </row>
    <row r="1232" spans="1:12" ht="15.6" customHeight="1">
      <c r="A1232" s="62" t="s">
        <v>1126</v>
      </c>
      <c r="B1232" s="62" t="s">
        <v>1127</v>
      </c>
      <c r="C1232" s="62" t="s">
        <v>1235</v>
      </c>
      <c r="D1232" s="63">
        <v>45274</v>
      </c>
      <c r="E1232" s="105">
        <v>599304307</v>
      </c>
      <c r="F1232" s="65">
        <v>90.119</v>
      </c>
      <c r="G1232" s="65">
        <v>669</v>
      </c>
      <c r="H1232" s="65">
        <v>861</v>
      </c>
      <c r="I1232" s="65" t="s">
        <v>4976</v>
      </c>
      <c r="J1232" s="64">
        <v>587823810</v>
      </c>
      <c r="K1232" s="65">
        <v>88.393000000000001</v>
      </c>
      <c r="L1232" s="97" t="str">
        <f t="shared" si="19"/>
        <v>669/861</v>
      </c>
    </row>
    <row r="1233" spans="1:12" ht="15.6" customHeight="1">
      <c r="A1233" s="62" t="s">
        <v>1154</v>
      </c>
      <c r="B1233" s="62" t="s">
        <v>1155</v>
      </c>
      <c r="C1233" s="62" t="s">
        <v>1231</v>
      </c>
      <c r="D1233" s="63">
        <v>45274</v>
      </c>
      <c r="E1233" s="105">
        <v>887697389</v>
      </c>
      <c r="F1233" s="65">
        <v>89.415000000000006</v>
      </c>
      <c r="G1233" s="65">
        <v>531</v>
      </c>
      <c r="H1233" s="65">
        <v>882</v>
      </c>
      <c r="I1233" s="65" t="s">
        <v>4441</v>
      </c>
      <c r="J1233" s="64">
        <v>876747600</v>
      </c>
      <c r="K1233" s="65">
        <v>88.311999999999998</v>
      </c>
      <c r="L1233" s="97" t="str">
        <f t="shared" si="19"/>
        <v>531/882</v>
      </c>
    </row>
    <row r="1234" spans="1:12" ht="15.6" customHeight="1">
      <c r="A1234" s="62" t="s">
        <v>1177</v>
      </c>
      <c r="B1234" s="62" t="s">
        <v>1178</v>
      </c>
      <c r="C1234" s="62" t="s">
        <v>1538</v>
      </c>
      <c r="D1234" s="63">
        <v>45274</v>
      </c>
      <c r="E1234" s="105">
        <v>1356287239</v>
      </c>
      <c r="F1234" s="65">
        <v>86.5</v>
      </c>
      <c r="G1234" s="65">
        <v>-128</v>
      </c>
      <c r="H1234" s="65">
        <v>823</v>
      </c>
      <c r="I1234" s="65" t="s">
        <v>2968</v>
      </c>
      <c r="J1234" s="64">
        <v>1368751655</v>
      </c>
      <c r="K1234" s="65">
        <v>87.295000000000002</v>
      </c>
      <c r="L1234" s="97" t="str">
        <f t="shared" si="19"/>
        <v>-128/823</v>
      </c>
    </row>
    <row r="1235" spans="1:12" ht="15.6" customHeight="1">
      <c r="A1235" s="62" t="s">
        <v>1134</v>
      </c>
      <c r="B1235" s="62" t="s">
        <v>1135</v>
      </c>
      <c r="C1235" s="62" t="s">
        <v>1298</v>
      </c>
      <c r="D1235" s="63">
        <v>45274</v>
      </c>
      <c r="E1235" s="105">
        <v>1169012712</v>
      </c>
      <c r="F1235" s="65">
        <v>87.385999999999996</v>
      </c>
      <c r="G1235" s="65">
        <v>34</v>
      </c>
      <c r="H1235" s="65">
        <v>838</v>
      </c>
      <c r="I1235" s="65" t="s">
        <v>4977</v>
      </c>
      <c r="J1235" s="64">
        <v>1167893000</v>
      </c>
      <c r="K1235" s="65">
        <v>87.302000000000007</v>
      </c>
      <c r="L1235" s="97" t="str">
        <f t="shared" si="19"/>
        <v>34/838</v>
      </c>
    </row>
    <row r="1236" spans="1:12" ht="15.6" customHeight="1">
      <c r="A1236" s="62" t="s">
        <v>1185</v>
      </c>
      <c r="B1236" s="62" t="s">
        <v>1186</v>
      </c>
      <c r="C1236" s="62" t="s">
        <v>1224</v>
      </c>
      <c r="D1236" s="63">
        <v>45274</v>
      </c>
      <c r="E1236" s="105">
        <v>544631848</v>
      </c>
      <c r="F1236" s="65">
        <v>89.83</v>
      </c>
      <c r="G1236" s="65">
        <v>666</v>
      </c>
      <c r="H1236" s="65">
        <v>903</v>
      </c>
      <c r="I1236" s="65" t="s">
        <v>4484</v>
      </c>
      <c r="J1236" s="64">
        <v>535934480</v>
      </c>
      <c r="K1236" s="65">
        <v>88.394999999999996</v>
      </c>
      <c r="L1236" s="97" t="str">
        <f t="shared" si="19"/>
        <v>666/903</v>
      </c>
    </row>
    <row r="1237" spans="1:12" ht="15.6" customHeight="1">
      <c r="A1237" s="62" t="s">
        <v>1138</v>
      </c>
      <c r="B1237" s="62" t="s">
        <v>1139</v>
      </c>
      <c r="C1237" s="62" t="s">
        <v>1228</v>
      </c>
      <c r="D1237" s="63">
        <v>45274</v>
      </c>
      <c r="E1237" s="105">
        <v>1577317197</v>
      </c>
      <c r="F1237" s="65">
        <v>87.477999999999994</v>
      </c>
      <c r="G1237" s="65">
        <v>152</v>
      </c>
      <c r="H1237" s="65">
        <v>853</v>
      </c>
      <c r="I1237" s="65" t="s">
        <v>1302</v>
      </c>
      <c r="J1237" s="64">
        <v>1572321041</v>
      </c>
      <c r="K1237" s="65">
        <v>87.200999999999993</v>
      </c>
      <c r="L1237" s="97" t="str">
        <f t="shared" si="19"/>
        <v>152/853</v>
      </c>
    </row>
    <row r="1238" spans="1:12" ht="15.6" customHeight="1">
      <c r="A1238" s="62" t="s">
        <v>1181</v>
      </c>
      <c r="B1238" s="62" t="s">
        <v>1182</v>
      </c>
      <c r="C1238" s="62" t="s">
        <v>1298</v>
      </c>
      <c r="D1238" s="63">
        <v>45274</v>
      </c>
      <c r="E1238" s="105">
        <v>639619208</v>
      </c>
      <c r="F1238" s="65">
        <v>89.686999999999998</v>
      </c>
      <c r="G1238" s="65">
        <v>592</v>
      </c>
      <c r="H1238" s="65">
        <v>874</v>
      </c>
      <c r="I1238" s="65" t="s">
        <v>1507</v>
      </c>
      <c r="J1238" s="64">
        <v>630542630</v>
      </c>
      <c r="K1238" s="65">
        <v>88.414000000000001</v>
      </c>
      <c r="L1238" s="97" t="str">
        <f t="shared" si="19"/>
        <v>592/874</v>
      </c>
    </row>
    <row r="1239" spans="1:12" ht="15.6" customHeight="1">
      <c r="A1239" s="62" t="s">
        <v>1122</v>
      </c>
      <c r="B1239" s="62" t="s">
        <v>1123</v>
      </c>
      <c r="C1239" s="62" t="s">
        <v>1235</v>
      </c>
      <c r="D1239" s="63">
        <v>45274</v>
      </c>
      <c r="E1239" s="105">
        <v>1340354751</v>
      </c>
      <c r="F1239" s="65">
        <v>88.578000000000003</v>
      </c>
      <c r="G1239" s="65">
        <v>503</v>
      </c>
      <c r="H1239" s="65">
        <v>822</v>
      </c>
      <c r="I1239" s="65" t="s">
        <v>4975</v>
      </c>
      <c r="J1239" s="64">
        <v>1322269000</v>
      </c>
      <c r="K1239" s="65">
        <v>87.382000000000005</v>
      </c>
      <c r="L1239" s="97" t="str">
        <f t="shared" si="19"/>
        <v>503/822</v>
      </c>
    </row>
    <row r="1240" spans="1:12" ht="15.6" customHeight="1">
      <c r="A1240" s="62" t="s">
        <v>1114</v>
      </c>
      <c r="B1240" s="62" t="s">
        <v>1115</v>
      </c>
      <c r="C1240" s="62" t="s">
        <v>1291</v>
      </c>
      <c r="D1240" s="63">
        <v>45274</v>
      </c>
      <c r="E1240" s="105">
        <v>517718342</v>
      </c>
      <c r="F1240" s="65">
        <v>88.093000000000004</v>
      </c>
      <c r="G1240" s="65">
        <v>-57</v>
      </c>
      <c r="H1240" s="65">
        <v>718</v>
      </c>
      <c r="I1240" s="65" t="s">
        <v>1572</v>
      </c>
      <c r="J1240" s="64">
        <v>519387000</v>
      </c>
      <c r="K1240" s="65">
        <v>88.376999999999995</v>
      </c>
      <c r="L1240" s="97" t="str">
        <f t="shared" si="19"/>
        <v>-57/718</v>
      </c>
    </row>
    <row r="1241" spans="1:12" ht="15.6" customHeight="1">
      <c r="A1241" s="62" t="s">
        <v>1168</v>
      </c>
      <c r="B1241" s="62" t="s">
        <v>1169</v>
      </c>
      <c r="C1241" s="62" t="s">
        <v>4979</v>
      </c>
      <c r="D1241" s="63">
        <v>45274</v>
      </c>
      <c r="E1241" s="105">
        <v>1484781495</v>
      </c>
      <c r="F1241" s="65">
        <v>87.7</v>
      </c>
      <c r="G1241" s="65">
        <v>180</v>
      </c>
      <c r="H1241" s="65">
        <v>791</v>
      </c>
      <c r="I1241" s="65" t="s">
        <v>1250</v>
      </c>
      <c r="J1241" s="64">
        <v>1479477900</v>
      </c>
      <c r="K1241" s="65">
        <v>87.387</v>
      </c>
      <c r="L1241" s="97" t="str">
        <f t="shared" si="19"/>
        <v>180/791</v>
      </c>
    </row>
    <row r="1242" spans="1:12" ht="15.6" customHeight="1">
      <c r="A1242" s="62" t="s">
        <v>1110</v>
      </c>
      <c r="B1242" s="62" t="s">
        <v>1111</v>
      </c>
      <c r="C1242" s="62" t="s">
        <v>1291</v>
      </c>
      <c r="D1242" s="63">
        <v>45274</v>
      </c>
      <c r="E1242" s="105">
        <v>664067022</v>
      </c>
      <c r="F1242" s="65">
        <v>89.268000000000001</v>
      </c>
      <c r="G1242" s="65">
        <v>491</v>
      </c>
      <c r="H1242" s="65">
        <v>854</v>
      </c>
      <c r="I1242" s="65" t="s">
        <v>4439</v>
      </c>
      <c r="J1242" s="64">
        <v>656296000</v>
      </c>
      <c r="K1242" s="65">
        <v>88.222999999999999</v>
      </c>
      <c r="L1242" s="97" t="str">
        <f t="shared" si="19"/>
        <v>491/854</v>
      </c>
    </row>
    <row r="1243" spans="1:12" ht="15.6" customHeight="1" thickBot="1">
      <c r="A1243" s="62" t="s">
        <v>1142</v>
      </c>
      <c r="B1243" s="62" t="s">
        <v>1143</v>
      </c>
      <c r="C1243" s="62" t="s">
        <v>1231</v>
      </c>
      <c r="D1243" s="63">
        <v>45274</v>
      </c>
      <c r="E1243" s="105">
        <v>1099480929</v>
      </c>
      <c r="F1243" s="65">
        <v>87.551000000000002</v>
      </c>
      <c r="G1243" s="65">
        <v>52</v>
      </c>
      <c r="H1243" s="65">
        <v>843</v>
      </c>
      <c r="I1243" s="65" t="s">
        <v>4440</v>
      </c>
      <c r="J1243" s="64">
        <v>1098017100</v>
      </c>
      <c r="K1243" s="65">
        <v>87.435000000000002</v>
      </c>
      <c r="L1243" s="97" t="str">
        <f t="shared" si="19"/>
        <v>52/843</v>
      </c>
    </row>
    <row r="1244" spans="1:12" ht="15.6" customHeight="1" thickBot="1">
      <c r="A1244" s="98" t="s">
        <v>1163</v>
      </c>
      <c r="B1244" s="98" t="s">
        <v>1164</v>
      </c>
      <c r="C1244" s="98" t="s">
        <v>5031</v>
      </c>
      <c r="D1244" s="100">
        <v>45275</v>
      </c>
      <c r="E1244" s="106">
        <v>659088343</v>
      </c>
      <c r="F1244" s="98">
        <v>89.471000000000004</v>
      </c>
      <c r="G1244" s="98">
        <v>964</v>
      </c>
      <c r="H1244" s="98">
        <v>1253</v>
      </c>
      <c r="I1244" s="98" t="s">
        <v>5032</v>
      </c>
      <c r="J1244" s="98">
        <v>650806434</v>
      </c>
      <c r="K1244" s="98">
        <v>88.346999999999994</v>
      </c>
      <c r="L1244" s="99" t="str">
        <f t="shared" si="19"/>
        <v>964/1253</v>
      </c>
    </row>
    <row r="1245" spans="1:12" ht="15.6" customHeight="1" thickBot="1">
      <c r="A1245" s="98" t="s">
        <v>1130</v>
      </c>
      <c r="B1245" s="98" t="s">
        <v>1131</v>
      </c>
      <c r="C1245" s="98" t="s">
        <v>1435</v>
      </c>
      <c r="D1245" s="100">
        <v>45275</v>
      </c>
      <c r="E1245" s="106">
        <v>883687619</v>
      </c>
      <c r="F1245" s="98">
        <v>87.787000000000006</v>
      </c>
      <c r="G1245" s="98">
        <v>-275</v>
      </c>
      <c r="H1245" s="98">
        <v>825</v>
      </c>
      <c r="I1245" s="98" t="s">
        <v>2855</v>
      </c>
      <c r="J1245" s="98">
        <v>888299400</v>
      </c>
      <c r="K1245" s="98">
        <v>88.245000000000005</v>
      </c>
      <c r="L1245" s="99" t="str">
        <f t="shared" si="19"/>
        <v>-275/825</v>
      </c>
    </row>
    <row r="1246" spans="1:12" ht="15.6" customHeight="1" thickBot="1">
      <c r="A1246" s="98" t="s">
        <v>5027</v>
      </c>
      <c r="B1246" s="98" t="s">
        <v>5028</v>
      </c>
      <c r="C1246" s="98" t="s">
        <v>5029</v>
      </c>
      <c r="D1246" s="100">
        <v>45275</v>
      </c>
      <c r="E1246" s="106">
        <v>13074925194</v>
      </c>
      <c r="F1246" s="98">
        <v>82.703999999999994</v>
      </c>
      <c r="G1246" s="98">
        <v>676</v>
      </c>
      <c r="H1246" s="98">
        <v>1008</v>
      </c>
      <c r="I1246" s="98" t="s">
        <v>5030</v>
      </c>
      <c r="J1246" s="98">
        <v>12075111144</v>
      </c>
      <c r="K1246" s="98">
        <v>76.38</v>
      </c>
      <c r="L1246" s="99" t="str">
        <f t="shared" si="19"/>
        <v>676/1008</v>
      </c>
    </row>
    <row r="1247" spans="1:12" ht="15.6" customHeight="1" thickBot="1">
      <c r="A1247" s="98" t="s">
        <v>1106</v>
      </c>
      <c r="B1247" s="98" t="s">
        <v>1107</v>
      </c>
      <c r="C1247" s="98" t="s">
        <v>1602</v>
      </c>
      <c r="D1247" s="100">
        <v>45275</v>
      </c>
      <c r="E1247" s="106">
        <v>704111622</v>
      </c>
      <c r="F1247" s="98">
        <v>88.805000000000007</v>
      </c>
      <c r="G1247" s="98">
        <v>235</v>
      </c>
      <c r="H1247" s="98">
        <v>854</v>
      </c>
      <c r="I1247" s="98" t="s">
        <v>1707</v>
      </c>
      <c r="J1247" s="98">
        <v>699999643</v>
      </c>
      <c r="K1247" s="98">
        <v>88.286000000000001</v>
      </c>
      <c r="L1247" s="99" t="str">
        <f t="shared" si="19"/>
        <v>235/854</v>
      </c>
    </row>
    <row r="1248" spans="1:12" ht="15.6" customHeight="1" thickBot="1">
      <c r="A1248" s="98" t="s">
        <v>1173</v>
      </c>
      <c r="B1248" s="98" t="s">
        <v>1174</v>
      </c>
      <c r="C1248" s="98" t="s">
        <v>1224</v>
      </c>
      <c r="D1248" s="100">
        <v>45275</v>
      </c>
      <c r="E1248" s="106">
        <v>723484330</v>
      </c>
      <c r="F1248" s="98">
        <v>88.561999999999998</v>
      </c>
      <c r="G1248" s="98">
        <v>45</v>
      </c>
      <c r="H1248" s="98">
        <v>827</v>
      </c>
      <c r="I1248" s="98" t="s">
        <v>3106</v>
      </c>
      <c r="J1248" s="98">
        <v>722483200</v>
      </c>
      <c r="K1248" s="98">
        <v>88.438999999999993</v>
      </c>
      <c r="L1248" s="99" t="str">
        <f t="shared" si="19"/>
        <v>45/827</v>
      </c>
    </row>
    <row r="1249" spans="1:12" ht="15.6" customHeight="1" thickBot="1">
      <c r="A1249" s="98" t="s">
        <v>1036</v>
      </c>
      <c r="B1249" s="98" t="s">
        <v>1037</v>
      </c>
      <c r="C1249" s="98" t="s">
        <v>1224</v>
      </c>
      <c r="D1249" s="100">
        <v>45278</v>
      </c>
      <c r="E1249" s="106">
        <v>637279714</v>
      </c>
      <c r="F1249" s="98">
        <v>87.834999999999994</v>
      </c>
      <c r="G1249" s="98">
        <v>-264</v>
      </c>
      <c r="H1249" s="98">
        <v>873</v>
      </c>
      <c r="I1249" s="98" t="s">
        <v>2678</v>
      </c>
      <c r="J1249" s="98">
        <v>641587000</v>
      </c>
      <c r="K1249" s="98">
        <v>88.429000000000002</v>
      </c>
      <c r="L1249" s="99" t="str">
        <f t="shared" si="19"/>
        <v>-264/873</v>
      </c>
    </row>
    <row r="1250" spans="1:12" ht="15.6" customHeight="1" thickBot="1">
      <c r="A1250" s="98" t="s">
        <v>1098</v>
      </c>
      <c r="B1250" s="98" t="s">
        <v>1099</v>
      </c>
      <c r="C1250" s="98" t="s">
        <v>1247</v>
      </c>
      <c r="D1250" s="100">
        <v>45278</v>
      </c>
      <c r="E1250" s="106">
        <v>4633452071</v>
      </c>
      <c r="F1250" s="98">
        <v>87.796999999999997</v>
      </c>
      <c r="G1250" s="98">
        <v>25</v>
      </c>
      <c r="H1250" s="98">
        <v>681</v>
      </c>
      <c r="I1250" s="98" t="s">
        <v>4340</v>
      </c>
      <c r="J1250" s="98">
        <v>4610517100</v>
      </c>
      <c r="K1250" s="98">
        <v>87.363</v>
      </c>
      <c r="L1250" s="99" t="str">
        <f t="shared" si="19"/>
        <v>25/681</v>
      </c>
    </row>
    <row r="1251" spans="1:12" ht="15.6" customHeight="1" thickBot="1">
      <c r="A1251" s="98" t="s">
        <v>1095</v>
      </c>
      <c r="B1251" s="98" t="s">
        <v>1096</v>
      </c>
      <c r="C1251" s="98" t="s">
        <v>1240</v>
      </c>
      <c r="D1251" s="100">
        <v>45278</v>
      </c>
      <c r="E1251" s="106">
        <v>1746922426</v>
      </c>
      <c r="F1251" s="98">
        <v>87.45</v>
      </c>
      <c r="G1251" s="98">
        <v>16</v>
      </c>
      <c r="H1251" s="98">
        <v>815</v>
      </c>
      <c r="I1251" s="98" t="s">
        <v>1830</v>
      </c>
      <c r="J1251" s="98">
        <v>1746271200</v>
      </c>
      <c r="K1251" s="98">
        <v>87.417000000000002</v>
      </c>
      <c r="L1251" s="99" t="str">
        <f t="shared" si="19"/>
        <v>16/815</v>
      </c>
    </row>
    <row r="1252" spans="1:12" ht="15.6" customHeight="1" thickBot="1">
      <c r="A1252" s="98" t="s">
        <v>1071</v>
      </c>
      <c r="B1252" s="98" t="s">
        <v>1072</v>
      </c>
      <c r="C1252" s="98" t="s">
        <v>1237</v>
      </c>
      <c r="D1252" s="100">
        <v>45278</v>
      </c>
      <c r="E1252" s="106">
        <v>916625732</v>
      </c>
      <c r="F1252" s="98">
        <v>88.790999999999997</v>
      </c>
      <c r="G1252" s="98">
        <v>56</v>
      </c>
      <c r="H1252" s="98">
        <v>878</v>
      </c>
      <c r="I1252" s="98" t="s">
        <v>1292</v>
      </c>
      <c r="J1252" s="98">
        <v>913016900</v>
      </c>
      <c r="K1252" s="98">
        <v>88.441999999999993</v>
      </c>
      <c r="L1252" s="99" t="str">
        <f t="shared" si="19"/>
        <v>56/878</v>
      </c>
    </row>
    <row r="1253" spans="1:12" ht="15.6" customHeight="1" thickBot="1">
      <c r="A1253" s="98" t="s">
        <v>1044</v>
      </c>
      <c r="B1253" s="98" t="s">
        <v>1045</v>
      </c>
      <c r="C1253" s="98" t="s">
        <v>1224</v>
      </c>
      <c r="D1253" s="100">
        <v>45278</v>
      </c>
      <c r="E1253" s="106">
        <v>1119026728</v>
      </c>
      <c r="F1253" s="98">
        <v>87.858000000000004</v>
      </c>
      <c r="G1253" s="98">
        <v>246</v>
      </c>
      <c r="H1253" s="98">
        <v>845</v>
      </c>
      <c r="I1253" s="98" t="s">
        <v>1816</v>
      </c>
      <c r="J1253" s="98">
        <v>1112531000</v>
      </c>
      <c r="K1253" s="98">
        <v>87.347999999999999</v>
      </c>
      <c r="L1253" s="99" t="str">
        <f t="shared" si="19"/>
        <v>246/845</v>
      </c>
    </row>
    <row r="1254" spans="1:12" ht="15.6" customHeight="1" thickBot="1">
      <c r="A1254" s="98" t="s">
        <v>1075</v>
      </c>
      <c r="B1254" s="98" t="s">
        <v>1076</v>
      </c>
      <c r="C1254" s="98" t="s">
        <v>1237</v>
      </c>
      <c r="D1254" s="100">
        <v>45278</v>
      </c>
      <c r="E1254" s="106">
        <v>606817487</v>
      </c>
      <c r="F1254" s="98">
        <v>88.534999999999997</v>
      </c>
      <c r="G1254" s="98">
        <v>52</v>
      </c>
      <c r="H1254" s="98">
        <v>873</v>
      </c>
      <c r="I1254" s="98" t="s">
        <v>1243</v>
      </c>
      <c r="J1254" s="98">
        <v>605962260</v>
      </c>
      <c r="K1254" s="98">
        <v>88.41</v>
      </c>
      <c r="L1254" s="99" t="str">
        <f t="shared" si="19"/>
        <v>52/873</v>
      </c>
    </row>
    <row r="1255" spans="1:12" ht="15.6" customHeight="1" thickBot="1">
      <c r="A1255" s="98" t="s">
        <v>1158</v>
      </c>
      <c r="B1255" s="98" t="s">
        <v>1159</v>
      </c>
      <c r="C1255" s="98" t="s">
        <v>5016</v>
      </c>
      <c r="D1255" s="100">
        <v>45278</v>
      </c>
      <c r="E1255" s="106">
        <v>1251293220</v>
      </c>
      <c r="F1255" s="98">
        <v>86.668000000000006</v>
      </c>
      <c r="G1255" s="98">
        <v>-342</v>
      </c>
      <c r="H1255" s="98">
        <v>849</v>
      </c>
      <c r="I1255" s="98" t="s">
        <v>3287</v>
      </c>
      <c r="J1255" s="98">
        <v>1259758500</v>
      </c>
      <c r="K1255" s="98">
        <v>87.254000000000005</v>
      </c>
      <c r="L1255" s="99" t="str">
        <f t="shared" si="19"/>
        <v>-342/849</v>
      </c>
    </row>
    <row r="1256" spans="1:12" ht="15.6" customHeight="1" thickBot="1">
      <c r="A1256" s="98" t="s">
        <v>1062</v>
      </c>
      <c r="B1256" s="98" t="s">
        <v>1063</v>
      </c>
      <c r="C1256" s="98" t="s">
        <v>1626</v>
      </c>
      <c r="D1256" s="100">
        <v>45278</v>
      </c>
      <c r="E1256" s="106">
        <v>1862083723</v>
      </c>
      <c r="F1256" s="98">
        <v>87.584999999999994</v>
      </c>
      <c r="G1256" s="98">
        <v>54</v>
      </c>
      <c r="H1256" s="98">
        <v>776</v>
      </c>
      <c r="I1256" s="98" t="s">
        <v>2872</v>
      </c>
      <c r="J1256" s="98">
        <v>1859480000</v>
      </c>
      <c r="K1256" s="98">
        <v>87.462000000000003</v>
      </c>
      <c r="L1256" s="99" t="str">
        <f t="shared" si="19"/>
        <v>54/776</v>
      </c>
    </row>
    <row r="1257" spans="1:12" ht="15.6" customHeight="1" thickBot="1">
      <c r="A1257" s="98" t="s">
        <v>1079</v>
      </c>
      <c r="B1257" s="98" t="s">
        <v>1080</v>
      </c>
      <c r="C1257" s="98" t="s">
        <v>1298</v>
      </c>
      <c r="D1257" s="100">
        <v>45278</v>
      </c>
      <c r="E1257" s="106">
        <v>1715089351</v>
      </c>
      <c r="F1257" s="98">
        <v>88.094999999999999</v>
      </c>
      <c r="G1257" s="98">
        <v>301</v>
      </c>
      <c r="H1257" s="98">
        <v>798</v>
      </c>
      <c r="I1257" s="98" t="s">
        <v>1802</v>
      </c>
      <c r="J1257" s="98">
        <v>1698376600</v>
      </c>
      <c r="K1257" s="98">
        <v>87.236000000000004</v>
      </c>
      <c r="L1257" s="99" t="str">
        <f t="shared" si="19"/>
        <v>301/798</v>
      </c>
    </row>
    <row r="1258" spans="1:12" ht="15.6" customHeight="1" thickBot="1">
      <c r="A1258" s="98" t="s">
        <v>1091</v>
      </c>
      <c r="B1258" s="98" t="s">
        <v>1092</v>
      </c>
      <c r="C1258" s="98" t="s">
        <v>1240</v>
      </c>
      <c r="D1258" s="100">
        <v>45278</v>
      </c>
      <c r="E1258" s="106">
        <v>2827017308</v>
      </c>
      <c r="F1258" s="98">
        <v>86.799000000000007</v>
      </c>
      <c r="G1258" s="98">
        <v>-226</v>
      </c>
      <c r="H1258" s="98">
        <v>769</v>
      </c>
      <c r="I1258" s="98" t="s">
        <v>5019</v>
      </c>
      <c r="J1258" s="98">
        <v>2844926836</v>
      </c>
      <c r="K1258" s="98">
        <v>87.349000000000004</v>
      </c>
      <c r="L1258" s="99" t="str">
        <f t="shared" si="19"/>
        <v>-226/769</v>
      </c>
    </row>
    <row r="1259" spans="1:12" ht="15.6" customHeight="1" thickBot="1">
      <c r="A1259" s="98" t="s">
        <v>1012</v>
      </c>
      <c r="B1259" s="98" t="s">
        <v>1013</v>
      </c>
      <c r="C1259" s="98" t="s">
        <v>1298</v>
      </c>
      <c r="D1259" s="100">
        <v>45278</v>
      </c>
      <c r="E1259" s="106">
        <v>1703607942</v>
      </c>
      <c r="F1259" s="98">
        <v>86.358000000000004</v>
      </c>
      <c r="G1259" s="98">
        <v>-359</v>
      </c>
      <c r="H1259" s="98">
        <v>818</v>
      </c>
      <c r="I1259" s="98" t="s">
        <v>5026</v>
      </c>
      <c r="J1259" s="98">
        <v>1721344000</v>
      </c>
      <c r="K1259" s="98">
        <v>87.257000000000005</v>
      </c>
      <c r="L1259" s="99" t="str">
        <f t="shared" si="19"/>
        <v>-359/818</v>
      </c>
    </row>
    <row r="1260" spans="1:12" ht="15.6" customHeight="1" thickBot="1">
      <c r="A1260" s="98" t="s">
        <v>1052</v>
      </c>
      <c r="B1260" s="98" t="s">
        <v>1053</v>
      </c>
      <c r="C1260" s="98" t="s">
        <v>5022</v>
      </c>
      <c r="D1260" s="100">
        <v>45278</v>
      </c>
      <c r="E1260" s="106">
        <v>495255751</v>
      </c>
      <c r="F1260" s="98">
        <v>87.956999999999994</v>
      </c>
      <c r="G1260" s="98">
        <v>-278</v>
      </c>
      <c r="H1260" s="98">
        <v>1248</v>
      </c>
      <c r="I1260" s="98" t="s">
        <v>5023</v>
      </c>
      <c r="J1260" s="98">
        <v>497445100</v>
      </c>
      <c r="K1260" s="98">
        <v>88.344999999999999</v>
      </c>
      <c r="L1260" s="99" t="str">
        <f t="shared" si="19"/>
        <v>-278/1248</v>
      </c>
    </row>
    <row r="1261" spans="1:12" ht="15.6" customHeight="1" thickBot="1">
      <c r="A1261" s="98" t="s">
        <v>1028</v>
      </c>
      <c r="B1261" s="98" t="s">
        <v>1029</v>
      </c>
      <c r="C1261" s="98" t="s">
        <v>1476</v>
      </c>
      <c r="D1261" s="100">
        <v>45278</v>
      </c>
      <c r="E1261" s="106">
        <v>808467286</v>
      </c>
      <c r="F1261" s="98">
        <v>88.022000000000006</v>
      </c>
      <c r="G1261" s="98">
        <v>-142</v>
      </c>
      <c r="H1261" s="98">
        <v>843</v>
      </c>
      <c r="I1261" s="98" t="s">
        <v>3014</v>
      </c>
      <c r="J1261" s="98">
        <v>811532630</v>
      </c>
      <c r="K1261" s="98">
        <v>88.355000000000004</v>
      </c>
      <c r="L1261" s="99" t="str">
        <f t="shared" si="19"/>
        <v>-142/843</v>
      </c>
    </row>
    <row r="1262" spans="1:12" ht="15.6" customHeight="1" thickBot="1">
      <c r="A1262" s="98" t="s">
        <v>1048</v>
      </c>
      <c r="B1262" s="98" t="s">
        <v>1049</v>
      </c>
      <c r="C1262" s="98" t="s">
        <v>1224</v>
      </c>
      <c r="D1262" s="100">
        <v>45278</v>
      </c>
      <c r="E1262" s="106">
        <v>1012233480</v>
      </c>
      <c r="F1262" s="98">
        <v>87.655000000000001</v>
      </c>
      <c r="G1262" s="98">
        <v>58</v>
      </c>
      <c r="H1262" s="98">
        <v>848</v>
      </c>
      <c r="I1262" s="98" t="s">
        <v>2346</v>
      </c>
      <c r="J1262" s="98">
        <v>1010854000</v>
      </c>
      <c r="K1262" s="98">
        <v>87.536000000000001</v>
      </c>
      <c r="L1262" s="99" t="str">
        <f t="shared" si="19"/>
        <v>58/848</v>
      </c>
    </row>
    <row r="1263" spans="1:12" ht="15.6" customHeight="1" thickBot="1">
      <c r="A1263" s="98" t="s">
        <v>1040</v>
      </c>
      <c r="B1263" s="98" t="s">
        <v>1041</v>
      </c>
      <c r="C1263" s="98" t="s">
        <v>1224</v>
      </c>
      <c r="D1263" s="100">
        <v>45278</v>
      </c>
      <c r="E1263" s="106">
        <v>936081935</v>
      </c>
      <c r="F1263" s="98">
        <v>87.85</v>
      </c>
      <c r="G1263" s="98">
        <v>-171</v>
      </c>
      <c r="H1263" s="98">
        <v>882</v>
      </c>
      <c r="I1263" s="98" t="s">
        <v>5018</v>
      </c>
      <c r="J1263" s="98">
        <v>941773600</v>
      </c>
      <c r="K1263" s="98">
        <v>88.385000000000005</v>
      </c>
      <c r="L1263" s="99" t="str">
        <f t="shared" si="19"/>
        <v>-171/882</v>
      </c>
    </row>
    <row r="1264" spans="1:12" ht="15.6" customHeight="1" thickBot="1">
      <c r="A1264" s="98" t="s">
        <v>1066</v>
      </c>
      <c r="B1264" s="98" t="s">
        <v>1067</v>
      </c>
      <c r="C1264" s="98" t="s">
        <v>5021</v>
      </c>
      <c r="D1264" s="100">
        <v>45278</v>
      </c>
      <c r="E1264" s="106">
        <v>519672462</v>
      </c>
      <c r="F1264" s="98">
        <v>88.052999999999997</v>
      </c>
      <c r="G1264" s="98">
        <v>-35</v>
      </c>
      <c r="H1264" s="98">
        <v>1228</v>
      </c>
      <c r="I1264" s="98" t="s">
        <v>3469</v>
      </c>
      <c r="J1264" s="98">
        <v>519901775</v>
      </c>
      <c r="K1264" s="98">
        <v>88.090999999999994</v>
      </c>
      <c r="L1264" s="99" t="str">
        <f t="shared" si="19"/>
        <v>-35/1228</v>
      </c>
    </row>
    <row r="1265" spans="1:12" ht="15.6" customHeight="1" thickBot="1">
      <c r="A1265" s="98" t="s">
        <v>1007</v>
      </c>
      <c r="B1265" s="98" t="s">
        <v>1008</v>
      </c>
      <c r="C1265" s="98" t="s">
        <v>1298</v>
      </c>
      <c r="D1265" s="100">
        <v>45278</v>
      </c>
      <c r="E1265" s="106"/>
      <c r="F1265" s="98"/>
      <c r="G1265" s="98" t="s">
        <v>5024</v>
      </c>
      <c r="H1265" s="98">
        <v>839</v>
      </c>
      <c r="I1265" s="98" t="s">
        <v>5025</v>
      </c>
      <c r="J1265" s="98">
        <v>1362035100</v>
      </c>
      <c r="K1265" s="98">
        <v>87.564999999999998</v>
      </c>
      <c r="L1265" s="99" t="str">
        <f t="shared" si="19"/>
        <v>전자입찰취소신청/839</v>
      </c>
    </row>
    <row r="1266" spans="1:12" ht="15.6" customHeight="1" thickBot="1">
      <c r="A1266" s="98" t="s">
        <v>1032</v>
      </c>
      <c r="B1266" s="98" t="s">
        <v>1033</v>
      </c>
      <c r="C1266" s="98" t="s">
        <v>1224</v>
      </c>
      <c r="D1266" s="100">
        <v>45278</v>
      </c>
      <c r="E1266" s="106">
        <v>1303815225</v>
      </c>
      <c r="F1266" s="98">
        <v>88.343999999999994</v>
      </c>
      <c r="G1266" s="98">
        <v>372</v>
      </c>
      <c r="H1266" s="98">
        <v>841</v>
      </c>
      <c r="I1266" s="98" t="s">
        <v>1295</v>
      </c>
      <c r="J1266" s="98">
        <v>1290490000</v>
      </c>
      <c r="K1266" s="98">
        <v>87.441000000000003</v>
      </c>
      <c r="L1266" s="99" t="str">
        <f t="shared" si="19"/>
        <v>372/841</v>
      </c>
    </row>
    <row r="1267" spans="1:12" ht="15.6" customHeight="1" thickBot="1">
      <c r="A1267" s="98" t="s">
        <v>1150</v>
      </c>
      <c r="B1267" s="98" t="s">
        <v>1151</v>
      </c>
      <c r="C1267" s="98" t="s">
        <v>1224</v>
      </c>
      <c r="D1267" s="100">
        <v>45278</v>
      </c>
      <c r="E1267" s="106">
        <v>561928379</v>
      </c>
      <c r="F1267" s="98">
        <v>87.572000000000003</v>
      </c>
      <c r="G1267" s="98">
        <v>-401</v>
      </c>
      <c r="H1267" s="98">
        <v>1257</v>
      </c>
      <c r="I1267" s="98" t="s">
        <v>5017</v>
      </c>
      <c r="J1267" s="98">
        <v>566468430</v>
      </c>
      <c r="K1267" s="98">
        <v>88.278999999999996</v>
      </c>
      <c r="L1267" s="99" t="str">
        <f t="shared" si="19"/>
        <v>-401/1257</v>
      </c>
    </row>
    <row r="1268" spans="1:12" ht="15.6" customHeight="1" thickBot="1">
      <c r="A1268" s="98" t="s">
        <v>1083</v>
      </c>
      <c r="B1268" s="98" t="s">
        <v>1084</v>
      </c>
      <c r="C1268" s="98" t="s">
        <v>1298</v>
      </c>
      <c r="D1268" s="100">
        <v>45278</v>
      </c>
      <c r="E1268" s="106">
        <v>1081012287</v>
      </c>
      <c r="F1268" s="98">
        <v>87.363</v>
      </c>
      <c r="G1268" s="98">
        <v>5</v>
      </c>
      <c r="H1268" s="98">
        <v>864</v>
      </c>
      <c r="I1268" s="98" t="s">
        <v>5020</v>
      </c>
      <c r="J1268" s="98">
        <v>1080890130</v>
      </c>
      <c r="K1268" s="98">
        <v>87.352999999999994</v>
      </c>
      <c r="L1268" s="99" t="str">
        <f t="shared" si="19"/>
        <v>5/864</v>
      </c>
    </row>
    <row r="1269" spans="1:12" ht="15.6" customHeight="1" thickBot="1">
      <c r="A1269" s="101" t="s">
        <v>1057</v>
      </c>
      <c r="B1269" s="101" t="s">
        <v>1058</v>
      </c>
      <c r="C1269" s="101" t="s">
        <v>5130</v>
      </c>
      <c r="D1269" s="100">
        <v>45279</v>
      </c>
      <c r="E1269" s="108">
        <v>1208344811</v>
      </c>
      <c r="F1269" s="103">
        <v>87.924999999999997</v>
      </c>
      <c r="G1269" s="103">
        <v>467</v>
      </c>
      <c r="H1269" s="103">
        <v>912</v>
      </c>
      <c r="I1269" s="103" t="s">
        <v>5131</v>
      </c>
      <c r="J1269" s="102">
        <v>1198578713</v>
      </c>
      <c r="K1269" s="103">
        <v>87.215000000000003</v>
      </c>
      <c r="L1269" s="97" t="str">
        <f t="shared" si="19"/>
        <v>467/912</v>
      </c>
    </row>
    <row r="1270" spans="1:12" ht="15.6" customHeight="1" thickBot="1">
      <c r="A1270" s="101" t="s">
        <v>1016</v>
      </c>
      <c r="B1270" s="101" t="s">
        <v>1018</v>
      </c>
      <c r="C1270" s="101" t="s">
        <v>5132</v>
      </c>
      <c r="D1270" s="100">
        <v>45279</v>
      </c>
      <c r="E1270" s="108">
        <v>558353575</v>
      </c>
      <c r="F1270" s="103">
        <v>88.703999999999994</v>
      </c>
      <c r="G1270" s="103">
        <v>236</v>
      </c>
      <c r="H1270" s="103">
        <v>1008</v>
      </c>
      <c r="I1270" s="103" t="s">
        <v>5133</v>
      </c>
      <c r="J1270" s="102">
        <v>556021492</v>
      </c>
      <c r="K1270" s="103">
        <v>88.332999999999998</v>
      </c>
      <c r="L1270" s="97" t="str">
        <f t="shared" si="19"/>
        <v>236/1008</v>
      </c>
    </row>
    <row r="1271" spans="1:12" ht="15.6" customHeight="1" thickBot="1">
      <c r="A1271" s="101" t="s">
        <v>1204</v>
      </c>
      <c r="B1271" s="101" t="s">
        <v>1205</v>
      </c>
      <c r="C1271" s="101" t="s">
        <v>1298</v>
      </c>
      <c r="D1271" s="100">
        <v>45279</v>
      </c>
      <c r="E1271" s="108">
        <v>606136629</v>
      </c>
      <c r="F1271" s="103">
        <v>89.795000000000002</v>
      </c>
      <c r="G1271" s="103">
        <v>669</v>
      </c>
      <c r="H1271" s="103">
        <v>869</v>
      </c>
      <c r="I1271" s="103" t="s">
        <v>5134</v>
      </c>
      <c r="J1271" s="102">
        <v>595702280</v>
      </c>
      <c r="K1271" s="103">
        <v>88.248999999999995</v>
      </c>
      <c r="L1271" s="97" t="str">
        <f t="shared" si="19"/>
        <v>669/869</v>
      </c>
    </row>
    <row r="1272" spans="1:12" ht="15.6" customHeight="1" thickBot="1">
      <c r="A1272" s="101" t="s">
        <v>4984</v>
      </c>
      <c r="B1272" s="101" t="s">
        <v>4985</v>
      </c>
      <c r="C1272" s="101" t="s">
        <v>1298</v>
      </c>
      <c r="D1272" s="100">
        <v>45280</v>
      </c>
      <c r="E1272" s="108">
        <v>621651109</v>
      </c>
      <c r="F1272" s="103">
        <v>89.308999999999997</v>
      </c>
      <c r="G1272" s="103">
        <v>487</v>
      </c>
      <c r="H1272" s="103">
        <v>869</v>
      </c>
      <c r="I1272" s="103" t="s">
        <v>4379</v>
      </c>
      <c r="J1272" s="102">
        <v>614753670</v>
      </c>
      <c r="K1272" s="103">
        <v>88.317999999999998</v>
      </c>
      <c r="L1272" s="97" t="str">
        <f t="shared" si="19"/>
        <v>487/869</v>
      </c>
    </row>
    <row r="1273" spans="1:12" ht="15.6" customHeight="1" thickBot="1">
      <c r="A1273" s="101" t="s">
        <v>4980</v>
      </c>
      <c r="B1273" s="101" t="s">
        <v>4981</v>
      </c>
      <c r="C1273" s="101" t="s">
        <v>1626</v>
      </c>
      <c r="D1273" s="100">
        <v>45280</v>
      </c>
      <c r="E1273" s="108">
        <v>935855001</v>
      </c>
      <c r="F1273" s="103">
        <v>88.150999999999996</v>
      </c>
      <c r="G1273" s="103">
        <v>-82</v>
      </c>
      <c r="H1273" s="103">
        <v>845</v>
      </c>
      <c r="I1273" s="103" t="s">
        <v>5129</v>
      </c>
      <c r="J1273" s="102">
        <v>937776000</v>
      </c>
      <c r="K1273" s="103">
        <v>88.331999999999994</v>
      </c>
      <c r="L1273" s="97" t="str">
        <f t="shared" si="19"/>
        <v>-82/845</v>
      </c>
    </row>
    <row r="1274" spans="1:12" ht="15.6" customHeight="1" thickBot="1">
      <c r="A1274" s="101" t="s">
        <v>4998</v>
      </c>
      <c r="B1274" s="101" t="s">
        <v>4999</v>
      </c>
      <c r="C1274" s="101" t="s">
        <v>5128</v>
      </c>
      <c r="D1274" s="100">
        <v>45281</v>
      </c>
      <c r="E1274" s="108">
        <v>849253544</v>
      </c>
      <c r="F1274" s="103">
        <v>89.224000000000004</v>
      </c>
      <c r="G1274" s="103">
        <v>632</v>
      </c>
      <c r="H1274" s="103">
        <v>996</v>
      </c>
      <c r="I1274" s="103" t="s">
        <v>2261</v>
      </c>
      <c r="J1274" s="102">
        <v>840607900</v>
      </c>
      <c r="K1274" s="103">
        <v>88.314999999999998</v>
      </c>
      <c r="L1274" s="97" t="str">
        <f t="shared" si="19"/>
        <v>632/996</v>
      </c>
    </row>
    <row r="1275" spans="1:12" ht="15.6" customHeight="1" thickBot="1">
      <c r="A1275" s="101" t="s">
        <v>4993</v>
      </c>
      <c r="B1275" s="101" t="s">
        <v>4994</v>
      </c>
      <c r="C1275" s="101" t="s">
        <v>5128</v>
      </c>
      <c r="D1275" s="100">
        <v>45281</v>
      </c>
      <c r="E1275" s="108">
        <v>620211879</v>
      </c>
      <c r="F1275" s="103">
        <v>89.105000000000004</v>
      </c>
      <c r="G1275" s="103">
        <v>561</v>
      </c>
      <c r="H1275" s="103">
        <v>1000</v>
      </c>
      <c r="I1275" s="103" t="s">
        <v>1787</v>
      </c>
      <c r="J1275" s="102">
        <v>614529540</v>
      </c>
      <c r="K1275" s="103">
        <v>88.287999999999997</v>
      </c>
      <c r="L1275" s="97" t="str">
        <f t="shared" si="19"/>
        <v>561/1000</v>
      </c>
    </row>
    <row r="1276" spans="1:12" ht="15.6" customHeight="1" thickBot="1">
      <c r="A1276" s="101" t="s">
        <v>1199</v>
      </c>
      <c r="B1276" s="101" t="s">
        <v>1200</v>
      </c>
      <c r="C1276" s="101" t="s">
        <v>5126</v>
      </c>
      <c r="D1276" s="100">
        <v>45282</v>
      </c>
      <c r="E1276" s="108">
        <v>706439296</v>
      </c>
      <c r="F1276" s="103">
        <v>88.194999999999993</v>
      </c>
      <c r="G1276" s="103">
        <v>61</v>
      </c>
      <c r="H1276" s="103">
        <v>1208</v>
      </c>
      <c r="I1276" s="103" t="s">
        <v>5127</v>
      </c>
      <c r="J1276" s="102">
        <v>705458750</v>
      </c>
      <c r="K1276" s="103">
        <v>88.072999999999993</v>
      </c>
      <c r="L1276" s="97" t="str">
        <f t="shared" si="19"/>
        <v>61/1208</v>
      </c>
    </row>
    <row r="1277" spans="1:12" ht="15.6" customHeight="1" thickBot="1">
      <c r="A1277" s="101" t="s">
        <v>5070</v>
      </c>
      <c r="B1277" s="101" t="s">
        <v>5012</v>
      </c>
      <c r="C1277" s="101" t="s">
        <v>5118</v>
      </c>
      <c r="D1277" s="100">
        <v>45286</v>
      </c>
      <c r="E1277" s="108">
        <v>887842832</v>
      </c>
      <c r="F1277" s="103">
        <v>88.897999999999996</v>
      </c>
      <c r="G1277" s="103">
        <v>286</v>
      </c>
      <c r="H1277" s="103">
        <v>669</v>
      </c>
      <c r="I1277" s="103" t="s">
        <v>1561</v>
      </c>
      <c r="J1277" s="102">
        <v>881614300</v>
      </c>
      <c r="K1277" s="103">
        <v>88.275000000000006</v>
      </c>
      <c r="L1277" s="97" t="str">
        <f t="shared" si="19"/>
        <v>286/669</v>
      </c>
    </row>
    <row r="1278" spans="1:12" ht="15.6" customHeight="1" thickBot="1">
      <c r="A1278" s="101" t="s">
        <v>5042</v>
      </c>
      <c r="B1278" s="101" t="s">
        <v>5043</v>
      </c>
      <c r="C1278" s="101" t="s">
        <v>5119</v>
      </c>
      <c r="D1278" s="100">
        <v>45286</v>
      </c>
      <c r="E1278" s="108">
        <v>4145259481</v>
      </c>
      <c r="F1278" s="103">
        <v>86.683000000000007</v>
      </c>
      <c r="G1278" s="103">
        <v>-81</v>
      </c>
      <c r="H1278" s="103">
        <v>672</v>
      </c>
      <c r="I1278" s="103" t="s">
        <v>5120</v>
      </c>
      <c r="J1278" s="102">
        <v>4176890300</v>
      </c>
      <c r="K1278" s="103">
        <v>87.343999999999994</v>
      </c>
      <c r="L1278" s="97" t="str">
        <f t="shared" si="19"/>
        <v>-81/672</v>
      </c>
    </row>
    <row r="1279" spans="1:12" ht="15.6" customHeight="1" thickBot="1">
      <c r="A1279" s="101" t="s">
        <v>5006</v>
      </c>
      <c r="B1279" s="101" t="s">
        <v>5007</v>
      </c>
      <c r="C1279" s="101" t="s">
        <v>5121</v>
      </c>
      <c r="D1279" s="100">
        <v>45286</v>
      </c>
      <c r="E1279" s="108">
        <v>1270588286</v>
      </c>
      <c r="F1279" s="103">
        <v>88.265000000000001</v>
      </c>
      <c r="G1279" s="103">
        <v>623</v>
      </c>
      <c r="H1279" s="103">
        <v>836</v>
      </c>
      <c r="I1279" s="103" t="s">
        <v>5018</v>
      </c>
      <c r="J1279" s="102">
        <v>1255176900</v>
      </c>
      <c r="K1279" s="103">
        <v>87.194000000000003</v>
      </c>
      <c r="L1279" s="97" t="str">
        <f t="shared" si="19"/>
        <v>623/836</v>
      </c>
    </row>
    <row r="1280" spans="1:12" ht="15.6" customHeight="1" thickBot="1">
      <c r="A1280" s="101" t="s">
        <v>5065</v>
      </c>
      <c r="B1280" s="101" t="s">
        <v>5066</v>
      </c>
      <c r="C1280" s="101" t="s">
        <v>1675</v>
      </c>
      <c r="D1280" s="100">
        <v>45286</v>
      </c>
      <c r="E1280" s="108">
        <v>1121999778</v>
      </c>
      <c r="F1280" s="103">
        <v>88.108000000000004</v>
      </c>
      <c r="G1280" s="103">
        <v>550</v>
      </c>
      <c r="H1280" s="103">
        <v>838</v>
      </c>
      <c r="I1280" s="103" t="s">
        <v>2050</v>
      </c>
      <c r="J1280" s="102">
        <v>1110065300</v>
      </c>
      <c r="K1280" s="103">
        <v>87.171000000000006</v>
      </c>
      <c r="L1280" s="97" t="str">
        <f t="shared" si="19"/>
        <v>550/838</v>
      </c>
    </row>
    <row r="1281" spans="1:12" ht="15.6" customHeight="1" thickBot="1">
      <c r="A1281" s="101" t="s">
        <v>5056</v>
      </c>
      <c r="B1281" s="101" t="s">
        <v>5057</v>
      </c>
      <c r="C1281" s="101" t="s">
        <v>5122</v>
      </c>
      <c r="D1281" s="100">
        <v>45286</v>
      </c>
      <c r="E1281" s="108">
        <v>1417207903</v>
      </c>
      <c r="F1281" s="103">
        <v>87.772000000000006</v>
      </c>
      <c r="G1281" s="103">
        <v>358</v>
      </c>
      <c r="H1281" s="103">
        <v>813</v>
      </c>
      <c r="I1281" s="103" t="s">
        <v>5123</v>
      </c>
      <c r="J1281" s="102">
        <v>1406449100</v>
      </c>
      <c r="K1281" s="103">
        <v>87.105999999999995</v>
      </c>
      <c r="L1281" s="97" t="str">
        <f t="shared" si="19"/>
        <v>358/813</v>
      </c>
    </row>
    <row r="1282" spans="1:12" ht="15.6" customHeight="1" thickBot="1">
      <c r="A1282" s="101" t="s">
        <v>5047</v>
      </c>
      <c r="B1282" s="101" t="s">
        <v>5048</v>
      </c>
      <c r="C1282" s="101" t="s">
        <v>5124</v>
      </c>
      <c r="D1282" s="100">
        <v>45286</v>
      </c>
      <c r="E1282" s="108">
        <v>596287601</v>
      </c>
      <c r="F1282" s="103">
        <v>89.08</v>
      </c>
      <c r="G1282" s="103">
        <v>682</v>
      </c>
      <c r="H1282" s="103">
        <v>1198</v>
      </c>
      <c r="I1282" s="103" t="s">
        <v>5125</v>
      </c>
      <c r="J1282" s="102">
        <v>589720510</v>
      </c>
      <c r="K1282" s="103">
        <v>88.099000000000004</v>
      </c>
      <c r="L1282" s="97" t="str">
        <f t="shared" si="19"/>
        <v>682/1198</v>
      </c>
    </row>
    <row r="1283" spans="1:12" ht="15.6" customHeight="1" thickBot="1">
      <c r="A1283" s="101" t="s">
        <v>5111</v>
      </c>
      <c r="B1283" s="101" t="s">
        <v>5112</v>
      </c>
      <c r="C1283" s="101" t="s">
        <v>5113</v>
      </c>
      <c r="D1283" s="100">
        <v>45287</v>
      </c>
      <c r="E1283" s="108">
        <v>9601538980</v>
      </c>
      <c r="F1283" s="103">
        <v>81.38</v>
      </c>
      <c r="G1283" s="103">
        <v>259</v>
      </c>
      <c r="H1283" s="103">
        <v>409</v>
      </c>
      <c r="I1283" s="103" t="s">
        <v>5114</v>
      </c>
      <c r="J1283" s="102">
        <v>9485808000</v>
      </c>
      <c r="K1283" s="103">
        <v>80.399000000000001</v>
      </c>
      <c r="L1283" s="97" t="str">
        <f t="shared" si="19"/>
        <v>259/409</v>
      </c>
    </row>
    <row r="1284" spans="1:12" ht="15.6" customHeight="1" thickBot="1">
      <c r="A1284" s="101" t="s">
        <v>1102</v>
      </c>
      <c r="B1284" s="101" t="s">
        <v>1103</v>
      </c>
      <c r="C1284" s="101" t="s">
        <v>1564</v>
      </c>
      <c r="D1284" s="100">
        <v>45287</v>
      </c>
      <c r="E1284" s="108">
        <v>1072938953</v>
      </c>
      <c r="F1284" s="103">
        <v>87.525999999999996</v>
      </c>
      <c r="G1284" s="103">
        <v>85</v>
      </c>
      <c r="H1284" s="103">
        <v>912</v>
      </c>
      <c r="I1284" s="103" t="s">
        <v>2670</v>
      </c>
      <c r="J1284" s="102">
        <v>1070332000</v>
      </c>
      <c r="K1284" s="103">
        <v>87.313999999999993</v>
      </c>
      <c r="L1284" s="97" t="str">
        <f t="shared" si="19"/>
        <v>85/912</v>
      </c>
    </row>
    <row r="1285" spans="1:12" ht="15.6" customHeight="1" thickBot="1">
      <c r="A1285" s="101" t="s">
        <v>5106</v>
      </c>
      <c r="B1285" s="101" t="s">
        <v>5108</v>
      </c>
      <c r="C1285" s="101" t="s">
        <v>5115</v>
      </c>
      <c r="D1285" s="100">
        <v>45287</v>
      </c>
      <c r="E1285" s="108">
        <v>10754247400</v>
      </c>
      <c r="F1285" s="103">
        <v>82.912000000000006</v>
      </c>
      <c r="G1285" s="103">
        <v>21</v>
      </c>
      <c r="H1285" s="103">
        <v>806</v>
      </c>
      <c r="I1285" s="103" t="s">
        <v>5116</v>
      </c>
      <c r="J1285" s="102">
        <v>10710393600</v>
      </c>
      <c r="K1285" s="103">
        <v>82.573999999999998</v>
      </c>
      <c r="L1285" s="97" t="str">
        <f t="shared" si="19"/>
        <v>21/806</v>
      </c>
    </row>
    <row r="1286" spans="1:12" ht="15.6" customHeight="1" thickBot="1">
      <c r="A1286" s="101" t="s">
        <v>5098</v>
      </c>
      <c r="B1286" s="101" t="s">
        <v>5099</v>
      </c>
      <c r="C1286" s="101" t="s">
        <v>5117</v>
      </c>
      <c r="D1286" s="100">
        <v>45287</v>
      </c>
      <c r="E1286" s="108">
        <v>517500524</v>
      </c>
      <c r="F1286" s="103">
        <v>88.352999999999994</v>
      </c>
      <c r="G1286" s="103">
        <v>2</v>
      </c>
      <c r="H1286" s="103">
        <v>798</v>
      </c>
      <c r="I1286" s="103" t="s">
        <v>2712</v>
      </c>
      <c r="J1286" s="102">
        <v>517426600</v>
      </c>
      <c r="K1286" s="103">
        <v>88.34</v>
      </c>
      <c r="L1286" s="97" t="str">
        <f t="shared" si="19"/>
        <v>2/798</v>
      </c>
    </row>
    <row r="1287" spans="1:12" ht="15.6" customHeight="1" thickBot="1">
      <c r="A1287" s="101" t="s">
        <v>5373</v>
      </c>
      <c r="B1287" s="101" t="s">
        <v>5384</v>
      </c>
      <c r="C1287" s="101" t="s">
        <v>2451</v>
      </c>
      <c r="D1287" s="100">
        <v>45373</v>
      </c>
      <c r="E1287" s="102">
        <v>881693092</v>
      </c>
      <c r="F1287" s="103">
        <v>87.631</v>
      </c>
      <c r="G1287" s="103">
        <v>-584</v>
      </c>
      <c r="H1287" s="103">
        <v>897</v>
      </c>
      <c r="I1287" s="103" t="s">
        <v>2947</v>
      </c>
      <c r="J1287" s="102">
        <v>889922260</v>
      </c>
      <c r="K1287" s="103">
        <v>88.448999999999998</v>
      </c>
      <c r="L1287" s="97" t="str">
        <f t="shared" ref="L1287:L1349" si="20">_xlfn.CONCAT(G1287,"/",H1287)</f>
        <v>-584/897</v>
      </c>
    </row>
    <row r="1288" spans="1:12" ht="15.6" customHeight="1" thickBot="1">
      <c r="A1288" s="101" t="s">
        <v>5385</v>
      </c>
      <c r="B1288" s="101" t="s">
        <v>5386</v>
      </c>
      <c r="C1288" s="101" t="s">
        <v>5387</v>
      </c>
      <c r="D1288" s="100">
        <v>45372</v>
      </c>
      <c r="E1288" s="102">
        <v>13050576887</v>
      </c>
      <c r="F1288" s="103">
        <v>81.152000000000001</v>
      </c>
      <c r="G1288" s="103">
        <v>234</v>
      </c>
      <c r="H1288" s="103">
        <v>1013</v>
      </c>
      <c r="I1288" s="103" t="s">
        <v>5388</v>
      </c>
      <c r="J1288" s="102">
        <v>9484193200</v>
      </c>
      <c r="K1288" s="103">
        <v>58.975000000000001</v>
      </c>
      <c r="L1288" s="97" t="str">
        <f t="shared" si="20"/>
        <v>234/1013</v>
      </c>
    </row>
    <row r="1289" spans="1:12" ht="15.6" customHeight="1" thickBot="1">
      <c r="A1289" s="101" t="s">
        <v>5389</v>
      </c>
      <c r="B1289" s="101" t="s">
        <v>5390</v>
      </c>
      <c r="C1289" s="101" t="s">
        <v>5391</v>
      </c>
      <c r="D1289" s="100">
        <v>45372</v>
      </c>
      <c r="E1289" s="102">
        <v>9484110878</v>
      </c>
      <c r="F1289" s="103">
        <v>82.29</v>
      </c>
      <c r="G1289" s="103">
        <v>130</v>
      </c>
      <c r="H1289" s="103">
        <v>1071</v>
      </c>
      <c r="I1289" s="103" t="s">
        <v>5392</v>
      </c>
      <c r="J1289" s="102">
        <v>8622017099</v>
      </c>
      <c r="K1289" s="103">
        <v>74.81</v>
      </c>
      <c r="L1289" s="97" t="str">
        <f t="shared" si="20"/>
        <v>130/1071</v>
      </c>
    </row>
    <row r="1290" spans="1:12" ht="15.6" customHeight="1" thickBot="1">
      <c r="A1290" s="101" t="s">
        <v>5393</v>
      </c>
      <c r="B1290" s="101" t="s">
        <v>5394</v>
      </c>
      <c r="C1290" s="101" t="s">
        <v>2462</v>
      </c>
      <c r="D1290" s="100">
        <v>45371</v>
      </c>
      <c r="E1290" s="102">
        <v>674383623</v>
      </c>
      <c r="F1290" s="103">
        <v>89.325999999999993</v>
      </c>
      <c r="G1290" s="103">
        <v>718</v>
      </c>
      <c r="H1290" s="103">
        <v>1248</v>
      </c>
      <c r="I1290" s="103" t="s">
        <v>5395</v>
      </c>
      <c r="J1290" s="102">
        <v>668198076</v>
      </c>
      <c r="K1290" s="103">
        <v>88.507000000000005</v>
      </c>
      <c r="L1290" s="97" t="str">
        <f t="shared" si="20"/>
        <v>718/1248</v>
      </c>
    </row>
    <row r="1291" spans="1:12" ht="15.6" customHeight="1" thickBot="1">
      <c r="A1291" s="101" t="s">
        <v>5367</v>
      </c>
      <c r="B1291" s="101" t="s">
        <v>5396</v>
      </c>
      <c r="C1291" s="101" t="s">
        <v>1633</v>
      </c>
      <c r="D1291" s="100">
        <v>45370</v>
      </c>
      <c r="E1291" s="102">
        <v>3047639874</v>
      </c>
      <c r="F1291" s="103">
        <v>88.132999999999996</v>
      </c>
      <c r="G1291" s="103">
        <v>349</v>
      </c>
      <c r="H1291" s="103">
        <v>769</v>
      </c>
      <c r="I1291" s="103" t="s">
        <v>5397</v>
      </c>
      <c r="J1291" s="102">
        <v>3022067230</v>
      </c>
      <c r="K1291" s="103">
        <v>87.393000000000001</v>
      </c>
      <c r="L1291" s="97" t="str">
        <f t="shared" si="20"/>
        <v>349/769</v>
      </c>
    </row>
    <row r="1292" spans="1:12" ht="15.6" customHeight="1" thickBot="1">
      <c r="A1292" s="101" t="s">
        <v>5369</v>
      </c>
      <c r="B1292" s="101" t="s">
        <v>5398</v>
      </c>
      <c r="C1292" s="101" t="s">
        <v>2060</v>
      </c>
      <c r="D1292" s="100">
        <v>45370</v>
      </c>
      <c r="E1292" s="102">
        <v>550328468</v>
      </c>
      <c r="F1292" s="103">
        <v>87.71</v>
      </c>
      <c r="G1292" s="103">
        <v>-83</v>
      </c>
      <c r="H1292" s="103">
        <v>627</v>
      </c>
      <c r="I1292" s="103" t="s">
        <v>1241</v>
      </c>
      <c r="J1292" s="102">
        <v>554335900</v>
      </c>
      <c r="K1292" s="103">
        <v>88.349000000000004</v>
      </c>
      <c r="L1292" s="97" t="str">
        <f t="shared" si="20"/>
        <v>-83/627</v>
      </c>
    </row>
    <row r="1293" spans="1:12" ht="15.6" customHeight="1" thickBot="1">
      <c r="A1293" s="101" t="s">
        <v>5399</v>
      </c>
      <c r="B1293" s="101" t="s">
        <v>5400</v>
      </c>
      <c r="C1293" s="101" t="s">
        <v>5401</v>
      </c>
      <c r="D1293" s="100">
        <v>45370</v>
      </c>
      <c r="E1293" s="102">
        <v>1225834227</v>
      </c>
      <c r="F1293" s="103">
        <v>87.504999999999995</v>
      </c>
      <c r="G1293" s="103">
        <v>189</v>
      </c>
      <c r="H1293" s="103">
        <v>847</v>
      </c>
      <c r="I1293" s="103" t="s">
        <v>5402</v>
      </c>
      <c r="J1293" s="102">
        <v>1220794800</v>
      </c>
      <c r="K1293" s="103">
        <v>87.144999999999996</v>
      </c>
      <c r="L1293" s="97" t="str">
        <f t="shared" si="20"/>
        <v>189/847</v>
      </c>
    </row>
    <row r="1294" spans="1:12" ht="15.6" customHeight="1" thickBot="1">
      <c r="A1294" s="101" t="s">
        <v>5403</v>
      </c>
      <c r="B1294" s="101" t="s">
        <v>5404</v>
      </c>
      <c r="C1294" s="101" t="s">
        <v>1476</v>
      </c>
      <c r="D1294" s="100">
        <v>45369</v>
      </c>
      <c r="E1294" s="102">
        <v>9474400000</v>
      </c>
      <c r="F1294" s="103">
        <v>81.875</v>
      </c>
      <c r="G1294" s="103">
        <v>-127</v>
      </c>
      <c r="H1294" s="103">
        <v>402</v>
      </c>
      <c r="I1294" s="103" t="s">
        <v>1486</v>
      </c>
      <c r="J1294" s="102">
        <v>9548215390</v>
      </c>
      <c r="K1294" s="103">
        <v>82.513000000000005</v>
      </c>
      <c r="L1294" s="97" t="str">
        <f t="shared" si="20"/>
        <v>-127/402</v>
      </c>
    </row>
    <row r="1295" spans="1:12" ht="15.6" customHeight="1" thickBot="1">
      <c r="A1295" s="101" t="s">
        <v>5366</v>
      </c>
      <c r="B1295" s="101" t="s">
        <v>5405</v>
      </c>
      <c r="C1295" s="101" t="s">
        <v>3148</v>
      </c>
      <c r="D1295" s="100">
        <v>45364</v>
      </c>
      <c r="E1295" s="102">
        <v>966841009</v>
      </c>
      <c r="F1295" s="103">
        <v>87.561999999999998</v>
      </c>
      <c r="G1295" s="103">
        <v>-367</v>
      </c>
      <c r="H1295" s="103">
        <v>609</v>
      </c>
      <c r="I1295" s="103" t="s">
        <v>3154</v>
      </c>
      <c r="J1295" s="102">
        <v>976170155</v>
      </c>
      <c r="K1295" s="103">
        <v>88.406999999999996</v>
      </c>
      <c r="L1295" s="97" t="str">
        <f t="shared" si="20"/>
        <v>-367/609</v>
      </c>
    </row>
    <row r="1296" spans="1:12" ht="15.6" customHeight="1" thickBot="1">
      <c r="A1296" s="101" t="s">
        <v>5406</v>
      </c>
      <c r="B1296" s="101" t="s">
        <v>5407</v>
      </c>
      <c r="C1296" s="101" t="s">
        <v>5408</v>
      </c>
      <c r="D1296" s="100">
        <v>45363</v>
      </c>
      <c r="E1296" s="102">
        <v>9516188781</v>
      </c>
      <c r="F1296" s="103">
        <v>83.055999999999997</v>
      </c>
      <c r="G1296" s="103">
        <v>62</v>
      </c>
      <c r="H1296" s="103">
        <v>1078</v>
      </c>
      <c r="I1296" s="103" t="s">
        <v>5409</v>
      </c>
      <c r="J1296" s="102">
        <v>6516464600</v>
      </c>
      <c r="K1296" s="103">
        <v>56.875</v>
      </c>
      <c r="L1296" s="97" t="str">
        <f t="shared" si="20"/>
        <v>62/1078</v>
      </c>
    </row>
    <row r="1297" spans="1:12" ht="15.6" customHeight="1" thickBot="1">
      <c r="A1297" s="101" t="s">
        <v>5410</v>
      </c>
      <c r="B1297" s="101" t="s">
        <v>5411</v>
      </c>
      <c r="C1297" s="101" t="s">
        <v>1624</v>
      </c>
      <c r="D1297" s="100">
        <v>45362</v>
      </c>
      <c r="E1297" s="102">
        <v>703486491</v>
      </c>
      <c r="F1297" s="103">
        <v>89.841999999999999</v>
      </c>
      <c r="G1297" s="103">
        <v>357</v>
      </c>
      <c r="H1297" s="103">
        <v>498</v>
      </c>
      <c r="I1297" s="103" t="s">
        <v>2001</v>
      </c>
      <c r="J1297" s="102">
        <v>693208843</v>
      </c>
      <c r="K1297" s="103">
        <v>88.53</v>
      </c>
      <c r="L1297" s="97" t="str">
        <f t="shared" si="20"/>
        <v>357/498</v>
      </c>
    </row>
    <row r="1298" spans="1:12" ht="15.6" customHeight="1" thickBot="1">
      <c r="A1298" s="101" t="s">
        <v>5412</v>
      </c>
      <c r="B1298" s="101" t="s">
        <v>5413</v>
      </c>
      <c r="C1298" s="101" t="s">
        <v>1624</v>
      </c>
      <c r="D1298" s="100">
        <v>45362</v>
      </c>
      <c r="E1298" s="102">
        <v>709351496</v>
      </c>
      <c r="F1298" s="103">
        <v>88.108999999999995</v>
      </c>
      <c r="G1298" s="103">
        <v>-49</v>
      </c>
      <c r="H1298" s="103">
        <v>497</v>
      </c>
      <c r="I1298" s="103" t="s">
        <v>5414</v>
      </c>
      <c r="J1298" s="102">
        <v>712543230</v>
      </c>
      <c r="K1298" s="103">
        <v>88.504999999999995</v>
      </c>
      <c r="L1298" s="97" t="str">
        <f t="shared" si="20"/>
        <v>-49/497</v>
      </c>
    </row>
    <row r="1299" spans="1:12" ht="15.6" customHeight="1" thickBot="1">
      <c r="A1299" s="101" t="s">
        <v>5415</v>
      </c>
      <c r="B1299" s="101" t="s">
        <v>5416</v>
      </c>
      <c r="C1299" s="101" t="s">
        <v>1624</v>
      </c>
      <c r="D1299" s="100">
        <v>45362</v>
      </c>
      <c r="E1299" s="102">
        <v>578620077</v>
      </c>
      <c r="F1299" s="103">
        <v>89.629000000000005</v>
      </c>
      <c r="G1299" s="103">
        <v>322</v>
      </c>
      <c r="H1299" s="103">
        <v>522</v>
      </c>
      <c r="I1299" s="103" t="s">
        <v>5417</v>
      </c>
      <c r="J1299" s="102">
        <v>571436460</v>
      </c>
      <c r="K1299" s="103">
        <v>88.516999999999996</v>
      </c>
      <c r="L1299" s="97" t="str">
        <f t="shared" si="20"/>
        <v>322/522</v>
      </c>
    </row>
    <row r="1300" spans="1:12" ht="15.6" customHeight="1" thickBot="1">
      <c r="A1300" s="101" t="s">
        <v>5342</v>
      </c>
      <c r="B1300" s="101" t="s">
        <v>5343</v>
      </c>
      <c r="C1300" s="101" t="s">
        <v>5418</v>
      </c>
      <c r="D1300" s="100">
        <v>45351</v>
      </c>
      <c r="E1300" s="102">
        <v>3587197390</v>
      </c>
      <c r="F1300" s="103">
        <v>88.751999999999995</v>
      </c>
      <c r="G1300" s="103">
        <v>300</v>
      </c>
      <c r="H1300" s="103">
        <v>745</v>
      </c>
      <c r="I1300" s="103" t="s">
        <v>3881</v>
      </c>
      <c r="J1300" s="102">
        <v>3561497000</v>
      </c>
      <c r="K1300" s="103">
        <v>88.116</v>
      </c>
      <c r="L1300" s="97" t="str">
        <f t="shared" si="20"/>
        <v>300/745</v>
      </c>
    </row>
    <row r="1301" spans="1:12" ht="15.6" customHeight="1" thickBot="1">
      <c r="A1301" s="101" t="s">
        <v>5348</v>
      </c>
      <c r="B1301" s="101" t="s">
        <v>5349</v>
      </c>
      <c r="C1301" s="101" t="s">
        <v>1608</v>
      </c>
      <c r="D1301" s="100">
        <v>45351</v>
      </c>
      <c r="E1301" s="102">
        <v>3419306994</v>
      </c>
      <c r="F1301" s="103">
        <v>87.21</v>
      </c>
      <c r="G1301" s="103">
        <v>-33</v>
      </c>
      <c r="H1301" s="103">
        <v>749</v>
      </c>
      <c r="I1301" s="103" t="s">
        <v>1475</v>
      </c>
      <c r="J1301" s="102">
        <v>3422848000</v>
      </c>
      <c r="K1301" s="103">
        <v>87.3</v>
      </c>
      <c r="L1301" s="97" t="str">
        <f t="shared" si="20"/>
        <v>-33/749</v>
      </c>
    </row>
    <row r="1302" spans="1:12" ht="15.6" customHeight="1" thickBot="1">
      <c r="A1302" s="101" t="s">
        <v>5358</v>
      </c>
      <c r="B1302" s="101" t="s">
        <v>5359</v>
      </c>
      <c r="C1302" s="101" t="s">
        <v>1460</v>
      </c>
      <c r="D1302" s="100">
        <v>45349</v>
      </c>
      <c r="E1302" s="102">
        <v>550526217</v>
      </c>
      <c r="F1302" s="103">
        <v>90.668999999999997</v>
      </c>
      <c r="G1302" s="103">
        <v>934</v>
      </c>
      <c r="H1302" s="103">
        <v>1009</v>
      </c>
      <c r="I1302" s="103" t="s">
        <v>5419</v>
      </c>
      <c r="J1302" s="102">
        <v>536516198</v>
      </c>
      <c r="K1302" s="103">
        <v>88.361000000000004</v>
      </c>
      <c r="L1302" s="97" t="str">
        <f t="shared" si="20"/>
        <v>934/1009</v>
      </c>
    </row>
    <row r="1303" spans="1:12" ht="15.6" customHeight="1" thickBot="1">
      <c r="A1303" s="101" t="s">
        <v>5420</v>
      </c>
      <c r="B1303" s="101" t="s">
        <v>5339</v>
      </c>
      <c r="C1303" s="101" t="s">
        <v>1633</v>
      </c>
      <c r="D1303" s="100">
        <v>45341</v>
      </c>
      <c r="E1303" s="102">
        <v>947965007</v>
      </c>
      <c r="F1303" s="103">
        <v>88.165999999999997</v>
      </c>
      <c r="G1303" s="103">
        <v>-181</v>
      </c>
      <c r="H1303" s="103">
        <v>887</v>
      </c>
      <c r="I1303" s="103" t="s">
        <v>5421</v>
      </c>
      <c r="J1303" s="102">
        <v>951426209</v>
      </c>
      <c r="K1303" s="103">
        <v>88.488</v>
      </c>
      <c r="L1303" s="97" t="str">
        <f t="shared" si="20"/>
        <v>-181/887</v>
      </c>
    </row>
    <row r="1304" spans="1:12" ht="15.6" customHeight="1" thickBot="1">
      <c r="A1304" s="101" t="s">
        <v>5422</v>
      </c>
      <c r="B1304" s="101" t="s">
        <v>5423</v>
      </c>
      <c r="C1304" s="101" t="s">
        <v>1476</v>
      </c>
      <c r="D1304" s="100">
        <v>45335</v>
      </c>
      <c r="E1304" s="102">
        <v>9651504000</v>
      </c>
      <c r="F1304" s="103">
        <v>88.588999999999999</v>
      </c>
      <c r="G1304" s="103">
        <v>342</v>
      </c>
      <c r="H1304" s="103">
        <v>417</v>
      </c>
      <c r="I1304" s="103" t="s">
        <v>2748</v>
      </c>
      <c r="J1304" s="102">
        <v>9456494690</v>
      </c>
      <c r="K1304" s="103">
        <v>86.799000000000007</v>
      </c>
      <c r="L1304" s="97" t="str">
        <f t="shared" si="20"/>
        <v>342/417</v>
      </c>
    </row>
    <row r="1305" spans="1:12" ht="15.6" customHeight="1" thickBot="1">
      <c r="A1305" s="101" t="s">
        <v>5424</v>
      </c>
      <c r="B1305" s="101" t="s">
        <v>5425</v>
      </c>
      <c r="C1305" s="101" t="s">
        <v>1476</v>
      </c>
      <c r="D1305" s="100">
        <v>45335</v>
      </c>
      <c r="E1305" s="102">
        <v>8382818000</v>
      </c>
      <c r="F1305" s="103">
        <v>87.593999999999994</v>
      </c>
      <c r="G1305" s="103">
        <v>115</v>
      </c>
      <c r="H1305" s="103">
        <v>436</v>
      </c>
      <c r="I1305" s="103" t="s">
        <v>5426</v>
      </c>
      <c r="J1305" s="102">
        <v>8302927000</v>
      </c>
      <c r="K1305" s="103">
        <v>86.76</v>
      </c>
      <c r="L1305" s="97" t="str">
        <f t="shared" si="20"/>
        <v>115/436</v>
      </c>
    </row>
    <row r="1306" spans="1:12" ht="15.6" customHeight="1" thickBot="1">
      <c r="A1306" s="101" t="s">
        <v>5427</v>
      </c>
      <c r="B1306" s="101" t="s">
        <v>5326</v>
      </c>
      <c r="C1306" s="101" t="s">
        <v>1525</v>
      </c>
      <c r="D1306" s="100">
        <v>45335</v>
      </c>
      <c r="E1306" s="102">
        <v>1105005443</v>
      </c>
      <c r="F1306" s="103">
        <v>88.745000000000005</v>
      </c>
      <c r="G1306" s="103">
        <v>607</v>
      </c>
      <c r="H1306" s="103">
        <v>826</v>
      </c>
      <c r="I1306" s="103" t="s">
        <v>2666</v>
      </c>
      <c r="J1306" s="102">
        <v>1087825000</v>
      </c>
      <c r="K1306" s="103">
        <v>87.364999999999995</v>
      </c>
      <c r="L1306" s="97" t="str">
        <f t="shared" si="20"/>
        <v>607/826</v>
      </c>
    </row>
    <row r="1307" spans="1:12" ht="15.6" customHeight="1" thickBot="1">
      <c r="A1307" s="101" t="s">
        <v>5329</v>
      </c>
      <c r="B1307" s="101" t="s">
        <v>1446</v>
      </c>
      <c r="C1307" s="101" t="s">
        <v>1447</v>
      </c>
      <c r="D1307" s="100">
        <v>45329</v>
      </c>
      <c r="E1307" s="102">
        <v>531611550</v>
      </c>
      <c r="F1307" s="103">
        <v>88.67</v>
      </c>
      <c r="G1307" s="103">
        <v>155</v>
      </c>
      <c r="H1307" s="103">
        <v>916</v>
      </c>
      <c r="I1307" s="103" t="s">
        <v>1520</v>
      </c>
      <c r="J1307" s="102">
        <v>529942200</v>
      </c>
      <c r="K1307" s="103">
        <v>88.391999999999996</v>
      </c>
      <c r="L1307" s="97" t="str">
        <f t="shared" si="20"/>
        <v>155/916</v>
      </c>
    </row>
    <row r="1308" spans="1:12" ht="15.6" customHeight="1" thickBot="1">
      <c r="A1308" s="101" t="s">
        <v>5303</v>
      </c>
      <c r="B1308" s="101" t="s">
        <v>5304</v>
      </c>
      <c r="C1308" s="101" t="s">
        <v>5428</v>
      </c>
      <c r="D1308" s="100">
        <v>45328</v>
      </c>
      <c r="E1308" s="102">
        <v>890793859</v>
      </c>
      <c r="F1308" s="103">
        <v>89.177999999999997</v>
      </c>
      <c r="G1308" s="103">
        <v>466</v>
      </c>
      <c r="H1308" s="103">
        <v>806</v>
      </c>
      <c r="I1308" s="103" t="s">
        <v>5429</v>
      </c>
      <c r="J1308" s="102">
        <v>882809500</v>
      </c>
      <c r="K1308" s="103">
        <v>88.379000000000005</v>
      </c>
      <c r="L1308" s="97" t="str">
        <f t="shared" si="20"/>
        <v>466/806</v>
      </c>
    </row>
    <row r="1309" spans="1:12" ht="15.6" customHeight="1" thickBot="1">
      <c r="A1309" s="101" t="s">
        <v>5430</v>
      </c>
      <c r="B1309" s="101" t="s">
        <v>5431</v>
      </c>
      <c r="C1309" s="101" t="s">
        <v>5432</v>
      </c>
      <c r="D1309" s="100">
        <v>45328</v>
      </c>
      <c r="E1309" s="102">
        <v>13951878266</v>
      </c>
      <c r="F1309" s="103">
        <v>82.55</v>
      </c>
      <c r="G1309" s="103">
        <v>60</v>
      </c>
      <c r="H1309" s="103">
        <v>696</v>
      </c>
      <c r="I1309" s="103" t="s">
        <v>5433</v>
      </c>
      <c r="J1309" s="102">
        <v>13592302151</v>
      </c>
      <c r="K1309" s="103">
        <v>80.421999999999997</v>
      </c>
      <c r="L1309" s="97" t="str">
        <f t="shared" si="20"/>
        <v>60/696</v>
      </c>
    </row>
    <row r="1310" spans="1:12" ht="15.6" customHeight="1" thickBot="1">
      <c r="A1310" s="101" t="s">
        <v>5308</v>
      </c>
      <c r="B1310" s="101" t="s">
        <v>5309</v>
      </c>
      <c r="C1310" s="101" t="s">
        <v>5428</v>
      </c>
      <c r="D1310" s="100">
        <v>45328</v>
      </c>
      <c r="E1310" s="102">
        <v>550406366</v>
      </c>
      <c r="F1310" s="103">
        <v>89.251999999999995</v>
      </c>
      <c r="G1310" s="103">
        <v>694</v>
      </c>
      <c r="H1310" s="103">
        <v>900</v>
      </c>
      <c r="I1310" s="103" t="s">
        <v>5434</v>
      </c>
      <c r="J1310" s="102">
        <v>543843000</v>
      </c>
      <c r="K1310" s="103">
        <v>88.186999999999998</v>
      </c>
      <c r="L1310" s="97" t="str">
        <f t="shared" si="20"/>
        <v>694/900</v>
      </c>
    </row>
    <row r="1311" spans="1:12" ht="15.6" customHeight="1" thickBot="1">
      <c r="A1311" s="101" t="s">
        <v>5299</v>
      </c>
      <c r="B1311" s="101" t="s">
        <v>5300</v>
      </c>
      <c r="C1311" s="101" t="s">
        <v>1467</v>
      </c>
      <c r="D1311" s="100">
        <v>45327</v>
      </c>
      <c r="E1311" s="102">
        <v>889925840</v>
      </c>
      <c r="F1311" s="103">
        <v>87.037000000000006</v>
      </c>
      <c r="G1311" s="103">
        <v>-705</v>
      </c>
      <c r="H1311" s="103">
        <v>892</v>
      </c>
      <c r="I1311" s="103" t="s">
        <v>2825</v>
      </c>
      <c r="J1311" s="102">
        <v>902505245</v>
      </c>
      <c r="K1311" s="103">
        <v>88.268000000000001</v>
      </c>
      <c r="L1311" s="97" t="str">
        <f t="shared" si="20"/>
        <v>-705/892</v>
      </c>
    </row>
    <row r="1312" spans="1:12" ht="15.6" customHeight="1" thickBot="1">
      <c r="A1312" s="101" t="s">
        <v>5317</v>
      </c>
      <c r="B1312" s="101" t="s">
        <v>5318</v>
      </c>
      <c r="C1312" s="101" t="s">
        <v>5435</v>
      </c>
      <c r="D1312" s="100">
        <v>45323</v>
      </c>
      <c r="E1312" s="102">
        <v>621598833</v>
      </c>
      <c r="F1312" s="103">
        <v>88.570999999999998</v>
      </c>
      <c r="G1312" s="103">
        <v>367</v>
      </c>
      <c r="H1312" s="103">
        <v>850</v>
      </c>
      <c r="I1312" s="103" t="s">
        <v>1456</v>
      </c>
      <c r="L1312" s="97" t="str">
        <f t="shared" si="20"/>
        <v>367/850</v>
      </c>
    </row>
    <row r="1313" spans="1:12" ht="15.6" customHeight="1" thickBot="1">
      <c r="A1313" s="101" t="s">
        <v>5312</v>
      </c>
      <c r="B1313" s="101" t="s">
        <v>5313</v>
      </c>
      <c r="C1313" s="101" t="s">
        <v>5435</v>
      </c>
      <c r="D1313" s="100">
        <v>45323</v>
      </c>
      <c r="E1313" s="102">
        <v>616642584</v>
      </c>
      <c r="F1313" s="103">
        <v>89.114000000000004</v>
      </c>
      <c r="G1313" s="103">
        <v>536</v>
      </c>
      <c r="H1313" s="103">
        <v>872</v>
      </c>
      <c r="I1313" s="103" t="s">
        <v>4085</v>
      </c>
      <c r="J1313" s="102">
        <v>610840200</v>
      </c>
      <c r="K1313" s="103">
        <v>88.275000000000006</v>
      </c>
      <c r="L1313" s="97" t="str">
        <f t="shared" si="20"/>
        <v>536/872</v>
      </c>
    </row>
    <row r="1314" spans="1:12" ht="15.6" customHeight="1" thickBot="1">
      <c r="A1314" s="101" t="s">
        <v>5436</v>
      </c>
      <c r="B1314" s="101" t="s">
        <v>5437</v>
      </c>
      <c r="C1314" s="101" t="s">
        <v>1526</v>
      </c>
      <c r="D1314" s="100">
        <v>45322</v>
      </c>
      <c r="E1314" s="102">
        <v>514399255</v>
      </c>
      <c r="F1314" s="103">
        <v>89.945999999999998</v>
      </c>
      <c r="G1314" s="103">
        <v>440</v>
      </c>
      <c r="H1314" s="103">
        <v>580</v>
      </c>
      <c r="I1314" s="103" t="s">
        <v>5438</v>
      </c>
      <c r="J1314" s="102">
        <v>505591835</v>
      </c>
      <c r="K1314" s="103">
        <v>88.406000000000006</v>
      </c>
      <c r="L1314" s="97" t="str">
        <f t="shared" si="20"/>
        <v>440/580</v>
      </c>
    </row>
    <row r="1315" spans="1:12" ht="15.6" customHeight="1" thickBot="1">
      <c r="A1315" s="101" t="s">
        <v>5439</v>
      </c>
      <c r="B1315" s="101" t="s">
        <v>5440</v>
      </c>
      <c r="C1315" s="101" t="s">
        <v>5441</v>
      </c>
      <c r="D1315" s="100">
        <v>45321</v>
      </c>
      <c r="E1315" s="102">
        <v>9053543227</v>
      </c>
      <c r="F1315" s="103">
        <v>83.111000000000004</v>
      </c>
      <c r="G1315" s="103">
        <v>653</v>
      </c>
      <c r="H1315" s="103">
        <v>1081</v>
      </c>
      <c r="I1315" s="103" t="s">
        <v>5442</v>
      </c>
      <c r="J1315" s="102">
        <v>8876171708</v>
      </c>
      <c r="K1315" s="103">
        <v>81.481999999999999</v>
      </c>
      <c r="L1315" s="97" t="str">
        <f t="shared" si="20"/>
        <v>653/1081</v>
      </c>
    </row>
    <row r="1316" spans="1:12" ht="15.6" customHeight="1" thickBot="1">
      <c r="A1316" s="101" t="s">
        <v>5443</v>
      </c>
      <c r="B1316" s="101" t="s">
        <v>5284</v>
      </c>
      <c r="C1316" s="101" t="s">
        <v>5444</v>
      </c>
      <c r="D1316" s="100">
        <v>45321</v>
      </c>
      <c r="E1316" s="102">
        <v>2141312795</v>
      </c>
      <c r="F1316" s="103">
        <v>88.108000000000004</v>
      </c>
      <c r="G1316" s="103">
        <v>514</v>
      </c>
      <c r="H1316" s="103">
        <v>772</v>
      </c>
      <c r="I1316" s="103" t="s">
        <v>2721</v>
      </c>
      <c r="J1316" s="102">
        <v>2119280460</v>
      </c>
      <c r="K1316" s="103">
        <v>87.201999999999998</v>
      </c>
      <c r="L1316" s="97" t="str">
        <f t="shared" si="20"/>
        <v>514/772</v>
      </c>
    </row>
    <row r="1317" spans="1:12" ht="15.6" customHeight="1" thickBot="1">
      <c r="A1317" s="101" t="s">
        <v>5280</v>
      </c>
      <c r="B1317" s="101" t="s">
        <v>5281</v>
      </c>
      <c r="C1317" s="101" t="s">
        <v>1476</v>
      </c>
      <c r="D1317" s="100">
        <v>45321</v>
      </c>
      <c r="E1317" s="102">
        <v>595652054</v>
      </c>
      <c r="F1317" s="103">
        <v>89.54</v>
      </c>
      <c r="G1317" s="103">
        <v>565</v>
      </c>
      <c r="H1317" s="103">
        <v>888</v>
      </c>
      <c r="I1317" s="103" t="s">
        <v>5445</v>
      </c>
      <c r="J1317" s="102">
        <v>587765000</v>
      </c>
      <c r="K1317" s="103">
        <v>88.355000000000004</v>
      </c>
      <c r="L1317" s="97" t="str">
        <f t="shared" si="20"/>
        <v>565/888</v>
      </c>
    </row>
    <row r="1318" spans="1:12" ht="15.6" customHeight="1" thickBot="1">
      <c r="A1318" s="101" t="s">
        <v>5288</v>
      </c>
      <c r="B1318" s="101" t="s">
        <v>5074</v>
      </c>
      <c r="C1318" s="101" t="s">
        <v>5446</v>
      </c>
      <c r="D1318" s="100">
        <v>45317</v>
      </c>
      <c r="E1318" s="102">
        <v>5328959420</v>
      </c>
      <c r="F1318" s="103">
        <v>85.745999999999995</v>
      </c>
      <c r="G1318" s="103">
        <v>-37</v>
      </c>
      <c r="H1318" s="103">
        <v>247</v>
      </c>
      <c r="I1318" s="103" t="s">
        <v>1246</v>
      </c>
      <c r="J1318" s="102">
        <v>5364732200</v>
      </c>
      <c r="K1318" s="103">
        <v>86.322000000000003</v>
      </c>
      <c r="L1318" s="97" t="str">
        <f t="shared" si="20"/>
        <v>-37/247</v>
      </c>
    </row>
    <row r="1319" spans="1:12" ht="15.6" customHeight="1" thickBot="1">
      <c r="A1319" s="101" t="s">
        <v>5447</v>
      </c>
      <c r="B1319" s="101" t="s">
        <v>5448</v>
      </c>
      <c r="C1319" s="101" t="s">
        <v>5441</v>
      </c>
      <c r="D1319" s="100">
        <v>45317</v>
      </c>
      <c r="E1319" s="102">
        <v>9146403876</v>
      </c>
      <c r="F1319" s="103">
        <v>83.016000000000005</v>
      </c>
      <c r="G1319" s="103">
        <v>64</v>
      </c>
      <c r="H1319" s="103">
        <v>1075</v>
      </c>
      <c r="I1319" s="103" t="s">
        <v>3177</v>
      </c>
      <c r="J1319" s="102">
        <v>9010237480</v>
      </c>
      <c r="K1319" s="103">
        <v>81.78</v>
      </c>
      <c r="L1319" s="97" t="str">
        <f t="shared" si="20"/>
        <v>64/1075</v>
      </c>
    </row>
    <row r="1320" spans="1:12" ht="15.6" customHeight="1" thickBot="1">
      <c r="A1320" s="101" t="s">
        <v>5263</v>
      </c>
      <c r="B1320" s="101" t="s">
        <v>5264</v>
      </c>
      <c r="C1320" s="101" t="s">
        <v>1624</v>
      </c>
      <c r="D1320" s="100">
        <v>45317</v>
      </c>
      <c r="E1320" s="102">
        <v>495259268</v>
      </c>
      <c r="F1320" s="103">
        <v>89.188999999999993</v>
      </c>
      <c r="G1320" s="103">
        <v>455</v>
      </c>
      <c r="H1320" s="103">
        <v>751</v>
      </c>
      <c r="I1320" s="103" t="s">
        <v>5449</v>
      </c>
      <c r="J1320" s="102">
        <v>489343236</v>
      </c>
      <c r="K1320" s="103">
        <v>88.123999999999995</v>
      </c>
      <c r="L1320" s="97" t="str">
        <f t="shared" si="20"/>
        <v>455/751</v>
      </c>
    </row>
    <row r="1321" spans="1:12" ht="15.6" customHeight="1" thickBot="1">
      <c r="A1321" s="101" t="s">
        <v>5270</v>
      </c>
      <c r="B1321" s="101" t="s">
        <v>5271</v>
      </c>
      <c r="C1321" s="101" t="s">
        <v>1675</v>
      </c>
      <c r="D1321" s="100">
        <v>45307</v>
      </c>
      <c r="E1321" s="102">
        <v>1186622655</v>
      </c>
      <c r="F1321" s="103">
        <v>88.311000000000007</v>
      </c>
      <c r="G1321" s="103">
        <v>659</v>
      </c>
      <c r="H1321" s="103">
        <v>846</v>
      </c>
      <c r="I1321" s="103" t="s">
        <v>5450</v>
      </c>
      <c r="J1321" s="102">
        <v>1171452300</v>
      </c>
      <c r="K1321" s="103">
        <v>87.182000000000002</v>
      </c>
      <c r="L1321" s="97" t="str">
        <f t="shared" si="20"/>
        <v>659/846</v>
      </c>
    </row>
    <row r="1322" spans="1:12" ht="15.6" customHeight="1" thickBot="1">
      <c r="A1322" s="101" t="s">
        <v>5209</v>
      </c>
      <c r="B1322" s="101" t="s">
        <v>5210</v>
      </c>
      <c r="C1322" s="101" t="s">
        <v>5451</v>
      </c>
      <c r="D1322" s="100">
        <v>45301</v>
      </c>
      <c r="E1322" s="102">
        <v>1646669746</v>
      </c>
      <c r="F1322" s="103">
        <v>87.343000000000004</v>
      </c>
      <c r="G1322" s="103">
        <v>104</v>
      </c>
      <c r="H1322" s="103">
        <v>840</v>
      </c>
      <c r="I1322" s="103" t="s">
        <v>2708</v>
      </c>
      <c r="J1322" s="102">
        <v>1642650000</v>
      </c>
      <c r="K1322" s="103">
        <v>87.13</v>
      </c>
      <c r="L1322" s="97" t="str">
        <f t="shared" si="20"/>
        <v>104/840</v>
      </c>
    </row>
    <row r="1323" spans="1:12" ht="15.6" customHeight="1" thickBot="1">
      <c r="A1323" s="101" t="s">
        <v>5452</v>
      </c>
      <c r="B1323" s="101" t="s">
        <v>5453</v>
      </c>
      <c r="C1323" s="101" t="s">
        <v>4113</v>
      </c>
      <c r="D1323" s="100">
        <v>45301</v>
      </c>
      <c r="E1323" s="102">
        <v>9256320321</v>
      </c>
      <c r="F1323" s="103">
        <v>83.230999999999995</v>
      </c>
      <c r="G1323" s="103">
        <v>75</v>
      </c>
      <c r="H1323" s="103">
        <v>1063</v>
      </c>
      <c r="I1323" s="103" t="s">
        <v>5454</v>
      </c>
      <c r="J1323" s="102">
        <v>925694641</v>
      </c>
      <c r="K1323" s="103">
        <v>8.3230000000000004</v>
      </c>
      <c r="L1323" s="97" t="str">
        <f t="shared" si="20"/>
        <v>75/1063</v>
      </c>
    </row>
    <row r="1324" spans="1:12" ht="15.6" customHeight="1" thickBot="1">
      <c r="A1324" s="101" t="s">
        <v>5223</v>
      </c>
      <c r="B1324" s="101" t="s">
        <v>5224</v>
      </c>
      <c r="C1324" s="101" t="s">
        <v>5455</v>
      </c>
      <c r="D1324" s="100">
        <v>45301</v>
      </c>
      <c r="E1324" s="102">
        <v>862516824</v>
      </c>
      <c r="F1324" s="103">
        <v>88.86</v>
      </c>
      <c r="G1324" s="103">
        <v>364</v>
      </c>
      <c r="H1324" s="103">
        <v>887</v>
      </c>
      <c r="I1324" s="103" t="s">
        <v>5456</v>
      </c>
      <c r="J1324" s="102">
        <v>856542110</v>
      </c>
      <c r="K1324" s="103">
        <v>88.244</v>
      </c>
      <c r="L1324" s="97" t="str">
        <f t="shared" si="20"/>
        <v>364/887</v>
      </c>
    </row>
    <row r="1325" spans="1:12" ht="15.6" customHeight="1" thickBot="1">
      <c r="A1325" s="101" t="s">
        <v>5214</v>
      </c>
      <c r="B1325" s="101" t="s">
        <v>5215</v>
      </c>
      <c r="C1325" s="101" t="s">
        <v>1511</v>
      </c>
      <c r="D1325" s="100">
        <v>45301</v>
      </c>
      <c r="E1325" s="102">
        <v>503081654</v>
      </c>
      <c r="F1325" s="103">
        <v>89.238</v>
      </c>
      <c r="G1325" s="103">
        <v>553</v>
      </c>
      <c r="H1325" s="103">
        <v>854</v>
      </c>
      <c r="I1325" s="103" t="s">
        <v>5457</v>
      </c>
      <c r="J1325" s="102">
        <v>498119237</v>
      </c>
      <c r="K1325" s="103">
        <v>88.358000000000004</v>
      </c>
      <c r="L1325" s="97" t="str">
        <f t="shared" si="20"/>
        <v>553/854</v>
      </c>
    </row>
    <row r="1326" spans="1:12" ht="15.6" customHeight="1" thickBot="1">
      <c r="A1326" s="101" t="s">
        <v>5218</v>
      </c>
      <c r="B1326" s="101" t="s">
        <v>5219</v>
      </c>
      <c r="C1326" s="101" t="s">
        <v>3560</v>
      </c>
      <c r="D1326" s="100">
        <v>45300</v>
      </c>
      <c r="E1326" s="102">
        <v>498905460</v>
      </c>
      <c r="F1326" s="103">
        <v>87.805000000000007</v>
      </c>
      <c r="G1326" s="103">
        <v>-82</v>
      </c>
      <c r="H1326" s="103">
        <v>1250</v>
      </c>
      <c r="I1326" s="103" t="s">
        <v>5458</v>
      </c>
      <c r="J1326" s="102">
        <v>500314604</v>
      </c>
      <c r="K1326" s="103">
        <v>88.052999999999997</v>
      </c>
      <c r="L1326" s="97" t="str">
        <f t="shared" si="20"/>
        <v>-82/1250</v>
      </c>
    </row>
    <row r="1327" spans="1:12" ht="15.6" customHeight="1" thickBot="1">
      <c r="A1327" s="101" t="s">
        <v>5238</v>
      </c>
      <c r="B1327" s="101" t="s">
        <v>5239</v>
      </c>
      <c r="C1327" s="101" t="s">
        <v>5459</v>
      </c>
      <c r="D1327" s="100">
        <v>45299</v>
      </c>
      <c r="E1327" s="102">
        <v>903906521</v>
      </c>
      <c r="F1327" s="103">
        <v>87.048000000000002</v>
      </c>
      <c r="G1327" s="103">
        <v>-615</v>
      </c>
      <c r="H1327" s="103">
        <v>895</v>
      </c>
      <c r="I1327" s="103" t="s">
        <v>5460</v>
      </c>
      <c r="J1327" s="102">
        <v>915212500</v>
      </c>
      <c r="K1327" s="103">
        <v>88.137</v>
      </c>
      <c r="L1327" s="97" t="str">
        <f t="shared" si="20"/>
        <v>-615/895</v>
      </c>
    </row>
    <row r="1328" spans="1:12" ht="15.6" customHeight="1" thickBot="1">
      <c r="A1328" s="101" t="s">
        <v>5243</v>
      </c>
      <c r="B1328" s="101" t="s">
        <v>5244</v>
      </c>
      <c r="C1328" s="101" t="s">
        <v>5461</v>
      </c>
      <c r="D1328" s="100">
        <v>45299</v>
      </c>
      <c r="E1328" s="102">
        <v>990706237</v>
      </c>
      <c r="F1328" s="103">
        <v>88.631</v>
      </c>
      <c r="G1328" s="103">
        <v>603</v>
      </c>
      <c r="H1328" s="103">
        <v>861</v>
      </c>
      <c r="I1328" s="103" t="s">
        <v>2876</v>
      </c>
      <c r="J1328" s="102">
        <v>975935400</v>
      </c>
      <c r="K1328" s="103">
        <v>87.308999999999997</v>
      </c>
      <c r="L1328" s="97" t="str">
        <f t="shared" si="20"/>
        <v>603/861</v>
      </c>
    </row>
    <row r="1329" spans="1:12" ht="15.6" customHeight="1" thickBot="1">
      <c r="A1329" s="101" t="s">
        <v>5228</v>
      </c>
      <c r="B1329" s="101" t="s">
        <v>5229</v>
      </c>
      <c r="C1329" s="101" t="s">
        <v>1672</v>
      </c>
      <c r="D1329" s="100">
        <v>45299</v>
      </c>
      <c r="E1329" s="102">
        <v>1022169785</v>
      </c>
      <c r="F1329" s="103">
        <v>88.650999999999996</v>
      </c>
      <c r="G1329" s="103">
        <v>785</v>
      </c>
      <c r="H1329" s="103">
        <v>948</v>
      </c>
      <c r="I1329" s="103" t="s">
        <v>4160</v>
      </c>
      <c r="J1329" s="102">
        <v>1007051300</v>
      </c>
      <c r="K1329" s="103">
        <v>87.34</v>
      </c>
      <c r="L1329" s="97" t="str">
        <f t="shared" si="20"/>
        <v>785/948</v>
      </c>
    </row>
    <row r="1330" spans="1:12" ht="15.6" customHeight="1" thickBot="1">
      <c r="A1330" s="101" t="s">
        <v>5233</v>
      </c>
      <c r="B1330" s="101" t="s">
        <v>5234</v>
      </c>
      <c r="C1330" s="101" t="s">
        <v>3513</v>
      </c>
      <c r="D1330" s="100">
        <v>45296</v>
      </c>
      <c r="E1330" s="102">
        <v>761359046</v>
      </c>
      <c r="F1330" s="103">
        <v>89.561999999999998</v>
      </c>
      <c r="G1330" s="103">
        <v>739</v>
      </c>
      <c r="H1330" s="103">
        <v>871</v>
      </c>
      <c r="I1330" s="103" t="s">
        <v>3135</v>
      </c>
      <c r="J1330" s="102">
        <v>750246050</v>
      </c>
      <c r="K1330" s="103">
        <v>88.254999999999995</v>
      </c>
      <c r="L1330" s="97" t="str">
        <f t="shared" si="20"/>
        <v>739/871</v>
      </c>
    </row>
    <row r="1331" spans="1:12" ht="15.6" customHeight="1" thickBot="1">
      <c r="A1331" s="101" t="s">
        <v>5138</v>
      </c>
      <c r="B1331" s="101" t="s">
        <v>5139</v>
      </c>
      <c r="C1331" s="101" t="s">
        <v>5462</v>
      </c>
      <c r="D1331" s="100">
        <v>45296</v>
      </c>
      <c r="E1331" s="102">
        <v>1272332879</v>
      </c>
      <c r="F1331" s="103">
        <v>87.338999999999999</v>
      </c>
      <c r="G1331" s="103">
        <v>86</v>
      </c>
      <c r="H1331" s="103">
        <v>841</v>
      </c>
      <c r="I1331" s="103" t="s">
        <v>5463</v>
      </c>
      <c r="J1331" s="102">
        <v>1269091978</v>
      </c>
      <c r="K1331" s="103">
        <v>87.117000000000004</v>
      </c>
      <c r="L1331" s="97" t="str">
        <f t="shared" si="20"/>
        <v>86/841</v>
      </c>
    </row>
    <row r="1332" spans="1:12" ht="15.6" customHeight="1" thickBot="1">
      <c r="A1332" s="101" t="s">
        <v>5177</v>
      </c>
      <c r="B1332" s="101" t="s">
        <v>5178</v>
      </c>
      <c r="C1332" s="101" t="s">
        <v>1606</v>
      </c>
      <c r="D1332" s="100">
        <v>45295</v>
      </c>
      <c r="E1332" s="102">
        <v>936125220</v>
      </c>
      <c r="F1332" s="103">
        <v>88.352000000000004</v>
      </c>
      <c r="G1332" s="103">
        <v>140</v>
      </c>
      <c r="H1332" s="103">
        <v>1133</v>
      </c>
      <c r="I1332" s="103" t="s">
        <v>5464</v>
      </c>
      <c r="J1332" s="102">
        <v>934070000</v>
      </c>
      <c r="K1332" s="103">
        <v>88.158000000000001</v>
      </c>
      <c r="L1332" s="97" t="str">
        <f t="shared" si="20"/>
        <v>140/1133</v>
      </c>
    </row>
    <row r="1333" spans="1:12" ht="15.6" customHeight="1" thickBot="1">
      <c r="A1333" s="101" t="s">
        <v>5150</v>
      </c>
      <c r="B1333" s="101" t="s">
        <v>5151</v>
      </c>
      <c r="C1333" s="101" t="s">
        <v>5465</v>
      </c>
      <c r="D1333" s="100">
        <v>45295</v>
      </c>
      <c r="E1333" s="102">
        <v>1312500640</v>
      </c>
      <c r="F1333" s="103">
        <v>87.659000000000006</v>
      </c>
      <c r="G1333" s="103">
        <v>303</v>
      </c>
      <c r="H1333" s="103">
        <v>853</v>
      </c>
      <c r="I1333" s="103" t="s">
        <v>3236</v>
      </c>
      <c r="J1333" s="102">
        <v>1304422000</v>
      </c>
      <c r="K1333" s="103">
        <v>87.12</v>
      </c>
      <c r="L1333" s="97" t="str">
        <f t="shared" si="20"/>
        <v>303/853</v>
      </c>
    </row>
    <row r="1334" spans="1:12" ht="15.6" customHeight="1" thickBot="1">
      <c r="A1334" s="101" t="s">
        <v>5146</v>
      </c>
      <c r="B1334" s="101" t="s">
        <v>5147</v>
      </c>
      <c r="C1334" s="101" t="s">
        <v>1447</v>
      </c>
      <c r="D1334" s="100">
        <v>45295</v>
      </c>
      <c r="E1334" s="102">
        <v>6740034010</v>
      </c>
      <c r="F1334" s="103">
        <v>88.01</v>
      </c>
      <c r="G1334" s="103">
        <v>11</v>
      </c>
      <c r="H1334" s="103">
        <v>442</v>
      </c>
      <c r="I1334" s="103" t="s">
        <v>1521</v>
      </c>
      <c r="J1334" s="102">
        <v>6735454000</v>
      </c>
      <c r="K1334" s="103">
        <v>87.95</v>
      </c>
      <c r="L1334" s="97" t="str">
        <f t="shared" si="20"/>
        <v>11/442</v>
      </c>
    </row>
    <row r="1335" spans="1:12" ht="15.6" customHeight="1" thickBot="1">
      <c r="A1335" s="101" t="s">
        <v>5190</v>
      </c>
      <c r="B1335" s="101" t="s">
        <v>5191</v>
      </c>
      <c r="C1335" s="101" t="s">
        <v>5466</v>
      </c>
      <c r="D1335" s="100">
        <v>45295</v>
      </c>
      <c r="E1335" s="102">
        <v>1045829184</v>
      </c>
      <c r="F1335" s="103">
        <v>88.025000000000006</v>
      </c>
      <c r="G1335" s="103">
        <v>511</v>
      </c>
      <c r="H1335" s="103">
        <v>850</v>
      </c>
      <c r="I1335" s="103" t="s">
        <v>3055</v>
      </c>
      <c r="J1335" s="102">
        <v>1035947450</v>
      </c>
      <c r="K1335" s="103">
        <v>87.194000000000003</v>
      </c>
      <c r="L1335" s="97" t="str">
        <f t="shared" si="20"/>
        <v>511/850</v>
      </c>
    </row>
    <row r="1336" spans="1:12" ht="15.6" customHeight="1" thickBot="1">
      <c r="A1336" s="101" t="s">
        <v>5173</v>
      </c>
      <c r="B1336" s="101" t="s">
        <v>5174</v>
      </c>
      <c r="C1336" s="101" t="s">
        <v>1528</v>
      </c>
      <c r="D1336" s="100">
        <v>45294</v>
      </c>
      <c r="E1336" s="102">
        <v>499113570</v>
      </c>
      <c r="F1336" s="103">
        <v>88.831999999999994</v>
      </c>
      <c r="G1336" s="103">
        <v>526</v>
      </c>
      <c r="H1336" s="103">
        <v>1301</v>
      </c>
      <c r="I1336" s="103" t="s">
        <v>2855</v>
      </c>
      <c r="J1336" s="102">
        <v>495999400</v>
      </c>
      <c r="K1336" s="103">
        <v>88.278000000000006</v>
      </c>
      <c r="L1336" s="97" t="str">
        <f t="shared" si="20"/>
        <v>526/1301</v>
      </c>
    </row>
    <row r="1337" spans="1:12" ht="15.6" customHeight="1" thickBot="1">
      <c r="A1337" s="101" t="s">
        <v>5164</v>
      </c>
      <c r="B1337" s="101" t="s">
        <v>5165</v>
      </c>
      <c r="C1337" s="101" t="s">
        <v>5467</v>
      </c>
      <c r="D1337" s="100">
        <v>45294</v>
      </c>
      <c r="E1337" s="102">
        <v>1013753865</v>
      </c>
      <c r="F1337" s="103">
        <v>87.462999999999994</v>
      </c>
      <c r="G1337" s="103">
        <v>95</v>
      </c>
      <c r="H1337" s="103">
        <v>864</v>
      </c>
      <c r="I1337" s="103" t="s">
        <v>5468</v>
      </c>
      <c r="J1337" s="102">
        <v>1011618690</v>
      </c>
      <c r="K1337" s="103">
        <v>87.278999999999996</v>
      </c>
      <c r="L1337" s="97" t="str">
        <f t="shared" si="20"/>
        <v>95/864</v>
      </c>
    </row>
    <row r="1338" spans="1:12" ht="15.6" customHeight="1" thickBot="1">
      <c r="A1338" s="101" t="s">
        <v>5181</v>
      </c>
      <c r="B1338" s="101" t="s">
        <v>5182</v>
      </c>
      <c r="C1338" s="101" t="s">
        <v>5469</v>
      </c>
      <c r="D1338" s="100">
        <v>45294</v>
      </c>
      <c r="E1338" s="102">
        <v>1779102909</v>
      </c>
      <c r="F1338" s="103">
        <v>88.231999999999999</v>
      </c>
      <c r="G1338" s="103">
        <v>594</v>
      </c>
      <c r="H1338" s="103">
        <v>814</v>
      </c>
      <c r="I1338" s="103" t="s">
        <v>2834</v>
      </c>
      <c r="J1338" s="102">
        <v>1759004400</v>
      </c>
      <c r="K1338" s="103">
        <v>87.234999999999999</v>
      </c>
      <c r="L1338" s="97" t="str">
        <f t="shared" si="20"/>
        <v>594/814</v>
      </c>
    </row>
    <row r="1339" spans="1:12" ht="15.6" customHeight="1" thickBot="1">
      <c r="A1339" s="101" t="s">
        <v>5195</v>
      </c>
      <c r="B1339" s="101" t="s">
        <v>5196</v>
      </c>
      <c r="C1339" s="101" t="s">
        <v>5470</v>
      </c>
      <c r="D1339" s="100">
        <v>45294</v>
      </c>
      <c r="E1339" s="102">
        <v>634667023</v>
      </c>
      <c r="F1339" s="103">
        <v>89.778000000000006</v>
      </c>
      <c r="G1339" s="103">
        <v>743</v>
      </c>
      <c r="H1339" s="103">
        <v>871</v>
      </c>
      <c r="I1339" s="103" t="s">
        <v>3154</v>
      </c>
      <c r="J1339" s="102">
        <v>625131043</v>
      </c>
      <c r="K1339" s="103">
        <v>88.429000000000002</v>
      </c>
      <c r="L1339" s="97" t="str">
        <f t="shared" si="20"/>
        <v>743/871</v>
      </c>
    </row>
    <row r="1340" spans="1:12" ht="15.6" customHeight="1" thickBot="1">
      <c r="A1340" s="101" t="s">
        <v>5155</v>
      </c>
      <c r="B1340" s="101" t="s">
        <v>5156</v>
      </c>
      <c r="C1340" s="101" t="s">
        <v>1447</v>
      </c>
      <c r="D1340" s="100">
        <v>45294</v>
      </c>
      <c r="E1340" s="102">
        <v>599126766</v>
      </c>
      <c r="F1340" s="103">
        <v>89.561999999999998</v>
      </c>
      <c r="G1340" s="103">
        <v>667</v>
      </c>
      <c r="H1340" s="103">
        <v>845</v>
      </c>
      <c r="I1340" s="103" t="s">
        <v>5471</v>
      </c>
      <c r="J1340" s="102">
        <v>591531100</v>
      </c>
      <c r="K1340" s="103">
        <v>88.426000000000002</v>
      </c>
      <c r="L1340" s="97" t="str">
        <f t="shared" si="20"/>
        <v>667/845</v>
      </c>
    </row>
    <row r="1341" spans="1:12" ht="15.6" customHeight="1" thickBot="1">
      <c r="A1341" s="101" t="s">
        <v>5200</v>
      </c>
      <c r="B1341" s="101" t="s">
        <v>5201</v>
      </c>
      <c r="C1341" s="101" t="s">
        <v>5472</v>
      </c>
      <c r="D1341" s="100">
        <v>45293</v>
      </c>
      <c r="E1341" s="102">
        <v>902551657</v>
      </c>
      <c r="F1341" s="103">
        <v>87.855999999999995</v>
      </c>
      <c r="G1341" s="103">
        <v>-240</v>
      </c>
      <c r="H1341" s="103">
        <v>875</v>
      </c>
      <c r="I1341" s="103" t="s">
        <v>1524</v>
      </c>
      <c r="J1341" s="102">
        <v>906106800</v>
      </c>
      <c r="K1341" s="103">
        <v>88.201999999999998</v>
      </c>
      <c r="L1341" s="97" t="str">
        <f t="shared" si="20"/>
        <v>-240/875</v>
      </c>
    </row>
    <row r="1342" spans="1:12" ht="15.6" customHeight="1" thickBot="1">
      <c r="A1342" s="101" t="s">
        <v>4409</v>
      </c>
      <c r="B1342" s="101" t="s">
        <v>1208</v>
      </c>
      <c r="C1342" s="101" t="s">
        <v>4120</v>
      </c>
      <c r="D1342" s="100">
        <v>45293</v>
      </c>
      <c r="E1342" s="102">
        <v>994485266</v>
      </c>
      <c r="F1342" s="103">
        <v>88.241</v>
      </c>
      <c r="G1342" s="103">
        <v>335</v>
      </c>
      <c r="H1342" s="103">
        <v>841</v>
      </c>
      <c r="I1342" s="103" t="s">
        <v>5473</v>
      </c>
      <c r="J1342" s="102">
        <v>986928000</v>
      </c>
      <c r="K1342" s="103">
        <v>87.57</v>
      </c>
      <c r="L1342" s="97" t="str">
        <f t="shared" si="20"/>
        <v>335/841</v>
      </c>
    </row>
    <row r="1343" spans="1:12" ht="15.6" customHeight="1" thickBot="1">
      <c r="A1343" s="101" t="s">
        <v>5205</v>
      </c>
      <c r="B1343" s="101" t="s">
        <v>5206</v>
      </c>
      <c r="C1343" s="101" t="s">
        <v>5472</v>
      </c>
      <c r="D1343" s="100">
        <v>45293</v>
      </c>
      <c r="E1343" s="102">
        <v>1489599275</v>
      </c>
      <c r="F1343" s="103">
        <v>87.942999999999998</v>
      </c>
      <c r="G1343" s="103">
        <v>457</v>
      </c>
      <c r="H1343" s="103">
        <v>800</v>
      </c>
      <c r="I1343" s="103" t="s">
        <v>5474</v>
      </c>
      <c r="J1343" s="102">
        <v>1476110720</v>
      </c>
      <c r="K1343" s="103">
        <v>87.146000000000001</v>
      </c>
      <c r="L1343" s="97" t="str">
        <f t="shared" si="20"/>
        <v>457/800</v>
      </c>
    </row>
    <row r="1344" spans="1:12" ht="15.6" customHeight="1" thickBot="1">
      <c r="A1344" s="101" t="s">
        <v>5186</v>
      </c>
      <c r="B1344" s="101" t="s">
        <v>5187</v>
      </c>
      <c r="C1344" s="101" t="s">
        <v>5475</v>
      </c>
      <c r="D1344" s="100">
        <v>45293</v>
      </c>
      <c r="E1344" s="102">
        <v>769239945</v>
      </c>
      <c r="F1344" s="103">
        <v>88.93</v>
      </c>
      <c r="G1344" s="103">
        <v>355</v>
      </c>
      <c r="H1344" s="103">
        <v>834</v>
      </c>
      <c r="I1344" s="103" t="s">
        <v>5476</v>
      </c>
      <c r="J1344" s="102">
        <v>763795450</v>
      </c>
      <c r="K1344" s="103">
        <v>88.3</v>
      </c>
      <c r="L1344" s="97" t="str">
        <f t="shared" si="20"/>
        <v>355/834</v>
      </c>
    </row>
    <row r="1345" spans="1:12" ht="15.6" customHeight="1" thickBot="1">
      <c r="A1345" s="101" t="s">
        <v>5061</v>
      </c>
      <c r="B1345" s="101" t="s">
        <v>5062</v>
      </c>
      <c r="C1345" s="101" t="s">
        <v>5118</v>
      </c>
      <c r="D1345" s="100">
        <v>45288</v>
      </c>
      <c r="E1345" s="102">
        <v>659473104</v>
      </c>
      <c r="F1345" s="103">
        <v>89.558000000000007</v>
      </c>
      <c r="G1345" s="103">
        <v>532</v>
      </c>
      <c r="H1345" s="103">
        <v>627</v>
      </c>
      <c r="I1345" s="103" t="s">
        <v>5477</v>
      </c>
      <c r="J1345" s="102">
        <v>649353000</v>
      </c>
      <c r="K1345" s="103">
        <v>88.183999999999997</v>
      </c>
      <c r="L1345" s="97" t="str">
        <f t="shared" si="20"/>
        <v>532/627</v>
      </c>
    </row>
    <row r="1346" spans="1:12" ht="15.6" customHeight="1" thickBot="1">
      <c r="A1346" s="101" t="s">
        <v>1000</v>
      </c>
      <c r="B1346" s="101" t="s">
        <v>1002</v>
      </c>
      <c r="C1346" s="101" t="s">
        <v>1523</v>
      </c>
      <c r="D1346" s="100">
        <v>45288</v>
      </c>
      <c r="E1346" s="102">
        <v>1170648417</v>
      </c>
      <c r="F1346" s="103">
        <v>88.126000000000005</v>
      </c>
      <c r="G1346" s="103">
        <v>354</v>
      </c>
      <c r="H1346" s="103">
        <v>818</v>
      </c>
      <c r="I1346" s="103" t="s">
        <v>1547</v>
      </c>
      <c r="J1346" s="102">
        <v>1159812000</v>
      </c>
      <c r="K1346" s="103">
        <v>87.31</v>
      </c>
      <c r="L1346" s="97" t="str">
        <f t="shared" si="20"/>
        <v>354/818</v>
      </c>
    </row>
    <row r="1347" spans="1:12" ht="15.6" customHeight="1" thickBot="1">
      <c r="A1347" s="101" t="s">
        <v>5093</v>
      </c>
      <c r="B1347" s="101" t="s">
        <v>5094</v>
      </c>
      <c r="C1347" s="101" t="s">
        <v>5478</v>
      </c>
      <c r="D1347" s="100">
        <v>45288</v>
      </c>
      <c r="E1347" s="102">
        <v>599985740</v>
      </c>
      <c r="F1347" s="103">
        <v>88.513999999999996</v>
      </c>
      <c r="G1347" s="103">
        <v>104</v>
      </c>
      <c r="H1347" s="103">
        <v>654</v>
      </c>
      <c r="I1347" s="103" t="s">
        <v>5479</v>
      </c>
      <c r="J1347" s="102">
        <v>598224400</v>
      </c>
      <c r="K1347" s="103">
        <v>88.254000000000005</v>
      </c>
      <c r="L1347" s="97" t="str">
        <f t="shared" si="20"/>
        <v>104/654</v>
      </c>
    </row>
    <row r="1348" spans="1:12" ht="15.6" customHeight="1" thickBot="1">
      <c r="A1348" s="101" t="s">
        <v>5079</v>
      </c>
      <c r="B1348" s="101" t="s">
        <v>5080</v>
      </c>
      <c r="C1348" s="101" t="s">
        <v>5480</v>
      </c>
      <c r="D1348" s="100">
        <v>45288</v>
      </c>
      <c r="E1348" s="102">
        <v>1054656940</v>
      </c>
      <c r="F1348" s="103">
        <v>88.141000000000005</v>
      </c>
      <c r="G1348" s="103">
        <v>568</v>
      </c>
      <c r="H1348" s="103">
        <v>921</v>
      </c>
      <c r="I1348" s="103" t="s">
        <v>5481</v>
      </c>
      <c r="J1348" s="102">
        <v>1043994771</v>
      </c>
      <c r="K1348" s="103">
        <v>87.25</v>
      </c>
      <c r="L1348" s="97" t="str">
        <f t="shared" si="20"/>
        <v>568/921</v>
      </c>
    </row>
    <row r="1349" spans="1:12" ht="15.6" customHeight="1" thickBot="1">
      <c r="A1349" s="101" t="s">
        <v>5083</v>
      </c>
      <c r="B1349" s="101" t="s">
        <v>5084</v>
      </c>
      <c r="C1349" s="101" t="s">
        <v>2623</v>
      </c>
      <c r="D1349" s="100">
        <v>45288</v>
      </c>
      <c r="E1349" s="102">
        <v>2878151643</v>
      </c>
      <c r="F1349" s="103">
        <v>87.968999999999994</v>
      </c>
      <c r="G1349" s="103">
        <v>351</v>
      </c>
      <c r="H1349" s="103">
        <v>731</v>
      </c>
      <c r="I1349" s="103" t="s">
        <v>1344</v>
      </c>
      <c r="J1349" s="102">
        <v>2855966000</v>
      </c>
      <c r="K1349" s="103">
        <v>87.290999999999997</v>
      </c>
      <c r="L1349" s="97" t="str">
        <f t="shared" si="20"/>
        <v>351/731</v>
      </c>
    </row>
  </sheetData>
  <autoFilter ref="A1:L1230" xr:uid="{05BE17A4-306D-4984-926D-C9579F41CDFA}">
    <sortState xmlns:xlrd2="http://schemas.microsoft.com/office/spreadsheetml/2017/richdata2" ref="A2:L1286">
      <sortCondition ref="D1:D1230"/>
    </sortState>
  </autoFilter>
  <phoneticPr fontId="2" type="noConversion"/>
  <conditionalFormatting sqref="I1">
    <cfRule type="duplicateValues" dxfId="3" priority="4"/>
  </conditionalFormatting>
  <conditionalFormatting sqref="I1:I1230">
    <cfRule type="duplicateValues" dxfId="2" priority="43"/>
  </conditionalFormatting>
  <conditionalFormatting sqref="I1:I1048576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2</vt:i4>
      </vt:variant>
    </vt:vector>
  </HeadingPairs>
  <TitlesOfParts>
    <vt:vector size="11" baseType="lpstr">
      <vt:lpstr>피벗</vt:lpstr>
      <vt:lpstr>그래프</vt:lpstr>
      <vt:lpstr>낙찰하한율</vt:lpstr>
      <vt:lpstr>부광</vt:lpstr>
      <vt:lpstr>직접</vt:lpstr>
      <vt:lpstr>raw_아이건설넷목록</vt:lpstr>
      <vt:lpstr>raw_아이건설넷결과</vt:lpstr>
      <vt:lpstr>raw_공고목록</vt:lpstr>
      <vt:lpstr>raw_부광</vt:lpstr>
      <vt:lpstr>부광!Print_Area</vt:lpstr>
      <vt:lpstr>직접!Print_Area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남윤주</dc:creator>
  <cp:lastModifiedBy>남윤주</cp:lastModifiedBy>
  <cp:lastPrinted>2024-10-31T01:05:04Z</cp:lastPrinted>
  <dcterms:created xsi:type="dcterms:W3CDTF">2023-11-16T23:26:07Z</dcterms:created>
  <dcterms:modified xsi:type="dcterms:W3CDTF">2024-11-08T06:30:17Z</dcterms:modified>
</cp:coreProperties>
</file>